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3"/>
  <workbookPr defaultThemeVersion="124226"/>
  <mc:AlternateContent xmlns:mc="http://schemas.openxmlformats.org/markup-compatibility/2006">
    <mc:Choice Requires="x15">
      <x15ac:absPath xmlns:x15ac="http://schemas.microsoft.com/office/spreadsheetml/2010/11/ac" url="D:\WORKFOLDER\EDUCATION\Module 6 Sysan\sysan2022\Salland with chemdiagnostics 5 edition 2021\"/>
    </mc:Choice>
  </mc:AlternateContent>
  <xr:revisionPtr revIDLastSave="0" documentId="13_ncr:1_{628536A5-873A-40F9-9E14-69B8EFBF1EBA}" xr6:coauthVersionLast="36" xr6:coauthVersionMax="36" xr10:uidLastSave="{00000000-0000-0000-0000-000000000000}"/>
  <bookViews>
    <workbookView xWindow="480" yWindow="9" windowWidth="1980" windowHeight="1894" tabRatio="825" xr2:uid="{00000000-000D-0000-FFFF-FFFF00000000}"/>
  </bookViews>
  <sheets>
    <sheet name="Intro" sheetId="10" r:id="rId1"/>
    <sheet name="mgL" sheetId="1" r:id="rId2"/>
    <sheet name="mmolL" sheetId="2" r:id="rId3"/>
    <sheet name="PHRQ_in" sheetId="3" r:id="rId4"/>
    <sheet name="PHRQ_out" sheetId="4" r:id="rId5"/>
    <sheet name="Analysis" sheetId="5" r:id="rId6"/>
    <sheet name="Final" sheetId="12" r:id="rId7"/>
    <sheet name="Ion balance" sheetId="21" r:id="rId8"/>
    <sheet name="Box whisker plots" sheetId="25" r:id="rId9"/>
    <sheet name="Piper Plot" sheetId="24" r:id="rId10"/>
    <sheet name="Map and X-section" sheetId="22" r:id="rId11"/>
    <sheet name="Redox" sheetId="20" r:id="rId12"/>
    <sheet name="Calcite diss" sheetId="15" r:id="rId13"/>
    <sheet name="Poll ind" sheetId="18" r:id="rId14"/>
    <sheet name="Facies" sheetId="19" r:id="rId15"/>
  </sheets>
  <definedNames>
    <definedName name="all_data">mmolL!$A$3:$AQ$503</definedName>
    <definedName name="AnionOffset">'Piper Plot'!$T$3</definedName>
    <definedName name="ApexAN">'Piper Plot'!$S$18</definedName>
    <definedName name="ApexCAT">'Piper Plot'!$S$13</definedName>
    <definedName name="FormatOUT">'Piper Plot'!$T$5</definedName>
    <definedName name="LabelOFF">'Piper Plot'!$Y$9</definedName>
    <definedName name="manual_print">Intro!$A$1:$R$102</definedName>
    <definedName name="NumberOFF">'Piper Plot'!$Y$10</definedName>
    <definedName name="output">Analysis!$A$3:$AX$503</definedName>
    <definedName name="phrq_in">PHRQ_in!$A$1:$E$12022</definedName>
    <definedName name="_xlnm.Print_Area" localSheetId="9">'Piper Plot'!$A$1:$J$43</definedName>
    <definedName name="xsection">'Map and X-section'!$A$5:$I$504</definedName>
    <definedName name="xsection2">'Map and X-section'!$N$5:$W$504</definedName>
  </definedNames>
  <calcPr calcId="191029"/>
</workbook>
</file>

<file path=xl/calcChain.xml><?xml version="1.0" encoding="utf-8"?>
<calcChain xmlns="http://schemas.openxmlformats.org/spreadsheetml/2006/main">
  <c r="A166" i="20" l="1"/>
  <c r="B166" i="20"/>
  <c r="A167" i="20"/>
  <c r="B167" i="20"/>
  <c r="A168" i="20"/>
  <c r="B168" i="20"/>
  <c r="A169" i="20"/>
  <c r="B169" i="20"/>
  <c r="A170" i="20"/>
  <c r="B170" i="20"/>
  <c r="A171" i="20"/>
  <c r="B171" i="20"/>
  <c r="A172" i="20"/>
  <c r="B172" i="20"/>
  <c r="A173" i="20"/>
  <c r="B173" i="20"/>
  <c r="A174" i="20"/>
  <c r="B174" i="20"/>
  <c r="A175" i="20"/>
  <c r="B175" i="20"/>
  <c r="A176" i="20"/>
  <c r="B176" i="20"/>
  <c r="A177" i="20"/>
  <c r="B177" i="20"/>
  <c r="A178" i="20"/>
  <c r="B178" i="20"/>
  <c r="A179" i="20"/>
  <c r="B179" i="20"/>
  <c r="A180" i="20"/>
  <c r="B180" i="20"/>
  <c r="A181" i="20"/>
  <c r="B181" i="20"/>
  <c r="A182" i="20"/>
  <c r="B182" i="20"/>
  <c r="A183" i="20"/>
  <c r="B183" i="20"/>
  <c r="A184" i="20"/>
  <c r="B184" i="20"/>
  <c r="A185" i="20"/>
  <c r="B185" i="20"/>
  <c r="A186" i="20"/>
  <c r="B186" i="20"/>
  <c r="A187" i="20"/>
  <c r="B187" i="20"/>
  <c r="A188" i="20"/>
  <c r="B188" i="20"/>
  <c r="A189" i="20"/>
  <c r="B189" i="20"/>
  <c r="A190" i="20"/>
  <c r="B190" i="20"/>
  <c r="A191" i="20"/>
  <c r="B191" i="20"/>
  <c r="A192" i="20"/>
  <c r="B192" i="20"/>
  <c r="A193" i="20"/>
  <c r="B193" i="20"/>
  <c r="A194" i="20"/>
  <c r="B194" i="20"/>
  <c r="A195" i="20"/>
  <c r="B195" i="20"/>
  <c r="A196" i="20"/>
  <c r="B196" i="20"/>
  <c r="A197" i="20"/>
  <c r="B197" i="20"/>
  <c r="A198" i="20"/>
  <c r="B198" i="20"/>
  <c r="A199" i="20"/>
  <c r="B199" i="20"/>
  <c r="A200" i="20"/>
  <c r="B200" i="20"/>
  <c r="A201" i="20"/>
  <c r="B201" i="20"/>
  <c r="A202" i="20"/>
  <c r="B202" i="20"/>
  <c r="A203" i="20"/>
  <c r="B203" i="20"/>
  <c r="A204" i="20"/>
  <c r="B204" i="20"/>
  <c r="A205" i="20"/>
  <c r="B205" i="20"/>
  <c r="A206" i="20"/>
  <c r="B206" i="20"/>
  <c r="A207" i="20"/>
  <c r="B207" i="20"/>
  <c r="A208" i="20"/>
  <c r="B208" i="20"/>
  <c r="A209" i="20"/>
  <c r="B209" i="20"/>
  <c r="A210" i="20"/>
  <c r="B210" i="20"/>
  <c r="A211" i="20"/>
  <c r="B211" i="20"/>
  <c r="A212" i="20"/>
  <c r="B212" i="20"/>
  <c r="A213" i="20"/>
  <c r="B213" i="20"/>
  <c r="A214" i="20"/>
  <c r="B214" i="20"/>
  <c r="A215" i="20"/>
  <c r="B215" i="20"/>
  <c r="A216" i="20"/>
  <c r="B216" i="20"/>
  <c r="A217" i="20"/>
  <c r="B217" i="20"/>
  <c r="A218" i="20"/>
  <c r="B218" i="20"/>
  <c r="A219" i="20"/>
  <c r="B219" i="20"/>
  <c r="A220" i="20"/>
  <c r="B220" i="20"/>
  <c r="A221" i="20"/>
  <c r="B221" i="20"/>
  <c r="A222" i="20"/>
  <c r="B222" i="20"/>
  <c r="A223" i="20"/>
  <c r="B223" i="20"/>
  <c r="A224" i="20"/>
  <c r="B224" i="20"/>
  <c r="A225" i="20"/>
  <c r="B225" i="20"/>
  <c r="A226" i="20"/>
  <c r="B226" i="20"/>
  <c r="A227" i="20"/>
  <c r="B227" i="20"/>
  <c r="A228" i="20"/>
  <c r="B228" i="20"/>
  <c r="A229" i="20"/>
  <c r="B229" i="20"/>
  <c r="A230" i="20"/>
  <c r="B230" i="20"/>
  <c r="A231" i="20"/>
  <c r="B231" i="20"/>
  <c r="A232" i="20"/>
  <c r="B232" i="20"/>
  <c r="A233" i="20"/>
  <c r="B233" i="20"/>
  <c r="A234" i="20"/>
  <c r="B234" i="20"/>
  <c r="A235" i="20"/>
  <c r="B235" i="20"/>
  <c r="A236" i="20"/>
  <c r="B236" i="20"/>
  <c r="A237" i="20"/>
  <c r="B237" i="20"/>
  <c r="A238" i="20"/>
  <c r="B238" i="20"/>
  <c r="A239" i="20"/>
  <c r="B239" i="20"/>
  <c r="A240" i="20"/>
  <c r="B240" i="20"/>
  <c r="A241" i="20"/>
  <c r="B241" i="20"/>
  <c r="A242" i="20"/>
  <c r="B242" i="20"/>
  <c r="A243" i="20"/>
  <c r="B243" i="20"/>
  <c r="A244" i="20"/>
  <c r="B244" i="20"/>
  <c r="A245" i="20"/>
  <c r="B245" i="20"/>
  <c r="A246" i="20"/>
  <c r="B246" i="20"/>
  <c r="A247" i="20"/>
  <c r="B247" i="20"/>
  <c r="A248" i="20"/>
  <c r="B248" i="20"/>
  <c r="A249" i="20"/>
  <c r="B249" i="20"/>
  <c r="A250" i="20"/>
  <c r="B250" i="20"/>
  <c r="A251" i="20"/>
  <c r="B251" i="20"/>
  <c r="A252" i="20"/>
  <c r="B252" i="20"/>
  <c r="A253" i="20"/>
  <c r="B253" i="20"/>
  <c r="A254" i="20"/>
  <c r="B254" i="20"/>
  <c r="A255" i="20"/>
  <c r="B255" i="20"/>
  <c r="A256" i="20"/>
  <c r="B256" i="20"/>
  <c r="A257" i="20"/>
  <c r="B257" i="20"/>
  <c r="A258" i="20"/>
  <c r="B258" i="20"/>
  <c r="A259" i="20"/>
  <c r="B259" i="20"/>
  <c r="A260" i="20"/>
  <c r="B260" i="20"/>
  <c r="A261" i="20"/>
  <c r="B261" i="20"/>
  <c r="A262" i="20"/>
  <c r="B262" i="20"/>
  <c r="A263" i="20"/>
  <c r="B263" i="20"/>
  <c r="A264" i="20"/>
  <c r="B264" i="20"/>
  <c r="A265" i="20"/>
  <c r="B265" i="20"/>
  <c r="A266" i="20"/>
  <c r="B266" i="20"/>
  <c r="A267" i="20"/>
  <c r="B267" i="20"/>
  <c r="A268" i="20"/>
  <c r="B268" i="20"/>
  <c r="A269" i="20"/>
  <c r="B269" i="20"/>
  <c r="A270" i="20"/>
  <c r="B270" i="20"/>
  <c r="A271" i="20"/>
  <c r="B271" i="20"/>
  <c r="A272" i="20"/>
  <c r="B272" i="20"/>
  <c r="A273" i="20"/>
  <c r="B273" i="20"/>
  <c r="A274" i="20"/>
  <c r="B274" i="20"/>
  <c r="A275" i="20"/>
  <c r="B275" i="20"/>
  <c r="A276" i="20"/>
  <c r="B276" i="20"/>
  <c r="A277" i="20"/>
  <c r="B277" i="20"/>
  <c r="A278" i="20"/>
  <c r="B278" i="20"/>
  <c r="A279" i="20"/>
  <c r="B279" i="20"/>
  <c r="A280" i="20"/>
  <c r="B280" i="20"/>
  <c r="A281" i="20"/>
  <c r="B281" i="20"/>
  <c r="A282" i="20"/>
  <c r="B282" i="20"/>
  <c r="A283" i="20"/>
  <c r="B283" i="20"/>
  <c r="A284" i="20"/>
  <c r="B284" i="20"/>
  <c r="A285" i="20"/>
  <c r="B285" i="20"/>
  <c r="A286" i="20"/>
  <c r="B286" i="20"/>
  <c r="A287" i="20"/>
  <c r="B287" i="20"/>
  <c r="A288" i="20"/>
  <c r="B288" i="20"/>
  <c r="A289" i="20"/>
  <c r="B289" i="20"/>
  <c r="A290" i="20"/>
  <c r="B290" i="20"/>
  <c r="A291" i="20"/>
  <c r="B291" i="20"/>
  <c r="A292" i="20"/>
  <c r="B292" i="20"/>
  <c r="A293" i="20"/>
  <c r="B293" i="20"/>
  <c r="A294" i="20"/>
  <c r="B294" i="20"/>
  <c r="A295" i="20"/>
  <c r="B295" i="20"/>
  <c r="A296" i="20"/>
  <c r="B296" i="20"/>
  <c r="A297" i="20"/>
  <c r="B297" i="20"/>
  <c r="A298" i="20"/>
  <c r="B298" i="20"/>
  <c r="A299" i="20"/>
  <c r="B299" i="20"/>
  <c r="A300" i="20"/>
  <c r="B300" i="20"/>
  <c r="A301" i="20"/>
  <c r="B301" i="20"/>
  <c r="A302" i="20"/>
  <c r="B302" i="20"/>
  <c r="A303" i="20"/>
  <c r="B303" i="20"/>
  <c r="A304" i="20"/>
  <c r="B304" i="20"/>
  <c r="A305" i="20"/>
  <c r="B305" i="20"/>
  <c r="A306" i="20"/>
  <c r="B306" i="20"/>
  <c r="A307" i="20"/>
  <c r="B307" i="20"/>
  <c r="A308" i="20"/>
  <c r="B308" i="20"/>
  <c r="A309" i="20"/>
  <c r="B309" i="20"/>
  <c r="A310" i="20"/>
  <c r="B310" i="20"/>
  <c r="A311" i="20"/>
  <c r="B311" i="20"/>
  <c r="A312" i="20"/>
  <c r="B312" i="20"/>
  <c r="A313" i="20"/>
  <c r="B313" i="20"/>
  <c r="A314" i="20"/>
  <c r="B314" i="20"/>
  <c r="A315" i="20"/>
  <c r="B315" i="20"/>
  <c r="A316" i="20"/>
  <c r="B316" i="20"/>
  <c r="A317" i="20"/>
  <c r="B317" i="20"/>
  <c r="A318" i="20"/>
  <c r="B318" i="20"/>
  <c r="A319" i="20"/>
  <c r="B319" i="20"/>
  <c r="A320" i="20"/>
  <c r="B320" i="20"/>
  <c r="A321" i="20"/>
  <c r="B321" i="20"/>
  <c r="A322" i="20"/>
  <c r="B322" i="20"/>
  <c r="A323" i="20"/>
  <c r="B323" i="20"/>
  <c r="A324" i="20"/>
  <c r="B324" i="20"/>
  <c r="A325" i="20"/>
  <c r="B325" i="20"/>
  <c r="A326" i="20"/>
  <c r="B326" i="20"/>
  <c r="A327" i="20"/>
  <c r="B327" i="20"/>
  <c r="A328" i="20"/>
  <c r="B328" i="20"/>
  <c r="A329" i="20"/>
  <c r="B329" i="20"/>
  <c r="A330" i="20"/>
  <c r="B330" i="20"/>
  <c r="A331" i="20"/>
  <c r="B331" i="20"/>
  <c r="A332" i="20"/>
  <c r="B332" i="20"/>
  <c r="A333" i="20"/>
  <c r="B333" i="20"/>
  <c r="A334" i="20"/>
  <c r="B334" i="20"/>
  <c r="A335" i="20"/>
  <c r="B335" i="20"/>
  <c r="A336" i="20"/>
  <c r="B336" i="20"/>
  <c r="A337" i="20"/>
  <c r="B337" i="20"/>
  <c r="A338" i="20"/>
  <c r="B338" i="20"/>
  <c r="A339" i="20"/>
  <c r="B339" i="20"/>
  <c r="A340" i="20"/>
  <c r="B340" i="20"/>
  <c r="A341" i="20"/>
  <c r="B341" i="20"/>
  <c r="A342" i="20"/>
  <c r="B342" i="20"/>
  <c r="A343" i="20"/>
  <c r="B343" i="20"/>
  <c r="A344" i="20"/>
  <c r="B344" i="20"/>
  <c r="A345" i="20"/>
  <c r="B345" i="20"/>
  <c r="A346" i="20"/>
  <c r="B346" i="20"/>
  <c r="A347" i="20"/>
  <c r="B347" i="20"/>
  <c r="A348" i="20"/>
  <c r="B348" i="20"/>
  <c r="A349" i="20"/>
  <c r="B349" i="20"/>
  <c r="A350" i="20"/>
  <c r="B350" i="20"/>
  <c r="A351" i="20"/>
  <c r="B351" i="20"/>
  <c r="A352" i="20"/>
  <c r="B352" i="20"/>
  <c r="A353" i="20"/>
  <c r="B353" i="20"/>
  <c r="A354" i="20"/>
  <c r="B354" i="20"/>
  <c r="A355" i="20"/>
  <c r="B355" i="20"/>
  <c r="A356" i="20"/>
  <c r="B356" i="20"/>
  <c r="A357" i="20"/>
  <c r="B357" i="20"/>
  <c r="A358" i="20"/>
  <c r="B358" i="20"/>
  <c r="A359" i="20"/>
  <c r="B359" i="20"/>
  <c r="A360" i="20"/>
  <c r="B360" i="20"/>
  <c r="A361" i="20"/>
  <c r="B361" i="20"/>
  <c r="A362" i="20"/>
  <c r="B362" i="20"/>
  <c r="A363" i="20"/>
  <c r="B363" i="20"/>
  <c r="A364" i="20"/>
  <c r="B364" i="20"/>
  <c r="A365" i="20"/>
  <c r="B365" i="20"/>
  <c r="A366" i="20"/>
  <c r="B366" i="20"/>
  <c r="A367" i="20"/>
  <c r="B367" i="20"/>
  <c r="A368" i="20"/>
  <c r="B368" i="20"/>
  <c r="A369" i="20"/>
  <c r="B369" i="20"/>
  <c r="A370" i="20"/>
  <c r="B370" i="20"/>
  <c r="A371" i="20"/>
  <c r="B371" i="20"/>
  <c r="A372" i="20"/>
  <c r="B372" i="20"/>
  <c r="A373" i="20"/>
  <c r="B373" i="20"/>
  <c r="A374" i="20"/>
  <c r="B374" i="20"/>
  <c r="A375" i="20"/>
  <c r="B375" i="20"/>
  <c r="A376" i="20"/>
  <c r="B376" i="20"/>
  <c r="A377" i="20"/>
  <c r="B377" i="20"/>
  <c r="A378" i="20"/>
  <c r="B378" i="20"/>
  <c r="A379" i="20"/>
  <c r="B379" i="20"/>
  <c r="A380" i="20"/>
  <c r="B380" i="20"/>
  <c r="A381" i="20"/>
  <c r="B381" i="20"/>
  <c r="A382" i="20"/>
  <c r="B382" i="20"/>
  <c r="A383" i="20"/>
  <c r="B383" i="20"/>
  <c r="A384" i="20"/>
  <c r="B384" i="20"/>
  <c r="A385" i="20"/>
  <c r="B385" i="20"/>
  <c r="A386" i="20"/>
  <c r="B386" i="20"/>
  <c r="A387" i="20"/>
  <c r="B387" i="20"/>
  <c r="A388" i="20"/>
  <c r="B388" i="20"/>
  <c r="A389" i="20"/>
  <c r="B389" i="20"/>
  <c r="A390" i="20"/>
  <c r="B390" i="20"/>
  <c r="A391" i="20"/>
  <c r="B391" i="20"/>
  <c r="A392" i="20"/>
  <c r="B392" i="20"/>
  <c r="A393" i="20"/>
  <c r="B393" i="20"/>
  <c r="A394" i="20"/>
  <c r="B394" i="20"/>
  <c r="A395" i="20"/>
  <c r="B395" i="20"/>
  <c r="A396" i="20"/>
  <c r="B396" i="20"/>
  <c r="A397" i="20"/>
  <c r="B397" i="20"/>
  <c r="A398" i="20"/>
  <c r="B398" i="20"/>
  <c r="A399" i="20"/>
  <c r="B399" i="20"/>
  <c r="A400" i="20"/>
  <c r="B400" i="20"/>
  <c r="A401" i="20"/>
  <c r="B401" i="20"/>
  <c r="A402" i="20"/>
  <c r="B402" i="20"/>
  <c r="A403" i="20"/>
  <c r="B403" i="20"/>
  <c r="A404" i="20"/>
  <c r="B404" i="20"/>
  <c r="A405" i="20"/>
  <c r="B405" i="20"/>
  <c r="A406" i="20"/>
  <c r="B406" i="20"/>
  <c r="A407" i="20"/>
  <c r="B407" i="20"/>
  <c r="A408" i="20"/>
  <c r="B408" i="20"/>
  <c r="A409" i="20"/>
  <c r="B409" i="20"/>
  <c r="A410" i="20"/>
  <c r="B410" i="20"/>
  <c r="A411" i="20"/>
  <c r="B411" i="20"/>
  <c r="A412" i="20"/>
  <c r="B412" i="20"/>
  <c r="A413" i="20"/>
  <c r="B413" i="20"/>
  <c r="A414" i="20"/>
  <c r="B414" i="20"/>
  <c r="A415" i="20"/>
  <c r="B415" i="20"/>
  <c r="A416" i="20"/>
  <c r="B416" i="20"/>
  <c r="A417" i="20"/>
  <c r="B417" i="20"/>
  <c r="A418" i="20"/>
  <c r="B418" i="20"/>
  <c r="A419" i="20"/>
  <c r="B419" i="20"/>
  <c r="A420" i="20"/>
  <c r="B420" i="20"/>
  <c r="A421" i="20"/>
  <c r="B421" i="20"/>
  <c r="A422" i="20"/>
  <c r="B422" i="20"/>
  <c r="A423" i="20"/>
  <c r="B423" i="20"/>
  <c r="A424" i="20"/>
  <c r="B424" i="20"/>
  <c r="A425" i="20"/>
  <c r="B425" i="20"/>
  <c r="A426" i="20"/>
  <c r="B426" i="20"/>
  <c r="A427" i="20"/>
  <c r="B427" i="20"/>
  <c r="A428" i="20"/>
  <c r="B428" i="20"/>
  <c r="A429" i="20"/>
  <c r="B429" i="20"/>
  <c r="A430" i="20"/>
  <c r="B430" i="20"/>
  <c r="A431" i="20"/>
  <c r="B431" i="20"/>
  <c r="A432" i="20"/>
  <c r="B432" i="20"/>
  <c r="A433" i="20"/>
  <c r="B433" i="20"/>
  <c r="A434" i="20"/>
  <c r="B434" i="20"/>
  <c r="A435" i="20"/>
  <c r="B435" i="20"/>
  <c r="A436" i="20"/>
  <c r="B436" i="20"/>
  <c r="A437" i="20"/>
  <c r="B437" i="20"/>
  <c r="A438" i="20"/>
  <c r="B438" i="20"/>
  <c r="A439" i="20"/>
  <c r="B439" i="20"/>
  <c r="A440" i="20"/>
  <c r="B440" i="20"/>
  <c r="A441" i="20"/>
  <c r="B441" i="20"/>
  <c r="A442" i="20"/>
  <c r="B442" i="20"/>
  <c r="A443" i="20"/>
  <c r="B443" i="20"/>
  <c r="A444" i="20"/>
  <c r="B444" i="20"/>
  <c r="A445" i="20"/>
  <c r="B445" i="20"/>
  <c r="A446" i="20"/>
  <c r="B446" i="20"/>
  <c r="A447" i="20"/>
  <c r="B447" i="20"/>
  <c r="A448" i="20"/>
  <c r="B448" i="20"/>
  <c r="A449" i="20"/>
  <c r="B449" i="20"/>
  <c r="A450" i="20"/>
  <c r="B450" i="20"/>
  <c r="A451" i="20"/>
  <c r="B451" i="20"/>
  <c r="A452" i="20"/>
  <c r="B452" i="20"/>
  <c r="A453" i="20"/>
  <c r="B453" i="20"/>
  <c r="A454" i="20"/>
  <c r="B454" i="20"/>
  <c r="A455" i="20"/>
  <c r="B455" i="20"/>
  <c r="A456" i="20"/>
  <c r="B456" i="20"/>
  <c r="A457" i="20"/>
  <c r="B457" i="20"/>
  <c r="A458" i="20"/>
  <c r="B458" i="20"/>
  <c r="A459" i="20"/>
  <c r="B459" i="20"/>
  <c r="A460" i="20"/>
  <c r="B460" i="20"/>
  <c r="A461" i="20"/>
  <c r="B461" i="20"/>
  <c r="A462" i="20"/>
  <c r="B462" i="20"/>
  <c r="A463" i="20"/>
  <c r="B463" i="20"/>
  <c r="A464" i="20"/>
  <c r="B464" i="20"/>
  <c r="A465" i="20"/>
  <c r="B465" i="20"/>
  <c r="A466" i="20"/>
  <c r="B466" i="20"/>
  <c r="A467" i="20"/>
  <c r="B467" i="20"/>
  <c r="A468" i="20"/>
  <c r="B468" i="20"/>
  <c r="A469" i="20"/>
  <c r="B469" i="20"/>
  <c r="A470" i="20"/>
  <c r="B470" i="20"/>
  <c r="A471" i="20"/>
  <c r="B471" i="20"/>
  <c r="A472" i="20"/>
  <c r="B472" i="20"/>
  <c r="A473" i="20"/>
  <c r="B473" i="20"/>
  <c r="A474" i="20"/>
  <c r="B474" i="20"/>
  <c r="A475" i="20"/>
  <c r="B475" i="20"/>
  <c r="A476" i="20"/>
  <c r="B476" i="20"/>
  <c r="A477" i="20"/>
  <c r="B477" i="20"/>
  <c r="A478" i="20"/>
  <c r="B478" i="20"/>
  <c r="A479" i="20"/>
  <c r="B479" i="20"/>
  <c r="A480" i="20"/>
  <c r="B480" i="20"/>
  <c r="A481" i="20"/>
  <c r="B481" i="20"/>
  <c r="A482" i="20"/>
  <c r="B482" i="20"/>
  <c r="A483" i="20"/>
  <c r="B483" i="20"/>
  <c r="A484" i="20"/>
  <c r="B484" i="20"/>
  <c r="A485" i="20"/>
  <c r="B485" i="20"/>
  <c r="A486" i="20"/>
  <c r="B486" i="20"/>
  <c r="A487" i="20"/>
  <c r="B487" i="20"/>
  <c r="A488" i="20"/>
  <c r="B488" i="20"/>
  <c r="A489" i="20"/>
  <c r="B489" i="20"/>
  <c r="A490" i="20"/>
  <c r="B490" i="20"/>
  <c r="A491" i="20"/>
  <c r="B491" i="20"/>
  <c r="A492" i="20"/>
  <c r="B492" i="20"/>
  <c r="A493" i="20"/>
  <c r="B493" i="20"/>
  <c r="A494" i="20"/>
  <c r="B494" i="20"/>
  <c r="A495" i="20"/>
  <c r="B495" i="20"/>
  <c r="A496" i="20"/>
  <c r="B496" i="20"/>
  <c r="A497" i="20"/>
  <c r="B497" i="20"/>
  <c r="A498" i="20"/>
  <c r="B498" i="20"/>
  <c r="A499" i="20"/>
  <c r="B499" i="20"/>
  <c r="A500" i="20"/>
  <c r="B500" i="20"/>
  <c r="A501" i="20"/>
  <c r="B501" i="20"/>
  <c r="A502" i="20"/>
  <c r="B502" i="20"/>
  <c r="A503" i="20"/>
  <c r="B503" i="20"/>
  <c r="A504" i="20"/>
  <c r="B504" i="20"/>
  <c r="A505" i="20"/>
  <c r="B505" i="20"/>
  <c r="A506" i="20"/>
  <c r="B506" i="20"/>
  <c r="A507" i="20"/>
  <c r="B507" i="20"/>
  <c r="A508" i="20"/>
  <c r="B508" i="20"/>
  <c r="A10" i="20"/>
  <c r="B10" i="20"/>
  <c r="A11" i="20"/>
  <c r="B11" i="20"/>
  <c r="A12" i="20"/>
  <c r="B12" i="20"/>
  <c r="A13" i="20"/>
  <c r="B13" i="20"/>
  <c r="A14" i="20"/>
  <c r="B14" i="20"/>
  <c r="A15" i="20"/>
  <c r="B15" i="20"/>
  <c r="A16" i="20"/>
  <c r="B16" i="20"/>
  <c r="A17" i="20"/>
  <c r="B17" i="20"/>
  <c r="A18" i="20"/>
  <c r="B18" i="20"/>
  <c r="A19" i="20"/>
  <c r="B19" i="20"/>
  <c r="A20" i="20"/>
  <c r="B20" i="20"/>
  <c r="A21" i="20"/>
  <c r="B21" i="20"/>
  <c r="A22" i="20"/>
  <c r="B22" i="20"/>
  <c r="A23" i="20"/>
  <c r="B23" i="20"/>
  <c r="A24" i="20"/>
  <c r="B24" i="20"/>
  <c r="A25" i="20"/>
  <c r="B25" i="20"/>
  <c r="A26" i="20"/>
  <c r="B26" i="20"/>
  <c r="A27" i="20"/>
  <c r="B27" i="20"/>
  <c r="A28" i="20"/>
  <c r="B28" i="20"/>
  <c r="A29" i="20"/>
  <c r="B29" i="20"/>
  <c r="A30" i="20"/>
  <c r="B30" i="20"/>
  <c r="A31" i="20"/>
  <c r="B31" i="20"/>
  <c r="A32" i="20"/>
  <c r="B32" i="20"/>
  <c r="A33" i="20"/>
  <c r="B33" i="20"/>
  <c r="A34" i="20"/>
  <c r="B34" i="20"/>
  <c r="A35" i="20"/>
  <c r="B35" i="20"/>
  <c r="A36" i="20"/>
  <c r="B36" i="20"/>
  <c r="A37" i="20"/>
  <c r="B37" i="20"/>
  <c r="A38" i="20"/>
  <c r="B38" i="20"/>
  <c r="A39" i="20"/>
  <c r="B39" i="20"/>
  <c r="A40" i="20"/>
  <c r="B40" i="20"/>
  <c r="A41" i="20"/>
  <c r="B41" i="20"/>
  <c r="A42" i="20"/>
  <c r="B42" i="20"/>
  <c r="A43" i="20"/>
  <c r="B43" i="20"/>
  <c r="A44" i="20"/>
  <c r="B44" i="20"/>
  <c r="A45" i="20"/>
  <c r="B45" i="20"/>
  <c r="A46" i="20"/>
  <c r="B46" i="20"/>
  <c r="A47" i="20"/>
  <c r="B47" i="20"/>
  <c r="A48" i="20"/>
  <c r="B48" i="20"/>
  <c r="A49" i="20"/>
  <c r="B49" i="20"/>
  <c r="A50" i="20"/>
  <c r="B50" i="20"/>
  <c r="A51" i="20"/>
  <c r="B51" i="20"/>
  <c r="A52" i="20"/>
  <c r="B52" i="20"/>
  <c r="A53" i="20"/>
  <c r="B53" i="20"/>
  <c r="A54" i="20"/>
  <c r="B54" i="20"/>
  <c r="A55" i="20"/>
  <c r="B55" i="20"/>
  <c r="A56" i="20"/>
  <c r="B56" i="20"/>
  <c r="A57" i="20"/>
  <c r="B57" i="20"/>
  <c r="A58" i="20"/>
  <c r="B58" i="20"/>
  <c r="A59" i="20"/>
  <c r="B59" i="20"/>
  <c r="A60" i="20"/>
  <c r="B60" i="20"/>
  <c r="A61" i="20"/>
  <c r="B61" i="20"/>
  <c r="A62" i="20"/>
  <c r="B62" i="20"/>
  <c r="A63" i="20"/>
  <c r="B63" i="20"/>
  <c r="A64" i="20"/>
  <c r="B64" i="20"/>
  <c r="A65" i="20"/>
  <c r="B65" i="20"/>
  <c r="A66" i="20"/>
  <c r="B66" i="20"/>
  <c r="A67" i="20"/>
  <c r="B67" i="20"/>
  <c r="A68" i="20"/>
  <c r="B68" i="20"/>
  <c r="A69" i="20"/>
  <c r="B69" i="20"/>
  <c r="A70" i="20"/>
  <c r="B70" i="20"/>
  <c r="A71" i="20"/>
  <c r="B71" i="20"/>
  <c r="A72" i="20"/>
  <c r="B72" i="20"/>
  <c r="A73" i="20"/>
  <c r="B73" i="20"/>
  <c r="A74" i="20"/>
  <c r="B74" i="20"/>
  <c r="A75" i="20"/>
  <c r="B75" i="20"/>
  <c r="A76" i="20"/>
  <c r="B76" i="20"/>
  <c r="A77" i="20"/>
  <c r="B77" i="20"/>
  <c r="A78" i="20"/>
  <c r="B78" i="20"/>
  <c r="A79" i="20"/>
  <c r="B79" i="20"/>
  <c r="A80" i="20"/>
  <c r="B80" i="20"/>
  <c r="A81" i="20"/>
  <c r="B81" i="20"/>
  <c r="A82" i="20"/>
  <c r="B82" i="20"/>
  <c r="A83" i="20"/>
  <c r="B83" i="20"/>
  <c r="A84" i="20"/>
  <c r="B84" i="20"/>
  <c r="A85" i="20"/>
  <c r="B85" i="20"/>
  <c r="A86" i="20"/>
  <c r="B86" i="20"/>
  <c r="A87" i="20"/>
  <c r="B87" i="20"/>
  <c r="A88" i="20"/>
  <c r="B88" i="20"/>
  <c r="A89" i="20"/>
  <c r="B89" i="20"/>
  <c r="A90" i="20"/>
  <c r="B90" i="20"/>
  <c r="A91" i="20"/>
  <c r="B91" i="20"/>
  <c r="A92" i="20"/>
  <c r="B92" i="20"/>
  <c r="A93" i="20"/>
  <c r="B93" i="20"/>
  <c r="A94" i="20"/>
  <c r="B94" i="20"/>
  <c r="A95" i="20"/>
  <c r="B95" i="20"/>
  <c r="A96" i="20"/>
  <c r="B96" i="20"/>
  <c r="A97" i="20"/>
  <c r="B97" i="20"/>
  <c r="A98" i="20"/>
  <c r="B98" i="20"/>
  <c r="A99" i="20"/>
  <c r="B99" i="20"/>
  <c r="A100" i="20"/>
  <c r="B100" i="20"/>
  <c r="A101" i="20"/>
  <c r="B101" i="20"/>
  <c r="A102" i="20"/>
  <c r="B102" i="20"/>
  <c r="A103" i="20"/>
  <c r="B103" i="20"/>
  <c r="A104" i="20"/>
  <c r="B104" i="20"/>
  <c r="A105" i="20"/>
  <c r="B105" i="20"/>
  <c r="A106" i="20"/>
  <c r="B106" i="20"/>
  <c r="A107" i="20"/>
  <c r="B107" i="20"/>
  <c r="A108" i="20"/>
  <c r="B108" i="20"/>
  <c r="A109" i="20"/>
  <c r="B109" i="20"/>
  <c r="A110" i="20"/>
  <c r="B110" i="20"/>
  <c r="A111" i="20"/>
  <c r="B111" i="20"/>
  <c r="A112" i="20"/>
  <c r="B112" i="20"/>
  <c r="A113" i="20"/>
  <c r="B113" i="20"/>
  <c r="A114" i="20"/>
  <c r="B114" i="20"/>
  <c r="A115" i="20"/>
  <c r="B115" i="20"/>
  <c r="A116" i="20"/>
  <c r="B116" i="20"/>
  <c r="A117" i="20"/>
  <c r="B117" i="20"/>
  <c r="A118" i="20"/>
  <c r="B118" i="20"/>
  <c r="A119" i="20"/>
  <c r="B119" i="20"/>
  <c r="A120" i="20"/>
  <c r="B120" i="20"/>
  <c r="A121" i="20"/>
  <c r="B121" i="20"/>
  <c r="A122" i="20"/>
  <c r="B122" i="20"/>
  <c r="A123" i="20"/>
  <c r="B123" i="20"/>
  <c r="A124" i="20"/>
  <c r="B124" i="20"/>
  <c r="A125" i="20"/>
  <c r="B125" i="20"/>
  <c r="A126" i="20"/>
  <c r="B126" i="20"/>
  <c r="A127" i="20"/>
  <c r="B127" i="20"/>
  <c r="A128" i="20"/>
  <c r="B128" i="20"/>
  <c r="A129" i="20"/>
  <c r="B129" i="20"/>
  <c r="A130" i="20"/>
  <c r="B130" i="20"/>
  <c r="A131" i="20"/>
  <c r="B131" i="20"/>
  <c r="A132" i="20"/>
  <c r="B132" i="20"/>
  <c r="A133" i="20"/>
  <c r="B133" i="20"/>
  <c r="A134" i="20"/>
  <c r="B134" i="20"/>
  <c r="A135" i="20"/>
  <c r="B135" i="20"/>
  <c r="A136" i="20"/>
  <c r="B136" i="20"/>
  <c r="A137" i="20"/>
  <c r="B137" i="20"/>
  <c r="A138" i="20"/>
  <c r="B138" i="20"/>
  <c r="A139" i="20"/>
  <c r="B139" i="20"/>
  <c r="A140" i="20"/>
  <c r="B140" i="20"/>
  <c r="A141" i="20"/>
  <c r="B141" i="20"/>
  <c r="A142" i="20"/>
  <c r="B142" i="20"/>
  <c r="A143" i="20"/>
  <c r="B143" i="20"/>
  <c r="A144" i="20"/>
  <c r="B144" i="20"/>
  <c r="A145" i="20"/>
  <c r="B145" i="20"/>
  <c r="A146" i="20"/>
  <c r="B146" i="20"/>
  <c r="A147" i="20"/>
  <c r="B147" i="20"/>
  <c r="A148" i="20"/>
  <c r="B148" i="20"/>
  <c r="A149" i="20"/>
  <c r="B149" i="20"/>
  <c r="A150" i="20"/>
  <c r="B150" i="20"/>
  <c r="A151" i="20"/>
  <c r="B151" i="20"/>
  <c r="A152" i="20"/>
  <c r="B152" i="20"/>
  <c r="A153" i="20"/>
  <c r="B153" i="20"/>
  <c r="A154" i="20"/>
  <c r="B154" i="20"/>
  <c r="A155" i="20"/>
  <c r="B155" i="20"/>
  <c r="A156" i="20"/>
  <c r="B156" i="20"/>
  <c r="A157" i="20"/>
  <c r="B157" i="20"/>
  <c r="A158" i="20"/>
  <c r="B158" i="20"/>
  <c r="A159" i="20"/>
  <c r="B159" i="20"/>
  <c r="A160" i="20"/>
  <c r="B160" i="20"/>
  <c r="A161" i="20"/>
  <c r="B161" i="20"/>
  <c r="A162" i="20"/>
  <c r="B162" i="20"/>
  <c r="A163" i="20"/>
  <c r="B163" i="20"/>
  <c r="A164" i="20"/>
  <c r="B164" i="20"/>
  <c r="A165" i="20"/>
  <c r="B165" i="20"/>
  <c r="B9" i="20"/>
  <c r="A9" i="20"/>
  <c r="D10" i="21" l="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3" i="21"/>
  <c r="D444" i="21"/>
  <c r="D445" i="21"/>
  <c r="D446" i="21"/>
  <c r="D447" i="21"/>
  <c r="D448" i="21"/>
  <c r="D449" i="21"/>
  <c r="D450" i="21"/>
  <c r="D451" i="21"/>
  <c r="D452" i="21"/>
  <c r="D453" i="21"/>
  <c r="D454" i="21"/>
  <c r="D455" i="21"/>
  <c r="D456" i="21"/>
  <c r="D457" i="21"/>
  <c r="D458" i="21"/>
  <c r="D459" i="21"/>
  <c r="D460" i="21"/>
  <c r="D461" i="21"/>
  <c r="D462" i="21"/>
  <c r="D463" i="21"/>
  <c r="D464" i="21"/>
  <c r="D465" i="21"/>
  <c r="D466" i="21"/>
  <c r="D467" i="21"/>
  <c r="D468" i="21"/>
  <c r="D469" i="21"/>
  <c r="D470" i="21"/>
  <c r="D471" i="21"/>
  <c r="D472" i="21"/>
  <c r="D473" i="21"/>
  <c r="D474" i="21"/>
  <c r="D475" i="21"/>
  <c r="D476" i="21"/>
  <c r="D477" i="21"/>
  <c r="D478" i="21"/>
  <c r="D479" i="21"/>
  <c r="D480" i="21"/>
  <c r="D481" i="21"/>
  <c r="D482" i="21"/>
  <c r="D483" i="21"/>
  <c r="D484" i="21"/>
  <c r="D485" i="21"/>
  <c r="D486" i="21"/>
  <c r="D487" i="21"/>
  <c r="D488" i="21"/>
  <c r="D489" i="21"/>
  <c r="D490" i="21"/>
  <c r="D491" i="21"/>
  <c r="D492" i="21"/>
  <c r="D493" i="21"/>
  <c r="D494" i="21"/>
  <c r="D495" i="21"/>
  <c r="D496" i="21"/>
  <c r="D497" i="21"/>
  <c r="D498" i="21"/>
  <c r="D499" i="21"/>
  <c r="D500" i="21"/>
  <c r="D501" i="21"/>
  <c r="D502" i="21"/>
  <c r="D503" i="21"/>
  <c r="D504" i="21"/>
  <c r="D505" i="21"/>
  <c r="D506" i="21"/>
  <c r="D507" i="21"/>
  <c r="D508" i="21"/>
  <c r="D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C442" i="21"/>
  <c r="C443" i="21"/>
  <c r="C444" i="21"/>
  <c r="C445" i="21"/>
  <c r="C446" i="21"/>
  <c r="C447" i="21"/>
  <c r="C448" i="21"/>
  <c r="C449" i="21"/>
  <c r="C450" i="21"/>
  <c r="C451" i="21"/>
  <c r="C452" i="21"/>
  <c r="C453" i="21"/>
  <c r="C454" i="21"/>
  <c r="C455" i="21"/>
  <c r="C456" i="21"/>
  <c r="C457" i="21"/>
  <c r="C458" i="21"/>
  <c r="C459" i="21"/>
  <c r="C460" i="21"/>
  <c r="C461" i="21"/>
  <c r="C462" i="21"/>
  <c r="C463" i="21"/>
  <c r="C464" i="21"/>
  <c r="C465" i="21"/>
  <c r="C466" i="21"/>
  <c r="C467" i="21"/>
  <c r="C468" i="21"/>
  <c r="C469" i="21"/>
  <c r="C470" i="21"/>
  <c r="C471" i="21"/>
  <c r="C472" i="21"/>
  <c r="C473" i="21"/>
  <c r="C474" i="21"/>
  <c r="C475" i="21"/>
  <c r="C476" i="21"/>
  <c r="C477" i="21"/>
  <c r="C478" i="21"/>
  <c r="C479" i="21"/>
  <c r="C480" i="21"/>
  <c r="C481" i="21"/>
  <c r="C482" i="21"/>
  <c r="C483" i="21"/>
  <c r="C484" i="21"/>
  <c r="C485" i="21"/>
  <c r="C486" i="21"/>
  <c r="C487" i="21"/>
  <c r="C488" i="21"/>
  <c r="C489" i="21"/>
  <c r="C490" i="21"/>
  <c r="C491" i="21"/>
  <c r="C492" i="21"/>
  <c r="C493" i="21"/>
  <c r="C494" i="21"/>
  <c r="C495" i="21"/>
  <c r="C496" i="21"/>
  <c r="C497" i="21"/>
  <c r="C498" i="21"/>
  <c r="C499" i="21"/>
  <c r="C500" i="21"/>
  <c r="C501" i="21"/>
  <c r="C502" i="21"/>
  <c r="C503" i="21"/>
  <c r="C504" i="21"/>
  <c r="C505" i="21"/>
  <c r="C506" i="21"/>
  <c r="C507" i="21"/>
  <c r="C508" i="21"/>
  <c r="C9" i="21"/>
  <c r="S3" i="19" l="1"/>
  <c r="S5" i="19" l="1"/>
  <c r="S6" i="19"/>
  <c r="S7" i="19"/>
  <c r="S8" i="19"/>
  <c r="S9" i="19"/>
  <c r="S10" i="19"/>
  <c r="S11" i="19"/>
  <c r="S12" i="19"/>
  <c r="S13" i="19"/>
  <c r="S14" i="19"/>
  <c r="S15" i="19"/>
  <c r="S16" i="19"/>
  <c r="S17" i="19"/>
  <c r="S18" i="19"/>
  <c r="S19" i="19"/>
  <c r="S20" i="19"/>
  <c r="S21" i="19"/>
  <c r="S22" i="19"/>
  <c r="S23" i="19"/>
  <c r="S24" i="19"/>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186" i="19"/>
  <c r="S187" i="19"/>
  <c r="S188" i="19"/>
  <c r="S189" i="19"/>
  <c r="S190" i="19"/>
  <c r="S191" i="19"/>
  <c r="S192" i="19"/>
  <c r="S193" i="19"/>
  <c r="S194" i="19"/>
  <c r="S195" i="19"/>
  <c r="S196" i="19"/>
  <c r="S197" i="19"/>
  <c r="S198" i="19"/>
  <c r="S199" i="19"/>
  <c r="S200" i="19"/>
  <c r="S201" i="19"/>
  <c r="S202" i="19"/>
  <c r="S203" i="19"/>
  <c r="S204" i="19"/>
  <c r="S205" i="19"/>
  <c r="S206" i="19"/>
  <c r="S207" i="19"/>
  <c r="S208" i="19"/>
  <c r="S209" i="19"/>
  <c r="S210" i="19"/>
  <c r="S211" i="19"/>
  <c r="S212" i="19"/>
  <c r="S213" i="19"/>
  <c r="S214" i="19"/>
  <c r="S215" i="19"/>
  <c r="S216" i="19"/>
  <c r="S217" i="19"/>
  <c r="S218" i="19"/>
  <c r="S219" i="19"/>
  <c r="S220" i="19"/>
  <c r="S221" i="19"/>
  <c r="S222" i="19"/>
  <c r="S223" i="19"/>
  <c r="S224" i="19"/>
  <c r="S225" i="19"/>
  <c r="S226" i="19"/>
  <c r="S227" i="19"/>
  <c r="S228" i="19"/>
  <c r="S229" i="19"/>
  <c r="S230" i="19"/>
  <c r="S231" i="19"/>
  <c r="S232" i="19"/>
  <c r="S233" i="19"/>
  <c r="S234" i="19"/>
  <c r="S235" i="19"/>
  <c r="S236" i="19"/>
  <c r="S237" i="19"/>
  <c r="S238" i="19"/>
  <c r="S239" i="19"/>
  <c r="S240" i="19"/>
  <c r="S241" i="19"/>
  <c r="S242" i="19"/>
  <c r="S243" i="19"/>
  <c r="S244" i="19"/>
  <c r="S245" i="19"/>
  <c r="S246" i="19"/>
  <c r="S247" i="19"/>
  <c r="S248" i="19"/>
  <c r="S249" i="19"/>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S273" i="19"/>
  <c r="S274" i="19"/>
  <c r="S275" i="19"/>
  <c r="S27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S304" i="19"/>
  <c r="S305" i="19"/>
  <c r="S306" i="19"/>
  <c r="S307" i="19"/>
  <c r="S308" i="19"/>
  <c r="S309"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S338"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S473" i="19"/>
  <c r="S474" i="19"/>
  <c r="S475" i="19"/>
  <c r="S476" i="19"/>
  <c r="S477" i="19"/>
  <c r="S478" i="19"/>
  <c r="S479" i="19"/>
  <c r="S480" i="19"/>
  <c r="S481" i="19"/>
  <c r="S482" i="19"/>
  <c r="S483" i="19"/>
  <c r="S484" i="19"/>
  <c r="S485" i="19"/>
  <c r="S486" i="19"/>
  <c r="S487" i="19"/>
  <c r="S488" i="19"/>
  <c r="S489" i="19"/>
  <c r="S490" i="19"/>
  <c r="S491" i="19"/>
  <c r="S492" i="19"/>
  <c r="S493" i="19"/>
  <c r="S494" i="19"/>
  <c r="S495" i="19"/>
  <c r="S496" i="19"/>
  <c r="S497" i="19"/>
  <c r="S498" i="19"/>
  <c r="S499" i="19"/>
  <c r="S500" i="19"/>
  <c r="S501" i="19"/>
  <c r="S502" i="19"/>
  <c r="S503" i="19"/>
  <c r="S4" i="19"/>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F124" i="15"/>
  <c r="F125" i="15"/>
  <c r="F126" i="15"/>
  <c r="F127" i="15"/>
  <c r="F128" i="15"/>
  <c r="F129" i="15"/>
  <c r="F130" i="15"/>
  <c r="F131" i="15"/>
  <c r="F132" i="15"/>
  <c r="F133" i="15"/>
  <c r="F134" i="15"/>
  <c r="F135" i="15"/>
  <c r="F136" i="15"/>
  <c r="F137" i="15"/>
  <c r="F138" i="15"/>
  <c r="F139" i="15"/>
  <c r="F140" i="15"/>
  <c r="F141" i="15"/>
  <c r="F142" i="15"/>
  <c r="F143" i="15"/>
  <c r="F144" i="15"/>
  <c r="F145" i="15"/>
  <c r="F146" i="15"/>
  <c r="F147" i="15"/>
  <c r="F148" i="15"/>
  <c r="F149" i="15"/>
  <c r="F150" i="15"/>
  <c r="F151" i="15"/>
  <c r="F152" i="15"/>
  <c r="F153" i="15"/>
  <c r="F154" i="15"/>
  <c r="F155" i="15"/>
  <c r="F156" i="15"/>
  <c r="F157" i="15"/>
  <c r="F158" i="15"/>
  <c r="F159" i="15"/>
  <c r="F160" i="15"/>
  <c r="F161" i="15"/>
  <c r="F162" i="15"/>
  <c r="F163" i="15"/>
  <c r="F164" i="15"/>
  <c r="F165" i="15"/>
  <c r="F166" i="15"/>
  <c r="F167" i="15"/>
  <c r="F168" i="15"/>
  <c r="F169" i="15"/>
  <c r="F170" i="15"/>
  <c r="F171" i="15"/>
  <c r="F172" i="15"/>
  <c r="F173" i="15"/>
  <c r="F174" i="15"/>
  <c r="F175" i="15"/>
  <c r="F176" i="15"/>
  <c r="F177" i="15"/>
  <c r="F178" i="15"/>
  <c r="F179" i="15"/>
  <c r="F180" i="15"/>
  <c r="F181" i="15"/>
  <c r="F182" i="15"/>
  <c r="F183" i="15"/>
  <c r="F184" i="15"/>
  <c r="F185" i="15"/>
  <c r="F186" i="15"/>
  <c r="F187" i="15"/>
  <c r="F188" i="15"/>
  <c r="F189" i="15"/>
  <c r="F190" i="15"/>
  <c r="F191" i="15"/>
  <c r="F192" i="15"/>
  <c r="F193" i="15"/>
  <c r="F194" i="15"/>
  <c r="F195" i="15"/>
  <c r="F196" i="15"/>
  <c r="F197" i="15"/>
  <c r="F198" i="15"/>
  <c r="F199" i="15"/>
  <c r="F200" i="15"/>
  <c r="F201" i="15"/>
  <c r="F202" i="15"/>
  <c r="F203" i="15"/>
  <c r="F204" i="15"/>
  <c r="F205" i="15"/>
  <c r="F206" i="15"/>
  <c r="F207" i="15"/>
  <c r="F208" i="15"/>
  <c r="F209" i="15"/>
  <c r="F210" i="15"/>
  <c r="F211" i="15"/>
  <c r="F212" i="15"/>
  <c r="F213" i="15"/>
  <c r="F214" i="15"/>
  <c r="F215" i="15"/>
  <c r="F216" i="15"/>
  <c r="F217" i="15"/>
  <c r="F218" i="15"/>
  <c r="F219" i="15"/>
  <c r="F220" i="15"/>
  <c r="F221" i="15"/>
  <c r="F222" i="15"/>
  <c r="F223" i="15"/>
  <c r="F224" i="15"/>
  <c r="F225" i="15"/>
  <c r="F226" i="15"/>
  <c r="F227" i="15"/>
  <c r="F228" i="15"/>
  <c r="F229" i="15"/>
  <c r="F230" i="15"/>
  <c r="F231" i="15"/>
  <c r="F232" i="15"/>
  <c r="F233" i="15"/>
  <c r="F234" i="15"/>
  <c r="F235" i="15"/>
  <c r="F236" i="15"/>
  <c r="F237" i="15"/>
  <c r="F238" i="15"/>
  <c r="F239" i="15"/>
  <c r="F240" i="15"/>
  <c r="F241" i="15"/>
  <c r="F242" i="15"/>
  <c r="F243" i="15"/>
  <c r="F244" i="15"/>
  <c r="F245" i="15"/>
  <c r="F246" i="15"/>
  <c r="F247" i="15"/>
  <c r="F248" i="15"/>
  <c r="F249" i="15"/>
  <c r="F250" i="15"/>
  <c r="F251" i="15"/>
  <c r="F252" i="15"/>
  <c r="F253" i="15"/>
  <c r="F254" i="15"/>
  <c r="F255" i="15"/>
  <c r="F256" i="15"/>
  <c r="F257" i="15"/>
  <c r="F258" i="15"/>
  <c r="F259" i="15"/>
  <c r="F260" i="15"/>
  <c r="F261" i="15"/>
  <c r="F262" i="15"/>
  <c r="F263" i="15"/>
  <c r="F264" i="15"/>
  <c r="F265" i="15"/>
  <c r="F266" i="15"/>
  <c r="F267" i="15"/>
  <c r="F268" i="15"/>
  <c r="F269" i="15"/>
  <c r="F270" i="15"/>
  <c r="F271" i="15"/>
  <c r="F272" i="15"/>
  <c r="F273" i="15"/>
  <c r="F274" i="15"/>
  <c r="F275" i="15"/>
  <c r="F276" i="15"/>
  <c r="F277" i="15"/>
  <c r="F278" i="15"/>
  <c r="F279" i="15"/>
  <c r="F280" i="15"/>
  <c r="F281" i="15"/>
  <c r="F282" i="15"/>
  <c r="F283" i="15"/>
  <c r="F284" i="15"/>
  <c r="F285" i="15"/>
  <c r="F286" i="15"/>
  <c r="F287" i="15"/>
  <c r="F288" i="15"/>
  <c r="F289" i="15"/>
  <c r="F290" i="15"/>
  <c r="F291" i="15"/>
  <c r="F292" i="15"/>
  <c r="F293" i="15"/>
  <c r="F294" i="15"/>
  <c r="F295" i="15"/>
  <c r="F296" i="15"/>
  <c r="F297" i="15"/>
  <c r="F298" i="15"/>
  <c r="F299" i="15"/>
  <c r="F300" i="15"/>
  <c r="F301" i="15"/>
  <c r="F302" i="15"/>
  <c r="F303" i="15"/>
  <c r="F304" i="15"/>
  <c r="F305" i="15"/>
  <c r="F306" i="15"/>
  <c r="F307" i="15"/>
  <c r="F308" i="15"/>
  <c r="F309" i="15"/>
  <c r="F310" i="15"/>
  <c r="F311" i="15"/>
  <c r="F312" i="15"/>
  <c r="F313" i="15"/>
  <c r="F314" i="15"/>
  <c r="F315" i="15"/>
  <c r="F316" i="15"/>
  <c r="F317" i="15"/>
  <c r="F318" i="15"/>
  <c r="F319" i="15"/>
  <c r="F320" i="15"/>
  <c r="F321" i="15"/>
  <c r="F322" i="15"/>
  <c r="F323" i="15"/>
  <c r="F324" i="15"/>
  <c r="F325" i="15"/>
  <c r="F326" i="15"/>
  <c r="F327" i="15"/>
  <c r="F328" i="15"/>
  <c r="F329" i="15"/>
  <c r="F330" i="15"/>
  <c r="F331" i="15"/>
  <c r="F332" i="15"/>
  <c r="F333" i="15"/>
  <c r="F334" i="15"/>
  <c r="F335" i="15"/>
  <c r="F336" i="15"/>
  <c r="F337" i="15"/>
  <c r="F338" i="15"/>
  <c r="F339" i="15"/>
  <c r="F340" i="15"/>
  <c r="F341" i="15"/>
  <c r="F342" i="15"/>
  <c r="F343" i="15"/>
  <c r="F344" i="15"/>
  <c r="F345" i="15"/>
  <c r="F346" i="15"/>
  <c r="F347" i="15"/>
  <c r="F348" i="15"/>
  <c r="F349" i="15"/>
  <c r="F350" i="15"/>
  <c r="F351" i="15"/>
  <c r="F352" i="15"/>
  <c r="F353" i="15"/>
  <c r="F354" i="15"/>
  <c r="F355" i="15"/>
  <c r="F356" i="15"/>
  <c r="F357" i="15"/>
  <c r="F358" i="15"/>
  <c r="F359" i="15"/>
  <c r="F360" i="15"/>
  <c r="F361" i="15"/>
  <c r="F362" i="15"/>
  <c r="F363" i="15"/>
  <c r="F364" i="15"/>
  <c r="F365" i="15"/>
  <c r="F366" i="15"/>
  <c r="F367" i="15"/>
  <c r="F368" i="15"/>
  <c r="F369" i="15"/>
  <c r="F370" i="15"/>
  <c r="F371" i="15"/>
  <c r="F372" i="15"/>
  <c r="F373" i="15"/>
  <c r="F374" i="15"/>
  <c r="F375" i="15"/>
  <c r="F376" i="15"/>
  <c r="F377" i="15"/>
  <c r="F378" i="15"/>
  <c r="F379" i="15"/>
  <c r="F380" i="15"/>
  <c r="F381" i="15"/>
  <c r="F382" i="15"/>
  <c r="F383" i="15"/>
  <c r="F384" i="15"/>
  <c r="F385" i="15"/>
  <c r="F386" i="15"/>
  <c r="F387" i="15"/>
  <c r="F388" i="15"/>
  <c r="F389" i="15"/>
  <c r="F390" i="15"/>
  <c r="F391" i="15"/>
  <c r="F392" i="15"/>
  <c r="F393" i="15"/>
  <c r="F394" i="15"/>
  <c r="F395" i="15"/>
  <c r="F396" i="15"/>
  <c r="F397" i="15"/>
  <c r="F398" i="15"/>
  <c r="F399" i="15"/>
  <c r="F400" i="15"/>
  <c r="F401" i="15"/>
  <c r="F402" i="15"/>
  <c r="F403" i="15"/>
  <c r="F404" i="15"/>
  <c r="F405" i="15"/>
  <c r="F406" i="15"/>
  <c r="F407" i="15"/>
  <c r="F408" i="15"/>
  <c r="F409" i="15"/>
  <c r="F410" i="15"/>
  <c r="F411" i="15"/>
  <c r="F412" i="15"/>
  <c r="F413" i="15"/>
  <c r="F414" i="15"/>
  <c r="F415" i="15"/>
  <c r="F416" i="15"/>
  <c r="F417" i="15"/>
  <c r="F418" i="15"/>
  <c r="F419" i="15"/>
  <c r="F420" i="15"/>
  <c r="F421" i="15"/>
  <c r="F422" i="15"/>
  <c r="F423" i="15"/>
  <c r="F424" i="15"/>
  <c r="F425" i="15"/>
  <c r="F426" i="15"/>
  <c r="F427" i="15"/>
  <c r="F428" i="15"/>
  <c r="F429" i="15"/>
  <c r="F430" i="15"/>
  <c r="F431" i="15"/>
  <c r="F432" i="15"/>
  <c r="F433" i="15"/>
  <c r="F434" i="15"/>
  <c r="F435" i="15"/>
  <c r="F436" i="15"/>
  <c r="F437" i="15"/>
  <c r="F438" i="15"/>
  <c r="F439" i="15"/>
  <c r="F440" i="15"/>
  <c r="F441" i="15"/>
  <c r="F442" i="15"/>
  <c r="F443" i="15"/>
  <c r="F444" i="15"/>
  <c r="F445" i="15"/>
  <c r="F446" i="15"/>
  <c r="F447" i="15"/>
  <c r="F448" i="15"/>
  <c r="F449" i="15"/>
  <c r="F450" i="15"/>
  <c r="F451" i="15"/>
  <c r="F452" i="15"/>
  <c r="F453" i="15"/>
  <c r="F454" i="15"/>
  <c r="F455" i="15"/>
  <c r="F456" i="15"/>
  <c r="F457" i="15"/>
  <c r="F458" i="15"/>
  <c r="F459" i="15"/>
  <c r="F460" i="15"/>
  <c r="F461" i="15"/>
  <c r="F462" i="15"/>
  <c r="F463" i="15"/>
  <c r="F464" i="15"/>
  <c r="F465" i="15"/>
  <c r="F466" i="15"/>
  <c r="F467" i="15"/>
  <c r="F468" i="15"/>
  <c r="F469" i="15"/>
  <c r="F470" i="15"/>
  <c r="F471" i="15"/>
  <c r="F472" i="15"/>
  <c r="F473" i="15"/>
  <c r="F474" i="15"/>
  <c r="F475" i="15"/>
  <c r="F476" i="15"/>
  <c r="F477" i="15"/>
  <c r="F478" i="15"/>
  <c r="F479" i="15"/>
  <c r="F480" i="15"/>
  <c r="F481" i="15"/>
  <c r="F482" i="15"/>
  <c r="F483" i="15"/>
  <c r="F484" i="15"/>
  <c r="F485" i="15"/>
  <c r="F486" i="15"/>
  <c r="F487" i="15"/>
  <c r="F488" i="15"/>
  <c r="F489" i="15"/>
  <c r="F490" i="15"/>
  <c r="F491" i="15"/>
  <c r="F492" i="15"/>
  <c r="F493" i="15"/>
  <c r="F494" i="15"/>
  <c r="F495" i="15"/>
  <c r="F496" i="15"/>
  <c r="F497" i="15"/>
  <c r="F498" i="15"/>
  <c r="F499" i="15"/>
  <c r="F500" i="15"/>
  <c r="F501" i="15"/>
  <c r="F502" i="15"/>
  <c r="F503" i="15"/>
  <c r="F504" i="15"/>
  <c r="F505" i="15"/>
  <c r="F506" i="15"/>
  <c r="F507" i="15"/>
  <c r="F508" i="15"/>
  <c r="F509" i="15"/>
  <c r="F510" i="15"/>
  <c r="F511" i="15"/>
  <c r="F512" i="15"/>
  <c r="F513" i="15"/>
  <c r="F514" i="15"/>
  <c r="F515" i="15"/>
  <c r="F516" i="15"/>
  <c r="F517" i="15"/>
  <c r="F518" i="15"/>
  <c r="F519" i="15"/>
  <c r="F520" i="15"/>
  <c r="F521" i="15"/>
  <c r="F522" i="15"/>
  <c r="F22" i="15"/>
  <c r="C23" i="15" l="1"/>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22" i="15"/>
  <c r="C22" i="25" l="1"/>
  <c r="D22" i="25"/>
  <c r="E22" i="25"/>
  <c r="F22" i="25"/>
  <c r="G22" i="25"/>
  <c r="H22" i="25"/>
  <c r="I22" i="25"/>
  <c r="J22" i="25"/>
  <c r="K22" i="25"/>
  <c r="L22" i="25"/>
  <c r="M22" i="25"/>
  <c r="N22" i="25"/>
  <c r="O22" i="25"/>
  <c r="P22" i="25"/>
  <c r="Q22" i="25"/>
  <c r="R22" i="25"/>
  <c r="S22" i="25"/>
  <c r="T22" i="25"/>
  <c r="C23" i="25"/>
  <c r="D23" i="25"/>
  <c r="E23" i="25"/>
  <c r="F23" i="25"/>
  <c r="G23" i="25"/>
  <c r="H23" i="25"/>
  <c r="I23" i="25"/>
  <c r="J23" i="25"/>
  <c r="K23" i="25"/>
  <c r="L23" i="25"/>
  <c r="M23" i="25"/>
  <c r="N23" i="25"/>
  <c r="O23" i="25"/>
  <c r="P23" i="25"/>
  <c r="Q23" i="25"/>
  <c r="R23" i="25"/>
  <c r="S23" i="25"/>
  <c r="T23" i="25"/>
  <c r="C24" i="25"/>
  <c r="D24" i="25"/>
  <c r="E24" i="25"/>
  <c r="F24" i="25"/>
  <c r="G24" i="25"/>
  <c r="H24" i="25"/>
  <c r="I24" i="25"/>
  <c r="J24" i="25"/>
  <c r="K24" i="25"/>
  <c r="L24" i="25"/>
  <c r="M24" i="25"/>
  <c r="N24" i="25"/>
  <c r="O24" i="25"/>
  <c r="P24" i="25"/>
  <c r="Q24" i="25"/>
  <c r="R24" i="25"/>
  <c r="S24" i="25"/>
  <c r="T24" i="25"/>
  <c r="C25" i="25"/>
  <c r="D25" i="25"/>
  <c r="E25" i="25"/>
  <c r="F25" i="25"/>
  <c r="G25" i="25"/>
  <c r="H25" i="25"/>
  <c r="I25" i="25"/>
  <c r="J25" i="25"/>
  <c r="K25" i="25"/>
  <c r="L25" i="25"/>
  <c r="M25" i="25"/>
  <c r="N25" i="25"/>
  <c r="O25" i="25"/>
  <c r="P25" i="25"/>
  <c r="Q25" i="25"/>
  <c r="R25" i="25"/>
  <c r="S25" i="25"/>
  <c r="T25" i="25"/>
  <c r="C26" i="25"/>
  <c r="D26" i="25"/>
  <c r="E26" i="25"/>
  <c r="F26" i="25"/>
  <c r="G26" i="25"/>
  <c r="H26" i="25"/>
  <c r="I26" i="25"/>
  <c r="J26" i="25"/>
  <c r="K26" i="25"/>
  <c r="L26" i="25"/>
  <c r="M26" i="25"/>
  <c r="N26" i="25"/>
  <c r="O26" i="25"/>
  <c r="P26" i="25"/>
  <c r="Q26" i="25"/>
  <c r="R26" i="25"/>
  <c r="S26" i="25"/>
  <c r="T26" i="25"/>
  <c r="C27" i="25"/>
  <c r="D27" i="25"/>
  <c r="E27" i="25"/>
  <c r="F27" i="25"/>
  <c r="G27" i="25"/>
  <c r="H27" i="25"/>
  <c r="I27" i="25"/>
  <c r="J27" i="25"/>
  <c r="K27" i="25"/>
  <c r="L27" i="25"/>
  <c r="M27" i="25"/>
  <c r="N27" i="25"/>
  <c r="O27" i="25"/>
  <c r="P27" i="25"/>
  <c r="Q27" i="25"/>
  <c r="R27" i="25"/>
  <c r="S27" i="25"/>
  <c r="T27" i="25"/>
  <c r="C28" i="25"/>
  <c r="D28" i="25"/>
  <c r="E28" i="25"/>
  <c r="F28" i="25"/>
  <c r="G28" i="25"/>
  <c r="H28" i="25"/>
  <c r="I28" i="25"/>
  <c r="J28" i="25"/>
  <c r="K28" i="25"/>
  <c r="L28" i="25"/>
  <c r="M28" i="25"/>
  <c r="N28" i="25"/>
  <c r="O28" i="25"/>
  <c r="P28" i="25"/>
  <c r="Q28" i="25"/>
  <c r="R28" i="25"/>
  <c r="S28" i="25"/>
  <c r="T28" i="25"/>
  <c r="C29" i="25"/>
  <c r="D29" i="25"/>
  <c r="E29" i="25"/>
  <c r="F29" i="25"/>
  <c r="G29" i="25"/>
  <c r="H29" i="25"/>
  <c r="I29" i="25"/>
  <c r="J29" i="25"/>
  <c r="K29" i="25"/>
  <c r="L29" i="25"/>
  <c r="M29" i="25"/>
  <c r="N29" i="25"/>
  <c r="O29" i="25"/>
  <c r="P29" i="25"/>
  <c r="Q29" i="25"/>
  <c r="R29" i="25"/>
  <c r="S29" i="25"/>
  <c r="T29" i="25"/>
  <c r="C30" i="25"/>
  <c r="D30" i="25"/>
  <c r="E30" i="25"/>
  <c r="F30" i="25"/>
  <c r="G30" i="25"/>
  <c r="H30" i="25"/>
  <c r="I30" i="25"/>
  <c r="J30" i="25"/>
  <c r="K30" i="25"/>
  <c r="L30" i="25"/>
  <c r="M30" i="25"/>
  <c r="N30" i="25"/>
  <c r="O30" i="25"/>
  <c r="P30" i="25"/>
  <c r="Q30" i="25"/>
  <c r="R30" i="25"/>
  <c r="S30" i="25"/>
  <c r="T30" i="25"/>
  <c r="C31" i="25"/>
  <c r="D31" i="25"/>
  <c r="E31" i="25"/>
  <c r="F31" i="25"/>
  <c r="G31" i="25"/>
  <c r="H31" i="25"/>
  <c r="I31" i="25"/>
  <c r="J31" i="25"/>
  <c r="K31" i="25"/>
  <c r="L31" i="25"/>
  <c r="M31" i="25"/>
  <c r="N31" i="25"/>
  <c r="O31" i="25"/>
  <c r="P31" i="25"/>
  <c r="Q31" i="25"/>
  <c r="R31" i="25"/>
  <c r="S31" i="25"/>
  <c r="T31" i="25"/>
  <c r="C32" i="25"/>
  <c r="D32" i="25"/>
  <c r="E32" i="25"/>
  <c r="F32" i="25"/>
  <c r="G32" i="25"/>
  <c r="H32" i="25"/>
  <c r="I32" i="25"/>
  <c r="J32" i="25"/>
  <c r="K32" i="25"/>
  <c r="L32" i="25"/>
  <c r="M32" i="25"/>
  <c r="N32" i="25"/>
  <c r="O32" i="25"/>
  <c r="P32" i="25"/>
  <c r="Q32" i="25"/>
  <c r="R32" i="25"/>
  <c r="S32" i="25"/>
  <c r="T32" i="25"/>
  <c r="C33" i="25"/>
  <c r="D33" i="25"/>
  <c r="E33" i="25"/>
  <c r="F33" i="25"/>
  <c r="G33" i="25"/>
  <c r="H33" i="25"/>
  <c r="I33" i="25"/>
  <c r="J33" i="25"/>
  <c r="K33" i="25"/>
  <c r="L33" i="25"/>
  <c r="M33" i="25"/>
  <c r="N33" i="25"/>
  <c r="O33" i="25"/>
  <c r="P33" i="25"/>
  <c r="Q33" i="25"/>
  <c r="R33" i="25"/>
  <c r="S33" i="25"/>
  <c r="T33" i="25"/>
  <c r="C34" i="25"/>
  <c r="D34" i="25"/>
  <c r="E34" i="25"/>
  <c r="F34" i="25"/>
  <c r="G34" i="25"/>
  <c r="H34" i="25"/>
  <c r="I34" i="25"/>
  <c r="J34" i="25"/>
  <c r="K34" i="25"/>
  <c r="L34" i="25"/>
  <c r="M34" i="25"/>
  <c r="N34" i="25"/>
  <c r="O34" i="25"/>
  <c r="P34" i="25"/>
  <c r="Q34" i="25"/>
  <c r="R34" i="25"/>
  <c r="S34" i="25"/>
  <c r="T34" i="25"/>
  <c r="C35" i="25"/>
  <c r="D35" i="25"/>
  <c r="E35" i="25"/>
  <c r="F35" i="25"/>
  <c r="G35" i="25"/>
  <c r="H35" i="25"/>
  <c r="I35" i="25"/>
  <c r="J35" i="25"/>
  <c r="K35" i="25"/>
  <c r="L35" i="25"/>
  <c r="M35" i="25"/>
  <c r="N35" i="25"/>
  <c r="O35" i="25"/>
  <c r="P35" i="25"/>
  <c r="Q35" i="25"/>
  <c r="R35" i="25"/>
  <c r="S35" i="25"/>
  <c r="T35" i="25"/>
  <c r="C36" i="25"/>
  <c r="D36" i="25"/>
  <c r="E36" i="25"/>
  <c r="F36" i="25"/>
  <c r="G36" i="25"/>
  <c r="H36" i="25"/>
  <c r="I36" i="25"/>
  <c r="J36" i="25"/>
  <c r="K36" i="25"/>
  <c r="L36" i="25"/>
  <c r="M36" i="25"/>
  <c r="N36" i="25"/>
  <c r="O36" i="25"/>
  <c r="P36" i="25"/>
  <c r="Q36" i="25"/>
  <c r="R36" i="25"/>
  <c r="S36" i="25"/>
  <c r="T36" i="25"/>
  <c r="C37" i="25"/>
  <c r="D37" i="25"/>
  <c r="E37" i="25"/>
  <c r="F37" i="25"/>
  <c r="G37" i="25"/>
  <c r="H37" i="25"/>
  <c r="I37" i="25"/>
  <c r="J37" i="25"/>
  <c r="K37" i="25"/>
  <c r="L37" i="25"/>
  <c r="M37" i="25"/>
  <c r="N37" i="25"/>
  <c r="O37" i="25"/>
  <c r="P37" i="25"/>
  <c r="Q37" i="25"/>
  <c r="R37" i="25"/>
  <c r="S37" i="25"/>
  <c r="T37" i="25"/>
  <c r="C38" i="25"/>
  <c r="D38" i="25"/>
  <c r="E38" i="25"/>
  <c r="F38" i="25"/>
  <c r="G38" i="25"/>
  <c r="H38" i="25"/>
  <c r="I38" i="25"/>
  <c r="J38" i="25"/>
  <c r="K38" i="25"/>
  <c r="L38" i="25"/>
  <c r="M38" i="25"/>
  <c r="N38" i="25"/>
  <c r="O38" i="25"/>
  <c r="P38" i="25"/>
  <c r="Q38" i="25"/>
  <c r="R38" i="25"/>
  <c r="S38" i="25"/>
  <c r="T38" i="25"/>
  <c r="C39" i="25"/>
  <c r="D39" i="25"/>
  <c r="E39" i="25"/>
  <c r="F39" i="25"/>
  <c r="G39" i="25"/>
  <c r="H39" i="25"/>
  <c r="I39" i="25"/>
  <c r="J39" i="25"/>
  <c r="K39" i="25"/>
  <c r="L39" i="25"/>
  <c r="M39" i="25"/>
  <c r="N39" i="25"/>
  <c r="O39" i="25"/>
  <c r="P39" i="25"/>
  <c r="Q39" i="25"/>
  <c r="R39" i="25"/>
  <c r="S39" i="25"/>
  <c r="T39" i="25"/>
  <c r="C40" i="25"/>
  <c r="D40" i="25"/>
  <c r="E40" i="25"/>
  <c r="F40" i="25"/>
  <c r="G40" i="25"/>
  <c r="H40" i="25"/>
  <c r="I40" i="25"/>
  <c r="J40" i="25"/>
  <c r="K40" i="25"/>
  <c r="L40" i="25"/>
  <c r="M40" i="25"/>
  <c r="N40" i="25"/>
  <c r="O40" i="25"/>
  <c r="P40" i="25"/>
  <c r="Q40" i="25"/>
  <c r="R40" i="25"/>
  <c r="S40" i="25"/>
  <c r="T40" i="25"/>
  <c r="C41" i="25"/>
  <c r="D41" i="25"/>
  <c r="E41" i="25"/>
  <c r="F41" i="25"/>
  <c r="G41" i="25"/>
  <c r="H41" i="25"/>
  <c r="I41" i="25"/>
  <c r="J41" i="25"/>
  <c r="K41" i="25"/>
  <c r="L41" i="25"/>
  <c r="M41" i="25"/>
  <c r="N41" i="25"/>
  <c r="O41" i="25"/>
  <c r="P41" i="25"/>
  <c r="Q41" i="25"/>
  <c r="R41" i="25"/>
  <c r="S41" i="25"/>
  <c r="T41" i="25"/>
  <c r="C42" i="25"/>
  <c r="D42" i="25"/>
  <c r="E42" i="25"/>
  <c r="F42" i="25"/>
  <c r="G42" i="25"/>
  <c r="H42" i="25"/>
  <c r="I42" i="25"/>
  <c r="J42" i="25"/>
  <c r="K42" i="25"/>
  <c r="L42" i="25"/>
  <c r="M42" i="25"/>
  <c r="N42" i="25"/>
  <c r="O42" i="25"/>
  <c r="P42" i="25"/>
  <c r="Q42" i="25"/>
  <c r="R42" i="25"/>
  <c r="S42" i="25"/>
  <c r="T42" i="25"/>
  <c r="C43" i="25"/>
  <c r="D43" i="25"/>
  <c r="E43" i="25"/>
  <c r="F43" i="25"/>
  <c r="G43" i="25"/>
  <c r="H43" i="25"/>
  <c r="I43" i="25"/>
  <c r="J43" i="25"/>
  <c r="K43" i="25"/>
  <c r="L43" i="25"/>
  <c r="M43" i="25"/>
  <c r="N43" i="25"/>
  <c r="O43" i="25"/>
  <c r="P43" i="25"/>
  <c r="Q43" i="25"/>
  <c r="R43" i="25"/>
  <c r="S43" i="25"/>
  <c r="T43" i="25"/>
  <c r="C44" i="25"/>
  <c r="D44" i="25"/>
  <c r="E44" i="25"/>
  <c r="F44" i="25"/>
  <c r="G44" i="25"/>
  <c r="H44" i="25"/>
  <c r="I44" i="25"/>
  <c r="J44" i="25"/>
  <c r="K44" i="25"/>
  <c r="L44" i="25"/>
  <c r="M44" i="25"/>
  <c r="N44" i="25"/>
  <c r="O44" i="25"/>
  <c r="P44" i="25"/>
  <c r="Q44" i="25"/>
  <c r="R44" i="25"/>
  <c r="S44" i="25"/>
  <c r="T44" i="25"/>
  <c r="C45" i="25"/>
  <c r="D45" i="25"/>
  <c r="E45" i="25"/>
  <c r="F45" i="25"/>
  <c r="G45" i="25"/>
  <c r="H45" i="25"/>
  <c r="I45" i="25"/>
  <c r="J45" i="25"/>
  <c r="K45" i="25"/>
  <c r="L45" i="25"/>
  <c r="M45" i="25"/>
  <c r="N45" i="25"/>
  <c r="O45" i="25"/>
  <c r="P45" i="25"/>
  <c r="Q45" i="25"/>
  <c r="R45" i="25"/>
  <c r="S45" i="25"/>
  <c r="T45" i="25"/>
  <c r="C46" i="25"/>
  <c r="D46" i="25"/>
  <c r="E46" i="25"/>
  <c r="F46" i="25"/>
  <c r="G46" i="25"/>
  <c r="H46" i="25"/>
  <c r="I46" i="25"/>
  <c r="J46" i="25"/>
  <c r="K46" i="25"/>
  <c r="L46" i="25"/>
  <c r="M46" i="25"/>
  <c r="N46" i="25"/>
  <c r="O46" i="25"/>
  <c r="P46" i="25"/>
  <c r="Q46" i="25"/>
  <c r="R46" i="25"/>
  <c r="S46" i="25"/>
  <c r="T46" i="25"/>
  <c r="C47" i="25"/>
  <c r="D47" i="25"/>
  <c r="E47" i="25"/>
  <c r="F47" i="25"/>
  <c r="G47" i="25"/>
  <c r="H47" i="25"/>
  <c r="I47" i="25"/>
  <c r="J47" i="25"/>
  <c r="K47" i="25"/>
  <c r="L47" i="25"/>
  <c r="M47" i="25"/>
  <c r="N47" i="25"/>
  <c r="O47" i="25"/>
  <c r="P47" i="25"/>
  <c r="Q47" i="25"/>
  <c r="R47" i="25"/>
  <c r="S47" i="25"/>
  <c r="T47" i="25"/>
  <c r="C48" i="25"/>
  <c r="D48" i="25"/>
  <c r="E48" i="25"/>
  <c r="F48" i="25"/>
  <c r="G48" i="25"/>
  <c r="H48" i="25"/>
  <c r="I48" i="25"/>
  <c r="J48" i="25"/>
  <c r="K48" i="25"/>
  <c r="L48" i="25"/>
  <c r="M48" i="25"/>
  <c r="N48" i="25"/>
  <c r="O48" i="25"/>
  <c r="P48" i="25"/>
  <c r="Q48" i="25"/>
  <c r="R48" i="25"/>
  <c r="S48" i="25"/>
  <c r="T48" i="25"/>
  <c r="C49" i="25"/>
  <c r="D49" i="25"/>
  <c r="E49" i="25"/>
  <c r="F49" i="25"/>
  <c r="G49" i="25"/>
  <c r="H49" i="25"/>
  <c r="I49" i="25"/>
  <c r="J49" i="25"/>
  <c r="K49" i="25"/>
  <c r="L49" i="25"/>
  <c r="M49" i="25"/>
  <c r="N49" i="25"/>
  <c r="O49" i="25"/>
  <c r="P49" i="25"/>
  <c r="Q49" i="25"/>
  <c r="R49" i="25"/>
  <c r="S49" i="25"/>
  <c r="T49" i="25"/>
  <c r="C50" i="25"/>
  <c r="D50" i="25"/>
  <c r="E50" i="25"/>
  <c r="F50" i="25"/>
  <c r="G50" i="25"/>
  <c r="H50" i="25"/>
  <c r="I50" i="25"/>
  <c r="J50" i="25"/>
  <c r="K50" i="25"/>
  <c r="L50" i="25"/>
  <c r="M50" i="25"/>
  <c r="N50" i="25"/>
  <c r="O50" i="25"/>
  <c r="P50" i="25"/>
  <c r="Q50" i="25"/>
  <c r="R50" i="25"/>
  <c r="S50" i="25"/>
  <c r="T50" i="25"/>
  <c r="C51" i="25"/>
  <c r="D51" i="25"/>
  <c r="E51" i="25"/>
  <c r="F51" i="25"/>
  <c r="G51" i="25"/>
  <c r="H51" i="25"/>
  <c r="I51" i="25"/>
  <c r="J51" i="25"/>
  <c r="K51" i="25"/>
  <c r="L51" i="25"/>
  <c r="M51" i="25"/>
  <c r="N51" i="25"/>
  <c r="O51" i="25"/>
  <c r="P51" i="25"/>
  <c r="Q51" i="25"/>
  <c r="R51" i="25"/>
  <c r="S51" i="25"/>
  <c r="T51" i="25"/>
  <c r="C52" i="25"/>
  <c r="D52" i="25"/>
  <c r="E52" i="25"/>
  <c r="F52" i="25"/>
  <c r="G52" i="25"/>
  <c r="H52" i="25"/>
  <c r="I52" i="25"/>
  <c r="J52" i="25"/>
  <c r="K52" i="25"/>
  <c r="L52" i="25"/>
  <c r="M52" i="25"/>
  <c r="N52" i="25"/>
  <c r="O52" i="25"/>
  <c r="P52" i="25"/>
  <c r="Q52" i="25"/>
  <c r="R52" i="25"/>
  <c r="S52" i="25"/>
  <c r="T52" i="25"/>
  <c r="C53" i="25"/>
  <c r="D53" i="25"/>
  <c r="E53" i="25"/>
  <c r="F53" i="25"/>
  <c r="G53" i="25"/>
  <c r="H53" i="25"/>
  <c r="I53" i="25"/>
  <c r="J53" i="25"/>
  <c r="K53" i="25"/>
  <c r="L53" i="25"/>
  <c r="M53" i="25"/>
  <c r="N53" i="25"/>
  <c r="O53" i="25"/>
  <c r="P53" i="25"/>
  <c r="Q53" i="25"/>
  <c r="R53" i="25"/>
  <c r="S53" i="25"/>
  <c r="T53" i="25"/>
  <c r="C54" i="25"/>
  <c r="D54" i="25"/>
  <c r="E54" i="25"/>
  <c r="F54" i="25"/>
  <c r="G54" i="25"/>
  <c r="H54" i="25"/>
  <c r="I54" i="25"/>
  <c r="J54" i="25"/>
  <c r="K54" i="25"/>
  <c r="L54" i="25"/>
  <c r="M54" i="25"/>
  <c r="N54" i="25"/>
  <c r="O54" i="25"/>
  <c r="P54" i="25"/>
  <c r="Q54" i="25"/>
  <c r="R54" i="25"/>
  <c r="S54" i="25"/>
  <c r="T54" i="25"/>
  <c r="C55" i="25"/>
  <c r="D55" i="25"/>
  <c r="E55" i="25"/>
  <c r="F55" i="25"/>
  <c r="G55" i="25"/>
  <c r="H55" i="25"/>
  <c r="I55" i="25"/>
  <c r="J55" i="25"/>
  <c r="K55" i="25"/>
  <c r="L55" i="25"/>
  <c r="M55" i="25"/>
  <c r="N55" i="25"/>
  <c r="O55" i="25"/>
  <c r="P55" i="25"/>
  <c r="Q55" i="25"/>
  <c r="R55" i="25"/>
  <c r="S55" i="25"/>
  <c r="T55" i="25"/>
  <c r="C56" i="25"/>
  <c r="D56" i="25"/>
  <c r="E56" i="25"/>
  <c r="F56" i="25"/>
  <c r="G56" i="25"/>
  <c r="H56" i="25"/>
  <c r="I56" i="25"/>
  <c r="J56" i="25"/>
  <c r="K56" i="25"/>
  <c r="L56" i="25"/>
  <c r="M56" i="25"/>
  <c r="N56" i="25"/>
  <c r="O56" i="25"/>
  <c r="P56" i="25"/>
  <c r="Q56" i="25"/>
  <c r="R56" i="25"/>
  <c r="S56" i="25"/>
  <c r="T56" i="25"/>
  <c r="C57" i="25"/>
  <c r="D57" i="25"/>
  <c r="E57" i="25"/>
  <c r="F57" i="25"/>
  <c r="G57" i="25"/>
  <c r="H57" i="25"/>
  <c r="I57" i="25"/>
  <c r="J57" i="25"/>
  <c r="K57" i="25"/>
  <c r="L57" i="25"/>
  <c r="M57" i="25"/>
  <c r="N57" i="25"/>
  <c r="O57" i="25"/>
  <c r="P57" i="25"/>
  <c r="Q57" i="25"/>
  <c r="R57" i="25"/>
  <c r="S57" i="25"/>
  <c r="T57" i="25"/>
  <c r="C58" i="25"/>
  <c r="D58" i="25"/>
  <c r="E58" i="25"/>
  <c r="F58" i="25"/>
  <c r="G58" i="25"/>
  <c r="H58" i="25"/>
  <c r="I58" i="25"/>
  <c r="J58" i="25"/>
  <c r="K58" i="25"/>
  <c r="L58" i="25"/>
  <c r="M58" i="25"/>
  <c r="N58" i="25"/>
  <c r="O58" i="25"/>
  <c r="P58" i="25"/>
  <c r="Q58" i="25"/>
  <c r="R58" i="25"/>
  <c r="S58" i="25"/>
  <c r="T58" i="25"/>
  <c r="C59" i="25"/>
  <c r="D59" i="25"/>
  <c r="E59" i="25"/>
  <c r="F59" i="25"/>
  <c r="G59" i="25"/>
  <c r="H59" i="25"/>
  <c r="I59" i="25"/>
  <c r="J59" i="25"/>
  <c r="K59" i="25"/>
  <c r="L59" i="25"/>
  <c r="M59" i="25"/>
  <c r="N59" i="25"/>
  <c r="O59" i="25"/>
  <c r="P59" i="25"/>
  <c r="Q59" i="25"/>
  <c r="R59" i="25"/>
  <c r="S59" i="25"/>
  <c r="T59" i="25"/>
  <c r="C60" i="25"/>
  <c r="D60" i="25"/>
  <c r="E60" i="25"/>
  <c r="F60" i="25"/>
  <c r="G60" i="25"/>
  <c r="H60" i="25"/>
  <c r="I60" i="25"/>
  <c r="J60" i="25"/>
  <c r="K60" i="25"/>
  <c r="L60" i="25"/>
  <c r="M60" i="25"/>
  <c r="N60" i="25"/>
  <c r="O60" i="25"/>
  <c r="P60" i="25"/>
  <c r="Q60" i="25"/>
  <c r="R60" i="25"/>
  <c r="S60" i="25"/>
  <c r="T60" i="25"/>
  <c r="C61" i="25"/>
  <c r="D61" i="25"/>
  <c r="E61" i="25"/>
  <c r="F61" i="25"/>
  <c r="G61" i="25"/>
  <c r="H61" i="25"/>
  <c r="I61" i="25"/>
  <c r="J61" i="25"/>
  <c r="K61" i="25"/>
  <c r="L61" i="25"/>
  <c r="M61" i="25"/>
  <c r="N61" i="25"/>
  <c r="O61" i="25"/>
  <c r="P61" i="25"/>
  <c r="Q61" i="25"/>
  <c r="R61" i="25"/>
  <c r="S61" i="25"/>
  <c r="T61" i="25"/>
  <c r="C62" i="25"/>
  <c r="D62" i="25"/>
  <c r="E62" i="25"/>
  <c r="F62" i="25"/>
  <c r="G62" i="25"/>
  <c r="H62" i="25"/>
  <c r="I62" i="25"/>
  <c r="J62" i="25"/>
  <c r="K62" i="25"/>
  <c r="L62" i="25"/>
  <c r="M62" i="25"/>
  <c r="N62" i="25"/>
  <c r="O62" i="25"/>
  <c r="P62" i="25"/>
  <c r="Q62" i="25"/>
  <c r="R62" i="25"/>
  <c r="S62" i="25"/>
  <c r="T62" i="25"/>
  <c r="C63" i="25"/>
  <c r="D63" i="25"/>
  <c r="E63" i="25"/>
  <c r="F63" i="25"/>
  <c r="G63" i="25"/>
  <c r="H63" i="25"/>
  <c r="I63" i="25"/>
  <c r="J63" i="25"/>
  <c r="K63" i="25"/>
  <c r="L63" i="25"/>
  <c r="M63" i="25"/>
  <c r="N63" i="25"/>
  <c r="O63" i="25"/>
  <c r="P63" i="25"/>
  <c r="Q63" i="25"/>
  <c r="R63" i="25"/>
  <c r="S63" i="25"/>
  <c r="T63" i="25"/>
  <c r="C64" i="25"/>
  <c r="D64" i="25"/>
  <c r="E64" i="25"/>
  <c r="F64" i="25"/>
  <c r="G64" i="25"/>
  <c r="H64" i="25"/>
  <c r="I64" i="25"/>
  <c r="J64" i="25"/>
  <c r="K64" i="25"/>
  <c r="L64" i="25"/>
  <c r="M64" i="25"/>
  <c r="N64" i="25"/>
  <c r="O64" i="25"/>
  <c r="P64" i="25"/>
  <c r="Q64" i="25"/>
  <c r="R64" i="25"/>
  <c r="S64" i="25"/>
  <c r="T64" i="25"/>
  <c r="C65" i="25"/>
  <c r="D65" i="25"/>
  <c r="E65" i="25"/>
  <c r="F65" i="25"/>
  <c r="G65" i="25"/>
  <c r="H65" i="25"/>
  <c r="I65" i="25"/>
  <c r="J65" i="25"/>
  <c r="K65" i="25"/>
  <c r="L65" i="25"/>
  <c r="M65" i="25"/>
  <c r="N65" i="25"/>
  <c r="O65" i="25"/>
  <c r="P65" i="25"/>
  <c r="Q65" i="25"/>
  <c r="R65" i="25"/>
  <c r="S65" i="25"/>
  <c r="T65" i="25"/>
  <c r="C66" i="25"/>
  <c r="D66" i="25"/>
  <c r="E66" i="25"/>
  <c r="F66" i="25"/>
  <c r="G66" i="25"/>
  <c r="H66" i="25"/>
  <c r="I66" i="25"/>
  <c r="J66" i="25"/>
  <c r="K66" i="25"/>
  <c r="L66" i="25"/>
  <c r="M66" i="25"/>
  <c r="N66" i="25"/>
  <c r="O66" i="25"/>
  <c r="P66" i="25"/>
  <c r="Q66" i="25"/>
  <c r="R66" i="25"/>
  <c r="S66" i="25"/>
  <c r="T66" i="25"/>
  <c r="C67" i="25"/>
  <c r="D67" i="25"/>
  <c r="E67" i="25"/>
  <c r="F67" i="25"/>
  <c r="G67" i="25"/>
  <c r="H67" i="25"/>
  <c r="I67" i="25"/>
  <c r="J67" i="25"/>
  <c r="K67" i="25"/>
  <c r="L67" i="25"/>
  <c r="M67" i="25"/>
  <c r="N67" i="25"/>
  <c r="O67" i="25"/>
  <c r="P67" i="25"/>
  <c r="Q67" i="25"/>
  <c r="R67" i="25"/>
  <c r="S67" i="25"/>
  <c r="T67" i="25"/>
  <c r="C68" i="25"/>
  <c r="D68" i="25"/>
  <c r="E68" i="25"/>
  <c r="F68" i="25"/>
  <c r="G68" i="25"/>
  <c r="H68" i="25"/>
  <c r="I68" i="25"/>
  <c r="J68" i="25"/>
  <c r="K68" i="25"/>
  <c r="L68" i="25"/>
  <c r="M68" i="25"/>
  <c r="N68" i="25"/>
  <c r="O68" i="25"/>
  <c r="P68" i="25"/>
  <c r="Q68" i="25"/>
  <c r="R68" i="25"/>
  <c r="S68" i="25"/>
  <c r="T68" i="25"/>
  <c r="C69" i="25"/>
  <c r="D69" i="25"/>
  <c r="E69" i="25"/>
  <c r="F69" i="25"/>
  <c r="G69" i="25"/>
  <c r="H69" i="25"/>
  <c r="I69" i="25"/>
  <c r="J69" i="25"/>
  <c r="K69" i="25"/>
  <c r="L69" i="25"/>
  <c r="M69" i="25"/>
  <c r="N69" i="25"/>
  <c r="O69" i="25"/>
  <c r="P69" i="25"/>
  <c r="Q69" i="25"/>
  <c r="R69" i="25"/>
  <c r="S69" i="25"/>
  <c r="T69" i="25"/>
  <c r="C70" i="25"/>
  <c r="D70" i="25"/>
  <c r="E70" i="25"/>
  <c r="F70" i="25"/>
  <c r="G70" i="25"/>
  <c r="H70" i="25"/>
  <c r="I70" i="25"/>
  <c r="J70" i="25"/>
  <c r="K70" i="25"/>
  <c r="L70" i="25"/>
  <c r="M70" i="25"/>
  <c r="N70" i="25"/>
  <c r="O70" i="25"/>
  <c r="P70" i="25"/>
  <c r="Q70" i="25"/>
  <c r="R70" i="25"/>
  <c r="S70" i="25"/>
  <c r="T70" i="25"/>
  <c r="C71" i="25"/>
  <c r="D71" i="25"/>
  <c r="E71" i="25"/>
  <c r="F71" i="25"/>
  <c r="G71" i="25"/>
  <c r="H71" i="25"/>
  <c r="I71" i="25"/>
  <c r="J71" i="25"/>
  <c r="K71" i="25"/>
  <c r="L71" i="25"/>
  <c r="M71" i="25"/>
  <c r="N71" i="25"/>
  <c r="O71" i="25"/>
  <c r="P71" i="25"/>
  <c r="Q71" i="25"/>
  <c r="R71" i="25"/>
  <c r="S71" i="25"/>
  <c r="T71" i="25"/>
  <c r="C72" i="25"/>
  <c r="D72" i="25"/>
  <c r="E72" i="25"/>
  <c r="F72" i="25"/>
  <c r="G72" i="25"/>
  <c r="H72" i="25"/>
  <c r="I72" i="25"/>
  <c r="J72" i="25"/>
  <c r="K72" i="25"/>
  <c r="L72" i="25"/>
  <c r="M72" i="25"/>
  <c r="N72" i="25"/>
  <c r="O72" i="25"/>
  <c r="P72" i="25"/>
  <c r="Q72" i="25"/>
  <c r="R72" i="25"/>
  <c r="S72" i="25"/>
  <c r="T72" i="25"/>
  <c r="C73" i="25"/>
  <c r="D73" i="25"/>
  <c r="E73" i="25"/>
  <c r="F73" i="25"/>
  <c r="G73" i="25"/>
  <c r="H73" i="25"/>
  <c r="I73" i="25"/>
  <c r="J73" i="25"/>
  <c r="K73" i="25"/>
  <c r="L73" i="25"/>
  <c r="M73" i="25"/>
  <c r="N73" i="25"/>
  <c r="O73" i="25"/>
  <c r="P73" i="25"/>
  <c r="Q73" i="25"/>
  <c r="R73" i="25"/>
  <c r="S73" i="25"/>
  <c r="T73" i="25"/>
  <c r="C74" i="25"/>
  <c r="D74" i="25"/>
  <c r="E74" i="25"/>
  <c r="F74" i="25"/>
  <c r="G74" i="25"/>
  <c r="H74" i="25"/>
  <c r="I74" i="25"/>
  <c r="J74" i="25"/>
  <c r="K74" i="25"/>
  <c r="L74" i="25"/>
  <c r="M74" i="25"/>
  <c r="N74" i="25"/>
  <c r="O74" i="25"/>
  <c r="P74" i="25"/>
  <c r="Q74" i="25"/>
  <c r="R74" i="25"/>
  <c r="S74" i="25"/>
  <c r="T74" i="25"/>
  <c r="C75" i="25"/>
  <c r="D75" i="25"/>
  <c r="E75" i="25"/>
  <c r="F75" i="25"/>
  <c r="G75" i="25"/>
  <c r="H75" i="25"/>
  <c r="I75" i="25"/>
  <c r="J75" i="25"/>
  <c r="K75" i="25"/>
  <c r="L75" i="25"/>
  <c r="M75" i="25"/>
  <c r="N75" i="25"/>
  <c r="O75" i="25"/>
  <c r="P75" i="25"/>
  <c r="Q75" i="25"/>
  <c r="R75" i="25"/>
  <c r="S75" i="25"/>
  <c r="T75" i="25"/>
  <c r="C76" i="25"/>
  <c r="D76" i="25"/>
  <c r="E76" i="25"/>
  <c r="F76" i="25"/>
  <c r="G76" i="25"/>
  <c r="H76" i="25"/>
  <c r="I76" i="25"/>
  <c r="J76" i="25"/>
  <c r="K76" i="25"/>
  <c r="L76" i="25"/>
  <c r="M76" i="25"/>
  <c r="N76" i="25"/>
  <c r="O76" i="25"/>
  <c r="P76" i="25"/>
  <c r="Q76" i="25"/>
  <c r="R76" i="25"/>
  <c r="S76" i="25"/>
  <c r="T76" i="25"/>
  <c r="C77" i="25"/>
  <c r="D77" i="25"/>
  <c r="E77" i="25"/>
  <c r="F77" i="25"/>
  <c r="G77" i="25"/>
  <c r="H77" i="25"/>
  <c r="I77" i="25"/>
  <c r="J77" i="25"/>
  <c r="K77" i="25"/>
  <c r="L77" i="25"/>
  <c r="M77" i="25"/>
  <c r="N77" i="25"/>
  <c r="O77" i="25"/>
  <c r="P77" i="25"/>
  <c r="Q77" i="25"/>
  <c r="R77" i="25"/>
  <c r="S77" i="25"/>
  <c r="T77" i="25"/>
  <c r="C78" i="25"/>
  <c r="D78" i="25"/>
  <c r="E78" i="25"/>
  <c r="F78" i="25"/>
  <c r="G78" i="25"/>
  <c r="H78" i="25"/>
  <c r="I78" i="25"/>
  <c r="J78" i="25"/>
  <c r="K78" i="25"/>
  <c r="L78" i="25"/>
  <c r="M78" i="25"/>
  <c r="N78" i="25"/>
  <c r="O78" i="25"/>
  <c r="P78" i="25"/>
  <c r="Q78" i="25"/>
  <c r="R78" i="25"/>
  <c r="S78" i="25"/>
  <c r="T78" i="25"/>
  <c r="C79" i="25"/>
  <c r="D79" i="25"/>
  <c r="E79" i="25"/>
  <c r="F79" i="25"/>
  <c r="G79" i="25"/>
  <c r="H79" i="25"/>
  <c r="I79" i="25"/>
  <c r="J79" i="25"/>
  <c r="K79" i="25"/>
  <c r="L79" i="25"/>
  <c r="M79" i="25"/>
  <c r="N79" i="25"/>
  <c r="O79" i="25"/>
  <c r="P79" i="25"/>
  <c r="Q79" i="25"/>
  <c r="R79" i="25"/>
  <c r="S79" i="25"/>
  <c r="T79" i="25"/>
  <c r="C80" i="25"/>
  <c r="D80" i="25"/>
  <c r="E80" i="25"/>
  <c r="F80" i="25"/>
  <c r="G80" i="25"/>
  <c r="H80" i="25"/>
  <c r="I80" i="25"/>
  <c r="J80" i="25"/>
  <c r="K80" i="25"/>
  <c r="L80" i="25"/>
  <c r="M80" i="25"/>
  <c r="N80" i="25"/>
  <c r="O80" i="25"/>
  <c r="P80" i="25"/>
  <c r="Q80" i="25"/>
  <c r="R80" i="25"/>
  <c r="S80" i="25"/>
  <c r="T80" i="25"/>
  <c r="C81" i="25"/>
  <c r="D81" i="25"/>
  <c r="E81" i="25"/>
  <c r="F81" i="25"/>
  <c r="G81" i="25"/>
  <c r="H81" i="25"/>
  <c r="I81" i="25"/>
  <c r="J81" i="25"/>
  <c r="K81" i="25"/>
  <c r="L81" i="25"/>
  <c r="M81" i="25"/>
  <c r="N81" i="25"/>
  <c r="O81" i="25"/>
  <c r="P81" i="25"/>
  <c r="Q81" i="25"/>
  <c r="R81" i="25"/>
  <c r="S81" i="25"/>
  <c r="T81" i="25"/>
  <c r="C82" i="25"/>
  <c r="D82" i="25"/>
  <c r="E82" i="25"/>
  <c r="F82" i="25"/>
  <c r="G82" i="25"/>
  <c r="H82" i="25"/>
  <c r="I82" i="25"/>
  <c r="J82" i="25"/>
  <c r="K82" i="25"/>
  <c r="L82" i="25"/>
  <c r="M82" i="25"/>
  <c r="N82" i="25"/>
  <c r="O82" i="25"/>
  <c r="P82" i="25"/>
  <c r="Q82" i="25"/>
  <c r="R82" i="25"/>
  <c r="S82" i="25"/>
  <c r="T82" i="25"/>
  <c r="C83" i="25"/>
  <c r="D83" i="25"/>
  <c r="E83" i="25"/>
  <c r="F83" i="25"/>
  <c r="G83" i="25"/>
  <c r="H83" i="25"/>
  <c r="I83" i="25"/>
  <c r="J83" i="25"/>
  <c r="K83" i="25"/>
  <c r="L83" i="25"/>
  <c r="M83" i="25"/>
  <c r="N83" i="25"/>
  <c r="O83" i="25"/>
  <c r="P83" i="25"/>
  <c r="Q83" i="25"/>
  <c r="R83" i="25"/>
  <c r="S83" i="25"/>
  <c r="T83" i="25"/>
  <c r="C84" i="25"/>
  <c r="D84" i="25"/>
  <c r="E84" i="25"/>
  <c r="F84" i="25"/>
  <c r="G84" i="25"/>
  <c r="H84" i="25"/>
  <c r="I84" i="25"/>
  <c r="J84" i="25"/>
  <c r="K84" i="25"/>
  <c r="L84" i="25"/>
  <c r="M84" i="25"/>
  <c r="N84" i="25"/>
  <c r="O84" i="25"/>
  <c r="P84" i="25"/>
  <c r="Q84" i="25"/>
  <c r="R84" i="25"/>
  <c r="S84" i="25"/>
  <c r="T84" i="25"/>
  <c r="C85" i="25"/>
  <c r="D85" i="25"/>
  <c r="E85" i="25"/>
  <c r="F85" i="25"/>
  <c r="G85" i="25"/>
  <c r="H85" i="25"/>
  <c r="I85" i="25"/>
  <c r="J85" i="25"/>
  <c r="K85" i="25"/>
  <c r="L85" i="25"/>
  <c r="M85" i="25"/>
  <c r="N85" i="25"/>
  <c r="O85" i="25"/>
  <c r="P85" i="25"/>
  <c r="Q85" i="25"/>
  <c r="R85" i="25"/>
  <c r="S85" i="25"/>
  <c r="T85" i="25"/>
  <c r="C86" i="25"/>
  <c r="D86" i="25"/>
  <c r="E86" i="25"/>
  <c r="F86" i="25"/>
  <c r="G86" i="25"/>
  <c r="H86" i="25"/>
  <c r="I86" i="25"/>
  <c r="J86" i="25"/>
  <c r="K86" i="25"/>
  <c r="L86" i="25"/>
  <c r="M86" i="25"/>
  <c r="N86" i="25"/>
  <c r="O86" i="25"/>
  <c r="P86" i="25"/>
  <c r="Q86" i="25"/>
  <c r="R86" i="25"/>
  <c r="S86" i="25"/>
  <c r="T86" i="25"/>
  <c r="C87" i="25"/>
  <c r="D87" i="25"/>
  <c r="E87" i="25"/>
  <c r="F87" i="25"/>
  <c r="G87" i="25"/>
  <c r="H87" i="25"/>
  <c r="I87" i="25"/>
  <c r="J87" i="25"/>
  <c r="K87" i="25"/>
  <c r="L87" i="25"/>
  <c r="M87" i="25"/>
  <c r="N87" i="25"/>
  <c r="O87" i="25"/>
  <c r="P87" i="25"/>
  <c r="Q87" i="25"/>
  <c r="R87" i="25"/>
  <c r="S87" i="25"/>
  <c r="T87" i="25"/>
  <c r="C88" i="25"/>
  <c r="D88" i="25"/>
  <c r="E88" i="25"/>
  <c r="F88" i="25"/>
  <c r="G88" i="25"/>
  <c r="H88" i="25"/>
  <c r="I88" i="25"/>
  <c r="J88" i="25"/>
  <c r="K88" i="25"/>
  <c r="L88" i="25"/>
  <c r="M88" i="25"/>
  <c r="N88" i="25"/>
  <c r="O88" i="25"/>
  <c r="P88" i="25"/>
  <c r="Q88" i="25"/>
  <c r="R88" i="25"/>
  <c r="S88" i="25"/>
  <c r="T88" i="25"/>
  <c r="C89" i="25"/>
  <c r="D89" i="25"/>
  <c r="E89" i="25"/>
  <c r="F89" i="25"/>
  <c r="G89" i="25"/>
  <c r="H89" i="25"/>
  <c r="I89" i="25"/>
  <c r="J89" i="25"/>
  <c r="K89" i="25"/>
  <c r="L89" i="25"/>
  <c r="M89" i="25"/>
  <c r="N89" i="25"/>
  <c r="O89" i="25"/>
  <c r="P89" i="25"/>
  <c r="Q89" i="25"/>
  <c r="R89" i="25"/>
  <c r="S89" i="25"/>
  <c r="T89" i="25"/>
  <c r="C90" i="25"/>
  <c r="D90" i="25"/>
  <c r="E90" i="25"/>
  <c r="F90" i="25"/>
  <c r="G90" i="25"/>
  <c r="H90" i="25"/>
  <c r="I90" i="25"/>
  <c r="J90" i="25"/>
  <c r="K90" i="25"/>
  <c r="L90" i="25"/>
  <c r="M90" i="25"/>
  <c r="N90" i="25"/>
  <c r="O90" i="25"/>
  <c r="P90" i="25"/>
  <c r="Q90" i="25"/>
  <c r="R90" i="25"/>
  <c r="S90" i="25"/>
  <c r="T90" i="25"/>
  <c r="C91" i="25"/>
  <c r="D91" i="25"/>
  <c r="E91" i="25"/>
  <c r="F91" i="25"/>
  <c r="G91" i="25"/>
  <c r="H91" i="25"/>
  <c r="I91" i="25"/>
  <c r="J91" i="25"/>
  <c r="K91" i="25"/>
  <c r="L91" i="25"/>
  <c r="M91" i="25"/>
  <c r="N91" i="25"/>
  <c r="O91" i="25"/>
  <c r="P91" i="25"/>
  <c r="Q91" i="25"/>
  <c r="R91" i="25"/>
  <c r="S91" i="25"/>
  <c r="T91" i="25"/>
  <c r="C92" i="25"/>
  <c r="D92" i="25"/>
  <c r="E92" i="25"/>
  <c r="F92" i="25"/>
  <c r="G92" i="25"/>
  <c r="H92" i="25"/>
  <c r="I92" i="25"/>
  <c r="J92" i="25"/>
  <c r="K92" i="25"/>
  <c r="L92" i="25"/>
  <c r="M92" i="25"/>
  <c r="N92" i="25"/>
  <c r="O92" i="25"/>
  <c r="P92" i="25"/>
  <c r="Q92" i="25"/>
  <c r="R92" i="25"/>
  <c r="S92" i="25"/>
  <c r="T92" i="25"/>
  <c r="C93" i="25"/>
  <c r="D93" i="25"/>
  <c r="E93" i="25"/>
  <c r="F93" i="25"/>
  <c r="G93" i="25"/>
  <c r="H93" i="25"/>
  <c r="I93" i="25"/>
  <c r="J93" i="25"/>
  <c r="K93" i="25"/>
  <c r="L93" i="25"/>
  <c r="M93" i="25"/>
  <c r="N93" i="25"/>
  <c r="O93" i="25"/>
  <c r="P93" i="25"/>
  <c r="Q93" i="25"/>
  <c r="R93" i="25"/>
  <c r="S93" i="25"/>
  <c r="T93" i="25"/>
  <c r="C94" i="25"/>
  <c r="D94" i="25"/>
  <c r="E94" i="25"/>
  <c r="F94" i="25"/>
  <c r="G94" i="25"/>
  <c r="H94" i="25"/>
  <c r="I94" i="25"/>
  <c r="J94" i="25"/>
  <c r="K94" i="25"/>
  <c r="L94" i="25"/>
  <c r="M94" i="25"/>
  <c r="N94" i="25"/>
  <c r="O94" i="25"/>
  <c r="P94" i="25"/>
  <c r="Q94" i="25"/>
  <c r="R94" i="25"/>
  <c r="S94" i="25"/>
  <c r="T94" i="25"/>
  <c r="C95" i="25"/>
  <c r="D95" i="25"/>
  <c r="E95" i="25"/>
  <c r="F95" i="25"/>
  <c r="G95" i="25"/>
  <c r="H95" i="25"/>
  <c r="I95" i="25"/>
  <c r="J95" i="25"/>
  <c r="K95" i="25"/>
  <c r="L95" i="25"/>
  <c r="M95" i="25"/>
  <c r="N95" i="25"/>
  <c r="O95" i="25"/>
  <c r="P95" i="25"/>
  <c r="Q95" i="25"/>
  <c r="R95" i="25"/>
  <c r="S95" i="25"/>
  <c r="T95" i="25"/>
  <c r="C96" i="25"/>
  <c r="D96" i="25"/>
  <c r="E96" i="25"/>
  <c r="F96" i="25"/>
  <c r="G96" i="25"/>
  <c r="H96" i="25"/>
  <c r="I96" i="25"/>
  <c r="J96" i="25"/>
  <c r="K96" i="25"/>
  <c r="L96" i="25"/>
  <c r="M96" i="25"/>
  <c r="N96" i="25"/>
  <c r="O96" i="25"/>
  <c r="P96" i="25"/>
  <c r="Q96" i="25"/>
  <c r="R96" i="25"/>
  <c r="S96" i="25"/>
  <c r="T96" i="25"/>
  <c r="C97" i="25"/>
  <c r="D97" i="25"/>
  <c r="E97" i="25"/>
  <c r="F97" i="25"/>
  <c r="G97" i="25"/>
  <c r="H97" i="25"/>
  <c r="I97" i="25"/>
  <c r="J97" i="25"/>
  <c r="K97" i="25"/>
  <c r="L97" i="25"/>
  <c r="M97" i="25"/>
  <c r="N97" i="25"/>
  <c r="O97" i="25"/>
  <c r="P97" i="25"/>
  <c r="Q97" i="25"/>
  <c r="R97" i="25"/>
  <c r="S97" i="25"/>
  <c r="T97" i="25"/>
  <c r="C98" i="25"/>
  <c r="D98" i="25"/>
  <c r="E98" i="25"/>
  <c r="F98" i="25"/>
  <c r="G98" i="25"/>
  <c r="H98" i="25"/>
  <c r="I98" i="25"/>
  <c r="J98" i="25"/>
  <c r="K98" i="25"/>
  <c r="L98" i="25"/>
  <c r="M98" i="25"/>
  <c r="N98" i="25"/>
  <c r="O98" i="25"/>
  <c r="P98" i="25"/>
  <c r="Q98" i="25"/>
  <c r="R98" i="25"/>
  <c r="S98" i="25"/>
  <c r="T98" i="25"/>
  <c r="C99" i="25"/>
  <c r="D99" i="25"/>
  <c r="E99" i="25"/>
  <c r="F99" i="25"/>
  <c r="G99" i="25"/>
  <c r="H99" i="25"/>
  <c r="I99" i="25"/>
  <c r="J99" i="25"/>
  <c r="K99" i="25"/>
  <c r="L99" i="25"/>
  <c r="M99" i="25"/>
  <c r="N99" i="25"/>
  <c r="O99" i="25"/>
  <c r="P99" i="25"/>
  <c r="Q99" i="25"/>
  <c r="R99" i="25"/>
  <c r="S99" i="25"/>
  <c r="T99" i="25"/>
  <c r="C100" i="25"/>
  <c r="D100" i="25"/>
  <c r="E100" i="25"/>
  <c r="F100" i="25"/>
  <c r="G100" i="25"/>
  <c r="H100" i="25"/>
  <c r="I100" i="25"/>
  <c r="J100" i="25"/>
  <c r="K100" i="25"/>
  <c r="L100" i="25"/>
  <c r="M100" i="25"/>
  <c r="N100" i="25"/>
  <c r="O100" i="25"/>
  <c r="P100" i="25"/>
  <c r="Q100" i="25"/>
  <c r="R100" i="25"/>
  <c r="S100" i="25"/>
  <c r="T100" i="25"/>
  <c r="C101" i="25"/>
  <c r="D101" i="25"/>
  <c r="E101" i="25"/>
  <c r="F101" i="25"/>
  <c r="G101" i="25"/>
  <c r="H101" i="25"/>
  <c r="I101" i="25"/>
  <c r="J101" i="25"/>
  <c r="K101" i="25"/>
  <c r="L101" i="25"/>
  <c r="M101" i="25"/>
  <c r="N101" i="25"/>
  <c r="O101" i="25"/>
  <c r="P101" i="25"/>
  <c r="Q101" i="25"/>
  <c r="R101" i="25"/>
  <c r="S101" i="25"/>
  <c r="T101" i="25"/>
  <c r="C102" i="25"/>
  <c r="D102" i="25"/>
  <c r="E102" i="25"/>
  <c r="F102" i="25"/>
  <c r="G102" i="25"/>
  <c r="H102" i="25"/>
  <c r="I102" i="25"/>
  <c r="J102" i="25"/>
  <c r="K102" i="25"/>
  <c r="L102" i="25"/>
  <c r="M102" i="25"/>
  <c r="N102" i="25"/>
  <c r="O102" i="25"/>
  <c r="P102" i="25"/>
  <c r="Q102" i="25"/>
  <c r="R102" i="25"/>
  <c r="S102" i="25"/>
  <c r="T102" i="25"/>
  <c r="C103" i="25"/>
  <c r="D103" i="25"/>
  <c r="E103" i="25"/>
  <c r="F103" i="25"/>
  <c r="G103" i="25"/>
  <c r="H103" i="25"/>
  <c r="I103" i="25"/>
  <c r="J103" i="25"/>
  <c r="K103" i="25"/>
  <c r="L103" i="25"/>
  <c r="M103" i="25"/>
  <c r="N103" i="25"/>
  <c r="O103" i="25"/>
  <c r="P103" i="25"/>
  <c r="Q103" i="25"/>
  <c r="R103" i="25"/>
  <c r="S103" i="25"/>
  <c r="T103" i="25"/>
  <c r="C104" i="25"/>
  <c r="D104" i="25"/>
  <c r="E104" i="25"/>
  <c r="F104" i="25"/>
  <c r="G104" i="25"/>
  <c r="H104" i="25"/>
  <c r="I104" i="25"/>
  <c r="J104" i="25"/>
  <c r="K104" i="25"/>
  <c r="L104" i="25"/>
  <c r="M104" i="25"/>
  <c r="N104" i="25"/>
  <c r="O104" i="25"/>
  <c r="P104" i="25"/>
  <c r="Q104" i="25"/>
  <c r="R104" i="25"/>
  <c r="S104" i="25"/>
  <c r="T104" i="25"/>
  <c r="C105" i="25"/>
  <c r="D105" i="25"/>
  <c r="E105" i="25"/>
  <c r="F105" i="25"/>
  <c r="G105" i="25"/>
  <c r="H105" i="25"/>
  <c r="I105" i="25"/>
  <c r="J105" i="25"/>
  <c r="K105" i="25"/>
  <c r="L105" i="25"/>
  <c r="M105" i="25"/>
  <c r="N105" i="25"/>
  <c r="O105" i="25"/>
  <c r="P105" i="25"/>
  <c r="Q105" i="25"/>
  <c r="R105" i="25"/>
  <c r="S105" i="25"/>
  <c r="T105" i="25"/>
  <c r="C106" i="25"/>
  <c r="D106" i="25"/>
  <c r="E106" i="25"/>
  <c r="F106" i="25"/>
  <c r="G106" i="25"/>
  <c r="H106" i="25"/>
  <c r="I106" i="25"/>
  <c r="J106" i="25"/>
  <c r="K106" i="25"/>
  <c r="L106" i="25"/>
  <c r="M106" i="25"/>
  <c r="N106" i="25"/>
  <c r="O106" i="25"/>
  <c r="P106" i="25"/>
  <c r="Q106" i="25"/>
  <c r="R106" i="25"/>
  <c r="S106" i="25"/>
  <c r="T106" i="25"/>
  <c r="C107" i="25"/>
  <c r="D107" i="25"/>
  <c r="E107" i="25"/>
  <c r="F107" i="25"/>
  <c r="G107" i="25"/>
  <c r="H107" i="25"/>
  <c r="I107" i="25"/>
  <c r="J107" i="25"/>
  <c r="K107" i="25"/>
  <c r="L107" i="25"/>
  <c r="M107" i="25"/>
  <c r="N107" i="25"/>
  <c r="O107" i="25"/>
  <c r="P107" i="25"/>
  <c r="Q107" i="25"/>
  <c r="R107" i="25"/>
  <c r="S107" i="25"/>
  <c r="T107" i="25"/>
  <c r="C108" i="25"/>
  <c r="D108" i="25"/>
  <c r="E108" i="25"/>
  <c r="F108" i="25"/>
  <c r="G108" i="25"/>
  <c r="H108" i="25"/>
  <c r="I108" i="25"/>
  <c r="J108" i="25"/>
  <c r="K108" i="25"/>
  <c r="L108" i="25"/>
  <c r="M108" i="25"/>
  <c r="N108" i="25"/>
  <c r="O108" i="25"/>
  <c r="P108" i="25"/>
  <c r="Q108" i="25"/>
  <c r="R108" i="25"/>
  <c r="S108" i="25"/>
  <c r="T108" i="25"/>
  <c r="C109" i="25"/>
  <c r="D109" i="25"/>
  <c r="E109" i="25"/>
  <c r="F109" i="25"/>
  <c r="G109" i="25"/>
  <c r="H109" i="25"/>
  <c r="I109" i="25"/>
  <c r="J109" i="25"/>
  <c r="K109" i="25"/>
  <c r="L109" i="25"/>
  <c r="M109" i="25"/>
  <c r="N109" i="25"/>
  <c r="O109" i="25"/>
  <c r="P109" i="25"/>
  <c r="Q109" i="25"/>
  <c r="R109" i="25"/>
  <c r="S109" i="25"/>
  <c r="T109" i="25"/>
  <c r="C110" i="25"/>
  <c r="D110" i="25"/>
  <c r="E110" i="25"/>
  <c r="F110" i="25"/>
  <c r="G110" i="25"/>
  <c r="H110" i="25"/>
  <c r="I110" i="25"/>
  <c r="J110" i="25"/>
  <c r="K110" i="25"/>
  <c r="L110" i="25"/>
  <c r="M110" i="25"/>
  <c r="N110" i="25"/>
  <c r="O110" i="25"/>
  <c r="P110" i="25"/>
  <c r="Q110" i="25"/>
  <c r="R110" i="25"/>
  <c r="S110" i="25"/>
  <c r="T110" i="25"/>
  <c r="C111" i="25"/>
  <c r="D111" i="25"/>
  <c r="E111" i="25"/>
  <c r="F111" i="25"/>
  <c r="G111" i="25"/>
  <c r="H111" i="25"/>
  <c r="I111" i="25"/>
  <c r="J111" i="25"/>
  <c r="K111" i="25"/>
  <c r="L111" i="25"/>
  <c r="M111" i="25"/>
  <c r="N111" i="25"/>
  <c r="O111" i="25"/>
  <c r="P111" i="25"/>
  <c r="Q111" i="25"/>
  <c r="R111" i="25"/>
  <c r="S111" i="25"/>
  <c r="T111" i="25"/>
  <c r="C112" i="25"/>
  <c r="D112" i="25"/>
  <c r="E112" i="25"/>
  <c r="F112" i="25"/>
  <c r="G112" i="25"/>
  <c r="H112" i="25"/>
  <c r="I112" i="25"/>
  <c r="J112" i="25"/>
  <c r="K112" i="25"/>
  <c r="L112" i="25"/>
  <c r="M112" i="25"/>
  <c r="N112" i="25"/>
  <c r="O112" i="25"/>
  <c r="P112" i="25"/>
  <c r="Q112" i="25"/>
  <c r="R112" i="25"/>
  <c r="S112" i="25"/>
  <c r="T112" i="25"/>
  <c r="C113" i="25"/>
  <c r="D113" i="25"/>
  <c r="E113" i="25"/>
  <c r="F113" i="25"/>
  <c r="G113" i="25"/>
  <c r="H113" i="25"/>
  <c r="I113" i="25"/>
  <c r="J113" i="25"/>
  <c r="K113" i="25"/>
  <c r="L113" i="25"/>
  <c r="M113" i="25"/>
  <c r="N113" i="25"/>
  <c r="O113" i="25"/>
  <c r="P113" i="25"/>
  <c r="Q113" i="25"/>
  <c r="R113" i="25"/>
  <c r="S113" i="25"/>
  <c r="T113" i="25"/>
  <c r="C114" i="25"/>
  <c r="D114" i="25"/>
  <c r="E114" i="25"/>
  <c r="F114" i="25"/>
  <c r="G114" i="25"/>
  <c r="H114" i="25"/>
  <c r="I114" i="25"/>
  <c r="J114" i="25"/>
  <c r="K114" i="25"/>
  <c r="L114" i="25"/>
  <c r="M114" i="25"/>
  <c r="N114" i="25"/>
  <c r="O114" i="25"/>
  <c r="P114" i="25"/>
  <c r="Q114" i="25"/>
  <c r="R114" i="25"/>
  <c r="S114" i="25"/>
  <c r="T114" i="25"/>
  <c r="C115" i="25"/>
  <c r="D115" i="25"/>
  <c r="E115" i="25"/>
  <c r="F115" i="25"/>
  <c r="G115" i="25"/>
  <c r="H115" i="25"/>
  <c r="I115" i="25"/>
  <c r="J115" i="25"/>
  <c r="K115" i="25"/>
  <c r="L115" i="25"/>
  <c r="M115" i="25"/>
  <c r="N115" i="25"/>
  <c r="O115" i="25"/>
  <c r="P115" i="25"/>
  <c r="Q115" i="25"/>
  <c r="R115" i="25"/>
  <c r="S115" i="25"/>
  <c r="T115" i="25"/>
  <c r="C116" i="25"/>
  <c r="D116" i="25"/>
  <c r="E116" i="25"/>
  <c r="F116" i="25"/>
  <c r="G116" i="25"/>
  <c r="H116" i="25"/>
  <c r="I116" i="25"/>
  <c r="J116" i="25"/>
  <c r="K116" i="25"/>
  <c r="L116" i="25"/>
  <c r="M116" i="25"/>
  <c r="N116" i="25"/>
  <c r="O116" i="25"/>
  <c r="P116" i="25"/>
  <c r="Q116" i="25"/>
  <c r="R116" i="25"/>
  <c r="S116" i="25"/>
  <c r="T116" i="25"/>
  <c r="C117" i="25"/>
  <c r="D117" i="25"/>
  <c r="E117" i="25"/>
  <c r="F117" i="25"/>
  <c r="G117" i="25"/>
  <c r="H117" i="25"/>
  <c r="I117" i="25"/>
  <c r="J117" i="25"/>
  <c r="K117" i="25"/>
  <c r="L117" i="25"/>
  <c r="M117" i="25"/>
  <c r="N117" i="25"/>
  <c r="O117" i="25"/>
  <c r="P117" i="25"/>
  <c r="Q117" i="25"/>
  <c r="R117" i="25"/>
  <c r="S117" i="25"/>
  <c r="T117" i="25"/>
  <c r="C118" i="25"/>
  <c r="D118" i="25"/>
  <c r="E118" i="25"/>
  <c r="F118" i="25"/>
  <c r="G118" i="25"/>
  <c r="H118" i="25"/>
  <c r="I118" i="25"/>
  <c r="J118" i="25"/>
  <c r="K118" i="25"/>
  <c r="L118" i="25"/>
  <c r="M118" i="25"/>
  <c r="N118" i="25"/>
  <c r="O118" i="25"/>
  <c r="P118" i="25"/>
  <c r="Q118" i="25"/>
  <c r="R118" i="25"/>
  <c r="S118" i="25"/>
  <c r="T118" i="25"/>
  <c r="C119" i="25"/>
  <c r="D119" i="25"/>
  <c r="E119" i="25"/>
  <c r="F119" i="25"/>
  <c r="G119" i="25"/>
  <c r="H119" i="25"/>
  <c r="I119" i="25"/>
  <c r="J119" i="25"/>
  <c r="K119" i="25"/>
  <c r="L119" i="25"/>
  <c r="M119" i="25"/>
  <c r="N119" i="25"/>
  <c r="O119" i="25"/>
  <c r="P119" i="25"/>
  <c r="Q119" i="25"/>
  <c r="R119" i="25"/>
  <c r="S119" i="25"/>
  <c r="T119" i="25"/>
  <c r="C120" i="25"/>
  <c r="D120" i="25"/>
  <c r="E120" i="25"/>
  <c r="F120" i="25"/>
  <c r="G120" i="25"/>
  <c r="H120" i="25"/>
  <c r="I120" i="25"/>
  <c r="J120" i="25"/>
  <c r="K120" i="25"/>
  <c r="L120" i="25"/>
  <c r="M120" i="25"/>
  <c r="N120" i="25"/>
  <c r="O120" i="25"/>
  <c r="P120" i="25"/>
  <c r="Q120" i="25"/>
  <c r="R120" i="25"/>
  <c r="S120" i="25"/>
  <c r="T120" i="25"/>
  <c r="C121" i="25"/>
  <c r="D121" i="25"/>
  <c r="E121" i="25"/>
  <c r="F121" i="25"/>
  <c r="G121" i="25"/>
  <c r="H121" i="25"/>
  <c r="I121" i="25"/>
  <c r="J121" i="25"/>
  <c r="K121" i="25"/>
  <c r="L121" i="25"/>
  <c r="M121" i="25"/>
  <c r="N121" i="25"/>
  <c r="O121" i="25"/>
  <c r="P121" i="25"/>
  <c r="Q121" i="25"/>
  <c r="R121" i="25"/>
  <c r="S121" i="25"/>
  <c r="T121" i="25"/>
  <c r="C122" i="25"/>
  <c r="D122" i="25"/>
  <c r="E122" i="25"/>
  <c r="F122" i="25"/>
  <c r="G122" i="25"/>
  <c r="H122" i="25"/>
  <c r="I122" i="25"/>
  <c r="J122" i="25"/>
  <c r="K122" i="25"/>
  <c r="L122" i="25"/>
  <c r="M122" i="25"/>
  <c r="N122" i="25"/>
  <c r="O122" i="25"/>
  <c r="P122" i="25"/>
  <c r="Q122" i="25"/>
  <c r="R122" i="25"/>
  <c r="S122" i="25"/>
  <c r="T122" i="25"/>
  <c r="C123" i="25"/>
  <c r="D123" i="25"/>
  <c r="E123" i="25"/>
  <c r="F123" i="25"/>
  <c r="G123" i="25"/>
  <c r="H123" i="25"/>
  <c r="I123" i="25"/>
  <c r="J123" i="25"/>
  <c r="K123" i="25"/>
  <c r="L123" i="25"/>
  <c r="M123" i="25"/>
  <c r="N123" i="25"/>
  <c r="O123" i="25"/>
  <c r="P123" i="25"/>
  <c r="Q123" i="25"/>
  <c r="R123" i="25"/>
  <c r="S123" i="25"/>
  <c r="T123" i="25"/>
  <c r="C124" i="25"/>
  <c r="D124" i="25"/>
  <c r="E124" i="25"/>
  <c r="F124" i="25"/>
  <c r="G124" i="25"/>
  <c r="H124" i="25"/>
  <c r="I124" i="25"/>
  <c r="J124" i="25"/>
  <c r="K124" i="25"/>
  <c r="L124" i="25"/>
  <c r="M124" i="25"/>
  <c r="N124" i="25"/>
  <c r="O124" i="25"/>
  <c r="P124" i="25"/>
  <c r="Q124" i="25"/>
  <c r="R124" i="25"/>
  <c r="S124" i="25"/>
  <c r="T124" i="25"/>
  <c r="C125" i="25"/>
  <c r="D125" i="25"/>
  <c r="E125" i="25"/>
  <c r="F125" i="25"/>
  <c r="G125" i="25"/>
  <c r="H125" i="25"/>
  <c r="I125" i="25"/>
  <c r="J125" i="25"/>
  <c r="K125" i="25"/>
  <c r="L125" i="25"/>
  <c r="M125" i="25"/>
  <c r="N125" i="25"/>
  <c r="O125" i="25"/>
  <c r="P125" i="25"/>
  <c r="Q125" i="25"/>
  <c r="R125" i="25"/>
  <c r="S125" i="25"/>
  <c r="T125" i="25"/>
  <c r="C126" i="25"/>
  <c r="D126" i="25"/>
  <c r="E126" i="25"/>
  <c r="F126" i="25"/>
  <c r="G126" i="25"/>
  <c r="H126" i="25"/>
  <c r="I126" i="25"/>
  <c r="J126" i="25"/>
  <c r="K126" i="25"/>
  <c r="L126" i="25"/>
  <c r="M126" i="25"/>
  <c r="N126" i="25"/>
  <c r="O126" i="25"/>
  <c r="P126" i="25"/>
  <c r="Q126" i="25"/>
  <c r="R126" i="25"/>
  <c r="S126" i="25"/>
  <c r="T126" i="25"/>
  <c r="C127" i="25"/>
  <c r="D127" i="25"/>
  <c r="E127" i="25"/>
  <c r="F127" i="25"/>
  <c r="G127" i="25"/>
  <c r="H127" i="25"/>
  <c r="I127" i="25"/>
  <c r="J127" i="25"/>
  <c r="K127" i="25"/>
  <c r="L127" i="25"/>
  <c r="M127" i="25"/>
  <c r="N127" i="25"/>
  <c r="O127" i="25"/>
  <c r="P127" i="25"/>
  <c r="Q127" i="25"/>
  <c r="R127" i="25"/>
  <c r="S127" i="25"/>
  <c r="T127" i="25"/>
  <c r="C128" i="25"/>
  <c r="D128" i="25"/>
  <c r="E128" i="25"/>
  <c r="F128" i="25"/>
  <c r="G128" i="25"/>
  <c r="H128" i="25"/>
  <c r="I128" i="25"/>
  <c r="J128" i="25"/>
  <c r="K128" i="25"/>
  <c r="L128" i="25"/>
  <c r="M128" i="25"/>
  <c r="N128" i="25"/>
  <c r="O128" i="25"/>
  <c r="P128" i="25"/>
  <c r="Q128" i="25"/>
  <c r="R128" i="25"/>
  <c r="S128" i="25"/>
  <c r="T128" i="25"/>
  <c r="C129" i="25"/>
  <c r="D129" i="25"/>
  <c r="E129" i="25"/>
  <c r="F129" i="25"/>
  <c r="G129" i="25"/>
  <c r="H129" i="25"/>
  <c r="I129" i="25"/>
  <c r="J129" i="25"/>
  <c r="K129" i="25"/>
  <c r="L129" i="25"/>
  <c r="M129" i="25"/>
  <c r="N129" i="25"/>
  <c r="O129" i="25"/>
  <c r="P129" i="25"/>
  <c r="Q129" i="25"/>
  <c r="R129" i="25"/>
  <c r="S129" i="25"/>
  <c r="T129" i="25"/>
  <c r="C130" i="25"/>
  <c r="D130" i="25"/>
  <c r="E130" i="25"/>
  <c r="F130" i="25"/>
  <c r="G130" i="25"/>
  <c r="H130" i="25"/>
  <c r="I130" i="25"/>
  <c r="J130" i="25"/>
  <c r="K130" i="25"/>
  <c r="L130" i="25"/>
  <c r="M130" i="25"/>
  <c r="N130" i="25"/>
  <c r="O130" i="25"/>
  <c r="P130" i="25"/>
  <c r="Q130" i="25"/>
  <c r="R130" i="25"/>
  <c r="S130" i="25"/>
  <c r="T130" i="25"/>
  <c r="C131" i="25"/>
  <c r="D131" i="25"/>
  <c r="E131" i="25"/>
  <c r="F131" i="25"/>
  <c r="G131" i="25"/>
  <c r="H131" i="25"/>
  <c r="I131" i="25"/>
  <c r="J131" i="25"/>
  <c r="K131" i="25"/>
  <c r="L131" i="25"/>
  <c r="M131" i="25"/>
  <c r="N131" i="25"/>
  <c r="O131" i="25"/>
  <c r="P131" i="25"/>
  <c r="Q131" i="25"/>
  <c r="R131" i="25"/>
  <c r="S131" i="25"/>
  <c r="T131" i="25"/>
  <c r="C132" i="25"/>
  <c r="D132" i="25"/>
  <c r="E132" i="25"/>
  <c r="F132" i="25"/>
  <c r="G132" i="25"/>
  <c r="H132" i="25"/>
  <c r="I132" i="25"/>
  <c r="J132" i="25"/>
  <c r="K132" i="25"/>
  <c r="L132" i="25"/>
  <c r="M132" i="25"/>
  <c r="N132" i="25"/>
  <c r="O132" i="25"/>
  <c r="P132" i="25"/>
  <c r="Q132" i="25"/>
  <c r="R132" i="25"/>
  <c r="S132" i="25"/>
  <c r="T132" i="25"/>
  <c r="C133" i="25"/>
  <c r="D133" i="25"/>
  <c r="E133" i="25"/>
  <c r="F133" i="25"/>
  <c r="G133" i="25"/>
  <c r="H133" i="25"/>
  <c r="I133" i="25"/>
  <c r="J133" i="25"/>
  <c r="K133" i="25"/>
  <c r="L133" i="25"/>
  <c r="M133" i="25"/>
  <c r="N133" i="25"/>
  <c r="O133" i="25"/>
  <c r="P133" i="25"/>
  <c r="Q133" i="25"/>
  <c r="R133" i="25"/>
  <c r="S133" i="25"/>
  <c r="T133" i="25"/>
  <c r="C134" i="25"/>
  <c r="D134" i="25"/>
  <c r="E134" i="25"/>
  <c r="F134" i="25"/>
  <c r="G134" i="25"/>
  <c r="H134" i="25"/>
  <c r="I134" i="25"/>
  <c r="J134" i="25"/>
  <c r="K134" i="25"/>
  <c r="L134" i="25"/>
  <c r="M134" i="25"/>
  <c r="N134" i="25"/>
  <c r="O134" i="25"/>
  <c r="P134" i="25"/>
  <c r="Q134" i="25"/>
  <c r="R134" i="25"/>
  <c r="S134" i="25"/>
  <c r="T134" i="25"/>
  <c r="C135" i="25"/>
  <c r="D135" i="25"/>
  <c r="E135" i="25"/>
  <c r="F135" i="25"/>
  <c r="G135" i="25"/>
  <c r="H135" i="25"/>
  <c r="I135" i="25"/>
  <c r="J135" i="25"/>
  <c r="K135" i="25"/>
  <c r="L135" i="25"/>
  <c r="M135" i="25"/>
  <c r="N135" i="25"/>
  <c r="O135" i="25"/>
  <c r="P135" i="25"/>
  <c r="Q135" i="25"/>
  <c r="R135" i="25"/>
  <c r="S135" i="25"/>
  <c r="T135" i="25"/>
  <c r="C136" i="25"/>
  <c r="D136" i="25"/>
  <c r="E136" i="25"/>
  <c r="F136" i="25"/>
  <c r="G136" i="25"/>
  <c r="H136" i="25"/>
  <c r="I136" i="25"/>
  <c r="J136" i="25"/>
  <c r="K136" i="25"/>
  <c r="L136" i="25"/>
  <c r="M136" i="25"/>
  <c r="N136" i="25"/>
  <c r="O136" i="25"/>
  <c r="P136" i="25"/>
  <c r="Q136" i="25"/>
  <c r="R136" i="25"/>
  <c r="S136" i="25"/>
  <c r="T136" i="25"/>
  <c r="C137" i="25"/>
  <c r="D137" i="25"/>
  <c r="E137" i="25"/>
  <c r="F137" i="25"/>
  <c r="G137" i="25"/>
  <c r="H137" i="25"/>
  <c r="I137" i="25"/>
  <c r="J137" i="25"/>
  <c r="K137" i="25"/>
  <c r="L137" i="25"/>
  <c r="M137" i="25"/>
  <c r="N137" i="25"/>
  <c r="O137" i="25"/>
  <c r="P137" i="25"/>
  <c r="Q137" i="25"/>
  <c r="R137" i="25"/>
  <c r="S137" i="25"/>
  <c r="T137" i="25"/>
  <c r="C138" i="25"/>
  <c r="D138" i="25"/>
  <c r="E138" i="25"/>
  <c r="F138" i="25"/>
  <c r="G138" i="25"/>
  <c r="H138" i="25"/>
  <c r="I138" i="25"/>
  <c r="J138" i="25"/>
  <c r="K138" i="25"/>
  <c r="L138" i="25"/>
  <c r="M138" i="25"/>
  <c r="N138" i="25"/>
  <c r="O138" i="25"/>
  <c r="P138" i="25"/>
  <c r="Q138" i="25"/>
  <c r="R138" i="25"/>
  <c r="S138" i="25"/>
  <c r="T138" i="25"/>
  <c r="C139" i="25"/>
  <c r="D139" i="25"/>
  <c r="E139" i="25"/>
  <c r="F139" i="25"/>
  <c r="G139" i="25"/>
  <c r="H139" i="25"/>
  <c r="I139" i="25"/>
  <c r="J139" i="25"/>
  <c r="K139" i="25"/>
  <c r="L139" i="25"/>
  <c r="M139" i="25"/>
  <c r="N139" i="25"/>
  <c r="O139" i="25"/>
  <c r="P139" i="25"/>
  <c r="Q139" i="25"/>
  <c r="R139" i="25"/>
  <c r="S139" i="25"/>
  <c r="T139" i="25"/>
  <c r="C140" i="25"/>
  <c r="D140" i="25"/>
  <c r="E140" i="25"/>
  <c r="F140" i="25"/>
  <c r="G140" i="25"/>
  <c r="H140" i="25"/>
  <c r="I140" i="25"/>
  <c r="J140" i="25"/>
  <c r="K140" i="25"/>
  <c r="L140" i="25"/>
  <c r="M140" i="25"/>
  <c r="N140" i="25"/>
  <c r="O140" i="25"/>
  <c r="P140" i="25"/>
  <c r="Q140" i="25"/>
  <c r="R140" i="25"/>
  <c r="S140" i="25"/>
  <c r="T140" i="25"/>
  <c r="C141" i="25"/>
  <c r="D141" i="25"/>
  <c r="E141" i="25"/>
  <c r="F141" i="25"/>
  <c r="G141" i="25"/>
  <c r="H141" i="25"/>
  <c r="I141" i="25"/>
  <c r="J141" i="25"/>
  <c r="K141" i="25"/>
  <c r="L141" i="25"/>
  <c r="M141" i="25"/>
  <c r="N141" i="25"/>
  <c r="O141" i="25"/>
  <c r="P141" i="25"/>
  <c r="Q141" i="25"/>
  <c r="R141" i="25"/>
  <c r="S141" i="25"/>
  <c r="T141" i="25"/>
  <c r="C142" i="25"/>
  <c r="D142" i="25"/>
  <c r="E142" i="25"/>
  <c r="F142" i="25"/>
  <c r="G142" i="25"/>
  <c r="H142" i="25"/>
  <c r="I142" i="25"/>
  <c r="J142" i="25"/>
  <c r="K142" i="25"/>
  <c r="L142" i="25"/>
  <c r="M142" i="25"/>
  <c r="N142" i="25"/>
  <c r="O142" i="25"/>
  <c r="P142" i="25"/>
  <c r="Q142" i="25"/>
  <c r="R142" i="25"/>
  <c r="S142" i="25"/>
  <c r="T142" i="25"/>
  <c r="C143" i="25"/>
  <c r="D143" i="25"/>
  <c r="E143" i="25"/>
  <c r="F143" i="25"/>
  <c r="G143" i="25"/>
  <c r="H143" i="25"/>
  <c r="I143" i="25"/>
  <c r="J143" i="25"/>
  <c r="K143" i="25"/>
  <c r="L143" i="25"/>
  <c r="M143" i="25"/>
  <c r="N143" i="25"/>
  <c r="O143" i="25"/>
  <c r="P143" i="25"/>
  <c r="Q143" i="25"/>
  <c r="R143" i="25"/>
  <c r="S143" i="25"/>
  <c r="T143" i="25"/>
  <c r="C144" i="25"/>
  <c r="D144" i="25"/>
  <c r="E144" i="25"/>
  <c r="F144" i="25"/>
  <c r="G144" i="25"/>
  <c r="H144" i="25"/>
  <c r="I144" i="25"/>
  <c r="J144" i="25"/>
  <c r="K144" i="25"/>
  <c r="L144" i="25"/>
  <c r="M144" i="25"/>
  <c r="N144" i="25"/>
  <c r="O144" i="25"/>
  <c r="P144" i="25"/>
  <c r="Q144" i="25"/>
  <c r="R144" i="25"/>
  <c r="S144" i="25"/>
  <c r="T144" i="25"/>
  <c r="C145" i="25"/>
  <c r="D145" i="25"/>
  <c r="E145" i="25"/>
  <c r="F145" i="25"/>
  <c r="G145" i="25"/>
  <c r="H145" i="25"/>
  <c r="I145" i="25"/>
  <c r="J145" i="25"/>
  <c r="K145" i="25"/>
  <c r="L145" i="25"/>
  <c r="M145" i="25"/>
  <c r="N145" i="25"/>
  <c r="O145" i="25"/>
  <c r="P145" i="25"/>
  <c r="Q145" i="25"/>
  <c r="R145" i="25"/>
  <c r="S145" i="25"/>
  <c r="T145" i="25"/>
  <c r="C146" i="25"/>
  <c r="D146" i="25"/>
  <c r="E146" i="25"/>
  <c r="F146" i="25"/>
  <c r="G146" i="25"/>
  <c r="H146" i="25"/>
  <c r="I146" i="25"/>
  <c r="J146" i="25"/>
  <c r="K146" i="25"/>
  <c r="L146" i="25"/>
  <c r="M146" i="25"/>
  <c r="N146" i="25"/>
  <c r="O146" i="25"/>
  <c r="P146" i="25"/>
  <c r="Q146" i="25"/>
  <c r="R146" i="25"/>
  <c r="S146" i="25"/>
  <c r="T146" i="25"/>
  <c r="C147" i="25"/>
  <c r="D147" i="25"/>
  <c r="E147" i="25"/>
  <c r="F147" i="25"/>
  <c r="G147" i="25"/>
  <c r="H147" i="25"/>
  <c r="I147" i="25"/>
  <c r="J147" i="25"/>
  <c r="K147" i="25"/>
  <c r="L147" i="25"/>
  <c r="M147" i="25"/>
  <c r="N147" i="25"/>
  <c r="O147" i="25"/>
  <c r="P147" i="25"/>
  <c r="Q147" i="25"/>
  <c r="R147" i="25"/>
  <c r="S147" i="25"/>
  <c r="T147" i="25"/>
  <c r="C148" i="25"/>
  <c r="D148" i="25"/>
  <c r="E148" i="25"/>
  <c r="F148" i="25"/>
  <c r="G148" i="25"/>
  <c r="H148" i="25"/>
  <c r="I148" i="25"/>
  <c r="J148" i="25"/>
  <c r="K148" i="25"/>
  <c r="L148" i="25"/>
  <c r="M148" i="25"/>
  <c r="N148" i="25"/>
  <c r="O148" i="25"/>
  <c r="P148" i="25"/>
  <c r="Q148" i="25"/>
  <c r="R148" i="25"/>
  <c r="S148" i="25"/>
  <c r="T148" i="25"/>
  <c r="C149" i="25"/>
  <c r="D149" i="25"/>
  <c r="E149" i="25"/>
  <c r="F149" i="25"/>
  <c r="G149" i="25"/>
  <c r="H149" i="25"/>
  <c r="I149" i="25"/>
  <c r="J149" i="25"/>
  <c r="K149" i="25"/>
  <c r="L149" i="25"/>
  <c r="M149" i="25"/>
  <c r="N149" i="25"/>
  <c r="O149" i="25"/>
  <c r="P149" i="25"/>
  <c r="Q149" i="25"/>
  <c r="R149" i="25"/>
  <c r="S149" i="25"/>
  <c r="T149" i="25"/>
  <c r="C150" i="25"/>
  <c r="D150" i="25"/>
  <c r="E150" i="25"/>
  <c r="F150" i="25"/>
  <c r="G150" i="25"/>
  <c r="H150" i="25"/>
  <c r="I150" i="25"/>
  <c r="J150" i="25"/>
  <c r="K150" i="25"/>
  <c r="L150" i="25"/>
  <c r="M150" i="25"/>
  <c r="N150" i="25"/>
  <c r="O150" i="25"/>
  <c r="P150" i="25"/>
  <c r="Q150" i="25"/>
  <c r="R150" i="25"/>
  <c r="S150" i="25"/>
  <c r="T150" i="25"/>
  <c r="C151" i="25"/>
  <c r="D151" i="25"/>
  <c r="E151" i="25"/>
  <c r="F151" i="25"/>
  <c r="G151" i="25"/>
  <c r="H151" i="25"/>
  <c r="I151" i="25"/>
  <c r="J151" i="25"/>
  <c r="K151" i="25"/>
  <c r="L151" i="25"/>
  <c r="M151" i="25"/>
  <c r="N151" i="25"/>
  <c r="O151" i="25"/>
  <c r="P151" i="25"/>
  <c r="Q151" i="25"/>
  <c r="R151" i="25"/>
  <c r="S151" i="25"/>
  <c r="T151" i="25"/>
  <c r="C152" i="25"/>
  <c r="D152" i="25"/>
  <c r="E152" i="25"/>
  <c r="F152" i="25"/>
  <c r="G152" i="25"/>
  <c r="H152" i="25"/>
  <c r="I152" i="25"/>
  <c r="J152" i="25"/>
  <c r="K152" i="25"/>
  <c r="L152" i="25"/>
  <c r="M152" i="25"/>
  <c r="N152" i="25"/>
  <c r="O152" i="25"/>
  <c r="P152" i="25"/>
  <c r="Q152" i="25"/>
  <c r="R152" i="25"/>
  <c r="S152" i="25"/>
  <c r="T152" i="25"/>
  <c r="C153" i="25"/>
  <c r="D153" i="25"/>
  <c r="E153" i="25"/>
  <c r="F153" i="25"/>
  <c r="G153" i="25"/>
  <c r="H153" i="25"/>
  <c r="I153" i="25"/>
  <c r="J153" i="25"/>
  <c r="K153" i="25"/>
  <c r="L153" i="25"/>
  <c r="M153" i="25"/>
  <c r="N153" i="25"/>
  <c r="O153" i="25"/>
  <c r="P153" i="25"/>
  <c r="Q153" i="25"/>
  <c r="R153" i="25"/>
  <c r="S153" i="25"/>
  <c r="T153" i="25"/>
  <c r="C154" i="25"/>
  <c r="D154" i="25"/>
  <c r="E154" i="25"/>
  <c r="F154" i="25"/>
  <c r="G154" i="25"/>
  <c r="H154" i="25"/>
  <c r="I154" i="25"/>
  <c r="J154" i="25"/>
  <c r="K154" i="25"/>
  <c r="L154" i="25"/>
  <c r="M154" i="25"/>
  <c r="N154" i="25"/>
  <c r="O154" i="25"/>
  <c r="P154" i="25"/>
  <c r="Q154" i="25"/>
  <c r="R154" i="25"/>
  <c r="S154" i="25"/>
  <c r="T154" i="25"/>
  <c r="C155" i="25"/>
  <c r="D155" i="25"/>
  <c r="E155" i="25"/>
  <c r="F155" i="25"/>
  <c r="G155" i="25"/>
  <c r="H155" i="25"/>
  <c r="I155" i="25"/>
  <c r="J155" i="25"/>
  <c r="K155" i="25"/>
  <c r="L155" i="25"/>
  <c r="M155" i="25"/>
  <c r="N155" i="25"/>
  <c r="O155" i="25"/>
  <c r="P155" i="25"/>
  <c r="Q155" i="25"/>
  <c r="R155" i="25"/>
  <c r="S155" i="25"/>
  <c r="T155" i="25"/>
  <c r="C156" i="25"/>
  <c r="D156" i="25"/>
  <c r="E156" i="25"/>
  <c r="F156" i="25"/>
  <c r="G156" i="25"/>
  <c r="H156" i="25"/>
  <c r="I156" i="25"/>
  <c r="J156" i="25"/>
  <c r="K156" i="25"/>
  <c r="L156" i="25"/>
  <c r="M156" i="25"/>
  <c r="N156" i="25"/>
  <c r="O156" i="25"/>
  <c r="P156" i="25"/>
  <c r="Q156" i="25"/>
  <c r="R156" i="25"/>
  <c r="S156" i="25"/>
  <c r="T156" i="25"/>
  <c r="C157" i="25"/>
  <c r="D157" i="25"/>
  <c r="E157" i="25"/>
  <c r="F157" i="25"/>
  <c r="G157" i="25"/>
  <c r="H157" i="25"/>
  <c r="I157" i="25"/>
  <c r="J157" i="25"/>
  <c r="K157" i="25"/>
  <c r="L157" i="25"/>
  <c r="M157" i="25"/>
  <c r="N157" i="25"/>
  <c r="O157" i="25"/>
  <c r="P157" i="25"/>
  <c r="Q157" i="25"/>
  <c r="R157" i="25"/>
  <c r="S157" i="25"/>
  <c r="T157" i="25"/>
  <c r="C158" i="25"/>
  <c r="D158" i="25"/>
  <c r="E158" i="25"/>
  <c r="F158" i="25"/>
  <c r="G158" i="25"/>
  <c r="H158" i="25"/>
  <c r="I158" i="25"/>
  <c r="J158" i="25"/>
  <c r="K158" i="25"/>
  <c r="L158" i="25"/>
  <c r="M158" i="25"/>
  <c r="N158" i="25"/>
  <c r="O158" i="25"/>
  <c r="P158" i="25"/>
  <c r="Q158" i="25"/>
  <c r="R158" i="25"/>
  <c r="S158" i="25"/>
  <c r="T158" i="25"/>
  <c r="C159" i="25"/>
  <c r="D159" i="25"/>
  <c r="E159" i="25"/>
  <c r="F159" i="25"/>
  <c r="G159" i="25"/>
  <c r="H159" i="25"/>
  <c r="I159" i="25"/>
  <c r="J159" i="25"/>
  <c r="K159" i="25"/>
  <c r="L159" i="25"/>
  <c r="M159" i="25"/>
  <c r="N159" i="25"/>
  <c r="O159" i="25"/>
  <c r="P159" i="25"/>
  <c r="Q159" i="25"/>
  <c r="R159" i="25"/>
  <c r="S159" i="25"/>
  <c r="T159" i="25"/>
  <c r="C160" i="25"/>
  <c r="D160" i="25"/>
  <c r="E160" i="25"/>
  <c r="F160" i="25"/>
  <c r="G160" i="25"/>
  <c r="H160" i="25"/>
  <c r="I160" i="25"/>
  <c r="J160" i="25"/>
  <c r="K160" i="25"/>
  <c r="L160" i="25"/>
  <c r="M160" i="25"/>
  <c r="N160" i="25"/>
  <c r="O160" i="25"/>
  <c r="P160" i="25"/>
  <c r="Q160" i="25"/>
  <c r="R160" i="25"/>
  <c r="S160" i="25"/>
  <c r="T160" i="25"/>
  <c r="C161" i="25"/>
  <c r="D161" i="25"/>
  <c r="E161" i="25"/>
  <c r="F161" i="25"/>
  <c r="G161" i="25"/>
  <c r="H161" i="25"/>
  <c r="I161" i="25"/>
  <c r="J161" i="25"/>
  <c r="K161" i="25"/>
  <c r="L161" i="25"/>
  <c r="M161" i="25"/>
  <c r="N161" i="25"/>
  <c r="O161" i="25"/>
  <c r="P161" i="25"/>
  <c r="Q161" i="25"/>
  <c r="R161" i="25"/>
  <c r="S161" i="25"/>
  <c r="T161" i="25"/>
  <c r="C162" i="25"/>
  <c r="D162" i="25"/>
  <c r="E162" i="25"/>
  <c r="F162" i="25"/>
  <c r="G162" i="25"/>
  <c r="H162" i="25"/>
  <c r="I162" i="25"/>
  <c r="J162" i="25"/>
  <c r="K162" i="25"/>
  <c r="L162" i="25"/>
  <c r="M162" i="25"/>
  <c r="N162" i="25"/>
  <c r="O162" i="25"/>
  <c r="P162" i="25"/>
  <c r="Q162" i="25"/>
  <c r="R162" i="25"/>
  <c r="S162" i="25"/>
  <c r="T162" i="25"/>
  <c r="C163" i="25"/>
  <c r="D163" i="25"/>
  <c r="E163" i="25"/>
  <c r="F163" i="25"/>
  <c r="G163" i="25"/>
  <c r="H163" i="25"/>
  <c r="I163" i="25"/>
  <c r="J163" i="25"/>
  <c r="K163" i="25"/>
  <c r="L163" i="25"/>
  <c r="M163" i="25"/>
  <c r="N163" i="25"/>
  <c r="O163" i="25"/>
  <c r="P163" i="25"/>
  <c r="Q163" i="25"/>
  <c r="R163" i="25"/>
  <c r="S163" i="25"/>
  <c r="T163" i="25"/>
  <c r="C164" i="25"/>
  <c r="D164" i="25"/>
  <c r="E164" i="25"/>
  <c r="F164" i="25"/>
  <c r="G164" i="25"/>
  <c r="H164" i="25"/>
  <c r="I164" i="25"/>
  <c r="J164" i="25"/>
  <c r="K164" i="25"/>
  <c r="L164" i="25"/>
  <c r="M164" i="25"/>
  <c r="N164" i="25"/>
  <c r="O164" i="25"/>
  <c r="P164" i="25"/>
  <c r="Q164" i="25"/>
  <c r="R164" i="25"/>
  <c r="S164" i="25"/>
  <c r="T164" i="25"/>
  <c r="C165" i="25"/>
  <c r="D165" i="25"/>
  <c r="E165" i="25"/>
  <c r="F165" i="25"/>
  <c r="G165" i="25"/>
  <c r="H165" i="25"/>
  <c r="I165" i="25"/>
  <c r="J165" i="25"/>
  <c r="K165" i="25"/>
  <c r="L165" i="25"/>
  <c r="M165" i="25"/>
  <c r="N165" i="25"/>
  <c r="O165" i="25"/>
  <c r="P165" i="25"/>
  <c r="Q165" i="25"/>
  <c r="R165" i="25"/>
  <c r="S165" i="25"/>
  <c r="T165" i="25"/>
  <c r="C166" i="25"/>
  <c r="D166" i="25"/>
  <c r="E166" i="25"/>
  <c r="F166" i="25"/>
  <c r="G166" i="25"/>
  <c r="H166" i="25"/>
  <c r="I166" i="25"/>
  <c r="J166" i="25"/>
  <c r="K166" i="25"/>
  <c r="L166" i="25"/>
  <c r="M166" i="25"/>
  <c r="N166" i="25"/>
  <c r="O166" i="25"/>
  <c r="P166" i="25"/>
  <c r="Q166" i="25"/>
  <c r="R166" i="25"/>
  <c r="S166" i="25"/>
  <c r="T166" i="25"/>
  <c r="C167" i="25"/>
  <c r="D167" i="25"/>
  <c r="E167" i="25"/>
  <c r="F167" i="25"/>
  <c r="G167" i="25"/>
  <c r="H167" i="25"/>
  <c r="I167" i="25"/>
  <c r="J167" i="25"/>
  <c r="K167" i="25"/>
  <c r="L167" i="25"/>
  <c r="M167" i="25"/>
  <c r="N167" i="25"/>
  <c r="O167" i="25"/>
  <c r="P167" i="25"/>
  <c r="Q167" i="25"/>
  <c r="R167" i="25"/>
  <c r="S167" i="25"/>
  <c r="T167" i="25"/>
  <c r="C168" i="25"/>
  <c r="D168" i="25"/>
  <c r="E168" i="25"/>
  <c r="F168" i="25"/>
  <c r="G168" i="25"/>
  <c r="H168" i="25"/>
  <c r="I168" i="25"/>
  <c r="J168" i="25"/>
  <c r="K168" i="25"/>
  <c r="L168" i="25"/>
  <c r="M168" i="25"/>
  <c r="N168" i="25"/>
  <c r="O168" i="25"/>
  <c r="P168" i="25"/>
  <c r="Q168" i="25"/>
  <c r="R168" i="25"/>
  <c r="S168" i="25"/>
  <c r="T168" i="25"/>
  <c r="C169" i="25"/>
  <c r="D169" i="25"/>
  <c r="E169" i="25"/>
  <c r="F169" i="25"/>
  <c r="G169" i="25"/>
  <c r="H169" i="25"/>
  <c r="I169" i="25"/>
  <c r="J169" i="25"/>
  <c r="K169" i="25"/>
  <c r="L169" i="25"/>
  <c r="M169" i="25"/>
  <c r="N169" i="25"/>
  <c r="O169" i="25"/>
  <c r="P169" i="25"/>
  <c r="Q169" i="25"/>
  <c r="R169" i="25"/>
  <c r="S169" i="25"/>
  <c r="T169" i="25"/>
  <c r="C170" i="25"/>
  <c r="D170" i="25"/>
  <c r="E170" i="25"/>
  <c r="F170" i="25"/>
  <c r="G170" i="25"/>
  <c r="H170" i="25"/>
  <c r="I170" i="25"/>
  <c r="J170" i="25"/>
  <c r="K170" i="25"/>
  <c r="L170" i="25"/>
  <c r="M170" i="25"/>
  <c r="N170" i="25"/>
  <c r="O170" i="25"/>
  <c r="P170" i="25"/>
  <c r="Q170" i="25"/>
  <c r="R170" i="25"/>
  <c r="S170" i="25"/>
  <c r="T170" i="25"/>
  <c r="C171" i="25"/>
  <c r="D171" i="25"/>
  <c r="E171" i="25"/>
  <c r="F171" i="25"/>
  <c r="G171" i="25"/>
  <c r="H171" i="25"/>
  <c r="I171" i="25"/>
  <c r="J171" i="25"/>
  <c r="K171" i="25"/>
  <c r="L171" i="25"/>
  <c r="M171" i="25"/>
  <c r="N171" i="25"/>
  <c r="O171" i="25"/>
  <c r="P171" i="25"/>
  <c r="Q171" i="25"/>
  <c r="R171" i="25"/>
  <c r="S171" i="25"/>
  <c r="T171" i="25"/>
  <c r="C172" i="25"/>
  <c r="D172" i="25"/>
  <c r="E172" i="25"/>
  <c r="F172" i="25"/>
  <c r="G172" i="25"/>
  <c r="H172" i="25"/>
  <c r="I172" i="25"/>
  <c r="J172" i="25"/>
  <c r="K172" i="25"/>
  <c r="L172" i="25"/>
  <c r="M172" i="25"/>
  <c r="N172" i="25"/>
  <c r="O172" i="25"/>
  <c r="P172" i="25"/>
  <c r="Q172" i="25"/>
  <c r="R172" i="25"/>
  <c r="S172" i="25"/>
  <c r="T172" i="25"/>
  <c r="C173" i="25"/>
  <c r="D173" i="25"/>
  <c r="E173" i="25"/>
  <c r="F173" i="25"/>
  <c r="G173" i="25"/>
  <c r="H173" i="25"/>
  <c r="I173" i="25"/>
  <c r="J173" i="25"/>
  <c r="K173" i="25"/>
  <c r="L173" i="25"/>
  <c r="M173" i="25"/>
  <c r="N173" i="25"/>
  <c r="O173" i="25"/>
  <c r="P173" i="25"/>
  <c r="Q173" i="25"/>
  <c r="R173" i="25"/>
  <c r="S173" i="25"/>
  <c r="T173" i="25"/>
  <c r="C174" i="25"/>
  <c r="D174" i="25"/>
  <c r="E174" i="25"/>
  <c r="F174" i="25"/>
  <c r="G174" i="25"/>
  <c r="H174" i="25"/>
  <c r="I174" i="25"/>
  <c r="J174" i="25"/>
  <c r="K174" i="25"/>
  <c r="L174" i="25"/>
  <c r="M174" i="25"/>
  <c r="N174" i="25"/>
  <c r="O174" i="25"/>
  <c r="P174" i="25"/>
  <c r="Q174" i="25"/>
  <c r="R174" i="25"/>
  <c r="S174" i="25"/>
  <c r="T174" i="25"/>
  <c r="C175" i="25"/>
  <c r="D175" i="25"/>
  <c r="E175" i="25"/>
  <c r="F175" i="25"/>
  <c r="G175" i="25"/>
  <c r="H175" i="25"/>
  <c r="I175" i="25"/>
  <c r="J175" i="25"/>
  <c r="K175" i="25"/>
  <c r="L175" i="25"/>
  <c r="M175" i="25"/>
  <c r="N175" i="25"/>
  <c r="O175" i="25"/>
  <c r="P175" i="25"/>
  <c r="Q175" i="25"/>
  <c r="R175" i="25"/>
  <c r="S175" i="25"/>
  <c r="T175" i="25"/>
  <c r="C176" i="25"/>
  <c r="D176" i="25"/>
  <c r="E176" i="25"/>
  <c r="F176" i="25"/>
  <c r="G176" i="25"/>
  <c r="H176" i="25"/>
  <c r="I176" i="25"/>
  <c r="J176" i="25"/>
  <c r="K176" i="25"/>
  <c r="L176" i="25"/>
  <c r="M176" i="25"/>
  <c r="N176" i="25"/>
  <c r="O176" i="25"/>
  <c r="P176" i="25"/>
  <c r="Q176" i="25"/>
  <c r="R176" i="25"/>
  <c r="S176" i="25"/>
  <c r="T176" i="25"/>
  <c r="C177" i="25"/>
  <c r="D177" i="25"/>
  <c r="E177" i="25"/>
  <c r="F177" i="25"/>
  <c r="G177" i="25"/>
  <c r="H177" i="25"/>
  <c r="I177" i="25"/>
  <c r="J177" i="25"/>
  <c r="K177" i="25"/>
  <c r="L177" i="25"/>
  <c r="M177" i="25"/>
  <c r="N177" i="25"/>
  <c r="O177" i="25"/>
  <c r="P177" i="25"/>
  <c r="Q177" i="25"/>
  <c r="R177" i="25"/>
  <c r="S177" i="25"/>
  <c r="T177" i="25"/>
  <c r="C178" i="25"/>
  <c r="D178" i="25"/>
  <c r="E178" i="25"/>
  <c r="F178" i="25"/>
  <c r="G178" i="25"/>
  <c r="H178" i="25"/>
  <c r="I178" i="25"/>
  <c r="J178" i="25"/>
  <c r="K178" i="25"/>
  <c r="L178" i="25"/>
  <c r="M178" i="25"/>
  <c r="N178" i="25"/>
  <c r="O178" i="25"/>
  <c r="P178" i="25"/>
  <c r="Q178" i="25"/>
  <c r="R178" i="25"/>
  <c r="S178" i="25"/>
  <c r="T178" i="25"/>
  <c r="C179" i="25"/>
  <c r="D179" i="25"/>
  <c r="E179" i="25"/>
  <c r="F179" i="25"/>
  <c r="G179" i="25"/>
  <c r="H179" i="25"/>
  <c r="I179" i="25"/>
  <c r="J179" i="25"/>
  <c r="K179" i="25"/>
  <c r="L179" i="25"/>
  <c r="M179" i="25"/>
  <c r="N179" i="25"/>
  <c r="O179" i="25"/>
  <c r="P179" i="25"/>
  <c r="Q179" i="25"/>
  <c r="R179" i="25"/>
  <c r="S179" i="25"/>
  <c r="T179" i="25"/>
  <c r="C180" i="25"/>
  <c r="D180" i="25"/>
  <c r="E180" i="25"/>
  <c r="F180" i="25"/>
  <c r="G180" i="25"/>
  <c r="H180" i="25"/>
  <c r="I180" i="25"/>
  <c r="J180" i="25"/>
  <c r="K180" i="25"/>
  <c r="L180" i="25"/>
  <c r="M180" i="25"/>
  <c r="N180" i="25"/>
  <c r="O180" i="25"/>
  <c r="P180" i="25"/>
  <c r="Q180" i="25"/>
  <c r="R180" i="25"/>
  <c r="S180" i="25"/>
  <c r="T180" i="25"/>
  <c r="C181" i="25"/>
  <c r="D181" i="25"/>
  <c r="E181" i="25"/>
  <c r="F181" i="25"/>
  <c r="G181" i="25"/>
  <c r="H181" i="25"/>
  <c r="I181" i="25"/>
  <c r="J181" i="25"/>
  <c r="K181" i="25"/>
  <c r="L181" i="25"/>
  <c r="M181" i="25"/>
  <c r="N181" i="25"/>
  <c r="O181" i="25"/>
  <c r="P181" i="25"/>
  <c r="Q181" i="25"/>
  <c r="R181" i="25"/>
  <c r="S181" i="25"/>
  <c r="T181" i="25"/>
  <c r="C182" i="25"/>
  <c r="D182" i="25"/>
  <c r="E182" i="25"/>
  <c r="F182" i="25"/>
  <c r="G182" i="25"/>
  <c r="H182" i="25"/>
  <c r="I182" i="25"/>
  <c r="J182" i="25"/>
  <c r="K182" i="25"/>
  <c r="L182" i="25"/>
  <c r="M182" i="25"/>
  <c r="N182" i="25"/>
  <c r="O182" i="25"/>
  <c r="P182" i="25"/>
  <c r="Q182" i="25"/>
  <c r="R182" i="25"/>
  <c r="S182" i="25"/>
  <c r="T182" i="25"/>
  <c r="C183" i="25"/>
  <c r="D183" i="25"/>
  <c r="E183" i="25"/>
  <c r="F183" i="25"/>
  <c r="G183" i="25"/>
  <c r="H183" i="25"/>
  <c r="I183" i="25"/>
  <c r="J183" i="25"/>
  <c r="K183" i="25"/>
  <c r="L183" i="25"/>
  <c r="M183" i="25"/>
  <c r="N183" i="25"/>
  <c r="O183" i="25"/>
  <c r="P183" i="25"/>
  <c r="Q183" i="25"/>
  <c r="R183" i="25"/>
  <c r="S183" i="25"/>
  <c r="T183" i="25"/>
  <c r="C184" i="25"/>
  <c r="D184" i="25"/>
  <c r="E184" i="25"/>
  <c r="F184" i="25"/>
  <c r="G184" i="25"/>
  <c r="H184" i="25"/>
  <c r="I184" i="25"/>
  <c r="J184" i="25"/>
  <c r="K184" i="25"/>
  <c r="L184" i="25"/>
  <c r="M184" i="25"/>
  <c r="N184" i="25"/>
  <c r="O184" i="25"/>
  <c r="P184" i="25"/>
  <c r="Q184" i="25"/>
  <c r="R184" i="25"/>
  <c r="S184" i="25"/>
  <c r="T184" i="25"/>
  <c r="C185" i="25"/>
  <c r="D185" i="25"/>
  <c r="E185" i="25"/>
  <c r="F185" i="25"/>
  <c r="G185" i="25"/>
  <c r="H185" i="25"/>
  <c r="I185" i="25"/>
  <c r="J185" i="25"/>
  <c r="K185" i="25"/>
  <c r="L185" i="25"/>
  <c r="M185" i="25"/>
  <c r="N185" i="25"/>
  <c r="O185" i="25"/>
  <c r="P185" i="25"/>
  <c r="Q185" i="25"/>
  <c r="R185" i="25"/>
  <c r="S185" i="25"/>
  <c r="T185" i="25"/>
  <c r="C186" i="25"/>
  <c r="D186" i="25"/>
  <c r="E186" i="25"/>
  <c r="F186" i="25"/>
  <c r="G186" i="25"/>
  <c r="H186" i="25"/>
  <c r="I186" i="25"/>
  <c r="J186" i="25"/>
  <c r="K186" i="25"/>
  <c r="L186" i="25"/>
  <c r="M186" i="25"/>
  <c r="N186" i="25"/>
  <c r="O186" i="25"/>
  <c r="P186" i="25"/>
  <c r="Q186" i="25"/>
  <c r="R186" i="25"/>
  <c r="S186" i="25"/>
  <c r="T186" i="25"/>
  <c r="C187" i="25"/>
  <c r="D187" i="25"/>
  <c r="E187" i="25"/>
  <c r="F187" i="25"/>
  <c r="G187" i="25"/>
  <c r="H187" i="25"/>
  <c r="I187" i="25"/>
  <c r="J187" i="25"/>
  <c r="K187" i="25"/>
  <c r="L187" i="25"/>
  <c r="M187" i="25"/>
  <c r="N187" i="25"/>
  <c r="O187" i="25"/>
  <c r="P187" i="25"/>
  <c r="Q187" i="25"/>
  <c r="R187" i="25"/>
  <c r="S187" i="25"/>
  <c r="T187" i="25"/>
  <c r="C188" i="25"/>
  <c r="D188" i="25"/>
  <c r="E188" i="25"/>
  <c r="F188" i="25"/>
  <c r="G188" i="25"/>
  <c r="H188" i="25"/>
  <c r="I188" i="25"/>
  <c r="J188" i="25"/>
  <c r="K188" i="25"/>
  <c r="L188" i="25"/>
  <c r="M188" i="25"/>
  <c r="N188" i="25"/>
  <c r="O188" i="25"/>
  <c r="P188" i="25"/>
  <c r="Q188" i="25"/>
  <c r="R188" i="25"/>
  <c r="S188" i="25"/>
  <c r="T188" i="25"/>
  <c r="C189" i="25"/>
  <c r="D189" i="25"/>
  <c r="E189" i="25"/>
  <c r="F189" i="25"/>
  <c r="G189" i="25"/>
  <c r="H189" i="25"/>
  <c r="I189" i="25"/>
  <c r="J189" i="25"/>
  <c r="K189" i="25"/>
  <c r="L189" i="25"/>
  <c r="M189" i="25"/>
  <c r="N189" i="25"/>
  <c r="O189" i="25"/>
  <c r="P189" i="25"/>
  <c r="Q189" i="25"/>
  <c r="R189" i="25"/>
  <c r="S189" i="25"/>
  <c r="T189" i="25"/>
  <c r="C190" i="25"/>
  <c r="D190" i="25"/>
  <c r="E190" i="25"/>
  <c r="F190" i="25"/>
  <c r="G190" i="25"/>
  <c r="H190" i="25"/>
  <c r="I190" i="25"/>
  <c r="J190" i="25"/>
  <c r="K190" i="25"/>
  <c r="L190" i="25"/>
  <c r="M190" i="25"/>
  <c r="N190" i="25"/>
  <c r="O190" i="25"/>
  <c r="P190" i="25"/>
  <c r="Q190" i="25"/>
  <c r="R190" i="25"/>
  <c r="S190" i="25"/>
  <c r="T190" i="25"/>
  <c r="C191" i="25"/>
  <c r="D191" i="25"/>
  <c r="E191" i="25"/>
  <c r="F191" i="25"/>
  <c r="G191" i="25"/>
  <c r="H191" i="25"/>
  <c r="I191" i="25"/>
  <c r="J191" i="25"/>
  <c r="K191" i="25"/>
  <c r="L191" i="25"/>
  <c r="M191" i="25"/>
  <c r="N191" i="25"/>
  <c r="O191" i="25"/>
  <c r="P191" i="25"/>
  <c r="Q191" i="25"/>
  <c r="R191" i="25"/>
  <c r="S191" i="25"/>
  <c r="T191" i="25"/>
  <c r="C192" i="25"/>
  <c r="D192" i="25"/>
  <c r="E192" i="25"/>
  <c r="F192" i="25"/>
  <c r="G192" i="25"/>
  <c r="H192" i="25"/>
  <c r="I192" i="25"/>
  <c r="J192" i="25"/>
  <c r="K192" i="25"/>
  <c r="L192" i="25"/>
  <c r="M192" i="25"/>
  <c r="N192" i="25"/>
  <c r="O192" i="25"/>
  <c r="P192" i="25"/>
  <c r="Q192" i="25"/>
  <c r="R192" i="25"/>
  <c r="S192" i="25"/>
  <c r="T192" i="25"/>
  <c r="C193" i="25"/>
  <c r="D193" i="25"/>
  <c r="E193" i="25"/>
  <c r="F193" i="25"/>
  <c r="G193" i="25"/>
  <c r="H193" i="25"/>
  <c r="I193" i="25"/>
  <c r="J193" i="25"/>
  <c r="K193" i="25"/>
  <c r="L193" i="25"/>
  <c r="M193" i="25"/>
  <c r="N193" i="25"/>
  <c r="O193" i="25"/>
  <c r="P193" i="25"/>
  <c r="Q193" i="25"/>
  <c r="R193" i="25"/>
  <c r="S193" i="25"/>
  <c r="T193" i="25"/>
  <c r="C194" i="25"/>
  <c r="D194" i="25"/>
  <c r="E194" i="25"/>
  <c r="F194" i="25"/>
  <c r="G194" i="25"/>
  <c r="H194" i="25"/>
  <c r="I194" i="25"/>
  <c r="J194" i="25"/>
  <c r="K194" i="25"/>
  <c r="L194" i="25"/>
  <c r="M194" i="25"/>
  <c r="N194" i="25"/>
  <c r="O194" i="25"/>
  <c r="P194" i="25"/>
  <c r="Q194" i="25"/>
  <c r="R194" i="25"/>
  <c r="S194" i="25"/>
  <c r="T194" i="25"/>
  <c r="C195" i="25"/>
  <c r="D195" i="25"/>
  <c r="E195" i="25"/>
  <c r="F195" i="25"/>
  <c r="G195" i="25"/>
  <c r="H195" i="25"/>
  <c r="I195" i="25"/>
  <c r="J195" i="25"/>
  <c r="K195" i="25"/>
  <c r="L195" i="25"/>
  <c r="M195" i="25"/>
  <c r="N195" i="25"/>
  <c r="O195" i="25"/>
  <c r="P195" i="25"/>
  <c r="Q195" i="25"/>
  <c r="R195" i="25"/>
  <c r="S195" i="25"/>
  <c r="T195" i="25"/>
  <c r="C196" i="25"/>
  <c r="D196" i="25"/>
  <c r="E196" i="25"/>
  <c r="F196" i="25"/>
  <c r="G196" i="25"/>
  <c r="H196" i="25"/>
  <c r="I196" i="25"/>
  <c r="J196" i="25"/>
  <c r="K196" i="25"/>
  <c r="L196" i="25"/>
  <c r="M196" i="25"/>
  <c r="N196" i="25"/>
  <c r="O196" i="25"/>
  <c r="P196" i="25"/>
  <c r="Q196" i="25"/>
  <c r="R196" i="25"/>
  <c r="S196" i="25"/>
  <c r="T196" i="25"/>
  <c r="C197" i="25"/>
  <c r="D197" i="25"/>
  <c r="E197" i="25"/>
  <c r="F197" i="25"/>
  <c r="G197" i="25"/>
  <c r="H197" i="25"/>
  <c r="I197" i="25"/>
  <c r="J197" i="25"/>
  <c r="K197" i="25"/>
  <c r="L197" i="25"/>
  <c r="M197" i="25"/>
  <c r="N197" i="25"/>
  <c r="O197" i="25"/>
  <c r="P197" i="25"/>
  <c r="Q197" i="25"/>
  <c r="R197" i="25"/>
  <c r="S197" i="25"/>
  <c r="T197" i="25"/>
  <c r="C198" i="25"/>
  <c r="D198" i="25"/>
  <c r="E198" i="25"/>
  <c r="F198" i="25"/>
  <c r="G198" i="25"/>
  <c r="H198" i="25"/>
  <c r="I198" i="25"/>
  <c r="J198" i="25"/>
  <c r="K198" i="25"/>
  <c r="L198" i="25"/>
  <c r="M198" i="25"/>
  <c r="N198" i="25"/>
  <c r="O198" i="25"/>
  <c r="P198" i="25"/>
  <c r="Q198" i="25"/>
  <c r="R198" i="25"/>
  <c r="S198" i="25"/>
  <c r="T198" i="25"/>
  <c r="C199" i="25"/>
  <c r="D199" i="25"/>
  <c r="E199" i="25"/>
  <c r="F199" i="25"/>
  <c r="G199" i="25"/>
  <c r="H199" i="25"/>
  <c r="I199" i="25"/>
  <c r="J199" i="25"/>
  <c r="K199" i="25"/>
  <c r="L199" i="25"/>
  <c r="M199" i="25"/>
  <c r="N199" i="25"/>
  <c r="O199" i="25"/>
  <c r="P199" i="25"/>
  <c r="Q199" i="25"/>
  <c r="R199" i="25"/>
  <c r="S199" i="25"/>
  <c r="T199" i="25"/>
  <c r="C200" i="25"/>
  <c r="D200" i="25"/>
  <c r="E200" i="25"/>
  <c r="F200" i="25"/>
  <c r="G200" i="25"/>
  <c r="H200" i="25"/>
  <c r="I200" i="25"/>
  <c r="J200" i="25"/>
  <c r="K200" i="25"/>
  <c r="L200" i="25"/>
  <c r="M200" i="25"/>
  <c r="N200" i="25"/>
  <c r="O200" i="25"/>
  <c r="P200" i="25"/>
  <c r="Q200" i="25"/>
  <c r="R200" i="25"/>
  <c r="S200" i="25"/>
  <c r="T200" i="25"/>
  <c r="C201" i="25"/>
  <c r="D201" i="25"/>
  <c r="E201" i="25"/>
  <c r="F201" i="25"/>
  <c r="G201" i="25"/>
  <c r="H201" i="25"/>
  <c r="I201" i="25"/>
  <c r="J201" i="25"/>
  <c r="K201" i="25"/>
  <c r="L201" i="25"/>
  <c r="M201" i="25"/>
  <c r="N201" i="25"/>
  <c r="O201" i="25"/>
  <c r="P201" i="25"/>
  <c r="Q201" i="25"/>
  <c r="R201" i="25"/>
  <c r="S201" i="25"/>
  <c r="T201" i="25"/>
  <c r="C202" i="25"/>
  <c r="D202" i="25"/>
  <c r="E202" i="25"/>
  <c r="F202" i="25"/>
  <c r="G202" i="25"/>
  <c r="H202" i="25"/>
  <c r="I202" i="25"/>
  <c r="J202" i="25"/>
  <c r="K202" i="25"/>
  <c r="L202" i="25"/>
  <c r="M202" i="25"/>
  <c r="N202" i="25"/>
  <c r="O202" i="25"/>
  <c r="P202" i="25"/>
  <c r="Q202" i="25"/>
  <c r="R202" i="25"/>
  <c r="S202" i="25"/>
  <c r="T202" i="25"/>
  <c r="C203" i="25"/>
  <c r="D203" i="25"/>
  <c r="E203" i="25"/>
  <c r="F203" i="25"/>
  <c r="G203" i="25"/>
  <c r="H203" i="25"/>
  <c r="I203" i="25"/>
  <c r="J203" i="25"/>
  <c r="K203" i="25"/>
  <c r="L203" i="25"/>
  <c r="M203" i="25"/>
  <c r="N203" i="25"/>
  <c r="O203" i="25"/>
  <c r="P203" i="25"/>
  <c r="Q203" i="25"/>
  <c r="R203" i="25"/>
  <c r="S203" i="25"/>
  <c r="T203" i="25"/>
  <c r="C204" i="25"/>
  <c r="D204" i="25"/>
  <c r="E204" i="25"/>
  <c r="F204" i="25"/>
  <c r="G204" i="25"/>
  <c r="H204" i="25"/>
  <c r="I204" i="25"/>
  <c r="J204" i="25"/>
  <c r="K204" i="25"/>
  <c r="L204" i="25"/>
  <c r="M204" i="25"/>
  <c r="N204" i="25"/>
  <c r="O204" i="25"/>
  <c r="P204" i="25"/>
  <c r="Q204" i="25"/>
  <c r="R204" i="25"/>
  <c r="S204" i="25"/>
  <c r="T204" i="25"/>
  <c r="C205" i="25"/>
  <c r="D205" i="25"/>
  <c r="E205" i="25"/>
  <c r="F205" i="25"/>
  <c r="G205" i="25"/>
  <c r="H205" i="25"/>
  <c r="I205" i="25"/>
  <c r="J205" i="25"/>
  <c r="K205" i="25"/>
  <c r="L205" i="25"/>
  <c r="M205" i="25"/>
  <c r="N205" i="25"/>
  <c r="O205" i="25"/>
  <c r="P205" i="25"/>
  <c r="Q205" i="25"/>
  <c r="R205" i="25"/>
  <c r="S205" i="25"/>
  <c r="T205" i="25"/>
  <c r="C206" i="25"/>
  <c r="D206" i="25"/>
  <c r="E206" i="25"/>
  <c r="F206" i="25"/>
  <c r="G206" i="25"/>
  <c r="H206" i="25"/>
  <c r="I206" i="25"/>
  <c r="J206" i="25"/>
  <c r="K206" i="25"/>
  <c r="L206" i="25"/>
  <c r="M206" i="25"/>
  <c r="N206" i="25"/>
  <c r="O206" i="25"/>
  <c r="P206" i="25"/>
  <c r="Q206" i="25"/>
  <c r="R206" i="25"/>
  <c r="S206" i="25"/>
  <c r="T206" i="25"/>
  <c r="C207" i="25"/>
  <c r="D207" i="25"/>
  <c r="E207" i="25"/>
  <c r="F207" i="25"/>
  <c r="G207" i="25"/>
  <c r="H207" i="25"/>
  <c r="I207" i="25"/>
  <c r="J207" i="25"/>
  <c r="K207" i="25"/>
  <c r="L207" i="25"/>
  <c r="M207" i="25"/>
  <c r="N207" i="25"/>
  <c r="O207" i="25"/>
  <c r="P207" i="25"/>
  <c r="Q207" i="25"/>
  <c r="R207" i="25"/>
  <c r="S207" i="25"/>
  <c r="T207" i="25"/>
  <c r="C208" i="25"/>
  <c r="D208" i="25"/>
  <c r="E208" i="25"/>
  <c r="F208" i="25"/>
  <c r="G208" i="25"/>
  <c r="H208" i="25"/>
  <c r="I208" i="25"/>
  <c r="J208" i="25"/>
  <c r="K208" i="25"/>
  <c r="L208" i="25"/>
  <c r="M208" i="25"/>
  <c r="N208" i="25"/>
  <c r="O208" i="25"/>
  <c r="P208" i="25"/>
  <c r="Q208" i="25"/>
  <c r="R208" i="25"/>
  <c r="S208" i="25"/>
  <c r="T208" i="25"/>
  <c r="C209" i="25"/>
  <c r="D209" i="25"/>
  <c r="E209" i="25"/>
  <c r="F209" i="25"/>
  <c r="G209" i="25"/>
  <c r="H209" i="25"/>
  <c r="I209" i="25"/>
  <c r="J209" i="25"/>
  <c r="K209" i="25"/>
  <c r="L209" i="25"/>
  <c r="M209" i="25"/>
  <c r="N209" i="25"/>
  <c r="O209" i="25"/>
  <c r="P209" i="25"/>
  <c r="Q209" i="25"/>
  <c r="R209" i="25"/>
  <c r="S209" i="25"/>
  <c r="T209" i="25"/>
  <c r="C210" i="25"/>
  <c r="D210" i="25"/>
  <c r="E210" i="25"/>
  <c r="F210" i="25"/>
  <c r="G210" i="25"/>
  <c r="H210" i="25"/>
  <c r="I210" i="25"/>
  <c r="J210" i="25"/>
  <c r="K210" i="25"/>
  <c r="L210" i="25"/>
  <c r="M210" i="25"/>
  <c r="N210" i="25"/>
  <c r="O210" i="25"/>
  <c r="P210" i="25"/>
  <c r="Q210" i="25"/>
  <c r="R210" i="25"/>
  <c r="S210" i="25"/>
  <c r="T210" i="25"/>
  <c r="C211" i="25"/>
  <c r="D211" i="25"/>
  <c r="E211" i="25"/>
  <c r="F211" i="25"/>
  <c r="G211" i="25"/>
  <c r="H211" i="25"/>
  <c r="I211" i="25"/>
  <c r="J211" i="25"/>
  <c r="K211" i="25"/>
  <c r="L211" i="25"/>
  <c r="M211" i="25"/>
  <c r="N211" i="25"/>
  <c r="O211" i="25"/>
  <c r="P211" i="25"/>
  <c r="Q211" i="25"/>
  <c r="R211" i="25"/>
  <c r="S211" i="25"/>
  <c r="T211" i="25"/>
  <c r="C212" i="25"/>
  <c r="D212" i="25"/>
  <c r="E212" i="25"/>
  <c r="F212" i="25"/>
  <c r="G212" i="25"/>
  <c r="H212" i="25"/>
  <c r="I212" i="25"/>
  <c r="J212" i="25"/>
  <c r="K212" i="25"/>
  <c r="L212" i="25"/>
  <c r="M212" i="25"/>
  <c r="N212" i="25"/>
  <c r="O212" i="25"/>
  <c r="P212" i="25"/>
  <c r="Q212" i="25"/>
  <c r="R212" i="25"/>
  <c r="S212" i="25"/>
  <c r="T212" i="25"/>
  <c r="C213" i="25"/>
  <c r="D213" i="25"/>
  <c r="E213" i="25"/>
  <c r="F213" i="25"/>
  <c r="G213" i="25"/>
  <c r="H213" i="25"/>
  <c r="I213" i="25"/>
  <c r="J213" i="25"/>
  <c r="K213" i="25"/>
  <c r="L213" i="25"/>
  <c r="M213" i="25"/>
  <c r="N213" i="25"/>
  <c r="O213" i="25"/>
  <c r="P213" i="25"/>
  <c r="Q213" i="25"/>
  <c r="R213" i="25"/>
  <c r="S213" i="25"/>
  <c r="T213" i="25"/>
  <c r="C214" i="25"/>
  <c r="D214" i="25"/>
  <c r="E214" i="25"/>
  <c r="F214" i="25"/>
  <c r="G214" i="25"/>
  <c r="H214" i="25"/>
  <c r="I214" i="25"/>
  <c r="J214" i="25"/>
  <c r="K214" i="25"/>
  <c r="L214" i="25"/>
  <c r="M214" i="25"/>
  <c r="N214" i="25"/>
  <c r="O214" i="25"/>
  <c r="P214" i="25"/>
  <c r="Q214" i="25"/>
  <c r="R214" i="25"/>
  <c r="S214" i="25"/>
  <c r="T214" i="25"/>
  <c r="C215" i="25"/>
  <c r="D215" i="25"/>
  <c r="E215" i="25"/>
  <c r="F215" i="25"/>
  <c r="G215" i="25"/>
  <c r="H215" i="25"/>
  <c r="I215" i="25"/>
  <c r="J215" i="25"/>
  <c r="K215" i="25"/>
  <c r="L215" i="25"/>
  <c r="M215" i="25"/>
  <c r="N215" i="25"/>
  <c r="O215" i="25"/>
  <c r="P215" i="25"/>
  <c r="Q215" i="25"/>
  <c r="R215" i="25"/>
  <c r="S215" i="25"/>
  <c r="T215" i="25"/>
  <c r="C216" i="25"/>
  <c r="D216" i="25"/>
  <c r="E216" i="25"/>
  <c r="F216" i="25"/>
  <c r="G216" i="25"/>
  <c r="H216" i="25"/>
  <c r="I216" i="25"/>
  <c r="J216" i="25"/>
  <c r="K216" i="25"/>
  <c r="L216" i="25"/>
  <c r="M216" i="25"/>
  <c r="N216" i="25"/>
  <c r="O216" i="25"/>
  <c r="P216" i="25"/>
  <c r="Q216" i="25"/>
  <c r="R216" i="25"/>
  <c r="S216" i="25"/>
  <c r="T216" i="25"/>
  <c r="C217" i="25"/>
  <c r="D217" i="25"/>
  <c r="E217" i="25"/>
  <c r="F217" i="25"/>
  <c r="G217" i="25"/>
  <c r="H217" i="25"/>
  <c r="I217" i="25"/>
  <c r="J217" i="25"/>
  <c r="K217" i="25"/>
  <c r="L217" i="25"/>
  <c r="M217" i="25"/>
  <c r="N217" i="25"/>
  <c r="O217" i="25"/>
  <c r="P217" i="25"/>
  <c r="Q217" i="25"/>
  <c r="R217" i="25"/>
  <c r="S217" i="25"/>
  <c r="T217" i="25"/>
  <c r="C218" i="25"/>
  <c r="D218" i="25"/>
  <c r="E218" i="25"/>
  <c r="F218" i="25"/>
  <c r="G218" i="25"/>
  <c r="H218" i="25"/>
  <c r="I218" i="25"/>
  <c r="J218" i="25"/>
  <c r="K218" i="25"/>
  <c r="L218" i="25"/>
  <c r="M218" i="25"/>
  <c r="N218" i="25"/>
  <c r="O218" i="25"/>
  <c r="P218" i="25"/>
  <c r="Q218" i="25"/>
  <c r="R218" i="25"/>
  <c r="S218" i="25"/>
  <c r="T218" i="25"/>
  <c r="C219" i="25"/>
  <c r="D219" i="25"/>
  <c r="E219" i="25"/>
  <c r="F219" i="25"/>
  <c r="G219" i="25"/>
  <c r="H219" i="25"/>
  <c r="I219" i="25"/>
  <c r="J219" i="25"/>
  <c r="K219" i="25"/>
  <c r="L219" i="25"/>
  <c r="M219" i="25"/>
  <c r="N219" i="25"/>
  <c r="O219" i="25"/>
  <c r="P219" i="25"/>
  <c r="Q219" i="25"/>
  <c r="R219" i="25"/>
  <c r="S219" i="25"/>
  <c r="T219" i="25"/>
  <c r="C220" i="25"/>
  <c r="D220" i="25"/>
  <c r="E220" i="25"/>
  <c r="F220" i="25"/>
  <c r="G220" i="25"/>
  <c r="H220" i="25"/>
  <c r="I220" i="25"/>
  <c r="J220" i="25"/>
  <c r="K220" i="25"/>
  <c r="L220" i="25"/>
  <c r="M220" i="25"/>
  <c r="N220" i="25"/>
  <c r="O220" i="25"/>
  <c r="P220" i="25"/>
  <c r="Q220" i="25"/>
  <c r="R220" i="25"/>
  <c r="S220" i="25"/>
  <c r="T220" i="25"/>
  <c r="C221" i="25"/>
  <c r="D221" i="25"/>
  <c r="E221" i="25"/>
  <c r="F221" i="25"/>
  <c r="G221" i="25"/>
  <c r="H221" i="25"/>
  <c r="I221" i="25"/>
  <c r="J221" i="25"/>
  <c r="K221" i="25"/>
  <c r="L221" i="25"/>
  <c r="M221" i="25"/>
  <c r="N221" i="25"/>
  <c r="O221" i="25"/>
  <c r="P221" i="25"/>
  <c r="Q221" i="25"/>
  <c r="R221" i="25"/>
  <c r="S221" i="25"/>
  <c r="T221" i="25"/>
  <c r="C222" i="25"/>
  <c r="D222" i="25"/>
  <c r="E222" i="25"/>
  <c r="F222" i="25"/>
  <c r="G222" i="25"/>
  <c r="H222" i="25"/>
  <c r="I222" i="25"/>
  <c r="J222" i="25"/>
  <c r="K222" i="25"/>
  <c r="L222" i="25"/>
  <c r="M222" i="25"/>
  <c r="N222" i="25"/>
  <c r="O222" i="25"/>
  <c r="P222" i="25"/>
  <c r="Q222" i="25"/>
  <c r="R222" i="25"/>
  <c r="S222" i="25"/>
  <c r="T222" i="25"/>
  <c r="C223" i="25"/>
  <c r="D223" i="25"/>
  <c r="E223" i="25"/>
  <c r="F223" i="25"/>
  <c r="G223" i="25"/>
  <c r="H223" i="25"/>
  <c r="I223" i="25"/>
  <c r="J223" i="25"/>
  <c r="K223" i="25"/>
  <c r="L223" i="25"/>
  <c r="M223" i="25"/>
  <c r="N223" i="25"/>
  <c r="O223" i="25"/>
  <c r="P223" i="25"/>
  <c r="Q223" i="25"/>
  <c r="R223" i="25"/>
  <c r="S223" i="25"/>
  <c r="T223" i="25"/>
  <c r="C224" i="25"/>
  <c r="D224" i="25"/>
  <c r="E224" i="25"/>
  <c r="F224" i="25"/>
  <c r="G224" i="25"/>
  <c r="H224" i="25"/>
  <c r="I224" i="25"/>
  <c r="J224" i="25"/>
  <c r="K224" i="25"/>
  <c r="L224" i="25"/>
  <c r="M224" i="25"/>
  <c r="N224" i="25"/>
  <c r="O224" i="25"/>
  <c r="P224" i="25"/>
  <c r="Q224" i="25"/>
  <c r="R224" i="25"/>
  <c r="S224" i="25"/>
  <c r="T224" i="25"/>
  <c r="C225" i="25"/>
  <c r="D225" i="25"/>
  <c r="E225" i="25"/>
  <c r="F225" i="25"/>
  <c r="G225" i="25"/>
  <c r="H225" i="25"/>
  <c r="I225" i="25"/>
  <c r="J225" i="25"/>
  <c r="K225" i="25"/>
  <c r="L225" i="25"/>
  <c r="M225" i="25"/>
  <c r="N225" i="25"/>
  <c r="O225" i="25"/>
  <c r="P225" i="25"/>
  <c r="Q225" i="25"/>
  <c r="R225" i="25"/>
  <c r="S225" i="25"/>
  <c r="T225" i="25"/>
  <c r="C226" i="25"/>
  <c r="D226" i="25"/>
  <c r="E226" i="25"/>
  <c r="F226" i="25"/>
  <c r="G226" i="25"/>
  <c r="H226" i="25"/>
  <c r="I226" i="25"/>
  <c r="J226" i="25"/>
  <c r="K226" i="25"/>
  <c r="L226" i="25"/>
  <c r="M226" i="25"/>
  <c r="N226" i="25"/>
  <c r="O226" i="25"/>
  <c r="P226" i="25"/>
  <c r="Q226" i="25"/>
  <c r="R226" i="25"/>
  <c r="S226" i="25"/>
  <c r="T226" i="25"/>
  <c r="C227" i="25"/>
  <c r="D227" i="25"/>
  <c r="E227" i="25"/>
  <c r="F227" i="25"/>
  <c r="G227" i="25"/>
  <c r="H227" i="25"/>
  <c r="I227" i="25"/>
  <c r="J227" i="25"/>
  <c r="K227" i="25"/>
  <c r="L227" i="25"/>
  <c r="M227" i="25"/>
  <c r="N227" i="25"/>
  <c r="O227" i="25"/>
  <c r="P227" i="25"/>
  <c r="Q227" i="25"/>
  <c r="R227" i="25"/>
  <c r="S227" i="25"/>
  <c r="T227" i="25"/>
  <c r="C228" i="25"/>
  <c r="D228" i="25"/>
  <c r="E228" i="25"/>
  <c r="F228" i="25"/>
  <c r="G228" i="25"/>
  <c r="H228" i="25"/>
  <c r="I228" i="25"/>
  <c r="J228" i="25"/>
  <c r="K228" i="25"/>
  <c r="L228" i="25"/>
  <c r="M228" i="25"/>
  <c r="N228" i="25"/>
  <c r="O228" i="25"/>
  <c r="P228" i="25"/>
  <c r="Q228" i="25"/>
  <c r="R228" i="25"/>
  <c r="S228" i="25"/>
  <c r="T228" i="25"/>
  <c r="C229" i="25"/>
  <c r="D229" i="25"/>
  <c r="E229" i="25"/>
  <c r="F229" i="25"/>
  <c r="G229" i="25"/>
  <c r="H229" i="25"/>
  <c r="I229" i="25"/>
  <c r="J229" i="25"/>
  <c r="K229" i="25"/>
  <c r="L229" i="25"/>
  <c r="M229" i="25"/>
  <c r="N229" i="25"/>
  <c r="O229" i="25"/>
  <c r="P229" i="25"/>
  <c r="Q229" i="25"/>
  <c r="R229" i="25"/>
  <c r="S229" i="25"/>
  <c r="T229" i="25"/>
  <c r="C230" i="25"/>
  <c r="D230" i="25"/>
  <c r="E230" i="25"/>
  <c r="F230" i="25"/>
  <c r="G230" i="25"/>
  <c r="H230" i="25"/>
  <c r="I230" i="25"/>
  <c r="J230" i="25"/>
  <c r="K230" i="25"/>
  <c r="L230" i="25"/>
  <c r="M230" i="25"/>
  <c r="N230" i="25"/>
  <c r="O230" i="25"/>
  <c r="P230" i="25"/>
  <c r="Q230" i="25"/>
  <c r="R230" i="25"/>
  <c r="S230" i="25"/>
  <c r="T230" i="25"/>
  <c r="C231" i="25"/>
  <c r="D231" i="25"/>
  <c r="E231" i="25"/>
  <c r="F231" i="25"/>
  <c r="G231" i="25"/>
  <c r="H231" i="25"/>
  <c r="I231" i="25"/>
  <c r="J231" i="25"/>
  <c r="K231" i="25"/>
  <c r="L231" i="25"/>
  <c r="M231" i="25"/>
  <c r="N231" i="25"/>
  <c r="O231" i="25"/>
  <c r="P231" i="25"/>
  <c r="Q231" i="25"/>
  <c r="R231" i="25"/>
  <c r="S231" i="25"/>
  <c r="T231" i="25"/>
  <c r="C232" i="25"/>
  <c r="D232" i="25"/>
  <c r="E232" i="25"/>
  <c r="F232" i="25"/>
  <c r="G232" i="25"/>
  <c r="H232" i="25"/>
  <c r="I232" i="25"/>
  <c r="J232" i="25"/>
  <c r="K232" i="25"/>
  <c r="L232" i="25"/>
  <c r="M232" i="25"/>
  <c r="N232" i="25"/>
  <c r="O232" i="25"/>
  <c r="P232" i="25"/>
  <c r="Q232" i="25"/>
  <c r="R232" i="25"/>
  <c r="S232" i="25"/>
  <c r="T232" i="25"/>
  <c r="C233" i="25"/>
  <c r="D233" i="25"/>
  <c r="E233" i="25"/>
  <c r="F233" i="25"/>
  <c r="G233" i="25"/>
  <c r="H233" i="25"/>
  <c r="I233" i="25"/>
  <c r="J233" i="25"/>
  <c r="K233" i="25"/>
  <c r="L233" i="25"/>
  <c r="M233" i="25"/>
  <c r="N233" i="25"/>
  <c r="O233" i="25"/>
  <c r="P233" i="25"/>
  <c r="Q233" i="25"/>
  <c r="R233" i="25"/>
  <c r="S233" i="25"/>
  <c r="T233" i="25"/>
  <c r="C234" i="25"/>
  <c r="D234" i="25"/>
  <c r="E234" i="25"/>
  <c r="F234" i="25"/>
  <c r="G234" i="25"/>
  <c r="H234" i="25"/>
  <c r="I234" i="25"/>
  <c r="J234" i="25"/>
  <c r="K234" i="25"/>
  <c r="L234" i="25"/>
  <c r="M234" i="25"/>
  <c r="N234" i="25"/>
  <c r="O234" i="25"/>
  <c r="P234" i="25"/>
  <c r="Q234" i="25"/>
  <c r="R234" i="25"/>
  <c r="S234" i="25"/>
  <c r="T234" i="25"/>
  <c r="C235" i="25"/>
  <c r="D235" i="25"/>
  <c r="E235" i="25"/>
  <c r="F235" i="25"/>
  <c r="G235" i="25"/>
  <c r="H235" i="25"/>
  <c r="I235" i="25"/>
  <c r="J235" i="25"/>
  <c r="K235" i="25"/>
  <c r="L235" i="25"/>
  <c r="M235" i="25"/>
  <c r="N235" i="25"/>
  <c r="O235" i="25"/>
  <c r="P235" i="25"/>
  <c r="Q235" i="25"/>
  <c r="R235" i="25"/>
  <c r="S235" i="25"/>
  <c r="T235" i="25"/>
  <c r="C236" i="25"/>
  <c r="D236" i="25"/>
  <c r="E236" i="25"/>
  <c r="F236" i="25"/>
  <c r="G236" i="25"/>
  <c r="H236" i="25"/>
  <c r="I236" i="25"/>
  <c r="J236" i="25"/>
  <c r="K236" i="25"/>
  <c r="L236" i="25"/>
  <c r="M236" i="25"/>
  <c r="N236" i="25"/>
  <c r="O236" i="25"/>
  <c r="P236" i="25"/>
  <c r="Q236" i="25"/>
  <c r="R236" i="25"/>
  <c r="S236" i="25"/>
  <c r="T236" i="25"/>
  <c r="C237" i="25"/>
  <c r="D237" i="25"/>
  <c r="E237" i="25"/>
  <c r="F237" i="25"/>
  <c r="G237" i="25"/>
  <c r="H237" i="25"/>
  <c r="I237" i="25"/>
  <c r="J237" i="25"/>
  <c r="K237" i="25"/>
  <c r="L237" i="25"/>
  <c r="M237" i="25"/>
  <c r="N237" i="25"/>
  <c r="O237" i="25"/>
  <c r="P237" i="25"/>
  <c r="Q237" i="25"/>
  <c r="R237" i="25"/>
  <c r="S237" i="25"/>
  <c r="T237" i="25"/>
  <c r="C238" i="25"/>
  <c r="D238" i="25"/>
  <c r="E238" i="25"/>
  <c r="F238" i="25"/>
  <c r="G238" i="25"/>
  <c r="H238" i="25"/>
  <c r="I238" i="25"/>
  <c r="J238" i="25"/>
  <c r="K238" i="25"/>
  <c r="L238" i="25"/>
  <c r="M238" i="25"/>
  <c r="N238" i="25"/>
  <c r="O238" i="25"/>
  <c r="P238" i="25"/>
  <c r="Q238" i="25"/>
  <c r="R238" i="25"/>
  <c r="S238" i="25"/>
  <c r="T238" i="25"/>
  <c r="C239" i="25"/>
  <c r="D239" i="25"/>
  <c r="E239" i="25"/>
  <c r="F239" i="25"/>
  <c r="G239" i="25"/>
  <c r="H239" i="25"/>
  <c r="I239" i="25"/>
  <c r="J239" i="25"/>
  <c r="K239" i="25"/>
  <c r="L239" i="25"/>
  <c r="M239" i="25"/>
  <c r="N239" i="25"/>
  <c r="O239" i="25"/>
  <c r="P239" i="25"/>
  <c r="Q239" i="25"/>
  <c r="R239" i="25"/>
  <c r="S239" i="25"/>
  <c r="T239" i="25"/>
  <c r="C240" i="25"/>
  <c r="D240" i="25"/>
  <c r="E240" i="25"/>
  <c r="F240" i="25"/>
  <c r="G240" i="25"/>
  <c r="H240" i="25"/>
  <c r="I240" i="25"/>
  <c r="J240" i="25"/>
  <c r="K240" i="25"/>
  <c r="L240" i="25"/>
  <c r="M240" i="25"/>
  <c r="N240" i="25"/>
  <c r="O240" i="25"/>
  <c r="P240" i="25"/>
  <c r="Q240" i="25"/>
  <c r="R240" i="25"/>
  <c r="S240" i="25"/>
  <c r="T240" i="25"/>
  <c r="C241" i="25"/>
  <c r="D241" i="25"/>
  <c r="E241" i="25"/>
  <c r="F241" i="25"/>
  <c r="G241" i="25"/>
  <c r="H241" i="25"/>
  <c r="I241" i="25"/>
  <c r="J241" i="25"/>
  <c r="K241" i="25"/>
  <c r="L241" i="25"/>
  <c r="M241" i="25"/>
  <c r="N241" i="25"/>
  <c r="O241" i="25"/>
  <c r="P241" i="25"/>
  <c r="Q241" i="25"/>
  <c r="R241" i="25"/>
  <c r="S241" i="25"/>
  <c r="T241" i="25"/>
  <c r="C242" i="25"/>
  <c r="D242" i="25"/>
  <c r="E242" i="25"/>
  <c r="F242" i="25"/>
  <c r="G242" i="25"/>
  <c r="H242" i="25"/>
  <c r="I242" i="25"/>
  <c r="J242" i="25"/>
  <c r="K242" i="25"/>
  <c r="L242" i="25"/>
  <c r="M242" i="25"/>
  <c r="N242" i="25"/>
  <c r="O242" i="25"/>
  <c r="P242" i="25"/>
  <c r="Q242" i="25"/>
  <c r="R242" i="25"/>
  <c r="S242" i="25"/>
  <c r="T242" i="25"/>
  <c r="C243" i="25"/>
  <c r="D243" i="25"/>
  <c r="E243" i="25"/>
  <c r="F243" i="25"/>
  <c r="G243" i="25"/>
  <c r="H243" i="25"/>
  <c r="I243" i="25"/>
  <c r="J243" i="25"/>
  <c r="K243" i="25"/>
  <c r="L243" i="25"/>
  <c r="M243" i="25"/>
  <c r="N243" i="25"/>
  <c r="O243" i="25"/>
  <c r="P243" i="25"/>
  <c r="Q243" i="25"/>
  <c r="R243" i="25"/>
  <c r="S243" i="25"/>
  <c r="T243" i="25"/>
  <c r="C244" i="25"/>
  <c r="D244" i="25"/>
  <c r="E244" i="25"/>
  <c r="F244" i="25"/>
  <c r="G244" i="25"/>
  <c r="H244" i="25"/>
  <c r="I244" i="25"/>
  <c r="J244" i="25"/>
  <c r="K244" i="25"/>
  <c r="L244" i="25"/>
  <c r="M244" i="25"/>
  <c r="N244" i="25"/>
  <c r="O244" i="25"/>
  <c r="P244" i="25"/>
  <c r="Q244" i="25"/>
  <c r="R244" i="25"/>
  <c r="S244" i="25"/>
  <c r="T244" i="25"/>
  <c r="C245" i="25"/>
  <c r="D245" i="25"/>
  <c r="E245" i="25"/>
  <c r="F245" i="25"/>
  <c r="G245" i="25"/>
  <c r="H245" i="25"/>
  <c r="I245" i="25"/>
  <c r="J245" i="25"/>
  <c r="K245" i="25"/>
  <c r="L245" i="25"/>
  <c r="M245" i="25"/>
  <c r="N245" i="25"/>
  <c r="O245" i="25"/>
  <c r="P245" i="25"/>
  <c r="Q245" i="25"/>
  <c r="R245" i="25"/>
  <c r="S245" i="25"/>
  <c r="T245" i="25"/>
  <c r="C246" i="25"/>
  <c r="D246" i="25"/>
  <c r="E246" i="25"/>
  <c r="F246" i="25"/>
  <c r="G246" i="25"/>
  <c r="H246" i="25"/>
  <c r="I246" i="25"/>
  <c r="J246" i="25"/>
  <c r="K246" i="25"/>
  <c r="L246" i="25"/>
  <c r="M246" i="25"/>
  <c r="N246" i="25"/>
  <c r="O246" i="25"/>
  <c r="P246" i="25"/>
  <c r="Q246" i="25"/>
  <c r="R246" i="25"/>
  <c r="S246" i="25"/>
  <c r="T246" i="25"/>
  <c r="C247" i="25"/>
  <c r="D247" i="25"/>
  <c r="E247" i="25"/>
  <c r="F247" i="25"/>
  <c r="G247" i="25"/>
  <c r="H247" i="25"/>
  <c r="I247" i="25"/>
  <c r="J247" i="25"/>
  <c r="K247" i="25"/>
  <c r="L247" i="25"/>
  <c r="M247" i="25"/>
  <c r="N247" i="25"/>
  <c r="O247" i="25"/>
  <c r="P247" i="25"/>
  <c r="Q247" i="25"/>
  <c r="R247" i="25"/>
  <c r="S247" i="25"/>
  <c r="T247" i="25"/>
  <c r="C248" i="25"/>
  <c r="D248" i="25"/>
  <c r="E248" i="25"/>
  <c r="F248" i="25"/>
  <c r="G248" i="25"/>
  <c r="H248" i="25"/>
  <c r="I248" i="25"/>
  <c r="J248" i="25"/>
  <c r="K248" i="25"/>
  <c r="L248" i="25"/>
  <c r="M248" i="25"/>
  <c r="N248" i="25"/>
  <c r="O248" i="25"/>
  <c r="P248" i="25"/>
  <c r="Q248" i="25"/>
  <c r="R248" i="25"/>
  <c r="S248" i="25"/>
  <c r="T248" i="25"/>
  <c r="C249" i="25"/>
  <c r="D249" i="25"/>
  <c r="E249" i="25"/>
  <c r="F249" i="25"/>
  <c r="G249" i="25"/>
  <c r="H249" i="25"/>
  <c r="I249" i="25"/>
  <c r="J249" i="25"/>
  <c r="K249" i="25"/>
  <c r="L249" i="25"/>
  <c r="M249" i="25"/>
  <c r="N249" i="25"/>
  <c r="O249" i="25"/>
  <c r="P249" i="25"/>
  <c r="Q249" i="25"/>
  <c r="R249" i="25"/>
  <c r="S249" i="25"/>
  <c r="T249" i="25"/>
  <c r="C250" i="25"/>
  <c r="D250" i="25"/>
  <c r="E250" i="25"/>
  <c r="F250" i="25"/>
  <c r="G250" i="25"/>
  <c r="H250" i="25"/>
  <c r="I250" i="25"/>
  <c r="J250" i="25"/>
  <c r="K250" i="25"/>
  <c r="L250" i="25"/>
  <c r="M250" i="25"/>
  <c r="N250" i="25"/>
  <c r="O250" i="25"/>
  <c r="P250" i="25"/>
  <c r="Q250" i="25"/>
  <c r="R250" i="25"/>
  <c r="S250" i="25"/>
  <c r="T250" i="25"/>
  <c r="C251" i="25"/>
  <c r="D251" i="25"/>
  <c r="E251" i="25"/>
  <c r="F251" i="25"/>
  <c r="G251" i="25"/>
  <c r="H251" i="25"/>
  <c r="I251" i="25"/>
  <c r="J251" i="25"/>
  <c r="K251" i="25"/>
  <c r="L251" i="25"/>
  <c r="M251" i="25"/>
  <c r="N251" i="25"/>
  <c r="O251" i="25"/>
  <c r="P251" i="25"/>
  <c r="Q251" i="25"/>
  <c r="R251" i="25"/>
  <c r="S251" i="25"/>
  <c r="T251" i="25"/>
  <c r="C252" i="25"/>
  <c r="D252" i="25"/>
  <c r="E252" i="25"/>
  <c r="F252" i="25"/>
  <c r="G252" i="25"/>
  <c r="H252" i="25"/>
  <c r="I252" i="25"/>
  <c r="J252" i="25"/>
  <c r="K252" i="25"/>
  <c r="L252" i="25"/>
  <c r="M252" i="25"/>
  <c r="N252" i="25"/>
  <c r="O252" i="25"/>
  <c r="P252" i="25"/>
  <c r="Q252" i="25"/>
  <c r="R252" i="25"/>
  <c r="S252" i="25"/>
  <c r="T252" i="25"/>
  <c r="C253" i="25"/>
  <c r="D253" i="25"/>
  <c r="E253" i="25"/>
  <c r="F253" i="25"/>
  <c r="G253" i="25"/>
  <c r="H253" i="25"/>
  <c r="I253" i="25"/>
  <c r="J253" i="25"/>
  <c r="K253" i="25"/>
  <c r="L253" i="25"/>
  <c r="M253" i="25"/>
  <c r="N253" i="25"/>
  <c r="O253" i="25"/>
  <c r="P253" i="25"/>
  <c r="Q253" i="25"/>
  <c r="R253" i="25"/>
  <c r="S253" i="25"/>
  <c r="T253" i="25"/>
  <c r="C254" i="25"/>
  <c r="D254" i="25"/>
  <c r="E254" i="25"/>
  <c r="F254" i="25"/>
  <c r="G254" i="25"/>
  <c r="H254" i="25"/>
  <c r="I254" i="25"/>
  <c r="J254" i="25"/>
  <c r="K254" i="25"/>
  <c r="L254" i="25"/>
  <c r="M254" i="25"/>
  <c r="N254" i="25"/>
  <c r="O254" i="25"/>
  <c r="P254" i="25"/>
  <c r="Q254" i="25"/>
  <c r="R254" i="25"/>
  <c r="S254" i="25"/>
  <c r="T254" i="25"/>
  <c r="C255" i="25"/>
  <c r="D255" i="25"/>
  <c r="E255" i="25"/>
  <c r="F255" i="25"/>
  <c r="G255" i="25"/>
  <c r="H255" i="25"/>
  <c r="I255" i="25"/>
  <c r="J255" i="25"/>
  <c r="K255" i="25"/>
  <c r="L255" i="25"/>
  <c r="M255" i="25"/>
  <c r="N255" i="25"/>
  <c r="O255" i="25"/>
  <c r="P255" i="25"/>
  <c r="Q255" i="25"/>
  <c r="R255" i="25"/>
  <c r="S255" i="25"/>
  <c r="T255" i="25"/>
  <c r="C256" i="25"/>
  <c r="D256" i="25"/>
  <c r="E256" i="25"/>
  <c r="F256" i="25"/>
  <c r="G256" i="25"/>
  <c r="H256" i="25"/>
  <c r="I256" i="25"/>
  <c r="J256" i="25"/>
  <c r="K256" i="25"/>
  <c r="L256" i="25"/>
  <c r="M256" i="25"/>
  <c r="N256" i="25"/>
  <c r="O256" i="25"/>
  <c r="P256" i="25"/>
  <c r="Q256" i="25"/>
  <c r="R256" i="25"/>
  <c r="S256" i="25"/>
  <c r="T256" i="25"/>
  <c r="C257" i="25"/>
  <c r="D257" i="25"/>
  <c r="E257" i="25"/>
  <c r="F257" i="25"/>
  <c r="G257" i="25"/>
  <c r="H257" i="25"/>
  <c r="I257" i="25"/>
  <c r="J257" i="25"/>
  <c r="K257" i="25"/>
  <c r="L257" i="25"/>
  <c r="M257" i="25"/>
  <c r="N257" i="25"/>
  <c r="O257" i="25"/>
  <c r="P257" i="25"/>
  <c r="Q257" i="25"/>
  <c r="R257" i="25"/>
  <c r="S257" i="25"/>
  <c r="T257" i="25"/>
  <c r="C258" i="25"/>
  <c r="D258" i="25"/>
  <c r="E258" i="25"/>
  <c r="F258" i="25"/>
  <c r="G258" i="25"/>
  <c r="H258" i="25"/>
  <c r="I258" i="25"/>
  <c r="J258" i="25"/>
  <c r="K258" i="25"/>
  <c r="L258" i="25"/>
  <c r="M258" i="25"/>
  <c r="N258" i="25"/>
  <c r="O258" i="25"/>
  <c r="P258" i="25"/>
  <c r="Q258" i="25"/>
  <c r="R258" i="25"/>
  <c r="S258" i="25"/>
  <c r="T258" i="25"/>
  <c r="C259" i="25"/>
  <c r="D259" i="25"/>
  <c r="E259" i="25"/>
  <c r="F259" i="25"/>
  <c r="G259" i="25"/>
  <c r="H259" i="25"/>
  <c r="I259" i="25"/>
  <c r="J259" i="25"/>
  <c r="K259" i="25"/>
  <c r="L259" i="25"/>
  <c r="M259" i="25"/>
  <c r="N259" i="25"/>
  <c r="O259" i="25"/>
  <c r="P259" i="25"/>
  <c r="Q259" i="25"/>
  <c r="R259" i="25"/>
  <c r="S259" i="25"/>
  <c r="T259" i="25"/>
  <c r="C260" i="25"/>
  <c r="D260" i="25"/>
  <c r="E260" i="25"/>
  <c r="F260" i="25"/>
  <c r="G260" i="25"/>
  <c r="H260" i="25"/>
  <c r="I260" i="25"/>
  <c r="J260" i="25"/>
  <c r="K260" i="25"/>
  <c r="L260" i="25"/>
  <c r="M260" i="25"/>
  <c r="N260" i="25"/>
  <c r="O260" i="25"/>
  <c r="P260" i="25"/>
  <c r="Q260" i="25"/>
  <c r="R260" i="25"/>
  <c r="S260" i="25"/>
  <c r="T260" i="25"/>
  <c r="C261" i="25"/>
  <c r="D261" i="25"/>
  <c r="E261" i="25"/>
  <c r="F261" i="25"/>
  <c r="G261" i="25"/>
  <c r="H261" i="25"/>
  <c r="I261" i="25"/>
  <c r="J261" i="25"/>
  <c r="K261" i="25"/>
  <c r="L261" i="25"/>
  <c r="M261" i="25"/>
  <c r="N261" i="25"/>
  <c r="O261" i="25"/>
  <c r="P261" i="25"/>
  <c r="Q261" i="25"/>
  <c r="R261" i="25"/>
  <c r="S261" i="25"/>
  <c r="T261" i="25"/>
  <c r="C262" i="25"/>
  <c r="D262" i="25"/>
  <c r="E262" i="25"/>
  <c r="F262" i="25"/>
  <c r="G262" i="25"/>
  <c r="H262" i="25"/>
  <c r="I262" i="25"/>
  <c r="J262" i="25"/>
  <c r="K262" i="25"/>
  <c r="L262" i="25"/>
  <c r="M262" i="25"/>
  <c r="N262" i="25"/>
  <c r="O262" i="25"/>
  <c r="P262" i="25"/>
  <c r="Q262" i="25"/>
  <c r="R262" i="25"/>
  <c r="S262" i="25"/>
  <c r="T262" i="25"/>
  <c r="C263" i="25"/>
  <c r="D263" i="25"/>
  <c r="E263" i="25"/>
  <c r="F263" i="25"/>
  <c r="G263" i="25"/>
  <c r="H263" i="25"/>
  <c r="I263" i="25"/>
  <c r="J263" i="25"/>
  <c r="K263" i="25"/>
  <c r="L263" i="25"/>
  <c r="M263" i="25"/>
  <c r="N263" i="25"/>
  <c r="O263" i="25"/>
  <c r="P263" i="25"/>
  <c r="Q263" i="25"/>
  <c r="R263" i="25"/>
  <c r="S263" i="25"/>
  <c r="T263" i="25"/>
  <c r="C264" i="25"/>
  <c r="D264" i="25"/>
  <c r="E264" i="25"/>
  <c r="F264" i="25"/>
  <c r="G264" i="25"/>
  <c r="H264" i="25"/>
  <c r="I264" i="25"/>
  <c r="J264" i="25"/>
  <c r="K264" i="25"/>
  <c r="L264" i="25"/>
  <c r="M264" i="25"/>
  <c r="N264" i="25"/>
  <c r="O264" i="25"/>
  <c r="P264" i="25"/>
  <c r="Q264" i="25"/>
  <c r="R264" i="25"/>
  <c r="S264" i="25"/>
  <c r="T264" i="25"/>
  <c r="C265" i="25"/>
  <c r="D265" i="25"/>
  <c r="E265" i="25"/>
  <c r="F265" i="25"/>
  <c r="G265" i="25"/>
  <c r="H265" i="25"/>
  <c r="I265" i="25"/>
  <c r="J265" i="25"/>
  <c r="K265" i="25"/>
  <c r="L265" i="25"/>
  <c r="M265" i="25"/>
  <c r="N265" i="25"/>
  <c r="O265" i="25"/>
  <c r="P265" i="25"/>
  <c r="Q265" i="25"/>
  <c r="R265" i="25"/>
  <c r="S265" i="25"/>
  <c r="T265" i="25"/>
  <c r="C266" i="25"/>
  <c r="D266" i="25"/>
  <c r="E266" i="25"/>
  <c r="F266" i="25"/>
  <c r="G266" i="25"/>
  <c r="H266" i="25"/>
  <c r="I266" i="25"/>
  <c r="J266" i="25"/>
  <c r="K266" i="25"/>
  <c r="L266" i="25"/>
  <c r="M266" i="25"/>
  <c r="N266" i="25"/>
  <c r="O266" i="25"/>
  <c r="P266" i="25"/>
  <c r="Q266" i="25"/>
  <c r="R266" i="25"/>
  <c r="S266" i="25"/>
  <c r="T266" i="25"/>
  <c r="C267" i="25"/>
  <c r="D267" i="25"/>
  <c r="E267" i="25"/>
  <c r="F267" i="25"/>
  <c r="G267" i="25"/>
  <c r="H267" i="25"/>
  <c r="I267" i="25"/>
  <c r="J267" i="25"/>
  <c r="K267" i="25"/>
  <c r="L267" i="25"/>
  <c r="M267" i="25"/>
  <c r="N267" i="25"/>
  <c r="O267" i="25"/>
  <c r="P267" i="25"/>
  <c r="Q267" i="25"/>
  <c r="R267" i="25"/>
  <c r="S267" i="25"/>
  <c r="T267" i="25"/>
  <c r="C268" i="25"/>
  <c r="D268" i="25"/>
  <c r="E268" i="25"/>
  <c r="F268" i="25"/>
  <c r="G268" i="25"/>
  <c r="H268" i="25"/>
  <c r="I268" i="25"/>
  <c r="J268" i="25"/>
  <c r="K268" i="25"/>
  <c r="L268" i="25"/>
  <c r="M268" i="25"/>
  <c r="N268" i="25"/>
  <c r="O268" i="25"/>
  <c r="P268" i="25"/>
  <c r="Q268" i="25"/>
  <c r="R268" i="25"/>
  <c r="S268" i="25"/>
  <c r="T268" i="25"/>
  <c r="C269" i="25"/>
  <c r="D269" i="25"/>
  <c r="E269" i="25"/>
  <c r="F269" i="25"/>
  <c r="G269" i="25"/>
  <c r="H269" i="25"/>
  <c r="I269" i="25"/>
  <c r="J269" i="25"/>
  <c r="K269" i="25"/>
  <c r="L269" i="25"/>
  <c r="M269" i="25"/>
  <c r="N269" i="25"/>
  <c r="O269" i="25"/>
  <c r="P269" i="25"/>
  <c r="Q269" i="25"/>
  <c r="R269" i="25"/>
  <c r="S269" i="25"/>
  <c r="T269" i="25"/>
  <c r="C270" i="25"/>
  <c r="D270" i="25"/>
  <c r="E270" i="25"/>
  <c r="F270" i="25"/>
  <c r="G270" i="25"/>
  <c r="H270" i="25"/>
  <c r="I270" i="25"/>
  <c r="J270" i="25"/>
  <c r="K270" i="25"/>
  <c r="L270" i="25"/>
  <c r="M270" i="25"/>
  <c r="N270" i="25"/>
  <c r="O270" i="25"/>
  <c r="P270" i="25"/>
  <c r="Q270" i="25"/>
  <c r="R270" i="25"/>
  <c r="S270" i="25"/>
  <c r="T270" i="25"/>
  <c r="C271" i="25"/>
  <c r="D271" i="25"/>
  <c r="E271" i="25"/>
  <c r="F271" i="25"/>
  <c r="G271" i="25"/>
  <c r="H271" i="25"/>
  <c r="I271" i="25"/>
  <c r="J271" i="25"/>
  <c r="K271" i="25"/>
  <c r="L271" i="25"/>
  <c r="M271" i="25"/>
  <c r="N271" i="25"/>
  <c r="O271" i="25"/>
  <c r="P271" i="25"/>
  <c r="Q271" i="25"/>
  <c r="R271" i="25"/>
  <c r="S271" i="25"/>
  <c r="T271" i="25"/>
  <c r="C272" i="25"/>
  <c r="D272" i="25"/>
  <c r="E272" i="25"/>
  <c r="F272" i="25"/>
  <c r="G272" i="25"/>
  <c r="H272" i="25"/>
  <c r="I272" i="25"/>
  <c r="J272" i="25"/>
  <c r="K272" i="25"/>
  <c r="L272" i="25"/>
  <c r="M272" i="25"/>
  <c r="N272" i="25"/>
  <c r="O272" i="25"/>
  <c r="P272" i="25"/>
  <c r="Q272" i="25"/>
  <c r="R272" i="25"/>
  <c r="S272" i="25"/>
  <c r="T272" i="25"/>
  <c r="C273" i="25"/>
  <c r="D273" i="25"/>
  <c r="E273" i="25"/>
  <c r="F273" i="25"/>
  <c r="G273" i="25"/>
  <c r="H273" i="25"/>
  <c r="I273" i="25"/>
  <c r="J273" i="25"/>
  <c r="K273" i="25"/>
  <c r="L273" i="25"/>
  <c r="M273" i="25"/>
  <c r="N273" i="25"/>
  <c r="O273" i="25"/>
  <c r="P273" i="25"/>
  <c r="Q273" i="25"/>
  <c r="R273" i="25"/>
  <c r="S273" i="25"/>
  <c r="T273" i="25"/>
  <c r="C274" i="25"/>
  <c r="D274" i="25"/>
  <c r="E274" i="25"/>
  <c r="F274" i="25"/>
  <c r="G274" i="25"/>
  <c r="H274" i="25"/>
  <c r="I274" i="25"/>
  <c r="J274" i="25"/>
  <c r="K274" i="25"/>
  <c r="L274" i="25"/>
  <c r="M274" i="25"/>
  <c r="N274" i="25"/>
  <c r="O274" i="25"/>
  <c r="P274" i="25"/>
  <c r="Q274" i="25"/>
  <c r="R274" i="25"/>
  <c r="S274" i="25"/>
  <c r="T274" i="25"/>
  <c r="C275" i="25"/>
  <c r="D275" i="25"/>
  <c r="E275" i="25"/>
  <c r="F275" i="25"/>
  <c r="G275" i="25"/>
  <c r="H275" i="25"/>
  <c r="I275" i="25"/>
  <c r="J275" i="25"/>
  <c r="K275" i="25"/>
  <c r="L275" i="25"/>
  <c r="M275" i="25"/>
  <c r="N275" i="25"/>
  <c r="O275" i="25"/>
  <c r="P275" i="25"/>
  <c r="Q275" i="25"/>
  <c r="R275" i="25"/>
  <c r="S275" i="25"/>
  <c r="T275" i="25"/>
  <c r="C276" i="25"/>
  <c r="D276" i="25"/>
  <c r="E276" i="25"/>
  <c r="F276" i="25"/>
  <c r="G276" i="25"/>
  <c r="H276" i="25"/>
  <c r="I276" i="25"/>
  <c r="J276" i="25"/>
  <c r="K276" i="25"/>
  <c r="L276" i="25"/>
  <c r="M276" i="25"/>
  <c r="N276" i="25"/>
  <c r="O276" i="25"/>
  <c r="P276" i="25"/>
  <c r="Q276" i="25"/>
  <c r="R276" i="25"/>
  <c r="S276" i="25"/>
  <c r="T276" i="25"/>
  <c r="C277" i="25"/>
  <c r="D277" i="25"/>
  <c r="E277" i="25"/>
  <c r="F277" i="25"/>
  <c r="G277" i="25"/>
  <c r="H277" i="25"/>
  <c r="I277" i="25"/>
  <c r="J277" i="25"/>
  <c r="K277" i="25"/>
  <c r="L277" i="25"/>
  <c r="M277" i="25"/>
  <c r="N277" i="25"/>
  <c r="O277" i="25"/>
  <c r="P277" i="25"/>
  <c r="Q277" i="25"/>
  <c r="R277" i="25"/>
  <c r="S277" i="25"/>
  <c r="T277" i="25"/>
  <c r="C278" i="25"/>
  <c r="D278" i="25"/>
  <c r="E278" i="25"/>
  <c r="F278" i="25"/>
  <c r="G278" i="25"/>
  <c r="H278" i="25"/>
  <c r="I278" i="25"/>
  <c r="J278" i="25"/>
  <c r="K278" i="25"/>
  <c r="L278" i="25"/>
  <c r="M278" i="25"/>
  <c r="N278" i="25"/>
  <c r="O278" i="25"/>
  <c r="P278" i="25"/>
  <c r="Q278" i="25"/>
  <c r="R278" i="25"/>
  <c r="S278" i="25"/>
  <c r="T278" i="25"/>
  <c r="C279" i="25"/>
  <c r="D279" i="25"/>
  <c r="E279" i="25"/>
  <c r="F279" i="25"/>
  <c r="G279" i="25"/>
  <c r="H279" i="25"/>
  <c r="I279" i="25"/>
  <c r="J279" i="25"/>
  <c r="K279" i="25"/>
  <c r="L279" i="25"/>
  <c r="M279" i="25"/>
  <c r="N279" i="25"/>
  <c r="O279" i="25"/>
  <c r="P279" i="25"/>
  <c r="Q279" i="25"/>
  <c r="R279" i="25"/>
  <c r="S279" i="25"/>
  <c r="T279" i="25"/>
  <c r="C280" i="25"/>
  <c r="D280" i="25"/>
  <c r="E280" i="25"/>
  <c r="F280" i="25"/>
  <c r="G280" i="25"/>
  <c r="H280" i="25"/>
  <c r="I280" i="25"/>
  <c r="J280" i="25"/>
  <c r="K280" i="25"/>
  <c r="L280" i="25"/>
  <c r="M280" i="25"/>
  <c r="N280" i="25"/>
  <c r="O280" i="25"/>
  <c r="P280" i="25"/>
  <c r="Q280" i="25"/>
  <c r="R280" i="25"/>
  <c r="S280" i="25"/>
  <c r="T280" i="25"/>
  <c r="C281" i="25"/>
  <c r="D281" i="25"/>
  <c r="E281" i="25"/>
  <c r="F281" i="25"/>
  <c r="G281" i="25"/>
  <c r="H281" i="25"/>
  <c r="I281" i="25"/>
  <c r="J281" i="25"/>
  <c r="K281" i="25"/>
  <c r="L281" i="25"/>
  <c r="M281" i="25"/>
  <c r="N281" i="25"/>
  <c r="O281" i="25"/>
  <c r="P281" i="25"/>
  <c r="Q281" i="25"/>
  <c r="R281" i="25"/>
  <c r="S281" i="25"/>
  <c r="T281" i="25"/>
  <c r="C282" i="25"/>
  <c r="D282" i="25"/>
  <c r="E282" i="25"/>
  <c r="F282" i="25"/>
  <c r="G282" i="25"/>
  <c r="H282" i="25"/>
  <c r="I282" i="25"/>
  <c r="J282" i="25"/>
  <c r="K282" i="25"/>
  <c r="L282" i="25"/>
  <c r="M282" i="25"/>
  <c r="N282" i="25"/>
  <c r="O282" i="25"/>
  <c r="P282" i="25"/>
  <c r="Q282" i="25"/>
  <c r="R282" i="25"/>
  <c r="S282" i="25"/>
  <c r="T282" i="25"/>
  <c r="C283" i="25"/>
  <c r="D283" i="25"/>
  <c r="E283" i="25"/>
  <c r="F283" i="25"/>
  <c r="G283" i="25"/>
  <c r="H283" i="25"/>
  <c r="I283" i="25"/>
  <c r="J283" i="25"/>
  <c r="K283" i="25"/>
  <c r="L283" i="25"/>
  <c r="M283" i="25"/>
  <c r="N283" i="25"/>
  <c r="O283" i="25"/>
  <c r="P283" i="25"/>
  <c r="Q283" i="25"/>
  <c r="R283" i="25"/>
  <c r="S283" i="25"/>
  <c r="T283" i="25"/>
  <c r="C284" i="25"/>
  <c r="D284" i="25"/>
  <c r="E284" i="25"/>
  <c r="F284" i="25"/>
  <c r="G284" i="25"/>
  <c r="H284" i="25"/>
  <c r="I284" i="25"/>
  <c r="J284" i="25"/>
  <c r="K284" i="25"/>
  <c r="L284" i="25"/>
  <c r="M284" i="25"/>
  <c r="N284" i="25"/>
  <c r="O284" i="25"/>
  <c r="P284" i="25"/>
  <c r="Q284" i="25"/>
  <c r="R284" i="25"/>
  <c r="S284" i="25"/>
  <c r="T284" i="25"/>
  <c r="C285" i="25"/>
  <c r="D285" i="25"/>
  <c r="E285" i="25"/>
  <c r="F285" i="25"/>
  <c r="G285" i="25"/>
  <c r="H285" i="25"/>
  <c r="I285" i="25"/>
  <c r="J285" i="25"/>
  <c r="K285" i="25"/>
  <c r="L285" i="25"/>
  <c r="M285" i="25"/>
  <c r="N285" i="25"/>
  <c r="O285" i="25"/>
  <c r="P285" i="25"/>
  <c r="Q285" i="25"/>
  <c r="R285" i="25"/>
  <c r="S285" i="25"/>
  <c r="T285" i="25"/>
  <c r="C286" i="25"/>
  <c r="D286" i="25"/>
  <c r="E286" i="25"/>
  <c r="F286" i="25"/>
  <c r="G286" i="25"/>
  <c r="H286" i="25"/>
  <c r="I286" i="25"/>
  <c r="J286" i="25"/>
  <c r="K286" i="25"/>
  <c r="L286" i="25"/>
  <c r="M286" i="25"/>
  <c r="N286" i="25"/>
  <c r="O286" i="25"/>
  <c r="P286" i="25"/>
  <c r="Q286" i="25"/>
  <c r="R286" i="25"/>
  <c r="S286" i="25"/>
  <c r="T286" i="25"/>
  <c r="C287" i="25"/>
  <c r="D287" i="25"/>
  <c r="E287" i="25"/>
  <c r="F287" i="25"/>
  <c r="G287" i="25"/>
  <c r="H287" i="25"/>
  <c r="I287" i="25"/>
  <c r="J287" i="25"/>
  <c r="K287" i="25"/>
  <c r="L287" i="25"/>
  <c r="M287" i="25"/>
  <c r="N287" i="25"/>
  <c r="O287" i="25"/>
  <c r="P287" i="25"/>
  <c r="Q287" i="25"/>
  <c r="R287" i="25"/>
  <c r="S287" i="25"/>
  <c r="T287" i="25"/>
  <c r="C288" i="25"/>
  <c r="D288" i="25"/>
  <c r="E288" i="25"/>
  <c r="F288" i="25"/>
  <c r="G288" i="25"/>
  <c r="H288" i="25"/>
  <c r="I288" i="25"/>
  <c r="J288" i="25"/>
  <c r="K288" i="25"/>
  <c r="L288" i="25"/>
  <c r="M288" i="25"/>
  <c r="N288" i="25"/>
  <c r="O288" i="25"/>
  <c r="P288" i="25"/>
  <c r="Q288" i="25"/>
  <c r="R288" i="25"/>
  <c r="S288" i="25"/>
  <c r="T288" i="25"/>
  <c r="C289" i="25"/>
  <c r="D289" i="25"/>
  <c r="E289" i="25"/>
  <c r="F289" i="25"/>
  <c r="G289" i="25"/>
  <c r="H289" i="25"/>
  <c r="I289" i="25"/>
  <c r="J289" i="25"/>
  <c r="K289" i="25"/>
  <c r="L289" i="25"/>
  <c r="M289" i="25"/>
  <c r="N289" i="25"/>
  <c r="O289" i="25"/>
  <c r="P289" i="25"/>
  <c r="Q289" i="25"/>
  <c r="R289" i="25"/>
  <c r="S289" i="25"/>
  <c r="T289" i="25"/>
  <c r="C290" i="25"/>
  <c r="D290" i="25"/>
  <c r="E290" i="25"/>
  <c r="F290" i="25"/>
  <c r="G290" i="25"/>
  <c r="H290" i="25"/>
  <c r="I290" i="25"/>
  <c r="J290" i="25"/>
  <c r="K290" i="25"/>
  <c r="L290" i="25"/>
  <c r="M290" i="25"/>
  <c r="N290" i="25"/>
  <c r="O290" i="25"/>
  <c r="P290" i="25"/>
  <c r="Q290" i="25"/>
  <c r="R290" i="25"/>
  <c r="S290" i="25"/>
  <c r="T290" i="25"/>
  <c r="C291" i="25"/>
  <c r="D291" i="25"/>
  <c r="E291" i="25"/>
  <c r="F291" i="25"/>
  <c r="G291" i="25"/>
  <c r="H291" i="25"/>
  <c r="I291" i="25"/>
  <c r="J291" i="25"/>
  <c r="K291" i="25"/>
  <c r="L291" i="25"/>
  <c r="M291" i="25"/>
  <c r="N291" i="25"/>
  <c r="O291" i="25"/>
  <c r="P291" i="25"/>
  <c r="Q291" i="25"/>
  <c r="R291" i="25"/>
  <c r="S291" i="25"/>
  <c r="T291" i="25"/>
  <c r="C292" i="25"/>
  <c r="D292" i="25"/>
  <c r="E292" i="25"/>
  <c r="F292" i="25"/>
  <c r="G292" i="25"/>
  <c r="H292" i="25"/>
  <c r="I292" i="25"/>
  <c r="J292" i="25"/>
  <c r="K292" i="25"/>
  <c r="L292" i="25"/>
  <c r="M292" i="25"/>
  <c r="N292" i="25"/>
  <c r="O292" i="25"/>
  <c r="P292" i="25"/>
  <c r="Q292" i="25"/>
  <c r="R292" i="25"/>
  <c r="S292" i="25"/>
  <c r="T292" i="25"/>
  <c r="C293" i="25"/>
  <c r="D293" i="25"/>
  <c r="E293" i="25"/>
  <c r="F293" i="25"/>
  <c r="G293" i="25"/>
  <c r="H293" i="25"/>
  <c r="I293" i="25"/>
  <c r="J293" i="25"/>
  <c r="K293" i="25"/>
  <c r="L293" i="25"/>
  <c r="M293" i="25"/>
  <c r="N293" i="25"/>
  <c r="O293" i="25"/>
  <c r="P293" i="25"/>
  <c r="Q293" i="25"/>
  <c r="R293" i="25"/>
  <c r="S293" i="25"/>
  <c r="T293" i="25"/>
  <c r="C294" i="25"/>
  <c r="D294" i="25"/>
  <c r="E294" i="25"/>
  <c r="F294" i="25"/>
  <c r="G294" i="25"/>
  <c r="H294" i="25"/>
  <c r="I294" i="25"/>
  <c r="J294" i="25"/>
  <c r="K294" i="25"/>
  <c r="L294" i="25"/>
  <c r="M294" i="25"/>
  <c r="N294" i="25"/>
  <c r="O294" i="25"/>
  <c r="P294" i="25"/>
  <c r="Q294" i="25"/>
  <c r="R294" i="25"/>
  <c r="S294" i="25"/>
  <c r="T294" i="25"/>
  <c r="C295" i="25"/>
  <c r="D295" i="25"/>
  <c r="E295" i="25"/>
  <c r="F295" i="25"/>
  <c r="G295" i="25"/>
  <c r="H295" i="25"/>
  <c r="I295" i="25"/>
  <c r="J295" i="25"/>
  <c r="K295" i="25"/>
  <c r="L295" i="25"/>
  <c r="M295" i="25"/>
  <c r="N295" i="25"/>
  <c r="O295" i="25"/>
  <c r="P295" i="25"/>
  <c r="Q295" i="25"/>
  <c r="R295" i="25"/>
  <c r="S295" i="25"/>
  <c r="T295" i="25"/>
  <c r="C296" i="25"/>
  <c r="D296" i="25"/>
  <c r="E296" i="25"/>
  <c r="F296" i="25"/>
  <c r="G296" i="25"/>
  <c r="H296" i="25"/>
  <c r="I296" i="25"/>
  <c r="J296" i="25"/>
  <c r="K296" i="25"/>
  <c r="L296" i="25"/>
  <c r="M296" i="25"/>
  <c r="N296" i="25"/>
  <c r="O296" i="25"/>
  <c r="P296" i="25"/>
  <c r="Q296" i="25"/>
  <c r="R296" i="25"/>
  <c r="S296" i="25"/>
  <c r="T296" i="25"/>
  <c r="C297" i="25"/>
  <c r="D297" i="25"/>
  <c r="E297" i="25"/>
  <c r="F297" i="25"/>
  <c r="G297" i="25"/>
  <c r="H297" i="25"/>
  <c r="I297" i="25"/>
  <c r="J297" i="25"/>
  <c r="K297" i="25"/>
  <c r="L297" i="25"/>
  <c r="M297" i="25"/>
  <c r="N297" i="25"/>
  <c r="O297" i="25"/>
  <c r="P297" i="25"/>
  <c r="Q297" i="25"/>
  <c r="R297" i="25"/>
  <c r="S297" i="25"/>
  <c r="T297" i="25"/>
  <c r="C298" i="25"/>
  <c r="D298" i="25"/>
  <c r="E298" i="25"/>
  <c r="F298" i="25"/>
  <c r="G298" i="25"/>
  <c r="H298" i="25"/>
  <c r="I298" i="25"/>
  <c r="J298" i="25"/>
  <c r="K298" i="25"/>
  <c r="L298" i="25"/>
  <c r="M298" i="25"/>
  <c r="N298" i="25"/>
  <c r="O298" i="25"/>
  <c r="P298" i="25"/>
  <c r="Q298" i="25"/>
  <c r="R298" i="25"/>
  <c r="S298" i="25"/>
  <c r="T298" i="25"/>
  <c r="C299" i="25"/>
  <c r="D299" i="25"/>
  <c r="E299" i="25"/>
  <c r="F299" i="25"/>
  <c r="G299" i="25"/>
  <c r="H299" i="25"/>
  <c r="I299" i="25"/>
  <c r="J299" i="25"/>
  <c r="K299" i="25"/>
  <c r="L299" i="25"/>
  <c r="M299" i="25"/>
  <c r="N299" i="25"/>
  <c r="O299" i="25"/>
  <c r="P299" i="25"/>
  <c r="Q299" i="25"/>
  <c r="R299" i="25"/>
  <c r="S299" i="25"/>
  <c r="T299" i="25"/>
  <c r="C300" i="25"/>
  <c r="D300" i="25"/>
  <c r="E300" i="25"/>
  <c r="F300" i="25"/>
  <c r="G300" i="25"/>
  <c r="H300" i="25"/>
  <c r="I300" i="25"/>
  <c r="J300" i="25"/>
  <c r="K300" i="25"/>
  <c r="L300" i="25"/>
  <c r="M300" i="25"/>
  <c r="N300" i="25"/>
  <c r="O300" i="25"/>
  <c r="P300" i="25"/>
  <c r="Q300" i="25"/>
  <c r="R300" i="25"/>
  <c r="S300" i="25"/>
  <c r="T300" i="25"/>
  <c r="C301" i="25"/>
  <c r="D301" i="25"/>
  <c r="E301" i="25"/>
  <c r="F301" i="25"/>
  <c r="G301" i="25"/>
  <c r="H301" i="25"/>
  <c r="I301" i="25"/>
  <c r="J301" i="25"/>
  <c r="K301" i="25"/>
  <c r="L301" i="25"/>
  <c r="M301" i="25"/>
  <c r="N301" i="25"/>
  <c r="O301" i="25"/>
  <c r="P301" i="25"/>
  <c r="Q301" i="25"/>
  <c r="R301" i="25"/>
  <c r="S301" i="25"/>
  <c r="T301" i="25"/>
  <c r="C302" i="25"/>
  <c r="D302" i="25"/>
  <c r="E302" i="25"/>
  <c r="F302" i="25"/>
  <c r="G302" i="25"/>
  <c r="H302" i="25"/>
  <c r="I302" i="25"/>
  <c r="J302" i="25"/>
  <c r="K302" i="25"/>
  <c r="L302" i="25"/>
  <c r="M302" i="25"/>
  <c r="N302" i="25"/>
  <c r="O302" i="25"/>
  <c r="P302" i="25"/>
  <c r="Q302" i="25"/>
  <c r="R302" i="25"/>
  <c r="S302" i="25"/>
  <c r="T302" i="25"/>
  <c r="C303" i="25"/>
  <c r="D303" i="25"/>
  <c r="E303" i="25"/>
  <c r="F303" i="25"/>
  <c r="G303" i="25"/>
  <c r="H303" i="25"/>
  <c r="I303" i="25"/>
  <c r="J303" i="25"/>
  <c r="K303" i="25"/>
  <c r="L303" i="25"/>
  <c r="M303" i="25"/>
  <c r="N303" i="25"/>
  <c r="O303" i="25"/>
  <c r="P303" i="25"/>
  <c r="Q303" i="25"/>
  <c r="R303" i="25"/>
  <c r="S303" i="25"/>
  <c r="T303" i="25"/>
  <c r="C304" i="25"/>
  <c r="D304" i="25"/>
  <c r="E304" i="25"/>
  <c r="F304" i="25"/>
  <c r="G304" i="25"/>
  <c r="H304" i="25"/>
  <c r="I304" i="25"/>
  <c r="J304" i="25"/>
  <c r="K304" i="25"/>
  <c r="L304" i="25"/>
  <c r="M304" i="25"/>
  <c r="N304" i="25"/>
  <c r="O304" i="25"/>
  <c r="P304" i="25"/>
  <c r="Q304" i="25"/>
  <c r="R304" i="25"/>
  <c r="S304" i="25"/>
  <c r="T304" i="25"/>
  <c r="C305" i="25"/>
  <c r="D305" i="25"/>
  <c r="E305" i="25"/>
  <c r="F305" i="25"/>
  <c r="G305" i="25"/>
  <c r="H305" i="25"/>
  <c r="I305" i="25"/>
  <c r="J305" i="25"/>
  <c r="K305" i="25"/>
  <c r="L305" i="25"/>
  <c r="M305" i="25"/>
  <c r="N305" i="25"/>
  <c r="O305" i="25"/>
  <c r="P305" i="25"/>
  <c r="Q305" i="25"/>
  <c r="R305" i="25"/>
  <c r="S305" i="25"/>
  <c r="T305" i="25"/>
  <c r="C306" i="25"/>
  <c r="D306" i="25"/>
  <c r="E306" i="25"/>
  <c r="F306" i="25"/>
  <c r="G306" i="25"/>
  <c r="H306" i="25"/>
  <c r="I306" i="25"/>
  <c r="J306" i="25"/>
  <c r="K306" i="25"/>
  <c r="L306" i="25"/>
  <c r="M306" i="25"/>
  <c r="N306" i="25"/>
  <c r="O306" i="25"/>
  <c r="P306" i="25"/>
  <c r="Q306" i="25"/>
  <c r="R306" i="25"/>
  <c r="S306" i="25"/>
  <c r="T306" i="25"/>
  <c r="C307" i="25"/>
  <c r="D307" i="25"/>
  <c r="E307" i="25"/>
  <c r="F307" i="25"/>
  <c r="G307" i="25"/>
  <c r="H307" i="25"/>
  <c r="I307" i="25"/>
  <c r="J307" i="25"/>
  <c r="K307" i="25"/>
  <c r="L307" i="25"/>
  <c r="M307" i="25"/>
  <c r="N307" i="25"/>
  <c r="O307" i="25"/>
  <c r="P307" i="25"/>
  <c r="Q307" i="25"/>
  <c r="R307" i="25"/>
  <c r="S307" i="25"/>
  <c r="T307" i="25"/>
  <c r="C308" i="25"/>
  <c r="D308" i="25"/>
  <c r="E308" i="25"/>
  <c r="F308" i="25"/>
  <c r="G308" i="25"/>
  <c r="H308" i="25"/>
  <c r="I308" i="25"/>
  <c r="J308" i="25"/>
  <c r="K308" i="25"/>
  <c r="L308" i="25"/>
  <c r="M308" i="25"/>
  <c r="N308" i="25"/>
  <c r="O308" i="25"/>
  <c r="P308" i="25"/>
  <c r="Q308" i="25"/>
  <c r="R308" i="25"/>
  <c r="S308" i="25"/>
  <c r="T308" i="25"/>
  <c r="C309" i="25"/>
  <c r="D309" i="25"/>
  <c r="E309" i="25"/>
  <c r="F309" i="25"/>
  <c r="G309" i="25"/>
  <c r="H309" i="25"/>
  <c r="I309" i="25"/>
  <c r="J309" i="25"/>
  <c r="K309" i="25"/>
  <c r="L309" i="25"/>
  <c r="M309" i="25"/>
  <c r="N309" i="25"/>
  <c r="O309" i="25"/>
  <c r="P309" i="25"/>
  <c r="Q309" i="25"/>
  <c r="R309" i="25"/>
  <c r="S309" i="25"/>
  <c r="T309" i="25"/>
  <c r="C310" i="25"/>
  <c r="D310" i="25"/>
  <c r="E310" i="25"/>
  <c r="F310" i="25"/>
  <c r="G310" i="25"/>
  <c r="H310" i="25"/>
  <c r="I310" i="25"/>
  <c r="J310" i="25"/>
  <c r="K310" i="25"/>
  <c r="L310" i="25"/>
  <c r="M310" i="25"/>
  <c r="N310" i="25"/>
  <c r="O310" i="25"/>
  <c r="P310" i="25"/>
  <c r="Q310" i="25"/>
  <c r="R310" i="25"/>
  <c r="S310" i="25"/>
  <c r="T310" i="25"/>
  <c r="C311" i="25"/>
  <c r="D311" i="25"/>
  <c r="E311" i="25"/>
  <c r="F311" i="25"/>
  <c r="G311" i="25"/>
  <c r="H311" i="25"/>
  <c r="I311" i="25"/>
  <c r="J311" i="25"/>
  <c r="K311" i="25"/>
  <c r="L311" i="25"/>
  <c r="M311" i="25"/>
  <c r="N311" i="25"/>
  <c r="O311" i="25"/>
  <c r="P311" i="25"/>
  <c r="Q311" i="25"/>
  <c r="R311" i="25"/>
  <c r="S311" i="25"/>
  <c r="T311" i="25"/>
  <c r="C312" i="25"/>
  <c r="D312" i="25"/>
  <c r="E312" i="25"/>
  <c r="F312" i="25"/>
  <c r="G312" i="25"/>
  <c r="H312" i="25"/>
  <c r="I312" i="25"/>
  <c r="J312" i="25"/>
  <c r="K312" i="25"/>
  <c r="L312" i="25"/>
  <c r="M312" i="25"/>
  <c r="N312" i="25"/>
  <c r="O312" i="25"/>
  <c r="P312" i="25"/>
  <c r="Q312" i="25"/>
  <c r="R312" i="25"/>
  <c r="S312" i="25"/>
  <c r="T312" i="25"/>
  <c r="C313" i="25"/>
  <c r="D313" i="25"/>
  <c r="E313" i="25"/>
  <c r="F313" i="25"/>
  <c r="G313" i="25"/>
  <c r="H313" i="25"/>
  <c r="I313" i="25"/>
  <c r="J313" i="25"/>
  <c r="K313" i="25"/>
  <c r="L313" i="25"/>
  <c r="M313" i="25"/>
  <c r="N313" i="25"/>
  <c r="O313" i="25"/>
  <c r="P313" i="25"/>
  <c r="Q313" i="25"/>
  <c r="R313" i="25"/>
  <c r="S313" i="25"/>
  <c r="T313" i="25"/>
  <c r="C314" i="25"/>
  <c r="D314" i="25"/>
  <c r="E314" i="25"/>
  <c r="F314" i="25"/>
  <c r="G314" i="25"/>
  <c r="H314" i="25"/>
  <c r="I314" i="25"/>
  <c r="J314" i="25"/>
  <c r="K314" i="25"/>
  <c r="L314" i="25"/>
  <c r="M314" i="25"/>
  <c r="N314" i="25"/>
  <c r="O314" i="25"/>
  <c r="P314" i="25"/>
  <c r="Q314" i="25"/>
  <c r="R314" i="25"/>
  <c r="S314" i="25"/>
  <c r="T314" i="25"/>
  <c r="C315" i="25"/>
  <c r="D315" i="25"/>
  <c r="E315" i="25"/>
  <c r="F315" i="25"/>
  <c r="G315" i="25"/>
  <c r="H315" i="25"/>
  <c r="I315" i="25"/>
  <c r="J315" i="25"/>
  <c r="K315" i="25"/>
  <c r="L315" i="25"/>
  <c r="M315" i="25"/>
  <c r="N315" i="25"/>
  <c r="O315" i="25"/>
  <c r="P315" i="25"/>
  <c r="Q315" i="25"/>
  <c r="R315" i="25"/>
  <c r="S315" i="25"/>
  <c r="T315" i="25"/>
  <c r="C316" i="25"/>
  <c r="D316" i="25"/>
  <c r="E316" i="25"/>
  <c r="F316" i="25"/>
  <c r="G316" i="25"/>
  <c r="H316" i="25"/>
  <c r="I316" i="25"/>
  <c r="J316" i="25"/>
  <c r="K316" i="25"/>
  <c r="L316" i="25"/>
  <c r="M316" i="25"/>
  <c r="N316" i="25"/>
  <c r="O316" i="25"/>
  <c r="P316" i="25"/>
  <c r="Q316" i="25"/>
  <c r="R316" i="25"/>
  <c r="S316" i="25"/>
  <c r="T316" i="25"/>
  <c r="C317" i="25"/>
  <c r="D317" i="25"/>
  <c r="E317" i="25"/>
  <c r="F317" i="25"/>
  <c r="G317" i="25"/>
  <c r="H317" i="25"/>
  <c r="I317" i="25"/>
  <c r="J317" i="25"/>
  <c r="K317" i="25"/>
  <c r="L317" i="25"/>
  <c r="M317" i="25"/>
  <c r="N317" i="25"/>
  <c r="O317" i="25"/>
  <c r="P317" i="25"/>
  <c r="Q317" i="25"/>
  <c r="R317" i="25"/>
  <c r="S317" i="25"/>
  <c r="T317" i="25"/>
  <c r="C318" i="25"/>
  <c r="D318" i="25"/>
  <c r="E318" i="25"/>
  <c r="F318" i="25"/>
  <c r="G318" i="25"/>
  <c r="H318" i="25"/>
  <c r="I318" i="25"/>
  <c r="J318" i="25"/>
  <c r="K318" i="25"/>
  <c r="L318" i="25"/>
  <c r="M318" i="25"/>
  <c r="N318" i="25"/>
  <c r="O318" i="25"/>
  <c r="P318" i="25"/>
  <c r="Q318" i="25"/>
  <c r="R318" i="25"/>
  <c r="S318" i="25"/>
  <c r="T318" i="25"/>
  <c r="C319" i="25"/>
  <c r="D319" i="25"/>
  <c r="E319" i="25"/>
  <c r="F319" i="25"/>
  <c r="G319" i="25"/>
  <c r="H319" i="25"/>
  <c r="I319" i="25"/>
  <c r="J319" i="25"/>
  <c r="K319" i="25"/>
  <c r="L319" i="25"/>
  <c r="M319" i="25"/>
  <c r="N319" i="25"/>
  <c r="O319" i="25"/>
  <c r="P319" i="25"/>
  <c r="Q319" i="25"/>
  <c r="R319" i="25"/>
  <c r="S319" i="25"/>
  <c r="T319" i="25"/>
  <c r="C320" i="25"/>
  <c r="D320" i="25"/>
  <c r="E320" i="25"/>
  <c r="F320" i="25"/>
  <c r="G320" i="25"/>
  <c r="H320" i="25"/>
  <c r="I320" i="25"/>
  <c r="J320" i="25"/>
  <c r="K320" i="25"/>
  <c r="L320" i="25"/>
  <c r="M320" i="25"/>
  <c r="N320" i="25"/>
  <c r="O320" i="25"/>
  <c r="P320" i="25"/>
  <c r="Q320" i="25"/>
  <c r="R320" i="25"/>
  <c r="S320" i="25"/>
  <c r="T320" i="25"/>
  <c r="C321" i="25"/>
  <c r="D321" i="25"/>
  <c r="E321" i="25"/>
  <c r="F321" i="25"/>
  <c r="G321" i="25"/>
  <c r="H321" i="25"/>
  <c r="I321" i="25"/>
  <c r="J321" i="25"/>
  <c r="K321" i="25"/>
  <c r="L321" i="25"/>
  <c r="M321" i="25"/>
  <c r="N321" i="25"/>
  <c r="O321" i="25"/>
  <c r="P321" i="25"/>
  <c r="Q321" i="25"/>
  <c r="R321" i="25"/>
  <c r="S321" i="25"/>
  <c r="T321" i="25"/>
  <c r="C322" i="25"/>
  <c r="D322" i="25"/>
  <c r="E322" i="25"/>
  <c r="F322" i="25"/>
  <c r="G322" i="25"/>
  <c r="H322" i="25"/>
  <c r="I322" i="25"/>
  <c r="J322" i="25"/>
  <c r="K322" i="25"/>
  <c r="L322" i="25"/>
  <c r="M322" i="25"/>
  <c r="N322" i="25"/>
  <c r="O322" i="25"/>
  <c r="P322" i="25"/>
  <c r="Q322" i="25"/>
  <c r="R322" i="25"/>
  <c r="S322" i="25"/>
  <c r="T322" i="25"/>
  <c r="C323" i="25"/>
  <c r="D323" i="25"/>
  <c r="E323" i="25"/>
  <c r="F323" i="25"/>
  <c r="G323" i="25"/>
  <c r="H323" i="25"/>
  <c r="I323" i="25"/>
  <c r="J323" i="25"/>
  <c r="K323" i="25"/>
  <c r="L323" i="25"/>
  <c r="M323" i="25"/>
  <c r="N323" i="25"/>
  <c r="O323" i="25"/>
  <c r="P323" i="25"/>
  <c r="Q323" i="25"/>
  <c r="R323" i="25"/>
  <c r="S323" i="25"/>
  <c r="T323" i="25"/>
  <c r="C324" i="25"/>
  <c r="D324" i="25"/>
  <c r="E324" i="25"/>
  <c r="F324" i="25"/>
  <c r="G324" i="25"/>
  <c r="H324" i="25"/>
  <c r="I324" i="25"/>
  <c r="J324" i="25"/>
  <c r="K324" i="25"/>
  <c r="L324" i="25"/>
  <c r="M324" i="25"/>
  <c r="N324" i="25"/>
  <c r="O324" i="25"/>
  <c r="P324" i="25"/>
  <c r="Q324" i="25"/>
  <c r="R324" i="25"/>
  <c r="S324" i="25"/>
  <c r="T324" i="25"/>
  <c r="C325" i="25"/>
  <c r="D325" i="25"/>
  <c r="E325" i="25"/>
  <c r="F325" i="25"/>
  <c r="G325" i="25"/>
  <c r="H325" i="25"/>
  <c r="I325" i="25"/>
  <c r="J325" i="25"/>
  <c r="K325" i="25"/>
  <c r="L325" i="25"/>
  <c r="M325" i="25"/>
  <c r="N325" i="25"/>
  <c r="O325" i="25"/>
  <c r="P325" i="25"/>
  <c r="Q325" i="25"/>
  <c r="R325" i="25"/>
  <c r="S325" i="25"/>
  <c r="T325" i="25"/>
  <c r="C326" i="25"/>
  <c r="D326" i="25"/>
  <c r="E326" i="25"/>
  <c r="F326" i="25"/>
  <c r="G326" i="25"/>
  <c r="H326" i="25"/>
  <c r="I326" i="25"/>
  <c r="J326" i="25"/>
  <c r="K326" i="25"/>
  <c r="L326" i="25"/>
  <c r="M326" i="25"/>
  <c r="N326" i="25"/>
  <c r="O326" i="25"/>
  <c r="P326" i="25"/>
  <c r="Q326" i="25"/>
  <c r="R326" i="25"/>
  <c r="S326" i="25"/>
  <c r="T326" i="25"/>
  <c r="C327" i="25"/>
  <c r="D327" i="25"/>
  <c r="E327" i="25"/>
  <c r="F327" i="25"/>
  <c r="G327" i="25"/>
  <c r="H327" i="25"/>
  <c r="I327" i="25"/>
  <c r="J327" i="25"/>
  <c r="K327" i="25"/>
  <c r="L327" i="25"/>
  <c r="M327" i="25"/>
  <c r="N327" i="25"/>
  <c r="O327" i="25"/>
  <c r="P327" i="25"/>
  <c r="Q327" i="25"/>
  <c r="R327" i="25"/>
  <c r="S327" i="25"/>
  <c r="T327" i="25"/>
  <c r="C328" i="25"/>
  <c r="D328" i="25"/>
  <c r="E328" i="25"/>
  <c r="F328" i="25"/>
  <c r="G328" i="25"/>
  <c r="H328" i="25"/>
  <c r="I328" i="25"/>
  <c r="J328" i="25"/>
  <c r="K328" i="25"/>
  <c r="L328" i="25"/>
  <c r="M328" i="25"/>
  <c r="N328" i="25"/>
  <c r="O328" i="25"/>
  <c r="P328" i="25"/>
  <c r="Q328" i="25"/>
  <c r="R328" i="25"/>
  <c r="S328" i="25"/>
  <c r="T328" i="25"/>
  <c r="C329" i="25"/>
  <c r="D329" i="25"/>
  <c r="E329" i="25"/>
  <c r="F329" i="25"/>
  <c r="G329" i="25"/>
  <c r="H329" i="25"/>
  <c r="I329" i="25"/>
  <c r="J329" i="25"/>
  <c r="K329" i="25"/>
  <c r="L329" i="25"/>
  <c r="M329" i="25"/>
  <c r="N329" i="25"/>
  <c r="O329" i="25"/>
  <c r="P329" i="25"/>
  <c r="Q329" i="25"/>
  <c r="R329" i="25"/>
  <c r="S329" i="25"/>
  <c r="T329" i="25"/>
  <c r="C330" i="25"/>
  <c r="D330" i="25"/>
  <c r="E330" i="25"/>
  <c r="F330" i="25"/>
  <c r="G330" i="25"/>
  <c r="H330" i="25"/>
  <c r="I330" i="25"/>
  <c r="J330" i="25"/>
  <c r="K330" i="25"/>
  <c r="L330" i="25"/>
  <c r="M330" i="25"/>
  <c r="N330" i="25"/>
  <c r="O330" i="25"/>
  <c r="P330" i="25"/>
  <c r="Q330" i="25"/>
  <c r="R330" i="25"/>
  <c r="S330" i="25"/>
  <c r="T330" i="25"/>
  <c r="C331" i="25"/>
  <c r="D331" i="25"/>
  <c r="E331" i="25"/>
  <c r="F331" i="25"/>
  <c r="G331" i="25"/>
  <c r="H331" i="25"/>
  <c r="I331" i="25"/>
  <c r="J331" i="25"/>
  <c r="K331" i="25"/>
  <c r="L331" i="25"/>
  <c r="M331" i="25"/>
  <c r="N331" i="25"/>
  <c r="O331" i="25"/>
  <c r="P331" i="25"/>
  <c r="Q331" i="25"/>
  <c r="R331" i="25"/>
  <c r="S331" i="25"/>
  <c r="T331" i="25"/>
  <c r="C332" i="25"/>
  <c r="D332" i="25"/>
  <c r="E332" i="25"/>
  <c r="F332" i="25"/>
  <c r="G332" i="25"/>
  <c r="H332" i="25"/>
  <c r="I332" i="25"/>
  <c r="J332" i="25"/>
  <c r="K332" i="25"/>
  <c r="L332" i="25"/>
  <c r="M332" i="25"/>
  <c r="N332" i="25"/>
  <c r="O332" i="25"/>
  <c r="P332" i="25"/>
  <c r="Q332" i="25"/>
  <c r="R332" i="25"/>
  <c r="S332" i="25"/>
  <c r="T332" i="25"/>
  <c r="C333" i="25"/>
  <c r="D333" i="25"/>
  <c r="E333" i="25"/>
  <c r="F333" i="25"/>
  <c r="G333" i="25"/>
  <c r="H333" i="25"/>
  <c r="I333" i="25"/>
  <c r="J333" i="25"/>
  <c r="K333" i="25"/>
  <c r="L333" i="25"/>
  <c r="M333" i="25"/>
  <c r="N333" i="25"/>
  <c r="O333" i="25"/>
  <c r="P333" i="25"/>
  <c r="Q333" i="25"/>
  <c r="R333" i="25"/>
  <c r="S333" i="25"/>
  <c r="T333" i="25"/>
  <c r="C334" i="25"/>
  <c r="D334" i="25"/>
  <c r="E334" i="25"/>
  <c r="F334" i="25"/>
  <c r="G334" i="25"/>
  <c r="H334" i="25"/>
  <c r="I334" i="25"/>
  <c r="J334" i="25"/>
  <c r="K334" i="25"/>
  <c r="L334" i="25"/>
  <c r="M334" i="25"/>
  <c r="N334" i="25"/>
  <c r="O334" i="25"/>
  <c r="P334" i="25"/>
  <c r="Q334" i="25"/>
  <c r="R334" i="25"/>
  <c r="S334" i="25"/>
  <c r="T334" i="25"/>
  <c r="C335" i="25"/>
  <c r="D335" i="25"/>
  <c r="E335" i="25"/>
  <c r="F335" i="25"/>
  <c r="G335" i="25"/>
  <c r="H335" i="25"/>
  <c r="I335" i="25"/>
  <c r="J335" i="25"/>
  <c r="K335" i="25"/>
  <c r="L335" i="25"/>
  <c r="M335" i="25"/>
  <c r="N335" i="25"/>
  <c r="O335" i="25"/>
  <c r="P335" i="25"/>
  <c r="Q335" i="25"/>
  <c r="R335" i="25"/>
  <c r="S335" i="25"/>
  <c r="T335" i="25"/>
  <c r="C336" i="25"/>
  <c r="D336" i="25"/>
  <c r="E336" i="25"/>
  <c r="F336" i="25"/>
  <c r="G336" i="25"/>
  <c r="H336" i="25"/>
  <c r="I336" i="25"/>
  <c r="J336" i="25"/>
  <c r="K336" i="25"/>
  <c r="L336" i="25"/>
  <c r="M336" i="25"/>
  <c r="N336" i="25"/>
  <c r="O336" i="25"/>
  <c r="P336" i="25"/>
  <c r="Q336" i="25"/>
  <c r="R336" i="25"/>
  <c r="S336" i="25"/>
  <c r="T336" i="25"/>
  <c r="C337" i="25"/>
  <c r="D337" i="25"/>
  <c r="E337" i="25"/>
  <c r="F337" i="25"/>
  <c r="G337" i="25"/>
  <c r="H337" i="25"/>
  <c r="I337" i="25"/>
  <c r="J337" i="25"/>
  <c r="K337" i="25"/>
  <c r="L337" i="25"/>
  <c r="M337" i="25"/>
  <c r="N337" i="25"/>
  <c r="O337" i="25"/>
  <c r="P337" i="25"/>
  <c r="Q337" i="25"/>
  <c r="R337" i="25"/>
  <c r="S337" i="25"/>
  <c r="T337" i="25"/>
  <c r="C338" i="25"/>
  <c r="D338" i="25"/>
  <c r="E338" i="25"/>
  <c r="F338" i="25"/>
  <c r="G338" i="25"/>
  <c r="H338" i="25"/>
  <c r="I338" i="25"/>
  <c r="J338" i="25"/>
  <c r="K338" i="25"/>
  <c r="L338" i="25"/>
  <c r="M338" i="25"/>
  <c r="N338" i="25"/>
  <c r="O338" i="25"/>
  <c r="P338" i="25"/>
  <c r="Q338" i="25"/>
  <c r="R338" i="25"/>
  <c r="S338" i="25"/>
  <c r="T338" i="25"/>
  <c r="C339" i="25"/>
  <c r="D339" i="25"/>
  <c r="E339" i="25"/>
  <c r="F339" i="25"/>
  <c r="G339" i="25"/>
  <c r="H339" i="25"/>
  <c r="I339" i="25"/>
  <c r="J339" i="25"/>
  <c r="K339" i="25"/>
  <c r="L339" i="25"/>
  <c r="M339" i="25"/>
  <c r="N339" i="25"/>
  <c r="O339" i="25"/>
  <c r="P339" i="25"/>
  <c r="Q339" i="25"/>
  <c r="R339" i="25"/>
  <c r="S339" i="25"/>
  <c r="T339" i="25"/>
  <c r="C340" i="25"/>
  <c r="D340" i="25"/>
  <c r="E340" i="25"/>
  <c r="F340" i="25"/>
  <c r="G340" i="25"/>
  <c r="H340" i="25"/>
  <c r="I340" i="25"/>
  <c r="J340" i="25"/>
  <c r="K340" i="25"/>
  <c r="L340" i="25"/>
  <c r="M340" i="25"/>
  <c r="N340" i="25"/>
  <c r="O340" i="25"/>
  <c r="P340" i="25"/>
  <c r="Q340" i="25"/>
  <c r="R340" i="25"/>
  <c r="S340" i="25"/>
  <c r="T340" i="25"/>
  <c r="C341" i="25"/>
  <c r="D341" i="25"/>
  <c r="E341" i="25"/>
  <c r="F341" i="25"/>
  <c r="G341" i="25"/>
  <c r="H341" i="25"/>
  <c r="I341" i="25"/>
  <c r="J341" i="25"/>
  <c r="K341" i="25"/>
  <c r="L341" i="25"/>
  <c r="M341" i="25"/>
  <c r="N341" i="25"/>
  <c r="O341" i="25"/>
  <c r="P341" i="25"/>
  <c r="Q341" i="25"/>
  <c r="R341" i="25"/>
  <c r="S341" i="25"/>
  <c r="T341" i="25"/>
  <c r="C342" i="25"/>
  <c r="D342" i="25"/>
  <c r="E342" i="25"/>
  <c r="F342" i="25"/>
  <c r="G342" i="25"/>
  <c r="H342" i="25"/>
  <c r="I342" i="25"/>
  <c r="J342" i="25"/>
  <c r="K342" i="25"/>
  <c r="L342" i="25"/>
  <c r="M342" i="25"/>
  <c r="N342" i="25"/>
  <c r="O342" i="25"/>
  <c r="P342" i="25"/>
  <c r="Q342" i="25"/>
  <c r="R342" i="25"/>
  <c r="S342" i="25"/>
  <c r="T342" i="25"/>
  <c r="C343" i="25"/>
  <c r="D343" i="25"/>
  <c r="E343" i="25"/>
  <c r="F343" i="25"/>
  <c r="G343" i="25"/>
  <c r="H343" i="25"/>
  <c r="I343" i="25"/>
  <c r="J343" i="25"/>
  <c r="K343" i="25"/>
  <c r="L343" i="25"/>
  <c r="M343" i="25"/>
  <c r="N343" i="25"/>
  <c r="O343" i="25"/>
  <c r="P343" i="25"/>
  <c r="Q343" i="25"/>
  <c r="R343" i="25"/>
  <c r="S343" i="25"/>
  <c r="T343" i="25"/>
  <c r="C344" i="25"/>
  <c r="D344" i="25"/>
  <c r="E344" i="25"/>
  <c r="F344" i="25"/>
  <c r="G344" i="25"/>
  <c r="H344" i="25"/>
  <c r="I344" i="25"/>
  <c r="J344" i="25"/>
  <c r="K344" i="25"/>
  <c r="L344" i="25"/>
  <c r="M344" i="25"/>
  <c r="N344" i="25"/>
  <c r="O344" i="25"/>
  <c r="P344" i="25"/>
  <c r="Q344" i="25"/>
  <c r="R344" i="25"/>
  <c r="S344" i="25"/>
  <c r="T344" i="25"/>
  <c r="C345" i="25"/>
  <c r="D345" i="25"/>
  <c r="E345" i="25"/>
  <c r="F345" i="25"/>
  <c r="G345" i="25"/>
  <c r="H345" i="25"/>
  <c r="I345" i="25"/>
  <c r="J345" i="25"/>
  <c r="K345" i="25"/>
  <c r="L345" i="25"/>
  <c r="M345" i="25"/>
  <c r="N345" i="25"/>
  <c r="O345" i="25"/>
  <c r="P345" i="25"/>
  <c r="Q345" i="25"/>
  <c r="R345" i="25"/>
  <c r="S345" i="25"/>
  <c r="T345" i="25"/>
  <c r="C346" i="25"/>
  <c r="D346" i="25"/>
  <c r="E346" i="25"/>
  <c r="F346" i="25"/>
  <c r="G346" i="25"/>
  <c r="H346" i="25"/>
  <c r="I346" i="25"/>
  <c r="J346" i="25"/>
  <c r="K346" i="25"/>
  <c r="L346" i="25"/>
  <c r="M346" i="25"/>
  <c r="N346" i="25"/>
  <c r="O346" i="25"/>
  <c r="P346" i="25"/>
  <c r="Q346" i="25"/>
  <c r="R346" i="25"/>
  <c r="S346" i="25"/>
  <c r="T346" i="25"/>
  <c r="C347" i="25"/>
  <c r="D347" i="25"/>
  <c r="E347" i="25"/>
  <c r="F347" i="25"/>
  <c r="G347" i="25"/>
  <c r="H347" i="25"/>
  <c r="I347" i="25"/>
  <c r="J347" i="25"/>
  <c r="K347" i="25"/>
  <c r="L347" i="25"/>
  <c r="M347" i="25"/>
  <c r="N347" i="25"/>
  <c r="O347" i="25"/>
  <c r="P347" i="25"/>
  <c r="Q347" i="25"/>
  <c r="R347" i="25"/>
  <c r="S347" i="25"/>
  <c r="T347" i="25"/>
  <c r="C348" i="25"/>
  <c r="D348" i="25"/>
  <c r="E348" i="25"/>
  <c r="F348" i="25"/>
  <c r="G348" i="25"/>
  <c r="H348" i="25"/>
  <c r="I348" i="25"/>
  <c r="J348" i="25"/>
  <c r="K348" i="25"/>
  <c r="L348" i="25"/>
  <c r="M348" i="25"/>
  <c r="N348" i="25"/>
  <c r="O348" i="25"/>
  <c r="P348" i="25"/>
  <c r="Q348" i="25"/>
  <c r="R348" i="25"/>
  <c r="S348" i="25"/>
  <c r="T348" i="25"/>
  <c r="C349" i="25"/>
  <c r="D349" i="25"/>
  <c r="E349" i="25"/>
  <c r="F349" i="25"/>
  <c r="G349" i="25"/>
  <c r="H349" i="25"/>
  <c r="I349" i="25"/>
  <c r="J349" i="25"/>
  <c r="K349" i="25"/>
  <c r="L349" i="25"/>
  <c r="M349" i="25"/>
  <c r="N349" i="25"/>
  <c r="O349" i="25"/>
  <c r="P349" i="25"/>
  <c r="Q349" i="25"/>
  <c r="R349" i="25"/>
  <c r="S349" i="25"/>
  <c r="T349" i="25"/>
  <c r="C350" i="25"/>
  <c r="D350" i="25"/>
  <c r="E350" i="25"/>
  <c r="F350" i="25"/>
  <c r="G350" i="25"/>
  <c r="H350" i="25"/>
  <c r="I350" i="25"/>
  <c r="J350" i="25"/>
  <c r="K350" i="25"/>
  <c r="L350" i="25"/>
  <c r="M350" i="25"/>
  <c r="N350" i="25"/>
  <c r="O350" i="25"/>
  <c r="P350" i="25"/>
  <c r="Q350" i="25"/>
  <c r="R350" i="25"/>
  <c r="S350" i="25"/>
  <c r="T350" i="25"/>
  <c r="C351" i="25"/>
  <c r="D351" i="25"/>
  <c r="E351" i="25"/>
  <c r="F351" i="25"/>
  <c r="G351" i="25"/>
  <c r="H351" i="25"/>
  <c r="I351" i="25"/>
  <c r="J351" i="25"/>
  <c r="K351" i="25"/>
  <c r="L351" i="25"/>
  <c r="M351" i="25"/>
  <c r="N351" i="25"/>
  <c r="O351" i="25"/>
  <c r="P351" i="25"/>
  <c r="Q351" i="25"/>
  <c r="R351" i="25"/>
  <c r="S351" i="25"/>
  <c r="T351" i="25"/>
  <c r="C352" i="25"/>
  <c r="D352" i="25"/>
  <c r="E352" i="25"/>
  <c r="F352" i="25"/>
  <c r="G352" i="25"/>
  <c r="H352" i="25"/>
  <c r="I352" i="25"/>
  <c r="J352" i="25"/>
  <c r="K352" i="25"/>
  <c r="L352" i="25"/>
  <c r="M352" i="25"/>
  <c r="N352" i="25"/>
  <c r="O352" i="25"/>
  <c r="P352" i="25"/>
  <c r="Q352" i="25"/>
  <c r="R352" i="25"/>
  <c r="S352" i="25"/>
  <c r="T352" i="25"/>
  <c r="C353" i="25"/>
  <c r="D353" i="25"/>
  <c r="E353" i="25"/>
  <c r="F353" i="25"/>
  <c r="G353" i="25"/>
  <c r="H353" i="25"/>
  <c r="I353" i="25"/>
  <c r="J353" i="25"/>
  <c r="K353" i="25"/>
  <c r="L353" i="25"/>
  <c r="M353" i="25"/>
  <c r="N353" i="25"/>
  <c r="O353" i="25"/>
  <c r="P353" i="25"/>
  <c r="Q353" i="25"/>
  <c r="R353" i="25"/>
  <c r="S353" i="25"/>
  <c r="T353" i="25"/>
  <c r="C354" i="25"/>
  <c r="D354" i="25"/>
  <c r="E354" i="25"/>
  <c r="F354" i="25"/>
  <c r="G354" i="25"/>
  <c r="H354" i="25"/>
  <c r="I354" i="25"/>
  <c r="J354" i="25"/>
  <c r="K354" i="25"/>
  <c r="L354" i="25"/>
  <c r="M354" i="25"/>
  <c r="N354" i="25"/>
  <c r="O354" i="25"/>
  <c r="P354" i="25"/>
  <c r="Q354" i="25"/>
  <c r="R354" i="25"/>
  <c r="S354" i="25"/>
  <c r="T354" i="25"/>
  <c r="C355" i="25"/>
  <c r="D355" i="25"/>
  <c r="E355" i="25"/>
  <c r="F355" i="25"/>
  <c r="G355" i="25"/>
  <c r="H355" i="25"/>
  <c r="I355" i="25"/>
  <c r="J355" i="25"/>
  <c r="K355" i="25"/>
  <c r="L355" i="25"/>
  <c r="M355" i="25"/>
  <c r="N355" i="25"/>
  <c r="O355" i="25"/>
  <c r="P355" i="25"/>
  <c r="Q355" i="25"/>
  <c r="R355" i="25"/>
  <c r="S355" i="25"/>
  <c r="T355" i="25"/>
  <c r="C356" i="25"/>
  <c r="D356" i="25"/>
  <c r="E356" i="25"/>
  <c r="F356" i="25"/>
  <c r="G356" i="25"/>
  <c r="H356" i="25"/>
  <c r="I356" i="25"/>
  <c r="J356" i="25"/>
  <c r="K356" i="25"/>
  <c r="L356" i="25"/>
  <c r="M356" i="25"/>
  <c r="N356" i="25"/>
  <c r="O356" i="25"/>
  <c r="P356" i="25"/>
  <c r="Q356" i="25"/>
  <c r="R356" i="25"/>
  <c r="S356" i="25"/>
  <c r="T356" i="25"/>
  <c r="C357" i="25"/>
  <c r="D357" i="25"/>
  <c r="E357" i="25"/>
  <c r="F357" i="25"/>
  <c r="G357" i="25"/>
  <c r="H357" i="25"/>
  <c r="I357" i="25"/>
  <c r="J357" i="25"/>
  <c r="K357" i="25"/>
  <c r="L357" i="25"/>
  <c r="M357" i="25"/>
  <c r="N357" i="25"/>
  <c r="O357" i="25"/>
  <c r="P357" i="25"/>
  <c r="Q357" i="25"/>
  <c r="R357" i="25"/>
  <c r="S357" i="25"/>
  <c r="T357" i="25"/>
  <c r="C358" i="25"/>
  <c r="D358" i="25"/>
  <c r="E358" i="25"/>
  <c r="F358" i="25"/>
  <c r="G358" i="25"/>
  <c r="H358" i="25"/>
  <c r="I358" i="25"/>
  <c r="J358" i="25"/>
  <c r="K358" i="25"/>
  <c r="L358" i="25"/>
  <c r="M358" i="25"/>
  <c r="N358" i="25"/>
  <c r="O358" i="25"/>
  <c r="P358" i="25"/>
  <c r="Q358" i="25"/>
  <c r="R358" i="25"/>
  <c r="S358" i="25"/>
  <c r="T358" i="25"/>
  <c r="C359" i="25"/>
  <c r="D359" i="25"/>
  <c r="E359" i="25"/>
  <c r="F359" i="25"/>
  <c r="G359" i="25"/>
  <c r="H359" i="25"/>
  <c r="I359" i="25"/>
  <c r="J359" i="25"/>
  <c r="K359" i="25"/>
  <c r="L359" i="25"/>
  <c r="M359" i="25"/>
  <c r="N359" i="25"/>
  <c r="O359" i="25"/>
  <c r="P359" i="25"/>
  <c r="Q359" i="25"/>
  <c r="R359" i="25"/>
  <c r="S359" i="25"/>
  <c r="T359" i="25"/>
  <c r="C360" i="25"/>
  <c r="D360" i="25"/>
  <c r="E360" i="25"/>
  <c r="F360" i="25"/>
  <c r="G360" i="25"/>
  <c r="H360" i="25"/>
  <c r="I360" i="25"/>
  <c r="J360" i="25"/>
  <c r="K360" i="25"/>
  <c r="L360" i="25"/>
  <c r="M360" i="25"/>
  <c r="N360" i="25"/>
  <c r="O360" i="25"/>
  <c r="P360" i="25"/>
  <c r="Q360" i="25"/>
  <c r="R360" i="25"/>
  <c r="S360" i="25"/>
  <c r="T360" i="25"/>
  <c r="C361" i="25"/>
  <c r="D361" i="25"/>
  <c r="E361" i="25"/>
  <c r="F361" i="25"/>
  <c r="G361" i="25"/>
  <c r="H361" i="25"/>
  <c r="I361" i="25"/>
  <c r="J361" i="25"/>
  <c r="K361" i="25"/>
  <c r="L361" i="25"/>
  <c r="M361" i="25"/>
  <c r="N361" i="25"/>
  <c r="O361" i="25"/>
  <c r="P361" i="25"/>
  <c r="Q361" i="25"/>
  <c r="R361" i="25"/>
  <c r="S361" i="25"/>
  <c r="T361" i="25"/>
  <c r="C362" i="25"/>
  <c r="D362" i="25"/>
  <c r="E362" i="25"/>
  <c r="F362" i="25"/>
  <c r="G362" i="25"/>
  <c r="H362" i="25"/>
  <c r="I362" i="25"/>
  <c r="J362" i="25"/>
  <c r="K362" i="25"/>
  <c r="L362" i="25"/>
  <c r="M362" i="25"/>
  <c r="N362" i="25"/>
  <c r="O362" i="25"/>
  <c r="P362" i="25"/>
  <c r="Q362" i="25"/>
  <c r="R362" i="25"/>
  <c r="S362" i="25"/>
  <c r="T362" i="25"/>
  <c r="C363" i="25"/>
  <c r="D363" i="25"/>
  <c r="E363" i="25"/>
  <c r="F363" i="25"/>
  <c r="G363" i="25"/>
  <c r="H363" i="25"/>
  <c r="I363" i="25"/>
  <c r="J363" i="25"/>
  <c r="K363" i="25"/>
  <c r="L363" i="25"/>
  <c r="M363" i="25"/>
  <c r="N363" i="25"/>
  <c r="O363" i="25"/>
  <c r="P363" i="25"/>
  <c r="Q363" i="25"/>
  <c r="R363" i="25"/>
  <c r="S363" i="25"/>
  <c r="T363" i="25"/>
  <c r="C364" i="25"/>
  <c r="D364" i="25"/>
  <c r="E364" i="25"/>
  <c r="F364" i="25"/>
  <c r="G364" i="25"/>
  <c r="H364" i="25"/>
  <c r="I364" i="25"/>
  <c r="J364" i="25"/>
  <c r="K364" i="25"/>
  <c r="L364" i="25"/>
  <c r="M364" i="25"/>
  <c r="N364" i="25"/>
  <c r="O364" i="25"/>
  <c r="P364" i="25"/>
  <c r="Q364" i="25"/>
  <c r="R364" i="25"/>
  <c r="S364" i="25"/>
  <c r="T364" i="25"/>
  <c r="C365" i="25"/>
  <c r="D365" i="25"/>
  <c r="E365" i="25"/>
  <c r="F365" i="25"/>
  <c r="G365" i="25"/>
  <c r="H365" i="25"/>
  <c r="I365" i="25"/>
  <c r="J365" i="25"/>
  <c r="K365" i="25"/>
  <c r="L365" i="25"/>
  <c r="M365" i="25"/>
  <c r="N365" i="25"/>
  <c r="O365" i="25"/>
  <c r="P365" i="25"/>
  <c r="Q365" i="25"/>
  <c r="R365" i="25"/>
  <c r="S365" i="25"/>
  <c r="T365" i="25"/>
  <c r="C366" i="25"/>
  <c r="D366" i="25"/>
  <c r="E366" i="25"/>
  <c r="F366" i="25"/>
  <c r="G366" i="25"/>
  <c r="H366" i="25"/>
  <c r="I366" i="25"/>
  <c r="J366" i="25"/>
  <c r="K366" i="25"/>
  <c r="L366" i="25"/>
  <c r="M366" i="25"/>
  <c r="N366" i="25"/>
  <c r="O366" i="25"/>
  <c r="P366" i="25"/>
  <c r="Q366" i="25"/>
  <c r="R366" i="25"/>
  <c r="S366" i="25"/>
  <c r="T366" i="25"/>
  <c r="C367" i="25"/>
  <c r="D367" i="25"/>
  <c r="E367" i="25"/>
  <c r="F367" i="25"/>
  <c r="G367" i="25"/>
  <c r="H367" i="25"/>
  <c r="I367" i="25"/>
  <c r="J367" i="25"/>
  <c r="K367" i="25"/>
  <c r="L367" i="25"/>
  <c r="M367" i="25"/>
  <c r="N367" i="25"/>
  <c r="O367" i="25"/>
  <c r="P367" i="25"/>
  <c r="Q367" i="25"/>
  <c r="R367" i="25"/>
  <c r="S367" i="25"/>
  <c r="T367" i="25"/>
  <c r="C368" i="25"/>
  <c r="D368" i="25"/>
  <c r="E368" i="25"/>
  <c r="F368" i="25"/>
  <c r="G368" i="25"/>
  <c r="H368" i="25"/>
  <c r="I368" i="25"/>
  <c r="J368" i="25"/>
  <c r="K368" i="25"/>
  <c r="L368" i="25"/>
  <c r="M368" i="25"/>
  <c r="N368" i="25"/>
  <c r="O368" i="25"/>
  <c r="P368" i="25"/>
  <c r="Q368" i="25"/>
  <c r="R368" i="25"/>
  <c r="S368" i="25"/>
  <c r="T368" i="25"/>
  <c r="C369" i="25"/>
  <c r="D369" i="25"/>
  <c r="E369" i="25"/>
  <c r="F369" i="25"/>
  <c r="G369" i="25"/>
  <c r="H369" i="25"/>
  <c r="I369" i="25"/>
  <c r="J369" i="25"/>
  <c r="K369" i="25"/>
  <c r="L369" i="25"/>
  <c r="M369" i="25"/>
  <c r="N369" i="25"/>
  <c r="O369" i="25"/>
  <c r="P369" i="25"/>
  <c r="Q369" i="25"/>
  <c r="R369" i="25"/>
  <c r="S369" i="25"/>
  <c r="T369" i="25"/>
  <c r="C370" i="25"/>
  <c r="D370" i="25"/>
  <c r="E370" i="25"/>
  <c r="F370" i="25"/>
  <c r="G370" i="25"/>
  <c r="H370" i="25"/>
  <c r="I370" i="25"/>
  <c r="J370" i="25"/>
  <c r="K370" i="25"/>
  <c r="L370" i="25"/>
  <c r="M370" i="25"/>
  <c r="N370" i="25"/>
  <c r="O370" i="25"/>
  <c r="P370" i="25"/>
  <c r="Q370" i="25"/>
  <c r="R370" i="25"/>
  <c r="S370" i="25"/>
  <c r="T370" i="25"/>
  <c r="C371" i="25"/>
  <c r="D371" i="25"/>
  <c r="E371" i="25"/>
  <c r="F371" i="25"/>
  <c r="G371" i="25"/>
  <c r="H371" i="25"/>
  <c r="I371" i="25"/>
  <c r="J371" i="25"/>
  <c r="K371" i="25"/>
  <c r="L371" i="25"/>
  <c r="M371" i="25"/>
  <c r="N371" i="25"/>
  <c r="O371" i="25"/>
  <c r="P371" i="25"/>
  <c r="Q371" i="25"/>
  <c r="R371" i="25"/>
  <c r="S371" i="25"/>
  <c r="T371" i="25"/>
  <c r="C372" i="25"/>
  <c r="D372" i="25"/>
  <c r="E372" i="25"/>
  <c r="F372" i="25"/>
  <c r="G372" i="25"/>
  <c r="H372" i="25"/>
  <c r="I372" i="25"/>
  <c r="J372" i="25"/>
  <c r="K372" i="25"/>
  <c r="L372" i="25"/>
  <c r="M372" i="25"/>
  <c r="N372" i="25"/>
  <c r="O372" i="25"/>
  <c r="P372" i="25"/>
  <c r="Q372" i="25"/>
  <c r="R372" i="25"/>
  <c r="S372" i="25"/>
  <c r="T372" i="25"/>
  <c r="C373" i="25"/>
  <c r="D373" i="25"/>
  <c r="E373" i="25"/>
  <c r="F373" i="25"/>
  <c r="G373" i="25"/>
  <c r="H373" i="25"/>
  <c r="I373" i="25"/>
  <c r="J373" i="25"/>
  <c r="K373" i="25"/>
  <c r="L373" i="25"/>
  <c r="M373" i="25"/>
  <c r="N373" i="25"/>
  <c r="O373" i="25"/>
  <c r="P373" i="25"/>
  <c r="Q373" i="25"/>
  <c r="R373" i="25"/>
  <c r="S373" i="25"/>
  <c r="T373" i="25"/>
  <c r="C374" i="25"/>
  <c r="D374" i="25"/>
  <c r="E374" i="25"/>
  <c r="F374" i="25"/>
  <c r="G374" i="25"/>
  <c r="H374" i="25"/>
  <c r="I374" i="25"/>
  <c r="J374" i="25"/>
  <c r="K374" i="25"/>
  <c r="L374" i="25"/>
  <c r="M374" i="25"/>
  <c r="N374" i="25"/>
  <c r="O374" i="25"/>
  <c r="P374" i="25"/>
  <c r="Q374" i="25"/>
  <c r="R374" i="25"/>
  <c r="S374" i="25"/>
  <c r="T374" i="25"/>
  <c r="C375" i="25"/>
  <c r="D375" i="25"/>
  <c r="E375" i="25"/>
  <c r="F375" i="25"/>
  <c r="G375" i="25"/>
  <c r="H375" i="25"/>
  <c r="I375" i="25"/>
  <c r="J375" i="25"/>
  <c r="K375" i="25"/>
  <c r="L375" i="25"/>
  <c r="M375" i="25"/>
  <c r="N375" i="25"/>
  <c r="O375" i="25"/>
  <c r="P375" i="25"/>
  <c r="Q375" i="25"/>
  <c r="R375" i="25"/>
  <c r="S375" i="25"/>
  <c r="T375" i="25"/>
  <c r="C376" i="25"/>
  <c r="D376" i="25"/>
  <c r="E376" i="25"/>
  <c r="F376" i="25"/>
  <c r="G376" i="25"/>
  <c r="H376" i="25"/>
  <c r="I376" i="25"/>
  <c r="J376" i="25"/>
  <c r="K376" i="25"/>
  <c r="L376" i="25"/>
  <c r="M376" i="25"/>
  <c r="N376" i="25"/>
  <c r="O376" i="25"/>
  <c r="P376" i="25"/>
  <c r="Q376" i="25"/>
  <c r="R376" i="25"/>
  <c r="S376" i="25"/>
  <c r="T376" i="25"/>
  <c r="C377" i="25"/>
  <c r="D377" i="25"/>
  <c r="E377" i="25"/>
  <c r="F377" i="25"/>
  <c r="G377" i="25"/>
  <c r="H377" i="25"/>
  <c r="I377" i="25"/>
  <c r="J377" i="25"/>
  <c r="K377" i="25"/>
  <c r="L377" i="25"/>
  <c r="M377" i="25"/>
  <c r="N377" i="25"/>
  <c r="O377" i="25"/>
  <c r="P377" i="25"/>
  <c r="Q377" i="25"/>
  <c r="R377" i="25"/>
  <c r="S377" i="25"/>
  <c r="T377" i="25"/>
  <c r="C378" i="25"/>
  <c r="D378" i="25"/>
  <c r="E378" i="25"/>
  <c r="F378" i="25"/>
  <c r="G378" i="25"/>
  <c r="H378" i="25"/>
  <c r="I378" i="25"/>
  <c r="J378" i="25"/>
  <c r="K378" i="25"/>
  <c r="L378" i="25"/>
  <c r="M378" i="25"/>
  <c r="N378" i="25"/>
  <c r="O378" i="25"/>
  <c r="P378" i="25"/>
  <c r="Q378" i="25"/>
  <c r="R378" i="25"/>
  <c r="S378" i="25"/>
  <c r="T378" i="25"/>
  <c r="C379" i="25"/>
  <c r="D379" i="25"/>
  <c r="E379" i="25"/>
  <c r="F379" i="25"/>
  <c r="G379" i="25"/>
  <c r="H379" i="25"/>
  <c r="I379" i="25"/>
  <c r="J379" i="25"/>
  <c r="K379" i="25"/>
  <c r="L379" i="25"/>
  <c r="M379" i="25"/>
  <c r="N379" i="25"/>
  <c r="O379" i="25"/>
  <c r="P379" i="25"/>
  <c r="Q379" i="25"/>
  <c r="R379" i="25"/>
  <c r="S379" i="25"/>
  <c r="T379" i="25"/>
  <c r="C380" i="25"/>
  <c r="D380" i="25"/>
  <c r="E380" i="25"/>
  <c r="F380" i="25"/>
  <c r="G380" i="25"/>
  <c r="H380" i="25"/>
  <c r="I380" i="25"/>
  <c r="J380" i="25"/>
  <c r="K380" i="25"/>
  <c r="L380" i="25"/>
  <c r="M380" i="25"/>
  <c r="N380" i="25"/>
  <c r="O380" i="25"/>
  <c r="P380" i="25"/>
  <c r="Q380" i="25"/>
  <c r="R380" i="25"/>
  <c r="S380" i="25"/>
  <c r="T380" i="25"/>
  <c r="C381" i="25"/>
  <c r="D381" i="25"/>
  <c r="E381" i="25"/>
  <c r="F381" i="25"/>
  <c r="G381" i="25"/>
  <c r="H381" i="25"/>
  <c r="I381" i="25"/>
  <c r="J381" i="25"/>
  <c r="K381" i="25"/>
  <c r="L381" i="25"/>
  <c r="M381" i="25"/>
  <c r="N381" i="25"/>
  <c r="O381" i="25"/>
  <c r="P381" i="25"/>
  <c r="Q381" i="25"/>
  <c r="R381" i="25"/>
  <c r="S381" i="25"/>
  <c r="T381" i="25"/>
  <c r="C382" i="25"/>
  <c r="D382" i="25"/>
  <c r="E382" i="25"/>
  <c r="F382" i="25"/>
  <c r="G382" i="25"/>
  <c r="H382" i="25"/>
  <c r="I382" i="25"/>
  <c r="J382" i="25"/>
  <c r="K382" i="25"/>
  <c r="L382" i="25"/>
  <c r="M382" i="25"/>
  <c r="N382" i="25"/>
  <c r="O382" i="25"/>
  <c r="P382" i="25"/>
  <c r="Q382" i="25"/>
  <c r="R382" i="25"/>
  <c r="S382" i="25"/>
  <c r="T382" i="25"/>
  <c r="C383" i="25"/>
  <c r="D383" i="25"/>
  <c r="E383" i="25"/>
  <c r="F383" i="25"/>
  <c r="G383" i="25"/>
  <c r="H383" i="25"/>
  <c r="I383" i="25"/>
  <c r="J383" i="25"/>
  <c r="K383" i="25"/>
  <c r="L383" i="25"/>
  <c r="M383" i="25"/>
  <c r="N383" i="25"/>
  <c r="O383" i="25"/>
  <c r="P383" i="25"/>
  <c r="Q383" i="25"/>
  <c r="R383" i="25"/>
  <c r="S383" i="25"/>
  <c r="T383" i="25"/>
  <c r="C384" i="25"/>
  <c r="D384" i="25"/>
  <c r="E384" i="25"/>
  <c r="F384" i="25"/>
  <c r="G384" i="25"/>
  <c r="H384" i="25"/>
  <c r="I384" i="25"/>
  <c r="J384" i="25"/>
  <c r="K384" i="25"/>
  <c r="L384" i="25"/>
  <c r="M384" i="25"/>
  <c r="N384" i="25"/>
  <c r="O384" i="25"/>
  <c r="P384" i="25"/>
  <c r="Q384" i="25"/>
  <c r="R384" i="25"/>
  <c r="S384" i="25"/>
  <c r="T384" i="25"/>
  <c r="C385" i="25"/>
  <c r="D385" i="25"/>
  <c r="E385" i="25"/>
  <c r="F385" i="25"/>
  <c r="G385" i="25"/>
  <c r="H385" i="25"/>
  <c r="I385" i="25"/>
  <c r="J385" i="25"/>
  <c r="K385" i="25"/>
  <c r="L385" i="25"/>
  <c r="M385" i="25"/>
  <c r="N385" i="25"/>
  <c r="O385" i="25"/>
  <c r="P385" i="25"/>
  <c r="Q385" i="25"/>
  <c r="R385" i="25"/>
  <c r="S385" i="25"/>
  <c r="T385" i="25"/>
  <c r="C386" i="25"/>
  <c r="D386" i="25"/>
  <c r="E386" i="25"/>
  <c r="F386" i="25"/>
  <c r="G386" i="25"/>
  <c r="H386" i="25"/>
  <c r="I386" i="25"/>
  <c r="J386" i="25"/>
  <c r="K386" i="25"/>
  <c r="L386" i="25"/>
  <c r="M386" i="25"/>
  <c r="N386" i="25"/>
  <c r="O386" i="25"/>
  <c r="P386" i="25"/>
  <c r="Q386" i="25"/>
  <c r="R386" i="25"/>
  <c r="S386" i="25"/>
  <c r="T386" i="25"/>
  <c r="C387" i="25"/>
  <c r="D387" i="25"/>
  <c r="E387" i="25"/>
  <c r="F387" i="25"/>
  <c r="G387" i="25"/>
  <c r="H387" i="25"/>
  <c r="I387" i="25"/>
  <c r="J387" i="25"/>
  <c r="K387" i="25"/>
  <c r="L387" i="25"/>
  <c r="M387" i="25"/>
  <c r="N387" i="25"/>
  <c r="O387" i="25"/>
  <c r="P387" i="25"/>
  <c r="Q387" i="25"/>
  <c r="R387" i="25"/>
  <c r="S387" i="25"/>
  <c r="T387" i="25"/>
  <c r="C388" i="25"/>
  <c r="D388" i="25"/>
  <c r="E388" i="25"/>
  <c r="F388" i="25"/>
  <c r="G388" i="25"/>
  <c r="H388" i="25"/>
  <c r="I388" i="25"/>
  <c r="J388" i="25"/>
  <c r="K388" i="25"/>
  <c r="L388" i="25"/>
  <c r="M388" i="25"/>
  <c r="N388" i="25"/>
  <c r="O388" i="25"/>
  <c r="P388" i="25"/>
  <c r="Q388" i="25"/>
  <c r="R388" i="25"/>
  <c r="S388" i="25"/>
  <c r="T388" i="25"/>
  <c r="C389" i="25"/>
  <c r="D389" i="25"/>
  <c r="E389" i="25"/>
  <c r="F389" i="25"/>
  <c r="G389" i="25"/>
  <c r="H389" i="25"/>
  <c r="I389" i="25"/>
  <c r="J389" i="25"/>
  <c r="K389" i="25"/>
  <c r="L389" i="25"/>
  <c r="M389" i="25"/>
  <c r="N389" i="25"/>
  <c r="O389" i="25"/>
  <c r="P389" i="25"/>
  <c r="Q389" i="25"/>
  <c r="R389" i="25"/>
  <c r="S389" i="25"/>
  <c r="T389" i="25"/>
  <c r="C390" i="25"/>
  <c r="D390" i="25"/>
  <c r="E390" i="25"/>
  <c r="F390" i="25"/>
  <c r="G390" i="25"/>
  <c r="H390" i="25"/>
  <c r="I390" i="25"/>
  <c r="J390" i="25"/>
  <c r="K390" i="25"/>
  <c r="L390" i="25"/>
  <c r="M390" i="25"/>
  <c r="N390" i="25"/>
  <c r="O390" i="25"/>
  <c r="P390" i="25"/>
  <c r="Q390" i="25"/>
  <c r="R390" i="25"/>
  <c r="S390" i="25"/>
  <c r="T390" i="25"/>
  <c r="C391" i="25"/>
  <c r="D391" i="25"/>
  <c r="E391" i="25"/>
  <c r="F391" i="25"/>
  <c r="G391" i="25"/>
  <c r="H391" i="25"/>
  <c r="I391" i="25"/>
  <c r="J391" i="25"/>
  <c r="K391" i="25"/>
  <c r="L391" i="25"/>
  <c r="M391" i="25"/>
  <c r="N391" i="25"/>
  <c r="O391" i="25"/>
  <c r="P391" i="25"/>
  <c r="Q391" i="25"/>
  <c r="R391" i="25"/>
  <c r="S391" i="25"/>
  <c r="T391" i="25"/>
  <c r="C392" i="25"/>
  <c r="D392" i="25"/>
  <c r="E392" i="25"/>
  <c r="F392" i="25"/>
  <c r="G392" i="25"/>
  <c r="H392" i="25"/>
  <c r="I392" i="25"/>
  <c r="J392" i="25"/>
  <c r="K392" i="25"/>
  <c r="L392" i="25"/>
  <c r="M392" i="25"/>
  <c r="N392" i="25"/>
  <c r="O392" i="25"/>
  <c r="P392" i="25"/>
  <c r="Q392" i="25"/>
  <c r="R392" i="25"/>
  <c r="S392" i="25"/>
  <c r="T392" i="25"/>
  <c r="C393" i="25"/>
  <c r="D393" i="25"/>
  <c r="E393" i="25"/>
  <c r="F393" i="25"/>
  <c r="G393" i="25"/>
  <c r="H393" i="25"/>
  <c r="I393" i="25"/>
  <c r="J393" i="25"/>
  <c r="K393" i="25"/>
  <c r="L393" i="25"/>
  <c r="M393" i="25"/>
  <c r="N393" i="25"/>
  <c r="O393" i="25"/>
  <c r="P393" i="25"/>
  <c r="Q393" i="25"/>
  <c r="R393" i="25"/>
  <c r="S393" i="25"/>
  <c r="T393" i="25"/>
  <c r="C394" i="25"/>
  <c r="D394" i="25"/>
  <c r="E394" i="25"/>
  <c r="F394" i="25"/>
  <c r="G394" i="25"/>
  <c r="H394" i="25"/>
  <c r="I394" i="25"/>
  <c r="J394" i="25"/>
  <c r="K394" i="25"/>
  <c r="L394" i="25"/>
  <c r="M394" i="25"/>
  <c r="N394" i="25"/>
  <c r="O394" i="25"/>
  <c r="P394" i="25"/>
  <c r="Q394" i="25"/>
  <c r="R394" i="25"/>
  <c r="S394" i="25"/>
  <c r="T394" i="25"/>
  <c r="C395" i="25"/>
  <c r="D395" i="25"/>
  <c r="E395" i="25"/>
  <c r="F395" i="25"/>
  <c r="G395" i="25"/>
  <c r="H395" i="25"/>
  <c r="I395" i="25"/>
  <c r="J395" i="25"/>
  <c r="K395" i="25"/>
  <c r="L395" i="25"/>
  <c r="M395" i="25"/>
  <c r="N395" i="25"/>
  <c r="O395" i="25"/>
  <c r="P395" i="25"/>
  <c r="Q395" i="25"/>
  <c r="R395" i="25"/>
  <c r="S395" i="25"/>
  <c r="T395" i="25"/>
  <c r="C396" i="25"/>
  <c r="D396" i="25"/>
  <c r="E396" i="25"/>
  <c r="F396" i="25"/>
  <c r="G396" i="25"/>
  <c r="H396" i="25"/>
  <c r="I396" i="25"/>
  <c r="J396" i="25"/>
  <c r="K396" i="25"/>
  <c r="L396" i="25"/>
  <c r="M396" i="25"/>
  <c r="N396" i="25"/>
  <c r="O396" i="25"/>
  <c r="P396" i="25"/>
  <c r="Q396" i="25"/>
  <c r="R396" i="25"/>
  <c r="S396" i="25"/>
  <c r="T396" i="25"/>
  <c r="C397" i="25"/>
  <c r="D397" i="25"/>
  <c r="E397" i="25"/>
  <c r="F397" i="25"/>
  <c r="G397" i="25"/>
  <c r="H397" i="25"/>
  <c r="I397" i="25"/>
  <c r="J397" i="25"/>
  <c r="K397" i="25"/>
  <c r="L397" i="25"/>
  <c r="M397" i="25"/>
  <c r="N397" i="25"/>
  <c r="O397" i="25"/>
  <c r="P397" i="25"/>
  <c r="Q397" i="25"/>
  <c r="R397" i="25"/>
  <c r="S397" i="25"/>
  <c r="T397" i="25"/>
  <c r="C398" i="25"/>
  <c r="D398" i="25"/>
  <c r="E398" i="25"/>
  <c r="F398" i="25"/>
  <c r="G398" i="25"/>
  <c r="H398" i="25"/>
  <c r="I398" i="25"/>
  <c r="J398" i="25"/>
  <c r="K398" i="25"/>
  <c r="L398" i="25"/>
  <c r="M398" i="25"/>
  <c r="N398" i="25"/>
  <c r="O398" i="25"/>
  <c r="P398" i="25"/>
  <c r="Q398" i="25"/>
  <c r="R398" i="25"/>
  <c r="S398" i="25"/>
  <c r="T398" i="25"/>
  <c r="C399" i="25"/>
  <c r="D399" i="25"/>
  <c r="E399" i="25"/>
  <c r="F399" i="25"/>
  <c r="G399" i="25"/>
  <c r="H399" i="25"/>
  <c r="I399" i="25"/>
  <c r="J399" i="25"/>
  <c r="K399" i="25"/>
  <c r="L399" i="25"/>
  <c r="M399" i="25"/>
  <c r="N399" i="25"/>
  <c r="O399" i="25"/>
  <c r="P399" i="25"/>
  <c r="Q399" i="25"/>
  <c r="R399" i="25"/>
  <c r="S399" i="25"/>
  <c r="T399" i="25"/>
  <c r="C400" i="25"/>
  <c r="D400" i="25"/>
  <c r="E400" i="25"/>
  <c r="F400" i="25"/>
  <c r="G400" i="25"/>
  <c r="H400" i="25"/>
  <c r="I400" i="25"/>
  <c r="J400" i="25"/>
  <c r="K400" i="25"/>
  <c r="L400" i="25"/>
  <c r="M400" i="25"/>
  <c r="N400" i="25"/>
  <c r="O400" i="25"/>
  <c r="P400" i="25"/>
  <c r="Q400" i="25"/>
  <c r="R400" i="25"/>
  <c r="S400" i="25"/>
  <c r="T400" i="25"/>
  <c r="C401" i="25"/>
  <c r="D401" i="25"/>
  <c r="E401" i="25"/>
  <c r="F401" i="25"/>
  <c r="G401" i="25"/>
  <c r="H401" i="25"/>
  <c r="I401" i="25"/>
  <c r="J401" i="25"/>
  <c r="K401" i="25"/>
  <c r="L401" i="25"/>
  <c r="M401" i="25"/>
  <c r="N401" i="25"/>
  <c r="O401" i="25"/>
  <c r="P401" i="25"/>
  <c r="Q401" i="25"/>
  <c r="R401" i="25"/>
  <c r="S401" i="25"/>
  <c r="T401" i="25"/>
  <c r="C402" i="25"/>
  <c r="D402" i="25"/>
  <c r="E402" i="25"/>
  <c r="F402" i="25"/>
  <c r="G402" i="25"/>
  <c r="H402" i="25"/>
  <c r="I402" i="25"/>
  <c r="J402" i="25"/>
  <c r="K402" i="25"/>
  <c r="L402" i="25"/>
  <c r="M402" i="25"/>
  <c r="N402" i="25"/>
  <c r="O402" i="25"/>
  <c r="P402" i="25"/>
  <c r="Q402" i="25"/>
  <c r="R402" i="25"/>
  <c r="S402" i="25"/>
  <c r="T402" i="25"/>
  <c r="C403" i="25"/>
  <c r="D403" i="25"/>
  <c r="E403" i="25"/>
  <c r="F403" i="25"/>
  <c r="G403" i="25"/>
  <c r="H403" i="25"/>
  <c r="I403" i="25"/>
  <c r="J403" i="25"/>
  <c r="K403" i="25"/>
  <c r="L403" i="25"/>
  <c r="M403" i="25"/>
  <c r="N403" i="25"/>
  <c r="O403" i="25"/>
  <c r="P403" i="25"/>
  <c r="Q403" i="25"/>
  <c r="R403" i="25"/>
  <c r="S403" i="25"/>
  <c r="T403" i="25"/>
  <c r="C404" i="25"/>
  <c r="D404" i="25"/>
  <c r="E404" i="25"/>
  <c r="F404" i="25"/>
  <c r="G404" i="25"/>
  <c r="H404" i="25"/>
  <c r="I404" i="25"/>
  <c r="J404" i="25"/>
  <c r="K404" i="25"/>
  <c r="L404" i="25"/>
  <c r="M404" i="25"/>
  <c r="N404" i="25"/>
  <c r="O404" i="25"/>
  <c r="P404" i="25"/>
  <c r="Q404" i="25"/>
  <c r="R404" i="25"/>
  <c r="S404" i="25"/>
  <c r="T404" i="25"/>
  <c r="C405" i="25"/>
  <c r="D405" i="25"/>
  <c r="E405" i="25"/>
  <c r="F405" i="25"/>
  <c r="G405" i="25"/>
  <c r="H405" i="25"/>
  <c r="I405" i="25"/>
  <c r="J405" i="25"/>
  <c r="K405" i="25"/>
  <c r="L405" i="25"/>
  <c r="M405" i="25"/>
  <c r="N405" i="25"/>
  <c r="O405" i="25"/>
  <c r="P405" i="25"/>
  <c r="Q405" i="25"/>
  <c r="R405" i="25"/>
  <c r="S405" i="25"/>
  <c r="T405" i="25"/>
  <c r="C406" i="25"/>
  <c r="D406" i="25"/>
  <c r="E406" i="25"/>
  <c r="F406" i="25"/>
  <c r="G406" i="25"/>
  <c r="H406" i="25"/>
  <c r="I406" i="25"/>
  <c r="J406" i="25"/>
  <c r="K406" i="25"/>
  <c r="L406" i="25"/>
  <c r="M406" i="25"/>
  <c r="N406" i="25"/>
  <c r="O406" i="25"/>
  <c r="P406" i="25"/>
  <c r="Q406" i="25"/>
  <c r="R406" i="25"/>
  <c r="S406" i="25"/>
  <c r="T406" i="25"/>
  <c r="C407" i="25"/>
  <c r="D407" i="25"/>
  <c r="E407" i="25"/>
  <c r="F407" i="25"/>
  <c r="G407" i="25"/>
  <c r="H407" i="25"/>
  <c r="I407" i="25"/>
  <c r="J407" i="25"/>
  <c r="K407" i="25"/>
  <c r="L407" i="25"/>
  <c r="M407" i="25"/>
  <c r="N407" i="25"/>
  <c r="O407" i="25"/>
  <c r="P407" i="25"/>
  <c r="Q407" i="25"/>
  <c r="R407" i="25"/>
  <c r="S407" i="25"/>
  <c r="T407" i="25"/>
  <c r="C408" i="25"/>
  <c r="D408" i="25"/>
  <c r="E408" i="25"/>
  <c r="F408" i="25"/>
  <c r="G408" i="25"/>
  <c r="H408" i="25"/>
  <c r="I408" i="25"/>
  <c r="J408" i="25"/>
  <c r="K408" i="25"/>
  <c r="L408" i="25"/>
  <c r="M408" i="25"/>
  <c r="N408" i="25"/>
  <c r="O408" i="25"/>
  <c r="P408" i="25"/>
  <c r="Q408" i="25"/>
  <c r="R408" i="25"/>
  <c r="S408" i="25"/>
  <c r="T408" i="25"/>
  <c r="C409" i="25"/>
  <c r="D409" i="25"/>
  <c r="E409" i="25"/>
  <c r="F409" i="25"/>
  <c r="G409" i="25"/>
  <c r="H409" i="25"/>
  <c r="I409" i="25"/>
  <c r="J409" i="25"/>
  <c r="K409" i="25"/>
  <c r="L409" i="25"/>
  <c r="M409" i="25"/>
  <c r="N409" i="25"/>
  <c r="O409" i="25"/>
  <c r="P409" i="25"/>
  <c r="Q409" i="25"/>
  <c r="R409" i="25"/>
  <c r="S409" i="25"/>
  <c r="T409" i="25"/>
  <c r="C410" i="25"/>
  <c r="D410" i="25"/>
  <c r="E410" i="25"/>
  <c r="F410" i="25"/>
  <c r="G410" i="25"/>
  <c r="H410" i="25"/>
  <c r="I410" i="25"/>
  <c r="J410" i="25"/>
  <c r="K410" i="25"/>
  <c r="L410" i="25"/>
  <c r="M410" i="25"/>
  <c r="N410" i="25"/>
  <c r="O410" i="25"/>
  <c r="P410" i="25"/>
  <c r="Q410" i="25"/>
  <c r="R410" i="25"/>
  <c r="S410" i="25"/>
  <c r="T410" i="25"/>
  <c r="C411" i="25"/>
  <c r="D411" i="25"/>
  <c r="E411" i="25"/>
  <c r="F411" i="25"/>
  <c r="G411" i="25"/>
  <c r="H411" i="25"/>
  <c r="I411" i="25"/>
  <c r="J411" i="25"/>
  <c r="K411" i="25"/>
  <c r="L411" i="25"/>
  <c r="M411" i="25"/>
  <c r="N411" i="25"/>
  <c r="O411" i="25"/>
  <c r="P411" i="25"/>
  <c r="Q411" i="25"/>
  <c r="R411" i="25"/>
  <c r="S411" i="25"/>
  <c r="T411" i="25"/>
  <c r="C412" i="25"/>
  <c r="D412" i="25"/>
  <c r="E412" i="25"/>
  <c r="F412" i="25"/>
  <c r="G412" i="25"/>
  <c r="H412" i="25"/>
  <c r="I412" i="25"/>
  <c r="J412" i="25"/>
  <c r="K412" i="25"/>
  <c r="L412" i="25"/>
  <c r="M412" i="25"/>
  <c r="N412" i="25"/>
  <c r="O412" i="25"/>
  <c r="P412" i="25"/>
  <c r="Q412" i="25"/>
  <c r="R412" i="25"/>
  <c r="S412" i="25"/>
  <c r="T412" i="25"/>
  <c r="C413" i="25"/>
  <c r="D413" i="25"/>
  <c r="E413" i="25"/>
  <c r="F413" i="25"/>
  <c r="G413" i="25"/>
  <c r="H413" i="25"/>
  <c r="I413" i="25"/>
  <c r="J413" i="25"/>
  <c r="K413" i="25"/>
  <c r="L413" i="25"/>
  <c r="M413" i="25"/>
  <c r="N413" i="25"/>
  <c r="O413" i="25"/>
  <c r="P413" i="25"/>
  <c r="Q413" i="25"/>
  <c r="R413" i="25"/>
  <c r="S413" i="25"/>
  <c r="T413" i="25"/>
  <c r="C414" i="25"/>
  <c r="D414" i="25"/>
  <c r="E414" i="25"/>
  <c r="F414" i="25"/>
  <c r="G414" i="25"/>
  <c r="H414" i="25"/>
  <c r="I414" i="25"/>
  <c r="J414" i="25"/>
  <c r="K414" i="25"/>
  <c r="L414" i="25"/>
  <c r="M414" i="25"/>
  <c r="N414" i="25"/>
  <c r="O414" i="25"/>
  <c r="P414" i="25"/>
  <c r="Q414" i="25"/>
  <c r="R414" i="25"/>
  <c r="S414" i="25"/>
  <c r="T414" i="25"/>
  <c r="C415" i="25"/>
  <c r="D415" i="25"/>
  <c r="E415" i="25"/>
  <c r="F415" i="25"/>
  <c r="G415" i="25"/>
  <c r="H415" i="25"/>
  <c r="I415" i="25"/>
  <c r="J415" i="25"/>
  <c r="K415" i="25"/>
  <c r="L415" i="25"/>
  <c r="M415" i="25"/>
  <c r="N415" i="25"/>
  <c r="O415" i="25"/>
  <c r="P415" i="25"/>
  <c r="Q415" i="25"/>
  <c r="R415" i="25"/>
  <c r="S415" i="25"/>
  <c r="T415" i="25"/>
  <c r="C416" i="25"/>
  <c r="D416" i="25"/>
  <c r="E416" i="25"/>
  <c r="F416" i="25"/>
  <c r="G416" i="25"/>
  <c r="H416" i="25"/>
  <c r="I416" i="25"/>
  <c r="J416" i="25"/>
  <c r="K416" i="25"/>
  <c r="L416" i="25"/>
  <c r="M416" i="25"/>
  <c r="N416" i="25"/>
  <c r="O416" i="25"/>
  <c r="P416" i="25"/>
  <c r="Q416" i="25"/>
  <c r="R416" i="25"/>
  <c r="S416" i="25"/>
  <c r="T416" i="25"/>
  <c r="C417" i="25"/>
  <c r="D417" i="25"/>
  <c r="E417" i="25"/>
  <c r="F417" i="25"/>
  <c r="G417" i="25"/>
  <c r="H417" i="25"/>
  <c r="I417" i="25"/>
  <c r="J417" i="25"/>
  <c r="K417" i="25"/>
  <c r="L417" i="25"/>
  <c r="M417" i="25"/>
  <c r="N417" i="25"/>
  <c r="O417" i="25"/>
  <c r="P417" i="25"/>
  <c r="Q417" i="25"/>
  <c r="R417" i="25"/>
  <c r="S417" i="25"/>
  <c r="T417" i="25"/>
  <c r="C418" i="25"/>
  <c r="D418" i="25"/>
  <c r="E418" i="25"/>
  <c r="F418" i="25"/>
  <c r="G418" i="25"/>
  <c r="H418" i="25"/>
  <c r="I418" i="25"/>
  <c r="J418" i="25"/>
  <c r="K418" i="25"/>
  <c r="L418" i="25"/>
  <c r="M418" i="25"/>
  <c r="N418" i="25"/>
  <c r="O418" i="25"/>
  <c r="P418" i="25"/>
  <c r="Q418" i="25"/>
  <c r="R418" i="25"/>
  <c r="S418" i="25"/>
  <c r="T418" i="25"/>
  <c r="C419" i="25"/>
  <c r="D419" i="25"/>
  <c r="E419" i="25"/>
  <c r="F419" i="25"/>
  <c r="G419" i="25"/>
  <c r="H419" i="25"/>
  <c r="I419" i="25"/>
  <c r="J419" i="25"/>
  <c r="K419" i="25"/>
  <c r="L419" i="25"/>
  <c r="M419" i="25"/>
  <c r="N419" i="25"/>
  <c r="O419" i="25"/>
  <c r="P419" i="25"/>
  <c r="Q419" i="25"/>
  <c r="R419" i="25"/>
  <c r="S419" i="25"/>
  <c r="T419" i="25"/>
  <c r="C420" i="25"/>
  <c r="D420" i="25"/>
  <c r="E420" i="25"/>
  <c r="F420" i="25"/>
  <c r="G420" i="25"/>
  <c r="H420" i="25"/>
  <c r="I420" i="25"/>
  <c r="J420" i="25"/>
  <c r="K420" i="25"/>
  <c r="L420" i="25"/>
  <c r="M420" i="25"/>
  <c r="N420" i="25"/>
  <c r="O420" i="25"/>
  <c r="P420" i="25"/>
  <c r="Q420" i="25"/>
  <c r="R420" i="25"/>
  <c r="S420" i="25"/>
  <c r="T420" i="25"/>
  <c r="C421" i="25"/>
  <c r="D421" i="25"/>
  <c r="E421" i="25"/>
  <c r="F421" i="25"/>
  <c r="G421" i="25"/>
  <c r="H421" i="25"/>
  <c r="I421" i="25"/>
  <c r="J421" i="25"/>
  <c r="K421" i="25"/>
  <c r="L421" i="25"/>
  <c r="M421" i="25"/>
  <c r="N421" i="25"/>
  <c r="O421" i="25"/>
  <c r="P421" i="25"/>
  <c r="Q421" i="25"/>
  <c r="R421" i="25"/>
  <c r="S421" i="25"/>
  <c r="T421" i="25"/>
  <c r="C422" i="25"/>
  <c r="D422" i="25"/>
  <c r="E422" i="25"/>
  <c r="F422" i="25"/>
  <c r="G422" i="25"/>
  <c r="H422" i="25"/>
  <c r="I422" i="25"/>
  <c r="J422" i="25"/>
  <c r="K422" i="25"/>
  <c r="L422" i="25"/>
  <c r="M422" i="25"/>
  <c r="N422" i="25"/>
  <c r="O422" i="25"/>
  <c r="P422" i="25"/>
  <c r="Q422" i="25"/>
  <c r="R422" i="25"/>
  <c r="S422" i="25"/>
  <c r="T422" i="25"/>
  <c r="C423" i="25"/>
  <c r="D423" i="25"/>
  <c r="E423" i="25"/>
  <c r="F423" i="25"/>
  <c r="G423" i="25"/>
  <c r="H423" i="25"/>
  <c r="I423" i="25"/>
  <c r="J423" i="25"/>
  <c r="K423" i="25"/>
  <c r="L423" i="25"/>
  <c r="M423" i="25"/>
  <c r="N423" i="25"/>
  <c r="O423" i="25"/>
  <c r="P423" i="25"/>
  <c r="Q423" i="25"/>
  <c r="R423" i="25"/>
  <c r="S423" i="25"/>
  <c r="T423" i="25"/>
  <c r="C424" i="25"/>
  <c r="D424" i="25"/>
  <c r="E424" i="25"/>
  <c r="F424" i="25"/>
  <c r="G424" i="25"/>
  <c r="H424" i="25"/>
  <c r="I424" i="25"/>
  <c r="J424" i="25"/>
  <c r="K424" i="25"/>
  <c r="L424" i="25"/>
  <c r="M424" i="25"/>
  <c r="N424" i="25"/>
  <c r="O424" i="25"/>
  <c r="P424" i="25"/>
  <c r="Q424" i="25"/>
  <c r="R424" i="25"/>
  <c r="S424" i="25"/>
  <c r="T424" i="25"/>
  <c r="C425" i="25"/>
  <c r="D425" i="25"/>
  <c r="E425" i="25"/>
  <c r="F425" i="25"/>
  <c r="G425" i="25"/>
  <c r="H425" i="25"/>
  <c r="I425" i="25"/>
  <c r="J425" i="25"/>
  <c r="K425" i="25"/>
  <c r="L425" i="25"/>
  <c r="M425" i="25"/>
  <c r="N425" i="25"/>
  <c r="O425" i="25"/>
  <c r="P425" i="25"/>
  <c r="Q425" i="25"/>
  <c r="R425" i="25"/>
  <c r="S425" i="25"/>
  <c r="T425" i="25"/>
  <c r="C426" i="25"/>
  <c r="D426" i="25"/>
  <c r="E426" i="25"/>
  <c r="F426" i="25"/>
  <c r="G426" i="25"/>
  <c r="H426" i="25"/>
  <c r="I426" i="25"/>
  <c r="J426" i="25"/>
  <c r="K426" i="25"/>
  <c r="L426" i="25"/>
  <c r="M426" i="25"/>
  <c r="N426" i="25"/>
  <c r="O426" i="25"/>
  <c r="P426" i="25"/>
  <c r="Q426" i="25"/>
  <c r="R426" i="25"/>
  <c r="S426" i="25"/>
  <c r="T426" i="25"/>
  <c r="C427" i="25"/>
  <c r="D427" i="25"/>
  <c r="E427" i="25"/>
  <c r="F427" i="25"/>
  <c r="G427" i="25"/>
  <c r="H427" i="25"/>
  <c r="I427" i="25"/>
  <c r="J427" i="25"/>
  <c r="K427" i="25"/>
  <c r="L427" i="25"/>
  <c r="M427" i="25"/>
  <c r="N427" i="25"/>
  <c r="O427" i="25"/>
  <c r="P427" i="25"/>
  <c r="Q427" i="25"/>
  <c r="R427" i="25"/>
  <c r="S427" i="25"/>
  <c r="T427" i="25"/>
  <c r="C428" i="25"/>
  <c r="D428" i="25"/>
  <c r="E428" i="25"/>
  <c r="F428" i="25"/>
  <c r="G428" i="25"/>
  <c r="H428" i="25"/>
  <c r="I428" i="25"/>
  <c r="J428" i="25"/>
  <c r="K428" i="25"/>
  <c r="L428" i="25"/>
  <c r="M428" i="25"/>
  <c r="N428" i="25"/>
  <c r="O428" i="25"/>
  <c r="P428" i="25"/>
  <c r="Q428" i="25"/>
  <c r="R428" i="25"/>
  <c r="S428" i="25"/>
  <c r="T428" i="25"/>
  <c r="C429" i="25"/>
  <c r="D429" i="25"/>
  <c r="E429" i="25"/>
  <c r="F429" i="25"/>
  <c r="G429" i="25"/>
  <c r="H429" i="25"/>
  <c r="I429" i="25"/>
  <c r="J429" i="25"/>
  <c r="K429" i="25"/>
  <c r="L429" i="25"/>
  <c r="M429" i="25"/>
  <c r="N429" i="25"/>
  <c r="O429" i="25"/>
  <c r="P429" i="25"/>
  <c r="Q429" i="25"/>
  <c r="R429" i="25"/>
  <c r="S429" i="25"/>
  <c r="T429" i="25"/>
  <c r="C430" i="25"/>
  <c r="D430" i="25"/>
  <c r="E430" i="25"/>
  <c r="F430" i="25"/>
  <c r="G430" i="25"/>
  <c r="H430" i="25"/>
  <c r="I430" i="25"/>
  <c r="J430" i="25"/>
  <c r="K430" i="25"/>
  <c r="L430" i="25"/>
  <c r="M430" i="25"/>
  <c r="N430" i="25"/>
  <c r="O430" i="25"/>
  <c r="P430" i="25"/>
  <c r="Q430" i="25"/>
  <c r="R430" i="25"/>
  <c r="S430" i="25"/>
  <c r="T430" i="25"/>
  <c r="C431" i="25"/>
  <c r="D431" i="25"/>
  <c r="E431" i="25"/>
  <c r="F431" i="25"/>
  <c r="G431" i="25"/>
  <c r="H431" i="25"/>
  <c r="I431" i="25"/>
  <c r="J431" i="25"/>
  <c r="K431" i="25"/>
  <c r="L431" i="25"/>
  <c r="M431" i="25"/>
  <c r="N431" i="25"/>
  <c r="O431" i="25"/>
  <c r="P431" i="25"/>
  <c r="Q431" i="25"/>
  <c r="R431" i="25"/>
  <c r="S431" i="25"/>
  <c r="T431" i="25"/>
  <c r="C432" i="25"/>
  <c r="D432" i="25"/>
  <c r="E432" i="25"/>
  <c r="F432" i="25"/>
  <c r="G432" i="25"/>
  <c r="H432" i="25"/>
  <c r="I432" i="25"/>
  <c r="J432" i="25"/>
  <c r="K432" i="25"/>
  <c r="L432" i="25"/>
  <c r="M432" i="25"/>
  <c r="N432" i="25"/>
  <c r="O432" i="25"/>
  <c r="P432" i="25"/>
  <c r="Q432" i="25"/>
  <c r="R432" i="25"/>
  <c r="S432" i="25"/>
  <c r="T432" i="25"/>
  <c r="C433" i="25"/>
  <c r="D433" i="25"/>
  <c r="E433" i="25"/>
  <c r="F433" i="25"/>
  <c r="G433" i="25"/>
  <c r="H433" i="25"/>
  <c r="I433" i="25"/>
  <c r="J433" i="25"/>
  <c r="K433" i="25"/>
  <c r="L433" i="25"/>
  <c r="M433" i="25"/>
  <c r="N433" i="25"/>
  <c r="O433" i="25"/>
  <c r="P433" i="25"/>
  <c r="Q433" i="25"/>
  <c r="R433" i="25"/>
  <c r="S433" i="25"/>
  <c r="T433" i="25"/>
  <c r="C434" i="25"/>
  <c r="D434" i="25"/>
  <c r="E434" i="25"/>
  <c r="F434" i="25"/>
  <c r="G434" i="25"/>
  <c r="H434" i="25"/>
  <c r="I434" i="25"/>
  <c r="J434" i="25"/>
  <c r="K434" i="25"/>
  <c r="L434" i="25"/>
  <c r="M434" i="25"/>
  <c r="N434" i="25"/>
  <c r="O434" i="25"/>
  <c r="P434" i="25"/>
  <c r="Q434" i="25"/>
  <c r="R434" i="25"/>
  <c r="S434" i="25"/>
  <c r="T434" i="25"/>
  <c r="C435" i="25"/>
  <c r="D435" i="25"/>
  <c r="E435" i="25"/>
  <c r="F435" i="25"/>
  <c r="G435" i="25"/>
  <c r="H435" i="25"/>
  <c r="I435" i="25"/>
  <c r="J435" i="25"/>
  <c r="K435" i="25"/>
  <c r="L435" i="25"/>
  <c r="M435" i="25"/>
  <c r="N435" i="25"/>
  <c r="O435" i="25"/>
  <c r="P435" i="25"/>
  <c r="Q435" i="25"/>
  <c r="R435" i="25"/>
  <c r="S435" i="25"/>
  <c r="T435" i="25"/>
  <c r="C436" i="25"/>
  <c r="D436" i="25"/>
  <c r="E436" i="25"/>
  <c r="F436" i="25"/>
  <c r="G436" i="25"/>
  <c r="H436" i="25"/>
  <c r="I436" i="25"/>
  <c r="J436" i="25"/>
  <c r="K436" i="25"/>
  <c r="L436" i="25"/>
  <c r="M436" i="25"/>
  <c r="N436" i="25"/>
  <c r="O436" i="25"/>
  <c r="P436" i="25"/>
  <c r="Q436" i="25"/>
  <c r="R436" i="25"/>
  <c r="S436" i="25"/>
  <c r="T436" i="25"/>
  <c r="C437" i="25"/>
  <c r="D437" i="25"/>
  <c r="E437" i="25"/>
  <c r="F437" i="25"/>
  <c r="G437" i="25"/>
  <c r="H437" i="25"/>
  <c r="I437" i="25"/>
  <c r="J437" i="25"/>
  <c r="K437" i="25"/>
  <c r="L437" i="25"/>
  <c r="M437" i="25"/>
  <c r="N437" i="25"/>
  <c r="O437" i="25"/>
  <c r="P437" i="25"/>
  <c r="Q437" i="25"/>
  <c r="R437" i="25"/>
  <c r="S437" i="25"/>
  <c r="T437" i="25"/>
  <c r="C438" i="25"/>
  <c r="D438" i="25"/>
  <c r="E438" i="25"/>
  <c r="F438" i="25"/>
  <c r="G438" i="25"/>
  <c r="H438" i="25"/>
  <c r="I438" i="25"/>
  <c r="J438" i="25"/>
  <c r="K438" i="25"/>
  <c r="L438" i="25"/>
  <c r="M438" i="25"/>
  <c r="N438" i="25"/>
  <c r="O438" i="25"/>
  <c r="P438" i="25"/>
  <c r="Q438" i="25"/>
  <c r="R438" i="25"/>
  <c r="S438" i="25"/>
  <c r="T438" i="25"/>
  <c r="C439" i="25"/>
  <c r="D439" i="25"/>
  <c r="E439" i="25"/>
  <c r="F439" i="25"/>
  <c r="G439" i="25"/>
  <c r="H439" i="25"/>
  <c r="I439" i="25"/>
  <c r="J439" i="25"/>
  <c r="K439" i="25"/>
  <c r="L439" i="25"/>
  <c r="M439" i="25"/>
  <c r="N439" i="25"/>
  <c r="O439" i="25"/>
  <c r="P439" i="25"/>
  <c r="Q439" i="25"/>
  <c r="R439" i="25"/>
  <c r="S439" i="25"/>
  <c r="T439" i="25"/>
  <c r="C440" i="25"/>
  <c r="D440" i="25"/>
  <c r="E440" i="25"/>
  <c r="F440" i="25"/>
  <c r="G440" i="25"/>
  <c r="H440" i="25"/>
  <c r="I440" i="25"/>
  <c r="J440" i="25"/>
  <c r="K440" i="25"/>
  <c r="L440" i="25"/>
  <c r="M440" i="25"/>
  <c r="N440" i="25"/>
  <c r="O440" i="25"/>
  <c r="P440" i="25"/>
  <c r="Q440" i="25"/>
  <c r="R440" i="25"/>
  <c r="S440" i="25"/>
  <c r="T440" i="25"/>
  <c r="C441" i="25"/>
  <c r="D441" i="25"/>
  <c r="E441" i="25"/>
  <c r="F441" i="25"/>
  <c r="G441" i="25"/>
  <c r="H441" i="25"/>
  <c r="I441" i="25"/>
  <c r="J441" i="25"/>
  <c r="K441" i="25"/>
  <c r="L441" i="25"/>
  <c r="M441" i="25"/>
  <c r="N441" i="25"/>
  <c r="O441" i="25"/>
  <c r="P441" i="25"/>
  <c r="Q441" i="25"/>
  <c r="R441" i="25"/>
  <c r="S441" i="25"/>
  <c r="T441" i="25"/>
  <c r="C442" i="25"/>
  <c r="D442" i="25"/>
  <c r="E442" i="25"/>
  <c r="F442" i="25"/>
  <c r="G442" i="25"/>
  <c r="H442" i="25"/>
  <c r="I442" i="25"/>
  <c r="J442" i="25"/>
  <c r="K442" i="25"/>
  <c r="L442" i="25"/>
  <c r="M442" i="25"/>
  <c r="N442" i="25"/>
  <c r="O442" i="25"/>
  <c r="P442" i="25"/>
  <c r="Q442" i="25"/>
  <c r="R442" i="25"/>
  <c r="S442" i="25"/>
  <c r="T442" i="25"/>
  <c r="C443" i="25"/>
  <c r="D443" i="25"/>
  <c r="E443" i="25"/>
  <c r="F443" i="25"/>
  <c r="G443" i="25"/>
  <c r="H443" i="25"/>
  <c r="I443" i="25"/>
  <c r="J443" i="25"/>
  <c r="K443" i="25"/>
  <c r="L443" i="25"/>
  <c r="M443" i="25"/>
  <c r="N443" i="25"/>
  <c r="O443" i="25"/>
  <c r="P443" i="25"/>
  <c r="Q443" i="25"/>
  <c r="R443" i="25"/>
  <c r="S443" i="25"/>
  <c r="T443" i="25"/>
  <c r="C444" i="25"/>
  <c r="D444" i="25"/>
  <c r="E444" i="25"/>
  <c r="F444" i="25"/>
  <c r="G444" i="25"/>
  <c r="H444" i="25"/>
  <c r="I444" i="25"/>
  <c r="J444" i="25"/>
  <c r="K444" i="25"/>
  <c r="L444" i="25"/>
  <c r="M444" i="25"/>
  <c r="N444" i="25"/>
  <c r="O444" i="25"/>
  <c r="P444" i="25"/>
  <c r="Q444" i="25"/>
  <c r="R444" i="25"/>
  <c r="S444" i="25"/>
  <c r="T444" i="25"/>
  <c r="C445" i="25"/>
  <c r="D445" i="25"/>
  <c r="E445" i="25"/>
  <c r="F445" i="25"/>
  <c r="G445" i="25"/>
  <c r="H445" i="25"/>
  <c r="I445" i="25"/>
  <c r="J445" i="25"/>
  <c r="K445" i="25"/>
  <c r="L445" i="25"/>
  <c r="M445" i="25"/>
  <c r="N445" i="25"/>
  <c r="O445" i="25"/>
  <c r="P445" i="25"/>
  <c r="Q445" i="25"/>
  <c r="R445" i="25"/>
  <c r="S445" i="25"/>
  <c r="T445" i="25"/>
  <c r="C446" i="25"/>
  <c r="D446" i="25"/>
  <c r="E446" i="25"/>
  <c r="F446" i="25"/>
  <c r="G446" i="25"/>
  <c r="H446" i="25"/>
  <c r="I446" i="25"/>
  <c r="J446" i="25"/>
  <c r="K446" i="25"/>
  <c r="L446" i="25"/>
  <c r="M446" i="25"/>
  <c r="N446" i="25"/>
  <c r="O446" i="25"/>
  <c r="P446" i="25"/>
  <c r="Q446" i="25"/>
  <c r="R446" i="25"/>
  <c r="S446" i="25"/>
  <c r="T446" i="25"/>
  <c r="C447" i="25"/>
  <c r="D447" i="25"/>
  <c r="E447" i="25"/>
  <c r="F447" i="25"/>
  <c r="G447" i="25"/>
  <c r="H447" i="25"/>
  <c r="I447" i="25"/>
  <c r="J447" i="25"/>
  <c r="K447" i="25"/>
  <c r="L447" i="25"/>
  <c r="M447" i="25"/>
  <c r="N447" i="25"/>
  <c r="O447" i="25"/>
  <c r="P447" i="25"/>
  <c r="Q447" i="25"/>
  <c r="R447" i="25"/>
  <c r="S447" i="25"/>
  <c r="T447" i="25"/>
  <c r="C448" i="25"/>
  <c r="D448" i="25"/>
  <c r="E448" i="25"/>
  <c r="F448" i="25"/>
  <c r="G448" i="25"/>
  <c r="H448" i="25"/>
  <c r="I448" i="25"/>
  <c r="J448" i="25"/>
  <c r="K448" i="25"/>
  <c r="L448" i="25"/>
  <c r="M448" i="25"/>
  <c r="N448" i="25"/>
  <c r="O448" i="25"/>
  <c r="P448" i="25"/>
  <c r="Q448" i="25"/>
  <c r="R448" i="25"/>
  <c r="S448" i="25"/>
  <c r="T448" i="25"/>
  <c r="C449" i="25"/>
  <c r="D449" i="25"/>
  <c r="E449" i="25"/>
  <c r="F449" i="25"/>
  <c r="G449" i="25"/>
  <c r="H449" i="25"/>
  <c r="I449" i="25"/>
  <c r="J449" i="25"/>
  <c r="K449" i="25"/>
  <c r="L449" i="25"/>
  <c r="M449" i="25"/>
  <c r="N449" i="25"/>
  <c r="O449" i="25"/>
  <c r="P449" i="25"/>
  <c r="Q449" i="25"/>
  <c r="R449" i="25"/>
  <c r="S449" i="25"/>
  <c r="T449" i="25"/>
  <c r="C450" i="25"/>
  <c r="D450" i="25"/>
  <c r="E450" i="25"/>
  <c r="F450" i="25"/>
  <c r="G450" i="25"/>
  <c r="H450" i="25"/>
  <c r="I450" i="25"/>
  <c r="J450" i="25"/>
  <c r="K450" i="25"/>
  <c r="L450" i="25"/>
  <c r="M450" i="25"/>
  <c r="N450" i="25"/>
  <c r="O450" i="25"/>
  <c r="P450" i="25"/>
  <c r="Q450" i="25"/>
  <c r="R450" i="25"/>
  <c r="S450" i="25"/>
  <c r="T450" i="25"/>
  <c r="C451" i="25"/>
  <c r="D451" i="25"/>
  <c r="E451" i="25"/>
  <c r="F451" i="25"/>
  <c r="G451" i="25"/>
  <c r="H451" i="25"/>
  <c r="I451" i="25"/>
  <c r="J451" i="25"/>
  <c r="K451" i="25"/>
  <c r="L451" i="25"/>
  <c r="M451" i="25"/>
  <c r="N451" i="25"/>
  <c r="O451" i="25"/>
  <c r="P451" i="25"/>
  <c r="Q451" i="25"/>
  <c r="R451" i="25"/>
  <c r="S451" i="25"/>
  <c r="T451" i="25"/>
  <c r="C452" i="25"/>
  <c r="D452" i="25"/>
  <c r="E452" i="25"/>
  <c r="F452" i="25"/>
  <c r="G452" i="25"/>
  <c r="H452" i="25"/>
  <c r="I452" i="25"/>
  <c r="J452" i="25"/>
  <c r="K452" i="25"/>
  <c r="L452" i="25"/>
  <c r="M452" i="25"/>
  <c r="N452" i="25"/>
  <c r="O452" i="25"/>
  <c r="P452" i="25"/>
  <c r="Q452" i="25"/>
  <c r="R452" i="25"/>
  <c r="S452" i="25"/>
  <c r="T452" i="25"/>
  <c r="C453" i="25"/>
  <c r="D453" i="25"/>
  <c r="E453" i="25"/>
  <c r="F453" i="25"/>
  <c r="G453" i="25"/>
  <c r="H453" i="25"/>
  <c r="I453" i="25"/>
  <c r="J453" i="25"/>
  <c r="K453" i="25"/>
  <c r="L453" i="25"/>
  <c r="M453" i="25"/>
  <c r="N453" i="25"/>
  <c r="O453" i="25"/>
  <c r="P453" i="25"/>
  <c r="Q453" i="25"/>
  <c r="R453" i="25"/>
  <c r="S453" i="25"/>
  <c r="T453" i="25"/>
  <c r="C454" i="25"/>
  <c r="D454" i="25"/>
  <c r="E454" i="25"/>
  <c r="F454" i="25"/>
  <c r="G454" i="25"/>
  <c r="H454" i="25"/>
  <c r="I454" i="25"/>
  <c r="J454" i="25"/>
  <c r="K454" i="25"/>
  <c r="L454" i="25"/>
  <c r="M454" i="25"/>
  <c r="N454" i="25"/>
  <c r="O454" i="25"/>
  <c r="P454" i="25"/>
  <c r="Q454" i="25"/>
  <c r="R454" i="25"/>
  <c r="S454" i="25"/>
  <c r="T454" i="25"/>
  <c r="C455" i="25"/>
  <c r="D455" i="25"/>
  <c r="E455" i="25"/>
  <c r="F455" i="25"/>
  <c r="G455" i="25"/>
  <c r="H455" i="25"/>
  <c r="I455" i="25"/>
  <c r="J455" i="25"/>
  <c r="K455" i="25"/>
  <c r="L455" i="25"/>
  <c r="M455" i="25"/>
  <c r="N455" i="25"/>
  <c r="O455" i="25"/>
  <c r="P455" i="25"/>
  <c r="Q455" i="25"/>
  <c r="R455" i="25"/>
  <c r="S455" i="25"/>
  <c r="T455" i="25"/>
  <c r="C456" i="25"/>
  <c r="D456" i="25"/>
  <c r="E456" i="25"/>
  <c r="F456" i="25"/>
  <c r="G456" i="25"/>
  <c r="H456" i="25"/>
  <c r="I456" i="25"/>
  <c r="J456" i="25"/>
  <c r="K456" i="25"/>
  <c r="L456" i="25"/>
  <c r="M456" i="25"/>
  <c r="N456" i="25"/>
  <c r="O456" i="25"/>
  <c r="P456" i="25"/>
  <c r="Q456" i="25"/>
  <c r="R456" i="25"/>
  <c r="S456" i="25"/>
  <c r="T456" i="25"/>
  <c r="C457" i="25"/>
  <c r="D457" i="25"/>
  <c r="E457" i="25"/>
  <c r="F457" i="25"/>
  <c r="G457" i="25"/>
  <c r="H457" i="25"/>
  <c r="I457" i="25"/>
  <c r="J457" i="25"/>
  <c r="K457" i="25"/>
  <c r="L457" i="25"/>
  <c r="M457" i="25"/>
  <c r="N457" i="25"/>
  <c r="O457" i="25"/>
  <c r="P457" i="25"/>
  <c r="Q457" i="25"/>
  <c r="R457" i="25"/>
  <c r="S457" i="25"/>
  <c r="T457" i="25"/>
  <c r="C458" i="25"/>
  <c r="D458" i="25"/>
  <c r="E458" i="25"/>
  <c r="F458" i="25"/>
  <c r="G458" i="25"/>
  <c r="H458" i="25"/>
  <c r="I458" i="25"/>
  <c r="J458" i="25"/>
  <c r="K458" i="25"/>
  <c r="L458" i="25"/>
  <c r="M458" i="25"/>
  <c r="N458" i="25"/>
  <c r="O458" i="25"/>
  <c r="P458" i="25"/>
  <c r="Q458" i="25"/>
  <c r="R458" i="25"/>
  <c r="S458" i="25"/>
  <c r="T458" i="25"/>
  <c r="C459" i="25"/>
  <c r="D459" i="25"/>
  <c r="E459" i="25"/>
  <c r="F459" i="25"/>
  <c r="G459" i="25"/>
  <c r="H459" i="25"/>
  <c r="I459" i="25"/>
  <c r="J459" i="25"/>
  <c r="K459" i="25"/>
  <c r="L459" i="25"/>
  <c r="M459" i="25"/>
  <c r="N459" i="25"/>
  <c r="O459" i="25"/>
  <c r="P459" i="25"/>
  <c r="Q459" i="25"/>
  <c r="R459" i="25"/>
  <c r="S459" i="25"/>
  <c r="T459" i="25"/>
  <c r="C460" i="25"/>
  <c r="D460" i="25"/>
  <c r="E460" i="25"/>
  <c r="F460" i="25"/>
  <c r="G460" i="25"/>
  <c r="H460" i="25"/>
  <c r="I460" i="25"/>
  <c r="J460" i="25"/>
  <c r="K460" i="25"/>
  <c r="L460" i="25"/>
  <c r="M460" i="25"/>
  <c r="N460" i="25"/>
  <c r="O460" i="25"/>
  <c r="P460" i="25"/>
  <c r="Q460" i="25"/>
  <c r="R460" i="25"/>
  <c r="S460" i="25"/>
  <c r="T460" i="25"/>
  <c r="C461" i="25"/>
  <c r="D461" i="25"/>
  <c r="E461" i="25"/>
  <c r="F461" i="25"/>
  <c r="G461" i="25"/>
  <c r="H461" i="25"/>
  <c r="I461" i="25"/>
  <c r="J461" i="25"/>
  <c r="K461" i="25"/>
  <c r="L461" i="25"/>
  <c r="M461" i="25"/>
  <c r="N461" i="25"/>
  <c r="O461" i="25"/>
  <c r="P461" i="25"/>
  <c r="Q461" i="25"/>
  <c r="R461" i="25"/>
  <c r="S461" i="25"/>
  <c r="T461" i="25"/>
  <c r="C462" i="25"/>
  <c r="D462" i="25"/>
  <c r="E462" i="25"/>
  <c r="F462" i="25"/>
  <c r="G462" i="25"/>
  <c r="H462" i="25"/>
  <c r="I462" i="25"/>
  <c r="J462" i="25"/>
  <c r="K462" i="25"/>
  <c r="L462" i="25"/>
  <c r="M462" i="25"/>
  <c r="N462" i="25"/>
  <c r="O462" i="25"/>
  <c r="P462" i="25"/>
  <c r="Q462" i="25"/>
  <c r="R462" i="25"/>
  <c r="S462" i="25"/>
  <c r="T462" i="25"/>
  <c r="C463" i="25"/>
  <c r="D463" i="25"/>
  <c r="E463" i="25"/>
  <c r="F463" i="25"/>
  <c r="G463" i="25"/>
  <c r="H463" i="25"/>
  <c r="I463" i="25"/>
  <c r="J463" i="25"/>
  <c r="K463" i="25"/>
  <c r="L463" i="25"/>
  <c r="M463" i="25"/>
  <c r="N463" i="25"/>
  <c r="O463" i="25"/>
  <c r="P463" i="25"/>
  <c r="Q463" i="25"/>
  <c r="R463" i="25"/>
  <c r="S463" i="25"/>
  <c r="T463" i="25"/>
  <c r="C464" i="25"/>
  <c r="D464" i="25"/>
  <c r="E464" i="25"/>
  <c r="F464" i="25"/>
  <c r="G464" i="25"/>
  <c r="H464" i="25"/>
  <c r="I464" i="25"/>
  <c r="J464" i="25"/>
  <c r="K464" i="25"/>
  <c r="L464" i="25"/>
  <c r="M464" i="25"/>
  <c r="N464" i="25"/>
  <c r="O464" i="25"/>
  <c r="P464" i="25"/>
  <c r="Q464" i="25"/>
  <c r="R464" i="25"/>
  <c r="S464" i="25"/>
  <c r="T464" i="25"/>
  <c r="C465" i="25"/>
  <c r="D465" i="25"/>
  <c r="E465" i="25"/>
  <c r="F465" i="25"/>
  <c r="G465" i="25"/>
  <c r="H465" i="25"/>
  <c r="I465" i="25"/>
  <c r="J465" i="25"/>
  <c r="K465" i="25"/>
  <c r="L465" i="25"/>
  <c r="M465" i="25"/>
  <c r="N465" i="25"/>
  <c r="O465" i="25"/>
  <c r="P465" i="25"/>
  <c r="Q465" i="25"/>
  <c r="R465" i="25"/>
  <c r="S465" i="25"/>
  <c r="T465" i="25"/>
  <c r="C466" i="25"/>
  <c r="D466" i="25"/>
  <c r="E466" i="25"/>
  <c r="F466" i="25"/>
  <c r="G466" i="25"/>
  <c r="H466" i="25"/>
  <c r="I466" i="25"/>
  <c r="J466" i="25"/>
  <c r="K466" i="25"/>
  <c r="L466" i="25"/>
  <c r="M466" i="25"/>
  <c r="N466" i="25"/>
  <c r="O466" i="25"/>
  <c r="P466" i="25"/>
  <c r="Q466" i="25"/>
  <c r="R466" i="25"/>
  <c r="S466" i="25"/>
  <c r="T466" i="25"/>
  <c r="C467" i="25"/>
  <c r="D467" i="25"/>
  <c r="E467" i="25"/>
  <c r="F467" i="25"/>
  <c r="G467" i="25"/>
  <c r="H467" i="25"/>
  <c r="I467" i="25"/>
  <c r="J467" i="25"/>
  <c r="K467" i="25"/>
  <c r="L467" i="25"/>
  <c r="M467" i="25"/>
  <c r="N467" i="25"/>
  <c r="O467" i="25"/>
  <c r="P467" i="25"/>
  <c r="Q467" i="25"/>
  <c r="R467" i="25"/>
  <c r="S467" i="25"/>
  <c r="T467" i="25"/>
  <c r="C468" i="25"/>
  <c r="D468" i="25"/>
  <c r="E468" i="25"/>
  <c r="F468" i="25"/>
  <c r="G468" i="25"/>
  <c r="H468" i="25"/>
  <c r="I468" i="25"/>
  <c r="J468" i="25"/>
  <c r="K468" i="25"/>
  <c r="L468" i="25"/>
  <c r="M468" i="25"/>
  <c r="N468" i="25"/>
  <c r="O468" i="25"/>
  <c r="P468" i="25"/>
  <c r="Q468" i="25"/>
  <c r="R468" i="25"/>
  <c r="S468" i="25"/>
  <c r="T468" i="25"/>
  <c r="C469" i="25"/>
  <c r="D469" i="25"/>
  <c r="E469" i="25"/>
  <c r="F469" i="25"/>
  <c r="G469" i="25"/>
  <c r="H469" i="25"/>
  <c r="I469" i="25"/>
  <c r="J469" i="25"/>
  <c r="K469" i="25"/>
  <c r="L469" i="25"/>
  <c r="M469" i="25"/>
  <c r="N469" i="25"/>
  <c r="O469" i="25"/>
  <c r="P469" i="25"/>
  <c r="Q469" i="25"/>
  <c r="R469" i="25"/>
  <c r="S469" i="25"/>
  <c r="T469" i="25"/>
  <c r="C470" i="25"/>
  <c r="D470" i="25"/>
  <c r="E470" i="25"/>
  <c r="F470" i="25"/>
  <c r="G470" i="25"/>
  <c r="H470" i="25"/>
  <c r="I470" i="25"/>
  <c r="J470" i="25"/>
  <c r="K470" i="25"/>
  <c r="L470" i="25"/>
  <c r="M470" i="25"/>
  <c r="N470" i="25"/>
  <c r="O470" i="25"/>
  <c r="P470" i="25"/>
  <c r="Q470" i="25"/>
  <c r="R470" i="25"/>
  <c r="S470" i="25"/>
  <c r="T470" i="25"/>
  <c r="C471" i="25"/>
  <c r="D471" i="25"/>
  <c r="E471" i="25"/>
  <c r="F471" i="25"/>
  <c r="G471" i="25"/>
  <c r="H471" i="25"/>
  <c r="I471" i="25"/>
  <c r="J471" i="25"/>
  <c r="K471" i="25"/>
  <c r="L471" i="25"/>
  <c r="M471" i="25"/>
  <c r="N471" i="25"/>
  <c r="O471" i="25"/>
  <c r="P471" i="25"/>
  <c r="Q471" i="25"/>
  <c r="R471" i="25"/>
  <c r="S471" i="25"/>
  <c r="T471" i="25"/>
  <c r="C472" i="25"/>
  <c r="D472" i="25"/>
  <c r="E472" i="25"/>
  <c r="F472" i="25"/>
  <c r="G472" i="25"/>
  <c r="H472" i="25"/>
  <c r="I472" i="25"/>
  <c r="J472" i="25"/>
  <c r="K472" i="25"/>
  <c r="L472" i="25"/>
  <c r="M472" i="25"/>
  <c r="N472" i="25"/>
  <c r="O472" i="25"/>
  <c r="P472" i="25"/>
  <c r="Q472" i="25"/>
  <c r="R472" i="25"/>
  <c r="S472" i="25"/>
  <c r="T472" i="25"/>
  <c r="C473" i="25"/>
  <c r="D473" i="25"/>
  <c r="E473" i="25"/>
  <c r="F473" i="25"/>
  <c r="G473" i="25"/>
  <c r="H473" i="25"/>
  <c r="I473" i="25"/>
  <c r="J473" i="25"/>
  <c r="K473" i="25"/>
  <c r="L473" i="25"/>
  <c r="M473" i="25"/>
  <c r="N473" i="25"/>
  <c r="O473" i="25"/>
  <c r="P473" i="25"/>
  <c r="Q473" i="25"/>
  <c r="R473" i="25"/>
  <c r="S473" i="25"/>
  <c r="T473" i="25"/>
  <c r="C474" i="25"/>
  <c r="D474" i="25"/>
  <c r="E474" i="25"/>
  <c r="F474" i="25"/>
  <c r="G474" i="25"/>
  <c r="H474" i="25"/>
  <c r="I474" i="25"/>
  <c r="J474" i="25"/>
  <c r="K474" i="25"/>
  <c r="L474" i="25"/>
  <c r="M474" i="25"/>
  <c r="N474" i="25"/>
  <c r="O474" i="25"/>
  <c r="P474" i="25"/>
  <c r="Q474" i="25"/>
  <c r="R474" i="25"/>
  <c r="S474" i="25"/>
  <c r="T474" i="25"/>
  <c r="C475" i="25"/>
  <c r="D475" i="25"/>
  <c r="E475" i="25"/>
  <c r="F475" i="25"/>
  <c r="G475" i="25"/>
  <c r="H475" i="25"/>
  <c r="I475" i="25"/>
  <c r="J475" i="25"/>
  <c r="K475" i="25"/>
  <c r="L475" i="25"/>
  <c r="M475" i="25"/>
  <c r="N475" i="25"/>
  <c r="O475" i="25"/>
  <c r="P475" i="25"/>
  <c r="Q475" i="25"/>
  <c r="R475" i="25"/>
  <c r="S475" i="25"/>
  <c r="T475" i="25"/>
  <c r="C476" i="25"/>
  <c r="D476" i="25"/>
  <c r="E476" i="25"/>
  <c r="F476" i="25"/>
  <c r="G476" i="25"/>
  <c r="H476" i="25"/>
  <c r="I476" i="25"/>
  <c r="J476" i="25"/>
  <c r="K476" i="25"/>
  <c r="L476" i="25"/>
  <c r="M476" i="25"/>
  <c r="N476" i="25"/>
  <c r="O476" i="25"/>
  <c r="P476" i="25"/>
  <c r="Q476" i="25"/>
  <c r="R476" i="25"/>
  <c r="S476" i="25"/>
  <c r="T476" i="25"/>
  <c r="C477" i="25"/>
  <c r="D477" i="25"/>
  <c r="E477" i="25"/>
  <c r="F477" i="25"/>
  <c r="G477" i="25"/>
  <c r="H477" i="25"/>
  <c r="I477" i="25"/>
  <c r="J477" i="25"/>
  <c r="K477" i="25"/>
  <c r="L477" i="25"/>
  <c r="M477" i="25"/>
  <c r="N477" i="25"/>
  <c r="O477" i="25"/>
  <c r="P477" i="25"/>
  <c r="Q477" i="25"/>
  <c r="R477" i="25"/>
  <c r="S477" i="25"/>
  <c r="T477" i="25"/>
  <c r="C478" i="25"/>
  <c r="D478" i="25"/>
  <c r="E478" i="25"/>
  <c r="F478" i="25"/>
  <c r="G478" i="25"/>
  <c r="H478" i="25"/>
  <c r="I478" i="25"/>
  <c r="J478" i="25"/>
  <c r="K478" i="25"/>
  <c r="L478" i="25"/>
  <c r="M478" i="25"/>
  <c r="N478" i="25"/>
  <c r="O478" i="25"/>
  <c r="P478" i="25"/>
  <c r="Q478" i="25"/>
  <c r="R478" i="25"/>
  <c r="S478" i="25"/>
  <c r="T478" i="25"/>
  <c r="C479" i="25"/>
  <c r="D479" i="25"/>
  <c r="E479" i="25"/>
  <c r="F479" i="25"/>
  <c r="G479" i="25"/>
  <c r="H479" i="25"/>
  <c r="I479" i="25"/>
  <c r="J479" i="25"/>
  <c r="K479" i="25"/>
  <c r="L479" i="25"/>
  <c r="M479" i="25"/>
  <c r="N479" i="25"/>
  <c r="O479" i="25"/>
  <c r="P479" i="25"/>
  <c r="Q479" i="25"/>
  <c r="R479" i="25"/>
  <c r="S479" i="25"/>
  <c r="T479" i="25"/>
  <c r="C480" i="25"/>
  <c r="D480" i="25"/>
  <c r="E480" i="25"/>
  <c r="F480" i="25"/>
  <c r="G480" i="25"/>
  <c r="H480" i="25"/>
  <c r="I480" i="25"/>
  <c r="J480" i="25"/>
  <c r="K480" i="25"/>
  <c r="L480" i="25"/>
  <c r="M480" i="25"/>
  <c r="N480" i="25"/>
  <c r="O480" i="25"/>
  <c r="P480" i="25"/>
  <c r="Q480" i="25"/>
  <c r="R480" i="25"/>
  <c r="S480" i="25"/>
  <c r="T480" i="25"/>
  <c r="C481" i="25"/>
  <c r="D481" i="25"/>
  <c r="E481" i="25"/>
  <c r="F481" i="25"/>
  <c r="G481" i="25"/>
  <c r="H481" i="25"/>
  <c r="I481" i="25"/>
  <c r="J481" i="25"/>
  <c r="K481" i="25"/>
  <c r="L481" i="25"/>
  <c r="M481" i="25"/>
  <c r="N481" i="25"/>
  <c r="O481" i="25"/>
  <c r="P481" i="25"/>
  <c r="Q481" i="25"/>
  <c r="R481" i="25"/>
  <c r="S481" i="25"/>
  <c r="T481" i="25"/>
  <c r="C482" i="25"/>
  <c r="D482" i="25"/>
  <c r="E482" i="25"/>
  <c r="F482" i="25"/>
  <c r="G482" i="25"/>
  <c r="H482" i="25"/>
  <c r="I482" i="25"/>
  <c r="J482" i="25"/>
  <c r="K482" i="25"/>
  <c r="L482" i="25"/>
  <c r="M482" i="25"/>
  <c r="N482" i="25"/>
  <c r="O482" i="25"/>
  <c r="P482" i="25"/>
  <c r="Q482" i="25"/>
  <c r="R482" i="25"/>
  <c r="S482" i="25"/>
  <c r="T482" i="25"/>
  <c r="C483" i="25"/>
  <c r="D483" i="25"/>
  <c r="E483" i="25"/>
  <c r="F483" i="25"/>
  <c r="G483" i="25"/>
  <c r="H483" i="25"/>
  <c r="I483" i="25"/>
  <c r="J483" i="25"/>
  <c r="K483" i="25"/>
  <c r="L483" i="25"/>
  <c r="M483" i="25"/>
  <c r="N483" i="25"/>
  <c r="O483" i="25"/>
  <c r="P483" i="25"/>
  <c r="Q483" i="25"/>
  <c r="R483" i="25"/>
  <c r="S483" i="25"/>
  <c r="T483" i="25"/>
  <c r="C484" i="25"/>
  <c r="D484" i="25"/>
  <c r="E484" i="25"/>
  <c r="F484" i="25"/>
  <c r="G484" i="25"/>
  <c r="H484" i="25"/>
  <c r="I484" i="25"/>
  <c r="J484" i="25"/>
  <c r="K484" i="25"/>
  <c r="L484" i="25"/>
  <c r="M484" i="25"/>
  <c r="N484" i="25"/>
  <c r="O484" i="25"/>
  <c r="P484" i="25"/>
  <c r="Q484" i="25"/>
  <c r="R484" i="25"/>
  <c r="S484" i="25"/>
  <c r="T484" i="25"/>
  <c r="C485" i="25"/>
  <c r="D485" i="25"/>
  <c r="E485" i="25"/>
  <c r="F485" i="25"/>
  <c r="G485" i="25"/>
  <c r="H485" i="25"/>
  <c r="I485" i="25"/>
  <c r="J485" i="25"/>
  <c r="K485" i="25"/>
  <c r="L485" i="25"/>
  <c r="M485" i="25"/>
  <c r="N485" i="25"/>
  <c r="O485" i="25"/>
  <c r="P485" i="25"/>
  <c r="Q485" i="25"/>
  <c r="R485" i="25"/>
  <c r="S485" i="25"/>
  <c r="T485" i="25"/>
  <c r="C486" i="25"/>
  <c r="D486" i="25"/>
  <c r="E486" i="25"/>
  <c r="F486" i="25"/>
  <c r="G486" i="25"/>
  <c r="H486" i="25"/>
  <c r="I486" i="25"/>
  <c r="J486" i="25"/>
  <c r="K486" i="25"/>
  <c r="L486" i="25"/>
  <c r="M486" i="25"/>
  <c r="N486" i="25"/>
  <c r="O486" i="25"/>
  <c r="P486" i="25"/>
  <c r="Q486" i="25"/>
  <c r="R486" i="25"/>
  <c r="S486" i="25"/>
  <c r="T486" i="25"/>
  <c r="C487" i="25"/>
  <c r="D487" i="25"/>
  <c r="E487" i="25"/>
  <c r="F487" i="25"/>
  <c r="G487" i="25"/>
  <c r="H487" i="25"/>
  <c r="I487" i="25"/>
  <c r="J487" i="25"/>
  <c r="K487" i="25"/>
  <c r="L487" i="25"/>
  <c r="M487" i="25"/>
  <c r="N487" i="25"/>
  <c r="O487" i="25"/>
  <c r="P487" i="25"/>
  <c r="Q487" i="25"/>
  <c r="R487" i="25"/>
  <c r="S487" i="25"/>
  <c r="T487" i="25"/>
  <c r="C488" i="25"/>
  <c r="D488" i="25"/>
  <c r="E488" i="25"/>
  <c r="F488" i="25"/>
  <c r="G488" i="25"/>
  <c r="H488" i="25"/>
  <c r="I488" i="25"/>
  <c r="J488" i="25"/>
  <c r="K488" i="25"/>
  <c r="L488" i="25"/>
  <c r="M488" i="25"/>
  <c r="N488" i="25"/>
  <c r="O488" i="25"/>
  <c r="P488" i="25"/>
  <c r="Q488" i="25"/>
  <c r="R488" i="25"/>
  <c r="S488" i="25"/>
  <c r="T488" i="25"/>
  <c r="C489" i="25"/>
  <c r="D489" i="25"/>
  <c r="E489" i="25"/>
  <c r="F489" i="25"/>
  <c r="G489" i="25"/>
  <c r="H489" i="25"/>
  <c r="I489" i="25"/>
  <c r="J489" i="25"/>
  <c r="K489" i="25"/>
  <c r="L489" i="25"/>
  <c r="M489" i="25"/>
  <c r="N489" i="25"/>
  <c r="O489" i="25"/>
  <c r="P489" i="25"/>
  <c r="Q489" i="25"/>
  <c r="R489" i="25"/>
  <c r="S489" i="25"/>
  <c r="T489" i="25"/>
  <c r="C490" i="25"/>
  <c r="D490" i="25"/>
  <c r="E490" i="25"/>
  <c r="F490" i="25"/>
  <c r="G490" i="25"/>
  <c r="H490" i="25"/>
  <c r="I490" i="25"/>
  <c r="J490" i="25"/>
  <c r="K490" i="25"/>
  <c r="L490" i="25"/>
  <c r="M490" i="25"/>
  <c r="N490" i="25"/>
  <c r="O490" i="25"/>
  <c r="P490" i="25"/>
  <c r="Q490" i="25"/>
  <c r="R490" i="25"/>
  <c r="S490" i="25"/>
  <c r="T490" i="25"/>
  <c r="C491" i="25"/>
  <c r="D491" i="25"/>
  <c r="E491" i="25"/>
  <c r="F491" i="25"/>
  <c r="G491" i="25"/>
  <c r="H491" i="25"/>
  <c r="I491" i="25"/>
  <c r="J491" i="25"/>
  <c r="K491" i="25"/>
  <c r="L491" i="25"/>
  <c r="M491" i="25"/>
  <c r="N491" i="25"/>
  <c r="O491" i="25"/>
  <c r="P491" i="25"/>
  <c r="Q491" i="25"/>
  <c r="R491" i="25"/>
  <c r="S491" i="25"/>
  <c r="T491" i="25"/>
  <c r="C492" i="25"/>
  <c r="D492" i="25"/>
  <c r="E492" i="25"/>
  <c r="F492" i="25"/>
  <c r="G492" i="25"/>
  <c r="H492" i="25"/>
  <c r="I492" i="25"/>
  <c r="J492" i="25"/>
  <c r="K492" i="25"/>
  <c r="L492" i="25"/>
  <c r="M492" i="25"/>
  <c r="N492" i="25"/>
  <c r="O492" i="25"/>
  <c r="P492" i="25"/>
  <c r="Q492" i="25"/>
  <c r="R492" i="25"/>
  <c r="S492" i="25"/>
  <c r="T492" i="25"/>
  <c r="C493" i="25"/>
  <c r="D493" i="25"/>
  <c r="E493" i="25"/>
  <c r="F493" i="25"/>
  <c r="G493" i="25"/>
  <c r="H493" i="25"/>
  <c r="I493" i="25"/>
  <c r="J493" i="25"/>
  <c r="K493" i="25"/>
  <c r="L493" i="25"/>
  <c r="M493" i="25"/>
  <c r="N493" i="25"/>
  <c r="O493" i="25"/>
  <c r="P493" i="25"/>
  <c r="Q493" i="25"/>
  <c r="R493" i="25"/>
  <c r="S493" i="25"/>
  <c r="T493" i="25"/>
  <c r="C494" i="25"/>
  <c r="D494" i="25"/>
  <c r="E494" i="25"/>
  <c r="F494" i="25"/>
  <c r="G494" i="25"/>
  <c r="H494" i="25"/>
  <c r="I494" i="25"/>
  <c r="J494" i="25"/>
  <c r="K494" i="25"/>
  <c r="L494" i="25"/>
  <c r="M494" i="25"/>
  <c r="N494" i="25"/>
  <c r="O494" i="25"/>
  <c r="P494" i="25"/>
  <c r="Q494" i="25"/>
  <c r="R494" i="25"/>
  <c r="S494" i="25"/>
  <c r="T494" i="25"/>
  <c r="C495" i="25"/>
  <c r="D495" i="25"/>
  <c r="E495" i="25"/>
  <c r="F495" i="25"/>
  <c r="G495" i="25"/>
  <c r="H495" i="25"/>
  <c r="I495" i="25"/>
  <c r="J495" i="25"/>
  <c r="K495" i="25"/>
  <c r="L495" i="25"/>
  <c r="M495" i="25"/>
  <c r="N495" i="25"/>
  <c r="O495" i="25"/>
  <c r="P495" i="25"/>
  <c r="Q495" i="25"/>
  <c r="R495" i="25"/>
  <c r="S495" i="25"/>
  <c r="T495" i="25"/>
  <c r="C496" i="25"/>
  <c r="D496" i="25"/>
  <c r="E496" i="25"/>
  <c r="F496" i="25"/>
  <c r="G496" i="25"/>
  <c r="H496" i="25"/>
  <c r="I496" i="25"/>
  <c r="J496" i="25"/>
  <c r="K496" i="25"/>
  <c r="L496" i="25"/>
  <c r="M496" i="25"/>
  <c r="N496" i="25"/>
  <c r="O496" i="25"/>
  <c r="P496" i="25"/>
  <c r="Q496" i="25"/>
  <c r="R496" i="25"/>
  <c r="S496" i="25"/>
  <c r="T496" i="25"/>
  <c r="C497" i="25"/>
  <c r="D497" i="25"/>
  <c r="E497" i="25"/>
  <c r="F497" i="25"/>
  <c r="G497" i="25"/>
  <c r="H497" i="25"/>
  <c r="I497" i="25"/>
  <c r="J497" i="25"/>
  <c r="K497" i="25"/>
  <c r="L497" i="25"/>
  <c r="M497" i="25"/>
  <c r="N497" i="25"/>
  <c r="O497" i="25"/>
  <c r="P497" i="25"/>
  <c r="Q497" i="25"/>
  <c r="R497" i="25"/>
  <c r="S497" i="25"/>
  <c r="T497" i="25"/>
  <c r="C498" i="25"/>
  <c r="D498" i="25"/>
  <c r="E498" i="25"/>
  <c r="F498" i="25"/>
  <c r="G498" i="25"/>
  <c r="H498" i="25"/>
  <c r="I498" i="25"/>
  <c r="J498" i="25"/>
  <c r="K498" i="25"/>
  <c r="L498" i="25"/>
  <c r="M498" i="25"/>
  <c r="N498" i="25"/>
  <c r="O498" i="25"/>
  <c r="P498" i="25"/>
  <c r="Q498" i="25"/>
  <c r="R498" i="25"/>
  <c r="S498" i="25"/>
  <c r="T498" i="25"/>
  <c r="C499" i="25"/>
  <c r="D499" i="25"/>
  <c r="E499" i="25"/>
  <c r="F499" i="25"/>
  <c r="G499" i="25"/>
  <c r="H499" i="25"/>
  <c r="I499" i="25"/>
  <c r="J499" i="25"/>
  <c r="K499" i="25"/>
  <c r="L499" i="25"/>
  <c r="M499" i="25"/>
  <c r="N499" i="25"/>
  <c r="O499" i="25"/>
  <c r="P499" i="25"/>
  <c r="Q499" i="25"/>
  <c r="R499" i="25"/>
  <c r="S499" i="25"/>
  <c r="T499" i="25"/>
  <c r="C500" i="25"/>
  <c r="D500" i="25"/>
  <c r="E500" i="25"/>
  <c r="F500" i="25"/>
  <c r="G500" i="25"/>
  <c r="H500" i="25"/>
  <c r="I500" i="25"/>
  <c r="J500" i="25"/>
  <c r="K500" i="25"/>
  <c r="L500" i="25"/>
  <c r="M500" i="25"/>
  <c r="N500" i="25"/>
  <c r="O500" i="25"/>
  <c r="P500" i="25"/>
  <c r="Q500" i="25"/>
  <c r="R500" i="25"/>
  <c r="S500" i="25"/>
  <c r="T500" i="25"/>
  <c r="C501" i="25"/>
  <c r="D501" i="25"/>
  <c r="E501" i="25"/>
  <c r="F501" i="25"/>
  <c r="G501" i="25"/>
  <c r="H501" i="25"/>
  <c r="I501" i="25"/>
  <c r="J501" i="25"/>
  <c r="K501" i="25"/>
  <c r="L501" i="25"/>
  <c r="M501" i="25"/>
  <c r="N501" i="25"/>
  <c r="O501" i="25"/>
  <c r="P501" i="25"/>
  <c r="Q501" i="25"/>
  <c r="R501" i="25"/>
  <c r="S501" i="25"/>
  <c r="T501" i="25"/>
  <c r="C502" i="25"/>
  <c r="D502" i="25"/>
  <c r="E502" i="25"/>
  <c r="F502" i="25"/>
  <c r="G502" i="25"/>
  <c r="H502" i="25"/>
  <c r="I502" i="25"/>
  <c r="J502" i="25"/>
  <c r="K502" i="25"/>
  <c r="L502" i="25"/>
  <c r="M502" i="25"/>
  <c r="N502" i="25"/>
  <c r="O502" i="25"/>
  <c r="P502" i="25"/>
  <c r="Q502" i="25"/>
  <c r="R502" i="25"/>
  <c r="S502" i="25"/>
  <c r="T502" i="25"/>
  <c r="C503" i="25"/>
  <c r="D503" i="25"/>
  <c r="E503" i="25"/>
  <c r="F503" i="25"/>
  <c r="G503" i="25"/>
  <c r="H503" i="25"/>
  <c r="I503" i="25"/>
  <c r="J503" i="25"/>
  <c r="K503" i="25"/>
  <c r="L503" i="25"/>
  <c r="M503" i="25"/>
  <c r="N503" i="25"/>
  <c r="O503" i="25"/>
  <c r="P503" i="25"/>
  <c r="Q503" i="25"/>
  <c r="R503" i="25"/>
  <c r="S503" i="25"/>
  <c r="T503" i="25"/>
  <c r="C504" i="25"/>
  <c r="D504" i="25"/>
  <c r="E504" i="25"/>
  <c r="F504" i="25"/>
  <c r="G504" i="25"/>
  <c r="H504" i="25"/>
  <c r="I504" i="25"/>
  <c r="J504" i="25"/>
  <c r="K504" i="25"/>
  <c r="L504" i="25"/>
  <c r="M504" i="25"/>
  <c r="N504" i="25"/>
  <c r="O504" i="25"/>
  <c r="P504" i="25"/>
  <c r="Q504" i="25"/>
  <c r="R504" i="25"/>
  <c r="S504" i="25"/>
  <c r="T504" i="25"/>
  <c r="C505" i="25"/>
  <c r="D505" i="25"/>
  <c r="E505" i="25"/>
  <c r="F505" i="25"/>
  <c r="G505" i="25"/>
  <c r="H505" i="25"/>
  <c r="I505" i="25"/>
  <c r="J505" i="25"/>
  <c r="K505" i="25"/>
  <c r="L505" i="25"/>
  <c r="M505" i="25"/>
  <c r="N505" i="25"/>
  <c r="O505" i="25"/>
  <c r="P505" i="25"/>
  <c r="Q505" i="25"/>
  <c r="R505" i="25"/>
  <c r="S505" i="25"/>
  <c r="T505" i="25"/>
  <c r="C506" i="25"/>
  <c r="D506" i="25"/>
  <c r="E506" i="25"/>
  <c r="F506" i="25"/>
  <c r="G506" i="25"/>
  <c r="H506" i="25"/>
  <c r="I506" i="25"/>
  <c r="J506" i="25"/>
  <c r="K506" i="25"/>
  <c r="L506" i="25"/>
  <c r="M506" i="25"/>
  <c r="N506" i="25"/>
  <c r="O506" i="25"/>
  <c r="P506" i="25"/>
  <c r="Q506" i="25"/>
  <c r="R506" i="25"/>
  <c r="S506" i="25"/>
  <c r="T506" i="25"/>
  <c r="C507" i="25"/>
  <c r="D507" i="25"/>
  <c r="E507" i="25"/>
  <c r="F507" i="25"/>
  <c r="G507" i="25"/>
  <c r="H507" i="25"/>
  <c r="I507" i="25"/>
  <c r="J507" i="25"/>
  <c r="K507" i="25"/>
  <c r="L507" i="25"/>
  <c r="M507" i="25"/>
  <c r="N507" i="25"/>
  <c r="O507" i="25"/>
  <c r="P507" i="25"/>
  <c r="Q507" i="25"/>
  <c r="R507" i="25"/>
  <c r="S507" i="25"/>
  <c r="T507" i="25"/>
  <c r="C508" i="25"/>
  <c r="D508" i="25"/>
  <c r="E508" i="25"/>
  <c r="F508" i="25"/>
  <c r="G508" i="25"/>
  <c r="H508" i="25"/>
  <c r="I508" i="25"/>
  <c r="J508" i="25"/>
  <c r="K508" i="25"/>
  <c r="L508" i="25"/>
  <c r="M508" i="25"/>
  <c r="N508" i="25"/>
  <c r="O508" i="25"/>
  <c r="P508" i="25"/>
  <c r="Q508" i="25"/>
  <c r="R508" i="25"/>
  <c r="S508" i="25"/>
  <c r="T508" i="25"/>
  <c r="C509" i="25"/>
  <c r="D509" i="25"/>
  <c r="E509" i="25"/>
  <c r="F509" i="25"/>
  <c r="G509" i="25"/>
  <c r="H509" i="25"/>
  <c r="I509" i="25"/>
  <c r="J509" i="25"/>
  <c r="K509" i="25"/>
  <c r="L509" i="25"/>
  <c r="M509" i="25"/>
  <c r="N509" i="25"/>
  <c r="O509" i="25"/>
  <c r="P509" i="25"/>
  <c r="Q509" i="25"/>
  <c r="R509" i="25"/>
  <c r="S509" i="25"/>
  <c r="T509" i="25"/>
  <c r="C510" i="25"/>
  <c r="D510" i="25"/>
  <c r="E510" i="25"/>
  <c r="F510" i="25"/>
  <c r="G510" i="25"/>
  <c r="H510" i="25"/>
  <c r="I510" i="25"/>
  <c r="J510" i="25"/>
  <c r="K510" i="25"/>
  <c r="L510" i="25"/>
  <c r="M510" i="25"/>
  <c r="N510" i="25"/>
  <c r="O510" i="25"/>
  <c r="P510" i="25"/>
  <c r="Q510" i="25"/>
  <c r="R510" i="25"/>
  <c r="S510" i="25"/>
  <c r="T510" i="25"/>
  <c r="C511" i="25"/>
  <c r="D511" i="25"/>
  <c r="E511" i="25"/>
  <c r="F511" i="25"/>
  <c r="G511" i="25"/>
  <c r="H511" i="25"/>
  <c r="I511" i="25"/>
  <c r="J511" i="25"/>
  <c r="K511" i="25"/>
  <c r="L511" i="25"/>
  <c r="M511" i="25"/>
  <c r="N511" i="25"/>
  <c r="O511" i="25"/>
  <c r="P511" i="25"/>
  <c r="Q511" i="25"/>
  <c r="R511" i="25"/>
  <c r="S511" i="25"/>
  <c r="T511" i="25"/>
  <c r="C512" i="25"/>
  <c r="D512" i="25"/>
  <c r="E512" i="25"/>
  <c r="F512" i="25"/>
  <c r="G512" i="25"/>
  <c r="H512" i="25"/>
  <c r="I512" i="25"/>
  <c r="J512" i="25"/>
  <c r="K512" i="25"/>
  <c r="L512" i="25"/>
  <c r="M512" i="25"/>
  <c r="N512" i="25"/>
  <c r="O512" i="25"/>
  <c r="P512" i="25"/>
  <c r="Q512" i="25"/>
  <c r="R512" i="25"/>
  <c r="S512" i="25"/>
  <c r="T512" i="25"/>
  <c r="C513" i="25"/>
  <c r="D513" i="25"/>
  <c r="E513" i="25"/>
  <c r="F513" i="25"/>
  <c r="G513" i="25"/>
  <c r="H513" i="25"/>
  <c r="I513" i="25"/>
  <c r="J513" i="25"/>
  <c r="K513" i="25"/>
  <c r="L513" i="25"/>
  <c r="M513" i="25"/>
  <c r="N513" i="25"/>
  <c r="O513" i="25"/>
  <c r="P513" i="25"/>
  <c r="Q513" i="25"/>
  <c r="R513" i="25"/>
  <c r="S513" i="25"/>
  <c r="T513" i="25"/>
  <c r="C514" i="25"/>
  <c r="D514" i="25"/>
  <c r="E514" i="25"/>
  <c r="F514" i="25"/>
  <c r="G514" i="25"/>
  <c r="H514" i="25"/>
  <c r="I514" i="25"/>
  <c r="J514" i="25"/>
  <c r="K514" i="25"/>
  <c r="L514" i="25"/>
  <c r="M514" i="25"/>
  <c r="N514" i="25"/>
  <c r="O514" i="25"/>
  <c r="P514" i="25"/>
  <c r="Q514" i="25"/>
  <c r="R514" i="25"/>
  <c r="S514" i="25"/>
  <c r="T514" i="25"/>
  <c r="C515" i="25"/>
  <c r="D515" i="25"/>
  <c r="E515" i="25"/>
  <c r="F515" i="25"/>
  <c r="G515" i="25"/>
  <c r="H515" i="25"/>
  <c r="I515" i="25"/>
  <c r="J515" i="25"/>
  <c r="K515" i="25"/>
  <c r="L515" i="25"/>
  <c r="M515" i="25"/>
  <c r="N515" i="25"/>
  <c r="O515" i="25"/>
  <c r="P515" i="25"/>
  <c r="Q515" i="25"/>
  <c r="R515" i="25"/>
  <c r="S515" i="25"/>
  <c r="T515" i="25"/>
  <c r="C516" i="25"/>
  <c r="D516" i="25"/>
  <c r="E516" i="25"/>
  <c r="F516" i="25"/>
  <c r="G516" i="25"/>
  <c r="H516" i="25"/>
  <c r="I516" i="25"/>
  <c r="J516" i="25"/>
  <c r="K516" i="25"/>
  <c r="L516" i="25"/>
  <c r="M516" i="25"/>
  <c r="N516" i="25"/>
  <c r="O516" i="25"/>
  <c r="P516" i="25"/>
  <c r="Q516" i="25"/>
  <c r="R516" i="25"/>
  <c r="S516" i="25"/>
  <c r="T516" i="25"/>
  <c r="C517" i="25"/>
  <c r="D517" i="25"/>
  <c r="E517" i="25"/>
  <c r="F517" i="25"/>
  <c r="G517" i="25"/>
  <c r="H517" i="25"/>
  <c r="I517" i="25"/>
  <c r="J517" i="25"/>
  <c r="K517" i="25"/>
  <c r="L517" i="25"/>
  <c r="M517" i="25"/>
  <c r="N517" i="25"/>
  <c r="O517" i="25"/>
  <c r="P517" i="25"/>
  <c r="Q517" i="25"/>
  <c r="R517" i="25"/>
  <c r="S517" i="25"/>
  <c r="T517" i="25"/>
  <c r="C518" i="25"/>
  <c r="D518" i="25"/>
  <c r="E518" i="25"/>
  <c r="F518" i="25"/>
  <c r="G518" i="25"/>
  <c r="H518" i="25"/>
  <c r="I518" i="25"/>
  <c r="J518" i="25"/>
  <c r="K518" i="25"/>
  <c r="L518" i="25"/>
  <c r="M518" i="25"/>
  <c r="N518" i="25"/>
  <c r="O518" i="25"/>
  <c r="P518" i="25"/>
  <c r="Q518" i="25"/>
  <c r="R518" i="25"/>
  <c r="S518" i="25"/>
  <c r="T518" i="25"/>
  <c r="C519" i="25"/>
  <c r="D519" i="25"/>
  <c r="E519" i="25"/>
  <c r="F519" i="25"/>
  <c r="G519" i="25"/>
  <c r="H519" i="25"/>
  <c r="I519" i="25"/>
  <c r="J519" i="25"/>
  <c r="K519" i="25"/>
  <c r="L519" i="25"/>
  <c r="M519" i="25"/>
  <c r="N519" i="25"/>
  <c r="O519" i="25"/>
  <c r="P519" i="25"/>
  <c r="Q519" i="25"/>
  <c r="R519" i="25"/>
  <c r="S519" i="25"/>
  <c r="T519" i="25"/>
  <c r="C520" i="25"/>
  <c r="D520" i="25"/>
  <c r="E520" i="25"/>
  <c r="F520" i="25"/>
  <c r="G520" i="25"/>
  <c r="H520" i="25"/>
  <c r="I520" i="25"/>
  <c r="J520" i="25"/>
  <c r="K520" i="25"/>
  <c r="L520" i="25"/>
  <c r="M520" i="25"/>
  <c r="N520" i="25"/>
  <c r="O520" i="25"/>
  <c r="P520" i="25"/>
  <c r="Q520" i="25"/>
  <c r="R520" i="25"/>
  <c r="S520" i="25"/>
  <c r="T520" i="25"/>
  <c r="C521" i="25"/>
  <c r="D521" i="25"/>
  <c r="E521" i="25"/>
  <c r="F521" i="25"/>
  <c r="G521" i="25"/>
  <c r="H521" i="25"/>
  <c r="I521" i="25"/>
  <c r="J521" i="25"/>
  <c r="K521" i="25"/>
  <c r="L521" i="25"/>
  <c r="M521" i="25"/>
  <c r="N521" i="25"/>
  <c r="O521" i="25"/>
  <c r="P521" i="25"/>
  <c r="Q521" i="25"/>
  <c r="R521" i="25"/>
  <c r="S521" i="25"/>
  <c r="T521" i="25"/>
  <c r="C522" i="25"/>
  <c r="D522" i="25"/>
  <c r="E522" i="25"/>
  <c r="F522" i="25"/>
  <c r="G522" i="25"/>
  <c r="H522" i="25"/>
  <c r="I522" i="25"/>
  <c r="J522" i="25"/>
  <c r="K522" i="25"/>
  <c r="L522" i="25"/>
  <c r="M522" i="25"/>
  <c r="N522" i="25"/>
  <c r="O522" i="25"/>
  <c r="P522" i="25"/>
  <c r="Q522" i="25"/>
  <c r="R522" i="25"/>
  <c r="S522" i="25"/>
  <c r="T522" i="25"/>
  <c r="D21" i="25"/>
  <c r="E21" i="25"/>
  <c r="F21" i="25"/>
  <c r="G21" i="25"/>
  <c r="H21" i="25"/>
  <c r="I21" i="25"/>
  <c r="J21" i="25"/>
  <c r="K21" i="25"/>
  <c r="L21" i="25"/>
  <c r="M21" i="25"/>
  <c r="N21" i="25"/>
  <c r="O21" i="25"/>
  <c r="P21" i="25"/>
  <c r="Q21" i="25"/>
  <c r="R21" i="25"/>
  <c r="S21" i="25"/>
  <c r="T21" i="25"/>
  <c r="C21" i="25"/>
  <c r="Q10" i="25" l="1"/>
  <c r="M8" i="25"/>
  <c r="M15" i="25" s="1"/>
  <c r="I8" i="25"/>
  <c r="I15" i="25" s="1"/>
  <c r="E12" i="25"/>
  <c r="K9" i="25"/>
  <c r="S11" i="25"/>
  <c r="C11" i="25"/>
  <c r="S9" i="25"/>
  <c r="Q12" i="25"/>
  <c r="M12" i="25"/>
  <c r="I10" i="25"/>
  <c r="E8" i="25"/>
  <c r="E15" i="25" s="1"/>
  <c r="O11" i="25"/>
  <c r="G9" i="25"/>
  <c r="C9" i="25"/>
  <c r="E10" i="25"/>
  <c r="G11" i="25"/>
  <c r="O9" i="25"/>
  <c r="K11" i="25"/>
  <c r="Q8" i="25"/>
  <c r="Q15" i="25" s="1"/>
  <c r="M10" i="25"/>
  <c r="I12" i="25"/>
  <c r="R12" i="25"/>
  <c r="N12" i="25"/>
  <c r="J12" i="25"/>
  <c r="F12" i="25"/>
  <c r="T12" i="25"/>
  <c r="P12" i="25"/>
  <c r="L12" i="25"/>
  <c r="H12" i="25"/>
  <c r="D12" i="25"/>
  <c r="Q11" i="25"/>
  <c r="Q18" i="25" s="1"/>
  <c r="M11" i="25"/>
  <c r="M18" i="25" s="1"/>
  <c r="I11" i="25"/>
  <c r="E11" i="25"/>
  <c r="S12" i="25"/>
  <c r="O12" i="25"/>
  <c r="O19" i="25" s="1"/>
  <c r="K12" i="25"/>
  <c r="G12" i="25"/>
  <c r="C12" i="25"/>
  <c r="C19" i="25" s="1"/>
  <c r="R11" i="25"/>
  <c r="N11" i="25"/>
  <c r="J11" i="25"/>
  <c r="F11" i="25"/>
  <c r="F8" i="25"/>
  <c r="F15" i="25" s="1"/>
  <c r="J8" i="25"/>
  <c r="J15" i="25" s="1"/>
  <c r="N8" i="25"/>
  <c r="N15" i="25" s="1"/>
  <c r="R8" i="25"/>
  <c r="R15" i="25" s="1"/>
  <c r="D9" i="25"/>
  <c r="H9" i="25"/>
  <c r="L9" i="25"/>
  <c r="P9" i="25"/>
  <c r="T9" i="25"/>
  <c r="F10" i="25"/>
  <c r="J10" i="25"/>
  <c r="N10" i="25"/>
  <c r="R10" i="25"/>
  <c r="D11" i="25"/>
  <c r="H11" i="25"/>
  <c r="L11" i="25"/>
  <c r="P11" i="25"/>
  <c r="T11" i="25"/>
  <c r="C8" i="25"/>
  <c r="C15" i="25" s="1"/>
  <c r="G8" i="25"/>
  <c r="G15" i="25" s="1"/>
  <c r="K8" i="25"/>
  <c r="K15" i="25" s="1"/>
  <c r="O8" i="25"/>
  <c r="O15" i="25" s="1"/>
  <c r="S8" i="25"/>
  <c r="S15" i="25" s="1"/>
  <c r="E9" i="25"/>
  <c r="I9" i="25"/>
  <c r="M9" i="25"/>
  <c r="M16" i="25" s="1"/>
  <c r="Q9" i="25"/>
  <c r="C10" i="25"/>
  <c r="G10" i="25"/>
  <c r="K10" i="25"/>
  <c r="K17" i="25" s="1"/>
  <c r="O10" i="25"/>
  <c r="S10" i="25"/>
  <c r="S17" i="25" s="1"/>
  <c r="D8" i="25"/>
  <c r="D15" i="25" s="1"/>
  <c r="H8" i="25"/>
  <c r="H15" i="25" s="1"/>
  <c r="L8" i="25"/>
  <c r="L15" i="25" s="1"/>
  <c r="P8" i="25"/>
  <c r="P15" i="25" s="1"/>
  <c r="T8" i="25"/>
  <c r="T15" i="25" s="1"/>
  <c r="F9" i="25"/>
  <c r="J9" i="25"/>
  <c r="N9" i="25"/>
  <c r="R9" i="25"/>
  <c r="D10" i="25"/>
  <c r="H10" i="25"/>
  <c r="L10" i="25"/>
  <c r="P10" i="25"/>
  <c r="T10" i="25"/>
  <c r="I16" i="25" l="1"/>
  <c r="E16" i="25"/>
  <c r="S19" i="25"/>
  <c r="G17" i="25"/>
  <c r="Q16" i="25"/>
  <c r="E18" i="25"/>
  <c r="M19" i="25"/>
  <c r="H17" i="25"/>
  <c r="J16" i="25"/>
  <c r="I18" i="25"/>
  <c r="C17" i="25"/>
  <c r="P17" i="25"/>
  <c r="R16" i="25"/>
  <c r="H19" i="25"/>
  <c r="F19" i="25"/>
  <c r="G19" i="25"/>
  <c r="N18" i="25"/>
  <c r="O17" i="25"/>
  <c r="E19" i="25"/>
  <c r="J19" i="25"/>
  <c r="K19" i="25"/>
  <c r="F18" i="25"/>
  <c r="I19" i="25"/>
  <c r="N19" i="25"/>
  <c r="L17" i="25"/>
  <c r="N16" i="25"/>
  <c r="Q19" i="25"/>
  <c r="R19" i="25"/>
  <c r="P18" i="25"/>
  <c r="R17" i="25"/>
  <c r="T16" i="25"/>
  <c r="D16" i="25"/>
  <c r="G18" i="25"/>
  <c r="I17" i="25"/>
  <c r="K16" i="25"/>
  <c r="L18" i="25"/>
  <c r="N17" i="25"/>
  <c r="P16" i="25"/>
  <c r="S18" i="25"/>
  <c r="C18" i="25"/>
  <c r="E17" i="25"/>
  <c r="G16" i="25"/>
  <c r="R18" i="25"/>
  <c r="L19" i="25"/>
  <c r="H18" i="25"/>
  <c r="J17" i="25"/>
  <c r="L16" i="25"/>
  <c r="O18" i="25"/>
  <c r="Q17" i="25"/>
  <c r="S16" i="25"/>
  <c r="C16" i="25"/>
  <c r="P19" i="25"/>
  <c r="T17" i="25"/>
  <c r="D17" i="25"/>
  <c r="F16" i="25"/>
  <c r="T18" i="25"/>
  <c r="D18" i="25"/>
  <c r="F17" i="25"/>
  <c r="H16" i="25"/>
  <c r="K18" i="25"/>
  <c r="M17" i="25"/>
  <c r="O16" i="25"/>
  <c r="J18" i="25"/>
  <c r="D19" i="25"/>
  <c r="T19" i="25"/>
  <c r="L504" i="22"/>
  <c r="L503" i="22"/>
  <c r="L502" i="22"/>
  <c r="L501" i="22"/>
  <c r="L500" i="22"/>
  <c r="L499" i="22"/>
  <c r="L498" i="22"/>
  <c r="L497" i="22"/>
  <c r="L496" i="22"/>
  <c r="L495" i="22"/>
  <c r="L494" i="22"/>
  <c r="L493" i="22"/>
  <c r="L492" i="22"/>
  <c r="L491" i="22"/>
  <c r="L490" i="22"/>
  <c r="L489" i="22"/>
  <c r="L488" i="22"/>
  <c r="L487" i="22"/>
  <c r="L486" i="22"/>
  <c r="L485" i="22"/>
  <c r="L484" i="22"/>
  <c r="L483" i="22"/>
  <c r="L482" i="22"/>
  <c r="L481" i="22"/>
  <c r="L480" i="22"/>
  <c r="L479" i="22"/>
  <c r="L478" i="22"/>
  <c r="L477" i="22"/>
  <c r="L476" i="22"/>
  <c r="L475" i="22"/>
  <c r="L474" i="22"/>
  <c r="L473" i="22"/>
  <c r="L472" i="22"/>
  <c r="L471" i="22"/>
  <c r="L470" i="22"/>
  <c r="L469" i="22"/>
  <c r="L468" i="22"/>
  <c r="L467" i="22"/>
  <c r="L466" i="22"/>
  <c r="L465" i="22"/>
  <c r="L464" i="22"/>
  <c r="L463" i="22"/>
  <c r="L462" i="22"/>
  <c r="L461" i="22"/>
  <c r="L460" i="22"/>
  <c r="L459" i="22"/>
  <c r="L458" i="22"/>
  <c r="L457" i="22"/>
  <c r="L456" i="22"/>
  <c r="L455" i="22"/>
  <c r="L454" i="22"/>
  <c r="L453" i="22"/>
  <c r="L452" i="22"/>
  <c r="L451" i="22"/>
  <c r="L450" i="22"/>
  <c r="L449" i="22"/>
  <c r="L448" i="22"/>
  <c r="L447" i="22"/>
  <c r="L446" i="22"/>
  <c r="L445" i="22"/>
  <c r="L444" i="22"/>
  <c r="L443" i="22"/>
  <c r="L442" i="22"/>
  <c r="L441" i="22"/>
  <c r="L440" i="22"/>
  <c r="L439" i="22"/>
  <c r="L438" i="22"/>
  <c r="L437" i="22"/>
  <c r="L436" i="22"/>
  <c r="L435" i="22"/>
  <c r="L434" i="22"/>
  <c r="L433" i="22"/>
  <c r="L432" i="22"/>
  <c r="L431" i="22"/>
  <c r="L430" i="22"/>
  <c r="L429" i="22"/>
  <c r="L428" i="22"/>
  <c r="L427" i="22"/>
  <c r="L426" i="22"/>
  <c r="L425" i="22"/>
  <c r="L424" i="22"/>
  <c r="L423" i="22"/>
  <c r="L422" i="22"/>
  <c r="L421" i="22"/>
  <c r="L420" i="22"/>
  <c r="L419" i="22"/>
  <c r="L418" i="22"/>
  <c r="L417" i="22"/>
  <c r="L416" i="22"/>
  <c r="L415" i="22"/>
  <c r="L414" i="22"/>
  <c r="L413" i="22"/>
  <c r="L412" i="22"/>
  <c r="L411" i="22"/>
  <c r="L410" i="22"/>
  <c r="L409" i="22"/>
  <c r="L408" i="22"/>
  <c r="L407" i="22"/>
  <c r="L406" i="22"/>
  <c r="L405" i="22"/>
  <c r="L404" i="22"/>
  <c r="L403" i="22"/>
  <c r="L402" i="22"/>
  <c r="L401" i="22"/>
  <c r="L400" i="22"/>
  <c r="L399" i="22"/>
  <c r="L398" i="22"/>
  <c r="L397" i="22"/>
  <c r="L396" i="22"/>
  <c r="L395" i="22"/>
  <c r="L394" i="22"/>
  <c r="L393" i="22"/>
  <c r="L392" i="22"/>
  <c r="L391" i="22"/>
  <c r="L390" i="22"/>
  <c r="L389" i="22"/>
  <c r="L388" i="22"/>
  <c r="L387" i="22"/>
  <c r="L386" i="22"/>
  <c r="L385" i="22"/>
  <c r="L384" i="22"/>
  <c r="L383" i="22"/>
  <c r="L382" i="22"/>
  <c r="L381" i="22"/>
  <c r="L380" i="22"/>
  <c r="L379" i="22"/>
  <c r="L378" i="22"/>
  <c r="L377" i="22"/>
  <c r="L376" i="22"/>
  <c r="L375" i="22"/>
  <c r="L374" i="22"/>
  <c r="L373" i="22"/>
  <c r="L372" i="22"/>
  <c r="L371" i="22"/>
  <c r="L370" i="22"/>
  <c r="L369" i="22"/>
  <c r="L368" i="22"/>
  <c r="L367" i="22"/>
  <c r="L366" i="22"/>
  <c r="L365" i="22"/>
  <c r="L364" i="22"/>
  <c r="L363" i="22"/>
  <c r="L362" i="22"/>
  <c r="L361" i="22"/>
  <c r="L360" i="22"/>
  <c r="L359" i="22"/>
  <c r="L358" i="22"/>
  <c r="L357" i="22"/>
  <c r="L356" i="22"/>
  <c r="L355" i="22"/>
  <c r="L354" i="22"/>
  <c r="L353" i="22"/>
  <c r="L352" i="22"/>
  <c r="L351" i="22"/>
  <c r="L350" i="22"/>
  <c r="L349" i="22"/>
  <c r="L348" i="22"/>
  <c r="L347" i="22"/>
  <c r="L346" i="22"/>
  <c r="L345" i="22"/>
  <c r="L344" i="22"/>
  <c r="L343" i="22"/>
  <c r="L342" i="22"/>
  <c r="L341" i="22"/>
  <c r="L340" i="22"/>
  <c r="L339" i="22"/>
  <c r="L338" i="22"/>
  <c r="L337" i="22"/>
  <c r="L336" i="22"/>
  <c r="L335" i="22"/>
  <c r="L334" i="22"/>
  <c r="L333" i="22"/>
  <c r="L332" i="22"/>
  <c r="L331" i="22"/>
  <c r="L330" i="22"/>
  <c r="L329" i="22"/>
  <c r="L328" i="22"/>
  <c r="L327" i="22"/>
  <c r="L326" i="22"/>
  <c r="L325" i="22"/>
  <c r="L324" i="22"/>
  <c r="L323" i="22"/>
  <c r="L322" i="22"/>
  <c r="L321" i="22"/>
  <c r="L320" i="22"/>
  <c r="L319" i="22"/>
  <c r="L318" i="22"/>
  <c r="L317" i="22"/>
  <c r="L316" i="22"/>
  <c r="L315" i="22"/>
  <c r="L314" i="22"/>
  <c r="L313" i="22"/>
  <c r="L312" i="22"/>
  <c r="L311" i="22"/>
  <c r="L310" i="22"/>
  <c r="L309" i="22"/>
  <c r="L308" i="22"/>
  <c r="L307" i="22"/>
  <c r="L306" i="22"/>
  <c r="L305" i="22"/>
  <c r="L304" i="22"/>
  <c r="L303" i="22"/>
  <c r="L302" i="22"/>
  <c r="L301" i="22"/>
  <c r="L300" i="22"/>
  <c r="L299" i="22"/>
  <c r="L298" i="22"/>
  <c r="L297" i="22"/>
  <c r="L296" i="22"/>
  <c r="L295" i="22"/>
  <c r="L294" i="22"/>
  <c r="L293" i="22"/>
  <c r="L292" i="22"/>
  <c r="L291" i="22"/>
  <c r="L290" i="22"/>
  <c r="L289" i="22"/>
  <c r="L288" i="22"/>
  <c r="L287" i="22"/>
  <c r="L286" i="22"/>
  <c r="L285" i="22"/>
  <c r="L284" i="22"/>
  <c r="L283" i="22"/>
  <c r="L282" i="22"/>
  <c r="L281" i="22"/>
  <c r="L280" i="22"/>
  <c r="L279" i="22"/>
  <c r="L278" i="22"/>
  <c r="L277" i="22"/>
  <c r="L276" i="22"/>
  <c r="L275" i="22"/>
  <c r="L274" i="22"/>
  <c r="L273" i="22"/>
  <c r="L272" i="22"/>
  <c r="L271" i="22"/>
  <c r="L270" i="22"/>
  <c r="L269" i="22"/>
  <c r="L268" i="22"/>
  <c r="L267" i="22"/>
  <c r="L266" i="22"/>
  <c r="L265" i="22"/>
  <c r="L264" i="22"/>
  <c r="L263" i="22"/>
  <c r="L262" i="22"/>
  <c r="L261" i="22"/>
  <c r="L260" i="22"/>
  <c r="L259" i="22"/>
  <c r="L258" i="22"/>
  <c r="L257" i="22"/>
  <c r="L256" i="22"/>
  <c r="L255" i="22"/>
  <c r="L254" i="22"/>
  <c r="L253" i="22"/>
  <c r="L252" i="22"/>
  <c r="L251" i="22"/>
  <c r="L250" i="22"/>
  <c r="L249" i="22"/>
  <c r="L248" i="22"/>
  <c r="L247" i="22"/>
  <c r="L246" i="22"/>
  <c r="L245" i="22"/>
  <c r="L244" i="22"/>
  <c r="L243" i="22"/>
  <c r="L242" i="22"/>
  <c r="L241" i="22"/>
  <c r="L240" i="22"/>
  <c r="L239" i="22"/>
  <c r="L238" i="22"/>
  <c r="L237" i="22"/>
  <c r="L236" i="22"/>
  <c r="L235" i="22"/>
  <c r="L234" i="22"/>
  <c r="L233" i="22"/>
  <c r="L232" i="22"/>
  <c r="L231" i="22"/>
  <c r="L230" i="22"/>
  <c r="L229" i="22"/>
  <c r="L228" i="22"/>
  <c r="L227" i="22"/>
  <c r="L226" i="22"/>
  <c r="L225" i="22"/>
  <c r="L224" i="22"/>
  <c r="L223" i="22"/>
  <c r="L222" i="22"/>
  <c r="L221" i="22"/>
  <c r="L220" i="22"/>
  <c r="L219" i="22"/>
  <c r="L218" i="22"/>
  <c r="L217" i="22"/>
  <c r="L216" i="22"/>
  <c r="L215" i="22"/>
  <c r="L214" i="22"/>
  <c r="L213" i="22"/>
  <c r="L212" i="22"/>
  <c r="L211" i="22"/>
  <c r="L210" i="22"/>
  <c r="L209" i="22"/>
  <c r="L208" i="22"/>
  <c r="L207" i="22"/>
  <c r="L206" i="22"/>
  <c r="L205" i="22"/>
  <c r="L204" i="22"/>
  <c r="L203" i="22"/>
  <c r="L202" i="22"/>
  <c r="L201" i="22"/>
  <c r="L200" i="22"/>
  <c r="L199" i="22"/>
  <c r="L198" i="22"/>
  <c r="L197" i="22"/>
  <c r="L196" i="22"/>
  <c r="L195" i="22"/>
  <c r="L194" i="22"/>
  <c r="L193" i="22"/>
  <c r="L192" i="22"/>
  <c r="L191" i="22"/>
  <c r="L190" i="22"/>
  <c r="L189" i="22"/>
  <c r="L188" i="22"/>
  <c r="L187" i="22"/>
  <c r="L186" i="22"/>
  <c r="L185" i="22"/>
  <c r="L184" i="22"/>
  <c r="L183" i="22"/>
  <c r="L182" i="22"/>
  <c r="L181" i="22"/>
  <c r="L180" i="22"/>
  <c r="L179" i="22"/>
  <c r="L178" i="22"/>
  <c r="L177" i="22"/>
  <c r="L176" i="22"/>
  <c r="L175" i="22"/>
  <c r="L174" i="22"/>
  <c r="L173" i="22"/>
  <c r="L172" i="22"/>
  <c r="L171" i="22"/>
  <c r="L170" i="22"/>
  <c r="L169" i="22"/>
  <c r="L168" i="22"/>
  <c r="L167" i="22"/>
  <c r="L166" i="22"/>
  <c r="L165" i="22"/>
  <c r="L164" i="22"/>
  <c r="L163" i="22"/>
  <c r="L162" i="22"/>
  <c r="L161" i="22"/>
  <c r="L160" i="22"/>
  <c r="L159" i="22"/>
  <c r="L158" i="22"/>
  <c r="L157" i="22"/>
  <c r="L156" i="22"/>
  <c r="L155" i="22"/>
  <c r="L154" i="22"/>
  <c r="L153" i="22"/>
  <c r="L152" i="22"/>
  <c r="L151" i="22"/>
  <c r="L150" i="22"/>
  <c r="L149" i="22"/>
  <c r="L148" i="22"/>
  <c r="L147" i="22"/>
  <c r="L146" i="22"/>
  <c r="L145" i="22"/>
  <c r="L144" i="22"/>
  <c r="L143" i="22"/>
  <c r="L142" i="22"/>
  <c r="L141" i="22"/>
  <c r="L140" i="22"/>
  <c r="L139" i="22"/>
  <c r="L138" i="22"/>
  <c r="L137" i="22"/>
  <c r="L136" i="22"/>
  <c r="L135" i="22"/>
  <c r="L134" i="22"/>
  <c r="L133" i="22"/>
  <c r="L132" i="22"/>
  <c r="L131" i="22"/>
  <c r="L130" i="22"/>
  <c r="L129" i="22"/>
  <c r="L128" i="22"/>
  <c r="L127" i="22"/>
  <c r="L126" i="22"/>
  <c r="L125" i="22"/>
  <c r="L124" i="22"/>
  <c r="L123" i="22"/>
  <c r="L122" i="22"/>
  <c r="L121" i="22"/>
  <c r="L120" i="22"/>
  <c r="L119" i="22"/>
  <c r="L118" i="22"/>
  <c r="L117" i="22"/>
  <c r="L116" i="22"/>
  <c r="L115" i="22"/>
  <c r="L114" i="22"/>
  <c r="L113" i="22"/>
  <c r="L112" i="22"/>
  <c r="L111" i="22"/>
  <c r="L110" i="22"/>
  <c r="L109" i="22"/>
  <c r="L108" i="22"/>
  <c r="L107" i="22"/>
  <c r="L106" i="22"/>
  <c r="L105" i="22"/>
  <c r="L104" i="22"/>
  <c r="L103" i="22"/>
  <c r="L102" i="22"/>
  <c r="L101" i="22"/>
  <c r="L100" i="22"/>
  <c r="L99" i="22"/>
  <c r="L98" i="22"/>
  <c r="L97" i="22"/>
  <c r="L96" i="22"/>
  <c r="L95" i="22"/>
  <c r="L94" i="22"/>
  <c r="L93" i="22"/>
  <c r="L92" i="22"/>
  <c r="L91" i="22"/>
  <c r="L90" i="22"/>
  <c r="L89" i="22"/>
  <c r="L88" i="22"/>
  <c r="L87" i="22"/>
  <c r="L86" i="22"/>
  <c r="L85" i="22"/>
  <c r="L84" i="22"/>
  <c r="L83" i="22"/>
  <c r="L82" i="22"/>
  <c r="L81" i="22"/>
  <c r="L80" i="22"/>
  <c r="L79" i="22"/>
  <c r="L78" i="22"/>
  <c r="L77" i="22"/>
  <c r="L76" i="22"/>
  <c r="L75" i="22"/>
  <c r="L74" i="22"/>
  <c r="L73" i="22"/>
  <c r="L72" i="22"/>
  <c r="L71" i="22"/>
  <c r="L70" i="22"/>
  <c r="L69" i="22"/>
  <c r="L68" i="22"/>
  <c r="L67" i="22"/>
  <c r="L66" i="22"/>
  <c r="L65" i="22"/>
  <c r="L64" i="22"/>
  <c r="L63" i="22"/>
  <c r="L62" i="22"/>
  <c r="L61" i="22"/>
  <c r="L60" i="22"/>
  <c r="L59" i="22"/>
  <c r="L58" i="22"/>
  <c r="L57" i="22"/>
  <c r="L56" i="22"/>
  <c r="L55" i="22"/>
  <c r="L54" i="22"/>
  <c r="L53" i="22"/>
  <c r="L52" i="22"/>
  <c r="L51" i="22"/>
  <c r="L50" i="22"/>
  <c r="L49" i="22"/>
  <c r="L48" i="22"/>
  <c r="L47" i="22"/>
  <c r="L46" i="22"/>
  <c r="L45" i="22"/>
  <c r="L44" i="22"/>
  <c r="L43" i="22"/>
  <c r="L42" i="22"/>
  <c r="L41" i="22"/>
  <c r="L40" i="22"/>
  <c r="L39" i="22"/>
  <c r="L38" i="22"/>
  <c r="L37" i="22"/>
  <c r="L36" i="22"/>
  <c r="L35" i="22"/>
  <c r="L34" i="22"/>
  <c r="L33" i="22"/>
  <c r="L32" i="22"/>
  <c r="L31" i="22"/>
  <c r="L30" i="22"/>
  <c r="L29" i="22"/>
  <c r="L28" i="22"/>
  <c r="L27" i="22"/>
  <c r="L26" i="22"/>
  <c r="L25" i="22"/>
  <c r="L24" i="22"/>
  <c r="L23" i="22"/>
  <c r="L22" i="22"/>
  <c r="L21" i="22"/>
  <c r="L20" i="22"/>
  <c r="L19" i="22"/>
  <c r="L18" i="22"/>
  <c r="L17" i="22"/>
  <c r="L16" i="22"/>
  <c r="L15" i="22"/>
  <c r="L14" i="22"/>
  <c r="L13" i="22"/>
  <c r="L12" i="22"/>
  <c r="L11" i="22"/>
  <c r="L10" i="22"/>
  <c r="L9" i="22"/>
  <c r="L8" i="22"/>
  <c r="L7" i="22"/>
  <c r="L6" i="22"/>
  <c r="M6" i="22" s="1"/>
  <c r="M7" i="22" l="1"/>
  <c r="M8" i="22" s="1"/>
  <c r="M9" i="22" s="1"/>
  <c r="M10" i="22" s="1"/>
  <c r="M11" i="22" s="1"/>
  <c r="M12" i="22" s="1"/>
  <c r="M13" i="22" s="1"/>
  <c r="M14" i="22" s="1"/>
  <c r="M15" i="22" s="1"/>
  <c r="M16" i="22" s="1"/>
  <c r="M17" i="22" s="1"/>
  <c r="M18" i="22" s="1"/>
  <c r="M19" i="22" s="1"/>
  <c r="M20" i="22" s="1"/>
  <c r="M21" i="22" s="1"/>
  <c r="M22" i="22" s="1"/>
  <c r="M23" i="22" s="1"/>
  <c r="M24" i="22" s="1"/>
  <c r="M25" i="22" s="1"/>
  <c r="M26" i="22" s="1"/>
  <c r="M27" i="22" s="1"/>
  <c r="M28" i="22" s="1"/>
  <c r="M29" i="22" s="1"/>
  <c r="M30" i="22" s="1"/>
  <c r="M31" i="22" s="1"/>
  <c r="M32" i="22" s="1"/>
  <c r="M33" i="22" s="1"/>
  <c r="M34" i="22" s="1"/>
  <c r="M35" i="22" s="1"/>
  <c r="M36" i="22" s="1"/>
  <c r="M37" i="22" s="1"/>
  <c r="M38" i="22" s="1"/>
  <c r="M39" i="22" s="1"/>
  <c r="M40" i="22" s="1"/>
  <c r="M41" i="22" s="1"/>
  <c r="M42" i="22" s="1"/>
  <c r="M43" i="22" s="1"/>
  <c r="M44" i="22" s="1"/>
  <c r="M45" i="22" s="1"/>
  <c r="M46" i="22" s="1"/>
  <c r="M47" i="22" s="1"/>
  <c r="M48" i="22" s="1"/>
  <c r="M49" i="22" s="1"/>
  <c r="M50" i="22" s="1"/>
  <c r="M51" i="22" s="1"/>
  <c r="M52" i="22" s="1"/>
  <c r="M53" i="22" s="1"/>
  <c r="M54" i="22" s="1"/>
  <c r="M55" i="22" s="1"/>
  <c r="M56" i="22" s="1"/>
  <c r="M57" i="22" s="1"/>
  <c r="M58" i="22" s="1"/>
  <c r="M59" i="22" s="1"/>
  <c r="M60" i="22" s="1"/>
  <c r="M61" i="22" s="1"/>
  <c r="M62" i="22" s="1"/>
  <c r="M63" i="22" s="1"/>
  <c r="M64" i="22" s="1"/>
  <c r="M65" i="22" s="1"/>
  <c r="M66" i="22" s="1"/>
  <c r="M67" i="22" s="1"/>
  <c r="M68" i="22" s="1"/>
  <c r="M69" i="22" s="1"/>
  <c r="M70" i="22" s="1"/>
  <c r="M71" i="22" s="1"/>
  <c r="M72" i="22" s="1"/>
  <c r="M73" i="22" s="1"/>
  <c r="M74" i="22" s="1"/>
  <c r="M75" i="22" s="1"/>
  <c r="M76" i="22" s="1"/>
  <c r="M77" i="22" s="1"/>
  <c r="M78" i="22" s="1"/>
  <c r="M79" i="22" s="1"/>
  <c r="M80" i="22" s="1"/>
  <c r="M81" i="22" s="1"/>
  <c r="M82" i="22" s="1"/>
  <c r="M83" i="22" s="1"/>
  <c r="M84" i="22" s="1"/>
  <c r="M85" i="22" s="1"/>
  <c r="M86" i="22" s="1"/>
  <c r="M87" i="22" s="1"/>
  <c r="M88" i="22" s="1"/>
  <c r="M89" i="22" s="1"/>
  <c r="M90" i="22" s="1"/>
  <c r="M91" i="22" s="1"/>
  <c r="M92" i="22" s="1"/>
  <c r="M93" i="22" s="1"/>
  <c r="M94" i="22" s="1"/>
  <c r="M95" i="22" s="1"/>
  <c r="M96" i="22" s="1"/>
  <c r="M97" i="22" s="1"/>
  <c r="M98" i="22" s="1"/>
  <c r="M99" i="22" s="1"/>
  <c r="M100" i="22" s="1"/>
  <c r="M101" i="22" s="1"/>
  <c r="M102" i="22" s="1"/>
  <c r="M103" i="22" s="1"/>
  <c r="M104" i="22" s="1"/>
  <c r="M105" i="22" s="1"/>
  <c r="M106" i="22" s="1"/>
  <c r="M107" i="22" s="1"/>
  <c r="M108" i="22" s="1"/>
  <c r="M109" i="22" s="1"/>
  <c r="M110" i="22" s="1"/>
  <c r="M111" i="22" s="1"/>
  <c r="M112" i="22" s="1"/>
  <c r="M113" i="22" s="1"/>
  <c r="M114" i="22" s="1"/>
  <c r="M115" i="22" s="1"/>
  <c r="M116" i="22" s="1"/>
  <c r="M117" i="22" s="1"/>
  <c r="M118" i="22" s="1"/>
  <c r="M119" i="22" s="1"/>
  <c r="M120" i="22" s="1"/>
  <c r="M121" i="22" s="1"/>
  <c r="M122" i="22" s="1"/>
  <c r="M123" i="22" s="1"/>
  <c r="M124" i="22" s="1"/>
  <c r="M125" i="22" s="1"/>
  <c r="M126" i="22" s="1"/>
  <c r="M127" i="22" s="1"/>
  <c r="M128" i="22" s="1"/>
  <c r="M129" i="22" s="1"/>
  <c r="M130" i="22" s="1"/>
  <c r="M131" i="22" s="1"/>
  <c r="M132" i="22" s="1"/>
  <c r="M133" i="22" s="1"/>
  <c r="M134" i="22" s="1"/>
  <c r="M135" i="22" s="1"/>
  <c r="M136" i="22" s="1"/>
  <c r="M137" i="22" s="1"/>
  <c r="M138" i="22" s="1"/>
  <c r="M139" i="22" s="1"/>
  <c r="M140" i="22" s="1"/>
  <c r="M141" i="22" s="1"/>
  <c r="M142" i="22" s="1"/>
  <c r="M143" i="22" s="1"/>
  <c r="M144" i="22" s="1"/>
  <c r="M145" i="22" s="1"/>
  <c r="M146" i="22" s="1"/>
  <c r="M147" i="22" s="1"/>
  <c r="M148" i="22" s="1"/>
  <c r="M149" i="22" s="1"/>
  <c r="M150" i="22" s="1"/>
  <c r="M151" i="22" s="1"/>
  <c r="M152" i="22" s="1"/>
  <c r="M153" i="22" s="1"/>
  <c r="M154" i="22" s="1"/>
  <c r="M155" i="22" s="1"/>
  <c r="M156" i="22" s="1"/>
  <c r="M157" i="22" s="1"/>
  <c r="M158" i="22" s="1"/>
  <c r="M159" i="22" s="1"/>
  <c r="M160" i="22" s="1"/>
  <c r="M161" i="22" s="1"/>
  <c r="M162" i="22" s="1"/>
  <c r="M163" i="22" s="1"/>
  <c r="M164" i="22" s="1"/>
  <c r="M165" i="22" s="1"/>
  <c r="M166" i="22" s="1"/>
  <c r="M167" i="22" s="1"/>
  <c r="M168" i="22" s="1"/>
  <c r="M169" i="22" s="1"/>
  <c r="M170" i="22" s="1"/>
  <c r="M171" i="22" s="1"/>
  <c r="M172" i="22" s="1"/>
  <c r="M173" i="22" s="1"/>
  <c r="M174" i="22" s="1"/>
  <c r="M175" i="22" s="1"/>
  <c r="M176" i="22" s="1"/>
  <c r="M177" i="22" s="1"/>
  <c r="M178" i="22" s="1"/>
  <c r="M179" i="22" s="1"/>
  <c r="M180" i="22" s="1"/>
  <c r="M181" i="22" s="1"/>
  <c r="M182" i="22" s="1"/>
  <c r="M183" i="22" s="1"/>
  <c r="M184" i="22" s="1"/>
  <c r="M185" i="22" s="1"/>
  <c r="M186" i="22" s="1"/>
  <c r="M187" i="22" s="1"/>
  <c r="M188" i="22" s="1"/>
  <c r="M189" i="22" s="1"/>
  <c r="M190" i="22" s="1"/>
  <c r="M191" i="22" s="1"/>
  <c r="M192" i="22" s="1"/>
  <c r="M193" i="22" s="1"/>
  <c r="M194" i="22" s="1"/>
  <c r="M195" i="22" s="1"/>
  <c r="M196" i="22" s="1"/>
  <c r="M197" i="22" s="1"/>
  <c r="M198" i="22" s="1"/>
  <c r="M199" i="22" s="1"/>
  <c r="M200" i="22" s="1"/>
  <c r="M201" i="22" s="1"/>
  <c r="M202" i="22" s="1"/>
  <c r="M203" i="22" s="1"/>
  <c r="M204" i="22" s="1"/>
  <c r="M205" i="22" s="1"/>
  <c r="M206" i="22" s="1"/>
  <c r="M207" i="22" s="1"/>
  <c r="M208" i="22" s="1"/>
  <c r="M209" i="22" s="1"/>
  <c r="M210" i="22" s="1"/>
  <c r="M211" i="22" s="1"/>
  <c r="M212" i="22" s="1"/>
  <c r="M213" i="22" s="1"/>
  <c r="M214" i="22" s="1"/>
  <c r="M215" i="22" s="1"/>
  <c r="M216" i="22" s="1"/>
  <c r="M217" i="22" s="1"/>
  <c r="M218" i="22" s="1"/>
  <c r="M219" i="22" s="1"/>
  <c r="M220" i="22" s="1"/>
  <c r="M221" i="22" s="1"/>
  <c r="M222" i="22" s="1"/>
  <c r="M223" i="22" s="1"/>
  <c r="M224" i="22" s="1"/>
  <c r="M225" i="22" s="1"/>
  <c r="M226" i="22" s="1"/>
  <c r="M227" i="22" s="1"/>
  <c r="M228" i="22" s="1"/>
  <c r="M229" i="22" s="1"/>
  <c r="M230" i="22" s="1"/>
  <c r="M231" i="22" s="1"/>
  <c r="M232" i="22" s="1"/>
  <c r="M233" i="22" s="1"/>
  <c r="M234" i="22" s="1"/>
  <c r="M235" i="22" s="1"/>
  <c r="M236" i="22" s="1"/>
  <c r="M237" i="22" s="1"/>
  <c r="M238" i="22" s="1"/>
  <c r="M239" i="22" s="1"/>
  <c r="M240" i="22" s="1"/>
  <c r="M241" i="22" s="1"/>
  <c r="M242" i="22" s="1"/>
  <c r="M243" i="22" s="1"/>
  <c r="M244" i="22" s="1"/>
  <c r="M245" i="22" s="1"/>
  <c r="M246" i="22" s="1"/>
  <c r="M247" i="22" s="1"/>
  <c r="M248" i="22" s="1"/>
  <c r="M249" i="22" s="1"/>
  <c r="M250" i="22" s="1"/>
  <c r="M251" i="22" s="1"/>
  <c r="M252" i="22" s="1"/>
  <c r="M253" i="22" s="1"/>
  <c r="M254" i="22" s="1"/>
  <c r="M255" i="22" s="1"/>
  <c r="M256" i="22" s="1"/>
  <c r="M257" i="22" s="1"/>
  <c r="M258" i="22" s="1"/>
  <c r="M259" i="22" s="1"/>
  <c r="M260" i="22" s="1"/>
  <c r="M261" i="22" s="1"/>
  <c r="M262" i="22" s="1"/>
  <c r="M263" i="22" s="1"/>
  <c r="M264" i="22" s="1"/>
  <c r="M265" i="22" s="1"/>
  <c r="M266" i="22" s="1"/>
  <c r="M267" i="22" s="1"/>
  <c r="M268" i="22" s="1"/>
  <c r="M269" i="22" s="1"/>
  <c r="M270" i="22" s="1"/>
  <c r="M271" i="22" s="1"/>
  <c r="M272" i="22" s="1"/>
  <c r="M273" i="22" s="1"/>
  <c r="M274" i="22" s="1"/>
  <c r="M275" i="22" s="1"/>
  <c r="M276" i="22" s="1"/>
  <c r="M277" i="22" s="1"/>
  <c r="M278" i="22" s="1"/>
  <c r="M279" i="22" s="1"/>
  <c r="M280" i="22" s="1"/>
  <c r="M281" i="22" s="1"/>
  <c r="M282" i="22" s="1"/>
  <c r="M283" i="22" s="1"/>
  <c r="M284" i="22" s="1"/>
  <c r="M285" i="22" s="1"/>
  <c r="M286" i="22" s="1"/>
  <c r="M287" i="22" s="1"/>
  <c r="M288" i="22" s="1"/>
  <c r="M289" i="22" s="1"/>
  <c r="M290" i="22" s="1"/>
  <c r="M291" i="22" s="1"/>
  <c r="M292" i="22" s="1"/>
  <c r="M293" i="22" s="1"/>
  <c r="M294" i="22" s="1"/>
  <c r="M295" i="22" s="1"/>
  <c r="M296" i="22" s="1"/>
  <c r="M297" i="22" s="1"/>
  <c r="M298" i="22" s="1"/>
  <c r="M299" i="22" s="1"/>
  <c r="M300" i="22" s="1"/>
  <c r="M301" i="22" s="1"/>
  <c r="M302" i="22" s="1"/>
  <c r="M303" i="22" s="1"/>
  <c r="M304" i="22" s="1"/>
  <c r="M305" i="22" s="1"/>
  <c r="M306" i="22" s="1"/>
  <c r="M307" i="22" s="1"/>
  <c r="M308" i="22" s="1"/>
  <c r="M309" i="22" s="1"/>
  <c r="M310" i="22" s="1"/>
  <c r="M311" i="22" s="1"/>
  <c r="M312" i="22" s="1"/>
  <c r="M313" i="22" s="1"/>
  <c r="M314" i="22" s="1"/>
  <c r="M315" i="22" s="1"/>
  <c r="M316" i="22" s="1"/>
  <c r="M317" i="22" s="1"/>
  <c r="M318" i="22" s="1"/>
  <c r="M319" i="22" s="1"/>
  <c r="M320" i="22" s="1"/>
  <c r="M321" i="22" s="1"/>
  <c r="M322" i="22" s="1"/>
  <c r="M323" i="22" s="1"/>
  <c r="M324" i="22" s="1"/>
  <c r="M325" i="22" s="1"/>
  <c r="M326" i="22" s="1"/>
  <c r="M327" i="22" s="1"/>
  <c r="M328" i="22" s="1"/>
  <c r="M329" i="22" s="1"/>
  <c r="M330" i="22" s="1"/>
  <c r="M331" i="22" s="1"/>
  <c r="M332" i="22" s="1"/>
  <c r="M333" i="22" s="1"/>
  <c r="M334" i="22" s="1"/>
  <c r="M335" i="22" s="1"/>
  <c r="M336" i="22" s="1"/>
  <c r="M337" i="22" s="1"/>
  <c r="M338" i="22" s="1"/>
  <c r="M339" i="22" s="1"/>
  <c r="M340" i="22" s="1"/>
  <c r="M341" i="22" s="1"/>
  <c r="M342" i="22" s="1"/>
  <c r="M343" i="22" s="1"/>
  <c r="M344" i="22" s="1"/>
  <c r="M345" i="22" s="1"/>
  <c r="M346" i="22" s="1"/>
  <c r="M347" i="22" s="1"/>
  <c r="M348" i="22" s="1"/>
  <c r="M349" i="22" s="1"/>
  <c r="M350" i="22" s="1"/>
  <c r="M351" i="22" s="1"/>
  <c r="M352" i="22" s="1"/>
  <c r="M353" i="22" s="1"/>
  <c r="M354" i="22" s="1"/>
  <c r="M355" i="22" s="1"/>
  <c r="M356" i="22" s="1"/>
  <c r="M357" i="22" s="1"/>
  <c r="M358" i="22" s="1"/>
  <c r="M359" i="22" s="1"/>
  <c r="M360" i="22" s="1"/>
  <c r="M361" i="22" s="1"/>
  <c r="M362" i="22" s="1"/>
  <c r="M363" i="22" s="1"/>
  <c r="M364" i="22" s="1"/>
  <c r="M365" i="22" s="1"/>
  <c r="M366" i="22" s="1"/>
  <c r="M367" i="22" s="1"/>
  <c r="M368" i="22" s="1"/>
  <c r="M369" i="22" s="1"/>
  <c r="M370" i="22" s="1"/>
  <c r="M371" i="22" s="1"/>
  <c r="M372" i="22" s="1"/>
  <c r="M373" i="22" s="1"/>
  <c r="M374" i="22" s="1"/>
  <c r="M375" i="22" s="1"/>
  <c r="M376" i="22" s="1"/>
  <c r="M377" i="22" s="1"/>
  <c r="M378" i="22" s="1"/>
  <c r="M379" i="22" s="1"/>
  <c r="M380" i="22" s="1"/>
  <c r="M381" i="22" s="1"/>
  <c r="M382" i="22" s="1"/>
  <c r="M383" i="22" s="1"/>
  <c r="M384" i="22" s="1"/>
  <c r="M385" i="22" s="1"/>
  <c r="M386" i="22" s="1"/>
  <c r="M387" i="22" s="1"/>
  <c r="M388" i="22" s="1"/>
  <c r="M389" i="22" s="1"/>
  <c r="M390" i="22" s="1"/>
  <c r="M391" i="22" s="1"/>
  <c r="M392" i="22" s="1"/>
  <c r="M393" i="22" s="1"/>
  <c r="M394" i="22" s="1"/>
  <c r="M395" i="22" s="1"/>
  <c r="M396" i="22" s="1"/>
  <c r="M397" i="22" s="1"/>
  <c r="M398" i="22" s="1"/>
  <c r="M399" i="22" s="1"/>
  <c r="M400" i="22" s="1"/>
  <c r="M401" i="22" s="1"/>
  <c r="M402" i="22" s="1"/>
  <c r="M403" i="22" s="1"/>
  <c r="M404" i="22" s="1"/>
  <c r="M405" i="22" s="1"/>
  <c r="M406" i="22" s="1"/>
  <c r="M407" i="22" s="1"/>
  <c r="M408" i="22" s="1"/>
  <c r="M409" i="22" s="1"/>
  <c r="M410" i="22" s="1"/>
  <c r="M411" i="22" s="1"/>
  <c r="M412" i="22" s="1"/>
  <c r="M413" i="22" s="1"/>
  <c r="M414" i="22" s="1"/>
  <c r="M415" i="22" s="1"/>
  <c r="M416" i="22" s="1"/>
  <c r="M417" i="22" s="1"/>
  <c r="M418" i="22" s="1"/>
  <c r="M419" i="22" s="1"/>
  <c r="M420" i="22" s="1"/>
  <c r="M421" i="22" s="1"/>
  <c r="M422" i="22" s="1"/>
  <c r="M423" i="22" s="1"/>
  <c r="M424" i="22" s="1"/>
  <c r="M425" i="22" s="1"/>
  <c r="M426" i="22" s="1"/>
  <c r="M427" i="22" s="1"/>
  <c r="M428" i="22" s="1"/>
  <c r="M429" i="22" s="1"/>
  <c r="M430" i="22" s="1"/>
  <c r="M431" i="22" s="1"/>
  <c r="M432" i="22" s="1"/>
  <c r="M433" i="22" s="1"/>
  <c r="M434" i="22" s="1"/>
  <c r="M435" i="22" s="1"/>
  <c r="M436" i="22" s="1"/>
  <c r="M437" i="22" s="1"/>
  <c r="M438" i="22" s="1"/>
  <c r="M439" i="22" s="1"/>
  <c r="M440" i="22" s="1"/>
  <c r="M441" i="22" s="1"/>
  <c r="M442" i="22" s="1"/>
  <c r="M443" i="22" s="1"/>
  <c r="M444" i="22" s="1"/>
  <c r="M445" i="22" s="1"/>
  <c r="M446" i="22" s="1"/>
  <c r="M447" i="22" s="1"/>
  <c r="M448" i="22" s="1"/>
  <c r="M449" i="22" s="1"/>
  <c r="M450" i="22" s="1"/>
  <c r="M451" i="22" s="1"/>
  <c r="M452" i="22" s="1"/>
  <c r="M453" i="22" s="1"/>
  <c r="M454" i="22" s="1"/>
  <c r="M455" i="22" s="1"/>
  <c r="M456" i="22" s="1"/>
  <c r="M457" i="22" s="1"/>
  <c r="M458" i="22" s="1"/>
  <c r="M459" i="22" s="1"/>
  <c r="M460" i="22" s="1"/>
  <c r="M461" i="22" s="1"/>
  <c r="M462" i="22" s="1"/>
  <c r="M463" i="22" s="1"/>
  <c r="M464" i="22" s="1"/>
  <c r="M465" i="22" s="1"/>
  <c r="M466" i="22" s="1"/>
  <c r="M467" i="22" s="1"/>
  <c r="M468" i="22" s="1"/>
  <c r="M469" i="22" s="1"/>
  <c r="M470" i="22" s="1"/>
  <c r="M471" i="22" s="1"/>
  <c r="M472" i="22" s="1"/>
  <c r="M473" i="22" s="1"/>
  <c r="M474" i="22" s="1"/>
  <c r="M475" i="22" s="1"/>
  <c r="M476" i="22" s="1"/>
  <c r="M477" i="22" s="1"/>
  <c r="M478" i="22" s="1"/>
  <c r="M479" i="22" s="1"/>
  <c r="M480" i="22" s="1"/>
  <c r="M481" i="22" s="1"/>
  <c r="M482" i="22" s="1"/>
  <c r="M483" i="22" s="1"/>
  <c r="M484" i="22" s="1"/>
  <c r="M485" i="22" s="1"/>
  <c r="M486" i="22" s="1"/>
  <c r="M487" i="22" s="1"/>
  <c r="M488" i="22" s="1"/>
  <c r="M489" i="22" s="1"/>
  <c r="M490" i="22" s="1"/>
  <c r="M491" i="22" s="1"/>
  <c r="M492" i="22" s="1"/>
  <c r="M493" i="22" s="1"/>
  <c r="M494" i="22" s="1"/>
  <c r="M495" i="22" s="1"/>
  <c r="M496" i="22" s="1"/>
  <c r="M497" i="22" s="1"/>
  <c r="M498" i="22" s="1"/>
  <c r="M499" i="22" s="1"/>
  <c r="M500" i="22" s="1"/>
  <c r="M501" i="22" s="1"/>
  <c r="M502" i="22" s="1"/>
  <c r="M503" i="22" s="1"/>
  <c r="M504" i="22" s="1"/>
  <c r="D4" i="18" l="1"/>
  <c r="E47" i="22"/>
  <c r="F47" i="22"/>
  <c r="E48" i="22"/>
  <c r="F48" i="22"/>
  <c r="AK3" i="24"/>
  <c r="AL3" i="24"/>
  <c r="AM3" i="24"/>
  <c r="BA3" i="24"/>
  <c r="BB3" i="24"/>
  <c r="BC3" i="24"/>
  <c r="BL3" i="24"/>
  <c r="BM3" i="24"/>
  <c r="AE4" i="24"/>
  <c r="AU4" i="24" s="1"/>
  <c r="AF4" i="24"/>
  <c r="AG4" i="24"/>
  <c r="AH4" i="24"/>
  <c r="AV4" i="24"/>
  <c r="AW4" i="24"/>
  <c r="AX4" i="24"/>
  <c r="AE5" i="24"/>
  <c r="BK5" i="24" s="1"/>
  <c r="AF5" i="24"/>
  <c r="AG5" i="24"/>
  <c r="AH5" i="24"/>
  <c r="AV5" i="24"/>
  <c r="AW5" i="24"/>
  <c r="AX5" i="24"/>
  <c r="AE6" i="24"/>
  <c r="BK6" i="24" s="1"/>
  <c r="AF6" i="24"/>
  <c r="AG6" i="24"/>
  <c r="AH6" i="24"/>
  <c r="AV6" i="24"/>
  <c r="AW6" i="24"/>
  <c r="AX6" i="24"/>
  <c r="AE7" i="24"/>
  <c r="AF7" i="24"/>
  <c r="AG7" i="24"/>
  <c r="AH7" i="24"/>
  <c r="AV7" i="24"/>
  <c r="AW7" i="24"/>
  <c r="AX7" i="24"/>
  <c r="AE8" i="24"/>
  <c r="AU8" i="24" s="1"/>
  <c r="AF8" i="24"/>
  <c r="AG8" i="24"/>
  <c r="AH8" i="24"/>
  <c r="AV8" i="24"/>
  <c r="AW8" i="24"/>
  <c r="AX8" i="24"/>
  <c r="AE9" i="24"/>
  <c r="AF9" i="24"/>
  <c r="AG9" i="24"/>
  <c r="AH9" i="24"/>
  <c r="AV9" i="24"/>
  <c r="AW9" i="24"/>
  <c r="AX9" i="24"/>
  <c r="AE10" i="24"/>
  <c r="BK10" i="24" s="1"/>
  <c r="AF10" i="24"/>
  <c r="AG10" i="24"/>
  <c r="AH10" i="24"/>
  <c r="AV10" i="24"/>
  <c r="AW10" i="24"/>
  <c r="AX10" i="24"/>
  <c r="AE11" i="24"/>
  <c r="BK11" i="24" s="1"/>
  <c r="AF11" i="24"/>
  <c r="AG11" i="24"/>
  <c r="AH11" i="24"/>
  <c r="AV11" i="24"/>
  <c r="AW11" i="24"/>
  <c r="AX11" i="24"/>
  <c r="AE12" i="24"/>
  <c r="AF12" i="24"/>
  <c r="AG12" i="24"/>
  <c r="AH12" i="24"/>
  <c r="AU12" i="24"/>
  <c r="AV12" i="24"/>
  <c r="AW12" i="24"/>
  <c r="AX12" i="24"/>
  <c r="BK12" i="24"/>
  <c r="AE13" i="24"/>
  <c r="AU13" i="24" s="1"/>
  <c r="AF13" i="24"/>
  <c r="AG13" i="24"/>
  <c r="AH13" i="24"/>
  <c r="AV13" i="24"/>
  <c r="AW13" i="24"/>
  <c r="AX13" i="24"/>
  <c r="AE14" i="24"/>
  <c r="AF14" i="24"/>
  <c r="AG14" i="24"/>
  <c r="AH14" i="24"/>
  <c r="AV14" i="24"/>
  <c r="AW14" i="24"/>
  <c r="AX14" i="24"/>
  <c r="AE15" i="24"/>
  <c r="BK15" i="24" s="1"/>
  <c r="AF15" i="24"/>
  <c r="AG15" i="24"/>
  <c r="AH15" i="24"/>
  <c r="AV15" i="24"/>
  <c r="AW15" i="24"/>
  <c r="AX15" i="24"/>
  <c r="AE16" i="24"/>
  <c r="BK16" i="24" s="1"/>
  <c r="AF16" i="24"/>
  <c r="AG16" i="24"/>
  <c r="AH16" i="24"/>
  <c r="AV16" i="24"/>
  <c r="AW16" i="24"/>
  <c r="AX16" i="24"/>
  <c r="AE17" i="24"/>
  <c r="AF17" i="24"/>
  <c r="AG17" i="24"/>
  <c r="AH17" i="24"/>
  <c r="AV17" i="24"/>
  <c r="AW17" i="24"/>
  <c r="AX17" i="24"/>
  <c r="AE18" i="24"/>
  <c r="AF18" i="24"/>
  <c r="AG18" i="24"/>
  <c r="AH18" i="24"/>
  <c r="AV18" i="24"/>
  <c r="AW18" i="24"/>
  <c r="AX18" i="24"/>
  <c r="AE19" i="24"/>
  <c r="AF19" i="24"/>
  <c r="AG19" i="24"/>
  <c r="AH19" i="24"/>
  <c r="AV19" i="24"/>
  <c r="AW19" i="24"/>
  <c r="AX19" i="24"/>
  <c r="AE20" i="24"/>
  <c r="AU20" i="24" s="1"/>
  <c r="AF20" i="24"/>
  <c r="AG20" i="24"/>
  <c r="AH20" i="24"/>
  <c r="AV20" i="24"/>
  <c r="AW20" i="24"/>
  <c r="AX20" i="24"/>
  <c r="AE21" i="24"/>
  <c r="AU21" i="24" s="1"/>
  <c r="AF21" i="24"/>
  <c r="AG21" i="24"/>
  <c r="AH21" i="24"/>
  <c r="AV21" i="24"/>
  <c r="AW21" i="24"/>
  <c r="AX21" i="24"/>
  <c r="AE22" i="24"/>
  <c r="AF22" i="24"/>
  <c r="AG22" i="24"/>
  <c r="AH22" i="24"/>
  <c r="AV22" i="24"/>
  <c r="AW22" i="24"/>
  <c r="AX22" i="24"/>
  <c r="AE23" i="24"/>
  <c r="AU23" i="24" s="1"/>
  <c r="AF23" i="24"/>
  <c r="AG23" i="24"/>
  <c r="AH23" i="24"/>
  <c r="AV23" i="24"/>
  <c r="AW23" i="24"/>
  <c r="AX23" i="24"/>
  <c r="AE24" i="24"/>
  <c r="BK24" i="24" s="1"/>
  <c r="AF24" i="24"/>
  <c r="AG24" i="24"/>
  <c r="AH24" i="24"/>
  <c r="AV24" i="24"/>
  <c r="AW24" i="24"/>
  <c r="AX24" i="24"/>
  <c r="AE25" i="24"/>
  <c r="AU25" i="24" s="1"/>
  <c r="AF25" i="24"/>
  <c r="AG25" i="24"/>
  <c r="AH25" i="24"/>
  <c r="AV25" i="24"/>
  <c r="AW25" i="24"/>
  <c r="AX25" i="24"/>
  <c r="AE26" i="24"/>
  <c r="AF26" i="24"/>
  <c r="AG26" i="24"/>
  <c r="AH26" i="24"/>
  <c r="AV26" i="24"/>
  <c r="AW26" i="24"/>
  <c r="AX26" i="24"/>
  <c r="AE27" i="24"/>
  <c r="BK27" i="24" s="1"/>
  <c r="AF27" i="24"/>
  <c r="AG27" i="24"/>
  <c r="AH27" i="24"/>
  <c r="AV27" i="24"/>
  <c r="AW27" i="24"/>
  <c r="AX27" i="24"/>
  <c r="AE28" i="24"/>
  <c r="AF28" i="24"/>
  <c r="AG28" i="24"/>
  <c r="AH28" i="24"/>
  <c r="AV28" i="24"/>
  <c r="AW28" i="24"/>
  <c r="AX28" i="24"/>
  <c r="AE29" i="24"/>
  <c r="BK29" i="24" s="1"/>
  <c r="AF29" i="24"/>
  <c r="AG29" i="24"/>
  <c r="AH29" i="24"/>
  <c r="AV29" i="24"/>
  <c r="AW29" i="24"/>
  <c r="AX29" i="24"/>
  <c r="AE30" i="24"/>
  <c r="BK30" i="24" s="1"/>
  <c r="AF30" i="24"/>
  <c r="AG30" i="24"/>
  <c r="AH30" i="24"/>
  <c r="AV30" i="24"/>
  <c r="AW30" i="24"/>
  <c r="AX30" i="24"/>
  <c r="AE31" i="24"/>
  <c r="AU31" i="24" s="1"/>
  <c r="AF31" i="24"/>
  <c r="AG31" i="24"/>
  <c r="AH31" i="24"/>
  <c r="AV31" i="24"/>
  <c r="AW31" i="24"/>
  <c r="AX31" i="24"/>
  <c r="AE32" i="24"/>
  <c r="AU32" i="24" s="1"/>
  <c r="AF32" i="24"/>
  <c r="AG32" i="24"/>
  <c r="AH32" i="24"/>
  <c r="AV32" i="24"/>
  <c r="AW32" i="24"/>
  <c r="AX32" i="24"/>
  <c r="AE33" i="24"/>
  <c r="AF33" i="24"/>
  <c r="AG33" i="24"/>
  <c r="AH33" i="24"/>
  <c r="AV33" i="24"/>
  <c r="AW33" i="24"/>
  <c r="AX33" i="24"/>
  <c r="AE34" i="24"/>
  <c r="AU34" i="24" s="1"/>
  <c r="AF34" i="24"/>
  <c r="AG34" i="24"/>
  <c r="AH34" i="24"/>
  <c r="AV34" i="24"/>
  <c r="AW34" i="24"/>
  <c r="AX34" i="24"/>
  <c r="AE35" i="24"/>
  <c r="AU35" i="24" s="1"/>
  <c r="AF35" i="24"/>
  <c r="AG35" i="24"/>
  <c r="AH35" i="24"/>
  <c r="AV35" i="24"/>
  <c r="AW35" i="24"/>
  <c r="AX35" i="24"/>
  <c r="AE36" i="24"/>
  <c r="BK36" i="24" s="1"/>
  <c r="AF36" i="24"/>
  <c r="AG36" i="24"/>
  <c r="AH36" i="24"/>
  <c r="AV36" i="24"/>
  <c r="AW36" i="24"/>
  <c r="AX36" i="24"/>
  <c r="AE37" i="24"/>
  <c r="AU37" i="24" s="1"/>
  <c r="AF37" i="24"/>
  <c r="AG37" i="24"/>
  <c r="AH37" i="24"/>
  <c r="AV37" i="24"/>
  <c r="AW37" i="24"/>
  <c r="AX37" i="24"/>
  <c r="AE38" i="24"/>
  <c r="BK38" i="24" s="1"/>
  <c r="AF38" i="24"/>
  <c r="AG38" i="24"/>
  <c r="AH38" i="24"/>
  <c r="AV38" i="24"/>
  <c r="AW38" i="24"/>
  <c r="AX38" i="24"/>
  <c r="AE39" i="24"/>
  <c r="AF39" i="24"/>
  <c r="AG39" i="24"/>
  <c r="AH39" i="24"/>
  <c r="AV39" i="24"/>
  <c r="AW39" i="24"/>
  <c r="AX39" i="24"/>
  <c r="AE40" i="24"/>
  <c r="BK40" i="24" s="1"/>
  <c r="AF40" i="24"/>
  <c r="AG40" i="24"/>
  <c r="AH40" i="24"/>
  <c r="AV40" i="24"/>
  <c r="AW40" i="24"/>
  <c r="AX40" i="24"/>
  <c r="AE41" i="24"/>
  <c r="AF41" i="24"/>
  <c r="AG41" i="24"/>
  <c r="AH41" i="24"/>
  <c r="AV41" i="24"/>
  <c r="AW41" i="24"/>
  <c r="AX41" i="24"/>
  <c r="AE42" i="24"/>
  <c r="AU42" i="24" s="1"/>
  <c r="AF42" i="24"/>
  <c r="AG42" i="24"/>
  <c r="AH42" i="24"/>
  <c r="AV42" i="24"/>
  <c r="AW42" i="24"/>
  <c r="AX42" i="24"/>
  <c r="AE43" i="24"/>
  <c r="AU43" i="24" s="1"/>
  <c r="AF43" i="24"/>
  <c r="AG43" i="24"/>
  <c r="AH43" i="24"/>
  <c r="AV43" i="24"/>
  <c r="AW43" i="24"/>
  <c r="AX43" i="24"/>
  <c r="AE44" i="24"/>
  <c r="BK44" i="24" s="1"/>
  <c r="AF44" i="24"/>
  <c r="AG44" i="24"/>
  <c r="AH44" i="24"/>
  <c r="AV44" i="24"/>
  <c r="AW44" i="24"/>
  <c r="AX44" i="24"/>
  <c r="AE45" i="24"/>
  <c r="BK45" i="24" s="1"/>
  <c r="AF45" i="24"/>
  <c r="AG45" i="24"/>
  <c r="AH45" i="24"/>
  <c r="AV45" i="24"/>
  <c r="AW45" i="24"/>
  <c r="AX45" i="24"/>
  <c r="AE46" i="24"/>
  <c r="AU46" i="24" s="1"/>
  <c r="AF46" i="24"/>
  <c r="AG46" i="24"/>
  <c r="AH46" i="24"/>
  <c r="AV46" i="24"/>
  <c r="AW46" i="24"/>
  <c r="AX46" i="24"/>
  <c r="AE47" i="24"/>
  <c r="AF47" i="24"/>
  <c r="AG47" i="24"/>
  <c r="AH47" i="24"/>
  <c r="AV47" i="24"/>
  <c r="AW47" i="24"/>
  <c r="AX47" i="24"/>
  <c r="AE48" i="24"/>
  <c r="BK48" i="24" s="1"/>
  <c r="AF48" i="24"/>
  <c r="AG48" i="24"/>
  <c r="AH48" i="24"/>
  <c r="AV48" i="24"/>
  <c r="AW48" i="24"/>
  <c r="AX48" i="24"/>
  <c r="AE49" i="24"/>
  <c r="AF49" i="24"/>
  <c r="AG49" i="24"/>
  <c r="AH49" i="24"/>
  <c r="AV49" i="24"/>
  <c r="AW49" i="24"/>
  <c r="AX49" i="24"/>
  <c r="AE50" i="24"/>
  <c r="AU50" i="24" s="1"/>
  <c r="AF50" i="24"/>
  <c r="AG50" i="24"/>
  <c r="AH50" i="24"/>
  <c r="AV50" i="24"/>
  <c r="AW50" i="24"/>
  <c r="AX50" i="24"/>
  <c r="AE51" i="24"/>
  <c r="AU51" i="24" s="1"/>
  <c r="AF51" i="24"/>
  <c r="AG51" i="24"/>
  <c r="AH51" i="24"/>
  <c r="AV51" i="24"/>
  <c r="AW51" i="24"/>
  <c r="AX51" i="24"/>
  <c r="AE52" i="24"/>
  <c r="BK52" i="24" s="1"/>
  <c r="AF52" i="24"/>
  <c r="AG52" i="24"/>
  <c r="AH52" i="24"/>
  <c r="AV52" i="24"/>
  <c r="AW52" i="24"/>
  <c r="AX52" i="24"/>
  <c r="AE53" i="24"/>
  <c r="BK53" i="24" s="1"/>
  <c r="AF53" i="24"/>
  <c r="AG53" i="24"/>
  <c r="AH53" i="24"/>
  <c r="AV53" i="24"/>
  <c r="AW53" i="24"/>
  <c r="AX53" i="24"/>
  <c r="AE54" i="24"/>
  <c r="BK54" i="24" s="1"/>
  <c r="AF54" i="24"/>
  <c r="AG54" i="24"/>
  <c r="AH54" i="24"/>
  <c r="AV54" i="24"/>
  <c r="AW54" i="24"/>
  <c r="AX54" i="24"/>
  <c r="AE55" i="24"/>
  <c r="AF55" i="24"/>
  <c r="AG55" i="24"/>
  <c r="AH55" i="24"/>
  <c r="AV55" i="24"/>
  <c r="AW55" i="24"/>
  <c r="AX55" i="24"/>
  <c r="AE56" i="24"/>
  <c r="AF56" i="24"/>
  <c r="AG56" i="24"/>
  <c r="AH56" i="24"/>
  <c r="AV56" i="24"/>
  <c r="AW56" i="24"/>
  <c r="AX56" i="24"/>
  <c r="AE57" i="24"/>
  <c r="AF57" i="24"/>
  <c r="AG57" i="24"/>
  <c r="AH57" i="24"/>
  <c r="AV57" i="24"/>
  <c r="AW57" i="24"/>
  <c r="AX57" i="24"/>
  <c r="AE58" i="24"/>
  <c r="BK58" i="24" s="1"/>
  <c r="AF58" i="24"/>
  <c r="AG58" i="24"/>
  <c r="AH58" i="24"/>
  <c r="AV58" i="24"/>
  <c r="AW58" i="24"/>
  <c r="AX58" i="24"/>
  <c r="AE59" i="24"/>
  <c r="AU59" i="24" s="1"/>
  <c r="AF59" i="24"/>
  <c r="AG59" i="24"/>
  <c r="AH59" i="24"/>
  <c r="AV59" i="24"/>
  <c r="AW59" i="24"/>
  <c r="AX59" i="24"/>
  <c r="AE60" i="24"/>
  <c r="AF60" i="24"/>
  <c r="AG60" i="24"/>
  <c r="AH60" i="24"/>
  <c r="AV60" i="24"/>
  <c r="AW60" i="24"/>
  <c r="AX60" i="24"/>
  <c r="AE61" i="24"/>
  <c r="AF61" i="24"/>
  <c r="AG61" i="24"/>
  <c r="AH61" i="24"/>
  <c r="AV61" i="24"/>
  <c r="AW61" i="24"/>
  <c r="AX61" i="24"/>
  <c r="AE62" i="24"/>
  <c r="AU62" i="24" s="1"/>
  <c r="AF62" i="24"/>
  <c r="AG62" i="24"/>
  <c r="AH62" i="24"/>
  <c r="AV62" i="24"/>
  <c r="AW62" i="24"/>
  <c r="AX62" i="24"/>
  <c r="AE63" i="24"/>
  <c r="AF63" i="24"/>
  <c r="AG63" i="24"/>
  <c r="AH63" i="24"/>
  <c r="AV63" i="24"/>
  <c r="AW63" i="24"/>
  <c r="AX63" i="24"/>
  <c r="AE64" i="24"/>
  <c r="AF64" i="24"/>
  <c r="AG64" i="24"/>
  <c r="AH64" i="24"/>
  <c r="AV64" i="24"/>
  <c r="AW64" i="24"/>
  <c r="AX64" i="24"/>
  <c r="AE65" i="24"/>
  <c r="AF65" i="24"/>
  <c r="AG65" i="24"/>
  <c r="AH65" i="24"/>
  <c r="AV65" i="24"/>
  <c r="AW65" i="24"/>
  <c r="AX65" i="24"/>
  <c r="AE66" i="24"/>
  <c r="AU66" i="24" s="1"/>
  <c r="AF66" i="24"/>
  <c r="AG66" i="24"/>
  <c r="AH66" i="24"/>
  <c r="AV66" i="24"/>
  <c r="AW66" i="24"/>
  <c r="AX66" i="24"/>
  <c r="AE67" i="24"/>
  <c r="AU67" i="24" s="1"/>
  <c r="AF67" i="24"/>
  <c r="AG67" i="24"/>
  <c r="AH67" i="24"/>
  <c r="AV67" i="24"/>
  <c r="AW67" i="24"/>
  <c r="AX67" i="24"/>
  <c r="AE68" i="24"/>
  <c r="BK68" i="24" s="1"/>
  <c r="AF68" i="24"/>
  <c r="AG68" i="24"/>
  <c r="AH68" i="24"/>
  <c r="AV68" i="24"/>
  <c r="AW68" i="24"/>
  <c r="AX68" i="24"/>
  <c r="AE69" i="24"/>
  <c r="AF69" i="24"/>
  <c r="AG69" i="24"/>
  <c r="AH69" i="24"/>
  <c r="AV69" i="24"/>
  <c r="AW69" i="24"/>
  <c r="AX69" i="24"/>
  <c r="AE70" i="24"/>
  <c r="AU70" i="24" s="1"/>
  <c r="AF70" i="24"/>
  <c r="AG70" i="24"/>
  <c r="AH70" i="24"/>
  <c r="AV70" i="24"/>
  <c r="AW70" i="24"/>
  <c r="AX70" i="24"/>
  <c r="AE71" i="24"/>
  <c r="AF71" i="24"/>
  <c r="AG71" i="24"/>
  <c r="AH71" i="24"/>
  <c r="AV71" i="24"/>
  <c r="AW71" i="24"/>
  <c r="AX71" i="24"/>
  <c r="AE72" i="24"/>
  <c r="AF72" i="24"/>
  <c r="AG72" i="24"/>
  <c r="AH72" i="24"/>
  <c r="AV72" i="24"/>
  <c r="AW72" i="24"/>
  <c r="AX72" i="24"/>
  <c r="AE73" i="24"/>
  <c r="AU73" i="24" s="1"/>
  <c r="AF73" i="24"/>
  <c r="AG73" i="24"/>
  <c r="AH73" i="24"/>
  <c r="AV73" i="24"/>
  <c r="AW73" i="24"/>
  <c r="AX73" i="24"/>
  <c r="AE74" i="24"/>
  <c r="AU74" i="24" s="1"/>
  <c r="AF74" i="24"/>
  <c r="AG74" i="24"/>
  <c r="AH74" i="24"/>
  <c r="AV74" i="24"/>
  <c r="AW74" i="24"/>
  <c r="AX74" i="24"/>
  <c r="AE75" i="24"/>
  <c r="AU75" i="24" s="1"/>
  <c r="AF75" i="24"/>
  <c r="AG75" i="24"/>
  <c r="AH75" i="24"/>
  <c r="AV75" i="24"/>
  <c r="AW75" i="24"/>
  <c r="AX75" i="24"/>
  <c r="AE76" i="24"/>
  <c r="BK76" i="24" s="1"/>
  <c r="AF76" i="24"/>
  <c r="AG76" i="24"/>
  <c r="AH76" i="24"/>
  <c r="AV76" i="24"/>
  <c r="AW76" i="24"/>
  <c r="AX76" i="24"/>
  <c r="AE77" i="24"/>
  <c r="BK77" i="24" s="1"/>
  <c r="AF77" i="24"/>
  <c r="AG77" i="24"/>
  <c r="AH77" i="24"/>
  <c r="AV77" i="24"/>
  <c r="AW77" i="24"/>
  <c r="AX77" i="24"/>
  <c r="AE78" i="24"/>
  <c r="AU78" i="24" s="1"/>
  <c r="AF78" i="24"/>
  <c r="AG78" i="24"/>
  <c r="AH78" i="24"/>
  <c r="AV78" i="24"/>
  <c r="AW78" i="24"/>
  <c r="AX78" i="24"/>
  <c r="AE79" i="24"/>
  <c r="AF79" i="24"/>
  <c r="AG79" i="24"/>
  <c r="AH79" i="24"/>
  <c r="AV79" i="24"/>
  <c r="AW79" i="24"/>
  <c r="AX79" i="24"/>
  <c r="AE80" i="24"/>
  <c r="AF80" i="24"/>
  <c r="AG80" i="24"/>
  <c r="AH80" i="24"/>
  <c r="AV80" i="24"/>
  <c r="AW80" i="24"/>
  <c r="AX80" i="24"/>
  <c r="AE81" i="24"/>
  <c r="BK81" i="24" s="1"/>
  <c r="AF81" i="24"/>
  <c r="AG81" i="24"/>
  <c r="AH81" i="24"/>
  <c r="AV81" i="24"/>
  <c r="AW81" i="24"/>
  <c r="AX81" i="24"/>
  <c r="AE82" i="24"/>
  <c r="AU82" i="24" s="1"/>
  <c r="AF82" i="24"/>
  <c r="AG82" i="24"/>
  <c r="AH82" i="24"/>
  <c r="AV82" i="24"/>
  <c r="AW82" i="24"/>
  <c r="AX82" i="24"/>
  <c r="AE83" i="24"/>
  <c r="AF83" i="24"/>
  <c r="AG83" i="24"/>
  <c r="AH83" i="24"/>
  <c r="AV83" i="24"/>
  <c r="AW83" i="24"/>
  <c r="AX83" i="24"/>
  <c r="AE84" i="24"/>
  <c r="AF84" i="24"/>
  <c r="AG84" i="24"/>
  <c r="AH84" i="24"/>
  <c r="AV84" i="24"/>
  <c r="AW84" i="24"/>
  <c r="AX84" i="24"/>
  <c r="AE85" i="24"/>
  <c r="BK85" i="24" s="1"/>
  <c r="AF85" i="24"/>
  <c r="AG85" i="24"/>
  <c r="AH85" i="24"/>
  <c r="AV85" i="24"/>
  <c r="AW85" i="24"/>
  <c r="AX85" i="24"/>
  <c r="AE86" i="24"/>
  <c r="AU86" i="24" s="1"/>
  <c r="AF86" i="24"/>
  <c r="AG86" i="24"/>
  <c r="AH86" i="24"/>
  <c r="AV86" i="24"/>
  <c r="AW86" i="24"/>
  <c r="AX86" i="24"/>
  <c r="AE87" i="24"/>
  <c r="AF87" i="24"/>
  <c r="AG87" i="24"/>
  <c r="AH87" i="24"/>
  <c r="AV87" i="24"/>
  <c r="AW87" i="24"/>
  <c r="AX87" i="24"/>
  <c r="AE88" i="24"/>
  <c r="AF88" i="24"/>
  <c r="AG88" i="24"/>
  <c r="AH88" i="24"/>
  <c r="AV88" i="24"/>
  <c r="AW88" i="24"/>
  <c r="AX88" i="24"/>
  <c r="AE89" i="24"/>
  <c r="BK89" i="24" s="1"/>
  <c r="AF89" i="24"/>
  <c r="AG89" i="24"/>
  <c r="AH89" i="24"/>
  <c r="AV89" i="24"/>
  <c r="AW89" i="24"/>
  <c r="AX89" i="24"/>
  <c r="AE90" i="24"/>
  <c r="BK90" i="24" s="1"/>
  <c r="AF90" i="24"/>
  <c r="AG90" i="24"/>
  <c r="AH90" i="24"/>
  <c r="AV90" i="24"/>
  <c r="AW90" i="24"/>
  <c r="AX90" i="24"/>
  <c r="AE91" i="24"/>
  <c r="AF91" i="24"/>
  <c r="AG91" i="24"/>
  <c r="AH91" i="24"/>
  <c r="AV91" i="24"/>
  <c r="AW91" i="24"/>
  <c r="AX91" i="24"/>
  <c r="AE92" i="24"/>
  <c r="BK92" i="24" s="1"/>
  <c r="AF92" i="24"/>
  <c r="AG92" i="24"/>
  <c r="AH92" i="24"/>
  <c r="AV92" i="24"/>
  <c r="AW92" i="24"/>
  <c r="AX92" i="24"/>
  <c r="AE93" i="24"/>
  <c r="BK93" i="24" s="1"/>
  <c r="AF93" i="24"/>
  <c r="AG93" i="24"/>
  <c r="AH93" i="24"/>
  <c r="AV93" i="24"/>
  <c r="AW93" i="24"/>
  <c r="AX93" i="24"/>
  <c r="AE94" i="24"/>
  <c r="AU94" i="24" s="1"/>
  <c r="AF94" i="24"/>
  <c r="AG94" i="24"/>
  <c r="AH94" i="24"/>
  <c r="AV94" i="24"/>
  <c r="AW94" i="24"/>
  <c r="AX94" i="24"/>
  <c r="AE95" i="24"/>
  <c r="AU95" i="24" s="1"/>
  <c r="AF95" i="24"/>
  <c r="AG95" i="24"/>
  <c r="AH95" i="24"/>
  <c r="AV95" i="24"/>
  <c r="AW95" i="24"/>
  <c r="AX95" i="24"/>
  <c r="AE96" i="24"/>
  <c r="AF96" i="24"/>
  <c r="AG96" i="24"/>
  <c r="AH96" i="24"/>
  <c r="AV96" i="24"/>
  <c r="AW96" i="24"/>
  <c r="AX96" i="24"/>
  <c r="AE97" i="24"/>
  <c r="AF97" i="24"/>
  <c r="AG97" i="24"/>
  <c r="AH97" i="24"/>
  <c r="AV97" i="24"/>
  <c r="AW97" i="24"/>
  <c r="AX97" i="24"/>
  <c r="AE98" i="24"/>
  <c r="AU98" i="24" s="1"/>
  <c r="AF98" i="24"/>
  <c r="AG98" i="24"/>
  <c r="AH98" i="24"/>
  <c r="AV98" i="24"/>
  <c r="AW98" i="24"/>
  <c r="AX98" i="24"/>
  <c r="AE99" i="24"/>
  <c r="AF99" i="24"/>
  <c r="AG99" i="24"/>
  <c r="AH99" i="24"/>
  <c r="AV99" i="24"/>
  <c r="AW99" i="24"/>
  <c r="AX99" i="24"/>
  <c r="AE100" i="24"/>
  <c r="BK100" i="24" s="1"/>
  <c r="AF100" i="24"/>
  <c r="AG100" i="24"/>
  <c r="AH100" i="24"/>
  <c r="AV100" i="24"/>
  <c r="AW100" i="24"/>
  <c r="AX100" i="24"/>
  <c r="AE101" i="24"/>
  <c r="BK101" i="24" s="1"/>
  <c r="AF101" i="24"/>
  <c r="AG101" i="24"/>
  <c r="AH101" i="24"/>
  <c r="AV101" i="24"/>
  <c r="AW101" i="24"/>
  <c r="AX101" i="24"/>
  <c r="AE102" i="24"/>
  <c r="AU102" i="24" s="1"/>
  <c r="AF102" i="24"/>
  <c r="AG102" i="24"/>
  <c r="AH102" i="24"/>
  <c r="AV102" i="24"/>
  <c r="AW102" i="24"/>
  <c r="AX102" i="24"/>
  <c r="AE103" i="24"/>
  <c r="AF103" i="24"/>
  <c r="AG103" i="24"/>
  <c r="AH103" i="24"/>
  <c r="AV103" i="24"/>
  <c r="AW103" i="24"/>
  <c r="AX103" i="24"/>
  <c r="AE104" i="24"/>
  <c r="AF104" i="24"/>
  <c r="AG104" i="24"/>
  <c r="AH104" i="24"/>
  <c r="AV104" i="24"/>
  <c r="AW104" i="24"/>
  <c r="AX104" i="24"/>
  <c r="AE105" i="24"/>
  <c r="BK105" i="24" s="1"/>
  <c r="AF105" i="24"/>
  <c r="AG105" i="24"/>
  <c r="AH105" i="24"/>
  <c r="AV105" i="24"/>
  <c r="AW105" i="24"/>
  <c r="AX105" i="24"/>
  <c r="AE106" i="24"/>
  <c r="BK106" i="24" s="1"/>
  <c r="AF106" i="24"/>
  <c r="AG106" i="24"/>
  <c r="AH106" i="24"/>
  <c r="AV106" i="24"/>
  <c r="AW106" i="24"/>
  <c r="AX106" i="24"/>
  <c r="AE107" i="24"/>
  <c r="AU107" i="24" s="1"/>
  <c r="AF107" i="24"/>
  <c r="AG107" i="24"/>
  <c r="AH107" i="24"/>
  <c r="AV107" i="24"/>
  <c r="AW107" i="24"/>
  <c r="AX107" i="24"/>
  <c r="AE108" i="24"/>
  <c r="AF108" i="24"/>
  <c r="AG108" i="24"/>
  <c r="AH108" i="24"/>
  <c r="AV108" i="24"/>
  <c r="AW108" i="24"/>
  <c r="AX108" i="24"/>
  <c r="AE109" i="24"/>
  <c r="BK109" i="24" s="1"/>
  <c r="AF109" i="24"/>
  <c r="AG109" i="24"/>
  <c r="AH109" i="24"/>
  <c r="AV109" i="24"/>
  <c r="AW109" i="24"/>
  <c r="AX109" i="24"/>
  <c r="AE110" i="24"/>
  <c r="BK110" i="24" s="1"/>
  <c r="AF110" i="24"/>
  <c r="AG110" i="24"/>
  <c r="AH110" i="24"/>
  <c r="AV110" i="24"/>
  <c r="AW110" i="24"/>
  <c r="AX110" i="24"/>
  <c r="AE111" i="24"/>
  <c r="AF111" i="24"/>
  <c r="AG111" i="24"/>
  <c r="AH111" i="24"/>
  <c r="AV111" i="24"/>
  <c r="AW111" i="24"/>
  <c r="AX111" i="24"/>
  <c r="AE112" i="24"/>
  <c r="AF112" i="24"/>
  <c r="AG112" i="24"/>
  <c r="AH112" i="24"/>
  <c r="AV112" i="24"/>
  <c r="AW112" i="24"/>
  <c r="AX112" i="24"/>
  <c r="AE113" i="24"/>
  <c r="AU113" i="24" s="1"/>
  <c r="AF113" i="24"/>
  <c r="AG113" i="24"/>
  <c r="AH113" i="24"/>
  <c r="AV113" i="24"/>
  <c r="AW113" i="24"/>
  <c r="AX113" i="24"/>
  <c r="AE114" i="24"/>
  <c r="AU114" i="24" s="1"/>
  <c r="AF114" i="24"/>
  <c r="AG114" i="24"/>
  <c r="AH114" i="24"/>
  <c r="AV114" i="24"/>
  <c r="AW114" i="24"/>
  <c r="AX114" i="24"/>
  <c r="AE115" i="24"/>
  <c r="AF115" i="24"/>
  <c r="AG115" i="24"/>
  <c r="AH115" i="24"/>
  <c r="AV115" i="24"/>
  <c r="AW115" i="24"/>
  <c r="AX115" i="24"/>
  <c r="AE116" i="24"/>
  <c r="AF116" i="24"/>
  <c r="AG116" i="24"/>
  <c r="AH116" i="24"/>
  <c r="AV116" i="24"/>
  <c r="AW116" i="24"/>
  <c r="AX116" i="24"/>
  <c r="AE117" i="24"/>
  <c r="AU117" i="24" s="1"/>
  <c r="AF117" i="24"/>
  <c r="AG117" i="24"/>
  <c r="AH117" i="24"/>
  <c r="AV117" i="24"/>
  <c r="AW117" i="24"/>
  <c r="AX117" i="24"/>
  <c r="AE118" i="24"/>
  <c r="AU118" i="24" s="1"/>
  <c r="AF118" i="24"/>
  <c r="AG118" i="24"/>
  <c r="AH118" i="24"/>
  <c r="AV118" i="24"/>
  <c r="AW118" i="24"/>
  <c r="AX118" i="24"/>
  <c r="AE119" i="24"/>
  <c r="AF119" i="24"/>
  <c r="AG119" i="24"/>
  <c r="AH119" i="24"/>
  <c r="AV119" i="24"/>
  <c r="AW119" i="24"/>
  <c r="AX119" i="24"/>
  <c r="AE120" i="24"/>
  <c r="BK120" i="24" s="1"/>
  <c r="AF120" i="24"/>
  <c r="AG120" i="24"/>
  <c r="AH120" i="24"/>
  <c r="AV120" i="24"/>
  <c r="AW120" i="24"/>
  <c r="AX120" i="24"/>
  <c r="AE121" i="24"/>
  <c r="AF121" i="24"/>
  <c r="AG121" i="24"/>
  <c r="AH121" i="24"/>
  <c r="AV121" i="24"/>
  <c r="AW121" i="24"/>
  <c r="AX121" i="24"/>
  <c r="AE122" i="24"/>
  <c r="AU122" i="24" s="1"/>
  <c r="AF122" i="24"/>
  <c r="AG122" i="24"/>
  <c r="AH122" i="24"/>
  <c r="AV122" i="24"/>
  <c r="AW122" i="24"/>
  <c r="AX122" i="24"/>
  <c r="AE123" i="24"/>
  <c r="AF123" i="24"/>
  <c r="AG123" i="24"/>
  <c r="AH123" i="24"/>
  <c r="AV123" i="24"/>
  <c r="AW123" i="24"/>
  <c r="AX123" i="24"/>
  <c r="AE124" i="24"/>
  <c r="AF124" i="24"/>
  <c r="AG124" i="24"/>
  <c r="AH124" i="24"/>
  <c r="AV124" i="24"/>
  <c r="AW124" i="24"/>
  <c r="AX124" i="24"/>
  <c r="AE125" i="24"/>
  <c r="AU125" i="24" s="1"/>
  <c r="AF125" i="24"/>
  <c r="AG125" i="24"/>
  <c r="AH125" i="24"/>
  <c r="AV125" i="24"/>
  <c r="AW125" i="24"/>
  <c r="AX125" i="24"/>
  <c r="AE126" i="24"/>
  <c r="AU126" i="24" s="1"/>
  <c r="AF126" i="24"/>
  <c r="AG126" i="24"/>
  <c r="AH126" i="24"/>
  <c r="AV126" i="24"/>
  <c r="AW126" i="24"/>
  <c r="AX126" i="24"/>
  <c r="AE127" i="24"/>
  <c r="AF127" i="24"/>
  <c r="AG127" i="24"/>
  <c r="AH127" i="24"/>
  <c r="AV127" i="24"/>
  <c r="AW127" i="24"/>
  <c r="AX127" i="24"/>
  <c r="AE128" i="24"/>
  <c r="AF128" i="24"/>
  <c r="AG128" i="24"/>
  <c r="AH128" i="24"/>
  <c r="AV128" i="24"/>
  <c r="AW128" i="24"/>
  <c r="AX128" i="24"/>
  <c r="AE129" i="24"/>
  <c r="BK129" i="24" s="1"/>
  <c r="AF129" i="24"/>
  <c r="AG129" i="24"/>
  <c r="AH129" i="24"/>
  <c r="AV129" i="24"/>
  <c r="AW129" i="24"/>
  <c r="AX129" i="24"/>
  <c r="AE130" i="24"/>
  <c r="AU130" i="24" s="1"/>
  <c r="AF130" i="24"/>
  <c r="AG130" i="24"/>
  <c r="AH130" i="24"/>
  <c r="AV130" i="24"/>
  <c r="AW130" i="24"/>
  <c r="AX130" i="24"/>
  <c r="AE131" i="24"/>
  <c r="AF131" i="24"/>
  <c r="AG131" i="24"/>
  <c r="AH131" i="24"/>
  <c r="AV131" i="24"/>
  <c r="AW131" i="24"/>
  <c r="AX131" i="24"/>
  <c r="AE132" i="24"/>
  <c r="AF132" i="24"/>
  <c r="AG132" i="24"/>
  <c r="AH132" i="24"/>
  <c r="AV132" i="24"/>
  <c r="AW132" i="24"/>
  <c r="AX132" i="24"/>
  <c r="AE133" i="24"/>
  <c r="AF133" i="24"/>
  <c r="AG133" i="24"/>
  <c r="AH133" i="24"/>
  <c r="AV133" i="24"/>
  <c r="AW133" i="24"/>
  <c r="AX133" i="24"/>
  <c r="AE134" i="24"/>
  <c r="AU134" i="24" s="1"/>
  <c r="AF134" i="24"/>
  <c r="AG134" i="24"/>
  <c r="AH134" i="24"/>
  <c r="AV134" i="24"/>
  <c r="AW134" i="24"/>
  <c r="AX134" i="24"/>
  <c r="AE135" i="24"/>
  <c r="AF135" i="24"/>
  <c r="AG135" i="24"/>
  <c r="AH135" i="24"/>
  <c r="AV135" i="24"/>
  <c r="AW135" i="24"/>
  <c r="AX135" i="24"/>
  <c r="AE136" i="24"/>
  <c r="AF136" i="24"/>
  <c r="AG136" i="24"/>
  <c r="AH136" i="24"/>
  <c r="AV136" i="24"/>
  <c r="AW136" i="24"/>
  <c r="AX136" i="24"/>
  <c r="AE137" i="24"/>
  <c r="AF137" i="24"/>
  <c r="AG137" i="24"/>
  <c r="AH137" i="24"/>
  <c r="AV137" i="24"/>
  <c r="AW137" i="24"/>
  <c r="AX137" i="24"/>
  <c r="AE138" i="24"/>
  <c r="BK138" i="24" s="1"/>
  <c r="AF138" i="24"/>
  <c r="AG138" i="24"/>
  <c r="AH138" i="24"/>
  <c r="AV138" i="24"/>
  <c r="AW138" i="24"/>
  <c r="AX138" i="24"/>
  <c r="AE139" i="24"/>
  <c r="AU139" i="24" s="1"/>
  <c r="AF139" i="24"/>
  <c r="AG139" i="24"/>
  <c r="AH139" i="24"/>
  <c r="AV139" i="24"/>
  <c r="AW139" i="24"/>
  <c r="AX139" i="24"/>
  <c r="AE140" i="24"/>
  <c r="AF140" i="24"/>
  <c r="AG140" i="24"/>
  <c r="AH140" i="24"/>
  <c r="AV140" i="24"/>
  <c r="AW140" i="24"/>
  <c r="AX140" i="24"/>
  <c r="AE141" i="24"/>
  <c r="AF141" i="24"/>
  <c r="AG141" i="24"/>
  <c r="AH141" i="24"/>
  <c r="AV141" i="24"/>
  <c r="AW141" i="24"/>
  <c r="AX141" i="24"/>
  <c r="AE142" i="24"/>
  <c r="AU142" i="24" s="1"/>
  <c r="AF142" i="24"/>
  <c r="AG142" i="24"/>
  <c r="AH142" i="24"/>
  <c r="AV142" i="24"/>
  <c r="AW142" i="24"/>
  <c r="AX142" i="24"/>
  <c r="AE143" i="24"/>
  <c r="AU143" i="24" s="1"/>
  <c r="AF143" i="24"/>
  <c r="AG143" i="24"/>
  <c r="AH143" i="24"/>
  <c r="AV143" i="24"/>
  <c r="AW143" i="24"/>
  <c r="AX143" i="24"/>
  <c r="AE144" i="24"/>
  <c r="AF144" i="24"/>
  <c r="AG144" i="24"/>
  <c r="AH144" i="24"/>
  <c r="AV144" i="24"/>
  <c r="AW144" i="24"/>
  <c r="AX144" i="24"/>
  <c r="AE145" i="24"/>
  <c r="AF145" i="24"/>
  <c r="AG145" i="24"/>
  <c r="AH145" i="24"/>
  <c r="AV145" i="24"/>
  <c r="AW145" i="24"/>
  <c r="AX145" i="24"/>
  <c r="AE146" i="24"/>
  <c r="AF146" i="24"/>
  <c r="AG146" i="24"/>
  <c r="AH146" i="24"/>
  <c r="AV146" i="24"/>
  <c r="AW146" i="24"/>
  <c r="AX146" i="24"/>
  <c r="AE147" i="24"/>
  <c r="BK147" i="24" s="1"/>
  <c r="AF147" i="24"/>
  <c r="AG147" i="24"/>
  <c r="AH147" i="24"/>
  <c r="AV147" i="24"/>
  <c r="AW147" i="24"/>
  <c r="AX147" i="24"/>
  <c r="AE148" i="24"/>
  <c r="AF148" i="24"/>
  <c r="AG148" i="24"/>
  <c r="AH148" i="24"/>
  <c r="AV148" i="24"/>
  <c r="AW148" i="24"/>
  <c r="AX148" i="24"/>
  <c r="AE149" i="24"/>
  <c r="AF149" i="24"/>
  <c r="AG149" i="24"/>
  <c r="AH149" i="24"/>
  <c r="AV149" i="24"/>
  <c r="AW149" i="24"/>
  <c r="AX149" i="24"/>
  <c r="AE150" i="24"/>
  <c r="AU150" i="24" s="1"/>
  <c r="AF150" i="24"/>
  <c r="AG150" i="24"/>
  <c r="AH150" i="24"/>
  <c r="AV150" i="24"/>
  <c r="AW150" i="24"/>
  <c r="AX150" i="24"/>
  <c r="AE151" i="24"/>
  <c r="AU151" i="24" s="1"/>
  <c r="AF151" i="24"/>
  <c r="AG151" i="24"/>
  <c r="AH151" i="24"/>
  <c r="AV151" i="24"/>
  <c r="AW151" i="24"/>
  <c r="AX151" i="24"/>
  <c r="AE152" i="24"/>
  <c r="AU152" i="24" s="1"/>
  <c r="AF152" i="24"/>
  <c r="AG152" i="24"/>
  <c r="AH152" i="24"/>
  <c r="AV152" i="24"/>
  <c r="AW152" i="24"/>
  <c r="AX152" i="24"/>
  <c r="AE153" i="24"/>
  <c r="BK153" i="24" s="1"/>
  <c r="AF153" i="24"/>
  <c r="AG153" i="24"/>
  <c r="AH153" i="24"/>
  <c r="AV153" i="24"/>
  <c r="AW153" i="24"/>
  <c r="AX153" i="24"/>
  <c r="AE154" i="24"/>
  <c r="BK154" i="24" s="1"/>
  <c r="AF154" i="24"/>
  <c r="AG154" i="24"/>
  <c r="AH154" i="24"/>
  <c r="AV154" i="24"/>
  <c r="AW154" i="24"/>
  <c r="AX154" i="24"/>
  <c r="AE155" i="24"/>
  <c r="AU155" i="24" s="1"/>
  <c r="AF155" i="24"/>
  <c r="AG155" i="24"/>
  <c r="AH155" i="24"/>
  <c r="AV155" i="24"/>
  <c r="AW155" i="24"/>
  <c r="AX155" i="24"/>
  <c r="AE156" i="24"/>
  <c r="AU156" i="24" s="1"/>
  <c r="AF156" i="24"/>
  <c r="AG156" i="24"/>
  <c r="AH156" i="24"/>
  <c r="AV156" i="24"/>
  <c r="AW156" i="24"/>
  <c r="AX156" i="24"/>
  <c r="AE157" i="24"/>
  <c r="AF157" i="24"/>
  <c r="AG157" i="24"/>
  <c r="AH157" i="24"/>
  <c r="AV157" i="24"/>
  <c r="AW157" i="24"/>
  <c r="AX157" i="24"/>
  <c r="AE158" i="24"/>
  <c r="BK158" i="24" s="1"/>
  <c r="AF158" i="24"/>
  <c r="AG158" i="24"/>
  <c r="AH158" i="24"/>
  <c r="AV158" i="24"/>
  <c r="AW158" i="24"/>
  <c r="AX158" i="24"/>
  <c r="AE159" i="24"/>
  <c r="BK159" i="24" s="1"/>
  <c r="AF159" i="24"/>
  <c r="AG159" i="24"/>
  <c r="AH159" i="24"/>
  <c r="AV159" i="24"/>
  <c r="AW159" i="24"/>
  <c r="AX159" i="24"/>
  <c r="AE160" i="24"/>
  <c r="AF160" i="24"/>
  <c r="AG160" i="24"/>
  <c r="AH160" i="24"/>
  <c r="AV160" i="24"/>
  <c r="AW160" i="24"/>
  <c r="AX160" i="24"/>
  <c r="AE161" i="24"/>
  <c r="AF161" i="24"/>
  <c r="AG161" i="24"/>
  <c r="AH161" i="24"/>
  <c r="AV161" i="24"/>
  <c r="AW161" i="24"/>
  <c r="AX161" i="24"/>
  <c r="AE162" i="24"/>
  <c r="BK162" i="24" s="1"/>
  <c r="AF162" i="24"/>
  <c r="AG162" i="24"/>
  <c r="AH162" i="24"/>
  <c r="AV162" i="24"/>
  <c r="AW162" i="24"/>
  <c r="AX162" i="24"/>
  <c r="AE163" i="24"/>
  <c r="AU163" i="24" s="1"/>
  <c r="AF163" i="24"/>
  <c r="AG163" i="24"/>
  <c r="AH163" i="24"/>
  <c r="AV163" i="24"/>
  <c r="AW163" i="24"/>
  <c r="AX163" i="24"/>
  <c r="AE164" i="24"/>
  <c r="AU164" i="24" s="1"/>
  <c r="AF164" i="24"/>
  <c r="AG164" i="24"/>
  <c r="AH164" i="24"/>
  <c r="AV164" i="24"/>
  <c r="AW164" i="24"/>
  <c r="AX164" i="24"/>
  <c r="AE165" i="24"/>
  <c r="AF165" i="24"/>
  <c r="AG165" i="24"/>
  <c r="AH165" i="24"/>
  <c r="AV165" i="24"/>
  <c r="AW165" i="24"/>
  <c r="AX165" i="24"/>
  <c r="AE166" i="24"/>
  <c r="AU166" i="24" s="1"/>
  <c r="AF166" i="24"/>
  <c r="AG166" i="24"/>
  <c r="AH166" i="24"/>
  <c r="AV166" i="24"/>
  <c r="AW166" i="24"/>
  <c r="AX166" i="24"/>
  <c r="AE167" i="24"/>
  <c r="AU167" i="24" s="1"/>
  <c r="AF167" i="24"/>
  <c r="AG167" i="24"/>
  <c r="AH167" i="24"/>
  <c r="AV167" i="24"/>
  <c r="AW167" i="24"/>
  <c r="AX167" i="24"/>
  <c r="AE168" i="24"/>
  <c r="AF168" i="24"/>
  <c r="AG168" i="24"/>
  <c r="AH168" i="24"/>
  <c r="AV168" i="24"/>
  <c r="AW168" i="24"/>
  <c r="AX168" i="24"/>
  <c r="AE169" i="24"/>
  <c r="BK169" i="24" s="1"/>
  <c r="AF169" i="24"/>
  <c r="AG169" i="24"/>
  <c r="AH169" i="24"/>
  <c r="AV169" i="24"/>
  <c r="AW169" i="24"/>
  <c r="AX169" i="24"/>
  <c r="AE170" i="24"/>
  <c r="BK170" i="24" s="1"/>
  <c r="AF170" i="24"/>
  <c r="AG170" i="24"/>
  <c r="AH170" i="24"/>
  <c r="AV170" i="24"/>
  <c r="AW170" i="24"/>
  <c r="AX170" i="24"/>
  <c r="AE171" i="24"/>
  <c r="AU171" i="24" s="1"/>
  <c r="AF171" i="24"/>
  <c r="AG171" i="24"/>
  <c r="AH171" i="24"/>
  <c r="AV171" i="24"/>
  <c r="AW171" i="24"/>
  <c r="AX171" i="24"/>
  <c r="AE172" i="24"/>
  <c r="AU172" i="24" s="1"/>
  <c r="AF172" i="24"/>
  <c r="AG172" i="24"/>
  <c r="AH172" i="24"/>
  <c r="AV172" i="24"/>
  <c r="AW172" i="24"/>
  <c r="AX172" i="24"/>
  <c r="AE173" i="24"/>
  <c r="AF173" i="24"/>
  <c r="AG173" i="24"/>
  <c r="AH173" i="24"/>
  <c r="AV173" i="24"/>
  <c r="AW173" i="24"/>
  <c r="AX173" i="24"/>
  <c r="AE174" i="24"/>
  <c r="BK174" i="24" s="1"/>
  <c r="AF174" i="24"/>
  <c r="AG174" i="24"/>
  <c r="AH174" i="24"/>
  <c r="AV174" i="24"/>
  <c r="AW174" i="24"/>
  <c r="AX174" i="24"/>
  <c r="AE175" i="24"/>
  <c r="AU175" i="24" s="1"/>
  <c r="AF175" i="24"/>
  <c r="AG175" i="24"/>
  <c r="AH175" i="24"/>
  <c r="AV175" i="24"/>
  <c r="AW175" i="24"/>
  <c r="AX175" i="24"/>
  <c r="AE176" i="24"/>
  <c r="AU176" i="24" s="1"/>
  <c r="AF176" i="24"/>
  <c r="AG176" i="24"/>
  <c r="AH176" i="24"/>
  <c r="AV176" i="24"/>
  <c r="AW176" i="24"/>
  <c r="AX176" i="24"/>
  <c r="AE177" i="24"/>
  <c r="AF177" i="24"/>
  <c r="AG177" i="24"/>
  <c r="AH177" i="24"/>
  <c r="AV177" i="24"/>
  <c r="AW177" i="24"/>
  <c r="AX177" i="24"/>
  <c r="AE178" i="24"/>
  <c r="AF178" i="24"/>
  <c r="AG178" i="24"/>
  <c r="AH178" i="24"/>
  <c r="AV178" i="24"/>
  <c r="AW178" i="24"/>
  <c r="AX178" i="24"/>
  <c r="AE179" i="24"/>
  <c r="AU179" i="24" s="1"/>
  <c r="AF179" i="24"/>
  <c r="AG179" i="24"/>
  <c r="AH179" i="24"/>
  <c r="AV179" i="24"/>
  <c r="AW179" i="24"/>
  <c r="AX179" i="24"/>
  <c r="AE180" i="24"/>
  <c r="AF180" i="24"/>
  <c r="AG180" i="24"/>
  <c r="AH180" i="24"/>
  <c r="AV180" i="24"/>
  <c r="AW180" i="24"/>
  <c r="AX180" i="24"/>
  <c r="AE181" i="24"/>
  <c r="AF181" i="24"/>
  <c r="AG181" i="24"/>
  <c r="AH181" i="24"/>
  <c r="AV181" i="24"/>
  <c r="AW181" i="24"/>
  <c r="AX181" i="24"/>
  <c r="AE182" i="24"/>
  <c r="AU182" i="24" s="1"/>
  <c r="AF182" i="24"/>
  <c r="AG182" i="24"/>
  <c r="AH182" i="24"/>
  <c r="AV182" i="24"/>
  <c r="AW182" i="24"/>
  <c r="AX182" i="24"/>
  <c r="AE183" i="24"/>
  <c r="AU183" i="24" s="1"/>
  <c r="AF183" i="24"/>
  <c r="AG183" i="24"/>
  <c r="AH183" i="24"/>
  <c r="AV183" i="24"/>
  <c r="AW183" i="24"/>
  <c r="AX183" i="24"/>
  <c r="AE184" i="24"/>
  <c r="AU184" i="24" s="1"/>
  <c r="AF184" i="24"/>
  <c r="AG184" i="24"/>
  <c r="AH184" i="24"/>
  <c r="AV184" i="24"/>
  <c r="AW184" i="24"/>
  <c r="AX184" i="24"/>
  <c r="AE185" i="24"/>
  <c r="BK185" i="24" s="1"/>
  <c r="AF185" i="24"/>
  <c r="AG185" i="24"/>
  <c r="AH185" i="24"/>
  <c r="AV185" i="24"/>
  <c r="AW185" i="24"/>
  <c r="AX185" i="24"/>
  <c r="AE186" i="24"/>
  <c r="BK186" i="24" s="1"/>
  <c r="AF186" i="24"/>
  <c r="AG186" i="24"/>
  <c r="AH186" i="24"/>
  <c r="AV186" i="24"/>
  <c r="AW186" i="24"/>
  <c r="AX186" i="24"/>
  <c r="AE187" i="24"/>
  <c r="AU187" i="24" s="1"/>
  <c r="AF187" i="24"/>
  <c r="AG187" i="24"/>
  <c r="AH187" i="24"/>
  <c r="AV187" i="24"/>
  <c r="AW187" i="24"/>
  <c r="AX187" i="24"/>
  <c r="AE188" i="24"/>
  <c r="AF188" i="24"/>
  <c r="AG188" i="24"/>
  <c r="AH188" i="24"/>
  <c r="AV188" i="24"/>
  <c r="AW188" i="24"/>
  <c r="AX188" i="24"/>
  <c r="AE189" i="24"/>
  <c r="AF189" i="24"/>
  <c r="AG189" i="24"/>
  <c r="AH189" i="24"/>
  <c r="AV189" i="24"/>
  <c r="AW189" i="24"/>
  <c r="AX189" i="24"/>
  <c r="AE190" i="24"/>
  <c r="AU190" i="24" s="1"/>
  <c r="AF190" i="24"/>
  <c r="AG190" i="24"/>
  <c r="AH190" i="24"/>
  <c r="AV190" i="24"/>
  <c r="AW190" i="24"/>
  <c r="AX190" i="24"/>
  <c r="AE191" i="24"/>
  <c r="BK191" i="24" s="1"/>
  <c r="AF191" i="24"/>
  <c r="AG191" i="24"/>
  <c r="AH191" i="24"/>
  <c r="AV191" i="24"/>
  <c r="AW191" i="24"/>
  <c r="AX191" i="24"/>
  <c r="AE192" i="24"/>
  <c r="AF192" i="24"/>
  <c r="AG192" i="24"/>
  <c r="AH192" i="24"/>
  <c r="AV192" i="24"/>
  <c r="AW192" i="24"/>
  <c r="AX192" i="24"/>
  <c r="AE193" i="24"/>
  <c r="AF193" i="24"/>
  <c r="AG193" i="24"/>
  <c r="AH193" i="24"/>
  <c r="AV193" i="24"/>
  <c r="AW193" i="24"/>
  <c r="AX193" i="24"/>
  <c r="AE194" i="24"/>
  <c r="AF194" i="24"/>
  <c r="AG194" i="24"/>
  <c r="AH194" i="24"/>
  <c r="AV194" i="24"/>
  <c r="AW194" i="24"/>
  <c r="AX194" i="24"/>
  <c r="AE195" i="24"/>
  <c r="BK195" i="24" s="1"/>
  <c r="AF195" i="24"/>
  <c r="AG195" i="24"/>
  <c r="AH195" i="24"/>
  <c r="AV195" i="24"/>
  <c r="AW195" i="24"/>
  <c r="AX195" i="24"/>
  <c r="AE196" i="24"/>
  <c r="AF196" i="24"/>
  <c r="AG196" i="24"/>
  <c r="AH196" i="24"/>
  <c r="AV196" i="24"/>
  <c r="AW196" i="24"/>
  <c r="AX196" i="24"/>
  <c r="AE197" i="24"/>
  <c r="AF197" i="24"/>
  <c r="AG197" i="24"/>
  <c r="AH197" i="24"/>
  <c r="AV197" i="24"/>
  <c r="AW197" i="24"/>
  <c r="AX197" i="24"/>
  <c r="AE198" i="24"/>
  <c r="BK198" i="24" s="1"/>
  <c r="AF198" i="24"/>
  <c r="AG198" i="24"/>
  <c r="AH198" i="24"/>
  <c r="AV198" i="24"/>
  <c r="AW198" i="24"/>
  <c r="AX198" i="24"/>
  <c r="AE199" i="24"/>
  <c r="AU199" i="24" s="1"/>
  <c r="AF199" i="24"/>
  <c r="AG199" i="24"/>
  <c r="AH199" i="24"/>
  <c r="AV199" i="24"/>
  <c r="AW199" i="24"/>
  <c r="AX199" i="24"/>
  <c r="AE200" i="24"/>
  <c r="AF200" i="24"/>
  <c r="AG200" i="24"/>
  <c r="AH200" i="24"/>
  <c r="AV200" i="24"/>
  <c r="AW200" i="24"/>
  <c r="AX200" i="24"/>
  <c r="AE201" i="24"/>
  <c r="AF201" i="24"/>
  <c r="AG201" i="24"/>
  <c r="AH201" i="24"/>
  <c r="AV201" i="24"/>
  <c r="AW201" i="24"/>
  <c r="AX201" i="24"/>
  <c r="AE202" i="24"/>
  <c r="BK202" i="24" s="1"/>
  <c r="AF202" i="24"/>
  <c r="AG202" i="24"/>
  <c r="AH202" i="24"/>
  <c r="AV202" i="24"/>
  <c r="AW202" i="24"/>
  <c r="AX202" i="24"/>
  <c r="AE203" i="24"/>
  <c r="AU203" i="24" s="1"/>
  <c r="AF203" i="24"/>
  <c r="AG203" i="24"/>
  <c r="AH203" i="24"/>
  <c r="AV203" i="24"/>
  <c r="AW203" i="24"/>
  <c r="AX203" i="24"/>
  <c r="AE204" i="24"/>
  <c r="AF204" i="24"/>
  <c r="AG204" i="24"/>
  <c r="AH204" i="24"/>
  <c r="AV204" i="24"/>
  <c r="AW204" i="24"/>
  <c r="AX204" i="24"/>
  <c r="AE205" i="24"/>
  <c r="AF205" i="24"/>
  <c r="AG205" i="24"/>
  <c r="AH205" i="24"/>
  <c r="AV205" i="24"/>
  <c r="AW205" i="24"/>
  <c r="AX205" i="24"/>
  <c r="AE206" i="24"/>
  <c r="BK206" i="24" s="1"/>
  <c r="AF206" i="24"/>
  <c r="AG206" i="24"/>
  <c r="AH206" i="24"/>
  <c r="AV206" i="24"/>
  <c r="AW206" i="24"/>
  <c r="AX206" i="24"/>
  <c r="AE207" i="24"/>
  <c r="BK207" i="24" s="1"/>
  <c r="AF207" i="24"/>
  <c r="AG207" i="24"/>
  <c r="AH207" i="24"/>
  <c r="AV207" i="24"/>
  <c r="AW207" i="24"/>
  <c r="AX207" i="24"/>
  <c r="AE208" i="24"/>
  <c r="AF208" i="24"/>
  <c r="AG208" i="24"/>
  <c r="AH208" i="24"/>
  <c r="AV208" i="24"/>
  <c r="AW208" i="24"/>
  <c r="AX208" i="24"/>
  <c r="AE209" i="24"/>
  <c r="AF209" i="24"/>
  <c r="AG209" i="24"/>
  <c r="AH209" i="24"/>
  <c r="AV209" i="24"/>
  <c r="AW209" i="24"/>
  <c r="AX209" i="24"/>
  <c r="AE210" i="24"/>
  <c r="AF210" i="24"/>
  <c r="AG210" i="24"/>
  <c r="AH210" i="24"/>
  <c r="AV210" i="24"/>
  <c r="AW210" i="24"/>
  <c r="AX210" i="24"/>
  <c r="AE211" i="24"/>
  <c r="AU211" i="24" s="1"/>
  <c r="AF211" i="24"/>
  <c r="AG211" i="24"/>
  <c r="AH211" i="24"/>
  <c r="AV211" i="24"/>
  <c r="AW211" i="24"/>
  <c r="AX211" i="24"/>
  <c r="AE212" i="24"/>
  <c r="AF212" i="24"/>
  <c r="AG212" i="24"/>
  <c r="AH212" i="24"/>
  <c r="AV212" i="24"/>
  <c r="AW212" i="24"/>
  <c r="AX212" i="24"/>
  <c r="AE213" i="24"/>
  <c r="AF213" i="24"/>
  <c r="AG213" i="24"/>
  <c r="AH213" i="24"/>
  <c r="AV213" i="24"/>
  <c r="AW213" i="24"/>
  <c r="AX213" i="24"/>
  <c r="AE214" i="24"/>
  <c r="BK214" i="24" s="1"/>
  <c r="AF214" i="24"/>
  <c r="AG214" i="24"/>
  <c r="AH214" i="24"/>
  <c r="AV214" i="24"/>
  <c r="AW214" i="24"/>
  <c r="AX214" i="24"/>
  <c r="AE215" i="24"/>
  <c r="AU215" i="24" s="1"/>
  <c r="AF215" i="24"/>
  <c r="AG215" i="24"/>
  <c r="AH215" i="24"/>
  <c r="AV215" i="24"/>
  <c r="AW215" i="24"/>
  <c r="AX215" i="24"/>
  <c r="AE216" i="24"/>
  <c r="AF216" i="24"/>
  <c r="AG216" i="24"/>
  <c r="AH216" i="24"/>
  <c r="AV216" i="24"/>
  <c r="AW216" i="24"/>
  <c r="AX216" i="24"/>
  <c r="AE217" i="24"/>
  <c r="AF217" i="24"/>
  <c r="AG217" i="24"/>
  <c r="AH217" i="24"/>
  <c r="AV217" i="24"/>
  <c r="AW217" i="24"/>
  <c r="AX217" i="24"/>
  <c r="AE218" i="24"/>
  <c r="BK218" i="24" s="1"/>
  <c r="AF218" i="24"/>
  <c r="AG218" i="24"/>
  <c r="AH218" i="24"/>
  <c r="AV218" i="24"/>
  <c r="AW218" i="24"/>
  <c r="AX218" i="24"/>
  <c r="AE219" i="24"/>
  <c r="AU219" i="24" s="1"/>
  <c r="AF219" i="24"/>
  <c r="AG219" i="24"/>
  <c r="AH219" i="24"/>
  <c r="AV219" i="24"/>
  <c r="AW219" i="24"/>
  <c r="AX219" i="24"/>
  <c r="AE220" i="24"/>
  <c r="AF220" i="24"/>
  <c r="AG220" i="24"/>
  <c r="AH220" i="24"/>
  <c r="AV220" i="24"/>
  <c r="AW220" i="24"/>
  <c r="AX220" i="24"/>
  <c r="AE221" i="24"/>
  <c r="AF221" i="24"/>
  <c r="AG221" i="24"/>
  <c r="AH221" i="24"/>
  <c r="AV221" i="24"/>
  <c r="AW221" i="24"/>
  <c r="AX221" i="24"/>
  <c r="AE222" i="24"/>
  <c r="AU222" i="24" s="1"/>
  <c r="AF222" i="24"/>
  <c r="AG222" i="24"/>
  <c r="AH222" i="24"/>
  <c r="AV222" i="24"/>
  <c r="AW222" i="24"/>
  <c r="AX222" i="24"/>
  <c r="AE223" i="24"/>
  <c r="BK223" i="24" s="1"/>
  <c r="AF223" i="24"/>
  <c r="AG223" i="24"/>
  <c r="AH223" i="24"/>
  <c r="AV223" i="24"/>
  <c r="AW223" i="24"/>
  <c r="AX223" i="24"/>
  <c r="AE224" i="24"/>
  <c r="AF224" i="24"/>
  <c r="AG224" i="24"/>
  <c r="AH224" i="24"/>
  <c r="AV224" i="24"/>
  <c r="AW224" i="24"/>
  <c r="AX224" i="24"/>
  <c r="AE225" i="24"/>
  <c r="AF225" i="24"/>
  <c r="AG225" i="24"/>
  <c r="AH225" i="24"/>
  <c r="AV225" i="24"/>
  <c r="AW225" i="24"/>
  <c r="AX225" i="24"/>
  <c r="AE226" i="24"/>
  <c r="BK226" i="24" s="1"/>
  <c r="AF226" i="24"/>
  <c r="AG226" i="24"/>
  <c r="AH226" i="24"/>
  <c r="AV226" i="24"/>
  <c r="AW226" i="24"/>
  <c r="AX226" i="24"/>
  <c r="AE227" i="24"/>
  <c r="BK227" i="24" s="1"/>
  <c r="AF227" i="24"/>
  <c r="AG227" i="24"/>
  <c r="AH227" i="24"/>
  <c r="AV227" i="24"/>
  <c r="AW227" i="24"/>
  <c r="AX227" i="24"/>
  <c r="AE228" i="24"/>
  <c r="AU228" i="24" s="1"/>
  <c r="AF228" i="24"/>
  <c r="AG228" i="24"/>
  <c r="AH228" i="24"/>
  <c r="AV228" i="24"/>
  <c r="AW228" i="24"/>
  <c r="AX228" i="24"/>
  <c r="AE229" i="24"/>
  <c r="BK229" i="24" s="1"/>
  <c r="AF229" i="24"/>
  <c r="AG229" i="24"/>
  <c r="AH229" i="24"/>
  <c r="AV229" i="24"/>
  <c r="AW229" i="24"/>
  <c r="AX229" i="24"/>
  <c r="AE230" i="24"/>
  <c r="AF230" i="24"/>
  <c r="AG230" i="24"/>
  <c r="AH230" i="24"/>
  <c r="AV230" i="24"/>
  <c r="AW230" i="24"/>
  <c r="AX230" i="24"/>
  <c r="AE231" i="24"/>
  <c r="BK231" i="24" s="1"/>
  <c r="AF231" i="24"/>
  <c r="AG231" i="24"/>
  <c r="AH231" i="24"/>
  <c r="AV231" i="24"/>
  <c r="AW231" i="24"/>
  <c r="AX231" i="24"/>
  <c r="AE232" i="24"/>
  <c r="BK232" i="24" s="1"/>
  <c r="AF232" i="24"/>
  <c r="AG232" i="24"/>
  <c r="AH232" i="24"/>
  <c r="AV232" i="24"/>
  <c r="AW232" i="24"/>
  <c r="AX232" i="24"/>
  <c r="AE233" i="24"/>
  <c r="AU233" i="24" s="1"/>
  <c r="AF233" i="24"/>
  <c r="AG233" i="24"/>
  <c r="AH233" i="24"/>
  <c r="AV233" i="24"/>
  <c r="AW233" i="24"/>
  <c r="AX233" i="24"/>
  <c r="AE234" i="24"/>
  <c r="AF234" i="24"/>
  <c r="AG234" i="24"/>
  <c r="AH234" i="24"/>
  <c r="AV234" i="24"/>
  <c r="AW234" i="24"/>
  <c r="AX234" i="24"/>
  <c r="AE235" i="24"/>
  <c r="AF235" i="24"/>
  <c r="AG235" i="24"/>
  <c r="AH235" i="24"/>
  <c r="AV235" i="24"/>
  <c r="AW235" i="24"/>
  <c r="AX235" i="24"/>
  <c r="AE236" i="24"/>
  <c r="BK236" i="24" s="1"/>
  <c r="AF236" i="24"/>
  <c r="AG236" i="24"/>
  <c r="AH236" i="24"/>
  <c r="AV236" i="24"/>
  <c r="AW236" i="24"/>
  <c r="AX236" i="24"/>
  <c r="AE237" i="24"/>
  <c r="AU237" i="24" s="1"/>
  <c r="AF237" i="24"/>
  <c r="AG237" i="24"/>
  <c r="AH237" i="24"/>
  <c r="AV237" i="24"/>
  <c r="AW237" i="24"/>
  <c r="AX237" i="24"/>
  <c r="AE238" i="24"/>
  <c r="AF238" i="24"/>
  <c r="AG238" i="24"/>
  <c r="AH238" i="24"/>
  <c r="AV238" i="24"/>
  <c r="AW238" i="24"/>
  <c r="AX238" i="24"/>
  <c r="AE239" i="24"/>
  <c r="BK239" i="24" s="1"/>
  <c r="AF239" i="24"/>
  <c r="AG239" i="24"/>
  <c r="AH239" i="24"/>
  <c r="AV239" i="24"/>
  <c r="AW239" i="24"/>
  <c r="AX239" i="24"/>
  <c r="AE240" i="24"/>
  <c r="BK240" i="24" s="1"/>
  <c r="AF240" i="24"/>
  <c r="AG240" i="24"/>
  <c r="AH240" i="24"/>
  <c r="AV240" i="24"/>
  <c r="AW240" i="24"/>
  <c r="AX240" i="24"/>
  <c r="AE241" i="24"/>
  <c r="AU241" i="24" s="1"/>
  <c r="AF241" i="24"/>
  <c r="AG241" i="24"/>
  <c r="AH241" i="24"/>
  <c r="AV241" i="24"/>
  <c r="AW241" i="24"/>
  <c r="AX241" i="24"/>
  <c r="AE242" i="24"/>
  <c r="AF242" i="24"/>
  <c r="AG242" i="24"/>
  <c r="AH242" i="24"/>
  <c r="AV242" i="24"/>
  <c r="AW242" i="24"/>
  <c r="AX242" i="24"/>
  <c r="AE243" i="24"/>
  <c r="AF243" i="24"/>
  <c r="AG243" i="24"/>
  <c r="AH243" i="24"/>
  <c r="AV243" i="24"/>
  <c r="AW243" i="24"/>
  <c r="AX243" i="24"/>
  <c r="AE244" i="24"/>
  <c r="BK244" i="24" s="1"/>
  <c r="AF244" i="24"/>
  <c r="AG244" i="24"/>
  <c r="AH244" i="24"/>
  <c r="AV244" i="24"/>
  <c r="AW244" i="24"/>
  <c r="AX244" i="24"/>
  <c r="AE245" i="24"/>
  <c r="AU245" i="24" s="1"/>
  <c r="AF245" i="24"/>
  <c r="AG245" i="24"/>
  <c r="AH245" i="24"/>
  <c r="AV245" i="24"/>
  <c r="AW245" i="24"/>
  <c r="AX245" i="24"/>
  <c r="AE246" i="24"/>
  <c r="AF246" i="24"/>
  <c r="AG246" i="24"/>
  <c r="AH246" i="24"/>
  <c r="AV246" i="24"/>
  <c r="AW246" i="24"/>
  <c r="AX246" i="24"/>
  <c r="AE247" i="24"/>
  <c r="AF247" i="24"/>
  <c r="AG247" i="24"/>
  <c r="AH247" i="24"/>
  <c r="AV247" i="24"/>
  <c r="AW247" i="24"/>
  <c r="AX247" i="24"/>
  <c r="AE248" i="24"/>
  <c r="AF248" i="24"/>
  <c r="AG248" i="24"/>
  <c r="AH248" i="24"/>
  <c r="AV248" i="24"/>
  <c r="AW248" i="24"/>
  <c r="AX248" i="24"/>
  <c r="AE249" i="24"/>
  <c r="AU249" i="24" s="1"/>
  <c r="AF249" i="24"/>
  <c r="AG249" i="24"/>
  <c r="AH249" i="24"/>
  <c r="AV249" i="24"/>
  <c r="AW249" i="24"/>
  <c r="AX249" i="24"/>
  <c r="AE250" i="24"/>
  <c r="AU250" i="24" s="1"/>
  <c r="AF250" i="24"/>
  <c r="AG250" i="24"/>
  <c r="AH250" i="24"/>
  <c r="AV250" i="24"/>
  <c r="AW250" i="24"/>
  <c r="AX250" i="24"/>
  <c r="AE251" i="24"/>
  <c r="AF251" i="24"/>
  <c r="AG251" i="24"/>
  <c r="AH251" i="24"/>
  <c r="AV251" i="24"/>
  <c r="AW251" i="24"/>
  <c r="AX251" i="24"/>
  <c r="AE252" i="24"/>
  <c r="BK252" i="24" s="1"/>
  <c r="AF252" i="24"/>
  <c r="AG252" i="24"/>
  <c r="AH252" i="24"/>
  <c r="AV252" i="24"/>
  <c r="AW252" i="24"/>
  <c r="AX252" i="24"/>
  <c r="AE253" i="24"/>
  <c r="AU253" i="24" s="1"/>
  <c r="AF253" i="24"/>
  <c r="AG253" i="24"/>
  <c r="AH253" i="24"/>
  <c r="AV253" i="24"/>
  <c r="AW253" i="24"/>
  <c r="AX253" i="24"/>
  <c r="AE254" i="24"/>
  <c r="AU254" i="24" s="1"/>
  <c r="AF254" i="24"/>
  <c r="AG254" i="24"/>
  <c r="AH254" i="24"/>
  <c r="AV254" i="24"/>
  <c r="AW254" i="24"/>
  <c r="AX254" i="24"/>
  <c r="AE255" i="24"/>
  <c r="AF255" i="24"/>
  <c r="AG255" i="24"/>
  <c r="AH255" i="24"/>
  <c r="AV255" i="24"/>
  <c r="AW255" i="24"/>
  <c r="AX255" i="24"/>
  <c r="AE256" i="24"/>
  <c r="AF256" i="24"/>
  <c r="AG256" i="24"/>
  <c r="AH256" i="24"/>
  <c r="AV256" i="24"/>
  <c r="AW256" i="24"/>
  <c r="AX256" i="24"/>
  <c r="AE257" i="24"/>
  <c r="BK257" i="24" s="1"/>
  <c r="AF257" i="24"/>
  <c r="AG257" i="24"/>
  <c r="AH257" i="24"/>
  <c r="AV257" i="24"/>
  <c r="AW257" i="24"/>
  <c r="AX257" i="24"/>
  <c r="AE258" i="24"/>
  <c r="AU258" i="24" s="1"/>
  <c r="AF258" i="24"/>
  <c r="AG258" i="24"/>
  <c r="AH258" i="24"/>
  <c r="AV258" i="24"/>
  <c r="AW258" i="24"/>
  <c r="AX258" i="24"/>
  <c r="AE259" i="24"/>
  <c r="AF259" i="24"/>
  <c r="AG259" i="24"/>
  <c r="AH259" i="24"/>
  <c r="AV259" i="24"/>
  <c r="AW259" i="24"/>
  <c r="AX259" i="24"/>
  <c r="AE260" i="24"/>
  <c r="BK260" i="24" s="1"/>
  <c r="AF260" i="24"/>
  <c r="AG260" i="24"/>
  <c r="AH260" i="24"/>
  <c r="AV260" i="24"/>
  <c r="AW260" i="24"/>
  <c r="AX260" i="24"/>
  <c r="AE261" i="24"/>
  <c r="AU261" i="24" s="1"/>
  <c r="AF261" i="24"/>
  <c r="AG261" i="24"/>
  <c r="AH261" i="24"/>
  <c r="AV261" i="24"/>
  <c r="AW261" i="24"/>
  <c r="AX261" i="24"/>
  <c r="AE262" i="24"/>
  <c r="AF262" i="24"/>
  <c r="AG262" i="24"/>
  <c r="AH262" i="24"/>
  <c r="AV262" i="24"/>
  <c r="AW262" i="24"/>
  <c r="AX262" i="24"/>
  <c r="AE263" i="24"/>
  <c r="AF263" i="24"/>
  <c r="AG263" i="24"/>
  <c r="AH263" i="24"/>
  <c r="AV263" i="24"/>
  <c r="AW263" i="24"/>
  <c r="AX263" i="24"/>
  <c r="AE264" i="24"/>
  <c r="BK264" i="24" s="1"/>
  <c r="AF264" i="24"/>
  <c r="AG264" i="24"/>
  <c r="AH264" i="24"/>
  <c r="AV264" i="24"/>
  <c r="AW264" i="24"/>
  <c r="AX264" i="24"/>
  <c r="AE265" i="24"/>
  <c r="AU265" i="24" s="1"/>
  <c r="AF265" i="24"/>
  <c r="AG265" i="24"/>
  <c r="AH265" i="24"/>
  <c r="AV265" i="24"/>
  <c r="AW265" i="24"/>
  <c r="AX265" i="24"/>
  <c r="AE266" i="24"/>
  <c r="AU266" i="24" s="1"/>
  <c r="AF266" i="24"/>
  <c r="AG266" i="24"/>
  <c r="AH266" i="24"/>
  <c r="AV266" i="24"/>
  <c r="AW266" i="24"/>
  <c r="AX266" i="24"/>
  <c r="AE267" i="24"/>
  <c r="BK267" i="24" s="1"/>
  <c r="AF267" i="24"/>
  <c r="AG267" i="24"/>
  <c r="AH267" i="24"/>
  <c r="AV267" i="24"/>
  <c r="AW267" i="24"/>
  <c r="AX267" i="24"/>
  <c r="AE268" i="24"/>
  <c r="BK268" i="24" s="1"/>
  <c r="AF268" i="24"/>
  <c r="AG268" i="24"/>
  <c r="AH268" i="24"/>
  <c r="AV268" i="24"/>
  <c r="AW268" i="24"/>
  <c r="AX268" i="24"/>
  <c r="AE269" i="24"/>
  <c r="AU269" i="24" s="1"/>
  <c r="AF269" i="24"/>
  <c r="AG269" i="24"/>
  <c r="AH269" i="24"/>
  <c r="AV269" i="24"/>
  <c r="AW269" i="24"/>
  <c r="AX269" i="24"/>
  <c r="AE270" i="24"/>
  <c r="AU270" i="24" s="1"/>
  <c r="AF270" i="24"/>
  <c r="AG270" i="24"/>
  <c r="AH270" i="24"/>
  <c r="AV270" i="24"/>
  <c r="AW270" i="24"/>
  <c r="AX270" i="24"/>
  <c r="AE271" i="24"/>
  <c r="AF271" i="24"/>
  <c r="AG271" i="24"/>
  <c r="AH271" i="24"/>
  <c r="AV271" i="24"/>
  <c r="AW271" i="24"/>
  <c r="AX271" i="24"/>
  <c r="AE272" i="24"/>
  <c r="BK272" i="24" s="1"/>
  <c r="AF272" i="24"/>
  <c r="AG272" i="24"/>
  <c r="AH272" i="24"/>
  <c r="AV272" i="24"/>
  <c r="AW272" i="24"/>
  <c r="AX272" i="24"/>
  <c r="AE273" i="24"/>
  <c r="AU273" i="24" s="1"/>
  <c r="AF273" i="24"/>
  <c r="AG273" i="24"/>
  <c r="AH273" i="24"/>
  <c r="AV273" i="24"/>
  <c r="AW273" i="24"/>
  <c r="AX273" i="24"/>
  <c r="AE274" i="24"/>
  <c r="AU274" i="24" s="1"/>
  <c r="AF274" i="24"/>
  <c r="AG274" i="24"/>
  <c r="AH274" i="24"/>
  <c r="AV274" i="24"/>
  <c r="AW274" i="24"/>
  <c r="AX274" i="24"/>
  <c r="AE275" i="24"/>
  <c r="BK275" i="24" s="1"/>
  <c r="AF275" i="24"/>
  <c r="AG275" i="24"/>
  <c r="AH275" i="24"/>
  <c r="AV275" i="24"/>
  <c r="AW275" i="24"/>
  <c r="AX275" i="24"/>
  <c r="AE276" i="24"/>
  <c r="BK276" i="24" s="1"/>
  <c r="AF276" i="24"/>
  <c r="AG276" i="24"/>
  <c r="AH276" i="24"/>
  <c r="AV276" i="24"/>
  <c r="AW276" i="24"/>
  <c r="AX276" i="24"/>
  <c r="AE277" i="24"/>
  <c r="AU277" i="24" s="1"/>
  <c r="AF277" i="24"/>
  <c r="AG277" i="24"/>
  <c r="AH277" i="24"/>
  <c r="AV277" i="24"/>
  <c r="AW277" i="24"/>
  <c r="AX277" i="24"/>
  <c r="AE278" i="24"/>
  <c r="AF278" i="24"/>
  <c r="AG278" i="24"/>
  <c r="AH278" i="24"/>
  <c r="AV278" i="24"/>
  <c r="AW278" i="24"/>
  <c r="AX278" i="24"/>
  <c r="AE279" i="24"/>
  <c r="AF279" i="24"/>
  <c r="AG279" i="24"/>
  <c r="AH279" i="24"/>
  <c r="AV279" i="24"/>
  <c r="AW279" i="24"/>
  <c r="AX279" i="24"/>
  <c r="AE280" i="24"/>
  <c r="BK280" i="24" s="1"/>
  <c r="AF280" i="24"/>
  <c r="AG280" i="24"/>
  <c r="AH280" i="24"/>
  <c r="AV280" i="24"/>
  <c r="AW280" i="24"/>
  <c r="AX280" i="24"/>
  <c r="AE281" i="24"/>
  <c r="AU281" i="24" s="1"/>
  <c r="AF281" i="24"/>
  <c r="AG281" i="24"/>
  <c r="AH281" i="24"/>
  <c r="AV281" i="24"/>
  <c r="AW281" i="24"/>
  <c r="AX281" i="24"/>
  <c r="AE282" i="24"/>
  <c r="AU282" i="24" s="1"/>
  <c r="AF282" i="24"/>
  <c r="AG282" i="24"/>
  <c r="AH282" i="24"/>
  <c r="AV282" i="24"/>
  <c r="AW282" i="24"/>
  <c r="AX282" i="24"/>
  <c r="AE283" i="24"/>
  <c r="AF283" i="24"/>
  <c r="AG283" i="24"/>
  <c r="AH283" i="24"/>
  <c r="AV283" i="24"/>
  <c r="AW283" i="24"/>
  <c r="AX283" i="24"/>
  <c r="AE284" i="24"/>
  <c r="BK284" i="24" s="1"/>
  <c r="AF284" i="24"/>
  <c r="AG284" i="24"/>
  <c r="AH284" i="24"/>
  <c r="AV284" i="24"/>
  <c r="AW284" i="24"/>
  <c r="AX284" i="24"/>
  <c r="AE285" i="24"/>
  <c r="AU285" i="24" s="1"/>
  <c r="AF285" i="24"/>
  <c r="AG285" i="24"/>
  <c r="AH285" i="24"/>
  <c r="AV285" i="24"/>
  <c r="AW285" i="24"/>
  <c r="AX285" i="24"/>
  <c r="AE286" i="24"/>
  <c r="AF286" i="24"/>
  <c r="AG286" i="24"/>
  <c r="AH286" i="24"/>
  <c r="AV286" i="24"/>
  <c r="AW286" i="24"/>
  <c r="AX286" i="24"/>
  <c r="AE287" i="24"/>
  <c r="AF287" i="24"/>
  <c r="AG287" i="24"/>
  <c r="AH287" i="24"/>
  <c r="AV287" i="24"/>
  <c r="AW287" i="24"/>
  <c r="AX287" i="24"/>
  <c r="AE288" i="24"/>
  <c r="BK288" i="24" s="1"/>
  <c r="AF288" i="24"/>
  <c r="AG288" i="24"/>
  <c r="AH288" i="24"/>
  <c r="AV288" i="24"/>
  <c r="AW288" i="24"/>
  <c r="AX288" i="24"/>
  <c r="AE289" i="24"/>
  <c r="AU289" i="24" s="1"/>
  <c r="AF289" i="24"/>
  <c r="AG289" i="24"/>
  <c r="AH289" i="24"/>
  <c r="AV289" i="24"/>
  <c r="AW289" i="24"/>
  <c r="AX289" i="24"/>
  <c r="AE290" i="24"/>
  <c r="AF290" i="24"/>
  <c r="AG290" i="24"/>
  <c r="AH290" i="24"/>
  <c r="AV290" i="24"/>
  <c r="AW290" i="24"/>
  <c r="AX290" i="24"/>
  <c r="AE291" i="24"/>
  <c r="BK291" i="24" s="1"/>
  <c r="AF291" i="24"/>
  <c r="AG291" i="24"/>
  <c r="AH291" i="24"/>
  <c r="AV291" i="24"/>
  <c r="AW291" i="24"/>
  <c r="AX291" i="24"/>
  <c r="AE292" i="24"/>
  <c r="BK292" i="24" s="1"/>
  <c r="AF292" i="24"/>
  <c r="AG292" i="24"/>
  <c r="AH292" i="24"/>
  <c r="AV292" i="24"/>
  <c r="AW292" i="24"/>
  <c r="AX292" i="24"/>
  <c r="AE293" i="24"/>
  <c r="AU293" i="24" s="1"/>
  <c r="AF293" i="24"/>
  <c r="AG293" i="24"/>
  <c r="AH293" i="24"/>
  <c r="AV293" i="24"/>
  <c r="AW293" i="24"/>
  <c r="AX293" i="24"/>
  <c r="AE294" i="24"/>
  <c r="AF294" i="24"/>
  <c r="AG294" i="24"/>
  <c r="AH294" i="24"/>
  <c r="AV294" i="24"/>
  <c r="AW294" i="24"/>
  <c r="AX294" i="24"/>
  <c r="AE295" i="24"/>
  <c r="AF295" i="24"/>
  <c r="AG295" i="24"/>
  <c r="AH295" i="24"/>
  <c r="AV295" i="24"/>
  <c r="AW295" i="24"/>
  <c r="AX295" i="24"/>
  <c r="AE296" i="24"/>
  <c r="BK296" i="24" s="1"/>
  <c r="AF296" i="24"/>
  <c r="AG296" i="24"/>
  <c r="AH296" i="24"/>
  <c r="AV296" i="24"/>
  <c r="AW296" i="24"/>
  <c r="AX296" i="24"/>
  <c r="AE297" i="24"/>
  <c r="BK297" i="24" s="1"/>
  <c r="AF297" i="24"/>
  <c r="AG297" i="24"/>
  <c r="AH297" i="24"/>
  <c r="AV297" i="24"/>
  <c r="AW297" i="24"/>
  <c r="AX297" i="24"/>
  <c r="AE298" i="24"/>
  <c r="AU298" i="24" s="1"/>
  <c r="AF298" i="24"/>
  <c r="AG298" i="24"/>
  <c r="AH298" i="24"/>
  <c r="AV298" i="24"/>
  <c r="AW298" i="24"/>
  <c r="AX298" i="24"/>
  <c r="AE299" i="24"/>
  <c r="BK299" i="24" s="1"/>
  <c r="AF299" i="24"/>
  <c r="AG299" i="24"/>
  <c r="AH299" i="24"/>
  <c r="AV299" i="24"/>
  <c r="AW299" i="24"/>
  <c r="AX299" i="24"/>
  <c r="AE300" i="24"/>
  <c r="BK300" i="24" s="1"/>
  <c r="AF300" i="24"/>
  <c r="AG300" i="24"/>
  <c r="AH300" i="24"/>
  <c r="AV300" i="24"/>
  <c r="AW300" i="24"/>
  <c r="AX300" i="24"/>
  <c r="AE301" i="24"/>
  <c r="AU301" i="24" s="1"/>
  <c r="AF301" i="24"/>
  <c r="AG301" i="24"/>
  <c r="AH301" i="24"/>
  <c r="AV301" i="24"/>
  <c r="AW301" i="24"/>
  <c r="AX301" i="24"/>
  <c r="AE302" i="24"/>
  <c r="AF302" i="24"/>
  <c r="AG302" i="24"/>
  <c r="AH302" i="24"/>
  <c r="AV302" i="24"/>
  <c r="AW302" i="24"/>
  <c r="AX302" i="24"/>
  <c r="AE303" i="24"/>
  <c r="AF303" i="24"/>
  <c r="AG303" i="24"/>
  <c r="AH303" i="24"/>
  <c r="AV303" i="24"/>
  <c r="AW303" i="24"/>
  <c r="AX303" i="24"/>
  <c r="AE304" i="24"/>
  <c r="AU304" i="24" s="1"/>
  <c r="AF304" i="24"/>
  <c r="AG304" i="24"/>
  <c r="AH304" i="24"/>
  <c r="AV304" i="24"/>
  <c r="AW304" i="24"/>
  <c r="AX304" i="24"/>
  <c r="AE305" i="24"/>
  <c r="AF305" i="24"/>
  <c r="AG305" i="24"/>
  <c r="AH305" i="24"/>
  <c r="AV305" i="24"/>
  <c r="AW305" i="24"/>
  <c r="AX305" i="24"/>
  <c r="AE306" i="24"/>
  <c r="AF306" i="24"/>
  <c r="AG306" i="24"/>
  <c r="AH306" i="24"/>
  <c r="AV306" i="24"/>
  <c r="AW306" i="24"/>
  <c r="AX306" i="24"/>
  <c r="AE307" i="24"/>
  <c r="BK307" i="24" s="1"/>
  <c r="AF307" i="24"/>
  <c r="AG307" i="24"/>
  <c r="AH307" i="24"/>
  <c r="AV307" i="24"/>
  <c r="AW307" i="24"/>
  <c r="AX307" i="24"/>
  <c r="AE308" i="24"/>
  <c r="BK308" i="24" s="1"/>
  <c r="AF308" i="24"/>
  <c r="AG308" i="24"/>
  <c r="AH308" i="24"/>
  <c r="AV308" i="24"/>
  <c r="AW308" i="24"/>
  <c r="AX308" i="24"/>
  <c r="AE309" i="24"/>
  <c r="AU309" i="24" s="1"/>
  <c r="AF309" i="24"/>
  <c r="AG309" i="24"/>
  <c r="AH309" i="24"/>
  <c r="AV309" i="24"/>
  <c r="AW309" i="24"/>
  <c r="AX309" i="24"/>
  <c r="AE310" i="24"/>
  <c r="AF310" i="24"/>
  <c r="AG310" i="24"/>
  <c r="AH310" i="24"/>
  <c r="AV310" i="24"/>
  <c r="AW310" i="24"/>
  <c r="AX310" i="24"/>
  <c r="AE311" i="24"/>
  <c r="AF311" i="24"/>
  <c r="AG311" i="24"/>
  <c r="AH311" i="24"/>
  <c r="AV311" i="24"/>
  <c r="AW311" i="24"/>
  <c r="AX311" i="24"/>
  <c r="AE312" i="24"/>
  <c r="BK312" i="24" s="1"/>
  <c r="AF312" i="24"/>
  <c r="AG312" i="24"/>
  <c r="AH312" i="24"/>
  <c r="AV312" i="24"/>
  <c r="AW312" i="24"/>
  <c r="AX312" i="24"/>
  <c r="AE313" i="24"/>
  <c r="BK313" i="24" s="1"/>
  <c r="AF313" i="24"/>
  <c r="AG313" i="24"/>
  <c r="AH313" i="24"/>
  <c r="AV313" i="24"/>
  <c r="AW313" i="24"/>
  <c r="AX313" i="24"/>
  <c r="AE314" i="24"/>
  <c r="AU314" i="24" s="1"/>
  <c r="AF314" i="24"/>
  <c r="AG314" i="24"/>
  <c r="AH314" i="24"/>
  <c r="AV314" i="24"/>
  <c r="AW314" i="24"/>
  <c r="AX314" i="24"/>
  <c r="AE315" i="24"/>
  <c r="BK315" i="24" s="1"/>
  <c r="AF315" i="24"/>
  <c r="AG315" i="24"/>
  <c r="AH315" i="24"/>
  <c r="AV315" i="24"/>
  <c r="AW315" i="24"/>
  <c r="AX315" i="24"/>
  <c r="AE316" i="24"/>
  <c r="BK316" i="24" s="1"/>
  <c r="AF316" i="24"/>
  <c r="AG316" i="24"/>
  <c r="AH316" i="24"/>
  <c r="AV316" i="24"/>
  <c r="AW316" i="24"/>
  <c r="AX316" i="24"/>
  <c r="AE317" i="24"/>
  <c r="BK317" i="24" s="1"/>
  <c r="AF317" i="24"/>
  <c r="AG317" i="24"/>
  <c r="AH317" i="24"/>
  <c r="AV317" i="24"/>
  <c r="AW317" i="24"/>
  <c r="AX317" i="24"/>
  <c r="AE318" i="24"/>
  <c r="AF318" i="24"/>
  <c r="AG318" i="24"/>
  <c r="AH318" i="24"/>
  <c r="AV318" i="24"/>
  <c r="AW318" i="24"/>
  <c r="AX318" i="24"/>
  <c r="AE319" i="24"/>
  <c r="AF319" i="24"/>
  <c r="AG319" i="24"/>
  <c r="AH319" i="24"/>
  <c r="AV319" i="24"/>
  <c r="AW319" i="24"/>
  <c r="AX319" i="24"/>
  <c r="AE320" i="24"/>
  <c r="AU320" i="24" s="1"/>
  <c r="AF320" i="24"/>
  <c r="AG320" i="24"/>
  <c r="AH320" i="24"/>
  <c r="AV320" i="24"/>
  <c r="AW320" i="24"/>
  <c r="AX320" i="24"/>
  <c r="AE321" i="24"/>
  <c r="BK321" i="24" s="1"/>
  <c r="AF321" i="24"/>
  <c r="AG321" i="24"/>
  <c r="AH321" i="24"/>
  <c r="AV321" i="24"/>
  <c r="AW321" i="24"/>
  <c r="AX321" i="24"/>
  <c r="AE322" i="24"/>
  <c r="AF322" i="24"/>
  <c r="AG322" i="24"/>
  <c r="AH322" i="24"/>
  <c r="AV322" i="24"/>
  <c r="AW322" i="24"/>
  <c r="AX322" i="24"/>
  <c r="AE323" i="24"/>
  <c r="BK323" i="24" s="1"/>
  <c r="AF323" i="24"/>
  <c r="AG323" i="24"/>
  <c r="AH323" i="24"/>
  <c r="AV323" i="24"/>
  <c r="AW323" i="24"/>
  <c r="AX323" i="24"/>
  <c r="AE324" i="24"/>
  <c r="BK324" i="24" s="1"/>
  <c r="AF324" i="24"/>
  <c r="AG324" i="24"/>
  <c r="AH324" i="24"/>
  <c r="AV324" i="24"/>
  <c r="AW324" i="24"/>
  <c r="AX324" i="24"/>
  <c r="AE325" i="24"/>
  <c r="AU325" i="24" s="1"/>
  <c r="AF325" i="24"/>
  <c r="AG325" i="24"/>
  <c r="AH325" i="24"/>
  <c r="AV325" i="24"/>
  <c r="AW325" i="24"/>
  <c r="AX325" i="24"/>
  <c r="AE326" i="24"/>
  <c r="AF326" i="24"/>
  <c r="AG326" i="24"/>
  <c r="AH326" i="24"/>
  <c r="AV326" i="24"/>
  <c r="AW326" i="24"/>
  <c r="AX326" i="24"/>
  <c r="AE327" i="24"/>
  <c r="AF327" i="24"/>
  <c r="AG327" i="24"/>
  <c r="AH327" i="24"/>
  <c r="AV327" i="24"/>
  <c r="AW327" i="24"/>
  <c r="AX327" i="24"/>
  <c r="AE328" i="24"/>
  <c r="BK328" i="24" s="1"/>
  <c r="AF328" i="24"/>
  <c r="AG328" i="24"/>
  <c r="AH328" i="24"/>
  <c r="AV328" i="24"/>
  <c r="AW328" i="24"/>
  <c r="AX328" i="24"/>
  <c r="AE329" i="24"/>
  <c r="AU329" i="24" s="1"/>
  <c r="AF329" i="24"/>
  <c r="AG329" i="24"/>
  <c r="AH329" i="24"/>
  <c r="AV329" i="24"/>
  <c r="AW329" i="24"/>
  <c r="AX329" i="24"/>
  <c r="AE330" i="24"/>
  <c r="AF330" i="24"/>
  <c r="AG330" i="24"/>
  <c r="AH330" i="24"/>
  <c r="AV330" i="24"/>
  <c r="AW330" i="24"/>
  <c r="AX330" i="24"/>
  <c r="AE331" i="24"/>
  <c r="AF331" i="24"/>
  <c r="AG331" i="24"/>
  <c r="AH331" i="24"/>
  <c r="AV331" i="24"/>
  <c r="AW331" i="24"/>
  <c r="AX331" i="24"/>
  <c r="AE332" i="24"/>
  <c r="AF332" i="24"/>
  <c r="AG332" i="24"/>
  <c r="AH332" i="24"/>
  <c r="AV332" i="24"/>
  <c r="AW332" i="24"/>
  <c r="AX332" i="24"/>
  <c r="AE333" i="24"/>
  <c r="AU333" i="24" s="1"/>
  <c r="AF333" i="24"/>
  <c r="AG333" i="24"/>
  <c r="AH333" i="24"/>
  <c r="AV333" i="24"/>
  <c r="AW333" i="24"/>
  <c r="AX333" i="24"/>
  <c r="AE334" i="24"/>
  <c r="AU334" i="24" s="1"/>
  <c r="AF334" i="24"/>
  <c r="AG334" i="24"/>
  <c r="AH334" i="24"/>
  <c r="AV334" i="24"/>
  <c r="AW334" i="24"/>
  <c r="AX334" i="24"/>
  <c r="AE335" i="24"/>
  <c r="AF335" i="24"/>
  <c r="AG335" i="24"/>
  <c r="AH335" i="24"/>
  <c r="AV335" i="24"/>
  <c r="AW335" i="24"/>
  <c r="AX335" i="24"/>
  <c r="AE336" i="24"/>
  <c r="BK336" i="24" s="1"/>
  <c r="AF336" i="24"/>
  <c r="AG336" i="24"/>
  <c r="AH336" i="24"/>
  <c r="AV336" i="24"/>
  <c r="AW336" i="24"/>
  <c r="AX336" i="24"/>
  <c r="AE337" i="24"/>
  <c r="AU337" i="24" s="1"/>
  <c r="AF337" i="24"/>
  <c r="AG337" i="24"/>
  <c r="AH337" i="24"/>
  <c r="AV337" i="24"/>
  <c r="AW337" i="24"/>
  <c r="AX337" i="24"/>
  <c r="AE338" i="24"/>
  <c r="AF338" i="24"/>
  <c r="AG338" i="24"/>
  <c r="AH338" i="24"/>
  <c r="AV338" i="24"/>
  <c r="AW338" i="24"/>
  <c r="AX338" i="24"/>
  <c r="AE339" i="24"/>
  <c r="BK339" i="24" s="1"/>
  <c r="AF339" i="24"/>
  <c r="AG339" i="24"/>
  <c r="AH339" i="24"/>
  <c r="AV339" i="24"/>
  <c r="AW339" i="24"/>
  <c r="AX339" i="24"/>
  <c r="AE340" i="24"/>
  <c r="BK340" i="24" s="1"/>
  <c r="AF340" i="24"/>
  <c r="AG340" i="24"/>
  <c r="AH340" i="24"/>
  <c r="AV340" i="24"/>
  <c r="AW340" i="24"/>
  <c r="AX340" i="24"/>
  <c r="AE341" i="24"/>
  <c r="AU341" i="24" s="1"/>
  <c r="AF341" i="24"/>
  <c r="AG341" i="24"/>
  <c r="AH341" i="24"/>
  <c r="AV341" i="24"/>
  <c r="AW341" i="24"/>
  <c r="AX341" i="24"/>
  <c r="AE342" i="24"/>
  <c r="AF342" i="24"/>
  <c r="AG342" i="24"/>
  <c r="AH342" i="24"/>
  <c r="AV342" i="24"/>
  <c r="AW342" i="24"/>
  <c r="AX342" i="24"/>
  <c r="AE343" i="24"/>
  <c r="AF343" i="24"/>
  <c r="AG343" i="24"/>
  <c r="AH343" i="24"/>
  <c r="AV343" i="24"/>
  <c r="AW343" i="24"/>
  <c r="AX343" i="24"/>
  <c r="AE344" i="24"/>
  <c r="BK344" i="24" s="1"/>
  <c r="AF344" i="24"/>
  <c r="AG344" i="24"/>
  <c r="AH344" i="24"/>
  <c r="AV344" i="24"/>
  <c r="AW344" i="24"/>
  <c r="AX344" i="24"/>
  <c r="AE345" i="24"/>
  <c r="AU345" i="24" s="1"/>
  <c r="AF345" i="24"/>
  <c r="AG345" i="24"/>
  <c r="AH345" i="24"/>
  <c r="AV345" i="24"/>
  <c r="AW345" i="24"/>
  <c r="AX345" i="24"/>
  <c r="AE346" i="24"/>
  <c r="AF346" i="24"/>
  <c r="AG346" i="24"/>
  <c r="AH346" i="24"/>
  <c r="AV346" i="24"/>
  <c r="AW346" i="24"/>
  <c r="AX346" i="24"/>
  <c r="AE347" i="24"/>
  <c r="BK347" i="24" s="1"/>
  <c r="AF347" i="24"/>
  <c r="AG347" i="24"/>
  <c r="AH347" i="24"/>
  <c r="AV347" i="24"/>
  <c r="AW347" i="24"/>
  <c r="AX347" i="24"/>
  <c r="AE348" i="24"/>
  <c r="BK348" i="24" s="1"/>
  <c r="AF348" i="24"/>
  <c r="AG348" i="24"/>
  <c r="AH348" i="24"/>
  <c r="AV348" i="24"/>
  <c r="AW348" i="24"/>
  <c r="AX348" i="24"/>
  <c r="AE349" i="24"/>
  <c r="AU349" i="24" s="1"/>
  <c r="AF349" i="24"/>
  <c r="AG349" i="24"/>
  <c r="AH349" i="24"/>
  <c r="AV349" i="24"/>
  <c r="AW349" i="24"/>
  <c r="AX349" i="24"/>
  <c r="AE350" i="24"/>
  <c r="AF350" i="24"/>
  <c r="AG350" i="24"/>
  <c r="AH350" i="24"/>
  <c r="AV350" i="24"/>
  <c r="AW350" i="24"/>
  <c r="AX350" i="24"/>
  <c r="AE351" i="24"/>
  <c r="AF351" i="24"/>
  <c r="AG351" i="24"/>
  <c r="AH351" i="24"/>
  <c r="AV351" i="24"/>
  <c r="AW351" i="24"/>
  <c r="AX351" i="24"/>
  <c r="AE352" i="24"/>
  <c r="AU352" i="24" s="1"/>
  <c r="AF352" i="24"/>
  <c r="AG352" i="24"/>
  <c r="AH352" i="24"/>
  <c r="AV352" i="24"/>
  <c r="AW352" i="24"/>
  <c r="AX352" i="24"/>
  <c r="AE353" i="24"/>
  <c r="AU353" i="24" s="1"/>
  <c r="AF353" i="24"/>
  <c r="AG353" i="24"/>
  <c r="AH353" i="24"/>
  <c r="AV353" i="24"/>
  <c r="AW353" i="24"/>
  <c r="AX353" i="24"/>
  <c r="AE354" i="24"/>
  <c r="AF354" i="24"/>
  <c r="AG354" i="24"/>
  <c r="AH354" i="24"/>
  <c r="AV354" i="24"/>
  <c r="AW354" i="24"/>
  <c r="AX354" i="24"/>
  <c r="AE355" i="24"/>
  <c r="AF355" i="24"/>
  <c r="AG355" i="24"/>
  <c r="AH355" i="24"/>
  <c r="AV355" i="24"/>
  <c r="AW355" i="24"/>
  <c r="AX355" i="24"/>
  <c r="AE356" i="24"/>
  <c r="BK356" i="24" s="1"/>
  <c r="AF356" i="24"/>
  <c r="AG356" i="24"/>
  <c r="AH356" i="24"/>
  <c r="AV356" i="24"/>
  <c r="AW356" i="24"/>
  <c r="AX356" i="24"/>
  <c r="AE357" i="24"/>
  <c r="AU357" i="24" s="1"/>
  <c r="AF357" i="24"/>
  <c r="AG357" i="24"/>
  <c r="AH357" i="24"/>
  <c r="AV357" i="24"/>
  <c r="AW357" i="24"/>
  <c r="AX357" i="24"/>
  <c r="AE358" i="24"/>
  <c r="AU358" i="24" s="1"/>
  <c r="AF358" i="24"/>
  <c r="AG358" i="24"/>
  <c r="AH358" i="24"/>
  <c r="AV358" i="24"/>
  <c r="AW358" i="24"/>
  <c r="AX358" i="24"/>
  <c r="AE359" i="24"/>
  <c r="AF359" i="24"/>
  <c r="AG359" i="24"/>
  <c r="AH359" i="24"/>
  <c r="AV359" i="24"/>
  <c r="AW359" i="24"/>
  <c r="AX359" i="24"/>
  <c r="AE360" i="24"/>
  <c r="BK360" i="24" s="1"/>
  <c r="AF360" i="24"/>
  <c r="AG360" i="24"/>
  <c r="AH360" i="24"/>
  <c r="AV360" i="24"/>
  <c r="AW360" i="24"/>
  <c r="AX360" i="24"/>
  <c r="AE361" i="24"/>
  <c r="AU361" i="24" s="1"/>
  <c r="AF361" i="24"/>
  <c r="AG361" i="24"/>
  <c r="AH361" i="24"/>
  <c r="AV361" i="24"/>
  <c r="AW361" i="24"/>
  <c r="AX361" i="24"/>
  <c r="AE362" i="24"/>
  <c r="AF362" i="24"/>
  <c r="AG362" i="24"/>
  <c r="AH362" i="24"/>
  <c r="AV362" i="24"/>
  <c r="AW362" i="24"/>
  <c r="AX362" i="24"/>
  <c r="AE363" i="24"/>
  <c r="BK363" i="24" s="1"/>
  <c r="AF363" i="24"/>
  <c r="AG363" i="24"/>
  <c r="AH363" i="24"/>
  <c r="AV363" i="24"/>
  <c r="AW363" i="24"/>
  <c r="AX363" i="24"/>
  <c r="AE364" i="24"/>
  <c r="BK364" i="24" s="1"/>
  <c r="AF364" i="24"/>
  <c r="AG364" i="24"/>
  <c r="AH364" i="24"/>
  <c r="AV364" i="24"/>
  <c r="AW364" i="24"/>
  <c r="AX364" i="24"/>
  <c r="AE365" i="24"/>
  <c r="BK365" i="24" s="1"/>
  <c r="AF365" i="24"/>
  <c r="AG365" i="24"/>
  <c r="AH365" i="24"/>
  <c r="AV365" i="24"/>
  <c r="AW365" i="24"/>
  <c r="AX365" i="24"/>
  <c r="AE366" i="24"/>
  <c r="AF366" i="24"/>
  <c r="AG366" i="24"/>
  <c r="AH366" i="24"/>
  <c r="AV366" i="24"/>
  <c r="AW366" i="24"/>
  <c r="AX366" i="24"/>
  <c r="AE367" i="24"/>
  <c r="AF367" i="24"/>
  <c r="AG367" i="24"/>
  <c r="AH367" i="24"/>
  <c r="AV367" i="24"/>
  <c r="AW367" i="24"/>
  <c r="AX367" i="24"/>
  <c r="AE368" i="24"/>
  <c r="AF368" i="24"/>
  <c r="AG368" i="24"/>
  <c r="AH368" i="24"/>
  <c r="AV368" i="24"/>
  <c r="AW368" i="24"/>
  <c r="AX368" i="24"/>
  <c r="AE369" i="24"/>
  <c r="AU369" i="24" s="1"/>
  <c r="AF369" i="24"/>
  <c r="AG369" i="24"/>
  <c r="AH369" i="24"/>
  <c r="AV369" i="24"/>
  <c r="AW369" i="24"/>
  <c r="AX369" i="24"/>
  <c r="AE370" i="24"/>
  <c r="AF370" i="24"/>
  <c r="AG370" i="24"/>
  <c r="AH370" i="24"/>
  <c r="AV370" i="24"/>
  <c r="AW370" i="24"/>
  <c r="AX370" i="24"/>
  <c r="AE371" i="24"/>
  <c r="BK371" i="24" s="1"/>
  <c r="AF371" i="24"/>
  <c r="AG371" i="24"/>
  <c r="AH371" i="24"/>
  <c r="AV371" i="24"/>
  <c r="AW371" i="24"/>
  <c r="AX371" i="24"/>
  <c r="AE372" i="24"/>
  <c r="BK372" i="24" s="1"/>
  <c r="AF372" i="24"/>
  <c r="AG372" i="24"/>
  <c r="AH372" i="24"/>
  <c r="AV372" i="24"/>
  <c r="AW372" i="24"/>
  <c r="AX372" i="24"/>
  <c r="AE373" i="24"/>
  <c r="BK373" i="24" s="1"/>
  <c r="AF373" i="24"/>
  <c r="AG373" i="24"/>
  <c r="AH373" i="24"/>
  <c r="AV373" i="24"/>
  <c r="AW373" i="24"/>
  <c r="AX373" i="24"/>
  <c r="AE374" i="24"/>
  <c r="AU374" i="24" s="1"/>
  <c r="AF374" i="24"/>
  <c r="AG374" i="24"/>
  <c r="AH374" i="24"/>
  <c r="AV374" i="24"/>
  <c r="AW374" i="24"/>
  <c r="AX374" i="24"/>
  <c r="AE375" i="24"/>
  <c r="AF375" i="24"/>
  <c r="AG375" i="24"/>
  <c r="AH375" i="24"/>
  <c r="AV375" i="24"/>
  <c r="AW375" i="24"/>
  <c r="AX375" i="24"/>
  <c r="AE376" i="24"/>
  <c r="BK376" i="24" s="1"/>
  <c r="AF376" i="24"/>
  <c r="AG376" i="24"/>
  <c r="AH376" i="24"/>
  <c r="AV376" i="24"/>
  <c r="AW376" i="24"/>
  <c r="AX376" i="24"/>
  <c r="AE377" i="24"/>
  <c r="AU377" i="24" s="1"/>
  <c r="AF377" i="24"/>
  <c r="AG377" i="24"/>
  <c r="AH377" i="24"/>
  <c r="AV377" i="24"/>
  <c r="AW377" i="24"/>
  <c r="AX377" i="24"/>
  <c r="AE378" i="24"/>
  <c r="AF378" i="24"/>
  <c r="AG378" i="24"/>
  <c r="AH378" i="24"/>
  <c r="AV378" i="24"/>
  <c r="AW378" i="24"/>
  <c r="AX378" i="24"/>
  <c r="AE379" i="24"/>
  <c r="BK379" i="24" s="1"/>
  <c r="AF379" i="24"/>
  <c r="AG379" i="24"/>
  <c r="AH379" i="24"/>
  <c r="AV379" i="24"/>
  <c r="AW379" i="24"/>
  <c r="AX379" i="24"/>
  <c r="AE380" i="24"/>
  <c r="BK380" i="24" s="1"/>
  <c r="AF380" i="24"/>
  <c r="AG380" i="24"/>
  <c r="AH380" i="24"/>
  <c r="AV380" i="24"/>
  <c r="AW380" i="24"/>
  <c r="AX380" i="24"/>
  <c r="AE381" i="24"/>
  <c r="AU381" i="24" s="1"/>
  <c r="AF381" i="24"/>
  <c r="AG381" i="24"/>
  <c r="AH381" i="24"/>
  <c r="AV381" i="24"/>
  <c r="AW381" i="24"/>
  <c r="AX381" i="24"/>
  <c r="AE382" i="24"/>
  <c r="AF382" i="24"/>
  <c r="AG382" i="24"/>
  <c r="AH382" i="24"/>
  <c r="AV382" i="24"/>
  <c r="AW382" i="24"/>
  <c r="AX382" i="24"/>
  <c r="AE383" i="24"/>
  <c r="AF383" i="24"/>
  <c r="AG383" i="24"/>
  <c r="AH383" i="24"/>
  <c r="AV383" i="24"/>
  <c r="AW383" i="24"/>
  <c r="AX383" i="24"/>
  <c r="AE384" i="24"/>
  <c r="BK384" i="24" s="1"/>
  <c r="AF384" i="24"/>
  <c r="AG384" i="24"/>
  <c r="AH384" i="24"/>
  <c r="AV384" i="24"/>
  <c r="AW384" i="24"/>
  <c r="AX384" i="24"/>
  <c r="AE385" i="24"/>
  <c r="AU385" i="24" s="1"/>
  <c r="AF385" i="24"/>
  <c r="AG385" i="24"/>
  <c r="AH385" i="24"/>
  <c r="AV385" i="24"/>
  <c r="AW385" i="24"/>
  <c r="AX385" i="24"/>
  <c r="AE386" i="24"/>
  <c r="AF386" i="24"/>
  <c r="AG386" i="24"/>
  <c r="AH386" i="24"/>
  <c r="AV386" i="24"/>
  <c r="AW386" i="24"/>
  <c r="AX386" i="24"/>
  <c r="AE387" i="24"/>
  <c r="AF387" i="24"/>
  <c r="AG387" i="24"/>
  <c r="AH387" i="24"/>
  <c r="AV387" i="24"/>
  <c r="AW387" i="24"/>
  <c r="AX387" i="24"/>
  <c r="AE388" i="24"/>
  <c r="BK388" i="24" s="1"/>
  <c r="AF388" i="24"/>
  <c r="AG388" i="24"/>
  <c r="AH388" i="24"/>
  <c r="AV388" i="24"/>
  <c r="AW388" i="24"/>
  <c r="AX388" i="24"/>
  <c r="AE389" i="24"/>
  <c r="AU389" i="24" s="1"/>
  <c r="AF389" i="24"/>
  <c r="AG389" i="24"/>
  <c r="AH389" i="24"/>
  <c r="AV389" i="24"/>
  <c r="AW389" i="24"/>
  <c r="AX389" i="24"/>
  <c r="AE390" i="24"/>
  <c r="AF390" i="24"/>
  <c r="AG390" i="24"/>
  <c r="AH390" i="24"/>
  <c r="AV390" i="24"/>
  <c r="AW390" i="24"/>
  <c r="AX390" i="24"/>
  <c r="AE391" i="24"/>
  <c r="AF391" i="24"/>
  <c r="AG391" i="24"/>
  <c r="AH391" i="24"/>
  <c r="AV391" i="24"/>
  <c r="AW391" i="24"/>
  <c r="AX391" i="24"/>
  <c r="AE392" i="24"/>
  <c r="BK392" i="24" s="1"/>
  <c r="AF392" i="24"/>
  <c r="AG392" i="24"/>
  <c r="AH392" i="24"/>
  <c r="AV392" i="24"/>
  <c r="AW392" i="24"/>
  <c r="AX392" i="24"/>
  <c r="AE393" i="24"/>
  <c r="BK393" i="24" s="1"/>
  <c r="AF393" i="24"/>
  <c r="AG393" i="24"/>
  <c r="AH393" i="24"/>
  <c r="AV393" i="24"/>
  <c r="AW393" i="24"/>
  <c r="AX393" i="24"/>
  <c r="AE394" i="24"/>
  <c r="AF394" i="24"/>
  <c r="AG394" i="24"/>
  <c r="AH394" i="24"/>
  <c r="AV394" i="24"/>
  <c r="AW394" i="24"/>
  <c r="AX394" i="24"/>
  <c r="AE395" i="24"/>
  <c r="BK395" i="24" s="1"/>
  <c r="AF395" i="24"/>
  <c r="AG395" i="24"/>
  <c r="AH395" i="24"/>
  <c r="AV395" i="24"/>
  <c r="AW395" i="24"/>
  <c r="AX395" i="24"/>
  <c r="AE396" i="24"/>
  <c r="BK396" i="24" s="1"/>
  <c r="AF396" i="24"/>
  <c r="AG396" i="24"/>
  <c r="AH396" i="24"/>
  <c r="AV396" i="24"/>
  <c r="AW396" i="24"/>
  <c r="AX396" i="24"/>
  <c r="AE397" i="24"/>
  <c r="BK397" i="24" s="1"/>
  <c r="AF397" i="24"/>
  <c r="AG397" i="24"/>
  <c r="AH397" i="24"/>
  <c r="AV397" i="24"/>
  <c r="AW397" i="24"/>
  <c r="AX397" i="24"/>
  <c r="AE398" i="24"/>
  <c r="AF398" i="24"/>
  <c r="AG398" i="24"/>
  <c r="AH398" i="24"/>
  <c r="AV398" i="24"/>
  <c r="AW398" i="24"/>
  <c r="AX398" i="24"/>
  <c r="AE399" i="24"/>
  <c r="AF399" i="24"/>
  <c r="AG399" i="24"/>
  <c r="AH399" i="24"/>
  <c r="AV399" i="24"/>
  <c r="AW399" i="24"/>
  <c r="AX399" i="24"/>
  <c r="AE400" i="24"/>
  <c r="AF400" i="24"/>
  <c r="AG400" i="24"/>
  <c r="AH400" i="24"/>
  <c r="AV400" i="24"/>
  <c r="AW400" i="24"/>
  <c r="AX400" i="24"/>
  <c r="AE401" i="24"/>
  <c r="AU401" i="24" s="1"/>
  <c r="AF401" i="24"/>
  <c r="AG401" i="24"/>
  <c r="AH401" i="24"/>
  <c r="AV401" i="24"/>
  <c r="AW401" i="24"/>
  <c r="AX401" i="24"/>
  <c r="AE402" i="24"/>
  <c r="AF402" i="24"/>
  <c r="AG402" i="24"/>
  <c r="AH402" i="24"/>
  <c r="AV402" i="24"/>
  <c r="AW402" i="24"/>
  <c r="AX402" i="24"/>
  <c r="AE403" i="24"/>
  <c r="BK403" i="24" s="1"/>
  <c r="AF403" i="24"/>
  <c r="AG403" i="24"/>
  <c r="AH403" i="24"/>
  <c r="AV403" i="24"/>
  <c r="AW403" i="24"/>
  <c r="AX403" i="24"/>
  <c r="AE404" i="24"/>
  <c r="BK404" i="24" s="1"/>
  <c r="AF404" i="24"/>
  <c r="AG404" i="24"/>
  <c r="AH404" i="24"/>
  <c r="AV404" i="24"/>
  <c r="AW404" i="24"/>
  <c r="AX404" i="24"/>
  <c r="AE405" i="24"/>
  <c r="AU405" i="24" s="1"/>
  <c r="AF405" i="24"/>
  <c r="AG405" i="24"/>
  <c r="AH405" i="24"/>
  <c r="AV405" i="24"/>
  <c r="AW405" i="24"/>
  <c r="AX405" i="24"/>
  <c r="AE406" i="24"/>
  <c r="AF406" i="24"/>
  <c r="AG406" i="24"/>
  <c r="AH406" i="24"/>
  <c r="AV406" i="24"/>
  <c r="AW406" i="24"/>
  <c r="AX406" i="24"/>
  <c r="AE407" i="24"/>
  <c r="AF407" i="24"/>
  <c r="AG407" i="24"/>
  <c r="AH407" i="24"/>
  <c r="AV407" i="24"/>
  <c r="AW407" i="24"/>
  <c r="AX407" i="24"/>
  <c r="AE408" i="24"/>
  <c r="BK408" i="24" s="1"/>
  <c r="AF408" i="24"/>
  <c r="AG408" i="24"/>
  <c r="AH408" i="24"/>
  <c r="AV408" i="24"/>
  <c r="AW408" i="24"/>
  <c r="AX408" i="24"/>
  <c r="AE409" i="24"/>
  <c r="AU409" i="24" s="1"/>
  <c r="AF409" i="24"/>
  <c r="AG409" i="24"/>
  <c r="AH409" i="24"/>
  <c r="AV409" i="24"/>
  <c r="AW409" i="24"/>
  <c r="AX409" i="24"/>
  <c r="AE410" i="24"/>
  <c r="AU410" i="24" s="1"/>
  <c r="AF410" i="24"/>
  <c r="AG410" i="24"/>
  <c r="AH410" i="24"/>
  <c r="AV410" i="24"/>
  <c r="AW410" i="24"/>
  <c r="AX410" i="24"/>
  <c r="AE411" i="24"/>
  <c r="BK411" i="24" s="1"/>
  <c r="AF411" i="24"/>
  <c r="AG411" i="24"/>
  <c r="AH411" i="24"/>
  <c r="AV411" i="24"/>
  <c r="AW411" i="24"/>
  <c r="AX411" i="24"/>
  <c r="AE412" i="24"/>
  <c r="BK412" i="24" s="1"/>
  <c r="AF412" i="24"/>
  <c r="AG412" i="24"/>
  <c r="AH412" i="24"/>
  <c r="AV412" i="24"/>
  <c r="AW412" i="24"/>
  <c r="AX412" i="24"/>
  <c r="AE413" i="24"/>
  <c r="BK413" i="24" s="1"/>
  <c r="AF413" i="24"/>
  <c r="AG413" i="24"/>
  <c r="AH413" i="24"/>
  <c r="AV413" i="24"/>
  <c r="AW413" i="24"/>
  <c r="AX413" i="24"/>
  <c r="AE414" i="24"/>
  <c r="AF414" i="24"/>
  <c r="AG414" i="24"/>
  <c r="AH414" i="24"/>
  <c r="AV414" i="24"/>
  <c r="AW414" i="24"/>
  <c r="AX414" i="24"/>
  <c r="AE415" i="24"/>
  <c r="AF415" i="24"/>
  <c r="AG415" i="24"/>
  <c r="AH415" i="24"/>
  <c r="AV415" i="24"/>
  <c r="AW415" i="24"/>
  <c r="AX415" i="24"/>
  <c r="AE416" i="24"/>
  <c r="BK416" i="24" s="1"/>
  <c r="AF416" i="24"/>
  <c r="AG416" i="24"/>
  <c r="AH416" i="24"/>
  <c r="AV416" i="24"/>
  <c r="AW416" i="24"/>
  <c r="AX416" i="24"/>
  <c r="AE417" i="24"/>
  <c r="AU417" i="24" s="1"/>
  <c r="AF417" i="24"/>
  <c r="AG417" i="24"/>
  <c r="AH417" i="24"/>
  <c r="AV417" i="24"/>
  <c r="AW417" i="24"/>
  <c r="AX417" i="24"/>
  <c r="AE418" i="24"/>
  <c r="AU418" i="24" s="1"/>
  <c r="AF418" i="24"/>
  <c r="AG418" i="24"/>
  <c r="AH418" i="24"/>
  <c r="AV418" i="24"/>
  <c r="AW418" i="24"/>
  <c r="AX418" i="24"/>
  <c r="AE419" i="24"/>
  <c r="BK419" i="24" s="1"/>
  <c r="AF419" i="24"/>
  <c r="AG419" i="24"/>
  <c r="AH419" i="24"/>
  <c r="AV419" i="24"/>
  <c r="AW419" i="24"/>
  <c r="AX419" i="24"/>
  <c r="AE420" i="24"/>
  <c r="BK420" i="24" s="1"/>
  <c r="AF420" i="24"/>
  <c r="AG420" i="24"/>
  <c r="AH420" i="24"/>
  <c r="AV420" i="24"/>
  <c r="AW420" i="24"/>
  <c r="AX420" i="24"/>
  <c r="AE421" i="24"/>
  <c r="AU421" i="24" s="1"/>
  <c r="AF421" i="24"/>
  <c r="AG421" i="24"/>
  <c r="AH421" i="24"/>
  <c r="AV421" i="24"/>
  <c r="AW421" i="24"/>
  <c r="AX421" i="24"/>
  <c r="AE422" i="24"/>
  <c r="AU422" i="24" s="1"/>
  <c r="AF422" i="24"/>
  <c r="AG422" i="24"/>
  <c r="AH422" i="24"/>
  <c r="AV422" i="24"/>
  <c r="AW422" i="24"/>
  <c r="AX422" i="24"/>
  <c r="AE423" i="24"/>
  <c r="AF423" i="24"/>
  <c r="AG423" i="24"/>
  <c r="AH423" i="24"/>
  <c r="AV423" i="24"/>
  <c r="AW423" i="24"/>
  <c r="AX423" i="24"/>
  <c r="AE424" i="24"/>
  <c r="BK424" i="24" s="1"/>
  <c r="AF424" i="24"/>
  <c r="AG424" i="24"/>
  <c r="AH424" i="24"/>
  <c r="AV424" i="24"/>
  <c r="AW424" i="24"/>
  <c r="AX424" i="24"/>
  <c r="AE425" i="24"/>
  <c r="AU425" i="24" s="1"/>
  <c r="AF425" i="24"/>
  <c r="AG425" i="24"/>
  <c r="AH425" i="24"/>
  <c r="AV425" i="24"/>
  <c r="AW425" i="24"/>
  <c r="AX425" i="24"/>
  <c r="AE426" i="24"/>
  <c r="AF426" i="24"/>
  <c r="AG426" i="24"/>
  <c r="AH426" i="24"/>
  <c r="AV426" i="24"/>
  <c r="AW426" i="24"/>
  <c r="AX426" i="24"/>
  <c r="AE427" i="24"/>
  <c r="AF427" i="24"/>
  <c r="AG427" i="24"/>
  <c r="AH427" i="24"/>
  <c r="AV427" i="24"/>
  <c r="AW427" i="24"/>
  <c r="AX427" i="24"/>
  <c r="AE428" i="24"/>
  <c r="BK428" i="24" s="1"/>
  <c r="AF428" i="24"/>
  <c r="AG428" i="24"/>
  <c r="AH428" i="24"/>
  <c r="AV428" i="24"/>
  <c r="AW428" i="24"/>
  <c r="AX428" i="24"/>
  <c r="AE429" i="24"/>
  <c r="AU429" i="24" s="1"/>
  <c r="AF429" i="24"/>
  <c r="AG429" i="24"/>
  <c r="AH429" i="24"/>
  <c r="AV429" i="24"/>
  <c r="AW429" i="24"/>
  <c r="AX429" i="24"/>
  <c r="AE430" i="24"/>
  <c r="AU430" i="24" s="1"/>
  <c r="AF430" i="24"/>
  <c r="AG430" i="24"/>
  <c r="AH430" i="24"/>
  <c r="AV430" i="24"/>
  <c r="AW430" i="24"/>
  <c r="AX430" i="24"/>
  <c r="AE431" i="24"/>
  <c r="AF431" i="24"/>
  <c r="AG431" i="24"/>
  <c r="AH431" i="24"/>
  <c r="AV431" i="24"/>
  <c r="AW431" i="24"/>
  <c r="AX431" i="24"/>
  <c r="AE432" i="24"/>
  <c r="BK432" i="24" s="1"/>
  <c r="AF432" i="24"/>
  <c r="AG432" i="24"/>
  <c r="AH432" i="24"/>
  <c r="AV432" i="24"/>
  <c r="AW432" i="24"/>
  <c r="AX432" i="24"/>
  <c r="AE433" i="24"/>
  <c r="AU433" i="24" s="1"/>
  <c r="AF433" i="24"/>
  <c r="AG433" i="24"/>
  <c r="AH433" i="24"/>
  <c r="AV433" i="24"/>
  <c r="AW433" i="24"/>
  <c r="AX433" i="24"/>
  <c r="AE434" i="24"/>
  <c r="AF434" i="24"/>
  <c r="AG434" i="24"/>
  <c r="AH434" i="24"/>
  <c r="AV434" i="24"/>
  <c r="AW434" i="24"/>
  <c r="AX434" i="24"/>
  <c r="AE435" i="24"/>
  <c r="BK435" i="24" s="1"/>
  <c r="AF435" i="24"/>
  <c r="AG435" i="24"/>
  <c r="AH435" i="24"/>
  <c r="AV435" i="24"/>
  <c r="AW435" i="24"/>
  <c r="AX435" i="24"/>
  <c r="AE436" i="24"/>
  <c r="BK436" i="24" s="1"/>
  <c r="AF436" i="24"/>
  <c r="AG436" i="24"/>
  <c r="AH436" i="24"/>
  <c r="AV436" i="24"/>
  <c r="AW436" i="24"/>
  <c r="AX436" i="24"/>
  <c r="AE437" i="24"/>
  <c r="AU437" i="24" s="1"/>
  <c r="AF437" i="24"/>
  <c r="AG437" i="24"/>
  <c r="AH437" i="24"/>
  <c r="AV437" i="24"/>
  <c r="AW437" i="24"/>
  <c r="AX437" i="24"/>
  <c r="AE438" i="24"/>
  <c r="AF438" i="24"/>
  <c r="AG438" i="24"/>
  <c r="AH438" i="24"/>
  <c r="AV438" i="24"/>
  <c r="AW438" i="24"/>
  <c r="AX438" i="24"/>
  <c r="AE439" i="24"/>
  <c r="AF439" i="24"/>
  <c r="AG439" i="24"/>
  <c r="AH439" i="24"/>
  <c r="AV439" i="24"/>
  <c r="AW439" i="24"/>
  <c r="AX439" i="24"/>
  <c r="AE440" i="24"/>
  <c r="AU440" i="24" s="1"/>
  <c r="AF440" i="24"/>
  <c r="AG440" i="24"/>
  <c r="AH440" i="24"/>
  <c r="AV440" i="24"/>
  <c r="AW440" i="24"/>
  <c r="AX440" i="24"/>
  <c r="AE441" i="24"/>
  <c r="AU441" i="24" s="1"/>
  <c r="AF441" i="24"/>
  <c r="AG441" i="24"/>
  <c r="AH441" i="24"/>
  <c r="AV441" i="24"/>
  <c r="AW441" i="24"/>
  <c r="AX441" i="24"/>
  <c r="AE442" i="24"/>
  <c r="AU442" i="24" s="1"/>
  <c r="AF442" i="24"/>
  <c r="AG442" i="24"/>
  <c r="AH442" i="24"/>
  <c r="AV442" i="24"/>
  <c r="AW442" i="24"/>
  <c r="AX442" i="24"/>
  <c r="AE443" i="24"/>
  <c r="AF443" i="24"/>
  <c r="AG443" i="24"/>
  <c r="AH443" i="24"/>
  <c r="AV443" i="24"/>
  <c r="AW443" i="24"/>
  <c r="AX443" i="24"/>
  <c r="AE444" i="24"/>
  <c r="AF444" i="24"/>
  <c r="AG444" i="24"/>
  <c r="AH444" i="24"/>
  <c r="AV444" i="24"/>
  <c r="AW444" i="24"/>
  <c r="AX444" i="24"/>
  <c r="AE445" i="24"/>
  <c r="AU445" i="24" s="1"/>
  <c r="AF445" i="24"/>
  <c r="AG445" i="24"/>
  <c r="AH445" i="24"/>
  <c r="AV445" i="24"/>
  <c r="AW445" i="24"/>
  <c r="AX445" i="24"/>
  <c r="AE446" i="24"/>
  <c r="AF446" i="24"/>
  <c r="AG446" i="24"/>
  <c r="AH446" i="24"/>
  <c r="AV446" i="24"/>
  <c r="AW446" i="24"/>
  <c r="AX446" i="24"/>
  <c r="AE447" i="24"/>
  <c r="AF447" i="24"/>
  <c r="AG447" i="24"/>
  <c r="AH447" i="24"/>
  <c r="AV447" i="24"/>
  <c r="AW447" i="24"/>
  <c r="AX447" i="24"/>
  <c r="AE448" i="24"/>
  <c r="AU448" i="24" s="1"/>
  <c r="AF448" i="24"/>
  <c r="AG448" i="24"/>
  <c r="AH448" i="24"/>
  <c r="AV448" i="24"/>
  <c r="AW448" i="24"/>
  <c r="AX448" i="24"/>
  <c r="AE449" i="24"/>
  <c r="AU449" i="24" s="1"/>
  <c r="AF449" i="24"/>
  <c r="AG449" i="24"/>
  <c r="AH449" i="24"/>
  <c r="AV449" i="24"/>
  <c r="AW449" i="24"/>
  <c r="AX449" i="24"/>
  <c r="AE450" i="24"/>
  <c r="AU450" i="24" s="1"/>
  <c r="AF450" i="24"/>
  <c r="AG450" i="24"/>
  <c r="AH450" i="24"/>
  <c r="AV450" i="24"/>
  <c r="AW450" i="24"/>
  <c r="AX450" i="24"/>
  <c r="AE451" i="24"/>
  <c r="BK451" i="24" s="1"/>
  <c r="AF451" i="24"/>
  <c r="AG451" i="24"/>
  <c r="AH451" i="24"/>
  <c r="AV451" i="24"/>
  <c r="AW451" i="24"/>
  <c r="AX451" i="24"/>
  <c r="AE452" i="24"/>
  <c r="BK452" i="24" s="1"/>
  <c r="AF452" i="24"/>
  <c r="AG452" i="24"/>
  <c r="AH452" i="24"/>
  <c r="AV452" i="24"/>
  <c r="AW452" i="24"/>
  <c r="AX452" i="24"/>
  <c r="AE453" i="24"/>
  <c r="BK453" i="24" s="1"/>
  <c r="AF453" i="24"/>
  <c r="AG453" i="24"/>
  <c r="AH453" i="24"/>
  <c r="AV453" i="24"/>
  <c r="AW453" i="24"/>
  <c r="AX453" i="24"/>
  <c r="AE454" i="24"/>
  <c r="AU454" i="24" s="1"/>
  <c r="AF454" i="24"/>
  <c r="AG454" i="24"/>
  <c r="AH454" i="24"/>
  <c r="AV454" i="24"/>
  <c r="AW454" i="24"/>
  <c r="AX454" i="24"/>
  <c r="AE455" i="24"/>
  <c r="AU455" i="24" s="1"/>
  <c r="AF455" i="24"/>
  <c r="AG455" i="24"/>
  <c r="AH455" i="24"/>
  <c r="AV455" i="24"/>
  <c r="AW455" i="24"/>
  <c r="AX455" i="24"/>
  <c r="AE456" i="24"/>
  <c r="AF456" i="24"/>
  <c r="AG456" i="24"/>
  <c r="AH456" i="24"/>
  <c r="AV456" i="24"/>
  <c r="AW456" i="24"/>
  <c r="AX456" i="24"/>
  <c r="AE457" i="24"/>
  <c r="AU457" i="24" s="1"/>
  <c r="AF457" i="24"/>
  <c r="AG457" i="24"/>
  <c r="AH457" i="24"/>
  <c r="AV457" i="24"/>
  <c r="AW457" i="24"/>
  <c r="AX457" i="24"/>
  <c r="AE458" i="24"/>
  <c r="AF458" i="24"/>
  <c r="AG458" i="24"/>
  <c r="AH458" i="24"/>
  <c r="AV458" i="24"/>
  <c r="AW458" i="24"/>
  <c r="AX458" i="24"/>
  <c r="AE459" i="24"/>
  <c r="AU459" i="24" s="1"/>
  <c r="AF459" i="24"/>
  <c r="AG459" i="24"/>
  <c r="AH459" i="24"/>
  <c r="AV459" i="24"/>
  <c r="AW459" i="24"/>
  <c r="AX459" i="24"/>
  <c r="AE460" i="24"/>
  <c r="BK460" i="24" s="1"/>
  <c r="AF460" i="24"/>
  <c r="AG460" i="24"/>
  <c r="AH460" i="24"/>
  <c r="AV460" i="24"/>
  <c r="AW460" i="24"/>
  <c r="AX460" i="24"/>
  <c r="AE461" i="24"/>
  <c r="BK461" i="24" s="1"/>
  <c r="AF461" i="24"/>
  <c r="AG461" i="24"/>
  <c r="AH461" i="24"/>
  <c r="AV461" i="24"/>
  <c r="AW461" i="24"/>
  <c r="AX461" i="24"/>
  <c r="AE462" i="24"/>
  <c r="AU462" i="24" s="1"/>
  <c r="AF462" i="24"/>
  <c r="AG462" i="24"/>
  <c r="AH462" i="24"/>
  <c r="AV462" i="24"/>
  <c r="AW462" i="24"/>
  <c r="AX462" i="24"/>
  <c r="AE463" i="24"/>
  <c r="AF463" i="24"/>
  <c r="AG463" i="24"/>
  <c r="AH463" i="24"/>
  <c r="AV463" i="24"/>
  <c r="AW463" i="24"/>
  <c r="AX463" i="24"/>
  <c r="AE464" i="24"/>
  <c r="AF464" i="24"/>
  <c r="AG464" i="24"/>
  <c r="AH464" i="24"/>
  <c r="AV464" i="24"/>
  <c r="AW464" i="24"/>
  <c r="AX464" i="24"/>
  <c r="AE465" i="24"/>
  <c r="AU465" i="24" s="1"/>
  <c r="AF465" i="24"/>
  <c r="AG465" i="24"/>
  <c r="AH465" i="24"/>
  <c r="AV465" i="24"/>
  <c r="AW465" i="24"/>
  <c r="AX465" i="24"/>
  <c r="AE466" i="24"/>
  <c r="AF466" i="24"/>
  <c r="AG466" i="24"/>
  <c r="AH466" i="24"/>
  <c r="AV466" i="24"/>
  <c r="AW466" i="24"/>
  <c r="AX466" i="24"/>
  <c r="AE467" i="24"/>
  <c r="AF467" i="24"/>
  <c r="AG467" i="24"/>
  <c r="AH467" i="24"/>
  <c r="AV467" i="24"/>
  <c r="AW467" i="24"/>
  <c r="AX467" i="24"/>
  <c r="AE468" i="24"/>
  <c r="AF468" i="24"/>
  <c r="AG468" i="24"/>
  <c r="AH468" i="24"/>
  <c r="AV468" i="24"/>
  <c r="AW468" i="24"/>
  <c r="AX468" i="24"/>
  <c r="AE469" i="24"/>
  <c r="BK469" i="24" s="1"/>
  <c r="AF469" i="24"/>
  <c r="AG469" i="24"/>
  <c r="AH469" i="24"/>
  <c r="AV469" i="24"/>
  <c r="AW469" i="24"/>
  <c r="AX469" i="24"/>
  <c r="AE470" i="24"/>
  <c r="AU470" i="24" s="1"/>
  <c r="AF470" i="24"/>
  <c r="AG470" i="24"/>
  <c r="AH470" i="24"/>
  <c r="AV470" i="24"/>
  <c r="AW470" i="24"/>
  <c r="AX470" i="24"/>
  <c r="AE471" i="24"/>
  <c r="AF471" i="24"/>
  <c r="AG471" i="24"/>
  <c r="AH471" i="24"/>
  <c r="AV471" i="24"/>
  <c r="AW471" i="24"/>
  <c r="AX471" i="24"/>
  <c r="AE472" i="24"/>
  <c r="AF472" i="24"/>
  <c r="AG472" i="24"/>
  <c r="AH472" i="24"/>
  <c r="AV472" i="24"/>
  <c r="AW472" i="24"/>
  <c r="AX472" i="24"/>
  <c r="AE473" i="24"/>
  <c r="AU473" i="24" s="1"/>
  <c r="AF473" i="24"/>
  <c r="AG473" i="24"/>
  <c r="AH473" i="24"/>
  <c r="AV473" i="24"/>
  <c r="AW473" i="24"/>
  <c r="AX473" i="24"/>
  <c r="AE474" i="24"/>
  <c r="AF474" i="24"/>
  <c r="AG474" i="24"/>
  <c r="AH474" i="24"/>
  <c r="AV474" i="24"/>
  <c r="AW474" i="24"/>
  <c r="AX474" i="24"/>
  <c r="AE475" i="24"/>
  <c r="AU475" i="24" s="1"/>
  <c r="AF475" i="24"/>
  <c r="AG475" i="24"/>
  <c r="AH475" i="24"/>
  <c r="AV475" i="24"/>
  <c r="AW475" i="24"/>
  <c r="AX475" i="24"/>
  <c r="AE476" i="24"/>
  <c r="AF476" i="24"/>
  <c r="AG476" i="24"/>
  <c r="AH476" i="24"/>
  <c r="AV476" i="24"/>
  <c r="AW476" i="24"/>
  <c r="AX476" i="24"/>
  <c r="AE477" i="24"/>
  <c r="BK477" i="24" s="1"/>
  <c r="AF477" i="24"/>
  <c r="AG477" i="24"/>
  <c r="AH477" i="24"/>
  <c r="AV477" i="24"/>
  <c r="AW477" i="24"/>
  <c r="AX477" i="24"/>
  <c r="AE478" i="24"/>
  <c r="AU478" i="24" s="1"/>
  <c r="AF478" i="24"/>
  <c r="AG478" i="24"/>
  <c r="AH478" i="24"/>
  <c r="AV478" i="24"/>
  <c r="AW478" i="24"/>
  <c r="AX478" i="24"/>
  <c r="AE479" i="24"/>
  <c r="AF479" i="24"/>
  <c r="AG479" i="24"/>
  <c r="AH479" i="24"/>
  <c r="AV479" i="24"/>
  <c r="AW479" i="24"/>
  <c r="AX479" i="24"/>
  <c r="AE480" i="24"/>
  <c r="AF480" i="24"/>
  <c r="AG480" i="24"/>
  <c r="AH480" i="24"/>
  <c r="AV480" i="24"/>
  <c r="AW480" i="24"/>
  <c r="AX480" i="24"/>
  <c r="AE481" i="24"/>
  <c r="AU481" i="24" s="1"/>
  <c r="AF481" i="24"/>
  <c r="AG481" i="24"/>
  <c r="AH481" i="24"/>
  <c r="AV481" i="24"/>
  <c r="AW481" i="24"/>
  <c r="AX481" i="24"/>
  <c r="AE482" i="24"/>
  <c r="AU482" i="24" s="1"/>
  <c r="AF482" i="24"/>
  <c r="AG482" i="24"/>
  <c r="AH482" i="24"/>
  <c r="AV482" i="24"/>
  <c r="AW482" i="24"/>
  <c r="AX482" i="24"/>
  <c r="AE483" i="24"/>
  <c r="AU483" i="24" s="1"/>
  <c r="AF483" i="24"/>
  <c r="AG483" i="24"/>
  <c r="AH483" i="24"/>
  <c r="AV483" i="24"/>
  <c r="AW483" i="24"/>
  <c r="AX483" i="24"/>
  <c r="AE484" i="24"/>
  <c r="BK484" i="24" s="1"/>
  <c r="AF484" i="24"/>
  <c r="AG484" i="24"/>
  <c r="AH484" i="24"/>
  <c r="AV484" i="24"/>
  <c r="AW484" i="24"/>
  <c r="AX484" i="24"/>
  <c r="AE485" i="24"/>
  <c r="BK485" i="24" s="1"/>
  <c r="AF485" i="24"/>
  <c r="AG485" i="24"/>
  <c r="AH485" i="24"/>
  <c r="AV485" i="24"/>
  <c r="AW485" i="24"/>
  <c r="AX485" i="24"/>
  <c r="AE486" i="24"/>
  <c r="AU486" i="24" s="1"/>
  <c r="AF486" i="24"/>
  <c r="AG486" i="24"/>
  <c r="AH486" i="24"/>
  <c r="AV486" i="24"/>
  <c r="AW486" i="24"/>
  <c r="AX486" i="24"/>
  <c r="AE487" i="24"/>
  <c r="AF487" i="24"/>
  <c r="AG487" i="24"/>
  <c r="AH487" i="24"/>
  <c r="AV487" i="24"/>
  <c r="AW487" i="24"/>
  <c r="AX487" i="24"/>
  <c r="AE488" i="24"/>
  <c r="AF488" i="24"/>
  <c r="AG488" i="24"/>
  <c r="AH488" i="24"/>
  <c r="AV488" i="24"/>
  <c r="AW488" i="24"/>
  <c r="AX488" i="24"/>
  <c r="AE489" i="24"/>
  <c r="BK489" i="24" s="1"/>
  <c r="AF489" i="24"/>
  <c r="AG489" i="24"/>
  <c r="AH489" i="24"/>
  <c r="AV489" i="24"/>
  <c r="AW489" i="24"/>
  <c r="AX489" i="24"/>
  <c r="AE490" i="24"/>
  <c r="BK490" i="24" s="1"/>
  <c r="AF490" i="24"/>
  <c r="AG490" i="24"/>
  <c r="AH490" i="24"/>
  <c r="AV490" i="24"/>
  <c r="AW490" i="24"/>
  <c r="AX490" i="24"/>
  <c r="AE491" i="24"/>
  <c r="AF491" i="24"/>
  <c r="AG491" i="24"/>
  <c r="AH491" i="24"/>
  <c r="AV491" i="24"/>
  <c r="AW491" i="24"/>
  <c r="AX491" i="24"/>
  <c r="AE492" i="24"/>
  <c r="BK492" i="24" s="1"/>
  <c r="AF492" i="24"/>
  <c r="AG492" i="24"/>
  <c r="AH492" i="24"/>
  <c r="AV492" i="24"/>
  <c r="AW492" i="24"/>
  <c r="AX492" i="24"/>
  <c r="AE493" i="24"/>
  <c r="BK493" i="24" s="1"/>
  <c r="AF493" i="24"/>
  <c r="AG493" i="24"/>
  <c r="AH493" i="24"/>
  <c r="AV493" i="24"/>
  <c r="AW493" i="24"/>
  <c r="AX493" i="24"/>
  <c r="AE494" i="24"/>
  <c r="AU494" i="24" s="1"/>
  <c r="AF494" i="24"/>
  <c r="AG494" i="24"/>
  <c r="AH494" i="24"/>
  <c r="AV494" i="24"/>
  <c r="AW494" i="24"/>
  <c r="AX494" i="24"/>
  <c r="AE495" i="24"/>
  <c r="AF495" i="24"/>
  <c r="AG495" i="24"/>
  <c r="AH495" i="24"/>
  <c r="AV495" i="24"/>
  <c r="AW495" i="24"/>
  <c r="AX495" i="24"/>
  <c r="AE496" i="24"/>
  <c r="AF496" i="24"/>
  <c r="AG496" i="24"/>
  <c r="AH496" i="24"/>
  <c r="AV496" i="24"/>
  <c r="AW496" i="24"/>
  <c r="AX496" i="24"/>
  <c r="AE497" i="24"/>
  <c r="BK497" i="24" s="1"/>
  <c r="AF497" i="24"/>
  <c r="AG497" i="24"/>
  <c r="AH497" i="24"/>
  <c r="AV497" i="24"/>
  <c r="AW497" i="24"/>
  <c r="AX497" i="24"/>
  <c r="AE498" i="24"/>
  <c r="AU498" i="24" s="1"/>
  <c r="AF498" i="24"/>
  <c r="AG498" i="24"/>
  <c r="AH498" i="24"/>
  <c r="AV498" i="24"/>
  <c r="AW498" i="24"/>
  <c r="AX498" i="24"/>
  <c r="AE499" i="24"/>
  <c r="AF499" i="24"/>
  <c r="AG499" i="24"/>
  <c r="AH499" i="24"/>
  <c r="AV499" i="24"/>
  <c r="AW499" i="24"/>
  <c r="AX499" i="24"/>
  <c r="AE500" i="24"/>
  <c r="AF500" i="24"/>
  <c r="AG500" i="24"/>
  <c r="AH500" i="24"/>
  <c r="AV500" i="24"/>
  <c r="AW500" i="24"/>
  <c r="AX500" i="24"/>
  <c r="AE501" i="24"/>
  <c r="BK501" i="24" s="1"/>
  <c r="AF501" i="24"/>
  <c r="AG501" i="24"/>
  <c r="AH501" i="24"/>
  <c r="AV501" i="24"/>
  <c r="AW501" i="24"/>
  <c r="AX501" i="24"/>
  <c r="AE502" i="24"/>
  <c r="AU502" i="24" s="1"/>
  <c r="AF502" i="24"/>
  <c r="AG502" i="24"/>
  <c r="AH502" i="24"/>
  <c r="AV502" i="24"/>
  <c r="AW502" i="24"/>
  <c r="AX502" i="24"/>
  <c r="AE503" i="24"/>
  <c r="AU503" i="24" s="1"/>
  <c r="AF503" i="24"/>
  <c r="AG503" i="24"/>
  <c r="AH503" i="24"/>
  <c r="AV503" i="24"/>
  <c r="AW503" i="24"/>
  <c r="AX503" i="24"/>
  <c r="AE504" i="24"/>
  <c r="AF504" i="24"/>
  <c r="AG504" i="24"/>
  <c r="AH504" i="24"/>
  <c r="AV504" i="24"/>
  <c r="AW504" i="24"/>
  <c r="AX504" i="24"/>
  <c r="AU30" i="24" l="1"/>
  <c r="AU420" i="24"/>
  <c r="BK166" i="24"/>
  <c r="BK289" i="24"/>
  <c r="AU153" i="24"/>
  <c r="BK203" i="24"/>
  <c r="AU29" i="24"/>
  <c r="BK122" i="24"/>
  <c r="BK31" i="24"/>
  <c r="BK187" i="24"/>
  <c r="AU81" i="24"/>
  <c r="AU76" i="24"/>
  <c r="BK448" i="24"/>
  <c r="AU52" i="24"/>
  <c r="BK82" i="24"/>
  <c r="BK20" i="24"/>
  <c r="BK325" i="24"/>
  <c r="AU186" i="24"/>
  <c r="AU27" i="24"/>
  <c r="BK134" i="24"/>
  <c r="BK349" i="24"/>
  <c r="AU317" i="24"/>
  <c r="AU299" i="24"/>
  <c r="AU297" i="24"/>
  <c r="BK285" i="24"/>
  <c r="BK98" i="24"/>
  <c r="BK25" i="24"/>
  <c r="AU24" i="24"/>
  <c r="AU264" i="24"/>
  <c r="AU36" i="24"/>
  <c r="AU11" i="24"/>
  <c r="AU308" i="24"/>
  <c r="BK478" i="24"/>
  <c r="AU435" i="24"/>
  <c r="BK190" i="24"/>
  <c r="BK102" i="24"/>
  <c r="AU85" i="24"/>
  <c r="AU451" i="24"/>
  <c r="AU436" i="24"/>
  <c r="AU291" i="24"/>
  <c r="AU288" i="24"/>
  <c r="BK211" i="24"/>
  <c r="AU206" i="24"/>
  <c r="BK142" i="24"/>
  <c r="BK130" i="24"/>
  <c r="BK86" i="24"/>
  <c r="AU490" i="24"/>
  <c r="BK429" i="24"/>
  <c r="BK377" i="24"/>
  <c r="BK46" i="24"/>
  <c r="AU365" i="24"/>
  <c r="AU257" i="24"/>
  <c r="BK219" i="24"/>
  <c r="AU218" i="24"/>
  <c r="AU195" i="24"/>
  <c r="BK113" i="24"/>
  <c r="AI501" i="24"/>
  <c r="AK501" i="24" s="1"/>
  <c r="AN501" i="24" s="1"/>
  <c r="AI148" i="24"/>
  <c r="AK148" i="24" s="1"/>
  <c r="AU501" i="24"/>
  <c r="AU413" i="24"/>
  <c r="AU404" i="24"/>
  <c r="AU360" i="24"/>
  <c r="AI504" i="24"/>
  <c r="AM504" i="24" s="1"/>
  <c r="BK502" i="24"/>
  <c r="BK445" i="24"/>
  <c r="AI47" i="24"/>
  <c r="AM47" i="24" s="1"/>
  <c r="AY453" i="24"/>
  <c r="BB453" i="24" s="1"/>
  <c r="BF453" i="24" s="1"/>
  <c r="BK333" i="24"/>
  <c r="BK298" i="24"/>
  <c r="AI286" i="24"/>
  <c r="AL286" i="24" s="1"/>
  <c r="BK281" i="24"/>
  <c r="BK253" i="24"/>
  <c r="AY296" i="24"/>
  <c r="BC296" i="24" s="1"/>
  <c r="BK462" i="24"/>
  <c r="AU432" i="24"/>
  <c r="AU397" i="24"/>
  <c r="AU392" i="24"/>
  <c r="AU321" i="24"/>
  <c r="BK245" i="24"/>
  <c r="AU244" i="24"/>
  <c r="AU223" i="24"/>
  <c r="AU16" i="24"/>
  <c r="BK486" i="24"/>
  <c r="AI500" i="24"/>
  <c r="AL500" i="24" s="1"/>
  <c r="BK475" i="24"/>
  <c r="BK470" i="24"/>
  <c r="BK465" i="24"/>
  <c r="BK442" i="24"/>
  <c r="AI407" i="24"/>
  <c r="AK407" i="24" s="1"/>
  <c r="BK167" i="24"/>
  <c r="AY161" i="24"/>
  <c r="BA161" i="24" s="1"/>
  <c r="AY10" i="24"/>
  <c r="BA10" i="24" s="1"/>
  <c r="BK8" i="24"/>
  <c r="AU373" i="24"/>
  <c r="AU324" i="24"/>
  <c r="AU323" i="24"/>
  <c r="AU90" i="24"/>
  <c r="BK4" i="24"/>
  <c r="AI477" i="24"/>
  <c r="AL477" i="24" s="1"/>
  <c r="AY451" i="24"/>
  <c r="BB451" i="24" s="1"/>
  <c r="BF451" i="24" s="1"/>
  <c r="AI438" i="24"/>
  <c r="AL438" i="24" s="1"/>
  <c r="AY199" i="24"/>
  <c r="BB199" i="24" s="1"/>
  <c r="BF199" i="24" s="1"/>
  <c r="AU54" i="24"/>
  <c r="AU15" i="24"/>
  <c r="AU6" i="24"/>
  <c r="BK440" i="24"/>
  <c r="BK417" i="24"/>
  <c r="AI338" i="24"/>
  <c r="AL338" i="24" s="1"/>
  <c r="BK222" i="24"/>
  <c r="AY191" i="24"/>
  <c r="BB191" i="24" s="1"/>
  <c r="BF191" i="24" s="1"/>
  <c r="BK163" i="24"/>
  <c r="BK139" i="24"/>
  <c r="AU489" i="24"/>
  <c r="AU364" i="24"/>
  <c r="AU328" i="24"/>
  <c r="BK320" i="24"/>
  <c r="AU276" i="24"/>
  <c r="BK199" i="24"/>
  <c r="BK118" i="24"/>
  <c r="BK114" i="24"/>
  <c r="AU89" i="24"/>
  <c r="AU493" i="24"/>
  <c r="BK482" i="24"/>
  <c r="BK481" i="24"/>
  <c r="AU403" i="24"/>
  <c r="AU396" i="24"/>
  <c r="AY372" i="24"/>
  <c r="BB372" i="24" s="1"/>
  <c r="BF372" i="24" s="1"/>
  <c r="BK345" i="24"/>
  <c r="AU307" i="24"/>
  <c r="BK293" i="24"/>
  <c r="AI287" i="24"/>
  <c r="AM287" i="24" s="1"/>
  <c r="AU227" i="24"/>
  <c r="BK179" i="24"/>
  <c r="AU174" i="24"/>
  <c r="BK164" i="24"/>
  <c r="AU162" i="24"/>
  <c r="BK117" i="24"/>
  <c r="AI99" i="24"/>
  <c r="AL99" i="24" s="1"/>
  <c r="AI84" i="24"/>
  <c r="AK84" i="24" s="1"/>
  <c r="BK73" i="24"/>
  <c r="BK50" i="24"/>
  <c r="BK42" i="24"/>
  <c r="AY27" i="24"/>
  <c r="BC27" i="24" s="1"/>
  <c r="AY498" i="24"/>
  <c r="BA498" i="24" s="1"/>
  <c r="BD498" i="24" s="1"/>
  <c r="AI468" i="24"/>
  <c r="AL468" i="24" s="1"/>
  <c r="AY460" i="24"/>
  <c r="BA460" i="24" s="1"/>
  <c r="AI428" i="24"/>
  <c r="AK428" i="24" s="1"/>
  <c r="AN428" i="24" s="1"/>
  <c r="AY427" i="24"/>
  <c r="BB427" i="24" s="1"/>
  <c r="BF427" i="24" s="1"/>
  <c r="BK425" i="24"/>
  <c r="AI406" i="24"/>
  <c r="AK406" i="24" s="1"/>
  <c r="BK381" i="24"/>
  <c r="BK361" i="24"/>
  <c r="AY313" i="24"/>
  <c r="BC313" i="24" s="1"/>
  <c r="AI274" i="24"/>
  <c r="AM274" i="24" s="1"/>
  <c r="AY267" i="24"/>
  <c r="BB267" i="24" s="1"/>
  <c r="BF267" i="24" s="1"/>
  <c r="BK265" i="24"/>
  <c r="AY214" i="24"/>
  <c r="BC214" i="24" s="1"/>
  <c r="AU453" i="24"/>
  <c r="AU356" i="24"/>
  <c r="AU101" i="24"/>
  <c r="BK34" i="24"/>
  <c r="BK494" i="24"/>
  <c r="AU461" i="24"/>
  <c r="BK455" i="24"/>
  <c r="BK454" i="24"/>
  <c r="AU416" i="24"/>
  <c r="BK405" i="24"/>
  <c r="BK385" i="24"/>
  <c r="BK357" i="24"/>
  <c r="BK309" i="24"/>
  <c r="BK237" i="24"/>
  <c r="BK228" i="24"/>
  <c r="AU226" i="24"/>
  <c r="BK215" i="24"/>
  <c r="AY92" i="24"/>
  <c r="BB92" i="24" s="1"/>
  <c r="BF92" i="24" s="1"/>
  <c r="AY53" i="24"/>
  <c r="BA53" i="24" s="1"/>
  <c r="AU44" i="24"/>
  <c r="AY38" i="24"/>
  <c r="BC38" i="24" s="1"/>
  <c r="BK21" i="24"/>
  <c r="AY497" i="24"/>
  <c r="BB497" i="24" s="1"/>
  <c r="BF497" i="24" s="1"/>
  <c r="AI423" i="24"/>
  <c r="AL423" i="24" s="1"/>
  <c r="AI394" i="24"/>
  <c r="AK394" i="24" s="1"/>
  <c r="AN394" i="24" s="1"/>
  <c r="BK341" i="24"/>
  <c r="AI332" i="24"/>
  <c r="AK332" i="24" s="1"/>
  <c r="AN332" i="24" s="1"/>
  <c r="AY291" i="24"/>
  <c r="BA291" i="24" s="1"/>
  <c r="BD291" i="24" s="1"/>
  <c r="AI291" i="24"/>
  <c r="AL291" i="24" s="1"/>
  <c r="BK258" i="24"/>
  <c r="AY206" i="24"/>
  <c r="BC206" i="24" s="1"/>
  <c r="BK156" i="24"/>
  <c r="BK441" i="24"/>
  <c r="BK301" i="24"/>
  <c r="AU296" i="24"/>
  <c r="AU239" i="24"/>
  <c r="AU159" i="24"/>
  <c r="AU138" i="24"/>
  <c r="AU129" i="24"/>
  <c r="BK78" i="24"/>
  <c r="AI492" i="24"/>
  <c r="AM492" i="24" s="1"/>
  <c r="BK483" i="24"/>
  <c r="AI460" i="24"/>
  <c r="AL460" i="24" s="1"/>
  <c r="AY459" i="24"/>
  <c r="BB459" i="24" s="1"/>
  <c r="BF459" i="24" s="1"/>
  <c r="BK457" i="24"/>
  <c r="BK449" i="24"/>
  <c r="AY448" i="24"/>
  <c r="BB448" i="24" s="1"/>
  <c r="BF448" i="24" s="1"/>
  <c r="AY428" i="24"/>
  <c r="BC428" i="24" s="1"/>
  <c r="BK369" i="24"/>
  <c r="AI273" i="24"/>
  <c r="AM273" i="24" s="1"/>
  <c r="AY268" i="24"/>
  <c r="BC268" i="24" s="1"/>
  <c r="AI231" i="24"/>
  <c r="AI194" i="24"/>
  <c r="AM194" i="24" s="1"/>
  <c r="BK182" i="24"/>
  <c r="AI180" i="24"/>
  <c r="AL180" i="24" s="1"/>
  <c r="AI178" i="24"/>
  <c r="AM178" i="24" s="1"/>
  <c r="AI173" i="24"/>
  <c r="AM173" i="24" s="1"/>
  <c r="BK152" i="24"/>
  <c r="AY93" i="24"/>
  <c r="BC93" i="24" s="1"/>
  <c r="BK75" i="24"/>
  <c r="AI72" i="24"/>
  <c r="AM72" i="24" s="1"/>
  <c r="BK13" i="24"/>
  <c r="BK433" i="24"/>
  <c r="BK430" i="24"/>
  <c r="AY408" i="24"/>
  <c r="BC408" i="24" s="1"/>
  <c r="AY387" i="24"/>
  <c r="BC387" i="24" s="1"/>
  <c r="AI386" i="24"/>
  <c r="AM386" i="24" s="1"/>
  <c r="AY356" i="24"/>
  <c r="AY344" i="24"/>
  <c r="BB344" i="24" s="1"/>
  <c r="BF344" i="24" s="1"/>
  <c r="BK334" i="24"/>
  <c r="AY328" i="24"/>
  <c r="BB328" i="24" s="1"/>
  <c r="BF328" i="24" s="1"/>
  <c r="AY299" i="24"/>
  <c r="BC299" i="24" s="1"/>
  <c r="AI299" i="24"/>
  <c r="AM299" i="24" s="1"/>
  <c r="AI268" i="24"/>
  <c r="AL268" i="24" s="1"/>
  <c r="AY264" i="24"/>
  <c r="BB264" i="24" s="1"/>
  <c r="BF264" i="24" s="1"/>
  <c r="AY247" i="24"/>
  <c r="BA247" i="24" s="1"/>
  <c r="BK241" i="24"/>
  <c r="AY231" i="24"/>
  <c r="BB231" i="24" s="1"/>
  <c r="BF231" i="24" s="1"/>
  <c r="AI225" i="24"/>
  <c r="AL225" i="24" s="1"/>
  <c r="AI224" i="24"/>
  <c r="AM224" i="24" s="1"/>
  <c r="AY174" i="24"/>
  <c r="BC174" i="24" s="1"/>
  <c r="AI145" i="24"/>
  <c r="AL145" i="24" s="1"/>
  <c r="AY129" i="24"/>
  <c r="BB129" i="24" s="1"/>
  <c r="BF129" i="24" s="1"/>
  <c r="AY108" i="24"/>
  <c r="BB108" i="24" s="1"/>
  <c r="BF108" i="24" s="1"/>
  <c r="AI104" i="24"/>
  <c r="AK104" i="24" s="1"/>
  <c r="AI91" i="24"/>
  <c r="AM91" i="24" s="1"/>
  <c r="AI79" i="24"/>
  <c r="AM79" i="24" s="1"/>
  <c r="BK70" i="24"/>
  <c r="AY54" i="24"/>
  <c r="BA54" i="24" s="1"/>
  <c r="AY24" i="24"/>
  <c r="BA24" i="24" s="1"/>
  <c r="AY19" i="24"/>
  <c r="BC19" i="24" s="1"/>
  <c r="AY16" i="24"/>
  <c r="BB16" i="24" s="1"/>
  <c r="BF16" i="24" s="1"/>
  <c r="AY15" i="24"/>
  <c r="BC15" i="24" s="1"/>
  <c r="AU452" i="24"/>
  <c r="BK389" i="24"/>
  <c r="BK353" i="24"/>
  <c r="AU344" i="24"/>
  <c r="AU280" i="24"/>
  <c r="AU202" i="24"/>
  <c r="BK150" i="24"/>
  <c r="BK143" i="24"/>
  <c r="AU110" i="24"/>
  <c r="AU105" i="24"/>
  <c r="AU77" i="24"/>
  <c r="AU68" i="24"/>
  <c r="BK62" i="24"/>
  <c r="BK498" i="24"/>
  <c r="AU485" i="24"/>
  <c r="AI469" i="24"/>
  <c r="AK469" i="24" s="1"/>
  <c r="AY468" i="24"/>
  <c r="BC468" i="24" s="1"/>
  <c r="BK450" i="24"/>
  <c r="AU419" i="24"/>
  <c r="AU393" i="24"/>
  <c r="AY376" i="24"/>
  <c r="BA376" i="24" s="1"/>
  <c r="BK374" i="24"/>
  <c r="AU371" i="24"/>
  <c r="BK358" i="24"/>
  <c r="AI327" i="24"/>
  <c r="BK314" i="24"/>
  <c r="AI311" i="24"/>
  <c r="AM311" i="24" s="1"/>
  <c r="BK304" i="24"/>
  <c r="AI483" i="24"/>
  <c r="AL483" i="24" s="1"/>
  <c r="AI467" i="24"/>
  <c r="AL467" i="24" s="1"/>
  <c r="AY424" i="24"/>
  <c r="BA424" i="24" s="1"/>
  <c r="AI418" i="24"/>
  <c r="AL418" i="24" s="1"/>
  <c r="AY352" i="24"/>
  <c r="BB352" i="24" s="1"/>
  <c r="BF352" i="24" s="1"/>
  <c r="AI347" i="24"/>
  <c r="AK347" i="24" s="1"/>
  <c r="AI267" i="24"/>
  <c r="AK267" i="24" s="1"/>
  <c r="AY260" i="24"/>
  <c r="AY239" i="24"/>
  <c r="BA239" i="24" s="1"/>
  <c r="AI239" i="24"/>
  <c r="AL239" i="24" s="1"/>
  <c r="AY232" i="24"/>
  <c r="BA232" i="24" s="1"/>
  <c r="AY227" i="24"/>
  <c r="BA227" i="24" s="1"/>
  <c r="AI205" i="24"/>
  <c r="AM205" i="24" s="1"/>
  <c r="AY170" i="24"/>
  <c r="BB170" i="24" s="1"/>
  <c r="BF170" i="24" s="1"/>
  <c r="AI161" i="24"/>
  <c r="AM161" i="24" s="1"/>
  <c r="AY159" i="24"/>
  <c r="BC159" i="24" s="1"/>
  <c r="AY150" i="24"/>
  <c r="BC150" i="24" s="1"/>
  <c r="AY135" i="24"/>
  <c r="BB135" i="24" s="1"/>
  <c r="BF135" i="24" s="1"/>
  <c r="AI111" i="24"/>
  <c r="AK111" i="24" s="1"/>
  <c r="AY105" i="24"/>
  <c r="BB105" i="24" s="1"/>
  <c r="BF105" i="24" s="1"/>
  <c r="AI92" i="24"/>
  <c r="AK92" i="24" s="1"/>
  <c r="AI80" i="24"/>
  <c r="AM80" i="24" s="1"/>
  <c r="AY48" i="24"/>
  <c r="BA48" i="24" s="1"/>
  <c r="AY45" i="24"/>
  <c r="BA45" i="24" s="1"/>
  <c r="AI26" i="24"/>
  <c r="AM26" i="24" s="1"/>
  <c r="AI9" i="24"/>
  <c r="AL9" i="24" s="1"/>
  <c r="AU467" i="24"/>
  <c r="BK467" i="24"/>
  <c r="AY501" i="24"/>
  <c r="BC501" i="24" s="1"/>
  <c r="AU499" i="24"/>
  <c r="BK499" i="24"/>
  <c r="AU471" i="24"/>
  <c r="BK471" i="24"/>
  <c r="AU378" i="24"/>
  <c r="BK378" i="24"/>
  <c r="AU275" i="24"/>
  <c r="BK261" i="24"/>
  <c r="AU246" i="24"/>
  <c r="BK246" i="24"/>
  <c r="AU231" i="24"/>
  <c r="BK155" i="24"/>
  <c r="BK151" i="24"/>
  <c r="BK503" i="24"/>
  <c r="AU477" i="24"/>
  <c r="BK473" i="24"/>
  <c r="BK409" i="24"/>
  <c r="AU346" i="24"/>
  <c r="BK346" i="24"/>
  <c r="AU340" i="24"/>
  <c r="BK329" i="24"/>
  <c r="BK274" i="24"/>
  <c r="BK270" i="24"/>
  <c r="AI256" i="24"/>
  <c r="AU252" i="24"/>
  <c r="BK233" i="24"/>
  <c r="AY225" i="24"/>
  <c r="BA225" i="24" s="1"/>
  <c r="AI210" i="24"/>
  <c r="AY194" i="24"/>
  <c r="BA194" i="24" s="1"/>
  <c r="AI181" i="24"/>
  <c r="AM181" i="24" s="1"/>
  <c r="BK176" i="24"/>
  <c r="AY109" i="24"/>
  <c r="BK107" i="24"/>
  <c r="AU100" i="24"/>
  <c r="BK95" i="24"/>
  <c r="AU92" i="24"/>
  <c r="BK67" i="24"/>
  <c r="AU53" i="24"/>
  <c r="AU40" i="24"/>
  <c r="AY5" i="24"/>
  <c r="BA5" i="24" s="1"/>
  <c r="AI503" i="24"/>
  <c r="AK503" i="24" s="1"/>
  <c r="AY500" i="24"/>
  <c r="BC500" i="24" s="1"/>
  <c r="AY440" i="24"/>
  <c r="BK437" i="24"/>
  <c r="AY419" i="24"/>
  <c r="BC419" i="24" s="1"/>
  <c r="AI419" i="24"/>
  <c r="AK419" i="24" s="1"/>
  <c r="AY404" i="24"/>
  <c r="AI402" i="24"/>
  <c r="AL402" i="24" s="1"/>
  <c r="AY395" i="24"/>
  <c r="BB395" i="24" s="1"/>
  <c r="BF395" i="24" s="1"/>
  <c r="AI395" i="24"/>
  <c r="AY363" i="24"/>
  <c r="BC363" i="24" s="1"/>
  <c r="AI363" i="24"/>
  <c r="AK363" i="24" s="1"/>
  <c r="AI343" i="24"/>
  <c r="AK343" i="24" s="1"/>
  <c r="AU230" i="24"/>
  <c r="BK230" i="24"/>
  <c r="AU216" i="24"/>
  <c r="BK216" i="24"/>
  <c r="AY185" i="24"/>
  <c r="AY138" i="24"/>
  <c r="BA138" i="24" s="1"/>
  <c r="AY121" i="24"/>
  <c r="BB121" i="24" s="1"/>
  <c r="BF121" i="24" s="1"/>
  <c r="AI121" i="24"/>
  <c r="AM121" i="24" s="1"/>
  <c r="AY90" i="24"/>
  <c r="AY58" i="24"/>
  <c r="AU9" i="24"/>
  <c r="BK9" i="24"/>
  <c r="AU460" i="24"/>
  <c r="AU398" i="24"/>
  <c r="BK398" i="24"/>
  <c r="AU384" i="24"/>
  <c r="AU366" i="24"/>
  <c r="BK366" i="24"/>
  <c r="AU305" i="24"/>
  <c r="BK305" i="24"/>
  <c r="AU300" i="24"/>
  <c r="AU198" i="24"/>
  <c r="BK194" i="24"/>
  <c r="AU194" i="24"/>
  <c r="BK171" i="24"/>
  <c r="AU158" i="24"/>
  <c r="AU147" i="24"/>
  <c r="AU127" i="24"/>
  <c r="BK127" i="24"/>
  <c r="AU106" i="24"/>
  <c r="AU91" i="24"/>
  <c r="BK91" i="24"/>
  <c r="BK74" i="24"/>
  <c r="AU10" i="24"/>
  <c r="BK500" i="24"/>
  <c r="AU500" i="24"/>
  <c r="AI414" i="24"/>
  <c r="BK410" i="24"/>
  <c r="AU390" i="24"/>
  <c r="BK390" i="24"/>
  <c r="AU339" i="24"/>
  <c r="AU336" i="24"/>
  <c r="AU310" i="24"/>
  <c r="BK310" i="24"/>
  <c r="AY308" i="24"/>
  <c r="AU278" i="24"/>
  <c r="BK278" i="24"/>
  <c r="AU272" i="24"/>
  <c r="BK269" i="24"/>
  <c r="AU267" i="24"/>
  <c r="BK250" i="24"/>
  <c r="AI248" i="24"/>
  <c r="AL248" i="24" s="1"/>
  <c r="AU214" i="24"/>
  <c r="AI209" i="24"/>
  <c r="AK209" i="24" s="1"/>
  <c r="AN209" i="24" s="1"/>
  <c r="AU207" i="24"/>
  <c r="AI200" i="24"/>
  <c r="AL200" i="24" s="1"/>
  <c r="AY195" i="24"/>
  <c r="BC195" i="24" s="1"/>
  <c r="BK175" i="24"/>
  <c r="AU131" i="24"/>
  <c r="BK131" i="24"/>
  <c r="AY98" i="24"/>
  <c r="BK94" i="24"/>
  <c r="AY76" i="24"/>
  <c r="BB76" i="24" s="1"/>
  <c r="BF76" i="24" s="1"/>
  <c r="BK66" i="24"/>
  <c r="AI61" i="24"/>
  <c r="AM61" i="24" s="1"/>
  <c r="BK37" i="24"/>
  <c r="AY29" i="24"/>
  <c r="BC29" i="24" s="1"/>
  <c r="AI18" i="24"/>
  <c r="AL18" i="24" s="1"/>
  <c r="AU495" i="24"/>
  <c r="BK495" i="24"/>
  <c r="AI479" i="24"/>
  <c r="AL479" i="24" s="1"/>
  <c r="AY416" i="24"/>
  <c r="BC416" i="24" s="1"/>
  <c r="AY392" i="24"/>
  <c r="AI375" i="24"/>
  <c r="AK375" i="24" s="1"/>
  <c r="AI370" i="24"/>
  <c r="AK370" i="24" s="1"/>
  <c r="AY360" i="24"/>
  <c r="BC360" i="24" s="1"/>
  <c r="AI359" i="24"/>
  <c r="AM359" i="24" s="1"/>
  <c r="BK352" i="24"/>
  <c r="AI348" i="24"/>
  <c r="AK348" i="24" s="1"/>
  <c r="AY347" i="24"/>
  <c r="BC347" i="24" s="1"/>
  <c r="AI342" i="24"/>
  <c r="AM342" i="24" s="1"/>
  <c r="BK337" i="24"/>
  <c r="AY280" i="24"/>
  <c r="BA280" i="24" s="1"/>
  <c r="AY256" i="24"/>
  <c r="BB256" i="24" s="1"/>
  <c r="BF256" i="24" s="1"/>
  <c r="AU238" i="24"/>
  <c r="BK238" i="24"/>
  <c r="AY229" i="24"/>
  <c r="BB229" i="24" s="1"/>
  <c r="BF229" i="24" s="1"/>
  <c r="AI204" i="24"/>
  <c r="AM204" i="24" s="1"/>
  <c r="AI136" i="24"/>
  <c r="AI124" i="24"/>
  <c r="AM124" i="24" s="1"/>
  <c r="AU119" i="24"/>
  <c r="BK119" i="24"/>
  <c r="AI112" i="24"/>
  <c r="AL112" i="24" s="1"/>
  <c r="AY89" i="24"/>
  <c r="BB89" i="24" s="1"/>
  <c r="BF89" i="24" s="1"/>
  <c r="BK51" i="24"/>
  <c r="BK43" i="24"/>
  <c r="BK35" i="24"/>
  <c r="BK32" i="24"/>
  <c r="AY18" i="24"/>
  <c r="BB18" i="24" s="1"/>
  <c r="BF18" i="24" s="1"/>
  <c r="AI7" i="24"/>
  <c r="AL7" i="24" s="1"/>
  <c r="AI487" i="24"/>
  <c r="AL487" i="24" s="1"/>
  <c r="AI474" i="24"/>
  <c r="AY466" i="24"/>
  <c r="AY465" i="24"/>
  <c r="BA465" i="24" s="1"/>
  <c r="AI459" i="24"/>
  <c r="AL459" i="24" s="1"/>
  <c r="AY458" i="24"/>
  <c r="BA458" i="24" s="1"/>
  <c r="BD458" i="24" s="1"/>
  <c r="AY436" i="24"/>
  <c r="BB436" i="24" s="1"/>
  <c r="BF436" i="24" s="1"/>
  <c r="AY433" i="24"/>
  <c r="AI427" i="24"/>
  <c r="AI412" i="24"/>
  <c r="AK412" i="24" s="1"/>
  <c r="AY396" i="24"/>
  <c r="BC396" i="24" s="1"/>
  <c r="AY393" i="24"/>
  <c r="BC393" i="24" s="1"/>
  <c r="AI391" i="24"/>
  <c r="AM391" i="24" s="1"/>
  <c r="AI382" i="24"/>
  <c r="AL382" i="24" s="1"/>
  <c r="AY355" i="24"/>
  <c r="AI355" i="24"/>
  <c r="AI337" i="24"/>
  <c r="AK337" i="24" s="1"/>
  <c r="AN337" i="24" s="1"/>
  <c r="AY331" i="24"/>
  <c r="BA331" i="24" s="1"/>
  <c r="AY330" i="24"/>
  <c r="AY281" i="24"/>
  <c r="BA281" i="24" s="1"/>
  <c r="AY276" i="24"/>
  <c r="BB276" i="24" s="1"/>
  <c r="BF276" i="24" s="1"/>
  <c r="AI262" i="24"/>
  <c r="AL262" i="24" s="1"/>
  <c r="AI259" i="24"/>
  <c r="AM259" i="24" s="1"/>
  <c r="AY244" i="24"/>
  <c r="AY240" i="24"/>
  <c r="BB240" i="24" s="1"/>
  <c r="BF240" i="24" s="1"/>
  <c r="AY226" i="24"/>
  <c r="BB226" i="24" s="1"/>
  <c r="BF226" i="24" s="1"/>
  <c r="AY223" i="24"/>
  <c r="BA223" i="24" s="1"/>
  <c r="AI217" i="24"/>
  <c r="AY207" i="24"/>
  <c r="BC207" i="24" s="1"/>
  <c r="AY198" i="24"/>
  <c r="BA198" i="24" s="1"/>
  <c r="BD198" i="24" s="1"/>
  <c r="BK183" i="24"/>
  <c r="AI177" i="24"/>
  <c r="AM177" i="24" s="1"/>
  <c r="AY162" i="24"/>
  <c r="AY147" i="24"/>
  <c r="BA147" i="24" s="1"/>
  <c r="AI120" i="24"/>
  <c r="AK120" i="24" s="1"/>
  <c r="AI107" i="24"/>
  <c r="AY81" i="24"/>
  <c r="BC81" i="24" s="1"/>
  <c r="AY77" i="24"/>
  <c r="BB77" i="24" s="1"/>
  <c r="BF77" i="24" s="1"/>
  <c r="AI71" i="24"/>
  <c r="AL71" i="24" s="1"/>
  <c r="AI69" i="24"/>
  <c r="AK69" i="24" s="1"/>
  <c r="AI63" i="24"/>
  <c r="AL63" i="24" s="1"/>
  <c r="BK59" i="24"/>
  <c r="AI33" i="24"/>
  <c r="AL33" i="24" s="1"/>
  <c r="AI24" i="24"/>
  <c r="AK24" i="24" s="1"/>
  <c r="AI19" i="24"/>
  <c r="AK19" i="24" s="1"/>
  <c r="AY491" i="24"/>
  <c r="BA491" i="24" s="1"/>
  <c r="BD491" i="24" s="1"/>
  <c r="AI476" i="24"/>
  <c r="AY469" i="24"/>
  <c r="AI458" i="24"/>
  <c r="AK458" i="24" s="1"/>
  <c r="AI444" i="24"/>
  <c r="AK444" i="24" s="1"/>
  <c r="AI443" i="24"/>
  <c r="AM443" i="24" s="1"/>
  <c r="AI401" i="24"/>
  <c r="AL401" i="24" s="1"/>
  <c r="AI369" i="24"/>
  <c r="AM369" i="24" s="1"/>
  <c r="AI367" i="24"/>
  <c r="AM367" i="24" s="1"/>
  <c r="AY359" i="24"/>
  <c r="BA359" i="24" s="1"/>
  <c r="AI351" i="24"/>
  <c r="AI322" i="24"/>
  <c r="AK322" i="24" s="1"/>
  <c r="AY297" i="24"/>
  <c r="AY288" i="24"/>
  <c r="AY236" i="24"/>
  <c r="AI213" i="24"/>
  <c r="AY209" i="24"/>
  <c r="BA209" i="24" s="1"/>
  <c r="BD209" i="24" s="1"/>
  <c r="AI201" i="24"/>
  <c r="AM201" i="24" s="1"/>
  <c r="AI185" i="24"/>
  <c r="AY182" i="24"/>
  <c r="BB182" i="24" s="1"/>
  <c r="BF182" i="24" s="1"/>
  <c r="AI172" i="24"/>
  <c r="AL172" i="24" s="1"/>
  <c r="AY167" i="24"/>
  <c r="BB167" i="24" s="1"/>
  <c r="BF167" i="24" s="1"/>
  <c r="AI162" i="24"/>
  <c r="AI157" i="24"/>
  <c r="AL157" i="24" s="1"/>
  <c r="AI146" i="24"/>
  <c r="AK146" i="24" s="1"/>
  <c r="AI141" i="24"/>
  <c r="AM141" i="24" s="1"/>
  <c r="AI137" i="24"/>
  <c r="AY117" i="24"/>
  <c r="AY106" i="24"/>
  <c r="BA106" i="24" s="1"/>
  <c r="AI75" i="24"/>
  <c r="AK75" i="24" s="1"/>
  <c r="AI39" i="24"/>
  <c r="AM39" i="24" s="1"/>
  <c r="AI4" i="24"/>
  <c r="AK4" i="24" s="1"/>
  <c r="BK468" i="24"/>
  <c r="AU468" i="24"/>
  <c r="AY461" i="24"/>
  <c r="BA461" i="24" s="1"/>
  <c r="AU424" i="24"/>
  <c r="AU408" i="24"/>
  <c r="AY349" i="24"/>
  <c r="BA349" i="24" s="1"/>
  <c r="BD349" i="24" s="1"/>
  <c r="BK332" i="24"/>
  <c r="AU332" i="24"/>
  <c r="AU313" i="24"/>
  <c r="AI310" i="24"/>
  <c r="AL310" i="24" s="1"/>
  <c r="BK277" i="24"/>
  <c r="BK255" i="24"/>
  <c r="AU255" i="24"/>
  <c r="AY245" i="24"/>
  <c r="BC245" i="24" s="1"/>
  <c r="AI214" i="24"/>
  <c r="AK214" i="24" s="1"/>
  <c r="AN214" i="24" s="1"/>
  <c r="AI135" i="24"/>
  <c r="AK135" i="24" s="1"/>
  <c r="AU123" i="24"/>
  <c r="BK123" i="24"/>
  <c r="AU109" i="24"/>
  <c r="BK108" i="24"/>
  <c r="AU108" i="24"/>
  <c r="AI16" i="24"/>
  <c r="AK16" i="24" s="1"/>
  <c r="AY492" i="24"/>
  <c r="BB492" i="24" s="1"/>
  <c r="BF492" i="24" s="1"/>
  <c r="AI484" i="24"/>
  <c r="AK484" i="24" s="1"/>
  <c r="AN484" i="24" s="1"/>
  <c r="AU466" i="24"/>
  <c r="BK466" i="24"/>
  <c r="AI453" i="24"/>
  <c r="AI434" i="24"/>
  <c r="AY432" i="24"/>
  <c r="BB432" i="24" s="1"/>
  <c r="BF432" i="24" s="1"/>
  <c r="AI396" i="24"/>
  <c r="AK396" i="24" s="1"/>
  <c r="AN396" i="24" s="1"/>
  <c r="AI383" i="24"/>
  <c r="AL383" i="24" s="1"/>
  <c r="AI380" i="24"/>
  <c r="AK380" i="24" s="1"/>
  <c r="AI364" i="24"/>
  <c r="AK364" i="24" s="1"/>
  <c r="AN364" i="24" s="1"/>
  <c r="AU312" i="24"/>
  <c r="AI298" i="24"/>
  <c r="AM298" i="24" s="1"/>
  <c r="BK282" i="24"/>
  <c r="AI278" i="24"/>
  <c r="AL278" i="24" s="1"/>
  <c r="AI266" i="24"/>
  <c r="AU260" i="24"/>
  <c r="BK249" i="24"/>
  <c r="AY248" i="24"/>
  <c r="BC248" i="24" s="1"/>
  <c r="AU229" i="24"/>
  <c r="AY224" i="24"/>
  <c r="BB224" i="24" s="1"/>
  <c r="BF224" i="24" s="1"/>
  <c r="AU220" i="24"/>
  <c r="BK220" i="24"/>
  <c r="AI193" i="24"/>
  <c r="AL193" i="24" s="1"/>
  <c r="AY158" i="24"/>
  <c r="BK137" i="24"/>
  <c r="AU137" i="24"/>
  <c r="AI55" i="24"/>
  <c r="AK55" i="24" s="1"/>
  <c r="AY33" i="24"/>
  <c r="AU491" i="24"/>
  <c r="BK491" i="24"/>
  <c r="AY486" i="24"/>
  <c r="BK476" i="24"/>
  <c r="AU476" i="24"/>
  <c r="AU463" i="24"/>
  <c r="BK463" i="24"/>
  <c r="AU458" i="24"/>
  <c r="BK458" i="24"/>
  <c r="AI457" i="24"/>
  <c r="AL457" i="24" s="1"/>
  <c r="AI439" i="24"/>
  <c r="AY425" i="24"/>
  <c r="BA425" i="24" s="1"/>
  <c r="BD425" i="24" s="1"/>
  <c r="BK401" i="24"/>
  <c r="AI398" i="24"/>
  <c r="AL398" i="24" s="1"/>
  <c r="AY384" i="24"/>
  <c r="BC384" i="24" s="1"/>
  <c r="AY381" i="24"/>
  <c r="AU368" i="24"/>
  <c r="BK368" i="24"/>
  <c r="AY364" i="24"/>
  <c r="BA364" i="24" s="1"/>
  <c r="AY361" i="24"/>
  <c r="BA361" i="24" s="1"/>
  <c r="BD361" i="24" s="1"/>
  <c r="AY354" i="24"/>
  <c r="BB354" i="24" s="1"/>
  <c r="BF354" i="24" s="1"/>
  <c r="AI350" i="24"/>
  <c r="AY340" i="24"/>
  <c r="AI335" i="24"/>
  <c r="AK335" i="24" s="1"/>
  <c r="AY332" i="24"/>
  <c r="BB332" i="24" s="1"/>
  <c r="BF332" i="24" s="1"/>
  <c r="AU326" i="24"/>
  <c r="BK326" i="24"/>
  <c r="AI319" i="24"/>
  <c r="AK319" i="24" s="1"/>
  <c r="AY317" i="24"/>
  <c r="BA317" i="24" s="1"/>
  <c r="BD317" i="24" s="1"/>
  <c r="AI316" i="24"/>
  <c r="AL316" i="24" s="1"/>
  <c r="AY315" i="24"/>
  <c r="AI306" i="24"/>
  <c r="AL306" i="24" s="1"/>
  <c r="AY304" i="24"/>
  <c r="BB304" i="24" s="1"/>
  <c r="BF304" i="24" s="1"/>
  <c r="AI300" i="24"/>
  <c r="AI294" i="24"/>
  <c r="AM294" i="24" s="1"/>
  <c r="AI284" i="24"/>
  <c r="AK284" i="24" s="1"/>
  <c r="AI279" i="24"/>
  <c r="AM279" i="24" s="1"/>
  <c r="AU268" i="24"/>
  <c r="AY263" i="24"/>
  <c r="BC263" i="24" s="1"/>
  <c r="AI247" i="24"/>
  <c r="AI226" i="24"/>
  <c r="AK226" i="24" s="1"/>
  <c r="AN226" i="24" s="1"/>
  <c r="AY222" i="24"/>
  <c r="BC222" i="24" s="1"/>
  <c r="AY216" i="24"/>
  <c r="AI212" i="24"/>
  <c r="AL212" i="24" s="1"/>
  <c r="AY202" i="24"/>
  <c r="BC202" i="24" s="1"/>
  <c r="AY193" i="24"/>
  <c r="AY186" i="24"/>
  <c r="AU185" i="24"/>
  <c r="AI182" i="24"/>
  <c r="AK182" i="24" s="1"/>
  <c r="AN182" i="24" s="1"/>
  <c r="AY175" i="24"/>
  <c r="BA175" i="24" s="1"/>
  <c r="AI168" i="24"/>
  <c r="AI140" i="24"/>
  <c r="AK140" i="24" s="1"/>
  <c r="AY84" i="24"/>
  <c r="BA84" i="24" s="1"/>
  <c r="AU497" i="24"/>
  <c r="AI475" i="24"/>
  <c r="AL475" i="24" s="1"/>
  <c r="AI473" i="24"/>
  <c r="AL473" i="24" s="1"/>
  <c r="AY401" i="24"/>
  <c r="AU400" i="24"/>
  <c r="BK400" i="24"/>
  <c r="AU388" i="24"/>
  <c r="AU372" i="24"/>
  <c r="AY324" i="24"/>
  <c r="AI318" i="24"/>
  <c r="AK318" i="24" s="1"/>
  <c r="BK283" i="24"/>
  <c r="AU283" i="24"/>
  <c r="AU240" i="24"/>
  <c r="AU236" i="24"/>
  <c r="AI234" i="24"/>
  <c r="AM234" i="24" s="1"/>
  <c r="AU232" i="24"/>
  <c r="AY192" i="24"/>
  <c r="BB192" i="24" s="1"/>
  <c r="BF192" i="24" s="1"/>
  <c r="AU188" i="24"/>
  <c r="BK188" i="24"/>
  <c r="AI134" i="24"/>
  <c r="AU48" i="24"/>
  <c r="AI498" i="24"/>
  <c r="AM498" i="24" s="1"/>
  <c r="AY489" i="24"/>
  <c r="AI455" i="24"/>
  <c r="AI446" i="24"/>
  <c r="AL446" i="24" s="1"/>
  <c r="BK422" i="24"/>
  <c r="BK421" i="24"/>
  <c r="AY413" i="24"/>
  <c r="AU376" i="24"/>
  <c r="AI374" i="24"/>
  <c r="AK374" i="24" s="1"/>
  <c r="AI354" i="24"/>
  <c r="AK354" i="24" s="1"/>
  <c r="AI331" i="24"/>
  <c r="AM331" i="24" s="1"/>
  <c r="AY305" i="24"/>
  <c r="AU302" i="24"/>
  <c r="BK302" i="24"/>
  <c r="AU292" i="24"/>
  <c r="AU290" i="24"/>
  <c r="BK290" i="24"/>
  <c r="AY273" i="24"/>
  <c r="BA273" i="24" s="1"/>
  <c r="BD273" i="24" s="1"/>
  <c r="BK254" i="24"/>
  <c r="AI251" i="24"/>
  <c r="AL251" i="24" s="1"/>
  <c r="AI242" i="24"/>
  <c r="AU208" i="24"/>
  <c r="BK208" i="24"/>
  <c r="BK201" i="24"/>
  <c r="AU201" i="24"/>
  <c r="AU196" i="24"/>
  <c r="BK196" i="24"/>
  <c r="AU191" i="24"/>
  <c r="AY190" i="24"/>
  <c r="AY153" i="24"/>
  <c r="BA153" i="24" s="1"/>
  <c r="AY142" i="24"/>
  <c r="BC142" i="24" s="1"/>
  <c r="BK128" i="24"/>
  <c r="AU128" i="24"/>
  <c r="BK125" i="24"/>
  <c r="AY78" i="24"/>
  <c r="BA78" i="24" s="1"/>
  <c r="AU58" i="24"/>
  <c r="AI10" i="24"/>
  <c r="AM10" i="24" s="1"/>
  <c r="AI499" i="24"/>
  <c r="AK499" i="24" s="1"/>
  <c r="AI480" i="24"/>
  <c r="AL480" i="24" s="1"/>
  <c r="AY477" i="24"/>
  <c r="BB477" i="24" s="1"/>
  <c r="BF477" i="24" s="1"/>
  <c r="AU474" i="24"/>
  <c r="BK474" i="24"/>
  <c r="AI471" i="24"/>
  <c r="AM471" i="24" s="1"/>
  <c r="AY464" i="24"/>
  <c r="BA464" i="24" s="1"/>
  <c r="BD464" i="24" s="1"/>
  <c r="AY452" i="24"/>
  <c r="BC452" i="24" s="1"/>
  <c r="AU438" i="24"/>
  <c r="BK438" i="24"/>
  <c r="AI430" i="24"/>
  <c r="AM430" i="24" s="1"/>
  <c r="AU428" i="24"/>
  <c r="AY377" i="24"/>
  <c r="AY369" i="24"/>
  <c r="AY337" i="24"/>
  <c r="BA337" i="24" s="1"/>
  <c r="BD337" i="24" s="1"/>
  <c r="AY329" i="24"/>
  <c r="BA329" i="24" s="1"/>
  <c r="BD329" i="24" s="1"/>
  <c r="AY320" i="24"/>
  <c r="BB320" i="24" s="1"/>
  <c r="BF320" i="24" s="1"/>
  <c r="AI308" i="24"/>
  <c r="AK308" i="24" s="1"/>
  <c r="AN308" i="24" s="1"/>
  <c r="AY300" i="24"/>
  <c r="AI276" i="24"/>
  <c r="AK276" i="24" s="1"/>
  <c r="AN276" i="24" s="1"/>
  <c r="BK273" i="24"/>
  <c r="AY265" i="24"/>
  <c r="BA265" i="24" s="1"/>
  <c r="BD265" i="24" s="1"/>
  <c r="AY255" i="24"/>
  <c r="BB255" i="24" s="1"/>
  <c r="BF255" i="24" s="1"/>
  <c r="AY218" i="24"/>
  <c r="BC218" i="24" s="1"/>
  <c r="AI199" i="24"/>
  <c r="AK199" i="24" s="1"/>
  <c r="AI192" i="24"/>
  <c r="AM192" i="24" s="1"/>
  <c r="AI40" i="24"/>
  <c r="AU7" i="24"/>
  <c r="BK7" i="24"/>
  <c r="AU170" i="24"/>
  <c r="AY166" i="24"/>
  <c r="BA166" i="24" s="1"/>
  <c r="BD166" i="24" s="1"/>
  <c r="AI164" i="24"/>
  <c r="AM164" i="24" s="1"/>
  <c r="AI160" i="24"/>
  <c r="AL160" i="24" s="1"/>
  <c r="AI153" i="24"/>
  <c r="AL153" i="24" s="1"/>
  <c r="AU135" i="24"/>
  <c r="BK135" i="24"/>
  <c r="AY118" i="24"/>
  <c r="AI93" i="24"/>
  <c r="AM93" i="24" s="1"/>
  <c r="AI87" i="24"/>
  <c r="AM87" i="24" s="1"/>
  <c r="AY65" i="24"/>
  <c r="AI56" i="24"/>
  <c r="AL56" i="24" s="1"/>
  <c r="AU38" i="24"/>
  <c r="AY37" i="24"/>
  <c r="BC37" i="24" s="1"/>
  <c r="AI13" i="24"/>
  <c r="AY493" i="24"/>
  <c r="AY484" i="24"/>
  <c r="BB484" i="24" s="1"/>
  <c r="BF484" i="24" s="1"/>
  <c r="AY481" i="24"/>
  <c r="BC481" i="24" s="1"/>
  <c r="AY476" i="24"/>
  <c r="AY473" i="24"/>
  <c r="BB473" i="24" s="1"/>
  <c r="BF473" i="24" s="1"/>
  <c r="AY457" i="24"/>
  <c r="AI456" i="24"/>
  <c r="AK456" i="24" s="1"/>
  <c r="AY450" i="24"/>
  <c r="BA450" i="24" s="1"/>
  <c r="BD450" i="24" s="1"/>
  <c r="AI447" i="24"/>
  <c r="AM447" i="24" s="1"/>
  <c r="AY443" i="24"/>
  <c r="BB443" i="24" s="1"/>
  <c r="BF443" i="24" s="1"/>
  <c r="AI426" i="24"/>
  <c r="AM426" i="24" s="1"/>
  <c r="AY411" i="24"/>
  <c r="AY403" i="24"/>
  <c r="BC403" i="24" s="1"/>
  <c r="AY400" i="24"/>
  <c r="BB400" i="24" s="1"/>
  <c r="BF400" i="24" s="1"/>
  <c r="AI399" i="24"/>
  <c r="AM399" i="24" s="1"/>
  <c r="AY391" i="24"/>
  <c r="AY388" i="24"/>
  <c r="AY379" i="24"/>
  <c r="BA379" i="24" s="1"/>
  <c r="AI368" i="24"/>
  <c r="AM368" i="24" s="1"/>
  <c r="AI362" i="24"/>
  <c r="AY336" i="24"/>
  <c r="BB336" i="24" s="1"/>
  <c r="BF336" i="24" s="1"/>
  <c r="AI334" i="24"/>
  <c r="AM334" i="24" s="1"/>
  <c r="AY323" i="24"/>
  <c r="BC323" i="24" s="1"/>
  <c r="AI323" i="24"/>
  <c r="AI315" i="24"/>
  <c r="AY307" i="24"/>
  <c r="BA307" i="24" s="1"/>
  <c r="AI307" i="24"/>
  <c r="AM307" i="24" s="1"/>
  <c r="AU284" i="24"/>
  <c r="AY283" i="24"/>
  <c r="AY275" i="24"/>
  <c r="BC275" i="24" s="1"/>
  <c r="AI275" i="24"/>
  <c r="AM275" i="24" s="1"/>
  <c r="AY272" i="24"/>
  <c r="BA272" i="24" s="1"/>
  <c r="AY266" i="24"/>
  <c r="BC266" i="24" s="1"/>
  <c r="AY252" i="24"/>
  <c r="BB252" i="24" s="1"/>
  <c r="BF252" i="24" s="1"/>
  <c r="AI246" i="24"/>
  <c r="AL246" i="24" s="1"/>
  <c r="AY238" i="24"/>
  <c r="AY235" i="24"/>
  <c r="AI232" i="24"/>
  <c r="AM232" i="24" s="1"/>
  <c r="AI221" i="24"/>
  <c r="AK221" i="24" s="1"/>
  <c r="AY217" i="24"/>
  <c r="BC217" i="24" s="1"/>
  <c r="AY211" i="24"/>
  <c r="BB211" i="24" s="1"/>
  <c r="BF211" i="24" s="1"/>
  <c r="AI197" i="24"/>
  <c r="AM197" i="24" s="1"/>
  <c r="BK184" i="24"/>
  <c r="AY177" i="24"/>
  <c r="BA177" i="24" s="1"/>
  <c r="BD177" i="24" s="1"/>
  <c r="BK172" i="24"/>
  <c r="AI167" i="24"/>
  <c r="AL167" i="24" s="1"/>
  <c r="AY160" i="24"/>
  <c r="BA160" i="24" s="1"/>
  <c r="AY154" i="24"/>
  <c r="BB154" i="24" s="1"/>
  <c r="BF154" i="24" s="1"/>
  <c r="AI149" i="24"/>
  <c r="AK149" i="24" s="1"/>
  <c r="AU144" i="24"/>
  <c r="BK144" i="24"/>
  <c r="AU140" i="24"/>
  <c r="BK140" i="24"/>
  <c r="AI133" i="24"/>
  <c r="AM133" i="24" s="1"/>
  <c r="BK126" i="24"/>
  <c r="BK121" i="24"/>
  <c r="AU121" i="24"/>
  <c r="AI115" i="24"/>
  <c r="AL115" i="24" s="1"/>
  <c r="AU103" i="24"/>
  <c r="BK103" i="24"/>
  <c r="AY97" i="24"/>
  <c r="AI88" i="24"/>
  <c r="AK88" i="24" s="1"/>
  <c r="AY60" i="24"/>
  <c r="BA60" i="24" s="1"/>
  <c r="AY52" i="24"/>
  <c r="BC52" i="24" s="1"/>
  <c r="AI45" i="24"/>
  <c r="AM45" i="24" s="1"/>
  <c r="AI21" i="24"/>
  <c r="AL21" i="24" s="1"/>
  <c r="BK19" i="24"/>
  <c r="AU19" i="24"/>
  <c r="AU17" i="24"/>
  <c r="BK17" i="24"/>
  <c r="AY14" i="24"/>
  <c r="BC14" i="24" s="1"/>
  <c r="AY6" i="24"/>
  <c r="BC6" i="24" s="1"/>
  <c r="AU169" i="24"/>
  <c r="AU154" i="24"/>
  <c r="AY120" i="24"/>
  <c r="BB120" i="24" s="1"/>
  <c r="BF120" i="24" s="1"/>
  <c r="AY101" i="24"/>
  <c r="BC101" i="24" s="1"/>
  <c r="AY56" i="24"/>
  <c r="BB56" i="24" s="1"/>
  <c r="BF56" i="24" s="1"/>
  <c r="AI49" i="24"/>
  <c r="AM49" i="24" s="1"/>
  <c r="AY42" i="24"/>
  <c r="BA42" i="24" s="1"/>
  <c r="AU5" i="24"/>
  <c r="AY496" i="24"/>
  <c r="AI491" i="24"/>
  <c r="AM491" i="24" s="1"/>
  <c r="AY488" i="24"/>
  <c r="BA488" i="24" s="1"/>
  <c r="AI472" i="24"/>
  <c r="AM472" i="24" s="1"/>
  <c r="AI466" i="24"/>
  <c r="AK466" i="24" s="1"/>
  <c r="AI451" i="24"/>
  <c r="AL451" i="24" s="1"/>
  <c r="AI433" i="24"/>
  <c r="AI431" i="24"/>
  <c r="AM431" i="24" s="1"/>
  <c r="AY426" i="24"/>
  <c r="AY420" i="24"/>
  <c r="AI400" i="24"/>
  <c r="AI387" i="24"/>
  <c r="AI379" i="24"/>
  <c r="AM379" i="24" s="1"/>
  <c r="AY371" i="24"/>
  <c r="BB371" i="24" s="1"/>
  <c r="BF371" i="24" s="1"/>
  <c r="AI366" i="24"/>
  <c r="AL366" i="24" s="1"/>
  <c r="AI330" i="24"/>
  <c r="AL330" i="24" s="1"/>
  <c r="AY312" i="24"/>
  <c r="BC312" i="24" s="1"/>
  <c r="AI305" i="24"/>
  <c r="AI283" i="24"/>
  <c r="AK283" i="24" s="1"/>
  <c r="AI255" i="24"/>
  <c r="AM255" i="24" s="1"/>
  <c r="AY243" i="24"/>
  <c r="AI216" i="24"/>
  <c r="AM216" i="24" s="1"/>
  <c r="AI198" i="24"/>
  <c r="AY184" i="24"/>
  <c r="BC184" i="24" s="1"/>
  <c r="AI165" i="24"/>
  <c r="AM165" i="24" s="1"/>
  <c r="AI152" i="24"/>
  <c r="AK152" i="24" s="1"/>
  <c r="AI132" i="24"/>
  <c r="AL132" i="24" s="1"/>
  <c r="AY122" i="24"/>
  <c r="BA122" i="24" s="1"/>
  <c r="BK97" i="24"/>
  <c r="AU97" i="24"/>
  <c r="AU65" i="24"/>
  <c r="BK65" i="24"/>
  <c r="AU57" i="24"/>
  <c r="BK57" i="24"/>
  <c r="AI23" i="24"/>
  <c r="AK23" i="24" s="1"/>
  <c r="AI128" i="24"/>
  <c r="AM128" i="24" s="1"/>
  <c r="AI127" i="24"/>
  <c r="AI126" i="24"/>
  <c r="AU120" i="24"/>
  <c r="AY110" i="24"/>
  <c r="BC110" i="24" s="1"/>
  <c r="AI97" i="24"/>
  <c r="AM97" i="24" s="1"/>
  <c r="AI95" i="24"/>
  <c r="AU93" i="24"/>
  <c r="AY88" i="24"/>
  <c r="BB88" i="24" s="1"/>
  <c r="BF88" i="24" s="1"/>
  <c r="AI76" i="24"/>
  <c r="AY73" i="24"/>
  <c r="AY68" i="24"/>
  <c r="BA68" i="24" s="1"/>
  <c r="AI67" i="24"/>
  <c r="AK67" i="24" s="1"/>
  <c r="AI65" i="24"/>
  <c r="AM65" i="24" s="1"/>
  <c r="AI60" i="24"/>
  <c r="AU45" i="24"/>
  <c r="BK23" i="24"/>
  <c r="AI119" i="24"/>
  <c r="AK119" i="24" s="1"/>
  <c r="AY116" i="24"/>
  <c r="AI108" i="24"/>
  <c r="AM108" i="24" s="1"/>
  <c r="AY100" i="24"/>
  <c r="BA100" i="24" s="1"/>
  <c r="AI83" i="24"/>
  <c r="AK83" i="24" s="1"/>
  <c r="AY69" i="24"/>
  <c r="BC69" i="24" s="1"/>
  <c r="AY20" i="24"/>
  <c r="BC20" i="24" s="1"/>
  <c r="AI5" i="24"/>
  <c r="AK5" i="24" s="1"/>
  <c r="AY4" i="24"/>
  <c r="BB4" i="24" s="1"/>
  <c r="BF4" i="24" s="1"/>
  <c r="AY502" i="24"/>
  <c r="BA502" i="24" s="1"/>
  <c r="AI489" i="24"/>
  <c r="AK489" i="24" s="1"/>
  <c r="AY480" i="24"/>
  <c r="BA480" i="24" s="1"/>
  <c r="BK459" i="24"/>
  <c r="AY447" i="24"/>
  <c r="BA447" i="24" s="1"/>
  <c r="AU406" i="24"/>
  <c r="BK406" i="24"/>
  <c r="AY380" i="24"/>
  <c r="BC380" i="24" s="1"/>
  <c r="AU354" i="24"/>
  <c r="BK354" i="24"/>
  <c r="AU342" i="24"/>
  <c r="BK342" i="24"/>
  <c r="AI340" i="24"/>
  <c r="AI336" i="24"/>
  <c r="AL336" i="24" s="1"/>
  <c r="AU322" i="24"/>
  <c r="BK322" i="24"/>
  <c r="BK248" i="24"/>
  <c r="AU248" i="24"/>
  <c r="AI490" i="24"/>
  <c r="AM490" i="24" s="1"/>
  <c r="AY487" i="24"/>
  <c r="BA487" i="24" s="1"/>
  <c r="AI448" i="24"/>
  <c r="AK448" i="24" s="1"/>
  <c r="AY445" i="24"/>
  <c r="AY438" i="24"/>
  <c r="BA438" i="24" s="1"/>
  <c r="BK423" i="24"/>
  <c r="AU423" i="24"/>
  <c r="AY417" i="24"/>
  <c r="BC417" i="24" s="1"/>
  <c r="AI417" i="24"/>
  <c r="AM417" i="24" s="1"/>
  <c r="AI411" i="24"/>
  <c r="AK411" i="24" s="1"/>
  <c r="AY345" i="24"/>
  <c r="BC345" i="24" s="1"/>
  <c r="AY148" i="24"/>
  <c r="AI495" i="24"/>
  <c r="AL495" i="24" s="1"/>
  <c r="AI488" i="24"/>
  <c r="BK488" i="24"/>
  <c r="AU488" i="24"/>
  <c r="AU487" i="24"/>
  <c r="BK487" i="24"/>
  <c r="AI485" i="24"/>
  <c r="AY479" i="24"/>
  <c r="BC479" i="24" s="1"/>
  <c r="AY474" i="24"/>
  <c r="AY470" i="24"/>
  <c r="BA470" i="24" s="1"/>
  <c r="AU469" i="24"/>
  <c r="AI452" i="24"/>
  <c r="AM452" i="24" s="1"/>
  <c r="AY444" i="24"/>
  <c r="AY439" i="24"/>
  <c r="BC439" i="24" s="1"/>
  <c r="AI436" i="24"/>
  <c r="AI432" i="24"/>
  <c r="AY422" i="24"/>
  <c r="AI416" i="24"/>
  <c r="AK416" i="24" s="1"/>
  <c r="AI415" i="24"/>
  <c r="AY414" i="24"/>
  <c r="AY409" i="24"/>
  <c r="BC409" i="24" s="1"/>
  <c r="AY407" i="24"/>
  <c r="BC407" i="24" s="1"/>
  <c r="BK383" i="24"/>
  <c r="AU383" i="24"/>
  <c r="AI371" i="24"/>
  <c r="AK371" i="24" s="1"/>
  <c r="AY358" i="24"/>
  <c r="BA358" i="24" s="1"/>
  <c r="AY346" i="24"/>
  <c r="BB346" i="24" s="1"/>
  <c r="BF346" i="24" s="1"/>
  <c r="AY326" i="24"/>
  <c r="BA326" i="24" s="1"/>
  <c r="AY482" i="24"/>
  <c r="AI435" i="24"/>
  <c r="AK435" i="24" s="1"/>
  <c r="AY429" i="24"/>
  <c r="BA429" i="24" s="1"/>
  <c r="AY410" i="24"/>
  <c r="BB410" i="24" s="1"/>
  <c r="BF410" i="24" s="1"/>
  <c r="AU370" i="24"/>
  <c r="BK370" i="24"/>
  <c r="AI296" i="24"/>
  <c r="AK296" i="24" s="1"/>
  <c r="AI184" i="24"/>
  <c r="AL184" i="24" s="1"/>
  <c r="AY485" i="24"/>
  <c r="BC485" i="24" s="1"/>
  <c r="AU479" i="24"/>
  <c r="BK479" i="24"/>
  <c r="AI465" i="24"/>
  <c r="AI464" i="24"/>
  <c r="AI404" i="24"/>
  <c r="AL504" i="24"/>
  <c r="AI497" i="24"/>
  <c r="AL497" i="24" s="1"/>
  <c r="AI496" i="24"/>
  <c r="AU492" i="24"/>
  <c r="AU484" i="24"/>
  <c r="AY483" i="24"/>
  <c r="BB483" i="24" s="1"/>
  <c r="BF483" i="24" s="1"/>
  <c r="BK480" i="24"/>
  <c r="AU480" i="24"/>
  <c r="AY478" i="24"/>
  <c r="BB478" i="24" s="1"/>
  <c r="BF478" i="24" s="1"/>
  <c r="AI463" i="24"/>
  <c r="AI450" i="24"/>
  <c r="AL450" i="24" s="1"/>
  <c r="AY446" i="24"/>
  <c r="BA446" i="24" s="1"/>
  <c r="AY441" i="24"/>
  <c r="BC441" i="24" s="1"/>
  <c r="AI422" i="24"/>
  <c r="BK418" i="24"/>
  <c r="AY418" i="24"/>
  <c r="AY415" i="24"/>
  <c r="BC415" i="24" s="1"/>
  <c r="BK391" i="24"/>
  <c r="AU391" i="24"/>
  <c r="AY386" i="24"/>
  <c r="BB386" i="24" s="1"/>
  <c r="BF386" i="24" s="1"/>
  <c r="BK375" i="24"/>
  <c r="AU375" i="24"/>
  <c r="AY368" i="24"/>
  <c r="BA368" i="24" s="1"/>
  <c r="AI360" i="24"/>
  <c r="AL360" i="24" s="1"/>
  <c r="AY257" i="24"/>
  <c r="BB257" i="24" s="1"/>
  <c r="BF257" i="24" s="1"/>
  <c r="AI390" i="24"/>
  <c r="AY385" i="24"/>
  <c r="BC385" i="24" s="1"/>
  <c r="AY382" i="24"/>
  <c r="BA382" i="24" s="1"/>
  <c r="AY362" i="24"/>
  <c r="BB362" i="24" s="1"/>
  <c r="BF362" i="24" s="1"/>
  <c r="AY499" i="24"/>
  <c r="BC499" i="24" s="1"/>
  <c r="BK496" i="24"/>
  <c r="AU496" i="24"/>
  <c r="AY495" i="24"/>
  <c r="AY467" i="24"/>
  <c r="BK464" i="24"/>
  <c r="AU464" i="24"/>
  <c r="AY463" i="24"/>
  <c r="AY449" i="24"/>
  <c r="AI449" i="24"/>
  <c r="AM449" i="24" s="1"/>
  <c r="BK443" i="24"/>
  <c r="AU443" i="24"/>
  <c r="BK439" i="24"/>
  <c r="AU439" i="24"/>
  <c r="AU434" i="24"/>
  <c r="BK434" i="24"/>
  <c r="AU426" i="24"/>
  <c r="BK426" i="24"/>
  <c r="AI424" i="24"/>
  <c r="AL424" i="24" s="1"/>
  <c r="AY423" i="24"/>
  <c r="BK415" i="24"/>
  <c r="AU415" i="24"/>
  <c r="AY394" i="24"/>
  <c r="BB394" i="24" s="1"/>
  <c r="BF394" i="24" s="1"/>
  <c r="BK387" i="24"/>
  <c r="AU387" i="24"/>
  <c r="AI384" i="24"/>
  <c r="AK384" i="24" s="1"/>
  <c r="AY375" i="24"/>
  <c r="BC375" i="24" s="1"/>
  <c r="AU362" i="24"/>
  <c r="BK362" i="24"/>
  <c r="AI358" i="24"/>
  <c r="AY353" i="24"/>
  <c r="AY350" i="24"/>
  <c r="BA350" i="24" s="1"/>
  <c r="AI326" i="24"/>
  <c r="AL326" i="24" s="1"/>
  <c r="AY322" i="24"/>
  <c r="BB322" i="24" s="1"/>
  <c r="BF322" i="24" s="1"/>
  <c r="AU306" i="24"/>
  <c r="BK306" i="24"/>
  <c r="AI295" i="24"/>
  <c r="AM295" i="24" s="1"/>
  <c r="AY294" i="24"/>
  <c r="BA294" i="24" s="1"/>
  <c r="AY284" i="24"/>
  <c r="BC284" i="24" s="1"/>
  <c r="AY145" i="24"/>
  <c r="AU394" i="24"/>
  <c r="BK394" i="24"/>
  <c r="BK355" i="24"/>
  <c r="AU355" i="24"/>
  <c r="AI352" i="24"/>
  <c r="AM352" i="24" s="1"/>
  <c r="AY343" i="24"/>
  <c r="BC343" i="24" s="1"/>
  <c r="AI339" i="24"/>
  <c r="AK339" i="24" s="1"/>
  <c r="AY333" i="24"/>
  <c r="BA333" i="24" s="1"/>
  <c r="AI252" i="24"/>
  <c r="AL252" i="24" s="1"/>
  <c r="AY504" i="24"/>
  <c r="BB504" i="24" s="1"/>
  <c r="BF504" i="24" s="1"/>
  <c r="BK504" i="24"/>
  <c r="AU504" i="24"/>
  <c r="AY503" i="24"/>
  <c r="BB503" i="24" s="1"/>
  <c r="BF503" i="24" s="1"/>
  <c r="AY494" i="24"/>
  <c r="BC494" i="24" s="1"/>
  <c r="AI493" i="24"/>
  <c r="AM493" i="24" s="1"/>
  <c r="AY490" i="24"/>
  <c r="AI482" i="24"/>
  <c r="AI481" i="24"/>
  <c r="AM481" i="24" s="1"/>
  <c r="AY475" i="24"/>
  <c r="AY472" i="24"/>
  <c r="BB472" i="24" s="1"/>
  <c r="BF472" i="24" s="1"/>
  <c r="BK472" i="24"/>
  <c r="AU472" i="24"/>
  <c r="AY471" i="24"/>
  <c r="BB471" i="24" s="1"/>
  <c r="BF471" i="24" s="1"/>
  <c r="AY462" i="24"/>
  <c r="BC462" i="24" s="1"/>
  <c r="AI461" i="24"/>
  <c r="AM461" i="24" s="1"/>
  <c r="AY454" i="24"/>
  <c r="BK447" i="24"/>
  <c r="AU447" i="24"/>
  <c r="BK444" i="24"/>
  <c r="AU444" i="24"/>
  <c r="AY442" i="24"/>
  <c r="BC442" i="24" s="1"/>
  <c r="AY437" i="24"/>
  <c r="AY435" i="24"/>
  <c r="BA435" i="24" s="1"/>
  <c r="BK427" i="24"/>
  <c r="AU427" i="24"/>
  <c r="AI420" i="24"/>
  <c r="AY412" i="24"/>
  <c r="BK407" i="24"/>
  <c r="AU407" i="24"/>
  <c r="AI403" i="24"/>
  <c r="AU402" i="24"/>
  <c r="BK402" i="24"/>
  <c r="AI392" i="24"/>
  <c r="AL392" i="24" s="1"/>
  <c r="AY390" i="24"/>
  <c r="AU386" i="24"/>
  <c r="BK386" i="24"/>
  <c r="AY378" i="24"/>
  <c r="BB378" i="24" s="1"/>
  <c r="BF378" i="24" s="1"/>
  <c r="AI372" i="24"/>
  <c r="AM372" i="24" s="1"/>
  <c r="BK359" i="24"/>
  <c r="AU359" i="24"/>
  <c r="BK351" i="24"/>
  <c r="AU351" i="24"/>
  <c r="AY348" i="24"/>
  <c r="BC348" i="24" s="1"/>
  <c r="BK343" i="24"/>
  <c r="AU343" i="24"/>
  <c r="BK327" i="24"/>
  <c r="AU327" i="24"/>
  <c r="AY321" i="24"/>
  <c r="BC321" i="24" s="1"/>
  <c r="AI321" i="24"/>
  <c r="BK319" i="24"/>
  <c r="AU319" i="24"/>
  <c r="AY318" i="24"/>
  <c r="BA318" i="24" s="1"/>
  <c r="AY316" i="24"/>
  <c r="BC316" i="24" s="1"/>
  <c r="AY309" i="24"/>
  <c r="BA309" i="24" s="1"/>
  <c r="AY298" i="24"/>
  <c r="BB298" i="24" s="1"/>
  <c r="BF298" i="24" s="1"/>
  <c r="AI272" i="24"/>
  <c r="AU242" i="24"/>
  <c r="BK242" i="24"/>
  <c r="AY456" i="24"/>
  <c r="BB456" i="24" s="1"/>
  <c r="BF456" i="24" s="1"/>
  <c r="BK456" i="24"/>
  <c r="AU456" i="24"/>
  <c r="AY455" i="24"/>
  <c r="BB455" i="24" s="1"/>
  <c r="BF455" i="24" s="1"/>
  <c r="AU446" i="24"/>
  <c r="BK446" i="24"/>
  <c r="AI442" i="24"/>
  <c r="AL442" i="24" s="1"/>
  <c r="AI425" i="24"/>
  <c r="AL425" i="24" s="1"/>
  <c r="AU414" i="24"/>
  <c r="BK414" i="24"/>
  <c r="AU412" i="24"/>
  <c r="AU411" i="24"/>
  <c r="AI410" i="24"/>
  <c r="AU395" i="24"/>
  <c r="AI393" i="24"/>
  <c r="AL393" i="24" s="1"/>
  <c r="AU382" i="24"/>
  <c r="BK382" i="24"/>
  <c r="AU380" i="24"/>
  <c r="AU379" i="24"/>
  <c r="AI378" i="24"/>
  <c r="AL378" i="24" s="1"/>
  <c r="AU363" i="24"/>
  <c r="AI361" i="24"/>
  <c r="AL361" i="24" s="1"/>
  <c r="AU350" i="24"/>
  <c r="BK350" i="24"/>
  <c r="AU348" i="24"/>
  <c r="AU347" i="24"/>
  <c r="AI346" i="24"/>
  <c r="AL346" i="24" s="1"/>
  <c r="AU338" i="24"/>
  <c r="BK338" i="24"/>
  <c r="AU330" i="24"/>
  <c r="BK330" i="24"/>
  <c r="AI328" i="24"/>
  <c r="AY327" i="24"/>
  <c r="BA327" i="24" s="1"/>
  <c r="AI320" i="24"/>
  <c r="AK320" i="24" s="1"/>
  <c r="AY295" i="24"/>
  <c r="BA295" i="24" s="1"/>
  <c r="BK287" i="24"/>
  <c r="AU287" i="24"/>
  <c r="AU286" i="24"/>
  <c r="BK286" i="24"/>
  <c r="AY277" i="24"/>
  <c r="BA277" i="24" s="1"/>
  <c r="AI240" i="24"/>
  <c r="AM240" i="24" s="1"/>
  <c r="AY143" i="24"/>
  <c r="BC143" i="24" s="1"/>
  <c r="AY140" i="24"/>
  <c r="AU132" i="24"/>
  <c r="BK132" i="24"/>
  <c r="AI103" i="24"/>
  <c r="AL103" i="24" s="1"/>
  <c r="AY406" i="24"/>
  <c r="AY405" i="24"/>
  <c r="BB405" i="24" s="1"/>
  <c r="BF405" i="24" s="1"/>
  <c r="AY397" i="24"/>
  <c r="BC397" i="24" s="1"/>
  <c r="AI388" i="24"/>
  <c r="AM388" i="24" s="1"/>
  <c r="AI385" i="24"/>
  <c r="AM385" i="24" s="1"/>
  <c r="AY383" i="24"/>
  <c r="BC383" i="24" s="1"/>
  <c r="AY374" i="24"/>
  <c r="BC374" i="24" s="1"/>
  <c r="AY373" i="24"/>
  <c r="BB373" i="24" s="1"/>
  <c r="BF373" i="24" s="1"/>
  <c r="AY365" i="24"/>
  <c r="BC365" i="24" s="1"/>
  <c r="AI356" i="24"/>
  <c r="AI353" i="24"/>
  <c r="AM353" i="24" s="1"/>
  <c r="AY351" i="24"/>
  <c r="BC351" i="24" s="1"/>
  <c r="AY342" i="24"/>
  <c r="BC342" i="24" s="1"/>
  <c r="AY341" i="24"/>
  <c r="AY339" i="24"/>
  <c r="BK331" i="24"/>
  <c r="AU331" i="24"/>
  <c r="AI324" i="24"/>
  <c r="AM324" i="24" s="1"/>
  <c r="AY314" i="24"/>
  <c r="AI304" i="24"/>
  <c r="AL304" i="24" s="1"/>
  <c r="AI302" i="24"/>
  <c r="AL302" i="24" s="1"/>
  <c r="AI297" i="24"/>
  <c r="AM297" i="24" s="1"/>
  <c r="AY292" i="24"/>
  <c r="BC292" i="24" s="1"/>
  <c r="AY290" i="24"/>
  <c r="AY285" i="24"/>
  <c r="AI263" i="24"/>
  <c r="AM263" i="24" s="1"/>
  <c r="AY262" i="24"/>
  <c r="BA262" i="24" s="1"/>
  <c r="AY149" i="24"/>
  <c r="BC149" i="24" s="1"/>
  <c r="AY128" i="24"/>
  <c r="AI64" i="24"/>
  <c r="AI329" i="24"/>
  <c r="AU318" i="24"/>
  <c r="BK318" i="24"/>
  <c r="AU316" i="24"/>
  <c r="AU315" i="24"/>
  <c r="AI303" i="24"/>
  <c r="AM303" i="24" s="1"/>
  <c r="BK295" i="24"/>
  <c r="AU295" i="24"/>
  <c r="AU294" i="24"/>
  <c r="BK294" i="24"/>
  <c r="AY289" i="24"/>
  <c r="AY287" i="24"/>
  <c r="BK266" i="24"/>
  <c r="AI265" i="24"/>
  <c r="AY253" i="24"/>
  <c r="AI245" i="24"/>
  <c r="AY228" i="24"/>
  <c r="BA228" i="24" s="1"/>
  <c r="BK213" i="24"/>
  <c r="AU213" i="24"/>
  <c r="AI186" i="24"/>
  <c r="AM186" i="24" s="1"/>
  <c r="AY179" i="24"/>
  <c r="BB179" i="24" s="1"/>
  <c r="BF179" i="24" s="1"/>
  <c r="AI166" i="24"/>
  <c r="AL166" i="24" s="1"/>
  <c r="BK88" i="24"/>
  <c r="AU88" i="24"/>
  <c r="AU87" i="24"/>
  <c r="BK87" i="24"/>
  <c r="AY319" i="24"/>
  <c r="BC319" i="24" s="1"/>
  <c r="AI314" i="24"/>
  <c r="AI292" i="24"/>
  <c r="AM292" i="24" s="1"/>
  <c r="AI290" i="24"/>
  <c r="AM290" i="24" s="1"/>
  <c r="AY286" i="24"/>
  <c r="BC286" i="24" s="1"/>
  <c r="AI282" i="24"/>
  <c r="AL282" i="24" s="1"/>
  <c r="AI270" i="24"/>
  <c r="AL270" i="24" s="1"/>
  <c r="AI264" i="24"/>
  <c r="AK264" i="24" s="1"/>
  <c r="AI258" i="24"/>
  <c r="AL258" i="24" s="1"/>
  <c r="BK256" i="24"/>
  <c r="AU256" i="24"/>
  <c r="AI254" i="24"/>
  <c r="AL254" i="24" s="1"/>
  <c r="AI253" i="24"/>
  <c r="AY249" i="24"/>
  <c r="BA249" i="24" s="1"/>
  <c r="BK247" i="24"/>
  <c r="AU247" i="24"/>
  <c r="AI235" i="24"/>
  <c r="AM235" i="24" s="1"/>
  <c r="AI230" i="24"/>
  <c r="AK230" i="24" s="1"/>
  <c r="BK225" i="24"/>
  <c r="AU225" i="24"/>
  <c r="BK210" i="24"/>
  <c r="AU210" i="24"/>
  <c r="AI196" i="24"/>
  <c r="AL196" i="24" s="1"/>
  <c r="AY178" i="24"/>
  <c r="BC178" i="24" s="1"/>
  <c r="AY163" i="24"/>
  <c r="BA163" i="24" s="1"/>
  <c r="AY134" i="24"/>
  <c r="BA134" i="24" s="1"/>
  <c r="AI271" i="24"/>
  <c r="AM271" i="24" s="1"/>
  <c r="BK263" i="24"/>
  <c r="AU263" i="24"/>
  <c r="AU262" i="24"/>
  <c r="BK262" i="24"/>
  <c r="AY258" i="24"/>
  <c r="BC258" i="24" s="1"/>
  <c r="AI243" i="24"/>
  <c r="AI238" i="24"/>
  <c r="AU234" i="24"/>
  <c r="BK234" i="24"/>
  <c r="AY221" i="24"/>
  <c r="BA221" i="24" s="1"/>
  <c r="AY208" i="24"/>
  <c r="BB208" i="24" s="1"/>
  <c r="BF208" i="24" s="1"/>
  <c r="AY203" i="24"/>
  <c r="BA203" i="24" s="1"/>
  <c r="AY201" i="24"/>
  <c r="BA201" i="24" s="1"/>
  <c r="BK193" i="24"/>
  <c r="AU193" i="24"/>
  <c r="AY173" i="24"/>
  <c r="BC173" i="24" s="1"/>
  <c r="BK157" i="24"/>
  <c r="AU157" i="24"/>
  <c r="AI150" i="24"/>
  <c r="AK150" i="24" s="1"/>
  <c r="AI131" i="24"/>
  <c r="AI109" i="24"/>
  <c r="AY74" i="24"/>
  <c r="BC74" i="24" s="1"/>
  <c r="AI41" i="24"/>
  <c r="AK41" i="24" s="1"/>
  <c r="AI250" i="24"/>
  <c r="AI237" i="24"/>
  <c r="AY233" i="24"/>
  <c r="BB233" i="24" s="1"/>
  <c r="BF233" i="24" s="1"/>
  <c r="AU224" i="24"/>
  <c r="BK224" i="24"/>
  <c r="AI222" i="24"/>
  <c r="AL222" i="24" s="1"/>
  <c r="BK217" i="24"/>
  <c r="AU217" i="24"/>
  <c r="AU204" i="24"/>
  <c r="BK204" i="24"/>
  <c r="AI189" i="24"/>
  <c r="AI170" i="24"/>
  <c r="AM170" i="24" s="1"/>
  <c r="AI169" i="24"/>
  <c r="AY152" i="24"/>
  <c r="BB152" i="24" s="1"/>
  <c r="BF152" i="24" s="1"/>
  <c r="AI125" i="24"/>
  <c r="AL125" i="24" s="1"/>
  <c r="AY36" i="24"/>
  <c r="AY311" i="24"/>
  <c r="BC311" i="24" s="1"/>
  <c r="BK311" i="24"/>
  <c r="AU311" i="24"/>
  <c r="AY310" i="24"/>
  <c r="BC310" i="24" s="1"/>
  <c r="AY301" i="24"/>
  <c r="AI289" i="24"/>
  <c r="AM289" i="24" s="1"/>
  <c r="AI288" i="24"/>
  <c r="AY282" i="24"/>
  <c r="BB282" i="24" s="1"/>
  <c r="BF282" i="24" s="1"/>
  <c r="AY279" i="24"/>
  <c r="BC279" i="24" s="1"/>
  <c r="BK279" i="24"/>
  <c r="AU279" i="24"/>
  <c r="AY278" i="24"/>
  <c r="BC278" i="24" s="1"/>
  <c r="AY269" i="24"/>
  <c r="BK259" i="24"/>
  <c r="AU259" i="24"/>
  <c r="AI244" i="24"/>
  <c r="AK244" i="24" s="1"/>
  <c r="AY242" i="24"/>
  <c r="BB242" i="24" s="1"/>
  <c r="BF242" i="24" s="1"/>
  <c r="AI236" i="24"/>
  <c r="AY234" i="24"/>
  <c r="BC234" i="24" s="1"/>
  <c r="AY220" i="24"/>
  <c r="BB220" i="24" s="1"/>
  <c r="BF220" i="24" s="1"/>
  <c r="AI220" i="24"/>
  <c r="AY215" i="24"/>
  <c r="BC215" i="24" s="1"/>
  <c r="AI215" i="24"/>
  <c r="BK209" i="24"/>
  <c r="AU209" i="24"/>
  <c r="BK205" i="24"/>
  <c r="AU205" i="24"/>
  <c r="AU200" i="24"/>
  <c r="BK200" i="24"/>
  <c r="AU192" i="24"/>
  <c r="BK192" i="24"/>
  <c r="AI190" i="24"/>
  <c r="AY189" i="24"/>
  <c r="BA189" i="24" s="1"/>
  <c r="BK181" i="24"/>
  <c r="AU181" i="24"/>
  <c r="BK178" i="24"/>
  <c r="AU178" i="24"/>
  <c r="AY176" i="24"/>
  <c r="BB176" i="24" s="1"/>
  <c r="BF176" i="24" s="1"/>
  <c r="AY171" i="24"/>
  <c r="BA171" i="24" s="1"/>
  <c r="AY169" i="24"/>
  <c r="BA169" i="24" s="1"/>
  <c r="BK161" i="24"/>
  <c r="AU161" i="24"/>
  <c r="AI154" i="24"/>
  <c r="AM154" i="24" s="1"/>
  <c r="AY146" i="24"/>
  <c r="AY141" i="24"/>
  <c r="BC141" i="24" s="1"/>
  <c r="AI138" i="24"/>
  <c r="AY131" i="24"/>
  <c r="BA131" i="24" s="1"/>
  <c r="AY113" i="24"/>
  <c r="BC113" i="24" s="1"/>
  <c r="AI98" i="24"/>
  <c r="AK98" i="24" s="1"/>
  <c r="AY91" i="24"/>
  <c r="BB91" i="24" s="1"/>
  <c r="BF91" i="24" s="1"/>
  <c r="AI89" i="24"/>
  <c r="AK89" i="24" s="1"/>
  <c r="AI68" i="24"/>
  <c r="AK68" i="24" s="1"/>
  <c r="AU49" i="24"/>
  <c r="BK49" i="24"/>
  <c r="AI37" i="24"/>
  <c r="AI502" i="24"/>
  <c r="AK502" i="24" s="1"/>
  <c r="AI494" i="24"/>
  <c r="AK494" i="24" s="1"/>
  <c r="AI486" i="24"/>
  <c r="AI478" i="24"/>
  <c r="AL478" i="24" s="1"/>
  <c r="AI470" i="24"/>
  <c r="AK470" i="24" s="1"/>
  <c r="AI462" i="24"/>
  <c r="AK462" i="24" s="1"/>
  <c r="AI454" i="24"/>
  <c r="AK454" i="24" s="1"/>
  <c r="AI441" i="24"/>
  <c r="AL441" i="24" s="1"/>
  <c r="AI440" i="24"/>
  <c r="AY434" i="24"/>
  <c r="BC434" i="24" s="1"/>
  <c r="AY431" i="24"/>
  <c r="BB431" i="24" s="1"/>
  <c r="BF431" i="24" s="1"/>
  <c r="BK431" i="24"/>
  <c r="AU431" i="24"/>
  <c r="AY430" i="24"/>
  <c r="BC430" i="24" s="1"/>
  <c r="AY421" i="24"/>
  <c r="AI409" i="24"/>
  <c r="AL409" i="24" s="1"/>
  <c r="AI408" i="24"/>
  <c r="AY402" i="24"/>
  <c r="AY399" i="24"/>
  <c r="BK399" i="24"/>
  <c r="AU399" i="24"/>
  <c r="AY398" i="24"/>
  <c r="BB398" i="24" s="1"/>
  <c r="BF398" i="24" s="1"/>
  <c r="AY389" i="24"/>
  <c r="AI377" i="24"/>
  <c r="AI376" i="24"/>
  <c r="AY370" i="24"/>
  <c r="BC370" i="24" s="1"/>
  <c r="AY367" i="24"/>
  <c r="BK367" i="24"/>
  <c r="AU367" i="24"/>
  <c r="AY366" i="24"/>
  <c r="BB366" i="24" s="1"/>
  <c r="BF366" i="24" s="1"/>
  <c r="AY357" i="24"/>
  <c r="AI345" i="24"/>
  <c r="AL345" i="24" s="1"/>
  <c r="AI344" i="24"/>
  <c r="AY338" i="24"/>
  <c r="BC338" i="24" s="1"/>
  <c r="AY335" i="24"/>
  <c r="BB335" i="24" s="1"/>
  <c r="BF335" i="24" s="1"/>
  <c r="BK335" i="24"/>
  <c r="AU335" i="24"/>
  <c r="AY334" i="24"/>
  <c r="BB334" i="24" s="1"/>
  <c r="BF334" i="24" s="1"/>
  <c r="AY325" i="24"/>
  <c r="AI313" i="24"/>
  <c r="AI312" i="24"/>
  <c r="AY306" i="24"/>
  <c r="BC306" i="24" s="1"/>
  <c r="AY303" i="24"/>
  <c r="BK303" i="24"/>
  <c r="AU303" i="24"/>
  <c r="AY302" i="24"/>
  <c r="BB302" i="24" s="1"/>
  <c r="BF302" i="24" s="1"/>
  <c r="AY293" i="24"/>
  <c r="AI281" i="24"/>
  <c r="AL281" i="24" s="1"/>
  <c r="AI280" i="24"/>
  <c r="AY274" i="24"/>
  <c r="BC274" i="24" s="1"/>
  <c r="AY271" i="24"/>
  <c r="BB271" i="24" s="1"/>
  <c r="BF271" i="24" s="1"/>
  <c r="BK271" i="24"/>
  <c r="AU271" i="24"/>
  <c r="AY270" i="24"/>
  <c r="BB270" i="24" s="1"/>
  <c r="BF270" i="24" s="1"/>
  <c r="AY261" i="24"/>
  <c r="AY259" i="24"/>
  <c r="BA259" i="24" s="1"/>
  <c r="AY246" i="24"/>
  <c r="BK243" i="24"/>
  <c r="AU243" i="24"/>
  <c r="AY237" i="24"/>
  <c r="BK235" i="24"/>
  <c r="AU235" i="24"/>
  <c r="AY230" i="24"/>
  <c r="BB230" i="24" s="1"/>
  <c r="BF230" i="24" s="1"/>
  <c r="BK221" i="24"/>
  <c r="AU221" i="24"/>
  <c r="AY213" i="24"/>
  <c r="BA213" i="24" s="1"/>
  <c r="AY212" i="24"/>
  <c r="BA212" i="24" s="1"/>
  <c r="AY204" i="24"/>
  <c r="BA204" i="24" s="1"/>
  <c r="AY188" i="24"/>
  <c r="BB188" i="24" s="1"/>
  <c r="BF188" i="24" s="1"/>
  <c r="AI188" i="24"/>
  <c r="AL188" i="24" s="1"/>
  <c r="AY183" i="24"/>
  <c r="AI183" i="24"/>
  <c r="AM183" i="24" s="1"/>
  <c r="BK177" i="24"/>
  <c r="AU177" i="24"/>
  <c r="BK173" i="24"/>
  <c r="AU173" i="24"/>
  <c r="AU168" i="24"/>
  <c r="BK168" i="24"/>
  <c r="AU160" i="24"/>
  <c r="BK160" i="24"/>
  <c r="AI158" i="24"/>
  <c r="AL158" i="24" s="1"/>
  <c r="AY157" i="24"/>
  <c r="BK149" i="24"/>
  <c r="AU149" i="24"/>
  <c r="BK146" i="24"/>
  <c r="AU146" i="24"/>
  <c r="AY144" i="24"/>
  <c r="BB144" i="24" s="1"/>
  <c r="BF144" i="24" s="1"/>
  <c r="AY139" i="24"/>
  <c r="AY137" i="24"/>
  <c r="BA137" i="24" s="1"/>
  <c r="AY130" i="24"/>
  <c r="BB130" i="24" s="1"/>
  <c r="BF130" i="24" s="1"/>
  <c r="AY125" i="24"/>
  <c r="AI123" i="24"/>
  <c r="AL123" i="24" s="1"/>
  <c r="AI118" i="24"/>
  <c r="AK118" i="24" s="1"/>
  <c r="AI117" i="24"/>
  <c r="BK112" i="24"/>
  <c r="AU112" i="24"/>
  <c r="BK84" i="24"/>
  <c r="AU84" i="24"/>
  <c r="AY83" i="24"/>
  <c r="BB83" i="24" s="1"/>
  <c r="BF83" i="24" s="1"/>
  <c r="AU71" i="24"/>
  <c r="BK71" i="24"/>
  <c r="AI52" i="24"/>
  <c r="AK52" i="24" s="1"/>
  <c r="AY40" i="24"/>
  <c r="BB40" i="24" s="1"/>
  <c r="BF40" i="24" s="1"/>
  <c r="AY32" i="24"/>
  <c r="BA32" i="24" s="1"/>
  <c r="AY30" i="24"/>
  <c r="AI22" i="24"/>
  <c r="AI218" i="24"/>
  <c r="AY210" i="24"/>
  <c r="BC210" i="24" s="1"/>
  <c r="AY205" i="24"/>
  <c r="BA205" i="24" s="1"/>
  <c r="AI202" i="24"/>
  <c r="AM202" i="24" s="1"/>
  <c r="BK189" i="24"/>
  <c r="AU189" i="24"/>
  <c r="AY181" i="24"/>
  <c r="AY180" i="24"/>
  <c r="BA180" i="24" s="1"/>
  <c r="AY172" i="24"/>
  <c r="BB172" i="24" s="1"/>
  <c r="BF172" i="24" s="1"/>
  <c r="AY156" i="24"/>
  <c r="AI156" i="24"/>
  <c r="AY151" i="24"/>
  <c r="AI151" i="24"/>
  <c r="AM151" i="24" s="1"/>
  <c r="BK145" i="24"/>
  <c r="AU145" i="24"/>
  <c r="BK141" i="24"/>
  <c r="AU141" i="24"/>
  <c r="AU136" i="24"/>
  <c r="BK136" i="24"/>
  <c r="AI129" i="24"/>
  <c r="AY126" i="24"/>
  <c r="AU115" i="24"/>
  <c r="BK115" i="24"/>
  <c r="AU99" i="24"/>
  <c r="BK99" i="24"/>
  <c r="AY75" i="24"/>
  <c r="BB75" i="24" s="1"/>
  <c r="BF75" i="24" s="1"/>
  <c r="AY72" i="24"/>
  <c r="BC72" i="24" s="1"/>
  <c r="BK69" i="24"/>
  <c r="AU69" i="24"/>
  <c r="AI53" i="24"/>
  <c r="AL53" i="24" s="1"/>
  <c r="AY34" i="24"/>
  <c r="BB34" i="24" s="1"/>
  <c r="BF34" i="24" s="1"/>
  <c r="AI116" i="24"/>
  <c r="AM116" i="24" s="1"/>
  <c r="AI113" i="24"/>
  <c r="AY104" i="24"/>
  <c r="BC104" i="24" s="1"/>
  <c r="AI90" i="24"/>
  <c r="AK90" i="24" s="1"/>
  <c r="AY87" i="24"/>
  <c r="BA87" i="24" s="1"/>
  <c r="AY79" i="24"/>
  <c r="BC79" i="24" s="1"/>
  <c r="BK72" i="24"/>
  <c r="AU72" i="24"/>
  <c r="AY59" i="24"/>
  <c r="AI44" i="24"/>
  <c r="AI445" i="24"/>
  <c r="AI437" i="24"/>
  <c r="AK437" i="24" s="1"/>
  <c r="AI429" i="24"/>
  <c r="AK429" i="24" s="1"/>
  <c r="AI421" i="24"/>
  <c r="AI413" i="24"/>
  <c r="AL413" i="24" s="1"/>
  <c r="AI405" i="24"/>
  <c r="AK405" i="24" s="1"/>
  <c r="AI397" i="24"/>
  <c r="AK397" i="24" s="1"/>
  <c r="AI389" i="24"/>
  <c r="AL389" i="24" s="1"/>
  <c r="AI381" i="24"/>
  <c r="AI373" i="24"/>
  <c r="AK373" i="24" s="1"/>
  <c r="AI365" i="24"/>
  <c r="AK365" i="24" s="1"/>
  <c r="AI357" i="24"/>
  <c r="AI349" i="24"/>
  <c r="AI341" i="24"/>
  <c r="AK341" i="24" s="1"/>
  <c r="AI333" i="24"/>
  <c r="AK333" i="24" s="1"/>
  <c r="AI325" i="24"/>
  <c r="AI317" i="24"/>
  <c r="AL317" i="24" s="1"/>
  <c r="AI309" i="24"/>
  <c r="AK309" i="24" s="1"/>
  <c r="AI301" i="24"/>
  <c r="AK301" i="24" s="1"/>
  <c r="AI293" i="24"/>
  <c r="AI285" i="24"/>
  <c r="AL285" i="24" s="1"/>
  <c r="AI277" i="24"/>
  <c r="AK277" i="24" s="1"/>
  <c r="AI269" i="24"/>
  <c r="AK269" i="24" s="1"/>
  <c r="AI261" i="24"/>
  <c r="AI260" i="24"/>
  <c r="AM260" i="24" s="1"/>
  <c r="AY254" i="24"/>
  <c r="BC254" i="24" s="1"/>
  <c r="AY251" i="24"/>
  <c r="BB251" i="24" s="1"/>
  <c r="BF251" i="24" s="1"/>
  <c r="BK251" i="24"/>
  <c r="AU251" i="24"/>
  <c r="AY250" i="24"/>
  <c r="BB250" i="24" s="1"/>
  <c r="BF250" i="24" s="1"/>
  <c r="AY241" i="24"/>
  <c r="AI229" i="24"/>
  <c r="AI228" i="24"/>
  <c r="AI223" i="24"/>
  <c r="AU212" i="24"/>
  <c r="BK212" i="24"/>
  <c r="AI208" i="24"/>
  <c r="AL208" i="24" s="1"/>
  <c r="AI191" i="24"/>
  <c r="AU180" i="24"/>
  <c r="BK180" i="24"/>
  <c r="AI176" i="24"/>
  <c r="AI159" i="24"/>
  <c r="AL159" i="24" s="1"/>
  <c r="AU148" i="24"/>
  <c r="BK148" i="24"/>
  <c r="AI144" i="24"/>
  <c r="AL144" i="24" s="1"/>
  <c r="AY115" i="24"/>
  <c r="BB115" i="24" s="1"/>
  <c r="BF115" i="24" s="1"/>
  <c r="AU111" i="24"/>
  <c r="BK111" i="24"/>
  <c r="AY107" i="24"/>
  <c r="BB107" i="24" s="1"/>
  <c r="BF107" i="24" s="1"/>
  <c r="BK104" i="24"/>
  <c r="AU104" i="24"/>
  <c r="AI101" i="24"/>
  <c r="AI66" i="24"/>
  <c r="AM66" i="24" s="1"/>
  <c r="BK64" i="24"/>
  <c r="AU64" i="24"/>
  <c r="AY62" i="24"/>
  <c r="AY50" i="24"/>
  <c r="BB50" i="24" s="1"/>
  <c r="BF50" i="24" s="1"/>
  <c r="AI48" i="24"/>
  <c r="AI38" i="24"/>
  <c r="AL38" i="24" s="1"/>
  <c r="BA37" i="24"/>
  <c r="AI17" i="24"/>
  <c r="AK17" i="24" s="1"/>
  <c r="AI257" i="24"/>
  <c r="AL257" i="24" s="1"/>
  <c r="AI249" i="24"/>
  <c r="AK249" i="24" s="1"/>
  <c r="AI241" i="24"/>
  <c r="AK241" i="24" s="1"/>
  <c r="AI233" i="24"/>
  <c r="AY219" i="24"/>
  <c r="BC219" i="24" s="1"/>
  <c r="AI207" i="24"/>
  <c r="AI206" i="24"/>
  <c r="AY200" i="24"/>
  <c r="AY197" i="24"/>
  <c r="BB197" i="24" s="1"/>
  <c r="BF197" i="24" s="1"/>
  <c r="BK197" i="24"/>
  <c r="AU197" i="24"/>
  <c r="AY196" i="24"/>
  <c r="BC196" i="24" s="1"/>
  <c r="AY187" i="24"/>
  <c r="AI175" i="24"/>
  <c r="AL175" i="24" s="1"/>
  <c r="AI174" i="24"/>
  <c r="AY168" i="24"/>
  <c r="BC168" i="24" s="1"/>
  <c r="AY165" i="24"/>
  <c r="BK165" i="24"/>
  <c r="AU165" i="24"/>
  <c r="AY164" i="24"/>
  <c r="BC164" i="24" s="1"/>
  <c r="AY155" i="24"/>
  <c r="AI143" i="24"/>
  <c r="AI142" i="24"/>
  <c r="AY136" i="24"/>
  <c r="BC136" i="24" s="1"/>
  <c r="AY133" i="24"/>
  <c r="BK133" i="24"/>
  <c r="AU133" i="24"/>
  <c r="AY132" i="24"/>
  <c r="BB132" i="24" s="1"/>
  <c r="BF132" i="24" s="1"/>
  <c r="AY119" i="24"/>
  <c r="BK116" i="24"/>
  <c r="AU116" i="24"/>
  <c r="AY111" i="24"/>
  <c r="BC111" i="24" s="1"/>
  <c r="AI100" i="24"/>
  <c r="AK100" i="24" s="1"/>
  <c r="AI96" i="24"/>
  <c r="AM96" i="24" s="1"/>
  <c r="AY85" i="24"/>
  <c r="AU83" i="24"/>
  <c r="BK83" i="24"/>
  <c r="AY82" i="24"/>
  <c r="AI81" i="24"/>
  <c r="AK81" i="24" s="1"/>
  <c r="BK80" i="24"/>
  <c r="AU80" i="24"/>
  <c r="AU79" i="24"/>
  <c r="BK79" i="24"/>
  <c r="AI77" i="24"/>
  <c r="AY66" i="24"/>
  <c r="BC66" i="24" s="1"/>
  <c r="AY61" i="24"/>
  <c r="BC61" i="24" s="1"/>
  <c r="BK61" i="24"/>
  <c r="AU61" i="24"/>
  <c r="BK60" i="24"/>
  <c r="AU60" i="24"/>
  <c r="AI57" i="24"/>
  <c r="AL57" i="24" s="1"/>
  <c r="BK56" i="24"/>
  <c r="AU56" i="24"/>
  <c r="AU47" i="24"/>
  <c r="BK47" i="24"/>
  <c r="AI227" i="24"/>
  <c r="AK227" i="24" s="1"/>
  <c r="AI219" i="24"/>
  <c r="AL219" i="24" s="1"/>
  <c r="AI211" i="24"/>
  <c r="AL211" i="24" s="1"/>
  <c r="AI203" i="24"/>
  <c r="AK203" i="24" s="1"/>
  <c r="AI195" i="24"/>
  <c r="AK195" i="24" s="1"/>
  <c r="AI187" i="24"/>
  <c r="AL187" i="24" s="1"/>
  <c r="AI179" i="24"/>
  <c r="AI171" i="24"/>
  <c r="AK171" i="24" s="1"/>
  <c r="AI163" i="24"/>
  <c r="AK163" i="24" s="1"/>
  <c r="AI155" i="24"/>
  <c r="AI147" i="24"/>
  <c r="AI139" i="24"/>
  <c r="AK139" i="24" s="1"/>
  <c r="AY127" i="24"/>
  <c r="BC127" i="24" s="1"/>
  <c r="AY124" i="24"/>
  <c r="BK124" i="24"/>
  <c r="AU124" i="24"/>
  <c r="AY123" i="24"/>
  <c r="BB123" i="24" s="1"/>
  <c r="BF123" i="24" s="1"/>
  <c r="AY114" i="24"/>
  <c r="AY112" i="24"/>
  <c r="AY103" i="24"/>
  <c r="BC103" i="24" s="1"/>
  <c r="AY102" i="24"/>
  <c r="BA102" i="24" s="1"/>
  <c r="AY94" i="24"/>
  <c r="BC94" i="24" s="1"/>
  <c r="AI85" i="24"/>
  <c r="AM85" i="24" s="1"/>
  <c r="AI82" i="24"/>
  <c r="AM82" i="24" s="1"/>
  <c r="AY80" i="24"/>
  <c r="AY71" i="24"/>
  <c r="BB71" i="24" s="1"/>
  <c r="BF71" i="24" s="1"/>
  <c r="AY70" i="24"/>
  <c r="AY64" i="24"/>
  <c r="BC64" i="24" s="1"/>
  <c r="AY63" i="24"/>
  <c r="BA63" i="24" s="1"/>
  <c r="AY51" i="24"/>
  <c r="AI43" i="24"/>
  <c r="AY41" i="24"/>
  <c r="BA41" i="24" s="1"/>
  <c r="AI35" i="24"/>
  <c r="AY9" i="24"/>
  <c r="BB9" i="24" s="1"/>
  <c r="BF9" i="24" s="1"/>
  <c r="AI130" i="24"/>
  <c r="AK130" i="24" s="1"/>
  <c r="AI122" i="24"/>
  <c r="AK122" i="24" s="1"/>
  <c r="AI114" i="24"/>
  <c r="AK114" i="24" s="1"/>
  <c r="AI106" i="24"/>
  <c r="AI105" i="24"/>
  <c r="AY99" i="24"/>
  <c r="AY96" i="24"/>
  <c r="BK96" i="24"/>
  <c r="AU96" i="24"/>
  <c r="AY95" i="24"/>
  <c r="BB95" i="24" s="1"/>
  <c r="BF95" i="24" s="1"/>
  <c r="AY86" i="24"/>
  <c r="BC86" i="24" s="1"/>
  <c r="AI74" i="24"/>
  <c r="AL74" i="24" s="1"/>
  <c r="AI73" i="24"/>
  <c r="AY67" i="24"/>
  <c r="AU63" i="24"/>
  <c r="BK63" i="24"/>
  <c r="AI59" i="24"/>
  <c r="AU55" i="24"/>
  <c r="BK55" i="24"/>
  <c r="AU39" i="24"/>
  <c r="BK39" i="24"/>
  <c r="AI36" i="24"/>
  <c r="AL36" i="24" s="1"/>
  <c r="AI32" i="24"/>
  <c r="AL32" i="24" s="1"/>
  <c r="AI28" i="24"/>
  <c r="AL28" i="24" s="1"/>
  <c r="AU26" i="24"/>
  <c r="BK26" i="24"/>
  <c r="AY11" i="24"/>
  <c r="BC11" i="24" s="1"/>
  <c r="AI110" i="24"/>
  <c r="AI102" i="24"/>
  <c r="AI94" i="24"/>
  <c r="AK94" i="24" s="1"/>
  <c r="AI86" i="24"/>
  <c r="AK86" i="24" s="1"/>
  <c r="AI78" i="24"/>
  <c r="AI70" i="24"/>
  <c r="AI58" i="24"/>
  <c r="AI50" i="24"/>
  <c r="AL50" i="24" s="1"/>
  <c r="AY49" i="24"/>
  <c r="AY46" i="24"/>
  <c r="BA46" i="24" s="1"/>
  <c r="AI46" i="24"/>
  <c r="AY44" i="24"/>
  <c r="BB44" i="24" s="1"/>
  <c r="BF44" i="24" s="1"/>
  <c r="AU41" i="24"/>
  <c r="BK41" i="24"/>
  <c r="AY35" i="24"/>
  <c r="AI34" i="24"/>
  <c r="BK33" i="24"/>
  <c r="AU33" i="24"/>
  <c r="AU28" i="24"/>
  <c r="BK28" i="24"/>
  <c r="AI27" i="24"/>
  <c r="AM27" i="24" s="1"/>
  <c r="AI14" i="24"/>
  <c r="AY13" i="24"/>
  <c r="AI62" i="24"/>
  <c r="AL62" i="24" s="1"/>
  <c r="AY57" i="24"/>
  <c r="BC57" i="24" s="1"/>
  <c r="AI54" i="24"/>
  <c r="AM54" i="24" s="1"/>
  <c r="AI51" i="24"/>
  <c r="AL51" i="24" s="1"/>
  <c r="AY43" i="24"/>
  <c r="AI42" i="24"/>
  <c r="AK42" i="24" s="1"/>
  <c r="AI30" i="24"/>
  <c r="AY23" i="24"/>
  <c r="BA23" i="24" s="1"/>
  <c r="BK18" i="24"/>
  <c r="AU18" i="24"/>
  <c r="AI15" i="24"/>
  <c r="AL15" i="24" s="1"/>
  <c r="AI8" i="24"/>
  <c r="AK8" i="24" s="1"/>
  <c r="AY55" i="24"/>
  <c r="BB55" i="24" s="1"/>
  <c r="BF55" i="24" s="1"/>
  <c r="AY47" i="24"/>
  <c r="BB47" i="24" s="1"/>
  <c r="BF47" i="24" s="1"/>
  <c r="AY39" i="24"/>
  <c r="BA39" i="24" s="1"/>
  <c r="AY31" i="24"/>
  <c r="BC31" i="24" s="1"/>
  <c r="AI29" i="24"/>
  <c r="AL29" i="24" s="1"/>
  <c r="AY28" i="24"/>
  <c r="BB28" i="24" s="1"/>
  <c r="BF28" i="24" s="1"/>
  <c r="AY25" i="24"/>
  <c r="BA25" i="24" s="1"/>
  <c r="AI25" i="24"/>
  <c r="AL25" i="24" s="1"/>
  <c r="AI11" i="24"/>
  <c r="AM11" i="24" s="1"/>
  <c r="AY7" i="24"/>
  <c r="BC7" i="24" s="1"/>
  <c r="AI31" i="24"/>
  <c r="AL31" i="24" s="1"/>
  <c r="AY17" i="24"/>
  <c r="BK14" i="24"/>
  <c r="AU14" i="24"/>
  <c r="AY8" i="24"/>
  <c r="AY26" i="24"/>
  <c r="AY22" i="24"/>
  <c r="BK22" i="24"/>
  <c r="AU22" i="24"/>
  <c r="AY21" i="24"/>
  <c r="BB21" i="24" s="1"/>
  <c r="BF21" i="24" s="1"/>
  <c r="AY12" i="24"/>
  <c r="AI20" i="24"/>
  <c r="AK20" i="24" s="1"/>
  <c r="AI12" i="24"/>
  <c r="AK12" i="24" s="1"/>
  <c r="AI6" i="24"/>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311" i="22"/>
  <c r="B312" i="22"/>
  <c r="B313" i="22"/>
  <c r="B314" i="22"/>
  <c r="B315" i="22"/>
  <c r="B316" i="22"/>
  <c r="B317" i="22"/>
  <c r="B318" i="22"/>
  <c r="B319" i="22"/>
  <c r="B320" i="22"/>
  <c r="B321" i="22"/>
  <c r="B322" i="22"/>
  <c r="B323" i="22"/>
  <c r="B324" i="22"/>
  <c r="B325" i="22"/>
  <c r="B326" i="22"/>
  <c r="B327" i="22"/>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B368" i="22"/>
  <c r="B369" i="22"/>
  <c r="B370" i="22"/>
  <c r="B371" i="22"/>
  <c r="B372" i="22"/>
  <c r="B373" i="22"/>
  <c r="B374" i="22"/>
  <c r="B375" i="22"/>
  <c r="B376" i="22"/>
  <c r="B377" i="22"/>
  <c r="B378" i="22"/>
  <c r="B379" i="22"/>
  <c r="B380" i="22"/>
  <c r="B381" i="22"/>
  <c r="B382" i="22"/>
  <c r="B383" i="22"/>
  <c r="B384" i="22"/>
  <c r="B385" i="22"/>
  <c r="B386" i="22"/>
  <c r="B387" i="22"/>
  <c r="B388" i="22"/>
  <c r="B389" i="22"/>
  <c r="B390" i="22"/>
  <c r="B391" i="22"/>
  <c r="B392" i="22"/>
  <c r="B393" i="22"/>
  <c r="B394" i="22"/>
  <c r="B395" i="22"/>
  <c r="B396" i="22"/>
  <c r="B397" i="22"/>
  <c r="B398" i="22"/>
  <c r="B399" i="22"/>
  <c r="B400" i="22"/>
  <c r="B401" i="22"/>
  <c r="B402" i="22"/>
  <c r="B403" i="22"/>
  <c r="B404" i="22"/>
  <c r="B405" i="22"/>
  <c r="B406" i="22"/>
  <c r="B407" i="22"/>
  <c r="B408" i="22"/>
  <c r="B409" i="22"/>
  <c r="B410" i="22"/>
  <c r="B411" i="22"/>
  <c r="B412" i="22"/>
  <c r="B413" i="22"/>
  <c r="B414" i="22"/>
  <c r="B415" i="22"/>
  <c r="B416" i="22"/>
  <c r="B417" i="22"/>
  <c r="B418" i="22"/>
  <c r="B419" i="22"/>
  <c r="B420" i="22"/>
  <c r="B421" i="22"/>
  <c r="B422" i="22"/>
  <c r="B423" i="22"/>
  <c r="B424" i="22"/>
  <c r="B425" i="22"/>
  <c r="B426" i="22"/>
  <c r="B427" i="22"/>
  <c r="B428" i="22"/>
  <c r="B429" i="22"/>
  <c r="B430" i="22"/>
  <c r="B431" i="22"/>
  <c r="B432" i="22"/>
  <c r="B433" i="22"/>
  <c r="B434" i="22"/>
  <c r="B435" i="22"/>
  <c r="B436" i="22"/>
  <c r="B437" i="22"/>
  <c r="B438" i="22"/>
  <c r="B439" i="22"/>
  <c r="B440" i="22"/>
  <c r="B441" i="22"/>
  <c r="B442" i="22"/>
  <c r="B443" i="22"/>
  <c r="B444" i="22"/>
  <c r="B445" i="22"/>
  <c r="B446" i="22"/>
  <c r="B447" i="22"/>
  <c r="B448" i="22"/>
  <c r="B449" i="22"/>
  <c r="B450" i="22"/>
  <c r="B451" i="22"/>
  <c r="B452" i="22"/>
  <c r="B453" i="22"/>
  <c r="B454" i="22"/>
  <c r="B455" i="22"/>
  <c r="B456" i="22"/>
  <c r="B457" i="22"/>
  <c r="B458" i="22"/>
  <c r="B459" i="22"/>
  <c r="B460" i="22"/>
  <c r="B461" i="22"/>
  <c r="B462" i="22"/>
  <c r="B463" i="22"/>
  <c r="B464" i="22"/>
  <c r="B465" i="22"/>
  <c r="B466" i="22"/>
  <c r="B467" i="22"/>
  <c r="B468" i="22"/>
  <c r="B469" i="22"/>
  <c r="B470" i="22"/>
  <c r="B471" i="22"/>
  <c r="B472" i="22"/>
  <c r="B473" i="22"/>
  <c r="B474" i="22"/>
  <c r="B475" i="22"/>
  <c r="B476" i="22"/>
  <c r="B477" i="22"/>
  <c r="B478" i="22"/>
  <c r="B479" i="22"/>
  <c r="B480" i="22"/>
  <c r="B481" i="22"/>
  <c r="B482" i="22"/>
  <c r="B483" i="22"/>
  <c r="B484" i="22"/>
  <c r="B485" i="22"/>
  <c r="B486" i="22"/>
  <c r="B487" i="22"/>
  <c r="B488" i="22"/>
  <c r="B489" i="22"/>
  <c r="B490" i="22"/>
  <c r="B491" i="22"/>
  <c r="B492" i="22"/>
  <c r="B493" i="22"/>
  <c r="B494" i="22"/>
  <c r="B495" i="22"/>
  <c r="B496" i="22"/>
  <c r="B497" i="22"/>
  <c r="B498" i="22"/>
  <c r="B499" i="22"/>
  <c r="B500" i="22"/>
  <c r="B501" i="22"/>
  <c r="B502" i="22"/>
  <c r="B503" i="22"/>
  <c r="B504" i="22"/>
  <c r="B5" i="22"/>
  <c r="BB222" i="24" l="1"/>
  <c r="BF222" i="24" s="1"/>
  <c r="AM104" i="24"/>
  <c r="BA218" i="24"/>
  <c r="BD218" i="24" s="1"/>
  <c r="AM221" i="24"/>
  <c r="AL221" i="24"/>
  <c r="AK399" i="24"/>
  <c r="BA408" i="24"/>
  <c r="BD408" i="24" s="1"/>
  <c r="AL499" i="24"/>
  <c r="AO499" i="24" s="1"/>
  <c r="BC135" i="24"/>
  <c r="BC395" i="24"/>
  <c r="BB37" i="24"/>
  <c r="BF37" i="24" s="1"/>
  <c r="AK173" i="24"/>
  <c r="BA323" i="24"/>
  <c r="BB481" i="24"/>
  <c r="BF481" i="24" s="1"/>
  <c r="BC60" i="24"/>
  <c r="BC108" i="24"/>
  <c r="BA191" i="24"/>
  <c r="AM246" i="24"/>
  <c r="AL275" i="24"/>
  <c r="BB331" i="24"/>
  <c r="BF331" i="24" s="1"/>
  <c r="BA199" i="24"/>
  <c r="BB323" i="24"/>
  <c r="BF323" i="24" s="1"/>
  <c r="AL394" i="24"/>
  <c r="AO394" i="24" s="1"/>
  <c r="BB460" i="24"/>
  <c r="BF460" i="24" s="1"/>
  <c r="AK246" i="24"/>
  <c r="AN246" i="24" s="1"/>
  <c r="AK275" i="24"/>
  <c r="AK286" i="24"/>
  <c r="AO286" i="24" s="1"/>
  <c r="AL399" i="24"/>
  <c r="BA344" i="24"/>
  <c r="AM406" i="24"/>
  <c r="AK197" i="24"/>
  <c r="AN197" i="24" s="1"/>
  <c r="BB214" i="24"/>
  <c r="BF214" i="24" s="1"/>
  <c r="AL307" i="24"/>
  <c r="AK299" i="24"/>
  <c r="AN299" i="24" s="1"/>
  <c r="BA222" i="24"/>
  <c r="BD222" i="24" s="1"/>
  <c r="AM416" i="24"/>
  <c r="AM456" i="24"/>
  <c r="AL456" i="24"/>
  <c r="AO456" i="24" s="1"/>
  <c r="AL492" i="24"/>
  <c r="AM150" i="24"/>
  <c r="AL311" i="24"/>
  <c r="BA202" i="24"/>
  <c r="BD202" i="24" s="1"/>
  <c r="BC354" i="24"/>
  <c r="BB296" i="24"/>
  <c r="BF296" i="24" s="1"/>
  <c r="BC18" i="24"/>
  <c r="BB29" i="24"/>
  <c r="BF29" i="24" s="1"/>
  <c r="AL120" i="24"/>
  <c r="AO120" i="24" s="1"/>
  <c r="AK71" i="24"/>
  <c r="AO71" i="24" s="1"/>
  <c r="BA217" i="24"/>
  <c r="BD217" i="24" s="1"/>
  <c r="BA501" i="24"/>
  <c r="BE501" i="24" s="1"/>
  <c r="AL5" i="24"/>
  <c r="AO5" i="24" s="1"/>
  <c r="BB501" i="24"/>
  <c r="BF501" i="24" s="1"/>
  <c r="AM5" i="24"/>
  <c r="BC100" i="24"/>
  <c r="AL287" i="24"/>
  <c r="BB396" i="24"/>
  <c r="BF396" i="24" s="1"/>
  <c r="AM330" i="24"/>
  <c r="BA6" i="24"/>
  <c r="AK33" i="24"/>
  <c r="AO33" i="24" s="1"/>
  <c r="AL26" i="24"/>
  <c r="BB100" i="24"/>
  <c r="BF100" i="24" s="1"/>
  <c r="BB218" i="24"/>
  <c r="BF218" i="24" s="1"/>
  <c r="AK359" i="24"/>
  <c r="AN359" i="24" s="1"/>
  <c r="BC436" i="24"/>
  <c r="BB291" i="24"/>
  <c r="BF291" i="24" s="1"/>
  <c r="BA279" i="24"/>
  <c r="BD279" i="24" s="1"/>
  <c r="BB202" i="24"/>
  <c r="BF202" i="24" s="1"/>
  <c r="BB239" i="24"/>
  <c r="BF239" i="24" s="1"/>
  <c r="BA296" i="24"/>
  <c r="BD296" i="24" s="1"/>
  <c r="AL419" i="24"/>
  <c r="AO419" i="24" s="1"/>
  <c r="BA19" i="24"/>
  <c r="BA170" i="24"/>
  <c r="BE170" i="24" s="1"/>
  <c r="BA135" i="24"/>
  <c r="BE135" i="24" s="1"/>
  <c r="AM467" i="24"/>
  <c r="AM9" i="24"/>
  <c r="BC498" i="24"/>
  <c r="AK306" i="24"/>
  <c r="AN306" i="24" s="1"/>
  <c r="AM18" i="24"/>
  <c r="AM115" i="24"/>
  <c r="AM152" i="24"/>
  <c r="AM200" i="24"/>
  <c r="AM343" i="24"/>
  <c r="AK498" i="24"/>
  <c r="AN498" i="24" s="1"/>
  <c r="BA451" i="24"/>
  <c r="BD451" i="24" s="1"/>
  <c r="AK18" i="24"/>
  <c r="AO18" i="24" s="1"/>
  <c r="AM33" i="24"/>
  <c r="BC53" i="24"/>
  <c r="AK80" i="24"/>
  <c r="BB10" i="24"/>
  <c r="BF10" i="24" s="1"/>
  <c r="AL259" i="24"/>
  <c r="AM160" i="24"/>
  <c r="AK204" i="24"/>
  <c r="AK239" i="24"/>
  <c r="AO239" i="24" s="1"/>
  <c r="BA328" i="24"/>
  <c r="BE328" i="24" s="1"/>
  <c r="BA427" i="24"/>
  <c r="BE427" i="24" s="1"/>
  <c r="AL343" i="24"/>
  <c r="AO343" i="24" s="1"/>
  <c r="BA320" i="24"/>
  <c r="BD320" i="24" s="1"/>
  <c r="AK443" i="24"/>
  <c r="AN443" i="24" s="1"/>
  <c r="BC497" i="24"/>
  <c r="AK268" i="24"/>
  <c r="AN268" i="24" s="1"/>
  <c r="BB53" i="24"/>
  <c r="BF53" i="24" s="1"/>
  <c r="BC170" i="24"/>
  <c r="AL204" i="24"/>
  <c r="AL386" i="24"/>
  <c r="BA4" i="24"/>
  <c r="BE4" i="24" s="1"/>
  <c r="AK9" i="24"/>
  <c r="AO9" i="24" s="1"/>
  <c r="AL79" i="24"/>
  <c r="BA229" i="24"/>
  <c r="BE229" i="24" s="1"/>
  <c r="BA93" i="24"/>
  <c r="AM239" i="24"/>
  <c r="AM316" i="24"/>
  <c r="BA436" i="24"/>
  <c r="BD436" i="24" s="1"/>
  <c r="AK248" i="24"/>
  <c r="AO248" i="24" s="1"/>
  <c r="AK467" i="24"/>
  <c r="AN467" i="24" s="1"/>
  <c r="AM370" i="24"/>
  <c r="AL332" i="24"/>
  <c r="AO332" i="24" s="1"/>
  <c r="AM4" i="24"/>
  <c r="AL47" i="24"/>
  <c r="AK99" i="24"/>
  <c r="AL173" i="24"/>
  <c r="AO173" i="24" s="1"/>
  <c r="AK181" i="24"/>
  <c r="AN181" i="24" s="1"/>
  <c r="AL267" i="24"/>
  <c r="AO267" i="24" s="1"/>
  <c r="AL216" i="24"/>
  <c r="AL299" i="24"/>
  <c r="AL274" i="24"/>
  <c r="AM286" i="24"/>
  <c r="BC344" i="24"/>
  <c r="BB408" i="24"/>
  <c r="BF408" i="24" s="1"/>
  <c r="AM394" i="24"/>
  <c r="BC460" i="24"/>
  <c r="AK291" i="24"/>
  <c r="AN291" i="24" s="1"/>
  <c r="AL24" i="24"/>
  <c r="AO24" i="24" s="1"/>
  <c r="AK39" i="24"/>
  <c r="AL80" i="24"/>
  <c r="BC191" i="24"/>
  <c r="BA108" i="24"/>
  <c r="BE108" i="24" s="1"/>
  <c r="AM111" i="24"/>
  <c r="AM248" i="24"/>
  <c r="AL55" i="24"/>
  <c r="AL181" i="24"/>
  <c r="AK200" i="24"/>
  <c r="AN200" i="24" s="1"/>
  <c r="BC232" i="24"/>
  <c r="BB153" i="24"/>
  <c r="BF153" i="24" s="1"/>
  <c r="BA174" i="24"/>
  <c r="BD174" i="24" s="1"/>
  <c r="AL298" i="24"/>
  <c r="AK274" i="24"/>
  <c r="AN274" i="24" s="1"/>
  <c r="BA371" i="24"/>
  <c r="BD371" i="24" s="1"/>
  <c r="BA395" i="24"/>
  <c r="BE395" i="24" s="1"/>
  <c r="AL407" i="24"/>
  <c r="AO407" i="24" s="1"/>
  <c r="AM501" i="24"/>
  <c r="BB424" i="24"/>
  <c r="BF424" i="24" s="1"/>
  <c r="BA276" i="24"/>
  <c r="BD276" i="24" s="1"/>
  <c r="AL426" i="24"/>
  <c r="BA459" i="24"/>
  <c r="BE459" i="24" s="1"/>
  <c r="AL406" i="24"/>
  <c r="AO406" i="24" s="1"/>
  <c r="AM291" i="24"/>
  <c r="AK492" i="24"/>
  <c r="BA481" i="24"/>
  <c r="BE481" i="24" s="1"/>
  <c r="AL501" i="24"/>
  <c r="AO501" i="24" s="1"/>
  <c r="BC54" i="24"/>
  <c r="BC199" i="24"/>
  <c r="AM308" i="24"/>
  <c r="AK311" i="24"/>
  <c r="BB174" i="24"/>
  <c r="BF174" i="24" s="1"/>
  <c r="BC362" i="24"/>
  <c r="BB232" i="24"/>
  <c r="BF232" i="24" s="1"/>
  <c r="AM322" i="24"/>
  <c r="BB439" i="24"/>
  <c r="BF439" i="24" s="1"/>
  <c r="AM451" i="24"/>
  <c r="BB38" i="24"/>
  <c r="BF38" i="24" s="1"/>
  <c r="BB15" i="24"/>
  <c r="BF15" i="24" s="1"/>
  <c r="AK47" i="24"/>
  <c r="AM148" i="24"/>
  <c r="AL72" i="24"/>
  <c r="AL148" i="24"/>
  <c r="BB54" i="24"/>
  <c r="BF54" i="24" s="1"/>
  <c r="BC48" i="24"/>
  <c r="BA15" i="24"/>
  <c r="AL104" i="24"/>
  <c r="AO104" i="24" s="1"/>
  <c r="AK72" i="24"/>
  <c r="BA38" i="24"/>
  <c r="AL161" i="24"/>
  <c r="AK87" i="24"/>
  <c r="AL83" i="24"/>
  <c r="AO83" i="24" s="1"/>
  <c r="AM99" i="24"/>
  <c r="BC68" i="24"/>
  <c r="BC161" i="24"/>
  <c r="AL91" i="24"/>
  <c r="AK298" i="24"/>
  <c r="AN298" i="24" s="1"/>
  <c r="BC267" i="24"/>
  <c r="AK287" i="24"/>
  <c r="AN287" i="24" s="1"/>
  <c r="AM448" i="24"/>
  <c r="BB387" i="24"/>
  <c r="BF387" i="24" s="1"/>
  <c r="AL412" i="24"/>
  <c r="AO412" i="24" s="1"/>
  <c r="AK504" i="24"/>
  <c r="AO504" i="24" s="1"/>
  <c r="BB265" i="24"/>
  <c r="BF265" i="24" s="1"/>
  <c r="BB68" i="24"/>
  <c r="BF68" i="24" s="1"/>
  <c r="AM23" i="24"/>
  <c r="BB161" i="24"/>
  <c r="BF161" i="24" s="1"/>
  <c r="BB24" i="24"/>
  <c r="BF24" i="24" s="1"/>
  <c r="BC92" i="24"/>
  <c r="AL84" i="24"/>
  <c r="AO84" i="24" s="1"/>
  <c r="AK145" i="24"/>
  <c r="AO145" i="24" s="1"/>
  <c r="AM145" i="24"/>
  <c r="AM264" i="24"/>
  <c r="AK91" i="24"/>
  <c r="BA387" i="24"/>
  <c r="BD387" i="24" s="1"/>
  <c r="BC458" i="24"/>
  <c r="BC24" i="24"/>
  <c r="AM212" i="24"/>
  <c r="AM84" i="24"/>
  <c r="AL146" i="24"/>
  <c r="AO146" i="24" s="1"/>
  <c r="BB227" i="24"/>
  <c r="BF227" i="24" s="1"/>
  <c r="AM428" i="24"/>
  <c r="AM132" i="24"/>
  <c r="BC231" i="24"/>
  <c r="AL367" i="24"/>
  <c r="AK382" i="24"/>
  <c r="AN382" i="24" s="1"/>
  <c r="BC491" i="24"/>
  <c r="AM306" i="24"/>
  <c r="BC453" i="24"/>
  <c r="AK477" i="24"/>
  <c r="AN477" i="24" s="1"/>
  <c r="BB147" i="24"/>
  <c r="BF147" i="24" s="1"/>
  <c r="BB19" i="24"/>
  <c r="BF19" i="24" s="1"/>
  <c r="AK79" i="24"/>
  <c r="AK124" i="24"/>
  <c r="AM214" i="24"/>
  <c r="BB225" i="24"/>
  <c r="BF225" i="24" s="1"/>
  <c r="AM55" i="24"/>
  <c r="BC226" i="24"/>
  <c r="BB27" i="24"/>
  <c r="BA27" i="24"/>
  <c r="BC45" i="24"/>
  <c r="AK63" i="24"/>
  <c r="AO63" i="24" s="1"/>
  <c r="AL111" i="24"/>
  <c r="AO111" i="24" s="1"/>
  <c r="AL119" i="24"/>
  <c r="AL124" i="24"/>
  <c r="AM180" i="24"/>
  <c r="BC225" i="24"/>
  <c r="BA89" i="24"/>
  <c r="BA92" i="24"/>
  <c r="BD92" i="24" s="1"/>
  <c r="BC182" i="24"/>
  <c r="BA226" i="24"/>
  <c r="BD226" i="24" s="1"/>
  <c r="BC265" i="24"/>
  <c r="AM364" i="24"/>
  <c r="BB45" i="24"/>
  <c r="BF45" i="24" s="1"/>
  <c r="BA77" i="24"/>
  <c r="BC147" i="24"/>
  <c r="AM172" i="24"/>
  <c r="BA248" i="24"/>
  <c r="BD248" i="24" s="1"/>
  <c r="AK193" i="24"/>
  <c r="AN193" i="24" s="1"/>
  <c r="AM262" i="24"/>
  <c r="AM267" i="24"/>
  <c r="BA264" i="24"/>
  <c r="BE264" i="24" s="1"/>
  <c r="AK294" i="24"/>
  <c r="AN294" i="24" s="1"/>
  <c r="BA231" i="24"/>
  <c r="BE231" i="24" s="1"/>
  <c r="BA267" i="24"/>
  <c r="BD267" i="24" s="1"/>
  <c r="AK338" i="24"/>
  <c r="AO338" i="24" s="1"/>
  <c r="AM412" i="24"/>
  <c r="BC427" i="24"/>
  <c r="AL319" i="24"/>
  <c r="AO319" i="24" s="1"/>
  <c r="AL444" i="24"/>
  <c r="AO444" i="24" s="1"/>
  <c r="BC424" i="24"/>
  <c r="BA453" i="24"/>
  <c r="BD453" i="24" s="1"/>
  <c r="AM477" i="24"/>
  <c r="BA372" i="24"/>
  <c r="BE372" i="24" s="1"/>
  <c r="BC451" i="24"/>
  <c r="AL469" i="24"/>
  <c r="AL294" i="24"/>
  <c r="BC10" i="24"/>
  <c r="BD10" i="24" s="1"/>
  <c r="BC227" i="24"/>
  <c r="BB93" i="24"/>
  <c r="BF93" i="24" s="1"/>
  <c r="AM193" i="24"/>
  <c r="AK262" i="24"/>
  <c r="AO262" i="24" s="1"/>
  <c r="AK153" i="24"/>
  <c r="AO153" i="24" s="1"/>
  <c r="BC264" i="24"/>
  <c r="BC331" i="24"/>
  <c r="AM382" i="24"/>
  <c r="AM444" i="24"/>
  <c r="AK500" i="24"/>
  <c r="AN500" i="24" s="1"/>
  <c r="BA354" i="24"/>
  <c r="BE354" i="24" s="1"/>
  <c r="BA448" i="24"/>
  <c r="BB498" i="24"/>
  <c r="BF498" i="24" s="1"/>
  <c r="BC89" i="24"/>
  <c r="AK21" i="24"/>
  <c r="AO21" i="24" s="1"/>
  <c r="BB48" i="24"/>
  <c r="BD48" i="24" s="1"/>
  <c r="AM119" i="24"/>
  <c r="BA81" i="24"/>
  <c r="AK115" i="24"/>
  <c r="AO115" i="24" s="1"/>
  <c r="BC77" i="24"/>
  <c r="BB209" i="24"/>
  <c r="BF209" i="24" s="1"/>
  <c r="AM268" i="24"/>
  <c r="AM396" i="24"/>
  <c r="AK161" i="24"/>
  <c r="AK331" i="24"/>
  <c r="AN331" i="24" s="1"/>
  <c r="BC328" i="24"/>
  <c r="BC337" i="24"/>
  <c r="AM338" i="24"/>
  <c r="AK367" i="24"/>
  <c r="AN367" i="24" s="1"/>
  <c r="AK386" i="24"/>
  <c r="AN386" i="24" s="1"/>
  <c r="AM469" i="24"/>
  <c r="BA497" i="24"/>
  <c r="BE497" i="24" s="1"/>
  <c r="BC372" i="24"/>
  <c r="BB458" i="24"/>
  <c r="BF458" i="24" s="1"/>
  <c r="AK460" i="24"/>
  <c r="AN460" i="24" s="1"/>
  <c r="AM487" i="24"/>
  <c r="AL428" i="24"/>
  <c r="AO428" i="24" s="1"/>
  <c r="AM500" i="24"/>
  <c r="BA18" i="24"/>
  <c r="BD18" i="24" s="1"/>
  <c r="AM21" i="24"/>
  <c r="BA28" i="24"/>
  <c r="BE28" i="24" s="1"/>
  <c r="AK36" i="24"/>
  <c r="AO36" i="24" s="1"/>
  <c r="BB131" i="24"/>
  <c r="AM120" i="24"/>
  <c r="BC121" i="24"/>
  <c r="AM71" i="24"/>
  <c r="BA214" i="24"/>
  <c r="BA234" i="24"/>
  <c r="BD234" i="24" s="1"/>
  <c r="AL244" i="24"/>
  <c r="AO244" i="24" s="1"/>
  <c r="AK279" i="24"/>
  <c r="BB203" i="24"/>
  <c r="BC239" i="24"/>
  <c r="BB223" i="24"/>
  <c r="BF223" i="24" s="1"/>
  <c r="AM153" i="24"/>
  <c r="AL348" i="24"/>
  <c r="AO348" i="24" s="1"/>
  <c r="AL363" i="24"/>
  <c r="AO363" i="24" s="1"/>
  <c r="BA352" i="24"/>
  <c r="BD352" i="24" s="1"/>
  <c r="BB375" i="24"/>
  <c r="BF375" i="24" s="1"/>
  <c r="AK468" i="24"/>
  <c r="AN468" i="24" s="1"/>
  <c r="BB468" i="24"/>
  <c r="BF468" i="24" s="1"/>
  <c r="AK426" i="24"/>
  <c r="AN426" i="24" s="1"/>
  <c r="AL443" i="24"/>
  <c r="BC291" i="24"/>
  <c r="AK479" i="24"/>
  <c r="AO479" i="24" s="1"/>
  <c r="BA16" i="24"/>
  <c r="BE16" i="24" s="1"/>
  <c r="AM468" i="24"/>
  <c r="BC16" i="24"/>
  <c r="AK25" i="24"/>
  <c r="AO25" i="24" s="1"/>
  <c r="AK26" i="24"/>
  <c r="BC83" i="24"/>
  <c r="BA132" i="24"/>
  <c r="BE132" i="24" s="1"/>
  <c r="BC152" i="24"/>
  <c r="BC223" i="24"/>
  <c r="AL93" i="24"/>
  <c r="AL133" i="24"/>
  <c r="BC229" i="24"/>
  <c r="AK259" i="24"/>
  <c r="AL279" i="24"/>
  <c r="BB313" i="24"/>
  <c r="BC352" i="24"/>
  <c r="AM407" i="24"/>
  <c r="AK438" i="24"/>
  <c r="AO438" i="24" s="1"/>
  <c r="BC459" i="24"/>
  <c r="BA468" i="24"/>
  <c r="BE468" i="24" s="1"/>
  <c r="BC307" i="24"/>
  <c r="AK475" i="24"/>
  <c r="AN475" i="24" s="1"/>
  <c r="BA384" i="24"/>
  <c r="AK423" i="24"/>
  <c r="AO423" i="24" s="1"/>
  <c r="AL448" i="24"/>
  <c r="AO448" i="24" s="1"/>
  <c r="AM479" i="24"/>
  <c r="AM363" i="24"/>
  <c r="AL232" i="24"/>
  <c r="BA313" i="24"/>
  <c r="BD313" i="24" s="1"/>
  <c r="AL88" i="24"/>
  <c r="AO88" i="24" s="1"/>
  <c r="AM348" i="24"/>
  <c r="BC379" i="24"/>
  <c r="BA396" i="24"/>
  <c r="BD396" i="24" s="1"/>
  <c r="AM423" i="24"/>
  <c r="AM438" i="24"/>
  <c r="BB275" i="24"/>
  <c r="BF275" i="24" s="1"/>
  <c r="BA443" i="24"/>
  <c r="BD443" i="24" s="1"/>
  <c r="AM475" i="24"/>
  <c r="AL370" i="24"/>
  <c r="AO370" i="24" s="1"/>
  <c r="AN458" i="24"/>
  <c r="BB190" i="24"/>
  <c r="BF190" i="24" s="1"/>
  <c r="BA190" i="24"/>
  <c r="BD190" i="24" s="1"/>
  <c r="BC190" i="24"/>
  <c r="AK242" i="24"/>
  <c r="AN242" i="24" s="1"/>
  <c r="AL242" i="24"/>
  <c r="AL374" i="24"/>
  <c r="AO374" i="24" s="1"/>
  <c r="AM374" i="24"/>
  <c r="BB489" i="24"/>
  <c r="BF489" i="24" s="1"/>
  <c r="BC489" i="24"/>
  <c r="AK134" i="24"/>
  <c r="AM134" i="24"/>
  <c r="BA193" i="24"/>
  <c r="BC193" i="24"/>
  <c r="AL247" i="24"/>
  <c r="AK247" i="24"/>
  <c r="AN247" i="24" s="1"/>
  <c r="AM247" i="24"/>
  <c r="BC158" i="24"/>
  <c r="BA158" i="24"/>
  <c r="BC117" i="24"/>
  <c r="BA117" i="24"/>
  <c r="AK213" i="24"/>
  <c r="AM213" i="24"/>
  <c r="BB162" i="24"/>
  <c r="BA162" i="24"/>
  <c r="BD162" i="24" s="1"/>
  <c r="AL391" i="24"/>
  <c r="AK391" i="24"/>
  <c r="AN391" i="24" s="1"/>
  <c r="BA392" i="24"/>
  <c r="BC392" i="24"/>
  <c r="BA90" i="24"/>
  <c r="BB90" i="24"/>
  <c r="BF90" i="24" s="1"/>
  <c r="BA185" i="24"/>
  <c r="BB185" i="24"/>
  <c r="BF185" i="24" s="1"/>
  <c r="AM395" i="24"/>
  <c r="AL395" i="24"/>
  <c r="AM19" i="24"/>
  <c r="BB25" i="24"/>
  <c r="BF25" i="24" s="1"/>
  <c r="AM63" i="24"/>
  <c r="BB81" i="24"/>
  <c r="BF81" i="24" s="1"/>
  <c r="BC185" i="24"/>
  <c r="BA224" i="24"/>
  <c r="BE224" i="24" s="1"/>
  <c r="BB207" i="24"/>
  <c r="BF207" i="24" s="1"/>
  <c r="AK157" i="24"/>
  <c r="AO157" i="24" s="1"/>
  <c r="AK316" i="24"/>
  <c r="AL322" i="24"/>
  <c r="AO322" i="24" s="1"/>
  <c r="BA426" i="24"/>
  <c r="BD426" i="24" s="1"/>
  <c r="BC426" i="24"/>
  <c r="AK192" i="24"/>
  <c r="AN192" i="24" s="1"/>
  <c r="AL192" i="24"/>
  <c r="BA305" i="24"/>
  <c r="BD305" i="24" s="1"/>
  <c r="BB305" i="24"/>
  <c r="BF305" i="24" s="1"/>
  <c r="BC305" i="24"/>
  <c r="AL137" i="24"/>
  <c r="AK137" i="24"/>
  <c r="BA236" i="24"/>
  <c r="BD236" i="24" s="1"/>
  <c r="BB236" i="24"/>
  <c r="BF236" i="24" s="1"/>
  <c r="BC236" i="24"/>
  <c r="BC90" i="24"/>
  <c r="BB60" i="24"/>
  <c r="BF60" i="24" s="1"/>
  <c r="AM88" i="24"/>
  <c r="BC160" i="24"/>
  <c r="AK212" i="24"/>
  <c r="AN212" i="24" s="1"/>
  <c r="BA120" i="24"/>
  <c r="BE120" i="24" s="1"/>
  <c r="BA182" i="24"/>
  <c r="BE182" i="24" s="1"/>
  <c r="AM157" i="24"/>
  <c r="BA500" i="24"/>
  <c r="BB392" i="24"/>
  <c r="BF392" i="24" s="1"/>
  <c r="BB500" i="24"/>
  <c r="BF500" i="24" s="1"/>
  <c r="BC276" i="24"/>
  <c r="AK487" i="24"/>
  <c r="AN487" i="24" s="1"/>
  <c r="AM419" i="24"/>
  <c r="AL67" i="24"/>
  <c r="AO67" i="24" s="1"/>
  <c r="AM67" i="24"/>
  <c r="BC154" i="24"/>
  <c r="BA154" i="24"/>
  <c r="BE154" i="24" s="1"/>
  <c r="AL134" i="24"/>
  <c r="BA192" i="24"/>
  <c r="BD192" i="24" s="1"/>
  <c r="AK369" i="24"/>
  <c r="AN369" i="24" s="1"/>
  <c r="AL380" i="24"/>
  <c r="AO380" i="24" s="1"/>
  <c r="AM380" i="24"/>
  <c r="AL434" i="24"/>
  <c r="AM434" i="24"/>
  <c r="AL209" i="24"/>
  <c r="AO209" i="24" s="1"/>
  <c r="AM209" i="24"/>
  <c r="BC105" i="24"/>
  <c r="BA105" i="24"/>
  <c r="BB260" i="24"/>
  <c r="BF260" i="24" s="1"/>
  <c r="BA260" i="24"/>
  <c r="AM418" i="24"/>
  <c r="AK418" i="24"/>
  <c r="AO418" i="24" s="1"/>
  <c r="AO469" i="24"/>
  <c r="AN469" i="24"/>
  <c r="BC129" i="24"/>
  <c r="BA129" i="24"/>
  <c r="AK225" i="24"/>
  <c r="AN225" i="24" s="1"/>
  <c r="AM225" i="24"/>
  <c r="BC324" i="24"/>
  <c r="BB324" i="24"/>
  <c r="BF324" i="24" s="1"/>
  <c r="BA324" i="24"/>
  <c r="BD324" i="24" s="1"/>
  <c r="AM458" i="24"/>
  <c r="AL458" i="24"/>
  <c r="AO458" i="24" s="1"/>
  <c r="BA240" i="24"/>
  <c r="BD240" i="24" s="1"/>
  <c r="BC240" i="24"/>
  <c r="AM337" i="24"/>
  <c r="AL337" i="24"/>
  <c r="AO337" i="24" s="1"/>
  <c r="AM427" i="24"/>
  <c r="AL427" i="24"/>
  <c r="AK112" i="24"/>
  <c r="AO112" i="24" s="1"/>
  <c r="AM112" i="24"/>
  <c r="AK342" i="24"/>
  <c r="AL342" i="24"/>
  <c r="AL4" i="24"/>
  <c r="AO4" i="24" s="1"/>
  <c r="AL19" i="24"/>
  <c r="AO19" i="24" s="1"/>
  <c r="BC224" i="24"/>
  <c r="AK395" i="24"/>
  <c r="AN395" i="24" s="1"/>
  <c r="AL359" i="24"/>
  <c r="BB418" i="24"/>
  <c r="BF418" i="24" s="1"/>
  <c r="BA418" i="24"/>
  <c r="BD418" i="24" s="1"/>
  <c r="BC418" i="24"/>
  <c r="BB377" i="24"/>
  <c r="BF377" i="24" s="1"/>
  <c r="BA377" i="24"/>
  <c r="BD377" i="24" s="1"/>
  <c r="AK162" i="24"/>
  <c r="AL162" i="24"/>
  <c r="AK185" i="24"/>
  <c r="AN185" i="24" s="1"/>
  <c r="AL185" i="24"/>
  <c r="BC256" i="24"/>
  <c r="BA256" i="24"/>
  <c r="BD256" i="24" s="1"/>
  <c r="AM24" i="24"/>
  <c r="AL39" i="24"/>
  <c r="AM162" i="24"/>
  <c r="AN162" i="24" s="1"/>
  <c r="BB117" i="24"/>
  <c r="BF117" i="24" s="1"/>
  <c r="BB193" i="24"/>
  <c r="BF193" i="24" s="1"/>
  <c r="BB158" i="24"/>
  <c r="BF158" i="24" s="1"/>
  <c r="BA207" i="24"/>
  <c r="BD207" i="24" s="1"/>
  <c r="AM185" i="24"/>
  <c r="BC162" i="24"/>
  <c r="AL213" i="24"/>
  <c r="AM242" i="24"/>
  <c r="AK427" i="24"/>
  <c r="AN427" i="24" s="1"/>
  <c r="AK352" i="24"/>
  <c r="AL352" i="24"/>
  <c r="AK459" i="24"/>
  <c r="AO459" i="24" s="1"/>
  <c r="AK471" i="24"/>
  <c r="AN471" i="24" s="1"/>
  <c r="BA489" i="24"/>
  <c r="BD489" i="24" s="1"/>
  <c r="AM459" i="24"/>
  <c r="AL127" i="24"/>
  <c r="AM127" i="24"/>
  <c r="AM198" i="24"/>
  <c r="AK198" i="24"/>
  <c r="AL387" i="24"/>
  <c r="AK387" i="24"/>
  <c r="AN387" i="24" s="1"/>
  <c r="BA283" i="24"/>
  <c r="BD283" i="24" s="1"/>
  <c r="BC283" i="24"/>
  <c r="BA118" i="24"/>
  <c r="BC118" i="24"/>
  <c r="AM92" i="24"/>
  <c r="AL92" i="24"/>
  <c r="AO92" i="24" s="1"/>
  <c r="BB150" i="24"/>
  <c r="BF150" i="24" s="1"/>
  <c r="BA150" i="24"/>
  <c r="AL205" i="24"/>
  <c r="AK205" i="24"/>
  <c r="AN205" i="24" s="1"/>
  <c r="AL327" i="24"/>
  <c r="AK327" i="24"/>
  <c r="AN327" i="24" s="1"/>
  <c r="AM327" i="24"/>
  <c r="BB376" i="24"/>
  <c r="BF376" i="24" s="1"/>
  <c r="BC376" i="24"/>
  <c r="BC247" i="24"/>
  <c r="BB247" i="24"/>
  <c r="BB299" i="24"/>
  <c r="BF299" i="24" s="1"/>
  <c r="BA299" i="24"/>
  <c r="BC356" i="24"/>
  <c r="BB356" i="24"/>
  <c r="BF356" i="24" s="1"/>
  <c r="BA356" i="24"/>
  <c r="BD356" i="24" s="1"/>
  <c r="AK178" i="24"/>
  <c r="AL178" i="24"/>
  <c r="AM231" i="24"/>
  <c r="AL231" i="24"/>
  <c r="AK231" i="24"/>
  <c r="AN231" i="24" s="1"/>
  <c r="BB428" i="24"/>
  <c r="BF428" i="24" s="1"/>
  <c r="BA428" i="24"/>
  <c r="BD428" i="24" s="1"/>
  <c r="BA206" i="24"/>
  <c r="BD206" i="24" s="1"/>
  <c r="BA268" i="24"/>
  <c r="BD268" i="24" s="1"/>
  <c r="AM341" i="24"/>
  <c r="BC448" i="24"/>
  <c r="AM460" i="24"/>
  <c r="AK180" i="24"/>
  <c r="AN180" i="24" s="1"/>
  <c r="BB206" i="24"/>
  <c r="BF206" i="24" s="1"/>
  <c r="AM332" i="24"/>
  <c r="BB268" i="24"/>
  <c r="BF268" i="24" s="1"/>
  <c r="AL87" i="24"/>
  <c r="AL41" i="24"/>
  <c r="AO41" i="24" s="1"/>
  <c r="BB6" i="24"/>
  <c r="BF6" i="24" s="1"/>
  <c r="BB39" i="24"/>
  <c r="BF39" i="24" s="1"/>
  <c r="BA95" i="24"/>
  <c r="BE95" i="24" s="1"/>
  <c r="BA71" i="24"/>
  <c r="BE71" i="24" s="1"/>
  <c r="BB72" i="24"/>
  <c r="BF72" i="24" s="1"/>
  <c r="BC84" i="24"/>
  <c r="AM146" i="24"/>
  <c r="BC75" i="24"/>
  <c r="BC120" i="24"/>
  <c r="BB194" i="24"/>
  <c r="BF194" i="24" s="1"/>
  <c r="AM140" i="24"/>
  <c r="BA252" i="24"/>
  <c r="BE252" i="24" s="1"/>
  <c r="AK49" i="24"/>
  <c r="BB111" i="24"/>
  <c r="BF111" i="24" s="1"/>
  <c r="AK172" i="24"/>
  <c r="AO172" i="24" s="1"/>
  <c r="BC76" i="24"/>
  <c r="BC371" i="24"/>
  <c r="AM398" i="24"/>
  <c r="AM446" i="24"/>
  <c r="BB379" i="24"/>
  <c r="BF379" i="24" s="1"/>
  <c r="BB307" i="24"/>
  <c r="BA275" i="24"/>
  <c r="BE275" i="24" s="1"/>
  <c r="BA400" i="24"/>
  <c r="BD400" i="24" s="1"/>
  <c r="AL375" i="24"/>
  <c r="AO375" i="24" s="1"/>
  <c r="BC492" i="24"/>
  <c r="BA346" i="24"/>
  <c r="BE346" i="24" s="1"/>
  <c r="AM383" i="24"/>
  <c r="BC443" i="24"/>
  <c r="AK451" i="24"/>
  <c r="AO451" i="24" s="1"/>
  <c r="BB502" i="24"/>
  <c r="BF502" i="24" s="1"/>
  <c r="AK164" i="24"/>
  <c r="AL164" i="24"/>
  <c r="AM251" i="24"/>
  <c r="AK251" i="24"/>
  <c r="AN251" i="24" s="1"/>
  <c r="BC340" i="24"/>
  <c r="BB340" i="24"/>
  <c r="BF340" i="24" s="1"/>
  <c r="BA486" i="24"/>
  <c r="BB486" i="24"/>
  <c r="BF486" i="24" s="1"/>
  <c r="BA245" i="24"/>
  <c r="BD245" i="24" s="1"/>
  <c r="BB245" i="24"/>
  <c r="BF245" i="24" s="1"/>
  <c r="BC461" i="24"/>
  <c r="BB461" i="24"/>
  <c r="BF461" i="24" s="1"/>
  <c r="BC359" i="24"/>
  <c r="BB359" i="24"/>
  <c r="BF359" i="24" s="1"/>
  <c r="AL476" i="24"/>
  <c r="AK476" i="24"/>
  <c r="BB330" i="24"/>
  <c r="BF330" i="24" s="1"/>
  <c r="BC330" i="24"/>
  <c r="BA355" i="24"/>
  <c r="BD355" i="24" s="1"/>
  <c r="BB355" i="24"/>
  <c r="BF355" i="24" s="1"/>
  <c r="BA466" i="24"/>
  <c r="BD466" i="24" s="1"/>
  <c r="BB466" i="24"/>
  <c r="BF466" i="24" s="1"/>
  <c r="BC466" i="24"/>
  <c r="AL121" i="24"/>
  <c r="AK121" i="24"/>
  <c r="BB419" i="24"/>
  <c r="BF419" i="24" s="1"/>
  <c r="BA419" i="24"/>
  <c r="BD419" i="24" s="1"/>
  <c r="AL503" i="24"/>
  <c r="AO503" i="24" s="1"/>
  <c r="AM503" i="24"/>
  <c r="AK273" i="24"/>
  <c r="AL273" i="24"/>
  <c r="AM483" i="24"/>
  <c r="AK483" i="24"/>
  <c r="AK224" i="24"/>
  <c r="AN224" i="24" s="1"/>
  <c r="AL224" i="24"/>
  <c r="BB495" i="24"/>
  <c r="BF495" i="24" s="1"/>
  <c r="BC495" i="24"/>
  <c r="BC420" i="24"/>
  <c r="BA420" i="24"/>
  <c r="BD420" i="24" s="1"/>
  <c r="AL491" i="24"/>
  <c r="AK491" i="24"/>
  <c r="AN491" i="24" s="1"/>
  <c r="AL430" i="24"/>
  <c r="AK430" i="24"/>
  <c r="AN430" i="24" s="1"/>
  <c r="BA401" i="24"/>
  <c r="BD401" i="24" s="1"/>
  <c r="BC401" i="24"/>
  <c r="BC304" i="24"/>
  <c r="BA304" i="24"/>
  <c r="AK310" i="24"/>
  <c r="AN310" i="24" s="1"/>
  <c r="AM310" i="24"/>
  <c r="BA297" i="24"/>
  <c r="BD297" i="24" s="1"/>
  <c r="BB297" i="24"/>
  <c r="BF297" i="24" s="1"/>
  <c r="BB5" i="24"/>
  <c r="BF5" i="24" s="1"/>
  <c r="AK165" i="24"/>
  <c r="AN165" i="24" s="1"/>
  <c r="BA121" i="24"/>
  <c r="BE121" i="24" s="1"/>
  <c r="BC194" i="24"/>
  <c r="BC209" i="24"/>
  <c r="BC297" i="24"/>
  <c r="BC386" i="24"/>
  <c r="BA29" i="24"/>
  <c r="BB142" i="24"/>
  <c r="BF142" i="24" s="1"/>
  <c r="BA76" i="24"/>
  <c r="BE76" i="24" s="1"/>
  <c r="BB374" i="24"/>
  <c r="BF374" i="24" s="1"/>
  <c r="BA374" i="24"/>
  <c r="BD374" i="24" s="1"/>
  <c r="BB106" i="24"/>
  <c r="BF106" i="24" s="1"/>
  <c r="AK402" i="24"/>
  <c r="AN402" i="24" s="1"/>
  <c r="BA492" i="24"/>
  <c r="BE492" i="24" s="1"/>
  <c r="AL502" i="24"/>
  <c r="AO502" i="24" s="1"/>
  <c r="AL334" i="24"/>
  <c r="AK334" i="24"/>
  <c r="AN334" i="24" s="1"/>
  <c r="BB457" i="24"/>
  <c r="BF457" i="24" s="1"/>
  <c r="BA457" i="24"/>
  <c r="BD457" i="24" s="1"/>
  <c r="BA484" i="24"/>
  <c r="BD484" i="24" s="1"/>
  <c r="BC484" i="24"/>
  <c r="BA255" i="24"/>
  <c r="BD255" i="24" s="1"/>
  <c r="BC255" i="24"/>
  <c r="BA369" i="24"/>
  <c r="BD369" i="24" s="1"/>
  <c r="BC369" i="24"/>
  <c r="AK453" i="24"/>
  <c r="AN453" i="24" s="1"/>
  <c r="AL453" i="24"/>
  <c r="BC5" i="24"/>
  <c r="BB46" i="24"/>
  <c r="BF46" i="24" s="1"/>
  <c r="BB52" i="24"/>
  <c r="BF52" i="24" s="1"/>
  <c r="AL49" i="24"/>
  <c r="BB84" i="24"/>
  <c r="BF84" i="24" s="1"/>
  <c r="BA115" i="24"/>
  <c r="BE115" i="24" s="1"/>
  <c r="AL165" i="24"/>
  <c r="AL197" i="24"/>
  <c r="BC329" i="24"/>
  <c r="BC106" i="24"/>
  <c r="AL182" i="24"/>
  <c r="AO182" i="24" s="1"/>
  <c r="BC153" i="24"/>
  <c r="BB163" i="24"/>
  <c r="BF163" i="24" s="1"/>
  <c r="AK232" i="24"/>
  <c r="AN232" i="24" s="1"/>
  <c r="AK398" i="24"/>
  <c r="AO398" i="24" s="1"/>
  <c r="BC346" i="24"/>
  <c r="BC349" i="24"/>
  <c r="BB420" i="24"/>
  <c r="BF420" i="24" s="1"/>
  <c r="AK446" i="24"/>
  <c r="AO446" i="24" s="1"/>
  <c r="AM402" i="24"/>
  <c r="BB442" i="24"/>
  <c r="BF442" i="24" s="1"/>
  <c r="BA442" i="24"/>
  <c r="BD442" i="24" s="1"/>
  <c r="BC355" i="24"/>
  <c r="AM375" i="24"/>
  <c r="AM499" i="24"/>
  <c r="BC502" i="24"/>
  <c r="BC388" i="24"/>
  <c r="BB388" i="24"/>
  <c r="BF388" i="24" s="1"/>
  <c r="BB403" i="24"/>
  <c r="BF403" i="24" s="1"/>
  <c r="BA403" i="24"/>
  <c r="BD403" i="24" s="1"/>
  <c r="BC493" i="24"/>
  <c r="BB493" i="24"/>
  <c r="BF493" i="24" s="1"/>
  <c r="AL318" i="24"/>
  <c r="AO318" i="24" s="1"/>
  <c r="AM318" i="24"/>
  <c r="AK439" i="24"/>
  <c r="AN439" i="24" s="1"/>
  <c r="AL439" i="24"/>
  <c r="BA330" i="24"/>
  <c r="AM476" i="24"/>
  <c r="AL347" i="24"/>
  <c r="AO347" i="24" s="1"/>
  <c r="AM347" i="24"/>
  <c r="AK194" i="24"/>
  <c r="AL194" i="24"/>
  <c r="AK307" i="24"/>
  <c r="AN307" i="24" s="1"/>
  <c r="AL471" i="24"/>
  <c r="AL23" i="24"/>
  <c r="AO23" i="24" s="1"/>
  <c r="BB118" i="24"/>
  <c r="BF118" i="24" s="1"/>
  <c r="AL369" i="24"/>
  <c r="BA159" i="24"/>
  <c r="BB159" i="24"/>
  <c r="BF159" i="24" s="1"/>
  <c r="BC260" i="24"/>
  <c r="BB73" i="24"/>
  <c r="BF73" i="24" s="1"/>
  <c r="BA73" i="24"/>
  <c r="BC391" i="24"/>
  <c r="BA391" i="24"/>
  <c r="BD391" i="24" s="1"/>
  <c r="AM13" i="24"/>
  <c r="AK13" i="24"/>
  <c r="BB413" i="24"/>
  <c r="BF413" i="24" s="1"/>
  <c r="BC413" i="24"/>
  <c r="BA413" i="24"/>
  <c r="BA58" i="24"/>
  <c r="BC58" i="24"/>
  <c r="BC404" i="24"/>
  <c r="BA404" i="24"/>
  <c r="BB404" i="24"/>
  <c r="BF404" i="24" s="1"/>
  <c r="BA109" i="24"/>
  <c r="BC109" i="24"/>
  <c r="BB109" i="24"/>
  <c r="BF109" i="24" s="1"/>
  <c r="AL256" i="24"/>
  <c r="AM256" i="24"/>
  <c r="AK256" i="24"/>
  <c r="AN256" i="24" s="1"/>
  <c r="AL34" i="24"/>
  <c r="AK34" i="24"/>
  <c r="AK113" i="24"/>
  <c r="AL113" i="24"/>
  <c r="BC138" i="24"/>
  <c r="BC177" i="24"/>
  <c r="BB272" i="24"/>
  <c r="BF272" i="24" s="1"/>
  <c r="BB463" i="24"/>
  <c r="BF463" i="24" s="1"/>
  <c r="BA463" i="24"/>
  <c r="BD463" i="24" s="1"/>
  <c r="AL40" i="24"/>
  <c r="AM40" i="24"/>
  <c r="BA300" i="24"/>
  <c r="BD300" i="24" s="1"/>
  <c r="BB300" i="24"/>
  <c r="BF300" i="24" s="1"/>
  <c r="BC432" i="24"/>
  <c r="AK234" i="24"/>
  <c r="AN234" i="24" s="1"/>
  <c r="AL234" i="24"/>
  <c r="BB315" i="24"/>
  <c r="BF315" i="24" s="1"/>
  <c r="BC315" i="24"/>
  <c r="AM266" i="24"/>
  <c r="AL266" i="24"/>
  <c r="AK266" i="24"/>
  <c r="AN266" i="24" s="1"/>
  <c r="AK70" i="24"/>
  <c r="AL70" i="24"/>
  <c r="AK362" i="24"/>
  <c r="AL362" i="24"/>
  <c r="AM362" i="24"/>
  <c r="BC411" i="24"/>
  <c r="BA411" i="24"/>
  <c r="BD411" i="24" s="1"/>
  <c r="BB476" i="24"/>
  <c r="BF476" i="24" s="1"/>
  <c r="BC476" i="24"/>
  <c r="BC65" i="24"/>
  <c r="BB65" i="24"/>
  <c r="BF65" i="24" s="1"/>
  <c r="AK300" i="24"/>
  <c r="AN300" i="24" s="1"/>
  <c r="AL300" i="24"/>
  <c r="BB363" i="24"/>
  <c r="BF363" i="24" s="1"/>
  <c r="BA363" i="24"/>
  <c r="BC440" i="24"/>
  <c r="BA440" i="24"/>
  <c r="BD440" i="24" s="1"/>
  <c r="AL210" i="24"/>
  <c r="AM210" i="24"/>
  <c r="AK210" i="24"/>
  <c r="BC39" i="24"/>
  <c r="AL46" i="24"/>
  <c r="AK46" i="24"/>
  <c r="BC28" i="24"/>
  <c r="BB59" i="24"/>
  <c r="BF59" i="24" s="1"/>
  <c r="BC59" i="24"/>
  <c r="BC450" i="24"/>
  <c r="BB138" i="24"/>
  <c r="BF138" i="24" s="1"/>
  <c r="AL149" i="24"/>
  <c r="AO149" i="24" s="1"/>
  <c r="BA406" i="24"/>
  <c r="BD406" i="24" s="1"/>
  <c r="BB406" i="24"/>
  <c r="BF406" i="24" s="1"/>
  <c r="BB440" i="24"/>
  <c r="BF440" i="24" s="1"/>
  <c r="BA476" i="24"/>
  <c r="BD476" i="24" s="1"/>
  <c r="AK45" i="24"/>
  <c r="AL45" i="24"/>
  <c r="AL10" i="24"/>
  <c r="AK10" i="24"/>
  <c r="BB216" i="24"/>
  <c r="BF216" i="24" s="1"/>
  <c r="BA216" i="24"/>
  <c r="BD216" i="24" s="1"/>
  <c r="AK350" i="24"/>
  <c r="AN350" i="24" s="1"/>
  <c r="AL350" i="24"/>
  <c r="AM350" i="24"/>
  <c r="BB364" i="24"/>
  <c r="BF364" i="24" s="1"/>
  <c r="BC364" i="24"/>
  <c r="BA381" i="24"/>
  <c r="BD381" i="24" s="1"/>
  <c r="BC381" i="24"/>
  <c r="BB426" i="24"/>
  <c r="BF426" i="24" s="1"/>
  <c r="BD280" i="24"/>
  <c r="BB347" i="24"/>
  <c r="BF347" i="24" s="1"/>
  <c r="BA347" i="24"/>
  <c r="BA360" i="24"/>
  <c r="BB360" i="24"/>
  <c r="BF360" i="24" s="1"/>
  <c r="BB416" i="24"/>
  <c r="BF416" i="24" s="1"/>
  <c r="BA416" i="24"/>
  <c r="BD416" i="24" s="1"/>
  <c r="AK61" i="24"/>
  <c r="AL61" i="24"/>
  <c r="BB98" i="24"/>
  <c r="BF98" i="24" s="1"/>
  <c r="BA98" i="24"/>
  <c r="BC98" i="24"/>
  <c r="BA195" i="24"/>
  <c r="BD195" i="24" s="1"/>
  <c r="BB195" i="24"/>
  <c r="BF195" i="24" s="1"/>
  <c r="BC308" i="24"/>
  <c r="BA308" i="24"/>
  <c r="BB308" i="24"/>
  <c r="BF308" i="24" s="1"/>
  <c r="AL414" i="24"/>
  <c r="AM414" i="24"/>
  <c r="AK414" i="24"/>
  <c r="BB49" i="24"/>
  <c r="BF49" i="24" s="1"/>
  <c r="BA49" i="24"/>
  <c r="BB140" i="24"/>
  <c r="BF140" i="24" s="1"/>
  <c r="BA140" i="24"/>
  <c r="BC140" i="24"/>
  <c r="AL95" i="24"/>
  <c r="AK95" i="24"/>
  <c r="BC238" i="24"/>
  <c r="BB238" i="24"/>
  <c r="BF238" i="24" s="1"/>
  <c r="BA238" i="24"/>
  <c r="BD238" i="24" s="1"/>
  <c r="AL323" i="24"/>
  <c r="AM323" i="24"/>
  <c r="AK323" i="24"/>
  <c r="AN323" i="24" s="1"/>
  <c r="AL354" i="24"/>
  <c r="AO354" i="24" s="1"/>
  <c r="AM354" i="24"/>
  <c r="AL455" i="24"/>
  <c r="AM455" i="24"/>
  <c r="AM149" i="24"/>
  <c r="AM215" i="24"/>
  <c r="AL215" i="24"/>
  <c r="AK215" i="24"/>
  <c r="AN215" i="24" s="1"/>
  <c r="BB58" i="24"/>
  <c r="BF58" i="24" s="1"/>
  <c r="BB290" i="24"/>
  <c r="BF290" i="24" s="1"/>
  <c r="BC290" i="24"/>
  <c r="BB314" i="24"/>
  <c r="BF314" i="24" s="1"/>
  <c r="BA314" i="24"/>
  <c r="BD314" i="24" s="1"/>
  <c r="AM321" i="24"/>
  <c r="AK321" i="24"/>
  <c r="AN321" i="24" s="1"/>
  <c r="AM480" i="24"/>
  <c r="AL168" i="24"/>
  <c r="AM168" i="24"/>
  <c r="AK168" i="24"/>
  <c r="AN168" i="24" s="1"/>
  <c r="BC186" i="24"/>
  <c r="BB186" i="24"/>
  <c r="BF186" i="24" s="1"/>
  <c r="AL335" i="24"/>
  <c r="AO335" i="24" s="1"/>
  <c r="AM335" i="24"/>
  <c r="AM75" i="24"/>
  <c r="AL75" i="24"/>
  <c r="AO75" i="24" s="1"/>
  <c r="AK141" i="24"/>
  <c r="AL141" i="24"/>
  <c r="BA167" i="24"/>
  <c r="BC167" i="24"/>
  <c r="AL201" i="24"/>
  <c r="AK201" i="24"/>
  <c r="BA288" i="24"/>
  <c r="BD288" i="24" s="1"/>
  <c r="BB288" i="24"/>
  <c r="BF288" i="24" s="1"/>
  <c r="BC288" i="24"/>
  <c r="AM351" i="24"/>
  <c r="AL351" i="24"/>
  <c r="AK351" i="24"/>
  <c r="AM401" i="24"/>
  <c r="AK401" i="24"/>
  <c r="BA469" i="24"/>
  <c r="BD469" i="24" s="1"/>
  <c r="BC469" i="24"/>
  <c r="BB469" i="24"/>
  <c r="BF469" i="24" s="1"/>
  <c r="AL69" i="24"/>
  <c r="AO69" i="24" s="1"/>
  <c r="AM69" i="24"/>
  <c r="AL107" i="24"/>
  <c r="AK107" i="24"/>
  <c r="AM107" i="24"/>
  <c r="AK177" i="24"/>
  <c r="AN177" i="24" s="1"/>
  <c r="AL177" i="24"/>
  <c r="AK217" i="24"/>
  <c r="AN217" i="24" s="1"/>
  <c r="AL217" i="24"/>
  <c r="AM217" i="24"/>
  <c r="BC244" i="24"/>
  <c r="BB244" i="24"/>
  <c r="BF244" i="24" s="1"/>
  <c r="BA244" i="24"/>
  <c r="BD244" i="24" s="1"/>
  <c r="BC281" i="24"/>
  <c r="BB281" i="24"/>
  <c r="BF281" i="24" s="1"/>
  <c r="AK355" i="24"/>
  <c r="AN355" i="24" s="1"/>
  <c r="AM355" i="24"/>
  <c r="AL355" i="24"/>
  <c r="BB393" i="24"/>
  <c r="BF393" i="24" s="1"/>
  <c r="BA393" i="24"/>
  <c r="BD393" i="24" s="1"/>
  <c r="BA433" i="24"/>
  <c r="BB433" i="24"/>
  <c r="BF433" i="24" s="1"/>
  <c r="BC433" i="24"/>
  <c r="BB465" i="24"/>
  <c r="BF465" i="24" s="1"/>
  <c r="BC465" i="24"/>
  <c r="AK7" i="24"/>
  <c r="AO7" i="24" s="1"/>
  <c r="AM7" i="24"/>
  <c r="AL136" i="24"/>
  <c r="AM136" i="24"/>
  <c r="AK136" i="24"/>
  <c r="BA75" i="24"/>
  <c r="BD75" i="24" s="1"/>
  <c r="BA172" i="24"/>
  <c r="BD172" i="24" s="1"/>
  <c r="AL163" i="24"/>
  <c r="AO163" i="24" s="1"/>
  <c r="BA366" i="24"/>
  <c r="BD366" i="24" s="1"/>
  <c r="BA398" i="24"/>
  <c r="BE398" i="24" s="1"/>
  <c r="BC123" i="24"/>
  <c r="AL320" i="24"/>
  <c r="AO320" i="24" s="1"/>
  <c r="BA455" i="24"/>
  <c r="BD455" i="24" s="1"/>
  <c r="AM454" i="24"/>
  <c r="AM502" i="24"/>
  <c r="AL405" i="24"/>
  <c r="AO405" i="24" s="1"/>
  <c r="BA351" i="24"/>
  <c r="BD351" i="24" s="1"/>
  <c r="BB198" i="24"/>
  <c r="BC198" i="24"/>
  <c r="AM474" i="24"/>
  <c r="AL474" i="24"/>
  <c r="AK474" i="24"/>
  <c r="AL227" i="24"/>
  <c r="AO227" i="24" s="1"/>
  <c r="BC270" i="24"/>
  <c r="AM373" i="24"/>
  <c r="BB491" i="24"/>
  <c r="AK82" i="24"/>
  <c r="AL66" i="24"/>
  <c r="BA141" i="24"/>
  <c r="BB149" i="24"/>
  <c r="BF149" i="24" s="1"/>
  <c r="BC203" i="24"/>
  <c r="AK297" i="24"/>
  <c r="AN297" i="24" s="1"/>
  <c r="BA471" i="24"/>
  <c r="BA375" i="24"/>
  <c r="BD375" i="24" s="1"/>
  <c r="BA386" i="24"/>
  <c r="BE386" i="24" s="1"/>
  <c r="AM405" i="24"/>
  <c r="BC400" i="24"/>
  <c r="BC457" i="24"/>
  <c r="BB361" i="24"/>
  <c r="AM137" i="24"/>
  <c r="BB280" i="24"/>
  <c r="BF280" i="24" s="1"/>
  <c r="BC280" i="24"/>
  <c r="AN199" i="24"/>
  <c r="BC116" i="24"/>
  <c r="BB116" i="24"/>
  <c r="BF116" i="24" s="1"/>
  <c r="BA116" i="24"/>
  <c r="AM126" i="24"/>
  <c r="AK126" i="24"/>
  <c r="BB97" i="24"/>
  <c r="BF97" i="24" s="1"/>
  <c r="BC97" i="24"/>
  <c r="BC235" i="24"/>
  <c r="BA235" i="24"/>
  <c r="AL315" i="24"/>
  <c r="AK315" i="24"/>
  <c r="AM315" i="24"/>
  <c r="BC33" i="24"/>
  <c r="BB33" i="24"/>
  <c r="BF33" i="24" s="1"/>
  <c r="AL42" i="24"/>
  <c r="AO42" i="24" s="1"/>
  <c r="AM95" i="24"/>
  <c r="AL122" i="24"/>
  <c r="AO122" i="24" s="1"/>
  <c r="BA69" i="24"/>
  <c r="BA101" i="24"/>
  <c r="BA52" i="24"/>
  <c r="BB204" i="24"/>
  <c r="BF204" i="24" s="1"/>
  <c r="BC204" i="24"/>
  <c r="AK278" i="24"/>
  <c r="AO278" i="24" s="1"/>
  <c r="BC377" i="24"/>
  <c r="BC332" i="24"/>
  <c r="BC455" i="24"/>
  <c r="AK447" i="24"/>
  <c r="AN447" i="24" s="1"/>
  <c r="BB175" i="24"/>
  <c r="BF175" i="24" s="1"/>
  <c r="AL454" i="24"/>
  <c r="AO454" i="24" s="1"/>
  <c r="AM387" i="24"/>
  <c r="AL76" i="24"/>
  <c r="AK76" i="24"/>
  <c r="AM433" i="24"/>
  <c r="AL433" i="24"/>
  <c r="AK433" i="24"/>
  <c r="BC336" i="24"/>
  <c r="BC4" i="24"/>
  <c r="AL13" i="24"/>
  <c r="AM20" i="24"/>
  <c r="BA56" i="24"/>
  <c r="BE56" i="24" s="1"/>
  <c r="AM29" i="24"/>
  <c r="AM46" i="24"/>
  <c r="BA65" i="24"/>
  <c r="BA123" i="24"/>
  <c r="BE123" i="24" s="1"/>
  <c r="BA111" i="24"/>
  <c r="BC122" i="24"/>
  <c r="BC216" i="24"/>
  <c r="AM226" i="24"/>
  <c r="BC42" i="24"/>
  <c r="AM94" i="24"/>
  <c r="AM182" i="24"/>
  <c r="BC192" i="24"/>
  <c r="BA250" i="24"/>
  <c r="BE250" i="24" s="1"/>
  <c r="BA59" i="24"/>
  <c r="AM83" i="24"/>
  <c r="AN83" i="24" s="1"/>
  <c r="BB69" i="24"/>
  <c r="BF69" i="24" s="1"/>
  <c r="BB101" i="24"/>
  <c r="BF101" i="24" s="1"/>
  <c r="BC175" i="24"/>
  <c r="BC211" i="24"/>
  <c r="AM34" i="24"/>
  <c r="AL82" i="24"/>
  <c r="AM86" i="24"/>
  <c r="AL249" i="24"/>
  <c r="AO249" i="24" s="1"/>
  <c r="BA270" i="24"/>
  <c r="BE270" i="24" s="1"/>
  <c r="AM300" i="24"/>
  <c r="BC73" i="24"/>
  <c r="AM163" i="24"/>
  <c r="AL198" i="24"/>
  <c r="BB248" i="24"/>
  <c r="BF248" i="24" s="1"/>
  <c r="AM276" i="24"/>
  <c r="AK160" i="24"/>
  <c r="AN160" i="24" s="1"/>
  <c r="AM41" i="24"/>
  <c r="BA173" i="24"/>
  <c r="BB217" i="24"/>
  <c r="BF217" i="24" s="1"/>
  <c r="BB249" i="24"/>
  <c r="BF249" i="24" s="1"/>
  <c r="AM277" i="24"/>
  <c r="AL284" i="24"/>
  <c r="AO284" i="24" s="1"/>
  <c r="BB311" i="24"/>
  <c r="BF311" i="24" s="1"/>
  <c r="AK216" i="24"/>
  <c r="AN216" i="24" s="1"/>
  <c r="AM278" i="24"/>
  <c r="BC314" i="24"/>
  <c r="BC317" i="24"/>
  <c r="BC277" i="24"/>
  <c r="BA290" i="24"/>
  <c r="BD290" i="24" s="1"/>
  <c r="BA315" i="24"/>
  <c r="BA342" i="24"/>
  <c r="BD342" i="24" s="1"/>
  <c r="AK366" i="24"/>
  <c r="AO366" i="24" s="1"/>
  <c r="AK132" i="24"/>
  <c r="AO132" i="24" s="1"/>
  <c r="AM244" i="24"/>
  <c r="BC309" i="24"/>
  <c r="AK431" i="24"/>
  <c r="BB452" i="24"/>
  <c r="BF452" i="24" s="1"/>
  <c r="BB309" i="24"/>
  <c r="BF309" i="24" s="1"/>
  <c r="AM319" i="24"/>
  <c r="BC320" i="24"/>
  <c r="BB383" i="24"/>
  <c r="BF383" i="24" s="1"/>
  <c r="AL290" i="24"/>
  <c r="BA322" i="24"/>
  <c r="BD322" i="24" s="1"/>
  <c r="AK330" i="24"/>
  <c r="AN330" i="24" s="1"/>
  <c r="BA332" i="24"/>
  <c r="BE332" i="24" s="1"/>
  <c r="AM437" i="24"/>
  <c r="AM439" i="24"/>
  <c r="BC333" i="24"/>
  <c r="BB407" i="24"/>
  <c r="BF407" i="24" s="1"/>
  <c r="BB430" i="24"/>
  <c r="BF430" i="24" s="1"/>
  <c r="AL447" i="24"/>
  <c r="BC470" i="24"/>
  <c r="AK480" i="24"/>
  <c r="BA432" i="24"/>
  <c r="BD432" i="24" s="1"/>
  <c r="AL472" i="24"/>
  <c r="AL437" i="24"/>
  <c r="AO437" i="24" s="1"/>
  <c r="AM484" i="24"/>
  <c r="AK383" i="24"/>
  <c r="AN383" i="24" s="1"/>
  <c r="BB384" i="24"/>
  <c r="BF384" i="24" s="1"/>
  <c r="BA407" i="24"/>
  <c r="BD407" i="24" s="1"/>
  <c r="BC471" i="24"/>
  <c r="BB411" i="24"/>
  <c r="BF411" i="24" s="1"/>
  <c r="BA477" i="24"/>
  <c r="BE477" i="24" s="1"/>
  <c r="BC88" i="24"/>
  <c r="BA88" i="24"/>
  <c r="BA110" i="24"/>
  <c r="BB110" i="24"/>
  <c r="BF110" i="24" s="1"/>
  <c r="AL128" i="24"/>
  <c r="AK128" i="24"/>
  <c r="BC243" i="24"/>
  <c r="BB243" i="24"/>
  <c r="BF243" i="24" s="1"/>
  <c r="BA243" i="24"/>
  <c r="AM305" i="24"/>
  <c r="AL305" i="24"/>
  <c r="AK305" i="24"/>
  <c r="AM76" i="24"/>
  <c r="AM167" i="24"/>
  <c r="AK167" i="24"/>
  <c r="AK368" i="24"/>
  <c r="AL368" i="24"/>
  <c r="AL152" i="24"/>
  <c r="AO152" i="24" s="1"/>
  <c r="BB166" i="24"/>
  <c r="BC166" i="24"/>
  <c r="BB14" i="24"/>
  <c r="BF14" i="24" s="1"/>
  <c r="AL308" i="24"/>
  <c r="AO308" i="24" s="1"/>
  <c r="BB329" i="24"/>
  <c r="BB337" i="24"/>
  <c r="BB369" i="24"/>
  <c r="BC464" i="24"/>
  <c r="BB464" i="24"/>
  <c r="BB160" i="24"/>
  <c r="BB263" i="24"/>
  <c r="BF263" i="24" s="1"/>
  <c r="BB401" i="24"/>
  <c r="BB381" i="24"/>
  <c r="BC272" i="24"/>
  <c r="BB391" i="24"/>
  <c r="BF391" i="24" s="1"/>
  <c r="BC473" i="24"/>
  <c r="BC486" i="24"/>
  <c r="AL214" i="24"/>
  <c r="AO214" i="24" s="1"/>
  <c r="BC300" i="24"/>
  <c r="BB349" i="24"/>
  <c r="AL498" i="24"/>
  <c r="AL364" i="24"/>
  <c r="AO364" i="24" s="1"/>
  <c r="BC188" i="24"/>
  <c r="AL60" i="24"/>
  <c r="AK60" i="24"/>
  <c r="AM60" i="24"/>
  <c r="AM56" i="24"/>
  <c r="AK93" i="24"/>
  <c r="BB258" i="24"/>
  <c r="BF258" i="24" s="1"/>
  <c r="BC273" i="24"/>
  <c r="AL139" i="24"/>
  <c r="AO139" i="24" s="1"/>
  <c r="BA263" i="24"/>
  <c r="BD263" i="24" s="1"/>
  <c r="AM284" i="24"/>
  <c r="AL331" i="24"/>
  <c r="BA266" i="24"/>
  <c r="BA452" i="24"/>
  <c r="BD452" i="24" s="1"/>
  <c r="BC477" i="24"/>
  <c r="AK472" i="24"/>
  <c r="AN472" i="24" s="1"/>
  <c r="AK65" i="24"/>
  <c r="AL65" i="24"/>
  <c r="AK97" i="24"/>
  <c r="AL97" i="24"/>
  <c r="AL283" i="24"/>
  <c r="AO283" i="24" s="1"/>
  <c r="AM283" i="24"/>
  <c r="AK400" i="24"/>
  <c r="AL400" i="24"/>
  <c r="BC488" i="24"/>
  <c r="BB488" i="24"/>
  <c r="BF488" i="24" s="1"/>
  <c r="BB42" i="24"/>
  <c r="BF42" i="24" s="1"/>
  <c r="AK473" i="24"/>
  <c r="AM473" i="24"/>
  <c r="AL140" i="24"/>
  <c r="AO140" i="24" s="1"/>
  <c r="BB235" i="24"/>
  <c r="BF235" i="24" s="1"/>
  <c r="BB266" i="24"/>
  <c r="BF266" i="24" s="1"/>
  <c r="BB450" i="24"/>
  <c r="BF450" i="24" s="1"/>
  <c r="AM16" i="24"/>
  <c r="AL16" i="24"/>
  <c r="AO16" i="24" s="1"/>
  <c r="AM135" i="24"/>
  <c r="AL135" i="24"/>
  <c r="AO135" i="24" s="1"/>
  <c r="AL20" i="24"/>
  <c r="AO20" i="24" s="1"/>
  <c r="AM38" i="24"/>
  <c r="BC56" i="24"/>
  <c r="BA9" i="24"/>
  <c r="BE9" i="24" s="1"/>
  <c r="BA103" i="24"/>
  <c r="AM42" i="24"/>
  <c r="BC25" i="24"/>
  <c r="AK38" i="24"/>
  <c r="AK56" i="24"/>
  <c r="AO56" i="24" s="1"/>
  <c r="BC91" i="24"/>
  <c r="AK133" i="24"/>
  <c r="BA186" i="24"/>
  <c r="BD186" i="24" s="1"/>
  <c r="BC46" i="24"/>
  <c r="BC95" i="24"/>
  <c r="BC163" i="24"/>
  <c r="BB177" i="24"/>
  <c r="BA211" i="24"/>
  <c r="BE211" i="24" s="1"/>
  <c r="BA83" i="24"/>
  <c r="BB104" i="24"/>
  <c r="BF104" i="24" s="1"/>
  <c r="BA144" i="24"/>
  <c r="BE144" i="24" s="1"/>
  <c r="AM171" i="24"/>
  <c r="BA188" i="24"/>
  <c r="BD188" i="24" s="1"/>
  <c r="AL203" i="24"/>
  <c r="AO203" i="24" s="1"/>
  <c r="BA230" i="24"/>
  <c r="BE230" i="24" s="1"/>
  <c r="BA302" i="24"/>
  <c r="BE302" i="24" s="1"/>
  <c r="BC361" i="24"/>
  <c r="BC425" i="24"/>
  <c r="BA91" i="24"/>
  <c r="AK127" i="24"/>
  <c r="BA142" i="24"/>
  <c r="BB171" i="24"/>
  <c r="BF171" i="24" s="1"/>
  <c r="AL269" i="24"/>
  <c r="AO269" i="24" s="1"/>
  <c r="BA278" i="24"/>
  <c r="BD278" i="24" s="1"/>
  <c r="BA258" i="24"/>
  <c r="BD258" i="24" s="1"/>
  <c r="BC171" i="24"/>
  <c r="BC250" i="24"/>
  <c r="AM296" i="24"/>
  <c r="AM320" i="24"/>
  <c r="BA149" i="24"/>
  <c r="BB283" i="24"/>
  <c r="BF283" i="24" s="1"/>
  <c r="BA340" i="24"/>
  <c r="BD340" i="24" s="1"/>
  <c r="AM366" i="24"/>
  <c r="AK385" i="24"/>
  <c r="AN385" i="24" s="1"/>
  <c r="BA388" i="24"/>
  <c r="BC394" i="24"/>
  <c r="AM400" i="24"/>
  <c r="AL431" i="24"/>
  <c r="AM453" i="24"/>
  <c r="BA336" i="24"/>
  <c r="BE336" i="24" s="1"/>
  <c r="BC438" i="24"/>
  <c r="AK455" i="24"/>
  <c r="BB333" i="24"/>
  <c r="BF333" i="24" s="1"/>
  <c r="BA343" i="24"/>
  <c r="BD343" i="24" s="1"/>
  <c r="AL384" i="24"/>
  <c r="AO384" i="24" s="1"/>
  <c r="BA394" i="24"/>
  <c r="AK434" i="24"/>
  <c r="AN434" i="24" s="1"/>
  <c r="BB438" i="24"/>
  <c r="BF438" i="24" s="1"/>
  <c r="BA473" i="24"/>
  <c r="BD473" i="24" s="1"/>
  <c r="BA493" i="24"/>
  <c r="AL296" i="24"/>
  <c r="AO296" i="24" s="1"/>
  <c r="BB429" i="24"/>
  <c r="BF429" i="24" s="1"/>
  <c r="AL484" i="24"/>
  <c r="AO484" i="24" s="1"/>
  <c r="BB470" i="24"/>
  <c r="BF470" i="24" s="1"/>
  <c r="AK417" i="24"/>
  <c r="AN417" i="24" s="1"/>
  <c r="AK490" i="24"/>
  <c r="AN490" i="24" s="1"/>
  <c r="BA20" i="24"/>
  <c r="BB20" i="24"/>
  <c r="BF20" i="24" s="1"/>
  <c r="AL108" i="24"/>
  <c r="AK108" i="24"/>
  <c r="BC78" i="24"/>
  <c r="BB122" i="24"/>
  <c r="BB184" i="24"/>
  <c r="BF184" i="24" s="1"/>
  <c r="BA184" i="24"/>
  <c r="AL255" i="24"/>
  <c r="AK255" i="24"/>
  <c r="BB312" i="24"/>
  <c r="BF312" i="24" s="1"/>
  <c r="BA312" i="24"/>
  <c r="AL379" i="24"/>
  <c r="AK379" i="24"/>
  <c r="AM466" i="24"/>
  <c r="AL466" i="24"/>
  <c r="AO466" i="24" s="1"/>
  <c r="BC496" i="24"/>
  <c r="BB496" i="24"/>
  <c r="BF496" i="24" s="1"/>
  <c r="BA496" i="24"/>
  <c r="AL126" i="24"/>
  <c r="BA14" i="24"/>
  <c r="BA97" i="24"/>
  <c r="AK40" i="24"/>
  <c r="AM199" i="24"/>
  <c r="AL199" i="24"/>
  <c r="AO199" i="24" s="1"/>
  <c r="AL276" i="24"/>
  <c r="AO276" i="24" s="1"/>
  <c r="BB78" i="24"/>
  <c r="BF78" i="24" s="1"/>
  <c r="BB273" i="24"/>
  <c r="BF273" i="24" s="1"/>
  <c r="AL226" i="24"/>
  <c r="AO226" i="24" s="1"/>
  <c r="BC252" i="24"/>
  <c r="BB317" i="24"/>
  <c r="AK457" i="24"/>
  <c r="AM457" i="24"/>
  <c r="BA33" i="24"/>
  <c r="AL396" i="24"/>
  <c r="AO396" i="24" s="1"/>
  <c r="BB425" i="24"/>
  <c r="BD259" i="24"/>
  <c r="BD358" i="24"/>
  <c r="BD435" i="24"/>
  <c r="AN435" i="24"/>
  <c r="BD447" i="24"/>
  <c r="BD204" i="24"/>
  <c r="BD212" i="24"/>
  <c r="BD446" i="24"/>
  <c r="BD438" i="24"/>
  <c r="BA43" i="24"/>
  <c r="BC43" i="24"/>
  <c r="AM110" i="24"/>
  <c r="AK110" i="24"/>
  <c r="AM35" i="24"/>
  <c r="AK35" i="24"/>
  <c r="BC51" i="24"/>
  <c r="BB51" i="24"/>
  <c r="BF51" i="24" s="1"/>
  <c r="BB85" i="24"/>
  <c r="BF85" i="24" s="1"/>
  <c r="BA85" i="24"/>
  <c r="BA187" i="24"/>
  <c r="BB187" i="24"/>
  <c r="BF187" i="24" s="1"/>
  <c r="BB200" i="24"/>
  <c r="BF200" i="24" s="1"/>
  <c r="BA200" i="24"/>
  <c r="AK233" i="24"/>
  <c r="AM233" i="24"/>
  <c r="AL48" i="24"/>
  <c r="AK48" i="24"/>
  <c r="AM325" i="24"/>
  <c r="AK325" i="24"/>
  <c r="AM421" i="24"/>
  <c r="AK421" i="24"/>
  <c r="AL44" i="24"/>
  <c r="AM44" i="24"/>
  <c r="AK129" i="24"/>
  <c r="AL129" i="24"/>
  <c r="AM156" i="24"/>
  <c r="AK156" i="24"/>
  <c r="BC181" i="24"/>
  <c r="BB181" i="24"/>
  <c r="BF181" i="24" s="1"/>
  <c r="AL22" i="24"/>
  <c r="AK22" i="24"/>
  <c r="AK117" i="24"/>
  <c r="AM117" i="24"/>
  <c r="BC157" i="24"/>
  <c r="BB157" i="24"/>
  <c r="BF157" i="24" s="1"/>
  <c r="AN462" i="24"/>
  <c r="BC102" i="24"/>
  <c r="BD189" i="24"/>
  <c r="AL189" i="24"/>
  <c r="AK189" i="24"/>
  <c r="AM131" i="24"/>
  <c r="AK131" i="24"/>
  <c r="BC220" i="24"/>
  <c r="AN230" i="24"/>
  <c r="AM314" i="24"/>
  <c r="AK314" i="24"/>
  <c r="AM265" i="24"/>
  <c r="AL265" i="24"/>
  <c r="AL64" i="24"/>
  <c r="AK64" i="24"/>
  <c r="BA285" i="24"/>
  <c r="BC285" i="24"/>
  <c r="AN363" i="24"/>
  <c r="AN380" i="24"/>
  <c r="AM410" i="24"/>
  <c r="AK410" i="24"/>
  <c r="BD379" i="24"/>
  <c r="BC390" i="24"/>
  <c r="BB390" i="24"/>
  <c r="BF390" i="24" s="1"/>
  <c r="BB412" i="24"/>
  <c r="BF412" i="24" s="1"/>
  <c r="BA412" i="24"/>
  <c r="AO427" i="24"/>
  <c r="BA437" i="24"/>
  <c r="BC437" i="24"/>
  <c r="BA454" i="24"/>
  <c r="BB454" i="24"/>
  <c r="BF454" i="24" s="1"/>
  <c r="BA490" i="24"/>
  <c r="BB490" i="24"/>
  <c r="BF490" i="24" s="1"/>
  <c r="BC423" i="24"/>
  <c r="BB423" i="24"/>
  <c r="BF423" i="24" s="1"/>
  <c r="BB467" i="24"/>
  <c r="BF467" i="24" s="1"/>
  <c r="BA467" i="24"/>
  <c r="AM390" i="24"/>
  <c r="AK390" i="24"/>
  <c r="AK432" i="24"/>
  <c r="AM432" i="24"/>
  <c r="BA8" i="24"/>
  <c r="BB8" i="24"/>
  <c r="BF8" i="24" s="1"/>
  <c r="AM59" i="24"/>
  <c r="AK59" i="24"/>
  <c r="BB67" i="24"/>
  <c r="BF67" i="24" s="1"/>
  <c r="BA67" i="24"/>
  <c r="BC124" i="24"/>
  <c r="BA124" i="24"/>
  <c r="AN241" i="24"/>
  <c r="AN269" i="24"/>
  <c r="AN365" i="24"/>
  <c r="AN429" i="24"/>
  <c r="BB87" i="24"/>
  <c r="BF87" i="24" s="1"/>
  <c r="BC87" i="24"/>
  <c r="AM129" i="24"/>
  <c r="AL156" i="24"/>
  <c r="BD205" i="24"/>
  <c r="AN173" i="24"/>
  <c r="BA357" i="24"/>
  <c r="BB357" i="24"/>
  <c r="BF357" i="24" s="1"/>
  <c r="BC399" i="24"/>
  <c r="BA399" i="24"/>
  <c r="AN470" i="24"/>
  <c r="AK138" i="24"/>
  <c r="AL138" i="24"/>
  <c r="BB146" i="24"/>
  <c r="BF146" i="24" s="1"/>
  <c r="BA146" i="24"/>
  <c r="BD169" i="24"/>
  <c r="BC172" i="24"/>
  <c r="BC189" i="24"/>
  <c r="BB189" i="24"/>
  <c r="BF189" i="24" s="1"/>
  <c r="AK125" i="24"/>
  <c r="AM125" i="24"/>
  <c r="AM189" i="24"/>
  <c r="BB141" i="24"/>
  <c r="BF141" i="24" s="1"/>
  <c r="BD221" i="24"/>
  <c r="AM238" i="24"/>
  <c r="AK238" i="24"/>
  <c r="BD163" i="24"/>
  <c r="AM230" i="24"/>
  <c r="AL230" i="24"/>
  <c r="AM254" i="24"/>
  <c r="AK254" i="24"/>
  <c r="AM258" i="24"/>
  <c r="AK258" i="24"/>
  <c r="BB278" i="24"/>
  <c r="BF278" i="24" s="1"/>
  <c r="AL289" i="24"/>
  <c r="BA179" i="24"/>
  <c r="BC179" i="24"/>
  <c r="AN335" i="24"/>
  <c r="BB262" i="24"/>
  <c r="BF262" i="24" s="1"/>
  <c r="BC262" i="24"/>
  <c r="AK356" i="24"/>
  <c r="AL356" i="24"/>
  <c r="BC295" i="24"/>
  <c r="BB295" i="24"/>
  <c r="BF295" i="24" s="1"/>
  <c r="AL12" i="24"/>
  <c r="BA21" i="24"/>
  <c r="BC22" i="24"/>
  <c r="BA22" i="24"/>
  <c r="BB17" i="24"/>
  <c r="BF17" i="24" s="1"/>
  <c r="BA17" i="24"/>
  <c r="AK31" i="24"/>
  <c r="AM31" i="24"/>
  <c r="BA47" i="24"/>
  <c r="BC47" i="24"/>
  <c r="BC21" i="24"/>
  <c r="AM25" i="24"/>
  <c r="BB13" i="24"/>
  <c r="BF13" i="24" s="1"/>
  <c r="BC13" i="24"/>
  <c r="BB22" i="24"/>
  <c r="BF22" i="24" s="1"/>
  <c r="AL27" i="24"/>
  <c r="AK27" i="24"/>
  <c r="BC35" i="24"/>
  <c r="BB35" i="24"/>
  <c r="BF35" i="24" s="1"/>
  <c r="AK50" i="24"/>
  <c r="AK102" i="24"/>
  <c r="AM102" i="24"/>
  <c r="AK28" i="24"/>
  <c r="AM28" i="24"/>
  <c r="AM74" i="24"/>
  <c r="AK74" i="24"/>
  <c r="AK105" i="24"/>
  <c r="AL105" i="24"/>
  <c r="AM105" i="24"/>
  <c r="AM43" i="24"/>
  <c r="AL43" i="24"/>
  <c r="BA51" i="24"/>
  <c r="BA70" i="24"/>
  <c r="BC70" i="24"/>
  <c r="BC80" i="24"/>
  <c r="BA80" i="24"/>
  <c r="BA94" i="24"/>
  <c r="BB94" i="24"/>
  <c r="BF94" i="24" s="1"/>
  <c r="BB102" i="24"/>
  <c r="BF102" i="24" s="1"/>
  <c r="AN171" i="24"/>
  <c r="AN203" i="24"/>
  <c r="AL35" i="24"/>
  <c r="AK57" i="24"/>
  <c r="AM57" i="24"/>
  <c r="BB61" i="24"/>
  <c r="BF61" i="24" s="1"/>
  <c r="BA61" i="24"/>
  <c r="AL81" i="24"/>
  <c r="AO81" i="24" s="1"/>
  <c r="BC85" i="24"/>
  <c r="AL102" i="24"/>
  <c r="BB119" i="24"/>
  <c r="BF119" i="24" s="1"/>
  <c r="BA119" i="24"/>
  <c r="AL130" i="24"/>
  <c r="AO130" i="24" s="1"/>
  <c r="AK142" i="24"/>
  <c r="AL142" i="24"/>
  <c r="AM142" i="24"/>
  <c r="BA155" i="24"/>
  <c r="BB155" i="24"/>
  <c r="BF155" i="24" s="1"/>
  <c r="BC155" i="24"/>
  <c r="BB168" i="24"/>
  <c r="BF168" i="24" s="1"/>
  <c r="BA168" i="24"/>
  <c r="BA196" i="24"/>
  <c r="BC197" i="24"/>
  <c r="BA197" i="24"/>
  <c r="AK257" i="24"/>
  <c r="AM257" i="24"/>
  <c r="BD37" i="24"/>
  <c r="BA50" i="24"/>
  <c r="BC50" i="24"/>
  <c r="BA62" i="24"/>
  <c r="BC62" i="24"/>
  <c r="AM89" i="24"/>
  <c r="BA107" i="24"/>
  <c r="BC119" i="24"/>
  <c r="BC144" i="24"/>
  <c r="BC176" i="24"/>
  <c r="BC208" i="24"/>
  <c r="AK229" i="24"/>
  <c r="AM229" i="24"/>
  <c r="AK260" i="24"/>
  <c r="AL260" i="24"/>
  <c r="AK285" i="24"/>
  <c r="AM285" i="24"/>
  <c r="AM317" i="24"/>
  <c r="AK317" i="24"/>
  <c r="AM349" i="24"/>
  <c r="AK349" i="24"/>
  <c r="AM381" i="24"/>
  <c r="AK381" i="24"/>
  <c r="AK413" i="24"/>
  <c r="AM413" i="24"/>
  <c r="AK445" i="24"/>
  <c r="AM445" i="24"/>
  <c r="AK44" i="24"/>
  <c r="AL116" i="24"/>
  <c r="AK116" i="24"/>
  <c r="BA72" i="24"/>
  <c r="BC156" i="24"/>
  <c r="BB156" i="24"/>
  <c r="BF156" i="24" s="1"/>
  <c r="AL171" i="24"/>
  <c r="BA181" i="24"/>
  <c r="AK202" i="24"/>
  <c r="AL202" i="24"/>
  <c r="AM22" i="24"/>
  <c r="BB30" i="24"/>
  <c r="BF30" i="24" s="1"/>
  <c r="BA30" i="24"/>
  <c r="BB64" i="24"/>
  <c r="BF64" i="24" s="1"/>
  <c r="BC107" i="24"/>
  <c r="AL117" i="24"/>
  <c r="BB125" i="24"/>
  <c r="BF125" i="24" s="1"/>
  <c r="BC125" i="24"/>
  <c r="BA139" i="24"/>
  <c r="BC139" i="24"/>
  <c r="BA157" i="24"/>
  <c r="AK183" i="24"/>
  <c r="AM188" i="24"/>
  <c r="AK188" i="24"/>
  <c r="AK289" i="24"/>
  <c r="BA311" i="24"/>
  <c r="AL325" i="24"/>
  <c r="BA334" i="24"/>
  <c r="BC335" i="24"/>
  <c r="BA335" i="24"/>
  <c r="AM377" i="24"/>
  <c r="AK377" i="24"/>
  <c r="AK408" i="24"/>
  <c r="AL408" i="24"/>
  <c r="AM408" i="24"/>
  <c r="BA421" i="24"/>
  <c r="BB421" i="24"/>
  <c r="BF421" i="24" s="1"/>
  <c r="BC421" i="24"/>
  <c r="BB434" i="24"/>
  <c r="BF434" i="24" s="1"/>
  <c r="BA434" i="24"/>
  <c r="AN454" i="24"/>
  <c r="AK486" i="24"/>
  <c r="AM486" i="24"/>
  <c r="AL89" i="24"/>
  <c r="AO89" i="24" s="1"/>
  <c r="BA176" i="24"/>
  <c r="AL183" i="24"/>
  <c r="AK190" i="24"/>
  <c r="AM190" i="24"/>
  <c r="AM203" i="24"/>
  <c r="BA215" i="24"/>
  <c r="BB215" i="24"/>
  <c r="BF215" i="24" s="1"/>
  <c r="BA220" i="24"/>
  <c r="BA242" i="24"/>
  <c r="AM249" i="24"/>
  <c r="BC298" i="24"/>
  <c r="AL301" i="24"/>
  <c r="AO301" i="24" s="1"/>
  <c r="BA310" i="24"/>
  <c r="BC36" i="24"/>
  <c r="BB36" i="24"/>
  <c r="BF36" i="24" s="1"/>
  <c r="AL94" i="24"/>
  <c r="AO94" i="24" s="1"/>
  <c r="BB164" i="24"/>
  <c r="BF164" i="24" s="1"/>
  <c r="AL169" i="24"/>
  <c r="AM169" i="24"/>
  <c r="BE191" i="24"/>
  <c r="BD191" i="24"/>
  <c r="BB234" i="24"/>
  <c r="BF234" i="24" s="1"/>
  <c r="AM237" i="24"/>
  <c r="AL237" i="24"/>
  <c r="BD247" i="24"/>
  <c r="AM250" i="24"/>
  <c r="AK250" i="24"/>
  <c r="BA74" i="24"/>
  <c r="BB74" i="24"/>
  <c r="BF74" i="24" s="1"/>
  <c r="AL131" i="24"/>
  <c r="BC187" i="24"/>
  <c r="BA208" i="24"/>
  <c r="AO246" i="24"/>
  <c r="AN267" i="24"/>
  <c r="AM253" i="24"/>
  <c r="AL253" i="24"/>
  <c r="AN264" i="24"/>
  <c r="AK292" i="24"/>
  <c r="AL292" i="24"/>
  <c r="BB310" i="24"/>
  <c r="BF310" i="24" s="1"/>
  <c r="BB196" i="24"/>
  <c r="BF196" i="24" s="1"/>
  <c r="BC230" i="24"/>
  <c r="AM245" i="24"/>
  <c r="AL245" i="24"/>
  <c r="AK265" i="24"/>
  <c r="BD272" i="24"/>
  <c r="AN283" i="24"/>
  <c r="BC287" i="24"/>
  <c r="BB287" i="24"/>
  <c r="BF287" i="24" s="1"/>
  <c r="BC128" i="24"/>
  <c r="BB128" i="24"/>
  <c r="BF128" i="24" s="1"/>
  <c r="AM241" i="24"/>
  <c r="BB285" i="24"/>
  <c r="BF285" i="24" s="1"/>
  <c r="AK324" i="24"/>
  <c r="AL324" i="24"/>
  <c r="BC339" i="24"/>
  <c r="BB339" i="24"/>
  <c r="BF339" i="24" s="1"/>
  <c r="BA341" i="24"/>
  <c r="BC341" i="24"/>
  <c r="AN348" i="24"/>
  <c r="AK353" i="24"/>
  <c r="BA365" i="24"/>
  <c r="BB365" i="24"/>
  <c r="BF365" i="24" s="1"/>
  <c r="BB399" i="24"/>
  <c r="BF399" i="24" s="1"/>
  <c r="BA143" i="24"/>
  <c r="BB143" i="24"/>
  <c r="BF143" i="24" s="1"/>
  <c r="AK240" i="24"/>
  <c r="AL240" i="24"/>
  <c r="BD277" i="24"/>
  <c r="AL321" i="24"/>
  <c r="AK328" i="24"/>
  <c r="AM328" i="24"/>
  <c r="BD359" i="24"/>
  <c r="BC366" i="24"/>
  <c r="AM384" i="24"/>
  <c r="AM393" i="24"/>
  <c r="AK393" i="24"/>
  <c r="AN399" i="24"/>
  <c r="AK272" i="24"/>
  <c r="AM272" i="24"/>
  <c r="BB286" i="24"/>
  <c r="BF286" i="24" s="1"/>
  <c r="BA298" i="24"/>
  <c r="BB316" i="24"/>
  <c r="BF316" i="24" s="1"/>
  <c r="BA316" i="24"/>
  <c r="BA383" i="24"/>
  <c r="BA390" i="24"/>
  <c r="AL403" i="24"/>
  <c r="AM403" i="24"/>
  <c r="BB437" i="24"/>
  <c r="BF437" i="24" s="1"/>
  <c r="BD465" i="24"/>
  <c r="AK482" i="24"/>
  <c r="AM482" i="24"/>
  <c r="AL494" i="24"/>
  <c r="AO494" i="24" s="1"/>
  <c r="BD232" i="24"/>
  <c r="BD307" i="24"/>
  <c r="BB342" i="24"/>
  <c r="BF342" i="24" s="1"/>
  <c r="AL349" i="24"/>
  <c r="BC145" i="24"/>
  <c r="BB145" i="24"/>
  <c r="BF145" i="24" s="1"/>
  <c r="AL295" i="24"/>
  <c r="AK295" i="24"/>
  <c r="BB351" i="24"/>
  <c r="BF351" i="24" s="1"/>
  <c r="AL381" i="24"/>
  <c r="BA423" i="24"/>
  <c r="AK449" i="24"/>
  <c r="BD376" i="24"/>
  <c r="BD364" i="24"/>
  <c r="BA415" i="24"/>
  <c r="BA441" i="24"/>
  <c r="BB441" i="24"/>
  <c r="BF441" i="24" s="1"/>
  <c r="AM462" i="24"/>
  <c r="BA483" i="24"/>
  <c r="BD347" i="24"/>
  <c r="BB415" i="24"/>
  <c r="BF415" i="24" s="1"/>
  <c r="BC454" i="24"/>
  <c r="AK465" i="24"/>
  <c r="AM465" i="24"/>
  <c r="BD175" i="24"/>
  <c r="AN354" i="24"/>
  <c r="BA410" i="24"/>
  <c r="AK290" i="24"/>
  <c r="AM397" i="24"/>
  <c r="BA409" i="24"/>
  <c r="BB409" i="24"/>
  <c r="BF409" i="24" s="1"/>
  <c r="BB414" i="24"/>
  <c r="BF414" i="24" s="1"/>
  <c r="BC414" i="24"/>
  <c r="AN416" i="24"/>
  <c r="BC422" i="24"/>
  <c r="BB422" i="24"/>
  <c r="BF422" i="24" s="1"/>
  <c r="AL432" i="24"/>
  <c r="BA439" i="24"/>
  <c r="AK452" i="24"/>
  <c r="AL452" i="24"/>
  <c r="BA479" i="24"/>
  <c r="BB148" i="24"/>
  <c r="BF148" i="24" s="1"/>
  <c r="BC148" i="24"/>
  <c r="BA345" i="24"/>
  <c r="BB345" i="24"/>
  <c r="BF345" i="24" s="1"/>
  <c r="BC406" i="24"/>
  <c r="BA445" i="24"/>
  <c r="BC445" i="24"/>
  <c r="BB173" i="24"/>
  <c r="BF173" i="24" s="1"/>
  <c r="AK336" i="24"/>
  <c r="AM336" i="24"/>
  <c r="BC480" i="24"/>
  <c r="BB480" i="24"/>
  <c r="BF480" i="24" s="1"/>
  <c r="AL489" i="24"/>
  <c r="AO489" i="24" s="1"/>
  <c r="BC503" i="24"/>
  <c r="AL6" i="24"/>
  <c r="AK6" i="24"/>
  <c r="AM6" i="24"/>
  <c r="BA12" i="24"/>
  <c r="BB12" i="24"/>
  <c r="BF12" i="24" s="1"/>
  <c r="BC26" i="24"/>
  <c r="BA26" i="24"/>
  <c r="BC55" i="24"/>
  <c r="BA55" i="24"/>
  <c r="AK15" i="24"/>
  <c r="AM15" i="24"/>
  <c r="AL54" i="24"/>
  <c r="AK54" i="24"/>
  <c r="AL14" i="24"/>
  <c r="AK14" i="24"/>
  <c r="BC44" i="24"/>
  <c r="BA44" i="24"/>
  <c r="AM78" i="24"/>
  <c r="AK78" i="24"/>
  <c r="AM106" i="24"/>
  <c r="AK106" i="24"/>
  <c r="BB41" i="24"/>
  <c r="BF41" i="24" s="1"/>
  <c r="BC41" i="24"/>
  <c r="BC112" i="24"/>
  <c r="BA112" i="24"/>
  <c r="AK147" i="24"/>
  <c r="AM147" i="24"/>
  <c r="AK179" i="24"/>
  <c r="AM179" i="24"/>
  <c r="AK211" i="24"/>
  <c r="AM211" i="24"/>
  <c r="AK77" i="24"/>
  <c r="AL77" i="24"/>
  <c r="AL96" i="24"/>
  <c r="AK96" i="24"/>
  <c r="AK143" i="24"/>
  <c r="AM143" i="24"/>
  <c r="AK174" i="24"/>
  <c r="AL174" i="24"/>
  <c r="AM174" i="24"/>
  <c r="AM17" i="24"/>
  <c r="AL17" i="24"/>
  <c r="AK101" i="24"/>
  <c r="AL101" i="24"/>
  <c r="AK159" i="24"/>
  <c r="AM159" i="24"/>
  <c r="AK191" i="24"/>
  <c r="AM191" i="24"/>
  <c r="AK223" i="24"/>
  <c r="AM223" i="24"/>
  <c r="AM261" i="24"/>
  <c r="AK261" i="24"/>
  <c r="AM293" i="24"/>
  <c r="AK293" i="24"/>
  <c r="AK357" i="24"/>
  <c r="AM357" i="24"/>
  <c r="AK389" i="24"/>
  <c r="AM389" i="24"/>
  <c r="AL110" i="24"/>
  <c r="BA34" i="24"/>
  <c r="BC34" i="24"/>
  <c r="BA126" i="24"/>
  <c r="BB126" i="24"/>
  <c r="BF126" i="24" s="1"/>
  <c r="BA151" i="24"/>
  <c r="BB151" i="24"/>
  <c r="BF151" i="24" s="1"/>
  <c r="BD194" i="24"/>
  <c r="AK218" i="24"/>
  <c r="AL218" i="24"/>
  <c r="AL52" i="24"/>
  <c r="AM52" i="24"/>
  <c r="BB212" i="24"/>
  <c r="BF212" i="24" s="1"/>
  <c r="BC212" i="24"/>
  <c r="BB246" i="24"/>
  <c r="BF246" i="24" s="1"/>
  <c r="BA246" i="24"/>
  <c r="BC259" i="24"/>
  <c r="BB259" i="24"/>
  <c r="BF259" i="24" s="1"/>
  <c r="AK280" i="24"/>
  <c r="AL280" i="24"/>
  <c r="AM280" i="24"/>
  <c r="AK312" i="24"/>
  <c r="AL312" i="24"/>
  <c r="AM312" i="24"/>
  <c r="BA325" i="24"/>
  <c r="BB325" i="24"/>
  <c r="BF325" i="24" s="1"/>
  <c r="BC325" i="24"/>
  <c r="BB338" i="24"/>
  <c r="BF338" i="24" s="1"/>
  <c r="BA338" i="24"/>
  <c r="AL357" i="24"/>
  <c r="BC367" i="24"/>
  <c r="BA367" i="24"/>
  <c r="AM409" i="24"/>
  <c r="AK409" i="24"/>
  <c r="AK440" i="24"/>
  <c r="AM440" i="24"/>
  <c r="AL440" i="24"/>
  <c r="AN494" i="24"/>
  <c r="AL68" i="24"/>
  <c r="AO68" i="24" s="1"/>
  <c r="AM68" i="24"/>
  <c r="AM98" i="24"/>
  <c r="AL98" i="24"/>
  <c r="AO98" i="24" s="1"/>
  <c r="BB113" i="24"/>
  <c r="BF113" i="24" s="1"/>
  <c r="BA113" i="24"/>
  <c r="AN279" i="24"/>
  <c r="AK288" i="24"/>
  <c r="AL288" i="24"/>
  <c r="BA301" i="24"/>
  <c r="BB301" i="24"/>
  <c r="BF301" i="24" s="1"/>
  <c r="AK170" i="24"/>
  <c r="AL170" i="24"/>
  <c r="AK109" i="24"/>
  <c r="AL109" i="24"/>
  <c r="AM196" i="24"/>
  <c r="AK196" i="24"/>
  <c r="AM270" i="24"/>
  <c r="AK270" i="24"/>
  <c r="AM288" i="24"/>
  <c r="AL191" i="24"/>
  <c r="BA289" i="24"/>
  <c r="BB289" i="24"/>
  <c r="BF289" i="24" s="1"/>
  <c r="BD331" i="24"/>
  <c r="BC334" i="24"/>
  <c r="BD262" i="24"/>
  <c r="BB292" i="24"/>
  <c r="BF292" i="24" s="1"/>
  <c r="BA292" i="24"/>
  <c r="AK304" i="24"/>
  <c r="AM304" i="24"/>
  <c r="BA373" i="24"/>
  <c r="BC373" i="24"/>
  <c r="BA397" i="24"/>
  <c r="BB397" i="24"/>
  <c r="BF397" i="24" s="1"/>
  <c r="AM103" i="24"/>
  <c r="AK103" i="24"/>
  <c r="BD295" i="24"/>
  <c r="BD327" i="24"/>
  <c r="AM361" i="24"/>
  <c r="AK361" i="24"/>
  <c r="AM425" i="24"/>
  <c r="AK425" i="24"/>
  <c r="AK420" i="24"/>
  <c r="AL420" i="24"/>
  <c r="BC435" i="24"/>
  <c r="BB435" i="24"/>
  <c r="BF435" i="24" s="1"/>
  <c r="AK461" i="24"/>
  <c r="AL461" i="24"/>
  <c r="BC472" i="24"/>
  <c r="BA472" i="24"/>
  <c r="BA494" i="24"/>
  <c r="BB494" i="24"/>
  <c r="BF494" i="24" s="1"/>
  <c r="AN339" i="24"/>
  <c r="BA353" i="24"/>
  <c r="BB353" i="24"/>
  <c r="BF353" i="24" s="1"/>
  <c r="AL410" i="24"/>
  <c r="BD424" i="24"/>
  <c r="BC490" i="24"/>
  <c r="BD382" i="24"/>
  <c r="AM422" i="24"/>
  <c r="AK422" i="24"/>
  <c r="BC446" i="24"/>
  <c r="BB446" i="24"/>
  <c r="BF446" i="24" s="1"/>
  <c r="AM463" i="24"/>
  <c r="AK463" i="24"/>
  <c r="AK497" i="24"/>
  <c r="AM497" i="24"/>
  <c r="AL464" i="24"/>
  <c r="AK464" i="24"/>
  <c r="AL435" i="24"/>
  <c r="AO435" i="24" s="1"/>
  <c r="AM435" i="24"/>
  <c r="BB358" i="24"/>
  <c r="BF358" i="24" s="1"/>
  <c r="BC358" i="24"/>
  <c r="AL415" i="24"/>
  <c r="AK415" i="24"/>
  <c r="AK485" i="24"/>
  <c r="AL485" i="24"/>
  <c r="AN411" i="24"/>
  <c r="AN466" i="24"/>
  <c r="BD487" i="24"/>
  <c r="AK340" i="24"/>
  <c r="AL340" i="24"/>
  <c r="AN370" i="24"/>
  <c r="BC447" i="24"/>
  <c r="BB447" i="24"/>
  <c r="BF447" i="24" s="1"/>
  <c r="AN489" i="24"/>
  <c r="BA31" i="24"/>
  <c r="BB31" i="24"/>
  <c r="BF31" i="24" s="1"/>
  <c r="BC23" i="24"/>
  <c r="BB23" i="24"/>
  <c r="BF23" i="24" s="1"/>
  <c r="AK30" i="24"/>
  <c r="AL30" i="24"/>
  <c r="BB57" i="24"/>
  <c r="BF57" i="24" s="1"/>
  <c r="BA57" i="24"/>
  <c r="BC12" i="24"/>
  <c r="AM14" i="24"/>
  <c r="AL86" i="24"/>
  <c r="AO86" i="24" s="1"/>
  <c r="BC96" i="24"/>
  <c r="BA96" i="24"/>
  <c r="BC63" i="24"/>
  <c r="BB63" i="24"/>
  <c r="BF63" i="24" s="1"/>
  <c r="AL114" i="24"/>
  <c r="AK155" i="24"/>
  <c r="AM155" i="24"/>
  <c r="AK187" i="24"/>
  <c r="AM187" i="24"/>
  <c r="AK219" i="24"/>
  <c r="AM219" i="24"/>
  <c r="AM77" i="24"/>
  <c r="BA82" i="24"/>
  <c r="BB82" i="24"/>
  <c r="BF82" i="24" s="1"/>
  <c r="BC133" i="24"/>
  <c r="BA133" i="24"/>
  <c r="AK175" i="24"/>
  <c r="AM175" i="24"/>
  <c r="AK206" i="24"/>
  <c r="AL206" i="24"/>
  <c r="AM206" i="24"/>
  <c r="BA219" i="24"/>
  <c r="BB219" i="24"/>
  <c r="BF219" i="24" s="1"/>
  <c r="AM48" i="24"/>
  <c r="AM101" i="24"/>
  <c r="BB124" i="24"/>
  <c r="BF124" i="24" s="1"/>
  <c r="BC200" i="24"/>
  <c r="AL241" i="24"/>
  <c r="AO241" i="24" s="1"/>
  <c r="BC251" i="24"/>
  <c r="BA251" i="24"/>
  <c r="AN301" i="24"/>
  <c r="AN333" i="24"/>
  <c r="AN397" i="24"/>
  <c r="AM36" i="24"/>
  <c r="AM90" i="24"/>
  <c r="AL90" i="24"/>
  <c r="AO90" i="24" s="1"/>
  <c r="AM114" i="24"/>
  <c r="BC126" i="24"/>
  <c r="AL143" i="24"/>
  <c r="AL147" i="24"/>
  <c r="BC151" i="24"/>
  <c r="BD180" i="24"/>
  <c r="AM218" i="24"/>
  <c r="BB32" i="24"/>
  <c r="BF32" i="24" s="1"/>
  <c r="BC32" i="24"/>
  <c r="BC71" i="24"/>
  <c r="AM123" i="24"/>
  <c r="AK123" i="24"/>
  <c r="BC137" i="24"/>
  <c r="BB137" i="24"/>
  <c r="BF137" i="24" s="1"/>
  <c r="BA183" i="24"/>
  <c r="BB183" i="24"/>
  <c r="BF183" i="24" s="1"/>
  <c r="BD213" i="24"/>
  <c r="BA237" i="24"/>
  <c r="BB237" i="24"/>
  <c r="BF237" i="24" s="1"/>
  <c r="AL261" i="24"/>
  <c r="BC271" i="24"/>
  <c r="BA271" i="24"/>
  <c r="AM281" i="24"/>
  <c r="AK281" i="24"/>
  <c r="AL293" i="24"/>
  <c r="BC303" i="24"/>
  <c r="BA303" i="24"/>
  <c r="AM313" i="24"/>
  <c r="AK313" i="24"/>
  <c r="AK344" i="24"/>
  <c r="AL344" i="24"/>
  <c r="AM344" i="24"/>
  <c r="BB370" i="24"/>
  <c r="BF370" i="24" s="1"/>
  <c r="BA370" i="24"/>
  <c r="BD398" i="24"/>
  <c r="AK441" i="24"/>
  <c r="AM441" i="24"/>
  <c r="AN502" i="24"/>
  <c r="AK37" i="24"/>
  <c r="AM37" i="24"/>
  <c r="AM220" i="24"/>
  <c r="AK220" i="24"/>
  <c r="BE256" i="24"/>
  <c r="BA269" i="24"/>
  <c r="BB269" i="24"/>
  <c r="BF269" i="24" s="1"/>
  <c r="AK222" i="24"/>
  <c r="AM222" i="24"/>
  <c r="AM109" i="24"/>
  <c r="BB133" i="24"/>
  <c r="BF133" i="24" s="1"/>
  <c r="BD201" i="24"/>
  <c r="BD239" i="24"/>
  <c r="AL243" i="24"/>
  <c r="AK243" i="24"/>
  <c r="AL235" i="24"/>
  <c r="AK235" i="24"/>
  <c r="BD249" i="24"/>
  <c r="AN275" i="24"/>
  <c r="BD281" i="24"/>
  <c r="AN284" i="24"/>
  <c r="BC301" i="24"/>
  <c r="AL313" i="24"/>
  <c r="BB112" i="24"/>
  <c r="BF112" i="24" s="1"/>
  <c r="BD228" i="24"/>
  <c r="AL238" i="24"/>
  <c r="BA253" i="24"/>
  <c r="BB253" i="24"/>
  <c r="BF253" i="24" s="1"/>
  <c r="BC289" i="24"/>
  <c r="AL303" i="24"/>
  <c r="AK303" i="24"/>
  <c r="AN318" i="24"/>
  <c r="AM64" i="24"/>
  <c r="AM333" i="24"/>
  <c r="BA405" i="24"/>
  <c r="BC405" i="24"/>
  <c r="BE199" i="24"/>
  <c r="BD199" i="24"/>
  <c r="AM301" i="24"/>
  <c r="BC327" i="24"/>
  <c r="BB327" i="24"/>
  <c r="BF327" i="24" s="1"/>
  <c r="AM378" i="24"/>
  <c r="AK378" i="24"/>
  <c r="BC410" i="24"/>
  <c r="BC456" i="24"/>
  <c r="BA456" i="24"/>
  <c r="BD318" i="24"/>
  <c r="AN347" i="24"/>
  <c r="AM365" i="24"/>
  <c r="AN374" i="24"/>
  <c r="AN407" i="24"/>
  <c r="BC412" i="24"/>
  <c r="AM420" i="24"/>
  <c r="AL462" i="24"/>
  <c r="BB475" i="24"/>
  <c r="BF475" i="24" s="1"/>
  <c r="BA475" i="24"/>
  <c r="AL339" i="24"/>
  <c r="AO339" i="24" s="1"/>
  <c r="AM339" i="24"/>
  <c r="BD294" i="24"/>
  <c r="BD344" i="24"/>
  <c r="BE344" i="24"/>
  <c r="BD350" i="24"/>
  <c r="BC353" i="24"/>
  <c r="AM358" i="24"/>
  <c r="AK358" i="24"/>
  <c r="AL365" i="24"/>
  <c r="AN384" i="24"/>
  <c r="AL429" i="24"/>
  <c r="AO429" i="24" s="1"/>
  <c r="BA449" i="24"/>
  <c r="BB449" i="24"/>
  <c r="BF449" i="24" s="1"/>
  <c r="AN456" i="24"/>
  <c r="BC483" i="24"/>
  <c r="BB382" i="24"/>
  <c r="BF382" i="24" s="1"/>
  <c r="BC382" i="24"/>
  <c r="AL390" i="24"/>
  <c r="BA257" i="24"/>
  <c r="BC257" i="24"/>
  <c r="BD368" i="24"/>
  <c r="AL422" i="24"/>
  <c r="AL463" i="24"/>
  <c r="BA478" i="24"/>
  <c r="BC478" i="24"/>
  <c r="AL496" i="24"/>
  <c r="AK496" i="24"/>
  <c r="AN503" i="24"/>
  <c r="AK404" i="24"/>
  <c r="AL404" i="24"/>
  <c r="BD460" i="24"/>
  <c r="BE460" i="24"/>
  <c r="AM464" i="24"/>
  <c r="AN499" i="24"/>
  <c r="AM184" i="24"/>
  <c r="AK184" i="24"/>
  <c r="AN296" i="24"/>
  <c r="AN406" i="24"/>
  <c r="AM470" i="24"/>
  <c r="BA482" i="24"/>
  <c r="BB482" i="24"/>
  <c r="BF482" i="24" s="1"/>
  <c r="BD326" i="24"/>
  <c r="AN371" i="24"/>
  <c r="AM415" i="24"/>
  <c r="AK436" i="24"/>
  <c r="AL436" i="24"/>
  <c r="BB444" i="24"/>
  <c r="BF444" i="24" s="1"/>
  <c r="BA444" i="24"/>
  <c r="BC467" i="24"/>
  <c r="BA474" i="24"/>
  <c r="BB474" i="24"/>
  <c r="BF474" i="24" s="1"/>
  <c r="AM485" i="24"/>
  <c r="AL488" i="24"/>
  <c r="AK488" i="24"/>
  <c r="AM494" i="24"/>
  <c r="BC357" i="24"/>
  <c r="AL411" i="24"/>
  <c r="AM411" i="24"/>
  <c r="AN448" i="24"/>
  <c r="BB487" i="24"/>
  <c r="BF487" i="24" s="1"/>
  <c r="BC487" i="24"/>
  <c r="AM340" i="24"/>
  <c r="BC474" i="24"/>
  <c r="BC9" i="24"/>
  <c r="BC8" i="24"/>
  <c r="BB26" i="24"/>
  <c r="BF26" i="24" s="1"/>
  <c r="BB7" i="24"/>
  <c r="BF7" i="24" s="1"/>
  <c r="BA7" i="24"/>
  <c r="AK11" i="24"/>
  <c r="AL11" i="24"/>
  <c r="AK29" i="24"/>
  <c r="AL8" i="24"/>
  <c r="AO8" i="24" s="1"/>
  <c r="AM8" i="24"/>
  <c r="AM30" i="24"/>
  <c r="AM51" i="24"/>
  <c r="AK51" i="24"/>
  <c r="AK62" i="24"/>
  <c r="AM62" i="24"/>
  <c r="BA13" i="24"/>
  <c r="BA35" i="24"/>
  <c r="AK58" i="24"/>
  <c r="AM58" i="24"/>
  <c r="BB11" i="24"/>
  <c r="BF11" i="24" s="1"/>
  <c r="BA11" i="24"/>
  <c r="AM32" i="24"/>
  <c r="AK32" i="24"/>
  <c r="AK73" i="24"/>
  <c r="AL73" i="24"/>
  <c r="AM73" i="24"/>
  <c r="BA86" i="24"/>
  <c r="BB86" i="24"/>
  <c r="BF86" i="24" s="1"/>
  <c r="BB99" i="24"/>
  <c r="BF99" i="24" s="1"/>
  <c r="BA99" i="24"/>
  <c r="AK43" i="24"/>
  <c r="BA64" i="24"/>
  <c r="BB70" i="24"/>
  <c r="BF70" i="24" s="1"/>
  <c r="AK85" i="24"/>
  <c r="AL85" i="24"/>
  <c r="BB96" i="24"/>
  <c r="BF96" i="24" s="1"/>
  <c r="BA114" i="24"/>
  <c r="BB114" i="24"/>
  <c r="BF114" i="24" s="1"/>
  <c r="BC114" i="24"/>
  <c r="BB127" i="24"/>
  <c r="BF127" i="24" s="1"/>
  <c r="BA127" i="24"/>
  <c r="AN163" i="24"/>
  <c r="AN195" i="24"/>
  <c r="AN227" i="24"/>
  <c r="BC17" i="24"/>
  <c r="BA66" i="24"/>
  <c r="BB66" i="24"/>
  <c r="BF66" i="24" s="1"/>
  <c r="AL78" i="24"/>
  <c r="BB80" i="24"/>
  <c r="BF80" i="24" s="1"/>
  <c r="BC82" i="24"/>
  <c r="AL100" i="24"/>
  <c r="AM100" i="24"/>
  <c r="BB136" i="24"/>
  <c r="BF136" i="24" s="1"/>
  <c r="BA136" i="24"/>
  <c r="AL155" i="24"/>
  <c r="BA164" i="24"/>
  <c r="BC165" i="24"/>
  <c r="BA165" i="24"/>
  <c r="AK207" i="24"/>
  <c r="AM207" i="24"/>
  <c r="AN249" i="24"/>
  <c r="AM50" i="24"/>
  <c r="AL58" i="24"/>
  <c r="BB62" i="24"/>
  <c r="BF62" i="24" s="1"/>
  <c r="AK66" i="24"/>
  <c r="BB103" i="24"/>
  <c r="BF103" i="24" s="1"/>
  <c r="AL106" i="24"/>
  <c r="BC132" i="24"/>
  <c r="AM144" i="24"/>
  <c r="AK144" i="24"/>
  <c r="AM176" i="24"/>
  <c r="AK176" i="24"/>
  <c r="AM208" i="24"/>
  <c r="AK208" i="24"/>
  <c r="BD225" i="24"/>
  <c r="AK228" i="24"/>
  <c r="AL228" i="24"/>
  <c r="BA241" i="24"/>
  <c r="BB241" i="24"/>
  <c r="BF241" i="24" s="1"/>
  <c r="BC241" i="24"/>
  <c r="BB254" i="24"/>
  <c r="BF254" i="24" s="1"/>
  <c r="BA254" i="24"/>
  <c r="AN277" i="24"/>
  <c r="AN309" i="24"/>
  <c r="AN341" i="24"/>
  <c r="AN373" i="24"/>
  <c r="AN405" i="24"/>
  <c r="AN437" i="24"/>
  <c r="BB43" i="24"/>
  <c r="BF43" i="24" s="1"/>
  <c r="AM70" i="24"/>
  <c r="BA79" i="24"/>
  <c r="BA104" i="24"/>
  <c r="AK53" i="24"/>
  <c r="AM53" i="24"/>
  <c r="AL59" i="24"/>
  <c r="BC99" i="24"/>
  <c r="BC131" i="24"/>
  <c r="AM139" i="24"/>
  <c r="AK151" i="24"/>
  <c r="AN152" i="24"/>
  <c r="BA156" i="24"/>
  <c r="BB165" i="24"/>
  <c r="BF165" i="24" s="1"/>
  <c r="BC180" i="24"/>
  <c r="BB180" i="24"/>
  <c r="BF180" i="24" s="1"/>
  <c r="BC205" i="24"/>
  <c r="BB205" i="24"/>
  <c r="BF205" i="24" s="1"/>
  <c r="BB210" i="24"/>
  <c r="BF210" i="24" s="1"/>
  <c r="BA210" i="24"/>
  <c r="BC30" i="24"/>
  <c r="BC40" i="24"/>
  <c r="BA40" i="24"/>
  <c r="BC49" i="24"/>
  <c r="AM113" i="24"/>
  <c r="AL118" i="24"/>
  <c r="AM118" i="24"/>
  <c r="BA125" i="24"/>
  <c r="BA130" i="24"/>
  <c r="BC130" i="24"/>
  <c r="BB139" i="24"/>
  <c r="BF139" i="24" s="1"/>
  <c r="AN146" i="24"/>
  <c r="AL151" i="24"/>
  <c r="AK158" i="24"/>
  <c r="AM158" i="24"/>
  <c r="AL179" i="24"/>
  <c r="BC183" i="24"/>
  <c r="BC213" i="24"/>
  <c r="BB213" i="24"/>
  <c r="BF213" i="24" s="1"/>
  <c r="AL229" i="24"/>
  <c r="AL233" i="24"/>
  <c r="BC237" i="24"/>
  <c r="BC249" i="24"/>
  <c r="BA261" i="24"/>
  <c r="BB261" i="24"/>
  <c r="BF261" i="24" s="1"/>
  <c r="BC261" i="24"/>
  <c r="BB274" i="24"/>
  <c r="BF274" i="24" s="1"/>
  <c r="BA274" i="24"/>
  <c r="BA282" i="24"/>
  <c r="BA293" i="24"/>
  <c r="BC293" i="24"/>
  <c r="BB293" i="24"/>
  <c r="BF293" i="24" s="1"/>
  <c r="BB306" i="24"/>
  <c r="BF306" i="24" s="1"/>
  <c r="BA306" i="24"/>
  <c r="BC322" i="24"/>
  <c r="AM345" i="24"/>
  <c r="AK345" i="24"/>
  <c r="AK376" i="24"/>
  <c r="AL376" i="24"/>
  <c r="AM376" i="24"/>
  <c r="BA389" i="24"/>
  <c r="BB389" i="24"/>
  <c r="BF389" i="24" s="1"/>
  <c r="BB402" i="24"/>
  <c r="BF402" i="24" s="1"/>
  <c r="BA402" i="24"/>
  <c r="AL421" i="24"/>
  <c r="BA430" i="24"/>
  <c r="BC431" i="24"/>
  <c r="BA431" i="24"/>
  <c r="AK478" i="24"/>
  <c r="AM478" i="24"/>
  <c r="AM12" i="24"/>
  <c r="AL37" i="24"/>
  <c r="BC67" i="24"/>
  <c r="BB79" i="24"/>
  <c r="BF79" i="24" s="1"/>
  <c r="AM122" i="24"/>
  <c r="AM138" i="24"/>
  <c r="BC146" i="24"/>
  <c r="AK154" i="24"/>
  <c r="AL154" i="24"/>
  <c r="BC169" i="24"/>
  <c r="BB169" i="24"/>
  <c r="BF169" i="24" s="1"/>
  <c r="BD171" i="24"/>
  <c r="AL176" i="24"/>
  <c r="AL190" i="24"/>
  <c r="AL195" i="24"/>
  <c r="AL207" i="24"/>
  <c r="AL220" i="24"/>
  <c r="AK236" i="24"/>
  <c r="AL236" i="24"/>
  <c r="AN244" i="24"/>
  <c r="BA36" i="24"/>
  <c r="AM81" i="24"/>
  <c r="AM130" i="24"/>
  <c r="BA152" i="24"/>
  <c r="AK169" i="24"/>
  <c r="AO221" i="24"/>
  <c r="AN221" i="24"/>
  <c r="BD227" i="24"/>
  <c r="BA233" i="24"/>
  <c r="BC233" i="24"/>
  <c r="AK237" i="24"/>
  <c r="BC246" i="24"/>
  <c r="AL250" i="24"/>
  <c r="BC115" i="24"/>
  <c r="AL150" i="24"/>
  <c r="BC201" i="24"/>
  <c r="BB201" i="24"/>
  <c r="BF201" i="24" s="1"/>
  <c r="BD203" i="24"/>
  <c r="BC221" i="24"/>
  <c r="BB221" i="24"/>
  <c r="BF221" i="24" s="1"/>
  <c r="AM243" i="24"/>
  <c r="AL271" i="24"/>
  <c r="AK271" i="24"/>
  <c r="BB134" i="24"/>
  <c r="BF134" i="24" s="1"/>
  <c r="BC134" i="24"/>
  <c r="BB178" i="24"/>
  <c r="BF178" i="24" s="1"/>
  <c r="BA178" i="24"/>
  <c r="AM195" i="24"/>
  <c r="BD223" i="24"/>
  <c r="BC242" i="24"/>
  <c r="AK253" i="24"/>
  <c r="AL264" i="24"/>
  <c r="BB279" i="24"/>
  <c r="BF279" i="24" s="1"/>
  <c r="AM282" i="24"/>
  <c r="AK282" i="24"/>
  <c r="BA286" i="24"/>
  <c r="BC302" i="24"/>
  <c r="AM309" i="24"/>
  <c r="AK166" i="24"/>
  <c r="AM166" i="24"/>
  <c r="AK186" i="24"/>
  <c r="AL186" i="24"/>
  <c r="BB228" i="24"/>
  <c r="BF228" i="24" s="1"/>
  <c r="BC228" i="24"/>
  <c r="AK245" i="24"/>
  <c r="BC253" i="24"/>
  <c r="BC269" i="24"/>
  <c r="AL277" i="24"/>
  <c r="BC282" i="24"/>
  <c r="BA287" i="24"/>
  <c r="BB303" i="24"/>
  <c r="BF303" i="24" s="1"/>
  <c r="AL309" i="24"/>
  <c r="AO309" i="24" s="1"/>
  <c r="AM329" i="24"/>
  <c r="AK329" i="24"/>
  <c r="BA128" i="24"/>
  <c r="AL223" i="24"/>
  <c r="AM227" i="24"/>
  <c r="AL263" i="24"/>
  <c r="AK263" i="24"/>
  <c r="AM302" i="24"/>
  <c r="AK302" i="24"/>
  <c r="BA319" i="24"/>
  <c r="AL329" i="24"/>
  <c r="BA339" i="24"/>
  <c r="BB341" i="24"/>
  <c r="BF341" i="24" s="1"/>
  <c r="AM356" i="24"/>
  <c r="BB367" i="24"/>
  <c r="BF367" i="24" s="1"/>
  <c r="AK388" i="24"/>
  <c r="AL388" i="24"/>
  <c r="AM228" i="24"/>
  <c r="AM236" i="24"/>
  <c r="BB277" i="24"/>
  <c r="BF277" i="24" s="1"/>
  <c r="AN320" i="24"/>
  <c r="AL328" i="24"/>
  <c r="AL333" i="24"/>
  <c r="AM346" i="24"/>
  <c r="AK346" i="24"/>
  <c r="BC378" i="24"/>
  <c r="BC398" i="24"/>
  <c r="BC402" i="24"/>
  <c r="AM442" i="24"/>
  <c r="AK442" i="24"/>
  <c r="AL272" i="24"/>
  <c r="BD309" i="24"/>
  <c r="BB318" i="24"/>
  <c r="BF318" i="24" s="1"/>
  <c r="BC318" i="24"/>
  <c r="AN319" i="24"/>
  <c r="BA321" i="24"/>
  <c r="BB321" i="24"/>
  <c r="BF321" i="24" s="1"/>
  <c r="AN343" i="24"/>
  <c r="BB348" i="24"/>
  <c r="BF348" i="24" s="1"/>
  <c r="BA348" i="24"/>
  <c r="AK372" i="24"/>
  <c r="AL372" i="24"/>
  <c r="BA378" i="24"/>
  <c r="BC389" i="24"/>
  <c r="AK392" i="24"/>
  <c r="AM392" i="24"/>
  <c r="AK403" i="24"/>
  <c r="AM429" i="24"/>
  <c r="AN444" i="24"/>
  <c r="AL449" i="24"/>
  <c r="BA462" i="24"/>
  <c r="BB462" i="24"/>
  <c r="BF462" i="24" s="1"/>
  <c r="AK481" i="24"/>
  <c r="AL481" i="24"/>
  <c r="AK493" i="24"/>
  <c r="AL493" i="24"/>
  <c r="BA503" i="24"/>
  <c r="BC504" i="24"/>
  <c r="BA504" i="24"/>
  <c r="AK252" i="24"/>
  <c r="AM252" i="24"/>
  <c r="AL297" i="24"/>
  <c r="AL314" i="24"/>
  <c r="BD333" i="24"/>
  <c r="AL341" i="24"/>
  <c r="AO341" i="24" s="1"/>
  <c r="AL353" i="24"/>
  <c r="BA145" i="24"/>
  <c r="BB284" i="24"/>
  <c r="BF284" i="24" s="1"/>
  <c r="BA284" i="24"/>
  <c r="BB294" i="24"/>
  <c r="BF294" i="24" s="1"/>
  <c r="BC294" i="24"/>
  <c r="AM326" i="24"/>
  <c r="AK326" i="24"/>
  <c r="BC350" i="24"/>
  <c r="BB350" i="24"/>
  <c r="BF350" i="24" s="1"/>
  <c r="AL358" i="24"/>
  <c r="AL373" i="24"/>
  <c r="AL385" i="24"/>
  <c r="AN412" i="24"/>
  <c r="AL417" i="24"/>
  <c r="AK424" i="24"/>
  <c r="AM424" i="24"/>
  <c r="AL445" i="24"/>
  <c r="BC449" i="24"/>
  <c r="AL486" i="24"/>
  <c r="BA495" i="24"/>
  <c r="BB499" i="24"/>
  <c r="BF499" i="24" s="1"/>
  <c r="BA499" i="24"/>
  <c r="BA362" i="24"/>
  <c r="BA385" i="24"/>
  <c r="BB385" i="24"/>
  <c r="BF385" i="24" s="1"/>
  <c r="AL397" i="24"/>
  <c r="AO397" i="24" s="1"/>
  <c r="AM269" i="24"/>
  <c r="BD323" i="24"/>
  <c r="BB343" i="24"/>
  <c r="BF343" i="24" s="1"/>
  <c r="AK360" i="24"/>
  <c r="AM360" i="24"/>
  <c r="BB368" i="24"/>
  <c r="BF368" i="24" s="1"/>
  <c r="BC368" i="24"/>
  <c r="AN375" i="24"/>
  <c r="AM450" i="24"/>
  <c r="AK450" i="24"/>
  <c r="BB479" i="24"/>
  <c r="BF479" i="24" s="1"/>
  <c r="BD488" i="24"/>
  <c r="AM496" i="24"/>
  <c r="AL377" i="24"/>
  <c r="AM404" i="24"/>
  <c r="AL465" i="24"/>
  <c r="AL470" i="24"/>
  <c r="BB485" i="24"/>
  <c r="BF485" i="24" s="1"/>
  <c r="BA485" i="24"/>
  <c r="AN322" i="24"/>
  <c r="BD429" i="24"/>
  <c r="BC482" i="24"/>
  <c r="BB326" i="24"/>
  <c r="BF326" i="24" s="1"/>
  <c r="BC326" i="24"/>
  <c r="AL371" i="24"/>
  <c r="AM371" i="24"/>
  <c r="BA414" i="24"/>
  <c r="AL416" i="24"/>
  <c r="BA422" i="24"/>
  <c r="BC429" i="24"/>
  <c r="AM436" i="24"/>
  <c r="BC444" i="24"/>
  <c r="BD470" i="24"/>
  <c r="AL482" i="24"/>
  <c r="AM489" i="24"/>
  <c r="AM495" i="24"/>
  <c r="AK495" i="24"/>
  <c r="BA148" i="24"/>
  <c r="BB319" i="24"/>
  <c r="BF319" i="24" s="1"/>
  <c r="BA417" i="24"/>
  <c r="BB417" i="24"/>
  <c r="BF417" i="24" s="1"/>
  <c r="BB445" i="24"/>
  <c r="BF445" i="24" s="1"/>
  <c r="BD461" i="24"/>
  <c r="BB380" i="24"/>
  <c r="BF380" i="24" s="1"/>
  <c r="BA380" i="24"/>
  <c r="AN419" i="24"/>
  <c r="BC463" i="24"/>
  <c r="BC475" i="24"/>
  <c r="BD480" i="24"/>
  <c r="AM488" i="24"/>
  <c r="BE502" i="24"/>
  <c r="BD502" i="24"/>
  <c r="AL490" i="24"/>
  <c r="Y10" i="24"/>
  <c r="R17" i="24"/>
  <c r="R18" i="24"/>
  <c r="R19" i="24"/>
  <c r="R20" i="24"/>
  <c r="S22" i="24"/>
  <c r="X55" i="24"/>
  <c r="AO279" i="24" l="1"/>
  <c r="AO399" i="24"/>
  <c r="BE453" i="24"/>
  <c r="BD229" i="24"/>
  <c r="AN446" i="24"/>
  <c r="AO386" i="24"/>
  <c r="AN36" i="24"/>
  <c r="BD54" i="24"/>
  <c r="BD90" i="24"/>
  <c r="AN24" i="24"/>
  <c r="BE436" i="24"/>
  <c r="AN286" i="24"/>
  <c r="BE222" i="24"/>
  <c r="AN71" i="24"/>
  <c r="BD83" i="24"/>
  <c r="AO498" i="24"/>
  <c r="BD68" i="24"/>
  <c r="AO72" i="24"/>
  <c r="BE458" i="24"/>
  <c r="AN26" i="24"/>
  <c r="BE331" i="24"/>
  <c r="BD170" i="24"/>
  <c r="BE379" i="24"/>
  <c r="AN93" i="24"/>
  <c r="AN41" i="24"/>
  <c r="BD52" i="24"/>
  <c r="AN88" i="24"/>
  <c r="BD24" i="24"/>
  <c r="BD93" i="24"/>
  <c r="AN5" i="24"/>
  <c r="AO275" i="24"/>
  <c r="AO197" i="24"/>
  <c r="AO134" i="24"/>
  <c r="AO492" i="24"/>
  <c r="BE323" i="24"/>
  <c r="BE37" i="24"/>
  <c r="BD497" i="24"/>
  <c r="BE106" i="24"/>
  <c r="BD501" i="24"/>
  <c r="BE296" i="24"/>
  <c r="BE25" i="24"/>
  <c r="AN492" i="24"/>
  <c r="BD328" i="24"/>
  <c r="AO181" i="24"/>
  <c r="BD100" i="24"/>
  <c r="BE100" i="24"/>
  <c r="AN72" i="24"/>
  <c r="AO47" i="24"/>
  <c r="AO299" i="24"/>
  <c r="AO467" i="24"/>
  <c r="BD459" i="24"/>
  <c r="BD38" i="24"/>
  <c r="BE218" i="24"/>
  <c r="BD481" i="24"/>
  <c r="AN19" i="24"/>
  <c r="BD142" i="24"/>
  <c r="AN42" i="24"/>
  <c r="AO259" i="24"/>
  <c r="AN84" i="24"/>
  <c r="AN148" i="24"/>
  <c r="AO311" i="24"/>
  <c r="BD53" i="24"/>
  <c r="AN9" i="24"/>
  <c r="AN79" i="24"/>
  <c r="BE68" i="24"/>
  <c r="AN153" i="24"/>
  <c r="BE202" i="24"/>
  <c r="BD81" i="24"/>
  <c r="BD89" i="24"/>
  <c r="AN119" i="24"/>
  <c r="AO204" i="24"/>
  <c r="AO80" i="24"/>
  <c r="AN145" i="24"/>
  <c r="BE432" i="24"/>
  <c r="AO193" i="24"/>
  <c r="AO291" i="24"/>
  <c r="AN120" i="24"/>
  <c r="AN33" i="24"/>
  <c r="BD427" i="24"/>
  <c r="AN259" i="24"/>
  <c r="BE498" i="24"/>
  <c r="AO402" i="24"/>
  <c r="AN20" i="24"/>
  <c r="AO359" i="24"/>
  <c r="AO79" i="24"/>
  <c r="AO367" i="24"/>
  <c r="BE93" i="24"/>
  <c r="BE227" i="24"/>
  <c r="AN248" i="24"/>
  <c r="BE174" i="24"/>
  <c r="BE291" i="24"/>
  <c r="AO306" i="24"/>
  <c r="BD395" i="24"/>
  <c r="AO298" i="24"/>
  <c r="AO225" i="24"/>
  <c r="AN239" i="24"/>
  <c r="BE225" i="24"/>
  <c r="AN438" i="24"/>
  <c r="AO395" i="24"/>
  <c r="BE239" i="24"/>
  <c r="BD108" i="24"/>
  <c r="BD135" i="24"/>
  <c r="AO200" i="24"/>
  <c r="BE81" i="24"/>
  <c r="BE10" i="24"/>
  <c r="BE451" i="24"/>
  <c r="BE320" i="24"/>
  <c r="AO500" i="24"/>
  <c r="BD231" i="24"/>
  <c r="AO307" i="24"/>
  <c r="BE92" i="24"/>
  <c r="BE19" i="24"/>
  <c r="BE75" i="24"/>
  <c r="AN80" i="24"/>
  <c r="BD4" i="24"/>
  <c r="AO426" i="24"/>
  <c r="BE387" i="24"/>
  <c r="BE89" i="24"/>
  <c r="BE53" i="24"/>
  <c r="BD71" i="24"/>
  <c r="BD492" i="24"/>
  <c r="AN47" i="24"/>
  <c r="AN204" i="24"/>
  <c r="BE276" i="24"/>
  <c r="BE54" i="24"/>
  <c r="AO39" i="24"/>
  <c r="AO274" i="24"/>
  <c r="AN18" i="24"/>
  <c r="AO294" i="24"/>
  <c r="AO91" i="24"/>
  <c r="BE443" i="24"/>
  <c r="BE267" i="24"/>
  <c r="BD42" i="24"/>
  <c r="BE408" i="24"/>
  <c r="BE24" i="24"/>
  <c r="BE396" i="24"/>
  <c r="BD19" i="24"/>
  <c r="BD45" i="24"/>
  <c r="BD6" i="24"/>
  <c r="BE209" i="24"/>
  <c r="BE265" i="24"/>
  <c r="AO443" i="24"/>
  <c r="BE223" i="24"/>
  <c r="AO119" i="24"/>
  <c r="BD131" i="24"/>
  <c r="AN134" i="24"/>
  <c r="AN4" i="24"/>
  <c r="BE232" i="24"/>
  <c r="AO382" i="24"/>
  <c r="BE38" i="24"/>
  <c r="AO331" i="24"/>
  <c r="AN69" i="24"/>
  <c r="AO70" i="24"/>
  <c r="AN67" i="24"/>
  <c r="BD117" i="24"/>
  <c r="AO268" i="24"/>
  <c r="BD27" i="24"/>
  <c r="AN55" i="24"/>
  <c r="AN99" i="24"/>
  <c r="BD275" i="24"/>
  <c r="BE175" i="24"/>
  <c r="BD224" i="24"/>
  <c r="BE158" i="24"/>
  <c r="AO198" i="24"/>
  <c r="BE461" i="24"/>
  <c r="BD468" i="24"/>
  <c r="AN104" i="24"/>
  <c r="AO287" i="24"/>
  <c r="BD264" i="24"/>
  <c r="BE153" i="24"/>
  <c r="AN198" i="24"/>
  <c r="AN92" i="24"/>
  <c r="BD147" i="24"/>
  <c r="AO55" i="24"/>
  <c r="BD160" i="24"/>
  <c r="AN479" i="24"/>
  <c r="BE161" i="24"/>
  <c r="BD153" i="24"/>
  <c r="BE424" i="24"/>
  <c r="BE371" i="24"/>
  <c r="BE147" i="24"/>
  <c r="AO99" i="24"/>
  <c r="BE15" i="24"/>
  <c r="AN39" i="24"/>
  <c r="AN423" i="24"/>
  <c r="AN504" i="24"/>
  <c r="AN149" i="24"/>
  <c r="AN311" i="24"/>
  <c r="BE206" i="24"/>
  <c r="AO148" i="24"/>
  <c r="AN25" i="24"/>
  <c r="BD386" i="24"/>
  <c r="AO160" i="24"/>
  <c r="BD59" i="24"/>
  <c r="BD161" i="24"/>
  <c r="BD25" i="24"/>
  <c r="BD141" i="24"/>
  <c r="BD15" i="24"/>
  <c r="BD106" i="24"/>
  <c r="AN111" i="24"/>
  <c r="BE111" i="24"/>
  <c r="AO232" i="24"/>
  <c r="AO87" i="24"/>
  <c r="AO210" i="24"/>
  <c r="AN124" i="24"/>
  <c r="AO61" i="24"/>
  <c r="BE360" i="24"/>
  <c r="AO352" i="24"/>
  <c r="BE392" i="24"/>
  <c r="AN45" i="24"/>
  <c r="BE58" i="24"/>
  <c r="AN121" i="24"/>
  <c r="BD129" i="24"/>
  <c r="BD105" i="24"/>
  <c r="AN137" i="24"/>
  <c r="BD91" i="24"/>
  <c r="AN157" i="24"/>
  <c r="BD158" i="24"/>
  <c r="BE384" i="24"/>
  <c r="BD354" i="24"/>
  <c r="AO477" i="24"/>
  <c r="BD477" i="24"/>
  <c r="BE45" i="24"/>
  <c r="AN115" i="24"/>
  <c r="AO205" i="24"/>
  <c r="AN91" i="24"/>
  <c r="BD392" i="24"/>
  <c r="AO468" i="24"/>
  <c r="AO124" i="24"/>
  <c r="BE172" i="24"/>
  <c r="AO168" i="24"/>
  <c r="BE428" i="24"/>
  <c r="BD336" i="24"/>
  <c r="AN21" i="24"/>
  <c r="AO323" i="24"/>
  <c r="AN161" i="24"/>
  <c r="AO161" i="24"/>
  <c r="BF48" i="24"/>
  <c r="BE48" i="24"/>
  <c r="BD448" i="24"/>
  <c r="BE448" i="24"/>
  <c r="BD77" i="24"/>
  <c r="BE77" i="24"/>
  <c r="BF27" i="24"/>
  <c r="BE27" i="24"/>
  <c r="BD372" i="24"/>
  <c r="BE29" i="24"/>
  <c r="BD29" i="24"/>
  <c r="BD304" i="24"/>
  <c r="BE304" i="24"/>
  <c r="BF307" i="24"/>
  <c r="BE307" i="24"/>
  <c r="BF247" i="24"/>
  <c r="BE247" i="24"/>
  <c r="AO316" i="24"/>
  <c r="AN316" i="24"/>
  <c r="BD185" i="24"/>
  <c r="BE185" i="24"/>
  <c r="BF162" i="24"/>
  <c r="BE162" i="24"/>
  <c r="BF313" i="24"/>
  <c r="BE313" i="24"/>
  <c r="BF203" i="24"/>
  <c r="BE203" i="24"/>
  <c r="BD214" i="24"/>
  <c r="BE214" i="24"/>
  <c r="BF131" i="24"/>
  <c r="BE131" i="24"/>
  <c r="AO460" i="24"/>
  <c r="BD384" i="24"/>
  <c r="AN338" i="24"/>
  <c r="AN352" i="24"/>
  <c r="AO430" i="24"/>
  <c r="AO13" i="24"/>
  <c r="BD471" i="24"/>
  <c r="BE471" i="24"/>
  <c r="AO247" i="24"/>
  <c r="BD182" i="24"/>
  <c r="BE18" i="24"/>
  <c r="AN262" i="24"/>
  <c r="AN112" i="24"/>
  <c r="BE226" i="24"/>
  <c r="BD394" i="24"/>
  <c r="BE394" i="24"/>
  <c r="AO38" i="24"/>
  <c r="AN38" i="24"/>
  <c r="AN480" i="24"/>
  <c r="AO480" i="24"/>
  <c r="AO133" i="24"/>
  <c r="BE404" i="24"/>
  <c r="BE236" i="24"/>
  <c r="BD132" i="24"/>
  <c r="BE52" i="24"/>
  <c r="AO383" i="24"/>
  <c r="BD404" i="24"/>
  <c r="BE359" i="24"/>
  <c r="AO310" i="24"/>
  <c r="BD252" i="24"/>
  <c r="AO475" i="24"/>
  <c r="AO40" i="24"/>
  <c r="AN34" i="24"/>
  <c r="AO136" i="24"/>
  <c r="BE192" i="24"/>
  <c r="BE49" i="24"/>
  <c r="AO164" i="24"/>
  <c r="AO178" i="24"/>
  <c r="BE299" i="24"/>
  <c r="AO327" i="24"/>
  <c r="BE118" i="24"/>
  <c r="AO387" i="24"/>
  <c r="AO162" i="24"/>
  <c r="BE418" i="24"/>
  <c r="AO342" i="24"/>
  <c r="BD154" i="24"/>
  <c r="BE500" i="24"/>
  <c r="AN63" i="24"/>
  <c r="BE90" i="24"/>
  <c r="AO391" i="24"/>
  <c r="AO213" i="24"/>
  <c r="BD121" i="24"/>
  <c r="BD9" i="24"/>
  <c r="BE109" i="24"/>
  <c r="AO185" i="24"/>
  <c r="BE377" i="24"/>
  <c r="AO192" i="24"/>
  <c r="AO350" i="24"/>
  <c r="BE217" i="24"/>
  <c r="AO26" i="24"/>
  <c r="BD138" i="24"/>
  <c r="AN87" i="24"/>
  <c r="AO231" i="24"/>
  <c r="AN178" i="24"/>
  <c r="BE272" i="24"/>
  <c r="AO137" i="24"/>
  <c r="BE484" i="24"/>
  <c r="BD230" i="24"/>
  <c r="AN127" i="24"/>
  <c r="AO177" i="24"/>
  <c r="AO351" i="24"/>
  <c r="AN95" i="24"/>
  <c r="BD98" i="24"/>
  <c r="BE347" i="24"/>
  <c r="AO234" i="24"/>
  <c r="AN113" i="24"/>
  <c r="BD109" i="24"/>
  <c r="BE403" i="24"/>
  <c r="BE440" i="24"/>
  <c r="BE234" i="24"/>
  <c r="AN65" i="24"/>
  <c r="BE173" i="24"/>
  <c r="BE59" i="24"/>
  <c r="BE375" i="24"/>
  <c r="BE244" i="24"/>
  <c r="AN16" i="24"/>
  <c r="BE245" i="24"/>
  <c r="AO34" i="24"/>
  <c r="BD58" i="24"/>
  <c r="BD73" i="24"/>
  <c r="AO471" i="24"/>
  <c r="AO439" i="24"/>
  <c r="AO453" i="24"/>
  <c r="BE457" i="24"/>
  <c r="BD60" i="24"/>
  <c r="BD84" i="24"/>
  <c r="BE117" i="24"/>
  <c r="BE193" i="24"/>
  <c r="AO242" i="24"/>
  <c r="AN210" i="24"/>
  <c r="AN81" i="24"/>
  <c r="AO93" i="24"/>
  <c r="AN23" i="24"/>
  <c r="BE416" i="24"/>
  <c r="AO487" i="24"/>
  <c r="BE352" i="24"/>
  <c r="BE295" i="24"/>
  <c r="AN140" i="24"/>
  <c r="BD28" i="24"/>
  <c r="AN213" i="24"/>
  <c r="BD76" i="24"/>
  <c r="AN172" i="24"/>
  <c r="BE238" i="24"/>
  <c r="BE476" i="24"/>
  <c r="BE138" i="24"/>
  <c r="BE442" i="24"/>
  <c r="BE240" i="24"/>
  <c r="AN98" i="24"/>
  <c r="AO212" i="24"/>
  <c r="BD150" i="24"/>
  <c r="AN164" i="24"/>
  <c r="BD302" i="24"/>
  <c r="AN418" i="24"/>
  <c r="BD56" i="24"/>
  <c r="AO431" i="24"/>
  <c r="BE60" i="24"/>
  <c r="AN107" i="24"/>
  <c r="BE140" i="24"/>
  <c r="AO414" i="24"/>
  <c r="AO224" i="24"/>
  <c r="BE419" i="24"/>
  <c r="BD120" i="24"/>
  <c r="BD16" i="24"/>
  <c r="BE452" i="24"/>
  <c r="BE186" i="24"/>
  <c r="AN342" i="24"/>
  <c r="BD95" i="24"/>
  <c r="AO369" i="24"/>
  <c r="AO491" i="24"/>
  <c r="AO251" i="24"/>
  <c r="BE489" i="24"/>
  <c r="BE429" i="24"/>
  <c r="AN351" i="24"/>
  <c r="BD299" i="24"/>
  <c r="BE268" i="24"/>
  <c r="BE142" i="24"/>
  <c r="BD193" i="24"/>
  <c r="AN459" i="24"/>
  <c r="BD346" i="24"/>
  <c r="BE356" i="24"/>
  <c r="BD332" i="24"/>
  <c r="BD500" i="24"/>
  <c r="BE340" i="24"/>
  <c r="BE207" i="24"/>
  <c r="AO95" i="24"/>
  <c r="BE376" i="24"/>
  <c r="BE83" i="24"/>
  <c r="BE105" i="24"/>
  <c r="BE324" i="24"/>
  <c r="BE493" i="24"/>
  <c r="AN136" i="24"/>
  <c r="AO141" i="24"/>
  <c r="AN61" i="24"/>
  <c r="AO45" i="24"/>
  <c r="BE363" i="24"/>
  <c r="AO362" i="24"/>
  <c r="BE73" i="24"/>
  <c r="BE400" i="24"/>
  <c r="BE129" i="24"/>
  <c r="AO180" i="24"/>
  <c r="BE150" i="24"/>
  <c r="AO165" i="24"/>
  <c r="AO121" i="24"/>
  <c r="BD360" i="24"/>
  <c r="AN70" i="24"/>
  <c r="BE39" i="24"/>
  <c r="BE5" i="24"/>
  <c r="AN398" i="24"/>
  <c r="BE314" i="24"/>
  <c r="BE190" i="24"/>
  <c r="AN366" i="24"/>
  <c r="BE194" i="24"/>
  <c r="AN132" i="24"/>
  <c r="BE466" i="24"/>
  <c r="BE388" i="24"/>
  <c r="BE141" i="24"/>
  <c r="AO215" i="24"/>
  <c r="AO10" i="24"/>
  <c r="BE305" i="24"/>
  <c r="AO266" i="24"/>
  <c r="BE300" i="24"/>
  <c r="BE391" i="24"/>
  <c r="AO49" i="24"/>
  <c r="BE260" i="24"/>
  <c r="BD260" i="24"/>
  <c r="AN46" i="24"/>
  <c r="BD486" i="24"/>
  <c r="BE486" i="24"/>
  <c r="BD115" i="24"/>
  <c r="AN49" i="24"/>
  <c r="BD49" i="24"/>
  <c r="AO113" i="24"/>
  <c r="BD39" i="24"/>
  <c r="BE374" i="24"/>
  <c r="BE465" i="24"/>
  <c r="AN431" i="24"/>
  <c r="AN278" i="24"/>
  <c r="BD46" i="24"/>
  <c r="BD388" i="24"/>
  <c r="AN56" i="24"/>
  <c r="AO472" i="24"/>
  <c r="AO447" i="24"/>
  <c r="BE101" i="24"/>
  <c r="AO107" i="24"/>
  <c r="BE308" i="24"/>
  <c r="AN194" i="24"/>
  <c r="AO194" i="24"/>
  <c r="BE330" i="24"/>
  <c r="BD330" i="24"/>
  <c r="AO273" i="24"/>
  <c r="AN273" i="24"/>
  <c r="AN451" i="24"/>
  <c r="BE470" i="24"/>
  <c r="BE420" i="24"/>
  <c r="AO334" i="24"/>
  <c r="AO127" i="24"/>
  <c r="BE98" i="24"/>
  <c r="AN139" i="24"/>
  <c r="AO434" i="24"/>
  <c r="BE455" i="24"/>
  <c r="BD140" i="24"/>
  <c r="BE258" i="24"/>
  <c r="BE84" i="24"/>
  <c r="AO330" i="24"/>
  <c r="BE342" i="24"/>
  <c r="BE469" i="24"/>
  <c r="BE364" i="24"/>
  <c r="BE255" i="24"/>
  <c r="BE263" i="24"/>
  <c r="AO216" i="24"/>
  <c r="AO217" i="24"/>
  <c r="AN141" i="24"/>
  <c r="BD144" i="24"/>
  <c r="BE46" i="24"/>
  <c r="BD5" i="24"/>
  <c r="BE163" i="24"/>
  <c r="BE91" i="24"/>
  <c r="BE366" i="24"/>
  <c r="BE6" i="24"/>
  <c r="BE315" i="24"/>
  <c r="BE426" i="24"/>
  <c r="BE297" i="24"/>
  <c r="BD118" i="24"/>
  <c r="AO300" i="24"/>
  <c r="BE159" i="24"/>
  <c r="AN483" i="24"/>
  <c r="AO483" i="24"/>
  <c r="BE480" i="24"/>
  <c r="BE333" i="24"/>
  <c r="AN122" i="24"/>
  <c r="BE283" i="24"/>
  <c r="BD103" i="24"/>
  <c r="AN17" i="24"/>
  <c r="BD102" i="24"/>
  <c r="BD363" i="24"/>
  <c r="BE266" i="24"/>
  <c r="BE195" i="24"/>
  <c r="AN82" i="24"/>
  <c r="BE355" i="24"/>
  <c r="BE413" i="24"/>
  <c r="AN13" i="24"/>
  <c r="AO476" i="24"/>
  <c r="AN476" i="24"/>
  <c r="BD159" i="24"/>
  <c r="BD266" i="24"/>
  <c r="BE290" i="24"/>
  <c r="BD250" i="24"/>
  <c r="BD111" i="24"/>
  <c r="BD65" i="24"/>
  <c r="AO46" i="24"/>
  <c r="BE393" i="24"/>
  <c r="BD173" i="24"/>
  <c r="AN362" i="24"/>
  <c r="BD413" i="24"/>
  <c r="AN414" i="24"/>
  <c r="AO256" i="24"/>
  <c r="AN133" i="24"/>
  <c r="BD308" i="24"/>
  <c r="BD270" i="24"/>
  <c r="BD211" i="24"/>
  <c r="BE288" i="24"/>
  <c r="AO82" i="24"/>
  <c r="BE406" i="24"/>
  <c r="BE358" i="24"/>
  <c r="AO455" i="24"/>
  <c r="BD149" i="24"/>
  <c r="BD433" i="24"/>
  <c r="BE433" i="24"/>
  <c r="AO401" i="24"/>
  <c r="AN401" i="24"/>
  <c r="AO201" i="24"/>
  <c r="AN201" i="24"/>
  <c r="AN100" i="24"/>
  <c r="BE281" i="24"/>
  <c r="BE487" i="24"/>
  <c r="AN89" i="24"/>
  <c r="AN52" i="24"/>
  <c r="AO417" i="24"/>
  <c r="BE103" i="24"/>
  <c r="BD122" i="24"/>
  <c r="BF361" i="24"/>
  <c r="BE361" i="24"/>
  <c r="BE280" i="24"/>
  <c r="AN10" i="24"/>
  <c r="AN135" i="24"/>
  <c r="AN75" i="24"/>
  <c r="BD101" i="24"/>
  <c r="AN474" i="24"/>
  <c r="AO474" i="24"/>
  <c r="BF198" i="24"/>
  <c r="BE198" i="24"/>
  <c r="BE407" i="24"/>
  <c r="BD134" i="24"/>
  <c r="BE65" i="24"/>
  <c r="BE463" i="24"/>
  <c r="AN12" i="24"/>
  <c r="BD137" i="24"/>
  <c r="BE438" i="24"/>
  <c r="BE204" i="24"/>
  <c r="BD41" i="24"/>
  <c r="BD123" i="24"/>
  <c r="BD69" i="24"/>
  <c r="BE216" i="24"/>
  <c r="BF491" i="24"/>
  <c r="BE491" i="24"/>
  <c r="BD78" i="24"/>
  <c r="AN7" i="24"/>
  <c r="AO355" i="24"/>
  <c r="BE167" i="24"/>
  <c r="BD167" i="24"/>
  <c r="BF425" i="24"/>
  <c r="BE425" i="24"/>
  <c r="AN457" i="24"/>
  <c r="AO457" i="24"/>
  <c r="BE184" i="24"/>
  <c r="BD184" i="24"/>
  <c r="AN97" i="24"/>
  <c r="AO97" i="24"/>
  <c r="BF160" i="24"/>
  <c r="BE160" i="24"/>
  <c r="AN368" i="24"/>
  <c r="AO368" i="24"/>
  <c r="AN305" i="24"/>
  <c r="AO305" i="24"/>
  <c r="AN455" i="24"/>
  <c r="BE322" i="24"/>
  <c r="BE221" i="24"/>
  <c r="AO12" i="24"/>
  <c r="BF317" i="24"/>
  <c r="BE317" i="24"/>
  <c r="AO60" i="24"/>
  <c r="AN60" i="24"/>
  <c r="BF381" i="24"/>
  <c r="BE381" i="24"/>
  <c r="BF464" i="24"/>
  <c r="BE464" i="24"/>
  <c r="BF166" i="24"/>
  <c r="BE166" i="24"/>
  <c r="AN167" i="24"/>
  <c r="AO167" i="24"/>
  <c r="BD110" i="24"/>
  <c r="BE110" i="24"/>
  <c r="BE78" i="24"/>
  <c r="AN76" i="24"/>
  <c r="AO76" i="24"/>
  <c r="AN315" i="24"/>
  <c r="AO315" i="24"/>
  <c r="BD116" i="24"/>
  <c r="BE116" i="24"/>
  <c r="AO490" i="24"/>
  <c r="BE326" i="24"/>
  <c r="BE473" i="24"/>
  <c r="BE249" i="24"/>
  <c r="BE188" i="24"/>
  <c r="AO385" i="24"/>
  <c r="BE87" i="24"/>
  <c r="BE102" i="24"/>
  <c r="BD493" i="24"/>
  <c r="BD315" i="24"/>
  <c r="BE149" i="24"/>
  <c r="BE189" i="24"/>
  <c r="AO52" i="24"/>
  <c r="BE33" i="24"/>
  <c r="BD33" i="24"/>
  <c r="BD97" i="24"/>
  <c r="BE97" i="24"/>
  <c r="AN379" i="24"/>
  <c r="AO379" i="24"/>
  <c r="AO255" i="24"/>
  <c r="AN255" i="24"/>
  <c r="BF122" i="24"/>
  <c r="BE122" i="24"/>
  <c r="AO65" i="24"/>
  <c r="BF349" i="24"/>
  <c r="BE349" i="24"/>
  <c r="BF401" i="24"/>
  <c r="BE401" i="24"/>
  <c r="AO128" i="24"/>
  <c r="AN128" i="24"/>
  <c r="BD88" i="24"/>
  <c r="BE88" i="24"/>
  <c r="AO433" i="24"/>
  <c r="AN433" i="24"/>
  <c r="BD312" i="24"/>
  <c r="BE312" i="24"/>
  <c r="AO108" i="24"/>
  <c r="AN108" i="24"/>
  <c r="BF177" i="24"/>
  <c r="BE177" i="24"/>
  <c r="AN400" i="24"/>
  <c r="AO400" i="24"/>
  <c r="BF337" i="24"/>
  <c r="BE337" i="24"/>
  <c r="BE171" i="24"/>
  <c r="BE228" i="24"/>
  <c r="BE69" i="24"/>
  <c r="BE496" i="24"/>
  <c r="BD496" i="24"/>
  <c r="BF329" i="24"/>
  <c r="BE329" i="24"/>
  <c r="AN40" i="24"/>
  <c r="BE411" i="24"/>
  <c r="BE488" i="24"/>
  <c r="BE309" i="24"/>
  <c r="BE42" i="24"/>
  <c r="BE248" i="24"/>
  <c r="BE63" i="24"/>
  <c r="BE41" i="24"/>
  <c r="BD14" i="24"/>
  <c r="BE14" i="24"/>
  <c r="BD20" i="24"/>
  <c r="BE20" i="24"/>
  <c r="AN473" i="24"/>
  <c r="AO473" i="24"/>
  <c r="BF369" i="24"/>
  <c r="BE369" i="24"/>
  <c r="BE243" i="24"/>
  <c r="BD243" i="24"/>
  <c r="BE273" i="24"/>
  <c r="BE235" i="24"/>
  <c r="BD235" i="24"/>
  <c r="AN126" i="24"/>
  <c r="AO126" i="24"/>
  <c r="BE450" i="24"/>
  <c r="BE485" i="24"/>
  <c r="BD485" i="24"/>
  <c r="BD499" i="24"/>
  <c r="BE499" i="24"/>
  <c r="BD284" i="24"/>
  <c r="BE284" i="24"/>
  <c r="AN263" i="24"/>
  <c r="AO263" i="24"/>
  <c r="BE128" i="24"/>
  <c r="BD128" i="24"/>
  <c r="AN329" i="24"/>
  <c r="AO329" i="24"/>
  <c r="AN253" i="24"/>
  <c r="AO253" i="24"/>
  <c r="AO236" i="24"/>
  <c r="AN236" i="24"/>
  <c r="AO154" i="24"/>
  <c r="AN154" i="24"/>
  <c r="BE241" i="24"/>
  <c r="BD241" i="24"/>
  <c r="BD164" i="24"/>
  <c r="BE164" i="24"/>
  <c r="BE64" i="24"/>
  <c r="BD64" i="24"/>
  <c r="AO73" i="24"/>
  <c r="AN73" i="24"/>
  <c r="AN58" i="24"/>
  <c r="AO58" i="24"/>
  <c r="AO51" i="24"/>
  <c r="AN51" i="24"/>
  <c r="AN29" i="24"/>
  <c r="AO29" i="24"/>
  <c r="AO11" i="24"/>
  <c r="AN11" i="24"/>
  <c r="BE444" i="24"/>
  <c r="BD444" i="24"/>
  <c r="AN496" i="24"/>
  <c r="AO496" i="24"/>
  <c r="AN303" i="24"/>
  <c r="AO303" i="24"/>
  <c r="AN235" i="24"/>
  <c r="AO235" i="24"/>
  <c r="BE269" i="24"/>
  <c r="BD269" i="24"/>
  <c r="AO37" i="24"/>
  <c r="AN37" i="24"/>
  <c r="BE237" i="24"/>
  <c r="BD237" i="24"/>
  <c r="AO123" i="24"/>
  <c r="AN123" i="24"/>
  <c r="BE31" i="24"/>
  <c r="BD31" i="24"/>
  <c r="AO340" i="24"/>
  <c r="AN340" i="24"/>
  <c r="AO464" i="24"/>
  <c r="AN464" i="24"/>
  <c r="AO463" i="24"/>
  <c r="AN463" i="24"/>
  <c r="BE353" i="24"/>
  <c r="BD353" i="24"/>
  <c r="AO304" i="24"/>
  <c r="AN304" i="24"/>
  <c r="BE113" i="24"/>
  <c r="BD113" i="24"/>
  <c r="AO440" i="24"/>
  <c r="AN440" i="24"/>
  <c r="AO280" i="24"/>
  <c r="AN280" i="24"/>
  <c r="BE126" i="24"/>
  <c r="BD126" i="24"/>
  <c r="BE34" i="24"/>
  <c r="BD34" i="24"/>
  <c r="AN357" i="24"/>
  <c r="AO357" i="24"/>
  <c r="AN159" i="24"/>
  <c r="AO159" i="24"/>
  <c r="AO174" i="24"/>
  <c r="AN174" i="24"/>
  <c r="AN96" i="24"/>
  <c r="AO96" i="24"/>
  <c r="BE439" i="24"/>
  <c r="BD439" i="24"/>
  <c r="BE441" i="24"/>
  <c r="BD441" i="24"/>
  <c r="BE365" i="24"/>
  <c r="BD365" i="24"/>
  <c r="AO292" i="24"/>
  <c r="AN292" i="24"/>
  <c r="AO150" i="24"/>
  <c r="BD310" i="24"/>
  <c r="BE310" i="24"/>
  <c r="BE335" i="24"/>
  <c r="BD335" i="24"/>
  <c r="AN183" i="24"/>
  <c r="AO183" i="24"/>
  <c r="BD30" i="24"/>
  <c r="BE30" i="24"/>
  <c r="AO44" i="24"/>
  <c r="AN44" i="24"/>
  <c r="AN413" i="24"/>
  <c r="AO413" i="24"/>
  <c r="AN285" i="24"/>
  <c r="AO285" i="24"/>
  <c r="BE50" i="24"/>
  <c r="BD50" i="24"/>
  <c r="BD168" i="24"/>
  <c r="BE168" i="24"/>
  <c r="BE155" i="24"/>
  <c r="BD155" i="24"/>
  <c r="BE80" i="24"/>
  <c r="BD80" i="24"/>
  <c r="BD51" i="24"/>
  <c r="BE51" i="24"/>
  <c r="AN74" i="24"/>
  <c r="AO74" i="24"/>
  <c r="AO27" i="24"/>
  <c r="AN27" i="24"/>
  <c r="AN254" i="24"/>
  <c r="AO254" i="24"/>
  <c r="BD467" i="24"/>
  <c r="BE467" i="24"/>
  <c r="BE454" i="24"/>
  <c r="BD454" i="24"/>
  <c r="AN314" i="24"/>
  <c r="AO314" i="24"/>
  <c r="AO129" i="24"/>
  <c r="AN129" i="24"/>
  <c r="AN421" i="24"/>
  <c r="AO421" i="24"/>
  <c r="AN233" i="24"/>
  <c r="AO233" i="24"/>
  <c r="BE187" i="24"/>
  <c r="BD187" i="24"/>
  <c r="BD23" i="24"/>
  <c r="BM176" i="24"/>
  <c r="BM333" i="24"/>
  <c r="AO424" i="24"/>
  <c r="AN424" i="24"/>
  <c r="BD503" i="24"/>
  <c r="BE503" i="24"/>
  <c r="BE462" i="24"/>
  <c r="BD462" i="24"/>
  <c r="BE339" i="24"/>
  <c r="BD339" i="24"/>
  <c r="BE319" i="24"/>
  <c r="BD319" i="24"/>
  <c r="BD286" i="24"/>
  <c r="BE286" i="24"/>
  <c r="BD430" i="24"/>
  <c r="BE430" i="24"/>
  <c r="AO376" i="24"/>
  <c r="AN376" i="24"/>
  <c r="BD306" i="24"/>
  <c r="BE306" i="24"/>
  <c r="AN176" i="24"/>
  <c r="AO176" i="24"/>
  <c r="BE86" i="24"/>
  <c r="BD86" i="24"/>
  <c r="AN488" i="24"/>
  <c r="AO488" i="24"/>
  <c r="AO371" i="24"/>
  <c r="AN184" i="24"/>
  <c r="AO184" i="24"/>
  <c r="BE478" i="24"/>
  <c r="BD478" i="24"/>
  <c r="BE368" i="24"/>
  <c r="BE257" i="24"/>
  <c r="BD257" i="24"/>
  <c r="BE456" i="24"/>
  <c r="BD456" i="24"/>
  <c r="AN243" i="24"/>
  <c r="AO243" i="24"/>
  <c r="AN281" i="24"/>
  <c r="AO281" i="24"/>
  <c r="BE183" i="24"/>
  <c r="BD183" i="24"/>
  <c r="BE219" i="24"/>
  <c r="BD219" i="24"/>
  <c r="AN219" i="24"/>
  <c r="AO219" i="24"/>
  <c r="AN155" i="24"/>
  <c r="AO155" i="24"/>
  <c r="AO485" i="24"/>
  <c r="AN485" i="24"/>
  <c r="AO497" i="24"/>
  <c r="AN497" i="24"/>
  <c r="BE382" i="24"/>
  <c r="AO321" i="24"/>
  <c r="BE327" i="24"/>
  <c r="BE292" i="24"/>
  <c r="BD292" i="24"/>
  <c r="AO312" i="24"/>
  <c r="AN312" i="24"/>
  <c r="AO218" i="24"/>
  <c r="AN218" i="24"/>
  <c r="BE151" i="24"/>
  <c r="BD151" i="24"/>
  <c r="BD87" i="24"/>
  <c r="AN293" i="24"/>
  <c r="AO293" i="24"/>
  <c r="AN191" i="24"/>
  <c r="AO191" i="24"/>
  <c r="AN147" i="24"/>
  <c r="AO147" i="24"/>
  <c r="AN14" i="24"/>
  <c r="AO14" i="24"/>
  <c r="BD26" i="24"/>
  <c r="BE26" i="24"/>
  <c r="BE445" i="24"/>
  <c r="BD445" i="24"/>
  <c r="AO416" i="24"/>
  <c r="AN290" i="24"/>
  <c r="AO290" i="24"/>
  <c r="AO465" i="24"/>
  <c r="AN465" i="24"/>
  <c r="BD390" i="24"/>
  <c r="BE390" i="24"/>
  <c r="BE341" i="24"/>
  <c r="BD341" i="24"/>
  <c r="BE215" i="24"/>
  <c r="BD215" i="24"/>
  <c r="AO408" i="24"/>
  <c r="AN408" i="24"/>
  <c r="AN289" i="24"/>
  <c r="AO289" i="24"/>
  <c r="BE157" i="24"/>
  <c r="BD157" i="24"/>
  <c r="AN381" i="24"/>
  <c r="AO381" i="24"/>
  <c r="AN317" i="24"/>
  <c r="AO317" i="24"/>
  <c r="BD119" i="24"/>
  <c r="BE119" i="24"/>
  <c r="AO138" i="24"/>
  <c r="AN138" i="24"/>
  <c r="BE205" i="24"/>
  <c r="AO114" i="24"/>
  <c r="BD67" i="24"/>
  <c r="BE67" i="24"/>
  <c r="AN410" i="24"/>
  <c r="AO410" i="24"/>
  <c r="AO48" i="24"/>
  <c r="AN48" i="24"/>
  <c r="BD85" i="24"/>
  <c r="BE85" i="24"/>
  <c r="BE417" i="24"/>
  <c r="BD417" i="24"/>
  <c r="BE385" i="24"/>
  <c r="BD385" i="24"/>
  <c r="AN326" i="24"/>
  <c r="AO326" i="24"/>
  <c r="BE145" i="24"/>
  <c r="BD145" i="24"/>
  <c r="AO252" i="24"/>
  <c r="AN252" i="24"/>
  <c r="BE321" i="24"/>
  <c r="BD321" i="24"/>
  <c r="AN346" i="24"/>
  <c r="AO346" i="24"/>
  <c r="AN302" i="24"/>
  <c r="AO302" i="24"/>
  <c r="BE287" i="24"/>
  <c r="BD287" i="24"/>
  <c r="AO166" i="24"/>
  <c r="AN166" i="24"/>
  <c r="AN282" i="24"/>
  <c r="AO282" i="24"/>
  <c r="AN237" i="24"/>
  <c r="AO237" i="24"/>
  <c r="BE389" i="24"/>
  <c r="BD389" i="24"/>
  <c r="BD282" i="24"/>
  <c r="BE282" i="24"/>
  <c r="BE130" i="24"/>
  <c r="BD130" i="24"/>
  <c r="BE104" i="24"/>
  <c r="BD104" i="24"/>
  <c r="BD79" i="24"/>
  <c r="BE79" i="24"/>
  <c r="AO277" i="24"/>
  <c r="BE165" i="24"/>
  <c r="BD165" i="24"/>
  <c r="BD136" i="24"/>
  <c r="BE136" i="24"/>
  <c r="BE66" i="24"/>
  <c r="BD66" i="24"/>
  <c r="AO195" i="24"/>
  <c r="BD127" i="24"/>
  <c r="BE127" i="24"/>
  <c r="AO85" i="24"/>
  <c r="AN85" i="24"/>
  <c r="AO43" i="24"/>
  <c r="AN43" i="24"/>
  <c r="BD99" i="24"/>
  <c r="BE99" i="24"/>
  <c r="AN94" i="24"/>
  <c r="BD35" i="24"/>
  <c r="BE35" i="24"/>
  <c r="BE482" i="24"/>
  <c r="BD482" i="24"/>
  <c r="BD148" i="24"/>
  <c r="BE148" i="24"/>
  <c r="BD422" i="24"/>
  <c r="BE422" i="24"/>
  <c r="AO360" i="24"/>
  <c r="AN360" i="24"/>
  <c r="BD362" i="24"/>
  <c r="BE362" i="24"/>
  <c r="BE504" i="24"/>
  <c r="BD504" i="24"/>
  <c r="AO493" i="24"/>
  <c r="AN493" i="24"/>
  <c r="AN403" i="24"/>
  <c r="AO403" i="24"/>
  <c r="AO372" i="24"/>
  <c r="AN372" i="24"/>
  <c r="BD348" i="24"/>
  <c r="BE348" i="24"/>
  <c r="AN442" i="24"/>
  <c r="AO442" i="24"/>
  <c r="AN245" i="24"/>
  <c r="AO245" i="24"/>
  <c r="AN271" i="24"/>
  <c r="AO271" i="24"/>
  <c r="AN169" i="24"/>
  <c r="AO169" i="24"/>
  <c r="BE431" i="24"/>
  <c r="BD431" i="24"/>
  <c r="BD402" i="24"/>
  <c r="BE402" i="24"/>
  <c r="BD274" i="24"/>
  <c r="BE274" i="24"/>
  <c r="BE261" i="24"/>
  <c r="BD261" i="24"/>
  <c r="BD125" i="24"/>
  <c r="BE125" i="24"/>
  <c r="BD210" i="24"/>
  <c r="BE210" i="24"/>
  <c r="AN151" i="24"/>
  <c r="AO151" i="24"/>
  <c r="AO53" i="24"/>
  <c r="AN53" i="24"/>
  <c r="AN208" i="24"/>
  <c r="AO208" i="24"/>
  <c r="AN144" i="24"/>
  <c r="AO144" i="24"/>
  <c r="AN66" i="24"/>
  <c r="AO66" i="24"/>
  <c r="AN32" i="24"/>
  <c r="AO32" i="24"/>
  <c r="BD11" i="24"/>
  <c r="BE11" i="24"/>
  <c r="BD13" i="24"/>
  <c r="BE13" i="24"/>
  <c r="AN62" i="24"/>
  <c r="AO62" i="24"/>
  <c r="BE474" i="24"/>
  <c r="BD474" i="24"/>
  <c r="AO436" i="24"/>
  <c r="AN436" i="24"/>
  <c r="AO404" i="24"/>
  <c r="AN404" i="24"/>
  <c r="BE294" i="24"/>
  <c r="BE318" i="24"/>
  <c r="BE405" i="24"/>
  <c r="BD405" i="24"/>
  <c r="BE134" i="24"/>
  <c r="BE201" i="24"/>
  <c r="AO222" i="24"/>
  <c r="AN222" i="24"/>
  <c r="BD370" i="24"/>
  <c r="BE370" i="24"/>
  <c r="AO344" i="24"/>
  <c r="AN344" i="24"/>
  <c r="BE271" i="24"/>
  <c r="BD271" i="24"/>
  <c r="AN118" i="24"/>
  <c r="AO333" i="24"/>
  <c r="BE251" i="24"/>
  <c r="BD251" i="24"/>
  <c r="BE133" i="24"/>
  <c r="BD133" i="24"/>
  <c r="AN187" i="24"/>
  <c r="AO187" i="24"/>
  <c r="BE57" i="24"/>
  <c r="BD57" i="24"/>
  <c r="AO30" i="24"/>
  <c r="AN30" i="24"/>
  <c r="AO411" i="24"/>
  <c r="BE343" i="24"/>
  <c r="AO461" i="24"/>
  <c r="AN461" i="24"/>
  <c r="AN425" i="24"/>
  <c r="AO425" i="24"/>
  <c r="BE397" i="24"/>
  <c r="BD397" i="24"/>
  <c r="BE373" i="24"/>
  <c r="BD373" i="24"/>
  <c r="BE262" i="24"/>
  <c r="AO109" i="24"/>
  <c r="AN109" i="24"/>
  <c r="AO288" i="24"/>
  <c r="AN288" i="24"/>
  <c r="BE367" i="24"/>
  <c r="BD367" i="24"/>
  <c r="BD246" i="24"/>
  <c r="BE246" i="24"/>
  <c r="BD32" i="24"/>
  <c r="AN90" i="24"/>
  <c r="AN261" i="24"/>
  <c r="AO261" i="24"/>
  <c r="AO101" i="24"/>
  <c r="AN101" i="24"/>
  <c r="AO77" i="24"/>
  <c r="AN77" i="24"/>
  <c r="AN179" i="24"/>
  <c r="AO179" i="24"/>
  <c r="BD63" i="24"/>
  <c r="AN78" i="24"/>
  <c r="AO78" i="24"/>
  <c r="BD44" i="24"/>
  <c r="BE44" i="24"/>
  <c r="AN54" i="24"/>
  <c r="AO54" i="24"/>
  <c r="BD55" i="24"/>
  <c r="BE55" i="24"/>
  <c r="AO452" i="24"/>
  <c r="AN452" i="24"/>
  <c r="BD410" i="24"/>
  <c r="BE410" i="24"/>
  <c r="BE383" i="24"/>
  <c r="BD383" i="24"/>
  <c r="BD298" i="24"/>
  <c r="BE298" i="24"/>
  <c r="AO328" i="24"/>
  <c r="AN328" i="24"/>
  <c r="AO324" i="24"/>
  <c r="AN324" i="24"/>
  <c r="AN265" i="24"/>
  <c r="AO265" i="24"/>
  <c r="AN150" i="24"/>
  <c r="BE74" i="24"/>
  <c r="BD74" i="24"/>
  <c r="BD220" i="24"/>
  <c r="BE220" i="24"/>
  <c r="BD176" i="24"/>
  <c r="BE176" i="24"/>
  <c r="AN486" i="24"/>
  <c r="AO486" i="24"/>
  <c r="BE279" i="24"/>
  <c r="BE181" i="24"/>
  <c r="BD181" i="24"/>
  <c r="BE72" i="24"/>
  <c r="BD72" i="24"/>
  <c r="AN349" i="24"/>
  <c r="AO349" i="24"/>
  <c r="BD107" i="24"/>
  <c r="BE107" i="24"/>
  <c r="BD196" i="24"/>
  <c r="BE196" i="24"/>
  <c r="AO142" i="24"/>
  <c r="AN142" i="24"/>
  <c r="AO57" i="24"/>
  <c r="AN57" i="24"/>
  <c r="BE94" i="24"/>
  <c r="BD94" i="24"/>
  <c r="BE70" i="24"/>
  <c r="BD70" i="24"/>
  <c r="AO105" i="24"/>
  <c r="AN105" i="24"/>
  <c r="AN102" i="24"/>
  <c r="AO102" i="24"/>
  <c r="BD47" i="24"/>
  <c r="BE47" i="24"/>
  <c r="BD17" i="24"/>
  <c r="BE17" i="24"/>
  <c r="BE357" i="24"/>
  <c r="BD357" i="24"/>
  <c r="AO100" i="24"/>
  <c r="AN59" i="24"/>
  <c r="AO59" i="24"/>
  <c r="BE8" i="24"/>
  <c r="BD8" i="24"/>
  <c r="AO297" i="24"/>
  <c r="AO131" i="24"/>
  <c r="AN131" i="24"/>
  <c r="BE137" i="24"/>
  <c r="AN22" i="24"/>
  <c r="AO22" i="24"/>
  <c r="BD43" i="24"/>
  <c r="BE43" i="24"/>
  <c r="BE212" i="24"/>
  <c r="AO17" i="24"/>
  <c r="BD380" i="24"/>
  <c r="BE380" i="24"/>
  <c r="AN495" i="24"/>
  <c r="AO495" i="24"/>
  <c r="AN450" i="24"/>
  <c r="AO450" i="24"/>
  <c r="AO388" i="24"/>
  <c r="AN388" i="24"/>
  <c r="AO186" i="24"/>
  <c r="AN186" i="24"/>
  <c r="BE233" i="24"/>
  <c r="BD233" i="24"/>
  <c r="BD152" i="24"/>
  <c r="BE152" i="24"/>
  <c r="BD40" i="24"/>
  <c r="BE40" i="24"/>
  <c r="BD156" i="24"/>
  <c r="BE156" i="24"/>
  <c r="AO373" i="24"/>
  <c r="BD254" i="24"/>
  <c r="BE254" i="24"/>
  <c r="AN220" i="24"/>
  <c r="AO220" i="24"/>
  <c r="AN441" i="24"/>
  <c r="AO441" i="24"/>
  <c r="AN313" i="24"/>
  <c r="AO313" i="24"/>
  <c r="BE213" i="24"/>
  <c r="AO206" i="24"/>
  <c r="AN206" i="24"/>
  <c r="AN422" i="24"/>
  <c r="AO422" i="24"/>
  <c r="AO420" i="24"/>
  <c r="AN420" i="24"/>
  <c r="AO103" i="24"/>
  <c r="AN103" i="24"/>
  <c r="AN196" i="24"/>
  <c r="AO196" i="24"/>
  <c r="AO170" i="24"/>
  <c r="AN170" i="24"/>
  <c r="BE12" i="24"/>
  <c r="BD12" i="24"/>
  <c r="BE143" i="24"/>
  <c r="BD143" i="24"/>
  <c r="AO250" i="24"/>
  <c r="AN250" i="24"/>
  <c r="AO190" i="24"/>
  <c r="AN190" i="24"/>
  <c r="BE311" i="24"/>
  <c r="BD311" i="24"/>
  <c r="BE139" i="24"/>
  <c r="BD139" i="24"/>
  <c r="AN116" i="24"/>
  <c r="AO116" i="24"/>
  <c r="AN229" i="24"/>
  <c r="AO229" i="24"/>
  <c r="AN257" i="24"/>
  <c r="AO257" i="24"/>
  <c r="BD61" i="24"/>
  <c r="BE61" i="24"/>
  <c r="AN130" i="24"/>
  <c r="AO28" i="24"/>
  <c r="AN28" i="24"/>
  <c r="BD21" i="24"/>
  <c r="BE21" i="24"/>
  <c r="AO356" i="24"/>
  <c r="AN356" i="24"/>
  <c r="BE399" i="24"/>
  <c r="BD399" i="24"/>
  <c r="BD414" i="24"/>
  <c r="BE414" i="24"/>
  <c r="AO481" i="24"/>
  <c r="AN481" i="24"/>
  <c r="AO392" i="24"/>
  <c r="AN392" i="24"/>
  <c r="BD378" i="24"/>
  <c r="BE378" i="24"/>
  <c r="BD178" i="24"/>
  <c r="BE178" i="24"/>
  <c r="BD36" i="24"/>
  <c r="BE36" i="24"/>
  <c r="BE293" i="24"/>
  <c r="BD293" i="24"/>
  <c r="AN207" i="24"/>
  <c r="AO207" i="24"/>
  <c r="BE7" i="24"/>
  <c r="BD7" i="24"/>
  <c r="BE449" i="24"/>
  <c r="BD449" i="24"/>
  <c r="BE350" i="24"/>
  <c r="BE180" i="24"/>
  <c r="AN86" i="24"/>
  <c r="BE494" i="24"/>
  <c r="BD494" i="24"/>
  <c r="BE301" i="24"/>
  <c r="BD301" i="24"/>
  <c r="AN409" i="24"/>
  <c r="AO409" i="24"/>
  <c r="AN211" i="24"/>
  <c r="AO211" i="24"/>
  <c r="BE409" i="24"/>
  <c r="BD409" i="24"/>
  <c r="AN449" i="24"/>
  <c r="AO449" i="24"/>
  <c r="BD316" i="24"/>
  <c r="BE316" i="24"/>
  <c r="AN353" i="24"/>
  <c r="AO353" i="24"/>
  <c r="BE197" i="24"/>
  <c r="BD197" i="24"/>
  <c r="AO171" i="24"/>
  <c r="BE179" i="24"/>
  <c r="BD179" i="24"/>
  <c r="AO365" i="24"/>
  <c r="BE124" i="24"/>
  <c r="BD124" i="24"/>
  <c r="AN8" i="24"/>
  <c r="BE412" i="24"/>
  <c r="BD412" i="24"/>
  <c r="AN64" i="24"/>
  <c r="AO64" i="24"/>
  <c r="AN156" i="24"/>
  <c r="AO156" i="24"/>
  <c r="BD200" i="24"/>
  <c r="BE200" i="24"/>
  <c r="BE23" i="24"/>
  <c r="BD495" i="24"/>
  <c r="BE495" i="24"/>
  <c r="AN478" i="24"/>
  <c r="AO478" i="24"/>
  <c r="AN345" i="24"/>
  <c r="AO345" i="24"/>
  <c r="AO158" i="24"/>
  <c r="AN158" i="24"/>
  <c r="AO228" i="24"/>
  <c r="AN228" i="24"/>
  <c r="BE114" i="24"/>
  <c r="BD114" i="24"/>
  <c r="AN358" i="24"/>
  <c r="AO358" i="24"/>
  <c r="BD475" i="24"/>
  <c r="BE475" i="24"/>
  <c r="AN378" i="24"/>
  <c r="AO378" i="24"/>
  <c r="BE253" i="24"/>
  <c r="BD253" i="24"/>
  <c r="BE303" i="24"/>
  <c r="BD303" i="24"/>
  <c r="AO118" i="24"/>
  <c r="AN175" i="24"/>
  <c r="AO175" i="24"/>
  <c r="BE82" i="24"/>
  <c r="BD82" i="24"/>
  <c r="BE96" i="24"/>
  <c r="BD96" i="24"/>
  <c r="BE351" i="24"/>
  <c r="AN415" i="24"/>
  <c r="AO415" i="24"/>
  <c r="BE472" i="24"/>
  <c r="BD472" i="24"/>
  <c r="AN361" i="24"/>
  <c r="AO361" i="24"/>
  <c r="BE289" i="24"/>
  <c r="BD289" i="24"/>
  <c r="AO270" i="24"/>
  <c r="AN270" i="24"/>
  <c r="BE278" i="24"/>
  <c r="BD338" i="24"/>
  <c r="BE338" i="24"/>
  <c r="BE325" i="24"/>
  <c r="BD325" i="24"/>
  <c r="BE32" i="24"/>
  <c r="AN389" i="24"/>
  <c r="AO389" i="24"/>
  <c r="AN223" i="24"/>
  <c r="AO223" i="24"/>
  <c r="AN143" i="24"/>
  <c r="AO143" i="24"/>
  <c r="BE112" i="24"/>
  <c r="BD112" i="24"/>
  <c r="AN106" i="24"/>
  <c r="AO106" i="24"/>
  <c r="AO15" i="24"/>
  <c r="AN15" i="24"/>
  <c r="AN6" i="24"/>
  <c r="AO6" i="24"/>
  <c r="AO336" i="24"/>
  <c r="AN336" i="24"/>
  <c r="BE345" i="24"/>
  <c r="BD345" i="24"/>
  <c r="BD479" i="24"/>
  <c r="BE479" i="24"/>
  <c r="BD483" i="24"/>
  <c r="BE483" i="24"/>
  <c r="BE415" i="24"/>
  <c r="BD415" i="24"/>
  <c r="BE423" i="24"/>
  <c r="BD423" i="24"/>
  <c r="AN295" i="24"/>
  <c r="AO295" i="24"/>
  <c r="AN482" i="24"/>
  <c r="AO482" i="24"/>
  <c r="AO272" i="24"/>
  <c r="AN272" i="24"/>
  <c r="AN393" i="24"/>
  <c r="AO393" i="24"/>
  <c r="BE277" i="24"/>
  <c r="AO240" i="24"/>
  <c r="AN240" i="24"/>
  <c r="AO264" i="24"/>
  <c r="BD208" i="24"/>
  <c r="BE208" i="24"/>
  <c r="BD242" i="24"/>
  <c r="BE242" i="24"/>
  <c r="BD434" i="24"/>
  <c r="BE434" i="24"/>
  <c r="BE421" i="24"/>
  <c r="BD421" i="24"/>
  <c r="AN377" i="24"/>
  <c r="AO377" i="24"/>
  <c r="BD334" i="24"/>
  <c r="BE334" i="24"/>
  <c r="AO188" i="24"/>
  <c r="AN188" i="24"/>
  <c r="AO202" i="24"/>
  <c r="AN202" i="24"/>
  <c r="AN445" i="24"/>
  <c r="AO445" i="24"/>
  <c r="AO260" i="24"/>
  <c r="AN260" i="24"/>
  <c r="BE62" i="24"/>
  <c r="BD62" i="24"/>
  <c r="AN50" i="24"/>
  <c r="AO50" i="24"/>
  <c r="AN31" i="24"/>
  <c r="AO31" i="24"/>
  <c r="BE22" i="24"/>
  <c r="BD22" i="24"/>
  <c r="AO258" i="24"/>
  <c r="AN258" i="24"/>
  <c r="AN238" i="24"/>
  <c r="AO238" i="24"/>
  <c r="AO125" i="24"/>
  <c r="AN125" i="24"/>
  <c r="BE169" i="24"/>
  <c r="BE146" i="24"/>
  <c r="BD146" i="24"/>
  <c r="AO470" i="24"/>
  <c r="AN114" i="24"/>
  <c r="AO432" i="24"/>
  <c r="AN432" i="24"/>
  <c r="AN390" i="24"/>
  <c r="AO390" i="24"/>
  <c r="BE490" i="24"/>
  <c r="BD490" i="24"/>
  <c r="BE437" i="24"/>
  <c r="BD437" i="24"/>
  <c r="BE285" i="24"/>
  <c r="BD285" i="24"/>
  <c r="AO230" i="24"/>
  <c r="AO189" i="24"/>
  <c r="AN189" i="24"/>
  <c r="AO462" i="24"/>
  <c r="AO117" i="24"/>
  <c r="AN117" i="24"/>
  <c r="AN325" i="24"/>
  <c r="AO325" i="24"/>
  <c r="AO35" i="24"/>
  <c r="AN35" i="24"/>
  <c r="AN110" i="24"/>
  <c r="AO110" i="24"/>
  <c r="BE446" i="24"/>
  <c r="BE447" i="24"/>
  <c r="BE435" i="24"/>
  <c r="AN68" i="24"/>
  <c r="BE259" i="24"/>
  <c r="Z19" i="24"/>
  <c r="Z18" i="24"/>
  <c r="Z20" i="24"/>
  <c r="Z17" i="24"/>
  <c r="Z16" i="24"/>
  <c r="Z15" i="24"/>
  <c r="Z14" i="24"/>
  <c r="Z13" i="24"/>
  <c r="V190" i="24"/>
  <c r="V187" i="24"/>
  <c r="V184" i="24"/>
  <c r="V181" i="24"/>
  <c r="V178" i="24"/>
  <c r="V175" i="24"/>
  <c r="V172" i="24"/>
  <c r="V169" i="24"/>
  <c r="V166" i="24"/>
  <c r="V163" i="24"/>
  <c r="V130" i="24"/>
  <c r="V127" i="24"/>
  <c r="V124" i="24"/>
  <c r="V121" i="24"/>
  <c r="V118" i="24"/>
  <c r="V115" i="24"/>
  <c r="V112" i="24"/>
  <c r="V109" i="24"/>
  <c r="V106" i="24"/>
  <c r="V103" i="24"/>
  <c r="AA89" i="24"/>
  <c r="AA90" i="24" s="1"/>
  <c r="AA91" i="24" s="1"/>
  <c r="AA92" i="24" s="1"/>
  <c r="AA93" i="24" s="1"/>
  <c r="AA94" i="24" s="1"/>
  <c r="AA95" i="24" s="1"/>
  <c r="AA96" i="24" s="1"/>
  <c r="AA97" i="24" s="1"/>
  <c r="AA98" i="24" s="1"/>
  <c r="AA99" i="24" s="1"/>
  <c r="AA100" i="24" s="1"/>
  <c r="AA101" i="24" s="1"/>
  <c r="AA102" i="24" s="1"/>
  <c r="AA103" i="24" s="1"/>
  <c r="AA104" i="24" s="1"/>
  <c r="AA105" i="24" s="1"/>
  <c r="AA106" i="24" s="1"/>
  <c r="AA107" i="24" s="1"/>
  <c r="AA77" i="24"/>
  <c r="AA66" i="24"/>
  <c r="AA64" i="24"/>
  <c r="AA63" i="24"/>
  <c r="AA62" i="24"/>
  <c r="AA61" i="24"/>
  <c r="AA60" i="24"/>
  <c r="AA59" i="24"/>
  <c r="AA58" i="24"/>
  <c r="AA57" i="24"/>
  <c r="AA56" i="24"/>
  <c r="AA55" i="24"/>
  <c r="AA45" i="24"/>
  <c r="AA34" i="24"/>
  <c r="AA67" i="24" s="1"/>
  <c r="Z33" i="24"/>
  <c r="Z55" i="24" s="1"/>
  <c r="Z77" i="24" s="1"/>
  <c r="Z22" i="24"/>
  <c r="Z44" i="24" s="1"/>
  <c r="Z66" i="24" s="1"/>
  <c r="S20" i="24"/>
  <c r="S18" i="24"/>
  <c r="X14" i="24"/>
  <c r="S13" i="24"/>
  <c r="AP463" i="24" s="1"/>
  <c r="U11" i="24"/>
  <c r="Z88" i="24" s="1"/>
  <c r="Z110" i="24" s="1"/>
  <c r="AP243" i="24" l="1"/>
  <c r="BM88" i="24"/>
  <c r="AP98" i="24"/>
  <c r="BM193" i="24"/>
  <c r="BM453" i="24"/>
  <c r="BM175" i="24"/>
  <c r="BM423" i="24"/>
  <c r="BM99" i="24"/>
  <c r="AP271" i="24"/>
  <c r="BM262" i="24"/>
  <c r="BM37" i="24"/>
  <c r="AP142" i="24"/>
  <c r="AP245" i="24"/>
  <c r="AP339" i="24"/>
  <c r="AP58" i="24"/>
  <c r="BM311" i="24"/>
  <c r="BM16" i="24"/>
  <c r="BM431" i="24"/>
  <c r="BM138" i="24"/>
  <c r="AP206" i="24"/>
  <c r="BM410" i="24"/>
  <c r="BM282" i="24"/>
  <c r="AP48" i="24"/>
  <c r="AP462" i="24"/>
  <c r="AP261" i="24"/>
  <c r="AP138" i="24"/>
  <c r="AP147" i="24"/>
  <c r="AP482" i="24"/>
  <c r="AP240" i="24"/>
  <c r="AP432" i="24"/>
  <c r="BM464" i="24"/>
  <c r="BM383" i="24"/>
  <c r="BM315" i="24"/>
  <c r="BM248" i="24"/>
  <c r="BM367" i="24"/>
  <c r="BM35" i="24"/>
  <c r="BM378" i="24"/>
  <c r="BM247" i="24"/>
  <c r="BM429" i="24"/>
  <c r="BM301" i="24"/>
  <c r="BM95" i="24"/>
  <c r="BM144" i="24"/>
  <c r="BM143" i="24"/>
  <c r="BM67" i="24"/>
  <c r="BM44" i="24"/>
  <c r="AP106" i="24"/>
  <c r="AP64" i="24"/>
  <c r="AP156" i="24"/>
  <c r="AP349" i="24"/>
  <c r="AP489" i="24"/>
  <c r="AP101" i="24"/>
  <c r="AP435" i="24"/>
  <c r="AP30" i="24"/>
  <c r="AP117" i="24"/>
  <c r="AP486" i="24"/>
  <c r="AP131" i="24"/>
  <c r="BM476" i="24"/>
  <c r="BM485" i="24"/>
  <c r="BM343" i="24"/>
  <c r="BM287" i="24"/>
  <c r="BM116" i="24"/>
  <c r="BM303" i="24"/>
  <c r="BM474" i="24"/>
  <c r="BM346" i="24"/>
  <c r="BM189" i="24"/>
  <c r="BM397" i="24"/>
  <c r="BM269" i="24"/>
  <c r="BM241" i="24"/>
  <c r="BM87" i="24"/>
  <c r="BM103" i="24"/>
  <c r="BM110" i="24"/>
  <c r="BM42" i="24"/>
  <c r="AP237" i="24"/>
  <c r="AP376" i="24"/>
  <c r="AP250" i="24"/>
  <c r="AP191" i="24"/>
  <c r="AP494" i="24"/>
  <c r="AP102" i="24"/>
  <c r="BM20" i="24"/>
  <c r="BM22" i="24"/>
  <c r="BM46" i="24"/>
  <c r="BM52" i="24"/>
  <c r="BM43" i="24"/>
  <c r="BM82" i="24"/>
  <c r="BM13" i="24"/>
  <c r="BM73" i="24"/>
  <c r="BM105" i="24"/>
  <c r="BM45" i="24"/>
  <c r="BM109" i="24"/>
  <c r="BM147" i="24"/>
  <c r="BM179" i="24"/>
  <c r="BM211" i="24"/>
  <c r="BM111" i="24"/>
  <c r="BM150" i="24"/>
  <c r="BM182" i="24"/>
  <c r="BM214" i="24"/>
  <c r="BM245" i="24"/>
  <c r="BM133" i="24"/>
  <c r="BM197" i="24"/>
  <c r="BM244" i="24"/>
  <c r="BM273" i="24"/>
  <c r="BM305" i="24"/>
  <c r="BM337" i="24"/>
  <c r="BM369" i="24"/>
  <c r="BM401" i="24"/>
  <c r="BM433" i="24"/>
  <c r="BM93" i="24"/>
  <c r="BM154" i="24"/>
  <c r="BM196" i="24"/>
  <c r="BM251" i="24"/>
  <c r="BM288" i="24"/>
  <c r="BM320" i="24"/>
  <c r="BM352" i="24"/>
  <c r="BM384" i="24"/>
  <c r="BM416" i="24"/>
  <c r="BM448" i="24"/>
  <c r="BM478" i="24"/>
  <c r="BM68" i="24"/>
  <c r="BM148" i="24"/>
  <c r="BM170" i="24"/>
  <c r="BM310" i="24"/>
  <c r="BM374" i="24"/>
  <c r="BM438" i="24"/>
  <c r="BM481" i="24"/>
  <c r="BM121" i="24"/>
  <c r="BM255" i="24"/>
  <c r="BM53" i="24"/>
  <c r="BM242" i="24"/>
  <c r="BM291" i="24"/>
  <c r="BM319" i="24"/>
  <c r="BM323" i="24"/>
  <c r="BM390" i="24"/>
  <c r="BM347" i="24"/>
  <c r="BM388" i="24"/>
  <c r="BM430" i="24"/>
  <c r="BM372" i="24"/>
  <c r="BM500" i="24"/>
  <c r="BM471" i="24"/>
  <c r="BM461" i="24"/>
  <c r="BM484" i="24"/>
  <c r="BM487" i="24"/>
  <c r="AP118" i="24"/>
  <c r="AP85" i="24"/>
  <c r="AP496" i="24"/>
  <c r="AP116" i="24"/>
  <c r="AP449" i="24"/>
  <c r="AP309" i="24"/>
  <c r="AP328" i="24"/>
  <c r="AP186" i="24"/>
  <c r="AP340" i="24"/>
  <c r="AP174" i="24"/>
  <c r="AP89" i="24"/>
  <c r="AP44" i="24"/>
  <c r="AP207" i="24"/>
  <c r="AP96" i="24"/>
  <c r="AP202" i="24"/>
  <c r="AP481" i="24"/>
  <c r="AP277" i="24"/>
  <c r="AP312" i="24"/>
  <c r="AP403" i="24"/>
  <c r="BM15" i="24"/>
  <c r="BM6" i="24"/>
  <c r="BM10" i="24"/>
  <c r="BM66" i="24"/>
  <c r="BM59" i="24"/>
  <c r="BM94" i="24"/>
  <c r="BM51" i="24"/>
  <c r="BM83" i="24"/>
  <c r="BM118" i="24"/>
  <c r="BM71" i="24"/>
  <c r="BM125" i="24"/>
  <c r="BM159" i="24"/>
  <c r="BM191" i="24"/>
  <c r="BM223" i="24"/>
  <c r="BM131" i="24"/>
  <c r="BM160" i="24"/>
  <c r="BM192" i="24"/>
  <c r="BM224" i="24"/>
  <c r="BM257" i="24"/>
  <c r="BM161" i="24"/>
  <c r="BM225" i="24"/>
  <c r="BM254" i="24"/>
  <c r="BM285" i="24"/>
  <c r="BM317" i="24"/>
  <c r="BM349" i="24"/>
  <c r="BM381" i="24"/>
  <c r="BM413" i="24"/>
  <c r="BM445" i="24"/>
  <c r="BM123" i="24"/>
  <c r="BM173" i="24"/>
  <c r="BM213" i="24"/>
  <c r="BM266" i="24"/>
  <c r="BM298" i="24"/>
  <c r="BM330" i="24"/>
  <c r="BM362" i="24"/>
  <c r="BM394" i="24"/>
  <c r="BM426" i="24"/>
  <c r="BM458" i="24"/>
  <c r="BM490" i="24"/>
  <c r="BM115" i="24"/>
  <c r="BM220" i="24"/>
  <c r="BM271" i="24"/>
  <c r="BM335" i="24"/>
  <c r="BM399" i="24"/>
  <c r="BM459" i="24"/>
  <c r="BM491" i="24"/>
  <c r="BM156" i="24"/>
  <c r="BM279" i="24"/>
  <c r="BM188" i="24"/>
  <c r="BM270" i="24"/>
  <c r="BM185" i="24"/>
  <c r="BM334" i="24"/>
  <c r="BM350" i="24"/>
  <c r="BM239" i="24"/>
  <c r="BM359" i="24"/>
  <c r="BM407" i="24"/>
  <c r="BM447" i="24"/>
  <c r="BM428" i="24"/>
  <c r="BM436" i="24"/>
  <c r="BM496" i="24"/>
  <c r="BM396" i="24"/>
  <c r="BM403" i="24"/>
  <c r="AP417" i="24"/>
  <c r="AP372" i="24"/>
  <c r="AP388" i="24"/>
  <c r="AP154" i="24"/>
  <c r="AP68" i="24"/>
  <c r="AP218" i="24"/>
  <c r="AP59" i="24"/>
  <c r="AP341" i="24"/>
  <c r="AP373" i="24"/>
  <c r="AP329" i="24"/>
  <c r="AP78" i="24"/>
  <c r="BM4" i="24"/>
  <c r="BM17" i="24"/>
  <c r="BM27" i="24"/>
  <c r="BM14" i="24"/>
  <c r="BM24" i="24"/>
  <c r="BM65" i="24"/>
  <c r="BM98" i="24"/>
  <c r="BM55" i="24"/>
  <c r="BM89" i="24"/>
  <c r="BM122" i="24"/>
  <c r="BM77" i="24"/>
  <c r="BM127" i="24"/>
  <c r="BM163" i="24"/>
  <c r="BM195" i="24"/>
  <c r="BM30" i="24"/>
  <c r="BM134" i="24"/>
  <c r="BM166" i="24"/>
  <c r="BM198" i="24"/>
  <c r="BM229" i="24"/>
  <c r="BM41" i="24"/>
  <c r="BM165" i="24"/>
  <c r="BM228" i="24"/>
  <c r="BM260" i="24"/>
  <c r="BM289" i="24"/>
  <c r="BM321" i="24"/>
  <c r="BM353" i="24"/>
  <c r="BM385" i="24"/>
  <c r="BM417" i="24"/>
  <c r="BM449" i="24"/>
  <c r="BM132" i="24"/>
  <c r="BM177" i="24"/>
  <c r="BM218" i="24"/>
  <c r="BM272" i="24"/>
  <c r="BM304" i="24"/>
  <c r="BM336" i="24"/>
  <c r="BM368" i="24"/>
  <c r="BM400" i="24"/>
  <c r="BM432" i="24"/>
  <c r="BM462" i="24"/>
  <c r="BM494" i="24"/>
  <c r="BM113" i="24"/>
  <c r="BM21" i="24"/>
  <c r="BM278" i="24"/>
  <c r="BM342" i="24"/>
  <c r="BM406" i="24"/>
  <c r="BM465" i="24"/>
  <c r="BM497" i="24"/>
  <c r="BM162" i="24"/>
  <c r="BM286" i="24"/>
  <c r="BM231" i="24"/>
  <c r="BM194" i="24"/>
  <c r="BM283" i="24"/>
  <c r="BM63" i="24"/>
  <c r="BM355" i="24"/>
  <c r="BM259" i="24"/>
  <c r="BM366" i="24"/>
  <c r="BM411" i="24"/>
  <c r="BM452" i="24"/>
  <c r="BM468" i="24"/>
  <c r="BM446" i="24"/>
  <c r="BM503" i="24"/>
  <c r="BM414" i="24"/>
  <c r="BM463" i="24"/>
  <c r="AP143" i="24"/>
  <c r="AP357" i="24"/>
  <c r="AP17" i="24"/>
  <c r="AP253" i="24"/>
  <c r="AP377" i="24"/>
  <c r="AP411" i="24"/>
  <c r="AP465" i="24"/>
  <c r="AP37" i="24"/>
  <c r="AP11" i="24"/>
  <c r="AP170" i="24"/>
  <c r="AP295" i="24"/>
  <c r="AP265" i="24"/>
  <c r="AP485" i="24"/>
  <c r="AP54" i="24"/>
  <c r="AP289" i="24"/>
  <c r="AP490" i="24"/>
  <c r="AP422" i="24"/>
  <c r="AP303" i="24"/>
  <c r="AP264" i="24"/>
  <c r="AP81" i="24"/>
  <c r="AP452" i="24"/>
  <c r="AP14" i="24"/>
  <c r="AP390" i="24"/>
  <c r="AP151" i="24"/>
  <c r="AP27" i="24"/>
  <c r="AP353" i="24"/>
  <c r="BM480" i="24"/>
  <c r="BM371" i="24"/>
  <c r="BM387" i="24"/>
  <c r="BM108" i="24"/>
  <c r="BM475" i="24"/>
  <c r="BM112" i="24"/>
  <c r="BM442" i="24"/>
  <c r="BM314" i="24"/>
  <c r="BM149" i="24"/>
  <c r="BM365" i="24"/>
  <c r="BM238" i="24"/>
  <c r="BM208" i="24"/>
  <c r="BM207" i="24"/>
  <c r="BM28" i="24"/>
  <c r="BM78" i="24"/>
  <c r="BM18" i="24"/>
  <c r="AP230" i="24"/>
  <c r="AP324" i="24"/>
  <c r="AP77" i="24"/>
  <c r="AP288" i="24"/>
  <c r="AP461" i="24"/>
  <c r="AP183" i="24"/>
  <c r="AP110" i="24"/>
  <c r="AP464" i="24"/>
  <c r="AP235" i="24"/>
  <c r="AP171" i="24"/>
  <c r="AP410" i="24"/>
  <c r="AP397" i="24"/>
  <c r="AP129" i="24"/>
  <c r="AP189" i="24"/>
  <c r="AP356" i="24"/>
  <c r="AP105" i="24"/>
  <c r="AP440" i="24"/>
  <c r="AP109" i="24"/>
  <c r="AP344" i="24"/>
  <c r="AP429" i="24"/>
  <c r="AP190" i="24"/>
  <c r="AP12" i="24"/>
  <c r="AP260" i="24"/>
  <c r="AP52" i="24"/>
  <c r="AP313" i="24"/>
  <c r="AP130" i="24"/>
  <c r="AP408" i="24"/>
  <c r="AP6" i="24"/>
  <c r="AP229" i="24"/>
  <c r="AP236" i="24"/>
  <c r="AP223" i="24"/>
  <c r="AP385" i="24"/>
  <c r="AP404" i="24"/>
  <c r="AP488" i="24"/>
  <c r="AP421" i="24"/>
  <c r="AP333" i="24"/>
  <c r="AP94" i="24"/>
  <c r="AP155" i="24"/>
  <c r="AP228" i="24"/>
  <c r="AP195" i="24"/>
  <c r="AP272" i="24"/>
  <c r="AP371" i="24"/>
  <c r="BM501" i="24"/>
  <c r="BM488" i="24"/>
  <c r="BM435" i="24"/>
  <c r="BM495" i="24"/>
  <c r="BM268" i="24"/>
  <c r="BM477" i="24"/>
  <c r="BM455" i="24"/>
  <c r="BM504" i="24"/>
  <c r="BM472" i="24"/>
  <c r="BM419" i="24"/>
  <c r="BM456" i="24"/>
  <c r="BM439" i="24"/>
  <c r="BM415" i="24"/>
  <c r="BM391" i="24"/>
  <c r="BM375" i="24"/>
  <c r="BM351" i="24"/>
  <c r="BM300" i="24"/>
  <c r="BM227" i="24"/>
  <c r="BM358" i="24"/>
  <c r="BM326" i="24"/>
  <c r="BM226" i="24"/>
  <c r="BM324" i="24"/>
  <c r="BM295" i="24"/>
  <c r="BM308" i="24"/>
  <c r="BM234" i="24"/>
  <c r="BM250" i="24"/>
  <c r="BM243" i="24"/>
  <c r="BM80" i="24"/>
  <c r="BM292" i="24"/>
  <c r="BM256" i="24"/>
  <c r="BM202" i="24"/>
  <c r="BM137" i="24"/>
  <c r="BM499" i="24"/>
  <c r="BM483" i="24"/>
  <c r="BM467" i="24"/>
  <c r="BM444" i="24"/>
  <c r="BM412" i="24"/>
  <c r="BM380" i="24"/>
  <c r="BM348" i="24"/>
  <c r="BM316" i="24"/>
  <c r="BM284" i="24"/>
  <c r="BM180" i="24"/>
  <c r="BM33" i="24"/>
  <c r="BM201" i="24"/>
  <c r="BM128" i="24"/>
  <c r="BM69" i="24"/>
  <c r="BM498" i="24"/>
  <c r="BM482" i="24"/>
  <c r="BM466" i="24"/>
  <c r="BM450" i="24"/>
  <c r="BM434" i="24"/>
  <c r="BM418" i="24"/>
  <c r="BM402" i="24"/>
  <c r="BM386" i="24"/>
  <c r="BM370" i="24"/>
  <c r="BM354" i="24"/>
  <c r="BM338" i="24"/>
  <c r="BM322" i="24"/>
  <c r="BM306" i="24"/>
  <c r="BM290" i="24"/>
  <c r="BM274" i="24"/>
  <c r="BM258" i="24"/>
  <c r="BM221" i="24"/>
  <c r="BM205" i="24"/>
  <c r="BM181" i="24"/>
  <c r="BM157" i="24"/>
  <c r="BM141" i="24"/>
  <c r="BM100" i="24"/>
  <c r="BM47" i="24"/>
  <c r="BM437" i="24"/>
  <c r="BM421" i="24"/>
  <c r="BM405" i="24"/>
  <c r="BM389" i="24"/>
  <c r="BM373" i="24"/>
  <c r="BM357" i="24"/>
  <c r="BM341" i="24"/>
  <c r="BM325" i="24"/>
  <c r="BM309" i="24"/>
  <c r="BM293" i="24"/>
  <c r="BM277" i="24"/>
  <c r="BM261" i="24"/>
  <c r="BM246" i="24"/>
  <c r="BM230" i="24"/>
  <c r="BM204" i="24"/>
  <c r="BM172" i="24"/>
  <c r="BM140" i="24"/>
  <c r="BM72" i="24"/>
  <c r="BM249" i="24"/>
  <c r="BM233" i="24"/>
  <c r="BM216" i="24"/>
  <c r="BM200" i="24"/>
  <c r="BM184" i="24"/>
  <c r="BM168" i="24"/>
  <c r="BM152" i="24"/>
  <c r="BM136" i="24"/>
  <c r="BM120" i="24"/>
  <c r="BM79" i="24"/>
  <c r="BM215" i="24"/>
  <c r="BM199" i="24"/>
  <c r="BM183" i="24"/>
  <c r="BM167" i="24"/>
  <c r="BM151" i="24"/>
  <c r="BM135" i="24"/>
  <c r="BM117" i="24"/>
  <c r="BM92" i="24"/>
  <c r="BM60" i="24"/>
  <c r="BM126" i="24"/>
  <c r="BM107" i="24"/>
  <c r="BM91" i="24"/>
  <c r="BM75" i="24"/>
  <c r="BM56" i="24"/>
  <c r="BM26" i="24"/>
  <c r="BM102" i="24"/>
  <c r="BM86" i="24"/>
  <c r="BM70" i="24"/>
  <c r="BM48" i="24"/>
  <c r="BM29" i="24"/>
  <c r="BM58" i="24"/>
  <c r="BM19" i="24"/>
  <c r="BM50" i="24"/>
  <c r="BM34" i="24"/>
  <c r="BM23" i="24"/>
  <c r="BM25" i="24"/>
  <c r="BM7" i="24"/>
  <c r="BM8" i="24"/>
  <c r="AP35" i="24"/>
  <c r="AP321" i="24"/>
  <c r="AP293" i="24"/>
  <c r="AP126" i="24"/>
  <c r="AP135" i="24"/>
  <c r="AP167" i="24"/>
  <c r="AP199" i="24"/>
  <c r="AP168" i="24"/>
  <c r="AP369" i="24"/>
  <c r="AP401" i="24"/>
  <c r="AP337" i="24"/>
  <c r="AP433" i="24"/>
  <c r="AP338" i="24"/>
  <c r="AP474" i="24"/>
  <c r="AP434" i="24"/>
  <c r="AP458" i="24"/>
  <c r="AP430" i="24"/>
  <c r="AP476" i="24"/>
  <c r="AP475" i="24"/>
  <c r="AP379" i="24"/>
  <c r="AP305" i="24"/>
  <c r="AP366" i="24"/>
  <c r="AP347" i="24"/>
  <c r="AP273" i="24"/>
  <c r="AP382" i="24"/>
  <c r="AP364" i="24"/>
  <c r="AP107" i="24"/>
  <c r="AP201" i="24"/>
  <c r="AP128" i="24"/>
  <c r="AP75" i="24"/>
  <c r="AP16" i="24"/>
  <c r="AP21" i="24"/>
  <c r="AP501" i="24"/>
  <c r="AP466" i="24"/>
  <c r="AP172" i="24"/>
  <c r="AP473" i="24"/>
  <c r="AP468" i="24"/>
  <c r="AP300" i="24"/>
  <c r="AP278" i="24"/>
  <c r="AP332" i="24"/>
  <c r="AP350" i="24"/>
  <c r="AP226" i="24"/>
  <c r="AP214" i="24"/>
  <c r="AP308" i="24"/>
  <c r="AP200" i="24"/>
  <c r="AP194" i="24"/>
  <c r="AP23" i="24"/>
  <c r="AP164" i="24"/>
  <c r="AP418" i="24"/>
  <c r="AP503" i="24"/>
  <c r="AP498" i="24"/>
  <c r="AP398" i="24"/>
  <c r="AP234" i="24"/>
  <c r="AP99" i="24"/>
  <c r="AP318" i="24"/>
  <c r="AP152" i="24"/>
  <c r="AP255" i="24"/>
  <c r="AP145" i="24"/>
  <c r="AP56" i="24"/>
  <c r="AP40" i="24"/>
  <c r="AP469" i="24"/>
  <c r="AP455" i="24"/>
  <c r="AP483" i="24"/>
  <c r="AP457" i="24"/>
  <c r="AP438" i="24"/>
  <c r="AP402" i="24"/>
  <c r="AP500" i="24"/>
  <c r="AP414" i="24"/>
  <c r="AP368" i="24"/>
  <c r="AP400" i="24"/>
  <c r="AP374" i="24"/>
  <c r="AP334" i="24"/>
  <c r="AP262" i="24"/>
  <c r="AP446" i="24"/>
  <c r="AP315" i="24"/>
  <c r="AP294" i="24"/>
  <c r="AP396" i="24"/>
  <c r="AP212" i="24"/>
  <c r="AP97" i="24"/>
  <c r="AP283" i="24"/>
  <c r="AP276" i="24"/>
  <c r="AP140" i="24"/>
  <c r="AP148" i="24"/>
  <c r="AP134" i="24"/>
  <c r="AP65" i="24"/>
  <c r="AP60" i="24"/>
  <c r="AP76" i="24"/>
  <c r="AP127" i="24"/>
  <c r="AP136" i="24"/>
  <c r="AP180" i="24"/>
  <c r="AP71" i="24"/>
  <c r="AP67" i="24"/>
  <c r="AP63" i="24"/>
  <c r="AP479" i="24"/>
  <c r="AP428" i="24"/>
  <c r="AP310" i="24"/>
  <c r="AP268" i="24"/>
  <c r="AP121" i="24"/>
  <c r="AP137" i="24"/>
  <c r="AP162" i="24"/>
  <c r="AP108" i="24"/>
  <c r="AP95" i="24"/>
  <c r="AP187" i="24"/>
  <c r="AP497" i="24"/>
  <c r="AP159" i="24"/>
  <c r="AP270" i="24"/>
  <c r="AP361" i="24"/>
  <c r="AP409" i="24"/>
  <c r="AP188" i="24"/>
  <c r="AP198" i="24"/>
  <c r="AP125" i="24"/>
  <c r="AP185" i="24"/>
  <c r="AP346" i="24"/>
  <c r="AP93" i="24"/>
  <c r="AP205" i="24"/>
  <c r="AP88" i="24"/>
  <c r="AP32" i="24"/>
  <c r="AP87" i="24"/>
  <c r="AP62" i="24"/>
  <c r="AP144" i="24"/>
  <c r="AP178" i="24"/>
  <c r="AP157" i="24"/>
  <c r="AP225" i="24"/>
  <c r="AP299" i="24"/>
  <c r="AP298" i="24"/>
  <c r="AP380" i="24"/>
  <c r="AP386" i="24"/>
  <c r="AP467" i="24"/>
  <c r="AP28" i="24"/>
  <c r="AP165" i="24"/>
  <c r="AP141" i="24"/>
  <c r="AP224" i="24"/>
  <c r="AP193" i="24"/>
  <c r="AP149" i="24"/>
  <c r="AP258" i="24"/>
  <c r="AP331" i="24"/>
  <c r="AP282" i="24"/>
  <c r="AP317" i="24"/>
  <c r="AP384" i="24"/>
  <c r="AP504" i="24"/>
  <c r="AP184" i="24"/>
  <c r="AP419" i="24"/>
  <c r="AP10" i="24"/>
  <c r="AP18" i="24"/>
  <c r="AP51" i="24"/>
  <c r="AP61" i="24"/>
  <c r="AP113" i="24"/>
  <c r="AP257" i="24"/>
  <c r="AP215" i="24"/>
  <c r="AP210" i="24"/>
  <c r="AP302" i="24"/>
  <c r="AP363" i="24"/>
  <c r="AP306" i="24"/>
  <c r="AP437" i="24"/>
  <c r="AP120" i="24"/>
  <c r="AP248" i="24"/>
  <c r="AP175" i="24"/>
  <c r="AP441" i="24"/>
  <c r="AP304" i="24"/>
  <c r="AP34" i="24"/>
  <c r="AP327" i="24"/>
  <c r="AP119" i="24"/>
  <c r="AP9" i="24"/>
  <c r="AP453" i="24"/>
  <c r="AP326" i="24"/>
  <c r="AP239" i="24"/>
  <c r="AP477" i="24"/>
  <c r="AP25" i="24"/>
  <c r="AP41" i="24"/>
  <c r="AP74" i="24"/>
  <c r="AP146" i="24"/>
  <c r="AP203" i="24"/>
  <c r="AP231" i="24"/>
  <c r="AP444" i="24"/>
  <c r="AP46" i="24"/>
  <c r="AP49" i="24"/>
  <c r="AP394" i="24"/>
  <c r="AP451" i="24"/>
  <c r="AP323" i="24"/>
  <c r="AP249" i="24"/>
  <c r="AP160" i="24"/>
  <c r="AP29" i="24"/>
  <c r="AP351" i="24"/>
  <c r="AP450" i="24"/>
  <c r="AP208" i="24"/>
  <c r="AP354" i="24"/>
  <c r="AP112" i="24"/>
  <c r="AP158" i="24"/>
  <c r="AP217" i="24"/>
  <c r="AP427" i="24"/>
  <c r="AP92" i="24"/>
  <c r="AP456" i="24"/>
  <c r="AP443" i="24"/>
  <c r="AP491" i="24"/>
  <c r="AP196" i="24"/>
  <c r="AP15" i="24"/>
  <c r="AP389" i="24"/>
  <c r="AP20" i="24"/>
  <c r="AP24" i="24"/>
  <c r="AP269" i="24"/>
  <c r="AP352" i="24"/>
  <c r="AP362" i="24"/>
  <c r="AP163" i="24"/>
  <c r="AP279" i="24"/>
  <c r="AP316" i="24"/>
  <c r="AP285" i="24"/>
  <c r="AP33" i="24"/>
  <c r="AP79" i="24"/>
  <c r="AP115" i="24"/>
  <c r="AP83" i="24"/>
  <c r="AP53" i="24"/>
  <c r="AP45" i="24"/>
  <c r="AP84" i="24"/>
  <c r="AP221" i="24"/>
  <c r="AP251" i="24"/>
  <c r="AP247" i="24"/>
  <c r="AP274" i="24"/>
  <c r="AP375" i="24"/>
  <c r="AP471" i="24"/>
  <c r="AP122" i="24"/>
  <c r="AP197" i="24"/>
  <c r="AP82" i="24"/>
  <c r="AP311" i="24"/>
  <c r="AP267" i="24"/>
  <c r="AP254" i="24"/>
  <c r="AP307" i="24"/>
  <c r="AP213" i="24"/>
  <c r="AP132" i="24"/>
  <c r="AP345" i="24"/>
  <c r="AP290" i="24"/>
  <c r="AP502" i="24"/>
  <c r="AP472" i="24"/>
  <c r="AP406" i="24"/>
  <c r="AP487" i="24"/>
  <c r="AP448" i="24"/>
  <c r="AP7" i="24"/>
  <c r="AP47" i="24"/>
  <c r="AP80" i="24"/>
  <c r="AP244" i="24"/>
  <c r="AP166" i="24"/>
  <c r="AP320" i="24"/>
  <c r="AP252" i="24"/>
  <c r="AP424" i="24"/>
  <c r="AP360" i="24"/>
  <c r="AP454" i="24"/>
  <c r="AP19" i="24"/>
  <c r="AP111" i="24"/>
  <c r="AP72" i="24"/>
  <c r="AP182" i="24"/>
  <c r="AP209" i="24"/>
  <c r="AP256" i="24"/>
  <c r="AP335" i="24"/>
  <c r="AP348" i="24"/>
  <c r="AP439" i="24"/>
  <c r="AP499" i="24"/>
  <c r="AP478" i="24"/>
  <c r="AP5" i="24"/>
  <c r="AP216" i="24"/>
  <c r="AP395" i="24"/>
  <c r="AP407" i="24"/>
  <c r="AP447" i="24"/>
  <c r="AP480" i="24"/>
  <c r="AP336" i="24"/>
  <c r="AP103" i="24"/>
  <c r="AP57" i="24"/>
  <c r="AP55" i="24"/>
  <c r="AP222" i="24"/>
  <c r="AP192" i="24"/>
  <c r="AP153" i="24"/>
  <c r="AP405" i="24"/>
  <c r="AP36" i="24"/>
  <c r="AP13" i="24"/>
  <c r="AP26" i="24"/>
  <c r="AP91" i="24"/>
  <c r="AP343" i="24"/>
  <c r="AP426" i="24"/>
  <c r="AP495" i="24"/>
  <c r="AP459" i="24"/>
  <c r="AP492" i="24"/>
  <c r="AP219" i="24"/>
  <c r="AP133" i="24"/>
  <c r="AP242" i="24"/>
  <c r="AP139" i="24"/>
  <c r="AP284" i="24"/>
  <c r="AP177" i="24"/>
  <c r="AP286" i="24"/>
  <c r="AP399" i="24"/>
  <c r="AP378" i="24"/>
  <c r="AP393" i="24"/>
  <c r="AP342" i="24"/>
  <c r="AP39" i="24"/>
  <c r="AP42" i="24"/>
  <c r="AP266" i="24"/>
  <c r="AP227" i="24"/>
  <c r="AP392" i="24"/>
  <c r="AP330" i="24"/>
  <c r="AP413" i="24"/>
  <c r="AP38" i="24"/>
  <c r="AP204" i="24"/>
  <c r="AP275" i="24"/>
  <c r="AP387" i="24"/>
  <c r="AP281" i="24"/>
  <c r="AP211" i="24"/>
  <c r="AP425" i="24"/>
  <c r="AP31" i="24"/>
  <c r="AP50" i="24"/>
  <c r="AP124" i="24"/>
  <c r="AP431" i="24"/>
  <c r="AP296" i="24"/>
  <c r="AP460" i="24"/>
  <c r="AP104" i="24"/>
  <c r="AP161" i="24"/>
  <c r="AP319" i="24"/>
  <c r="AP370" i="24"/>
  <c r="AP4" i="24"/>
  <c r="AP70" i="24"/>
  <c r="AP66" i="24"/>
  <c r="AP123" i="24"/>
  <c r="AP246" i="24"/>
  <c r="AP322" i="24"/>
  <c r="AP442" i="24"/>
  <c r="AP355" i="24"/>
  <c r="AP484" i="24"/>
  <c r="AP423" i="24"/>
  <c r="AP181" i="24"/>
  <c r="AP367" i="24"/>
  <c r="AP412" i="24"/>
  <c r="AP391" i="24"/>
  <c r="AP383" i="24"/>
  <c r="AP69" i="24"/>
  <c r="AP173" i="24"/>
  <c r="AP259" i="24"/>
  <c r="AP232" i="24"/>
  <c r="AP287" i="24"/>
  <c r="AP359" i="24"/>
  <c r="AP291" i="24"/>
  <c r="AP358" i="24"/>
  <c r="AP86" i="24"/>
  <c r="AP325" i="24"/>
  <c r="AP169" i="24"/>
  <c r="AP292" i="24"/>
  <c r="AP381" i="24"/>
  <c r="AP280" i="24"/>
  <c r="AP420" i="24"/>
  <c r="AP415" i="24"/>
  <c r="AP241" i="24"/>
  <c r="AP90" i="24"/>
  <c r="AP238" i="24"/>
  <c r="AP73" i="24"/>
  <c r="AP179" i="24"/>
  <c r="AP220" i="24"/>
  <c r="AP314" i="24"/>
  <c r="AP436" i="24"/>
  <c r="AP233" i="24"/>
  <c r="AP493" i="24"/>
  <c r="AP445" i="24"/>
  <c r="AP470" i="24"/>
  <c r="AP43" i="24"/>
  <c r="AP301" i="24"/>
  <c r="AP365" i="24"/>
  <c r="AP8" i="24"/>
  <c r="AP100" i="24"/>
  <c r="AP263" i="24"/>
  <c r="BM469" i="24"/>
  <c r="BM493" i="24"/>
  <c r="BM451" i="24"/>
  <c r="BM339" i="24"/>
  <c r="BM404" i="24"/>
  <c r="BM492" i="24"/>
  <c r="BM460" i="24"/>
  <c r="BM294" i="24"/>
  <c r="BM479" i="24"/>
  <c r="BM422" i="24"/>
  <c r="BM364" i="24"/>
  <c r="BM443" i="24"/>
  <c r="BM420" i="24"/>
  <c r="BM398" i="24"/>
  <c r="BM379" i="24"/>
  <c r="BM356" i="24"/>
  <c r="BM340" i="24"/>
  <c r="BM235" i="24"/>
  <c r="BM382" i="24"/>
  <c r="BM332" i="24"/>
  <c r="BM240" i="24"/>
  <c r="BM327" i="24"/>
  <c r="BM302" i="24"/>
  <c r="BM318" i="24"/>
  <c r="BM276" i="24"/>
  <c r="BM263" i="24"/>
  <c r="BM40" i="24"/>
  <c r="BM169" i="24"/>
  <c r="BM307" i="24"/>
  <c r="BM275" i="24"/>
  <c r="BM212" i="24"/>
  <c r="BM153" i="24"/>
  <c r="BM11" i="24"/>
  <c r="BM489" i="24"/>
  <c r="BM473" i="24"/>
  <c r="BM457" i="24"/>
  <c r="BM427" i="24"/>
  <c r="BM395" i="24"/>
  <c r="BM363" i="24"/>
  <c r="BM331" i="24"/>
  <c r="BM299" i="24"/>
  <c r="BM267" i="24"/>
  <c r="BM85" i="24"/>
  <c r="BM217" i="24"/>
  <c r="BM129" i="24"/>
  <c r="BM104" i="24"/>
  <c r="BM502" i="24"/>
  <c r="BM486" i="24"/>
  <c r="BM470" i="24"/>
  <c r="BM454" i="24"/>
  <c r="BM440" i="24"/>
  <c r="BM424" i="24"/>
  <c r="BM408" i="24"/>
  <c r="BM392" i="24"/>
  <c r="BM376" i="24"/>
  <c r="BM360" i="24"/>
  <c r="BM344" i="24"/>
  <c r="BM328" i="24"/>
  <c r="BM312" i="24"/>
  <c r="BM296" i="24"/>
  <c r="BM280" i="24"/>
  <c r="BM264" i="24"/>
  <c r="BM232" i="24"/>
  <c r="BM209" i="24"/>
  <c r="BM186" i="24"/>
  <c r="BM164" i="24"/>
  <c r="BM145" i="24"/>
  <c r="BM101" i="24"/>
  <c r="BM49" i="24"/>
  <c r="BM441" i="24"/>
  <c r="BM425" i="24"/>
  <c r="BM409" i="24"/>
  <c r="BM393" i="24"/>
  <c r="BM377" i="24"/>
  <c r="BM361" i="24"/>
  <c r="BM345" i="24"/>
  <c r="BM329" i="24"/>
  <c r="BM313" i="24"/>
  <c r="BM297" i="24"/>
  <c r="BM281" i="24"/>
  <c r="BM265" i="24"/>
  <c r="BM252" i="24"/>
  <c r="BM236" i="24"/>
  <c r="BM210" i="24"/>
  <c r="BM178" i="24"/>
  <c r="BM146" i="24"/>
  <c r="BM76" i="24"/>
  <c r="BM253" i="24"/>
  <c r="BM237" i="24"/>
  <c r="BM222" i="24"/>
  <c r="BM206" i="24"/>
  <c r="BM190" i="24"/>
  <c r="BM174" i="24"/>
  <c r="BM158" i="24"/>
  <c r="BM142" i="24"/>
  <c r="BM124" i="24"/>
  <c r="BM84" i="24"/>
  <c r="BM219" i="24"/>
  <c r="BM203" i="24"/>
  <c r="BM187" i="24"/>
  <c r="BM171" i="24"/>
  <c r="BM155" i="24"/>
  <c r="BM139" i="24"/>
  <c r="BM119" i="24"/>
  <c r="BM96" i="24"/>
  <c r="BM64" i="24"/>
  <c r="BM130" i="24"/>
  <c r="BM114" i="24"/>
  <c r="BM97" i="24"/>
  <c r="BM81" i="24"/>
  <c r="BM61" i="24"/>
  <c r="BM39" i="24"/>
  <c r="BM106" i="24"/>
  <c r="BM90" i="24"/>
  <c r="BM74" i="24"/>
  <c r="BM57" i="24"/>
  <c r="BM32" i="24"/>
  <c r="BM62" i="24"/>
  <c r="BM36" i="24"/>
  <c r="BM54" i="24"/>
  <c r="BM38" i="24"/>
  <c r="BM31" i="24"/>
  <c r="BM5" i="24"/>
  <c r="BM9" i="24"/>
  <c r="BM12" i="24"/>
  <c r="AP22" i="24"/>
  <c r="AP114" i="24"/>
  <c r="AP176" i="24"/>
  <c r="AP150" i="24"/>
  <c r="AP297" i="24"/>
  <c r="AP416" i="24"/>
  <c r="X23" i="24"/>
  <c r="X56" i="24" s="1"/>
  <c r="U73" i="24"/>
  <c r="V74" i="24" s="1"/>
  <c r="U13" i="24"/>
  <c r="V14" i="24" s="1"/>
  <c r="V104" i="24" s="1"/>
  <c r="V43" i="24"/>
  <c r="V44" i="24" s="1"/>
  <c r="V134" i="24" s="1"/>
  <c r="Z90" i="24"/>
  <c r="Z112" i="24" s="1"/>
  <c r="Z89" i="24"/>
  <c r="Z109" i="24" s="1"/>
  <c r="AA78" i="24"/>
  <c r="AA46" i="24"/>
  <c r="AA35" i="24"/>
  <c r="U76" i="24"/>
  <c r="E6" i="22"/>
  <c r="F6" i="22"/>
  <c r="E7" i="22"/>
  <c r="F7" i="22"/>
  <c r="E8" i="22"/>
  <c r="F8" i="22"/>
  <c r="E9" i="22"/>
  <c r="F9" i="22"/>
  <c r="E10" i="22"/>
  <c r="F10" i="22"/>
  <c r="E11" i="22"/>
  <c r="F11" i="22"/>
  <c r="E12" i="22"/>
  <c r="F12" i="22"/>
  <c r="E13" i="22"/>
  <c r="F13" i="22"/>
  <c r="E14" i="22"/>
  <c r="F14" i="22"/>
  <c r="E15" i="22"/>
  <c r="F15" i="22"/>
  <c r="E16" i="22"/>
  <c r="F16" i="22"/>
  <c r="E17" i="22"/>
  <c r="F17" i="22"/>
  <c r="E18" i="22"/>
  <c r="F18" i="22"/>
  <c r="E19" i="22"/>
  <c r="F19" i="22"/>
  <c r="E20" i="22"/>
  <c r="F20" i="22"/>
  <c r="E21" i="22"/>
  <c r="F21" i="22"/>
  <c r="E22" i="22"/>
  <c r="F22" i="22"/>
  <c r="E23" i="22"/>
  <c r="F23" i="22"/>
  <c r="E24" i="22"/>
  <c r="F24" i="22"/>
  <c r="E25" i="22"/>
  <c r="F25" i="22"/>
  <c r="E26" i="22"/>
  <c r="F26" i="22"/>
  <c r="E27" i="22"/>
  <c r="F27" i="22"/>
  <c r="E28" i="22"/>
  <c r="F28" i="22"/>
  <c r="E29" i="22"/>
  <c r="F29" i="22"/>
  <c r="E30" i="22"/>
  <c r="F30" i="22"/>
  <c r="E31" i="22"/>
  <c r="F31" i="22"/>
  <c r="E32" i="22"/>
  <c r="F32" i="22"/>
  <c r="E33" i="22"/>
  <c r="F33" i="22"/>
  <c r="E34" i="22"/>
  <c r="F34" i="22"/>
  <c r="E35" i="22"/>
  <c r="F35" i="22"/>
  <c r="E36" i="22"/>
  <c r="F36" i="22"/>
  <c r="E37" i="22"/>
  <c r="F37" i="22"/>
  <c r="E38" i="22"/>
  <c r="F38" i="22"/>
  <c r="E39" i="22"/>
  <c r="F39" i="22"/>
  <c r="E40" i="22"/>
  <c r="F40" i="22"/>
  <c r="E41" i="22"/>
  <c r="F41" i="22"/>
  <c r="E42" i="22"/>
  <c r="F42" i="22"/>
  <c r="E43" i="22"/>
  <c r="F43" i="22"/>
  <c r="E44" i="22"/>
  <c r="F44" i="22"/>
  <c r="E45" i="22"/>
  <c r="F45" i="22"/>
  <c r="E46" i="22"/>
  <c r="F46" i="22"/>
  <c r="E49" i="22"/>
  <c r="F49" i="22"/>
  <c r="E50" i="22"/>
  <c r="F50" i="22"/>
  <c r="E51" i="22"/>
  <c r="F51" i="22"/>
  <c r="E52" i="22"/>
  <c r="F52" i="22"/>
  <c r="E53" i="22"/>
  <c r="F53" i="22"/>
  <c r="E54" i="22"/>
  <c r="F54" i="22"/>
  <c r="E55" i="22"/>
  <c r="F55" i="22"/>
  <c r="E56" i="22"/>
  <c r="F56" i="22"/>
  <c r="E57" i="22"/>
  <c r="F57" i="22"/>
  <c r="E58" i="22"/>
  <c r="F58" i="22"/>
  <c r="E59" i="22"/>
  <c r="F59" i="22"/>
  <c r="E60" i="22"/>
  <c r="F60" i="22"/>
  <c r="E61" i="22"/>
  <c r="F61" i="22"/>
  <c r="E62" i="22"/>
  <c r="F62" i="22"/>
  <c r="E63" i="22"/>
  <c r="F63" i="22"/>
  <c r="E64" i="22"/>
  <c r="F64" i="22"/>
  <c r="E65" i="22"/>
  <c r="F65" i="22"/>
  <c r="E66" i="22"/>
  <c r="F66" i="22"/>
  <c r="E67" i="22"/>
  <c r="F67" i="22"/>
  <c r="E68" i="22"/>
  <c r="F68" i="22"/>
  <c r="E69" i="22"/>
  <c r="F69" i="22"/>
  <c r="E70" i="22"/>
  <c r="F70" i="22"/>
  <c r="E71" i="22"/>
  <c r="F71" i="22"/>
  <c r="E72" i="22"/>
  <c r="F72" i="22"/>
  <c r="E73" i="22"/>
  <c r="F73" i="22"/>
  <c r="E74" i="22"/>
  <c r="F74" i="22"/>
  <c r="E75" i="22"/>
  <c r="F75" i="22"/>
  <c r="E76" i="22"/>
  <c r="F76" i="22"/>
  <c r="E77" i="22"/>
  <c r="F77" i="22"/>
  <c r="E78" i="22"/>
  <c r="F78" i="22"/>
  <c r="E79" i="22"/>
  <c r="F79" i="22"/>
  <c r="E80" i="22"/>
  <c r="F80" i="22"/>
  <c r="E81" i="22"/>
  <c r="F81" i="22"/>
  <c r="E82" i="22"/>
  <c r="F82" i="22"/>
  <c r="E83" i="22"/>
  <c r="F83" i="22"/>
  <c r="E84" i="22"/>
  <c r="F84" i="22"/>
  <c r="E85" i="22"/>
  <c r="F85" i="22"/>
  <c r="E86" i="22"/>
  <c r="F86" i="22"/>
  <c r="E87" i="22"/>
  <c r="F87" i="22"/>
  <c r="E88" i="22"/>
  <c r="F88" i="22"/>
  <c r="E89" i="22"/>
  <c r="F89" i="22"/>
  <c r="E90" i="22"/>
  <c r="F90" i="22"/>
  <c r="E91" i="22"/>
  <c r="F91" i="22"/>
  <c r="E92" i="22"/>
  <c r="F92" i="22"/>
  <c r="E93" i="22"/>
  <c r="F93" i="22"/>
  <c r="E94" i="22"/>
  <c r="F94" i="22"/>
  <c r="E95" i="22"/>
  <c r="F95" i="22"/>
  <c r="E96" i="22"/>
  <c r="F96" i="22"/>
  <c r="E97" i="22"/>
  <c r="F97" i="22"/>
  <c r="E98" i="22"/>
  <c r="F98" i="22"/>
  <c r="E99" i="22"/>
  <c r="F99" i="22"/>
  <c r="E100" i="22"/>
  <c r="F100" i="22"/>
  <c r="E101" i="22"/>
  <c r="F101" i="22"/>
  <c r="E102" i="22"/>
  <c r="F102" i="22"/>
  <c r="E103" i="22"/>
  <c r="F103" i="22"/>
  <c r="E104" i="22"/>
  <c r="F104" i="22"/>
  <c r="E105" i="22"/>
  <c r="F105" i="22"/>
  <c r="E106" i="22"/>
  <c r="F106" i="22"/>
  <c r="E107" i="22"/>
  <c r="F107" i="22"/>
  <c r="E108" i="22"/>
  <c r="F108" i="22"/>
  <c r="E109" i="22"/>
  <c r="F109" i="22"/>
  <c r="E110" i="22"/>
  <c r="F110" i="22"/>
  <c r="E111" i="22"/>
  <c r="F111" i="22"/>
  <c r="E112" i="22"/>
  <c r="F112" i="22"/>
  <c r="E113" i="22"/>
  <c r="F113" i="22"/>
  <c r="E114" i="22"/>
  <c r="F114" i="22"/>
  <c r="E115" i="22"/>
  <c r="F115" i="22"/>
  <c r="E116" i="22"/>
  <c r="F116" i="22"/>
  <c r="E117" i="22"/>
  <c r="F117" i="22"/>
  <c r="E118" i="22"/>
  <c r="F118" i="22"/>
  <c r="E119" i="22"/>
  <c r="F119" i="22"/>
  <c r="E120" i="22"/>
  <c r="F120" i="22"/>
  <c r="E121" i="22"/>
  <c r="F121" i="22"/>
  <c r="E122" i="22"/>
  <c r="F122" i="22"/>
  <c r="E123" i="22"/>
  <c r="F123" i="22"/>
  <c r="E124" i="22"/>
  <c r="F124" i="22"/>
  <c r="E125" i="22"/>
  <c r="F125" i="22"/>
  <c r="E126" i="22"/>
  <c r="F126" i="22"/>
  <c r="E127" i="22"/>
  <c r="F127" i="22"/>
  <c r="E128" i="22"/>
  <c r="F128" i="22"/>
  <c r="E129" i="22"/>
  <c r="F129" i="22"/>
  <c r="E130" i="22"/>
  <c r="F130" i="22"/>
  <c r="E131" i="22"/>
  <c r="F131" i="22"/>
  <c r="E132" i="22"/>
  <c r="F132" i="22"/>
  <c r="E133" i="22"/>
  <c r="F133" i="22"/>
  <c r="E134" i="22"/>
  <c r="F134" i="22"/>
  <c r="E135" i="22"/>
  <c r="F135" i="22"/>
  <c r="E136" i="22"/>
  <c r="F136" i="22"/>
  <c r="E137" i="22"/>
  <c r="F137" i="22"/>
  <c r="E138" i="22"/>
  <c r="F138" i="22"/>
  <c r="E139" i="22"/>
  <c r="F139" i="22"/>
  <c r="E140" i="22"/>
  <c r="F140" i="22"/>
  <c r="E141" i="22"/>
  <c r="F141" i="22"/>
  <c r="E142" i="22"/>
  <c r="F142" i="22"/>
  <c r="E143" i="22"/>
  <c r="F143" i="22"/>
  <c r="E144" i="22"/>
  <c r="F144" i="22"/>
  <c r="E145" i="22"/>
  <c r="F145" i="22"/>
  <c r="E146" i="22"/>
  <c r="F146" i="22"/>
  <c r="E147" i="22"/>
  <c r="F147" i="22"/>
  <c r="E148" i="22"/>
  <c r="F148" i="22"/>
  <c r="E149" i="22"/>
  <c r="F149" i="22"/>
  <c r="E150" i="22"/>
  <c r="F150" i="22"/>
  <c r="E151" i="22"/>
  <c r="F151" i="22"/>
  <c r="E152" i="22"/>
  <c r="F152" i="22"/>
  <c r="E153" i="22"/>
  <c r="F153" i="22"/>
  <c r="E154" i="22"/>
  <c r="F154" i="22"/>
  <c r="E155" i="22"/>
  <c r="F155" i="22"/>
  <c r="E156" i="22"/>
  <c r="F156" i="22"/>
  <c r="E157" i="22"/>
  <c r="F157" i="22"/>
  <c r="E158" i="22"/>
  <c r="F158" i="22"/>
  <c r="E159" i="22"/>
  <c r="F159" i="22"/>
  <c r="E160" i="22"/>
  <c r="F160" i="22"/>
  <c r="E161" i="22"/>
  <c r="F161" i="22"/>
  <c r="E162" i="22"/>
  <c r="F162" i="22"/>
  <c r="E163" i="22"/>
  <c r="F163" i="22"/>
  <c r="E164" i="22"/>
  <c r="F164" i="22"/>
  <c r="E165" i="22"/>
  <c r="F165" i="22"/>
  <c r="E166" i="22"/>
  <c r="F166" i="22"/>
  <c r="E167" i="22"/>
  <c r="F167" i="22"/>
  <c r="E168" i="22"/>
  <c r="F168" i="22"/>
  <c r="E169" i="22"/>
  <c r="F169" i="22"/>
  <c r="E170" i="22"/>
  <c r="F170" i="22"/>
  <c r="E171" i="22"/>
  <c r="F171" i="22"/>
  <c r="E172" i="22"/>
  <c r="F172" i="22"/>
  <c r="E173" i="22"/>
  <c r="F173" i="22"/>
  <c r="E174" i="22"/>
  <c r="F174" i="22"/>
  <c r="E175" i="22"/>
  <c r="F175" i="22"/>
  <c r="E176" i="22"/>
  <c r="F176" i="22"/>
  <c r="E177" i="22"/>
  <c r="F177" i="22"/>
  <c r="E178" i="22"/>
  <c r="F178" i="22"/>
  <c r="E179" i="22"/>
  <c r="F179" i="22"/>
  <c r="E180" i="22"/>
  <c r="F180" i="22"/>
  <c r="E181" i="22"/>
  <c r="F181" i="22"/>
  <c r="E182" i="22"/>
  <c r="F182" i="22"/>
  <c r="E183" i="22"/>
  <c r="F183" i="22"/>
  <c r="E184" i="22"/>
  <c r="F184" i="22"/>
  <c r="E185" i="22"/>
  <c r="F185" i="22"/>
  <c r="E186" i="22"/>
  <c r="F186" i="22"/>
  <c r="E187" i="22"/>
  <c r="F187" i="22"/>
  <c r="E188" i="22"/>
  <c r="F188" i="22"/>
  <c r="E189" i="22"/>
  <c r="F189" i="22"/>
  <c r="E190" i="22"/>
  <c r="F190" i="22"/>
  <c r="E191" i="22"/>
  <c r="F191" i="22"/>
  <c r="E192" i="22"/>
  <c r="F192" i="22"/>
  <c r="E193" i="22"/>
  <c r="F193" i="22"/>
  <c r="E194" i="22"/>
  <c r="F194" i="22"/>
  <c r="E195" i="22"/>
  <c r="F195" i="22"/>
  <c r="E196" i="22"/>
  <c r="F196" i="22"/>
  <c r="E197" i="22"/>
  <c r="F197" i="22"/>
  <c r="E198" i="22"/>
  <c r="F198" i="22"/>
  <c r="E199" i="22"/>
  <c r="F199" i="22"/>
  <c r="E200" i="22"/>
  <c r="F200" i="22"/>
  <c r="E201" i="22"/>
  <c r="F201" i="22"/>
  <c r="E202" i="22"/>
  <c r="F202" i="22"/>
  <c r="E203" i="22"/>
  <c r="F203" i="22"/>
  <c r="E204" i="22"/>
  <c r="F204" i="22"/>
  <c r="E205" i="22"/>
  <c r="F205" i="22"/>
  <c r="E206" i="22"/>
  <c r="F206" i="22"/>
  <c r="E207" i="22"/>
  <c r="F207" i="22"/>
  <c r="E208" i="22"/>
  <c r="F208" i="22"/>
  <c r="E209" i="22"/>
  <c r="F209" i="22"/>
  <c r="E210" i="22"/>
  <c r="F210" i="22"/>
  <c r="E211" i="22"/>
  <c r="F211" i="22"/>
  <c r="E212" i="22"/>
  <c r="F212" i="22"/>
  <c r="E213" i="22"/>
  <c r="F213" i="22"/>
  <c r="E214" i="22"/>
  <c r="F214" i="22"/>
  <c r="E215" i="22"/>
  <c r="F215" i="22"/>
  <c r="E216" i="22"/>
  <c r="F216" i="22"/>
  <c r="E217" i="22"/>
  <c r="F217" i="22"/>
  <c r="E218" i="22"/>
  <c r="F218" i="22"/>
  <c r="E219" i="22"/>
  <c r="F219" i="22"/>
  <c r="E220" i="22"/>
  <c r="F220" i="22"/>
  <c r="E221" i="22"/>
  <c r="F221" i="22"/>
  <c r="E222" i="22"/>
  <c r="F222" i="22"/>
  <c r="E223" i="22"/>
  <c r="F223" i="22"/>
  <c r="E224" i="22"/>
  <c r="F224" i="22"/>
  <c r="E225" i="22"/>
  <c r="F225" i="22"/>
  <c r="E226" i="22"/>
  <c r="F226" i="22"/>
  <c r="E227" i="22"/>
  <c r="F227" i="22"/>
  <c r="E228" i="22"/>
  <c r="F228" i="22"/>
  <c r="E229" i="22"/>
  <c r="F229" i="22"/>
  <c r="E230" i="22"/>
  <c r="F230" i="22"/>
  <c r="E231" i="22"/>
  <c r="F231" i="22"/>
  <c r="E232" i="22"/>
  <c r="F232" i="22"/>
  <c r="E233" i="22"/>
  <c r="F233" i="22"/>
  <c r="E234" i="22"/>
  <c r="F234" i="22"/>
  <c r="E235" i="22"/>
  <c r="F235" i="22"/>
  <c r="E236" i="22"/>
  <c r="F236" i="22"/>
  <c r="E237" i="22"/>
  <c r="F237" i="22"/>
  <c r="E238" i="22"/>
  <c r="F238" i="22"/>
  <c r="E239" i="22"/>
  <c r="F239" i="22"/>
  <c r="E240" i="22"/>
  <c r="F240" i="22"/>
  <c r="E241" i="22"/>
  <c r="F241" i="22"/>
  <c r="E242" i="22"/>
  <c r="F242" i="22"/>
  <c r="E243" i="22"/>
  <c r="F243" i="22"/>
  <c r="E244" i="22"/>
  <c r="F244" i="22"/>
  <c r="E245" i="22"/>
  <c r="F245" i="22"/>
  <c r="E246" i="22"/>
  <c r="F246" i="22"/>
  <c r="E247" i="22"/>
  <c r="F247" i="22"/>
  <c r="E248" i="22"/>
  <c r="F248" i="22"/>
  <c r="E249" i="22"/>
  <c r="F249" i="22"/>
  <c r="E250" i="22"/>
  <c r="F250" i="22"/>
  <c r="E251" i="22"/>
  <c r="F251" i="22"/>
  <c r="E252" i="22"/>
  <c r="F252" i="22"/>
  <c r="E253" i="22"/>
  <c r="F253" i="22"/>
  <c r="E254" i="22"/>
  <c r="F254" i="22"/>
  <c r="E255" i="22"/>
  <c r="F255" i="22"/>
  <c r="E256" i="22"/>
  <c r="F256" i="22"/>
  <c r="E257" i="22"/>
  <c r="F257" i="22"/>
  <c r="E258" i="22"/>
  <c r="F258" i="22"/>
  <c r="E259" i="22"/>
  <c r="F259" i="22"/>
  <c r="E260" i="22"/>
  <c r="F260" i="22"/>
  <c r="E261" i="22"/>
  <c r="F261" i="22"/>
  <c r="E262" i="22"/>
  <c r="F262" i="22"/>
  <c r="E263" i="22"/>
  <c r="F263" i="22"/>
  <c r="E264" i="22"/>
  <c r="F264" i="22"/>
  <c r="E265" i="22"/>
  <c r="F265" i="22"/>
  <c r="E266" i="22"/>
  <c r="F266" i="22"/>
  <c r="E267" i="22"/>
  <c r="F267" i="22"/>
  <c r="E268" i="22"/>
  <c r="F268" i="22"/>
  <c r="E269" i="22"/>
  <c r="F269" i="22"/>
  <c r="E270" i="22"/>
  <c r="F270" i="22"/>
  <c r="E271" i="22"/>
  <c r="F271" i="22"/>
  <c r="E272" i="22"/>
  <c r="F272" i="22"/>
  <c r="E273" i="22"/>
  <c r="F273" i="22"/>
  <c r="E274" i="22"/>
  <c r="F274" i="22"/>
  <c r="E275" i="22"/>
  <c r="F275" i="22"/>
  <c r="E276" i="22"/>
  <c r="F276" i="22"/>
  <c r="E277" i="22"/>
  <c r="F277" i="22"/>
  <c r="E278" i="22"/>
  <c r="F278" i="22"/>
  <c r="E279" i="22"/>
  <c r="F279" i="22"/>
  <c r="E280" i="22"/>
  <c r="F280" i="22"/>
  <c r="E281" i="22"/>
  <c r="F281" i="22"/>
  <c r="E282" i="22"/>
  <c r="F282" i="22"/>
  <c r="E283" i="22"/>
  <c r="F283" i="22"/>
  <c r="E284" i="22"/>
  <c r="F284" i="22"/>
  <c r="E285" i="22"/>
  <c r="F285" i="22"/>
  <c r="E286" i="22"/>
  <c r="F286" i="22"/>
  <c r="E287" i="22"/>
  <c r="F287" i="22"/>
  <c r="E288" i="22"/>
  <c r="F288" i="22"/>
  <c r="E289" i="22"/>
  <c r="F289" i="22"/>
  <c r="E290" i="22"/>
  <c r="F290" i="22"/>
  <c r="E291" i="22"/>
  <c r="F291" i="22"/>
  <c r="E292" i="22"/>
  <c r="F292" i="22"/>
  <c r="E293" i="22"/>
  <c r="F293" i="22"/>
  <c r="E294" i="22"/>
  <c r="F294" i="22"/>
  <c r="E295" i="22"/>
  <c r="F295" i="22"/>
  <c r="E296" i="22"/>
  <c r="F296" i="22"/>
  <c r="E297" i="22"/>
  <c r="F297" i="22"/>
  <c r="E298" i="22"/>
  <c r="F298" i="22"/>
  <c r="E299" i="22"/>
  <c r="F299" i="22"/>
  <c r="E300" i="22"/>
  <c r="F300" i="22"/>
  <c r="E301" i="22"/>
  <c r="F301" i="22"/>
  <c r="E302" i="22"/>
  <c r="F302" i="22"/>
  <c r="E303" i="22"/>
  <c r="F303" i="22"/>
  <c r="E304" i="22"/>
  <c r="F304" i="22"/>
  <c r="E305" i="22"/>
  <c r="F305" i="22"/>
  <c r="E306" i="22"/>
  <c r="F306" i="22"/>
  <c r="E307" i="22"/>
  <c r="F307" i="22"/>
  <c r="E308" i="22"/>
  <c r="F308" i="22"/>
  <c r="E309" i="22"/>
  <c r="F309" i="22"/>
  <c r="E310" i="22"/>
  <c r="F310" i="22"/>
  <c r="E311" i="22"/>
  <c r="F311" i="22"/>
  <c r="E312" i="22"/>
  <c r="F312" i="22"/>
  <c r="E313" i="22"/>
  <c r="F313" i="22"/>
  <c r="E314" i="22"/>
  <c r="F314" i="22"/>
  <c r="E315" i="22"/>
  <c r="F315" i="22"/>
  <c r="E316" i="22"/>
  <c r="F316" i="22"/>
  <c r="E317" i="22"/>
  <c r="F317" i="22"/>
  <c r="E318" i="22"/>
  <c r="F318" i="22"/>
  <c r="E319" i="22"/>
  <c r="F319" i="22"/>
  <c r="E320" i="22"/>
  <c r="F320" i="22"/>
  <c r="E321" i="22"/>
  <c r="F321" i="22"/>
  <c r="E322" i="22"/>
  <c r="F322" i="22"/>
  <c r="E323" i="22"/>
  <c r="F323" i="22"/>
  <c r="E324" i="22"/>
  <c r="F324" i="22"/>
  <c r="E325" i="22"/>
  <c r="F325" i="22"/>
  <c r="E326" i="22"/>
  <c r="F326" i="22"/>
  <c r="E327" i="22"/>
  <c r="F327" i="22"/>
  <c r="E328" i="22"/>
  <c r="F328" i="22"/>
  <c r="E329" i="22"/>
  <c r="F329" i="22"/>
  <c r="E330" i="22"/>
  <c r="F330" i="22"/>
  <c r="E331" i="22"/>
  <c r="F331" i="22"/>
  <c r="E332" i="22"/>
  <c r="F332" i="22"/>
  <c r="E333" i="22"/>
  <c r="F333" i="22"/>
  <c r="E334" i="22"/>
  <c r="F334" i="22"/>
  <c r="E335" i="22"/>
  <c r="F335" i="22"/>
  <c r="E336" i="22"/>
  <c r="F336" i="22"/>
  <c r="E337" i="22"/>
  <c r="F337" i="22"/>
  <c r="E338" i="22"/>
  <c r="F338" i="22"/>
  <c r="E339" i="22"/>
  <c r="F339" i="22"/>
  <c r="E340" i="22"/>
  <c r="F340" i="22"/>
  <c r="E341" i="22"/>
  <c r="F341" i="22"/>
  <c r="E342" i="22"/>
  <c r="F342" i="22"/>
  <c r="E343" i="22"/>
  <c r="F343" i="22"/>
  <c r="E344" i="22"/>
  <c r="F344" i="22"/>
  <c r="E345" i="22"/>
  <c r="F345" i="22"/>
  <c r="E346" i="22"/>
  <c r="F346" i="22"/>
  <c r="E347" i="22"/>
  <c r="F347" i="22"/>
  <c r="E348" i="22"/>
  <c r="F348" i="22"/>
  <c r="E349" i="22"/>
  <c r="F349" i="22"/>
  <c r="E350" i="22"/>
  <c r="F350" i="22"/>
  <c r="E351" i="22"/>
  <c r="F351" i="22"/>
  <c r="E352" i="22"/>
  <c r="F352" i="22"/>
  <c r="E353" i="22"/>
  <c r="F353" i="22"/>
  <c r="E354" i="22"/>
  <c r="F354" i="22"/>
  <c r="E355" i="22"/>
  <c r="F355" i="22"/>
  <c r="E356" i="22"/>
  <c r="F356" i="22"/>
  <c r="E357" i="22"/>
  <c r="F357" i="22"/>
  <c r="E358" i="22"/>
  <c r="F358" i="22"/>
  <c r="E359" i="22"/>
  <c r="F359" i="22"/>
  <c r="E360" i="22"/>
  <c r="F360" i="22"/>
  <c r="E361" i="22"/>
  <c r="F361" i="22"/>
  <c r="E362" i="22"/>
  <c r="F362" i="22"/>
  <c r="E363" i="22"/>
  <c r="F363" i="22"/>
  <c r="E364" i="22"/>
  <c r="F364" i="22"/>
  <c r="E365" i="22"/>
  <c r="F365" i="22"/>
  <c r="E366" i="22"/>
  <c r="F366" i="22"/>
  <c r="E367" i="22"/>
  <c r="F367" i="22"/>
  <c r="E368" i="22"/>
  <c r="F368" i="22"/>
  <c r="E369" i="22"/>
  <c r="F369" i="22"/>
  <c r="E370" i="22"/>
  <c r="F370" i="22"/>
  <c r="E371" i="22"/>
  <c r="F371" i="22"/>
  <c r="E372" i="22"/>
  <c r="F372" i="22"/>
  <c r="E373" i="22"/>
  <c r="F373" i="22"/>
  <c r="E374" i="22"/>
  <c r="F374" i="22"/>
  <c r="E375" i="22"/>
  <c r="F375" i="22"/>
  <c r="E376" i="22"/>
  <c r="F376" i="22"/>
  <c r="E377" i="22"/>
  <c r="F377" i="22"/>
  <c r="E378" i="22"/>
  <c r="F378" i="22"/>
  <c r="E379" i="22"/>
  <c r="F379" i="22"/>
  <c r="E380" i="22"/>
  <c r="F380" i="22"/>
  <c r="E381" i="22"/>
  <c r="F381" i="22"/>
  <c r="E382" i="22"/>
  <c r="F382" i="22"/>
  <c r="E383" i="22"/>
  <c r="F383" i="22"/>
  <c r="E384" i="22"/>
  <c r="F384" i="22"/>
  <c r="E385" i="22"/>
  <c r="F385" i="22"/>
  <c r="E386" i="22"/>
  <c r="F386" i="22"/>
  <c r="E387" i="22"/>
  <c r="F387" i="22"/>
  <c r="E388" i="22"/>
  <c r="F388" i="22"/>
  <c r="E389" i="22"/>
  <c r="F389" i="22"/>
  <c r="E390" i="22"/>
  <c r="F390" i="22"/>
  <c r="E391" i="22"/>
  <c r="F391" i="22"/>
  <c r="E392" i="22"/>
  <c r="F392" i="22"/>
  <c r="E393" i="22"/>
  <c r="F393" i="22"/>
  <c r="E394" i="22"/>
  <c r="F394" i="22"/>
  <c r="E395" i="22"/>
  <c r="F395" i="22"/>
  <c r="E396" i="22"/>
  <c r="F396" i="22"/>
  <c r="E397" i="22"/>
  <c r="F397" i="22"/>
  <c r="E398" i="22"/>
  <c r="F398" i="22"/>
  <c r="E399" i="22"/>
  <c r="F399" i="22"/>
  <c r="E400" i="22"/>
  <c r="F400" i="22"/>
  <c r="E401" i="22"/>
  <c r="F401" i="22"/>
  <c r="E402" i="22"/>
  <c r="F402" i="22"/>
  <c r="E403" i="22"/>
  <c r="F403" i="22"/>
  <c r="E404" i="22"/>
  <c r="F404" i="22"/>
  <c r="E405" i="22"/>
  <c r="F405" i="22"/>
  <c r="E406" i="22"/>
  <c r="F406" i="22"/>
  <c r="E407" i="22"/>
  <c r="F407" i="22"/>
  <c r="E408" i="22"/>
  <c r="F408" i="22"/>
  <c r="E409" i="22"/>
  <c r="F409" i="22"/>
  <c r="E410" i="22"/>
  <c r="F410" i="22"/>
  <c r="E411" i="22"/>
  <c r="F411" i="22"/>
  <c r="E412" i="22"/>
  <c r="F412" i="22"/>
  <c r="E413" i="22"/>
  <c r="F413" i="22"/>
  <c r="E414" i="22"/>
  <c r="F414" i="22"/>
  <c r="E415" i="22"/>
  <c r="F415" i="22"/>
  <c r="E416" i="22"/>
  <c r="F416" i="22"/>
  <c r="E417" i="22"/>
  <c r="F417" i="22"/>
  <c r="E418" i="22"/>
  <c r="F418" i="22"/>
  <c r="E419" i="22"/>
  <c r="F419" i="22"/>
  <c r="E420" i="22"/>
  <c r="F420" i="22"/>
  <c r="E421" i="22"/>
  <c r="F421" i="22"/>
  <c r="E422" i="22"/>
  <c r="F422" i="22"/>
  <c r="E423" i="22"/>
  <c r="F423" i="22"/>
  <c r="E424" i="22"/>
  <c r="F424" i="22"/>
  <c r="E425" i="22"/>
  <c r="F425" i="22"/>
  <c r="E426" i="22"/>
  <c r="F426" i="22"/>
  <c r="E427" i="22"/>
  <c r="F427" i="22"/>
  <c r="E428" i="22"/>
  <c r="F428" i="22"/>
  <c r="E429" i="22"/>
  <c r="F429" i="22"/>
  <c r="E430" i="22"/>
  <c r="F430" i="22"/>
  <c r="E431" i="22"/>
  <c r="F431" i="22"/>
  <c r="E432" i="22"/>
  <c r="F432" i="22"/>
  <c r="E433" i="22"/>
  <c r="F433" i="22"/>
  <c r="E434" i="22"/>
  <c r="F434" i="22"/>
  <c r="E435" i="22"/>
  <c r="F435" i="22"/>
  <c r="E436" i="22"/>
  <c r="F436" i="22"/>
  <c r="E437" i="22"/>
  <c r="F437" i="22"/>
  <c r="E438" i="22"/>
  <c r="F438" i="22"/>
  <c r="E439" i="22"/>
  <c r="F439" i="22"/>
  <c r="E440" i="22"/>
  <c r="F440" i="22"/>
  <c r="E441" i="22"/>
  <c r="F441" i="22"/>
  <c r="E442" i="22"/>
  <c r="F442" i="22"/>
  <c r="E443" i="22"/>
  <c r="F443" i="22"/>
  <c r="E444" i="22"/>
  <c r="F444" i="22"/>
  <c r="E445" i="22"/>
  <c r="F445" i="22"/>
  <c r="E446" i="22"/>
  <c r="F446" i="22"/>
  <c r="E447" i="22"/>
  <c r="F447" i="22"/>
  <c r="E448" i="22"/>
  <c r="F448" i="22"/>
  <c r="E449" i="22"/>
  <c r="F449" i="22"/>
  <c r="E450" i="22"/>
  <c r="F450" i="22"/>
  <c r="E451" i="22"/>
  <c r="F451" i="22"/>
  <c r="E452" i="22"/>
  <c r="F452" i="22"/>
  <c r="E453" i="22"/>
  <c r="F453" i="22"/>
  <c r="E454" i="22"/>
  <c r="F454" i="22"/>
  <c r="E455" i="22"/>
  <c r="F455" i="22"/>
  <c r="E456" i="22"/>
  <c r="F456" i="22"/>
  <c r="E457" i="22"/>
  <c r="F457" i="22"/>
  <c r="E458" i="22"/>
  <c r="F458" i="22"/>
  <c r="E459" i="22"/>
  <c r="F459" i="22"/>
  <c r="E460" i="22"/>
  <c r="F460" i="22"/>
  <c r="E461" i="22"/>
  <c r="F461" i="22"/>
  <c r="E462" i="22"/>
  <c r="F462" i="22"/>
  <c r="E463" i="22"/>
  <c r="F463" i="22"/>
  <c r="E464" i="22"/>
  <c r="F464" i="22"/>
  <c r="E465" i="22"/>
  <c r="F465" i="22"/>
  <c r="E466" i="22"/>
  <c r="F466" i="22"/>
  <c r="E467" i="22"/>
  <c r="F467" i="22"/>
  <c r="E468" i="22"/>
  <c r="F468" i="22"/>
  <c r="E469" i="22"/>
  <c r="F469" i="22"/>
  <c r="E470" i="22"/>
  <c r="F470" i="22"/>
  <c r="E471" i="22"/>
  <c r="F471" i="22"/>
  <c r="E472" i="22"/>
  <c r="F472" i="22"/>
  <c r="E473" i="22"/>
  <c r="F473" i="22"/>
  <c r="E474" i="22"/>
  <c r="F474" i="22"/>
  <c r="E475" i="22"/>
  <c r="F475" i="22"/>
  <c r="E476" i="22"/>
  <c r="F476" i="22"/>
  <c r="E477" i="22"/>
  <c r="F477" i="22"/>
  <c r="E478" i="22"/>
  <c r="F478" i="22"/>
  <c r="E479" i="22"/>
  <c r="F479" i="22"/>
  <c r="E480" i="22"/>
  <c r="F480" i="22"/>
  <c r="E481" i="22"/>
  <c r="F481" i="22"/>
  <c r="E482" i="22"/>
  <c r="F482" i="22"/>
  <c r="E483" i="22"/>
  <c r="F483" i="22"/>
  <c r="E484" i="22"/>
  <c r="F484" i="22"/>
  <c r="E485" i="22"/>
  <c r="F485" i="22"/>
  <c r="E486" i="22"/>
  <c r="F486" i="22"/>
  <c r="E487" i="22"/>
  <c r="F487" i="22"/>
  <c r="E488" i="22"/>
  <c r="F488" i="22"/>
  <c r="E489" i="22"/>
  <c r="F489" i="22"/>
  <c r="E490" i="22"/>
  <c r="F490" i="22"/>
  <c r="E491" i="22"/>
  <c r="F491" i="22"/>
  <c r="E492" i="22"/>
  <c r="F492" i="22"/>
  <c r="E493" i="22"/>
  <c r="F493" i="22"/>
  <c r="E494" i="22"/>
  <c r="F494" i="22"/>
  <c r="E495" i="22"/>
  <c r="F495" i="22"/>
  <c r="E496" i="22"/>
  <c r="F496" i="22"/>
  <c r="E497" i="22"/>
  <c r="F497" i="22"/>
  <c r="E498" i="22"/>
  <c r="F498" i="22"/>
  <c r="E499" i="22"/>
  <c r="F499" i="22"/>
  <c r="E500" i="22"/>
  <c r="F500" i="22"/>
  <c r="E501" i="22"/>
  <c r="F501" i="22"/>
  <c r="E502" i="22"/>
  <c r="F502" i="22"/>
  <c r="E503" i="22"/>
  <c r="F503" i="22"/>
  <c r="E504" i="22"/>
  <c r="F504" i="22"/>
  <c r="F5" i="22"/>
  <c r="E5" i="22"/>
  <c r="C31" i="22"/>
  <c r="D31" i="22"/>
  <c r="G31" i="22"/>
  <c r="H31" i="22"/>
  <c r="C32" i="22"/>
  <c r="D32" i="22"/>
  <c r="G32" i="22"/>
  <c r="H32" i="22"/>
  <c r="C33" i="22"/>
  <c r="D33" i="22"/>
  <c r="G33" i="22"/>
  <c r="H33" i="22"/>
  <c r="C34" i="22"/>
  <c r="D34" i="22"/>
  <c r="G34" i="22"/>
  <c r="H34" i="22"/>
  <c r="C35" i="22"/>
  <c r="D35" i="22"/>
  <c r="G35" i="22"/>
  <c r="H35" i="22"/>
  <c r="C36" i="22"/>
  <c r="D36" i="22"/>
  <c r="G36" i="22"/>
  <c r="H36" i="22"/>
  <c r="C37" i="22"/>
  <c r="D37" i="22"/>
  <c r="G37" i="22"/>
  <c r="H37" i="22"/>
  <c r="C38" i="22"/>
  <c r="D38" i="22"/>
  <c r="G38" i="22"/>
  <c r="H38" i="22"/>
  <c r="C39" i="22"/>
  <c r="D39" i="22"/>
  <c r="G39" i="22"/>
  <c r="H39" i="22"/>
  <c r="C40" i="22"/>
  <c r="D40" i="22"/>
  <c r="G40" i="22"/>
  <c r="H40" i="22"/>
  <c r="C41" i="22"/>
  <c r="D41" i="22"/>
  <c r="G41" i="22"/>
  <c r="H41" i="22"/>
  <c r="C42" i="22"/>
  <c r="D42" i="22"/>
  <c r="G42" i="22"/>
  <c r="H42" i="22"/>
  <c r="C43" i="22"/>
  <c r="D43" i="22"/>
  <c r="G43" i="22"/>
  <c r="H43" i="22"/>
  <c r="C44" i="22"/>
  <c r="D44" i="22"/>
  <c r="G44" i="22"/>
  <c r="H44" i="22"/>
  <c r="C45" i="22"/>
  <c r="D45" i="22"/>
  <c r="G45" i="22"/>
  <c r="H45" i="22"/>
  <c r="C46" i="22"/>
  <c r="D46" i="22"/>
  <c r="G46" i="22"/>
  <c r="H46" i="22"/>
  <c r="C47" i="22"/>
  <c r="D47" i="22"/>
  <c r="G47" i="22"/>
  <c r="H47" i="22"/>
  <c r="C48" i="22"/>
  <c r="D48" i="22"/>
  <c r="G48" i="22"/>
  <c r="H48" i="22"/>
  <c r="C49" i="22"/>
  <c r="D49" i="22"/>
  <c r="G49" i="22"/>
  <c r="H49" i="22"/>
  <c r="C50" i="22"/>
  <c r="D50" i="22"/>
  <c r="G50" i="22"/>
  <c r="H50" i="22"/>
  <c r="C51" i="22"/>
  <c r="D51" i="22"/>
  <c r="G51" i="22"/>
  <c r="H51" i="22"/>
  <c r="C52" i="22"/>
  <c r="D52" i="22"/>
  <c r="G52" i="22"/>
  <c r="H52" i="22"/>
  <c r="C53" i="22"/>
  <c r="D53" i="22"/>
  <c r="G53" i="22"/>
  <c r="H53" i="22"/>
  <c r="C54" i="22"/>
  <c r="D54" i="22"/>
  <c r="G54" i="22"/>
  <c r="H54" i="22"/>
  <c r="C55" i="22"/>
  <c r="D55" i="22"/>
  <c r="G55" i="22"/>
  <c r="H55" i="22"/>
  <c r="C56" i="22"/>
  <c r="D56" i="22"/>
  <c r="G56" i="22"/>
  <c r="H56" i="22"/>
  <c r="C57" i="22"/>
  <c r="D57" i="22"/>
  <c r="G57" i="22"/>
  <c r="H57" i="22"/>
  <c r="C58" i="22"/>
  <c r="D58" i="22"/>
  <c r="G58" i="22"/>
  <c r="H58" i="22"/>
  <c r="C59" i="22"/>
  <c r="D59" i="22"/>
  <c r="G59" i="22"/>
  <c r="H59" i="22"/>
  <c r="C60" i="22"/>
  <c r="D60" i="22"/>
  <c r="G60" i="22"/>
  <c r="H60" i="22"/>
  <c r="C61" i="22"/>
  <c r="D61" i="22"/>
  <c r="G61" i="22"/>
  <c r="H61" i="22"/>
  <c r="C62" i="22"/>
  <c r="D62" i="22"/>
  <c r="G62" i="22"/>
  <c r="H62" i="22"/>
  <c r="C63" i="22"/>
  <c r="D63" i="22"/>
  <c r="G63" i="22"/>
  <c r="H63" i="22"/>
  <c r="C64" i="22"/>
  <c r="D64" i="22"/>
  <c r="G64" i="22"/>
  <c r="H64" i="22"/>
  <c r="C65" i="22"/>
  <c r="D65" i="22"/>
  <c r="G65" i="22"/>
  <c r="H65" i="22"/>
  <c r="C66" i="22"/>
  <c r="D66" i="22"/>
  <c r="G66" i="22"/>
  <c r="H66" i="22"/>
  <c r="C67" i="22"/>
  <c r="D67" i="22"/>
  <c r="G67" i="22"/>
  <c r="H67" i="22"/>
  <c r="C68" i="22"/>
  <c r="D68" i="22"/>
  <c r="G68" i="22"/>
  <c r="H68" i="22"/>
  <c r="C69" i="22"/>
  <c r="D69" i="22"/>
  <c r="G69" i="22"/>
  <c r="H69" i="22"/>
  <c r="C70" i="22"/>
  <c r="D70" i="22"/>
  <c r="G70" i="22"/>
  <c r="H70" i="22"/>
  <c r="C71" i="22"/>
  <c r="D71" i="22"/>
  <c r="G71" i="22"/>
  <c r="H71" i="22"/>
  <c r="C72" i="22"/>
  <c r="D72" i="22"/>
  <c r="G72" i="22"/>
  <c r="H72" i="22"/>
  <c r="C73" i="22"/>
  <c r="D73" i="22"/>
  <c r="G73" i="22"/>
  <c r="H73" i="22"/>
  <c r="C74" i="22"/>
  <c r="D74" i="22"/>
  <c r="G74" i="22"/>
  <c r="H74" i="22"/>
  <c r="C75" i="22"/>
  <c r="D75" i="22"/>
  <c r="G75" i="22"/>
  <c r="H75" i="22"/>
  <c r="C76" i="22"/>
  <c r="D76" i="22"/>
  <c r="G76" i="22"/>
  <c r="H76" i="22"/>
  <c r="C77" i="22"/>
  <c r="D77" i="22"/>
  <c r="G77" i="22"/>
  <c r="H77" i="22"/>
  <c r="C78" i="22"/>
  <c r="D78" i="22"/>
  <c r="G78" i="22"/>
  <c r="H78" i="22"/>
  <c r="C79" i="22"/>
  <c r="D79" i="22"/>
  <c r="G79" i="22"/>
  <c r="H79" i="22"/>
  <c r="C80" i="22"/>
  <c r="D80" i="22"/>
  <c r="G80" i="22"/>
  <c r="H80" i="22"/>
  <c r="C81" i="22"/>
  <c r="D81" i="22"/>
  <c r="G81" i="22"/>
  <c r="H81" i="22"/>
  <c r="C82" i="22"/>
  <c r="D82" i="22"/>
  <c r="G82" i="22"/>
  <c r="H82" i="22"/>
  <c r="C83" i="22"/>
  <c r="D83" i="22"/>
  <c r="G83" i="22"/>
  <c r="H83" i="22"/>
  <c r="C84" i="22"/>
  <c r="D84" i="22"/>
  <c r="G84" i="22"/>
  <c r="H84" i="22"/>
  <c r="C85" i="22"/>
  <c r="D85" i="22"/>
  <c r="G85" i="22"/>
  <c r="H85" i="22"/>
  <c r="C86" i="22"/>
  <c r="D86" i="22"/>
  <c r="G86" i="22"/>
  <c r="H86" i="22"/>
  <c r="C87" i="22"/>
  <c r="D87" i="22"/>
  <c r="G87" i="22"/>
  <c r="H87" i="22"/>
  <c r="C88" i="22"/>
  <c r="D88" i="22"/>
  <c r="G88" i="22"/>
  <c r="H88" i="22"/>
  <c r="C89" i="22"/>
  <c r="D89" i="22"/>
  <c r="G89" i="22"/>
  <c r="H89" i="22"/>
  <c r="C90" i="22"/>
  <c r="D90" i="22"/>
  <c r="G90" i="22"/>
  <c r="H90" i="22"/>
  <c r="C91" i="22"/>
  <c r="D91" i="22"/>
  <c r="G91" i="22"/>
  <c r="H91" i="22"/>
  <c r="C92" i="22"/>
  <c r="D92" i="22"/>
  <c r="G92" i="22"/>
  <c r="H92" i="22"/>
  <c r="C93" i="22"/>
  <c r="D93" i="22"/>
  <c r="G93" i="22"/>
  <c r="H93" i="22"/>
  <c r="C94" i="22"/>
  <c r="D94" i="22"/>
  <c r="G94" i="22"/>
  <c r="H94" i="22"/>
  <c r="C95" i="22"/>
  <c r="D95" i="22"/>
  <c r="G95" i="22"/>
  <c r="H95" i="22"/>
  <c r="C96" i="22"/>
  <c r="D96" i="22"/>
  <c r="G96" i="22"/>
  <c r="H96" i="22"/>
  <c r="C97" i="22"/>
  <c r="D97" i="22"/>
  <c r="G97" i="22"/>
  <c r="H97" i="22"/>
  <c r="C98" i="22"/>
  <c r="D98" i="22"/>
  <c r="G98" i="22"/>
  <c r="H98" i="22"/>
  <c r="C99" i="22"/>
  <c r="D99" i="22"/>
  <c r="G99" i="22"/>
  <c r="H99" i="22"/>
  <c r="C100" i="22"/>
  <c r="D100" i="22"/>
  <c r="G100" i="22"/>
  <c r="H100" i="22"/>
  <c r="C101" i="22"/>
  <c r="D101" i="22"/>
  <c r="G101" i="22"/>
  <c r="H101" i="22"/>
  <c r="C102" i="22"/>
  <c r="D102" i="22"/>
  <c r="G102" i="22"/>
  <c r="H102" i="22"/>
  <c r="C103" i="22"/>
  <c r="D103" i="22"/>
  <c r="G103" i="22"/>
  <c r="H103" i="22"/>
  <c r="C104" i="22"/>
  <c r="D104" i="22"/>
  <c r="G104" i="22"/>
  <c r="H104" i="22"/>
  <c r="C105" i="22"/>
  <c r="D105" i="22"/>
  <c r="G105" i="22"/>
  <c r="H105" i="22"/>
  <c r="C106" i="22"/>
  <c r="D106" i="22"/>
  <c r="G106" i="22"/>
  <c r="H106" i="22"/>
  <c r="C107" i="22"/>
  <c r="D107" i="22"/>
  <c r="G107" i="22"/>
  <c r="H107" i="22"/>
  <c r="C108" i="22"/>
  <c r="D108" i="22"/>
  <c r="G108" i="22"/>
  <c r="H108" i="22"/>
  <c r="C109" i="22"/>
  <c r="D109" i="22"/>
  <c r="G109" i="22"/>
  <c r="H109" i="22"/>
  <c r="C110" i="22"/>
  <c r="D110" i="22"/>
  <c r="G110" i="22"/>
  <c r="H110" i="22"/>
  <c r="C111" i="22"/>
  <c r="D111" i="22"/>
  <c r="G111" i="22"/>
  <c r="H111" i="22"/>
  <c r="C112" i="22"/>
  <c r="D112" i="22"/>
  <c r="G112" i="22"/>
  <c r="H112" i="22"/>
  <c r="C113" i="22"/>
  <c r="D113" i="22"/>
  <c r="G113" i="22"/>
  <c r="H113" i="22"/>
  <c r="C114" i="22"/>
  <c r="D114" i="22"/>
  <c r="G114" i="22"/>
  <c r="H114" i="22"/>
  <c r="C115" i="22"/>
  <c r="D115" i="22"/>
  <c r="G115" i="22"/>
  <c r="H115" i="22"/>
  <c r="C116" i="22"/>
  <c r="D116" i="22"/>
  <c r="G116" i="22"/>
  <c r="H116" i="22"/>
  <c r="C117" i="22"/>
  <c r="D117" i="22"/>
  <c r="G117" i="22"/>
  <c r="H117" i="22"/>
  <c r="C118" i="22"/>
  <c r="D118" i="22"/>
  <c r="G118" i="22"/>
  <c r="H118" i="22"/>
  <c r="C119" i="22"/>
  <c r="D119" i="22"/>
  <c r="G119" i="22"/>
  <c r="H119" i="22"/>
  <c r="C120" i="22"/>
  <c r="D120" i="22"/>
  <c r="G120" i="22"/>
  <c r="H120" i="22"/>
  <c r="C121" i="22"/>
  <c r="D121" i="22"/>
  <c r="G121" i="22"/>
  <c r="H121" i="22"/>
  <c r="C122" i="22"/>
  <c r="D122" i="22"/>
  <c r="G122" i="22"/>
  <c r="H122" i="22"/>
  <c r="C123" i="22"/>
  <c r="D123" i="22"/>
  <c r="G123" i="22"/>
  <c r="H123" i="22"/>
  <c r="C124" i="22"/>
  <c r="D124" i="22"/>
  <c r="G124" i="22"/>
  <c r="H124" i="22"/>
  <c r="C125" i="22"/>
  <c r="D125" i="22"/>
  <c r="G125" i="22"/>
  <c r="H125" i="22"/>
  <c r="C126" i="22"/>
  <c r="D126" i="22"/>
  <c r="G126" i="22"/>
  <c r="H126" i="22"/>
  <c r="C127" i="22"/>
  <c r="D127" i="22"/>
  <c r="G127" i="22"/>
  <c r="H127" i="22"/>
  <c r="C128" i="22"/>
  <c r="D128" i="22"/>
  <c r="G128" i="22"/>
  <c r="H128" i="22"/>
  <c r="C129" i="22"/>
  <c r="D129" i="22"/>
  <c r="G129" i="22"/>
  <c r="H129" i="22"/>
  <c r="C130" i="22"/>
  <c r="D130" i="22"/>
  <c r="G130" i="22"/>
  <c r="H130" i="22"/>
  <c r="C131" i="22"/>
  <c r="D131" i="22"/>
  <c r="G131" i="22"/>
  <c r="H131" i="22"/>
  <c r="C132" i="22"/>
  <c r="D132" i="22"/>
  <c r="G132" i="22"/>
  <c r="H132" i="22"/>
  <c r="C133" i="22"/>
  <c r="D133" i="22"/>
  <c r="G133" i="22"/>
  <c r="H133" i="22"/>
  <c r="C134" i="22"/>
  <c r="D134" i="22"/>
  <c r="G134" i="22"/>
  <c r="H134" i="22"/>
  <c r="C135" i="22"/>
  <c r="D135" i="22"/>
  <c r="G135" i="22"/>
  <c r="H135" i="22"/>
  <c r="C136" i="22"/>
  <c r="D136" i="22"/>
  <c r="G136" i="22"/>
  <c r="H136" i="22"/>
  <c r="C137" i="22"/>
  <c r="D137" i="22"/>
  <c r="G137" i="22"/>
  <c r="H137" i="22"/>
  <c r="C138" i="22"/>
  <c r="D138" i="22"/>
  <c r="G138" i="22"/>
  <c r="H138" i="22"/>
  <c r="C139" i="22"/>
  <c r="D139" i="22"/>
  <c r="G139" i="22"/>
  <c r="H139" i="22"/>
  <c r="C140" i="22"/>
  <c r="D140" i="22"/>
  <c r="G140" i="22"/>
  <c r="H140" i="22"/>
  <c r="C141" i="22"/>
  <c r="D141" i="22"/>
  <c r="G141" i="22"/>
  <c r="H141" i="22"/>
  <c r="C142" i="22"/>
  <c r="D142" i="22"/>
  <c r="G142" i="22"/>
  <c r="H142" i="22"/>
  <c r="C143" i="22"/>
  <c r="D143" i="22"/>
  <c r="G143" i="22"/>
  <c r="H143" i="22"/>
  <c r="C144" i="22"/>
  <c r="D144" i="22"/>
  <c r="G144" i="22"/>
  <c r="H144" i="22"/>
  <c r="C145" i="22"/>
  <c r="D145" i="22"/>
  <c r="G145" i="22"/>
  <c r="H145" i="22"/>
  <c r="C146" i="22"/>
  <c r="D146" i="22"/>
  <c r="G146" i="22"/>
  <c r="H146" i="22"/>
  <c r="C147" i="22"/>
  <c r="D147" i="22"/>
  <c r="G147" i="22"/>
  <c r="H147" i="22"/>
  <c r="C148" i="22"/>
  <c r="D148" i="22"/>
  <c r="G148" i="22"/>
  <c r="H148" i="22"/>
  <c r="C149" i="22"/>
  <c r="D149" i="22"/>
  <c r="G149" i="22"/>
  <c r="H149" i="22"/>
  <c r="C150" i="22"/>
  <c r="D150" i="22"/>
  <c r="G150" i="22"/>
  <c r="H150" i="22"/>
  <c r="C151" i="22"/>
  <c r="D151" i="22"/>
  <c r="G151" i="22"/>
  <c r="H151" i="22"/>
  <c r="C152" i="22"/>
  <c r="D152" i="22"/>
  <c r="G152" i="22"/>
  <c r="H152" i="22"/>
  <c r="C153" i="22"/>
  <c r="D153" i="22"/>
  <c r="G153" i="22"/>
  <c r="H153" i="22"/>
  <c r="C154" i="22"/>
  <c r="D154" i="22"/>
  <c r="G154" i="22"/>
  <c r="H154" i="22"/>
  <c r="C155" i="22"/>
  <c r="D155" i="22"/>
  <c r="G155" i="22"/>
  <c r="H155" i="22"/>
  <c r="C156" i="22"/>
  <c r="D156" i="22"/>
  <c r="G156" i="22"/>
  <c r="H156" i="22"/>
  <c r="C157" i="22"/>
  <c r="D157" i="22"/>
  <c r="G157" i="22"/>
  <c r="H157" i="22"/>
  <c r="C158" i="22"/>
  <c r="D158" i="22"/>
  <c r="G158" i="22"/>
  <c r="H158" i="22"/>
  <c r="C159" i="22"/>
  <c r="D159" i="22"/>
  <c r="G159" i="22"/>
  <c r="H159" i="22"/>
  <c r="C160" i="22"/>
  <c r="D160" i="22"/>
  <c r="G160" i="22"/>
  <c r="H160" i="22"/>
  <c r="C161" i="22"/>
  <c r="D161" i="22"/>
  <c r="G161" i="22"/>
  <c r="H161" i="22"/>
  <c r="C162" i="22"/>
  <c r="D162" i="22"/>
  <c r="G162" i="22"/>
  <c r="H162" i="22"/>
  <c r="C163" i="22"/>
  <c r="D163" i="22"/>
  <c r="G163" i="22"/>
  <c r="H163" i="22"/>
  <c r="C164" i="22"/>
  <c r="D164" i="22"/>
  <c r="G164" i="22"/>
  <c r="H164" i="22"/>
  <c r="C165" i="22"/>
  <c r="D165" i="22"/>
  <c r="G165" i="22"/>
  <c r="H165" i="22"/>
  <c r="C166" i="22"/>
  <c r="D166" i="22"/>
  <c r="G166" i="22"/>
  <c r="H166" i="22"/>
  <c r="C167" i="22"/>
  <c r="D167" i="22"/>
  <c r="G167" i="22"/>
  <c r="H167" i="22"/>
  <c r="C168" i="22"/>
  <c r="D168" i="22"/>
  <c r="G168" i="22"/>
  <c r="H168" i="22"/>
  <c r="C169" i="22"/>
  <c r="D169" i="22"/>
  <c r="G169" i="22"/>
  <c r="H169" i="22"/>
  <c r="C170" i="22"/>
  <c r="D170" i="22"/>
  <c r="G170" i="22"/>
  <c r="H170" i="22"/>
  <c r="C171" i="22"/>
  <c r="D171" i="22"/>
  <c r="G171" i="22"/>
  <c r="H171" i="22"/>
  <c r="C172" i="22"/>
  <c r="D172" i="22"/>
  <c r="G172" i="22"/>
  <c r="H172" i="22"/>
  <c r="C173" i="22"/>
  <c r="D173" i="22"/>
  <c r="G173" i="22"/>
  <c r="H173" i="22"/>
  <c r="C174" i="22"/>
  <c r="D174" i="22"/>
  <c r="G174" i="22"/>
  <c r="H174" i="22"/>
  <c r="C175" i="22"/>
  <c r="D175" i="22"/>
  <c r="G175" i="22"/>
  <c r="H175" i="22"/>
  <c r="C176" i="22"/>
  <c r="D176" i="22"/>
  <c r="G176" i="22"/>
  <c r="H176" i="22"/>
  <c r="C177" i="22"/>
  <c r="D177" i="22"/>
  <c r="G177" i="22"/>
  <c r="H177" i="22"/>
  <c r="C178" i="22"/>
  <c r="D178" i="22"/>
  <c r="G178" i="22"/>
  <c r="H178" i="22"/>
  <c r="C179" i="22"/>
  <c r="D179" i="22"/>
  <c r="G179" i="22"/>
  <c r="H179" i="22"/>
  <c r="C180" i="22"/>
  <c r="D180" i="22"/>
  <c r="G180" i="22"/>
  <c r="H180" i="22"/>
  <c r="C181" i="22"/>
  <c r="D181" i="22"/>
  <c r="G181" i="22"/>
  <c r="H181" i="22"/>
  <c r="C182" i="22"/>
  <c r="D182" i="22"/>
  <c r="G182" i="22"/>
  <c r="H182" i="22"/>
  <c r="C183" i="22"/>
  <c r="D183" i="22"/>
  <c r="G183" i="22"/>
  <c r="H183" i="22"/>
  <c r="C184" i="22"/>
  <c r="D184" i="22"/>
  <c r="G184" i="22"/>
  <c r="H184" i="22"/>
  <c r="C185" i="22"/>
  <c r="D185" i="22"/>
  <c r="G185" i="22"/>
  <c r="H185" i="22"/>
  <c r="C186" i="22"/>
  <c r="D186" i="22"/>
  <c r="G186" i="22"/>
  <c r="H186" i="22"/>
  <c r="C187" i="22"/>
  <c r="D187" i="22"/>
  <c r="G187" i="22"/>
  <c r="H187" i="22"/>
  <c r="C188" i="22"/>
  <c r="D188" i="22"/>
  <c r="G188" i="22"/>
  <c r="H188" i="22"/>
  <c r="C189" i="22"/>
  <c r="D189" i="22"/>
  <c r="G189" i="22"/>
  <c r="H189" i="22"/>
  <c r="C190" i="22"/>
  <c r="D190" i="22"/>
  <c r="G190" i="22"/>
  <c r="H190" i="22"/>
  <c r="C191" i="22"/>
  <c r="D191" i="22"/>
  <c r="G191" i="22"/>
  <c r="H191" i="22"/>
  <c r="C192" i="22"/>
  <c r="D192" i="22"/>
  <c r="G192" i="22"/>
  <c r="H192" i="22"/>
  <c r="C193" i="22"/>
  <c r="D193" i="22"/>
  <c r="G193" i="22"/>
  <c r="H193" i="22"/>
  <c r="C194" i="22"/>
  <c r="D194" i="22"/>
  <c r="G194" i="22"/>
  <c r="H194" i="22"/>
  <c r="C195" i="22"/>
  <c r="D195" i="22"/>
  <c r="G195" i="22"/>
  <c r="H195" i="22"/>
  <c r="C196" i="22"/>
  <c r="D196" i="22"/>
  <c r="G196" i="22"/>
  <c r="H196" i="22"/>
  <c r="C197" i="22"/>
  <c r="D197" i="22"/>
  <c r="G197" i="22"/>
  <c r="H197" i="22"/>
  <c r="C198" i="22"/>
  <c r="D198" i="22"/>
  <c r="G198" i="22"/>
  <c r="H198" i="22"/>
  <c r="C199" i="22"/>
  <c r="D199" i="22"/>
  <c r="G199" i="22"/>
  <c r="H199" i="22"/>
  <c r="C200" i="22"/>
  <c r="D200" i="22"/>
  <c r="G200" i="22"/>
  <c r="H200" i="22"/>
  <c r="C201" i="22"/>
  <c r="D201" i="22"/>
  <c r="G201" i="22"/>
  <c r="H201" i="22"/>
  <c r="C202" i="22"/>
  <c r="D202" i="22"/>
  <c r="G202" i="22"/>
  <c r="H202" i="22"/>
  <c r="C203" i="22"/>
  <c r="D203" i="22"/>
  <c r="G203" i="22"/>
  <c r="H203" i="22"/>
  <c r="C204" i="22"/>
  <c r="D204" i="22"/>
  <c r="G204" i="22"/>
  <c r="H204" i="22"/>
  <c r="C205" i="22"/>
  <c r="D205" i="22"/>
  <c r="G205" i="22"/>
  <c r="H205" i="22"/>
  <c r="C206" i="22"/>
  <c r="D206" i="22"/>
  <c r="G206" i="22"/>
  <c r="H206" i="22"/>
  <c r="C207" i="22"/>
  <c r="D207" i="22"/>
  <c r="G207" i="22"/>
  <c r="H207" i="22"/>
  <c r="C208" i="22"/>
  <c r="D208" i="22"/>
  <c r="G208" i="22"/>
  <c r="H208" i="22"/>
  <c r="C209" i="22"/>
  <c r="D209" i="22"/>
  <c r="G209" i="22"/>
  <c r="H209" i="22"/>
  <c r="C210" i="22"/>
  <c r="D210" i="22"/>
  <c r="G210" i="22"/>
  <c r="H210" i="22"/>
  <c r="C211" i="22"/>
  <c r="D211" i="22"/>
  <c r="G211" i="22"/>
  <c r="H211" i="22"/>
  <c r="C212" i="22"/>
  <c r="D212" i="22"/>
  <c r="G212" i="22"/>
  <c r="H212" i="22"/>
  <c r="C213" i="22"/>
  <c r="D213" i="22"/>
  <c r="G213" i="22"/>
  <c r="H213" i="22"/>
  <c r="C214" i="22"/>
  <c r="D214" i="22"/>
  <c r="G214" i="22"/>
  <c r="H214" i="22"/>
  <c r="C215" i="22"/>
  <c r="D215" i="22"/>
  <c r="G215" i="22"/>
  <c r="H215" i="22"/>
  <c r="C216" i="22"/>
  <c r="D216" i="22"/>
  <c r="G216" i="22"/>
  <c r="H216" i="22"/>
  <c r="C217" i="22"/>
  <c r="D217" i="22"/>
  <c r="G217" i="22"/>
  <c r="H217" i="22"/>
  <c r="C218" i="22"/>
  <c r="D218" i="22"/>
  <c r="G218" i="22"/>
  <c r="H218" i="22"/>
  <c r="C219" i="22"/>
  <c r="D219" i="22"/>
  <c r="G219" i="22"/>
  <c r="H219" i="22"/>
  <c r="C220" i="22"/>
  <c r="D220" i="22"/>
  <c r="G220" i="22"/>
  <c r="H220" i="22"/>
  <c r="C221" i="22"/>
  <c r="D221" i="22"/>
  <c r="G221" i="22"/>
  <c r="H221" i="22"/>
  <c r="C222" i="22"/>
  <c r="D222" i="22"/>
  <c r="G222" i="22"/>
  <c r="H222" i="22"/>
  <c r="C223" i="22"/>
  <c r="D223" i="22"/>
  <c r="G223" i="22"/>
  <c r="H223" i="22"/>
  <c r="C224" i="22"/>
  <c r="D224" i="22"/>
  <c r="G224" i="22"/>
  <c r="H224" i="22"/>
  <c r="C225" i="22"/>
  <c r="D225" i="22"/>
  <c r="G225" i="22"/>
  <c r="H225" i="22"/>
  <c r="C226" i="22"/>
  <c r="D226" i="22"/>
  <c r="G226" i="22"/>
  <c r="H226" i="22"/>
  <c r="C227" i="22"/>
  <c r="D227" i="22"/>
  <c r="G227" i="22"/>
  <c r="H227" i="22"/>
  <c r="C228" i="22"/>
  <c r="D228" i="22"/>
  <c r="G228" i="22"/>
  <c r="H228" i="22"/>
  <c r="C229" i="22"/>
  <c r="D229" i="22"/>
  <c r="G229" i="22"/>
  <c r="H229" i="22"/>
  <c r="C230" i="22"/>
  <c r="D230" i="22"/>
  <c r="G230" i="22"/>
  <c r="H230" i="22"/>
  <c r="C231" i="22"/>
  <c r="D231" i="22"/>
  <c r="G231" i="22"/>
  <c r="H231" i="22"/>
  <c r="C232" i="22"/>
  <c r="D232" i="22"/>
  <c r="G232" i="22"/>
  <c r="H232" i="22"/>
  <c r="C233" i="22"/>
  <c r="D233" i="22"/>
  <c r="G233" i="22"/>
  <c r="H233" i="22"/>
  <c r="C234" i="22"/>
  <c r="D234" i="22"/>
  <c r="G234" i="22"/>
  <c r="H234" i="22"/>
  <c r="C235" i="22"/>
  <c r="D235" i="22"/>
  <c r="G235" i="22"/>
  <c r="H235" i="22"/>
  <c r="C236" i="22"/>
  <c r="D236" i="22"/>
  <c r="G236" i="22"/>
  <c r="H236" i="22"/>
  <c r="C237" i="22"/>
  <c r="D237" i="22"/>
  <c r="G237" i="22"/>
  <c r="H237" i="22"/>
  <c r="C238" i="22"/>
  <c r="D238" i="22"/>
  <c r="G238" i="22"/>
  <c r="H238" i="22"/>
  <c r="C239" i="22"/>
  <c r="D239" i="22"/>
  <c r="G239" i="22"/>
  <c r="H239" i="22"/>
  <c r="C240" i="22"/>
  <c r="D240" i="22"/>
  <c r="G240" i="22"/>
  <c r="H240" i="22"/>
  <c r="C241" i="22"/>
  <c r="D241" i="22"/>
  <c r="G241" i="22"/>
  <c r="H241" i="22"/>
  <c r="C242" i="22"/>
  <c r="D242" i="22"/>
  <c r="G242" i="22"/>
  <c r="H242" i="22"/>
  <c r="C243" i="22"/>
  <c r="D243" i="22"/>
  <c r="G243" i="22"/>
  <c r="H243" i="22"/>
  <c r="C244" i="22"/>
  <c r="D244" i="22"/>
  <c r="G244" i="22"/>
  <c r="H244" i="22"/>
  <c r="C245" i="22"/>
  <c r="D245" i="22"/>
  <c r="G245" i="22"/>
  <c r="H245" i="22"/>
  <c r="C246" i="22"/>
  <c r="D246" i="22"/>
  <c r="G246" i="22"/>
  <c r="H246" i="22"/>
  <c r="C247" i="22"/>
  <c r="D247" i="22"/>
  <c r="G247" i="22"/>
  <c r="H247" i="22"/>
  <c r="C248" i="22"/>
  <c r="D248" i="22"/>
  <c r="G248" i="22"/>
  <c r="H248" i="22"/>
  <c r="C249" i="22"/>
  <c r="D249" i="22"/>
  <c r="G249" i="22"/>
  <c r="H249" i="22"/>
  <c r="C250" i="22"/>
  <c r="D250" i="22"/>
  <c r="G250" i="22"/>
  <c r="H250" i="22"/>
  <c r="C251" i="22"/>
  <c r="D251" i="22"/>
  <c r="G251" i="22"/>
  <c r="H251" i="22"/>
  <c r="C252" i="22"/>
  <c r="D252" i="22"/>
  <c r="G252" i="22"/>
  <c r="H252" i="22"/>
  <c r="C253" i="22"/>
  <c r="D253" i="22"/>
  <c r="G253" i="22"/>
  <c r="H253" i="22"/>
  <c r="C254" i="22"/>
  <c r="D254" i="22"/>
  <c r="G254" i="22"/>
  <c r="H254" i="22"/>
  <c r="C255" i="22"/>
  <c r="D255" i="22"/>
  <c r="G255" i="22"/>
  <c r="H255" i="22"/>
  <c r="C256" i="22"/>
  <c r="D256" i="22"/>
  <c r="G256" i="22"/>
  <c r="H256" i="22"/>
  <c r="C257" i="22"/>
  <c r="D257" i="22"/>
  <c r="G257" i="22"/>
  <c r="H257" i="22"/>
  <c r="C258" i="22"/>
  <c r="D258" i="22"/>
  <c r="G258" i="22"/>
  <c r="H258" i="22"/>
  <c r="C259" i="22"/>
  <c r="D259" i="22"/>
  <c r="G259" i="22"/>
  <c r="H259" i="22"/>
  <c r="C260" i="22"/>
  <c r="D260" i="22"/>
  <c r="G260" i="22"/>
  <c r="H260" i="22"/>
  <c r="C261" i="22"/>
  <c r="D261" i="22"/>
  <c r="G261" i="22"/>
  <c r="H261" i="22"/>
  <c r="C262" i="22"/>
  <c r="D262" i="22"/>
  <c r="G262" i="22"/>
  <c r="H262" i="22"/>
  <c r="C263" i="22"/>
  <c r="D263" i="22"/>
  <c r="G263" i="22"/>
  <c r="H263" i="22"/>
  <c r="C264" i="22"/>
  <c r="D264" i="22"/>
  <c r="G264" i="22"/>
  <c r="H264" i="22"/>
  <c r="C265" i="22"/>
  <c r="D265" i="22"/>
  <c r="G265" i="22"/>
  <c r="H265" i="22"/>
  <c r="C266" i="22"/>
  <c r="D266" i="22"/>
  <c r="G266" i="22"/>
  <c r="H266" i="22"/>
  <c r="C267" i="22"/>
  <c r="D267" i="22"/>
  <c r="G267" i="22"/>
  <c r="H267" i="22"/>
  <c r="C268" i="22"/>
  <c r="D268" i="22"/>
  <c r="G268" i="22"/>
  <c r="H268" i="22"/>
  <c r="C269" i="22"/>
  <c r="D269" i="22"/>
  <c r="G269" i="22"/>
  <c r="H269" i="22"/>
  <c r="C270" i="22"/>
  <c r="D270" i="22"/>
  <c r="G270" i="22"/>
  <c r="H270" i="22"/>
  <c r="C271" i="22"/>
  <c r="D271" i="22"/>
  <c r="G271" i="22"/>
  <c r="H271" i="22"/>
  <c r="C272" i="22"/>
  <c r="D272" i="22"/>
  <c r="G272" i="22"/>
  <c r="H272" i="22"/>
  <c r="C273" i="22"/>
  <c r="D273" i="22"/>
  <c r="G273" i="22"/>
  <c r="H273" i="22"/>
  <c r="C274" i="22"/>
  <c r="D274" i="22"/>
  <c r="G274" i="22"/>
  <c r="H274" i="22"/>
  <c r="C275" i="22"/>
  <c r="D275" i="22"/>
  <c r="G275" i="22"/>
  <c r="H275" i="22"/>
  <c r="C276" i="22"/>
  <c r="D276" i="22"/>
  <c r="G276" i="22"/>
  <c r="H276" i="22"/>
  <c r="C277" i="22"/>
  <c r="D277" i="22"/>
  <c r="G277" i="22"/>
  <c r="H277" i="22"/>
  <c r="C278" i="22"/>
  <c r="D278" i="22"/>
  <c r="G278" i="22"/>
  <c r="H278" i="22"/>
  <c r="C279" i="22"/>
  <c r="D279" i="22"/>
  <c r="G279" i="22"/>
  <c r="H279" i="22"/>
  <c r="C280" i="22"/>
  <c r="D280" i="22"/>
  <c r="G280" i="22"/>
  <c r="H280" i="22"/>
  <c r="C281" i="22"/>
  <c r="D281" i="22"/>
  <c r="G281" i="22"/>
  <c r="H281" i="22"/>
  <c r="C282" i="22"/>
  <c r="D282" i="22"/>
  <c r="G282" i="22"/>
  <c r="H282" i="22"/>
  <c r="C283" i="22"/>
  <c r="D283" i="22"/>
  <c r="G283" i="22"/>
  <c r="H283" i="22"/>
  <c r="C284" i="22"/>
  <c r="D284" i="22"/>
  <c r="G284" i="22"/>
  <c r="H284" i="22"/>
  <c r="C285" i="22"/>
  <c r="D285" i="22"/>
  <c r="G285" i="22"/>
  <c r="H285" i="22"/>
  <c r="C286" i="22"/>
  <c r="D286" i="22"/>
  <c r="G286" i="22"/>
  <c r="H286" i="22"/>
  <c r="C287" i="22"/>
  <c r="D287" i="22"/>
  <c r="G287" i="22"/>
  <c r="H287" i="22"/>
  <c r="C288" i="22"/>
  <c r="D288" i="22"/>
  <c r="G288" i="22"/>
  <c r="H288" i="22"/>
  <c r="C289" i="22"/>
  <c r="D289" i="22"/>
  <c r="G289" i="22"/>
  <c r="H289" i="22"/>
  <c r="C290" i="22"/>
  <c r="D290" i="22"/>
  <c r="G290" i="22"/>
  <c r="H290" i="22"/>
  <c r="C291" i="22"/>
  <c r="D291" i="22"/>
  <c r="G291" i="22"/>
  <c r="H291" i="22"/>
  <c r="C292" i="22"/>
  <c r="D292" i="22"/>
  <c r="G292" i="22"/>
  <c r="H292" i="22"/>
  <c r="C293" i="22"/>
  <c r="D293" i="22"/>
  <c r="G293" i="22"/>
  <c r="H293" i="22"/>
  <c r="C294" i="22"/>
  <c r="D294" i="22"/>
  <c r="G294" i="22"/>
  <c r="H294" i="22"/>
  <c r="C295" i="22"/>
  <c r="D295" i="22"/>
  <c r="G295" i="22"/>
  <c r="H295" i="22"/>
  <c r="C296" i="22"/>
  <c r="D296" i="22"/>
  <c r="G296" i="22"/>
  <c r="H296" i="22"/>
  <c r="C297" i="22"/>
  <c r="D297" i="22"/>
  <c r="G297" i="22"/>
  <c r="H297" i="22"/>
  <c r="C298" i="22"/>
  <c r="D298" i="22"/>
  <c r="G298" i="22"/>
  <c r="H298" i="22"/>
  <c r="C299" i="22"/>
  <c r="D299" i="22"/>
  <c r="G299" i="22"/>
  <c r="H299" i="22"/>
  <c r="C300" i="22"/>
  <c r="D300" i="22"/>
  <c r="G300" i="22"/>
  <c r="H300" i="22"/>
  <c r="C301" i="22"/>
  <c r="D301" i="22"/>
  <c r="G301" i="22"/>
  <c r="H301" i="22"/>
  <c r="C302" i="22"/>
  <c r="D302" i="22"/>
  <c r="G302" i="22"/>
  <c r="H302" i="22"/>
  <c r="C303" i="22"/>
  <c r="D303" i="22"/>
  <c r="G303" i="22"/>
  <c r="H303" i="22"/>
  <c r="C304" i="22"/>
  <c r="D304" i="22"/>
  <c r="G304" i="22"/>
  <c r="H304" i="22"/>
  <c r="C305" i="22"/>
  <c r="D305" i="22"/>
  <c r="G305" i="22"/>
  <c r="H305" i="22"/>
  <c r="C306" i="22"/>
  <c r="D306" i="22"/>
  <c r="G306" i="22"/>
  <c r="H306" i="22"/>
  <c r="C307" i="22"/>
  <c r="D307" i="22"/>
  <c r="G307" i="22"/>
  <c r="H307" i="22"/>
  <c r="C308" i="22"/>
  <c r="D308" i="22"/>
  <c r="G308" i="22"/>
  <c r="H308" i="22"/>
  <c r="C309" i="22"/>
  <c r="D309" i="22"/>
  <c r="G309" i="22"/>
  <c r="H309" i="22"/>
  <c r="C310" i="22"/>
  <c r="D310" i="22"/>
  <c r="G310" i="22"/>
  <c r="H310" i="22"/>
  <c r="C311" i="22"/>
  <c r="D311" i="22"/>
  <c r="G311" i="22"/>
  <c r="H311" i="22"/>
  <c r="C312" i="22"/>
  <c r="D312" i="22"/>
  <c r="G312" i="22"/>
  <c r="H312" i="22"/>
  <c r="C313" i="22"/>
  <c r="D313" i="22"/>
  <c r="G313" i="22"/>
  <c r="H313" i="22"/>
  <c r="C314" i="22"/>
  <c r="D314" i="22"/>
  <c r="G314" i="22"/>
  <c r="H314" i="22"/>
  <c r="C315" i="22"/>
  <c r="D315" i="22"/>
  <c r="G315" i="22"/>
  <c r="H315" i="22"/>
  <c r="C316" i="22"/>
  <c r="D316" i="22"/>
  <c r="G316" i="22"/>
  <c r="H316" i="22"/>
  <c r="C317" i="22"/>
  <c r="D317" i="22"/>
  <c r="G317" i="22"/>
  <c r="H317" i="22"/>
  <c r="C318" i="22"/>
  <c r="D318" i="22"/>
  <c r="G318" i="22"/>
  <c r="H318" i="22"/>
  <c r="C319" i="22"/>
  <c r="D319" i="22"/>
  <c r="G319" i="22"/>
  <c r="H319" i="22"/>
  <c r="C320" i="22"/>
  <c r="D320" i="22"/>
  <c r="G320" i="22"/>
  <c r="H320" i="22"/>
  <c r="C321" i="22"/>
  <c r="D321" i="22"/>
  <c r="G321" i="22"/>
  <c r="H321" i="22"/>
  <c r="C322" i="22"/>
  <c r="D322" i="22"/>
  <c r="G322" i="22"/>
  <c r="H322" i="22"/>
  <c r="C323" i="22"/>
  <c r="D323" i="22"/>
  <c r="G323" i="22"/>
  <c r="H323" i="22"/>
  <c r="C324" i="22"/>
  <c r="D324" i="22"/>
  <c r="G324" i="22"/>
  <c r="H324" i="22"/>
  <c r="C325" i="22"/>
  <c r="D325" i="22"/>
  <c r="G325" i="22"/>
  <c r="H325" i="22"/>
  <c r="C326" i="22"/>
  <c r="D326" i="22"/>
  <c r="G326" i="22"/>
  <c r="H326" i="22"/>
  <c r="C327" i="22"/>
  <c r="D327" i="22"/>
  <c r="G327" i="22"/>
  <c r="H327" i="22"/>
  <c r="C328" i="22"/>
  <c r="D328" i="22"/>
  <c r="G328" i="22"/>
  <c r="H328" i="22"/>
  <c r="C329" i="22"/>
  <c r="D329" i="22"/>
  <c r="G329" i="22"/>
  <c r="H329" i="22"/>
  <c r="C330" i="22"/>
  <c r="D330" i="22"/>
  <c r="G330" i="22"/>
  <c r="H330" i="22"/>
  <c r="C331" i="22"/>
  <c r="D331" i="22"/>
  <c r="G331" i="22"/>
  <c r="H331" i="22"/>
  <c r="C332" i="22"/>
  <c r="D332" i="22"/>
  <c r="G332" i="22"/>
  <c r="H332" i="22"/>
  <c r="C333" i="22"/>
  <c r="D333" i="22"/>
  <c r="G333" i="22"/>
  <c r="H333" i="22"/>
  <c r="C334" i="22"/>
  <c r="D334" i="22"/>
  <c r="G334" i="22"/>
  <c r="H334" i="22"/>
  <c r="C335" i="22"/>
  <c r="D335" i="22"/>
  <c r="G335" i="22"/>
  <c r="H335" i="22"/>
  <c r="C336" i="22"/>
  <c r="D336" i="22"/>
  <c r="G336" i="22"/>
  <c r="H336" i="22"/>
  <c r="C337" i="22"/>
  <c r="D337" i="22"/>
  <c r="G337" i="22"/>
  <c r="H337" i="22"/>
  <c r="C338" i="22"/>
  <c r="D338" i="22"/>
  <c r="G338" i="22"/>
  <c r="H338" i="22"/>
  <c r="C339" i="22"/>
  <c r="D339" i="22"/>
  <c r="G339" i="22"/>
  <c r="H339" i="22"/>
  <c r="C340" i="22"/>
  <c r="D340" i="22"/>
  <c r="G340" i="22"/>
  <c r="H340" i="22"/>
  <c r="C341" i="22"/>
  <c r="D341" i="22"/>
  <c r="G341" i="22"/>
  <c r="H341" i="22"/>
  <c r="C342" i="22"/>
  <c r="D342" i="22"/>
  <c r="G342" i="22"/>
  <c r="H342" i="22"/>
  <c r="C343" i="22"/>
  <c r="D343" i="22"/>
  <c r="G343" i="22"/>
  <c r="H343" i="22"/>
  <c r="C344" i="22"/>
  <c r="D344" i="22"/>
  <c r="G344" i="22"/>
  <c r="H344" i="22"/>
  <c r="C345" i="22"/>
  <c r="D345" i="22"/>
  <c r="G345" i="22"/>
  <c r="H345" i="22"/>
  <c r="C346" i="22"/>
  <c r="D346" i="22"/>
  <c r="G346" i="22"/>
  <c r="H346" i="22"/>
  <c r="C347" i="22"/>
  <c r="D347" i="22"/>
  <c r="G347" i="22"/>
  <c r="H347" i="22"/>
  <c r="C348" i="22"/>
  <c r="D348" i="22"/>
  <c r="G348" i="22"/>
  <c r="H348" i="22"/>
  <c r="C349" i="22"/>
  <c r="D349" i="22"/>
  <c r="G349" i="22"/>
  <c r="H349" i="22"/>
  <c r="C350" i="22"/>
  <c r="D350" i="22"/>
  <c r="G350" i="22"/>
  <c r="H350" i="22"/>
  <c r="C351" i="22"/>
  <c r="D351" i="22"/>
  <c r="G351" i="22"/>
  <c r="H351" i="22"/>
  <c r="C352" i="22"/>
  <c r="D352" i="22"/>
  <c r="G352" i="22"/>
  <c r="H352" i="22"/>
  <c r="C353" i="22"/>
  <c r="D353" i="22"/>
  <c r="G353" i="22"/>
  <c r="H353" i="22"/>
  <c r="C354" i="22"/>
  <c r="D354" i="22"/>
  <c r="G354" i="22"/>
  <c r="H354" i="22"/>
  <c r="C355" i="22"/>
  <c r="D355" i="22"/>
  <c r="G355" i="22"/>
  <c r="H355" i="22"/>
  <c r="C356" i="22"/>
  <c r="D356" i="22"/>
  <c r="G356" i="22"/>
  <c r="H356" i="22"/>
  <c r="C357" i="22"/>
  <c r="D357" i="22"/>
  <c r="G357" i="22"/>
  <c r="H357" i="22"/>
  <c r="C358" i="22"/>
  <c r="D358" i="22"/>
  <c r="G358" i="22"/>
  <c r="H358" i="22"/>
  <c r="C359" i="22"/>
  <c r="D359" i="22"/>
  <c r="G359" i="22"/>
  <c r="H359" i="22"/>
  <c r="C360" i="22"/>
  <c r="D360" i="22"/>
  <c r="G360" i="22"/>
  <c r="H360" i="22"/>
  <c r="C361" i="22"/>
  <c r="D361" i="22"/>
  <c r="G361" i="22"/>
  <c r="H361" i="22"/>
  <c r="C362" i="22"/>
  <c r="D362" i="22"/>
  <c r="G362" i="22"/>
  <c r="H362" i="22"/>
  <c r="C363" i="22"/>
  <c r="D363" i="22"/>
  <c r="G363" i="22"/>
  <c r="H363" i="22"/>
  <c r="C364" i="22"/>
  <c r="D364" i="22"/>
  <c r="G364" i="22"/>
  <c r="H364" i="22"/>
  <c r="C365" i="22"/>
  <c r="D365" i="22"/>
  <c r="G365" i="22"/>
  <c r="H365" i="22"/>
  <c r="C366" i="22"/>
  <c r="D366" i="22"/>
  <c r="G366" i="22"/>
  <c r="H366" i="22"/>
  <c r="C367" i="22"/>
  <c r="D367" i="22"/>
  <c r="G367" i="22"/>
  <c r="H367" i="22"/>
  <c r="C368" i="22"/>
  <c r="D368" i="22"/>
  <c r="G368" i="22"/>
  <c r="H368" i="22"/>
  <c r="C369" i="22"/>
  <c r="D369" i="22"/>
  <c r="G369" i="22"/>
  <c r="H369" i="22"/>
  <c r="C370" i="22"/>
  <c r="D370" i="22"/>
  <c r="G370" i="22"/>
  <c r="H370" i="22"/>
  <c r="C371" i="22"/>
  <c r="D371" i="22"/>
  <c r="G371" i="22"/>
  <c r="H371" i="22"/>
  <c r="C372" i="22"/>
  <c r="D372" i="22"/>
  <c r="G372" i="22"/>
  <c r="H372" i="22"/>
  <c r="C373" i="22"/>
  <c r="D373" i="22"/>
  <c r="G373" i="22"/>
  <c r="H373" i="22"/>
  <c r="C374" i="22"/>
  <c r="D374" i="22"/>
  <c r="G374" i="22"/>
  <c r="H374" i="22"/>
  <c r="C375" i="22"/>
  <c r="D375" i="22"/>
  <c r="G375" i="22"/>
  <c r="H375" i="22"/>
  <c r="C376" i="22"/>
  <c r="D376" i="22"/>
  <c r="G376" i="22"/>
  <c r="H376" i="22"/>
  <c r="C377" i="22"/>
  <c r="D377" i="22"/>
  <c r="G377" i="22"/>
  <c r="H377" i="22"/>
  <c r="C378" i="22"/>
  <c r="D378" i="22"/>
  <c r="G378" i="22"/>
  <c r="H378" i="22"/>
  <c r="C379" i="22"/>
  <c r="D379" i="22"/>
  <c r="G379" i="22"/>
  <c r="H379" i="22"/>
  <c r="C380" i="22"/>
  <c r="D380" i="22"/>
  <c r="G380" i="22"/>
  <c r="H380" i="22"/>
  <c r="C381" i="22"/>
  <c r="D381" i="22"/>
  <c r="G381" i="22"/>
  <c r="H381" i="22"/>
  <c r="C382" i="22"/>
  <c r="D382" i="22"/>
  <c r="G382" i="22"/>
  <c r="H382" i="22"/>
  <c r="C383" i="22"/>
  <c r="D383" i="22"/>
  <c r="G383" i="22"/>
  <c r="H383" i="22"/>
  <c r="C384" i="22"/>
  <c r="D384" i="22"/>
  <c r="G384" i="22"/>
  <c r="H384" i="22"/>
  <c r="C385" i="22"/>
  <c r="D385" i="22"/>
  <c r="G385" i="22"/>
  <c r="H385" i="22"/>
  <c r="C386" i="22"/>
  <c r="D386" i="22"/>
  <c r="G386" i="22"/>
  <c r="H386" i="22"/>
  <c r="C387" i="22"/>
  <c r="D387" i="22"/>
  <c r="G387" i="22"/>
  <c r="H387" i="22"/>
  <c r="C388" i="22"/>
  <c r="D388" i="22"/>
  <c r="G388" i="22"/>
  <c r="H388" i="22"/>
  <c r="C389" i="22"/>
  <c r="D389" i="22"/>
  <c r="G389" i="22"/>
  <c r="H389" i="22"/>
  <c r="C390" i="22"/>
  <c r="D390" i="22"/>
  <c r="G390" i="22"/>
  <c r="H390" i="22"/>
  <c r="C391" i="22"/>
  <c r="D391" i="22"/>
  <c r="G391" i="22"/>
  <c r="H391" i="22"/>
  <c r="C392" i="22"/>
  <c r="D392" i="22"/>
  <c r="G392" i="22"/>
  <c r="H392" i="22"/>
  <c r="C393" i="22"/>
  <c r="D393" i="22"/>
  <c r="G393" i="22"/>
  <c r="H393" i="22"/>
  <c r="C394" i="22"/>
  <c r="D394" i="22"/>
  <c r="G394" i="22"/>
  <c r="H394" i="22"/>
  <c r="C395" i="22"/>
  <c r="D395" i="22"/>
  <c r="G395" i="22"/>
  <c r="H395" i="22"/>
  <c r="C396" i="22"/>
  <c r="D396" i="22"/>
  <c r="G396" i="22"/>
  <c r="H396" i="22"/>
  <c r="C397" i="22"/>
  <c r="D397" i="22"/>
  <c r="G397" i="22"/>
  <c r="H397" i="22"/>
  <c r="C398" i="22"/>
  <c r="D398" i="22"/>
  <c r="G398" i="22"/>
  <c r="H398" i="22"/>
  <c r="C399" i="22"/>
  <c r="D399" i="22"/>
  <c r="G399" i="22"/>
  <c r="H399" i="22"/>
  <c r="C400" i="22"/>
  <c r="D400" i="22"/>
  <c r="G400" i="22"/>
  <c r="H400" i="22"/>
  <c r="C401" i="22"/>
  <c r="D401" i="22"/>
  <c r="G401" i="22"/>
  <c r="H401" i="22"/>
  <c r="C402" i="22"/>
  <c r="D402" i="22"/>
  <c r="G402" i="22"/>
  <c r="H402" i="22"/>
  <c r="C403" i="22"/>
  <c r="D403" i="22"/>
  <c r="G403" i="22"/>
  <c r="H403" i="22"/>
  <c r="C404" i="22"/>
  <c r="D404" i="22"/>
  <c r="G404" i="22"/>
  <c r="H404" i="22"/>
  <c r="C405" i="22"/>
  <c r="D405" i="22"/>
  <c r="G405" i="22"/>
  <c r="H405" i="22"/>
  <c r="C406" i="22"/>
  <c r="D406" i="22"/>
  <c r="G406" i="22"/>
  <c r="H406" i="22"/>
  <c r="C407" i="22"/>
  <c r="D407" i="22"/>
  <c r="G407" i="22"/>
  <c r="H407" i="22"/>
  <c r="C408" i="22"/>
  <c r="D408" i="22"/>
  <c r="G408" i="22"/>
  <c r="H408" i="22"/>
  <c r="C409" i="22"/>
  <c r="D409" i="22"/>
  <c r="G409" i="22"/>
  <c r="H409" i="22"/>
  <c r="C410" i="22"/>
  <c r="D410" i="22"/>
  <c r="G410" i="22"/>
  <c r="H410" i="22"/>
  <c r="C411" i="22"/>
  <c r="D411" i="22"/>
  <c r="G411" i="22"/>
  <c r="H411" i="22"/>
  <c r="C412" i="22"/>
  <c r="D412" i="22"/>
  <c r="G412" i="22"/>
  <c r="H412" i="22"/>
  <c r="C413" i="22"/>
  <c r="D413" i="22"/>
  <c r="G413" i="22"/>
  <c r="H413" i="22"/>
  <c r="C414" i="22"/>
  <c r="D414" i="22"/>
  <c r="G414" i="22"/>
  <c r="H414" i="22"/>
  <c r="C415" i="22"/>
  <c r="D415" i="22"/>
  <c r="G415" i="22"/>
  <c r="H415" i="22"/>
  <c r="C416" i="22"/>
  <c r="D416" i="22"/>
  <c r="G416" i="22"/>
  <c r="H416" i="22"/>
  <c r="C417" i="22"/>
  <c r="D417" i="22"/>
  <c r="G417" i="22"/>
  <c r="H417" i="22"/>
  <c r="C418" i="22"/>
  <c r="D418" i="22"/>
  <c r="G418" i="22"/>
  <c r="H418" i="22"/>
  <c r="C419" i="22"/>
  <c r="D419" i="22"/>
  <c r="G419" i="22"/>
  <c r="H419" i="22"/>
  <c r="C420" i="22"/>
  <c r="D420" i="22"/>
  <c r="G420" i="22"/>
  <c r="H420" i="22"/>
  <c r="C421" i="22"/>
  <c r="D421" i="22"/>
  <c r="G421" i="22"/>
  <c r="H421" i="22"/>
  <c r="C422" i="22"/>
  <c r="D422" i="22"/>
  <c r="G422" i="22"/>
  <c r="H422" i="22"/>
  <c r="C423" i="22"/>
  <c r="D423" i="22"/>
  <c r="G423" i="22"/>
  <c r="H423" i="22"/>
  <c r="C424" i="22"/>
  <c r="D424" i="22"/>
  <c r="G424" i="22"/>
  <c r="H424" i="22"/>
  <c r="C425" i="22"/>
  <c r="D425" i="22"/>
  <c r="G425" i="22"/>
  <c r="H425" i="22"/>
  <c r="C426" i="22"/>
  <c r="D426" i="22"/>
  <c r="G426" i="22"/>
  <c r="H426" i="22"/>
  <c r="C427" i="22"/>
  <c r="D427" i="22"/>
  <c r="G427" i="22"/>
  <c r="H427" i="22"/>
  <c r="C428" i="22"/>
  <c r="D428" i="22"/>
  <c r="G428" i="22"/>
  <c r="H428" i="22"/>
  <c r="C429" i="22"/>
  <c r="D429" i="22"/>
  <c r="G429" i="22"/>
  <c r="H429" i="22"/>
  <c r="C430" i="22"/>
  <c r="D430" i="22"/>
  <c r="G430" i="22"/>
  <c r="H430" i="22"/>
  <c r="C431" i="22"/>
  <c r="D431" i="22"/>
  <c r="G431" i="22"/>
  <c r="H431" i="22"/>
  <c r="C432" i="22"/>
  <c r="D432" i="22"/>
  <c r="G432" i="22"/>
  <c r="H432" i="22"/>
  <c r="C433" i="22"/>
  <c r="D433" i="22"/>
  <c r="G433" i="22"/>
  <c r="H433" i="22"/>
  <c r="C434" i="22"/>
  <c r="D434" i="22"/>
  <c r="G434" i="22"/>
  <c r="H434" i="22"/>
  <c r="C435" i="22"/>
  <c r="D435" i="22"/>
  <c r="G435" i="22"/>
  <c r="H435" i="22"/>
  <c r="C436" i="22"/>
  <c r="D436" i="22"/>
  <c r="G436" i="22"/>
  <c r="H436" i="22"/>
  <c r="C437" i="22"/>
  <c r="D437" i="22"/>
  <c r="G437" i="22"/>
  <c r="H437" i="22"/>
  <c r="C438" i="22"/>
  <c r="D438" i="22"/>
  <c r="G438" i="22"/>
  <c r="H438" i="22"/>
  <c r="C439" i="22"/>
  <c r="D439" i="22"/>
  <c r="G439" i="22"/>
  <c r="H439" i="22"/>
  <c r="C440" i="22"/>
  <c r="D440" i="22"/>
  <c r="G440" i="22"/>
  <c r="H440" i="22"/>
  <c r="C441" i="22"/>
  <c r="D441" i="22"/>
  <c r="G441" i="22"/>
  <c r="H441" i="22"/>
  <c r="C442" i="22"/>
  <c r="D442" i="22"/>
  <c r="G442" i="22"/>
  <c r="H442" i="22"/>
  <c r="C443" i="22"/>
  <c r="D443" i="22"/>
  <c r="G443" i="22"/>
  <c r="H443" i="22"/>
  <c r="C444" i="22"/>
  <c r="D444" i="22"/>
  <c r="G444" i="22"/>
  <c r="H444" i="22"/>
  <c r="C445" i="22"/>
  <c r="D445" i="22"/>
  <c r="G445" i="22"/>
  <c r="H445" i="22"/>
  <c r="C446" i="22"/>
  <c r="D446" i="22"/>
  <c r="G446" i="22"/>
  <c r="H446" i="22"/>
  <c r="C447" i="22"/>
  <c r="D447" i="22"/>
  <c r="G447" i="22"/>
  <c r="H447" i="22"/>
  <c r="C448" i="22"/>
  <c r="D448" i="22"/>
  <c r="G448" i="22"/>
  <c r="H448" i="22"/>
  <c r="C449" i="22"/>
  <c r="D449" i="22"/>
  <c r="G449" i="22"/>
  <c r="H449" i="22"/>
  <c r="C450" i="22"/>
  <c r="D450" i="22"/>
  <c r="G450" i="22"/>
  <c r="H450" i="22"/>
  <c r="C451" i="22"/>
  <c r="D451" i="22"/>
  <c r="G451" i="22"/>
  <c r="H451" i="22"/>
  <c r="C452" i="22"/>
  <c r="D452" i="22"/>
  <c r="G452" i="22"/>
  <c r="H452" i="22"/>
  <c r="C453" i="22"/>
  <c r="D453" i="22"/>
  <c r="G453" i="22"/>
  <c r="H453" i="22"/>
  <c r="C454" i="22"/>
  <c r="D454" i="22"/>
  <c r="G454" i="22"/>
  <c r="H454" i="22"/>
  <c r="C455" i="22"/>
  <c r="D455" i="22"/>
  <c r="G455" i="22"/>
  <c r="H455" i="22"/>
  <c r="C456" i="22"/>
  <c r="D456" i="22"/>
  <c r="G456" i="22"/>
  <c r="H456" i="22"/>
  <c r="C457" i="22"/>
  <c r="D457" i="22"/>
  <c r="G457" i="22"/>
  <c r="H457" i="22"/>
  <c r="C458" i="22"/>
  <c r="D458" i="22"/>
  <c r="G458" i="22"/>
  <c r="H458" i="22"/>
  <c r="C459" i="22"/>
  <c r="D459" i="22"/>
  <c r="G459" i="22"/>
  <c r="H459" i="22"/>
  <c r="C460" i="22"/>
  <c r="D460" i="22"/>
  <c r="G460" i="22"/>
  <c r="H460" i="22"/>
  <c r="C461" i="22"/>
  <c r="D461" i="22"/>
  <c r="G461" i="22"/>
  <c r="H461" i="22"/>
  <c r="C462" i="22"/>
  <c r="D462" i="22"/>
  <c r="G462" i="22"/>
  <c r="H462" i="22"/>
  <c r="C463" i="22"/>
  <c r="D463" i="22"/>
  <c r="G463" i="22"/>
  <c r="H463" i="22"/>
  <c r="C464" i="22"/>
  <c r="D464" i="22"/>
  <c r="G464" i="22"/>
  <c r="H464" i="22"/>
  <c r="C465" i="22"/>
  <c r="D465" i="22"/>
  <c r="G465" i="22"/>
  <c r="H465" i="22"/>
  <c r="C466" i="22"/>
  <c r="D466" i="22"/>
  <c r="G466" i="22"/>
  <c r="H466" i="22"/>
  <c r="C467" i="22"/>
  <c r="D467" i="22"/>
  <c r="G467" i="22"/>
  <c r="H467" i="22"/>
  <c r="C468" i="22"/>
  <c r="D468" i="22"/>
  <c r="G468" i="22"/>
  <c r="H468" i="22"/>
  <c r="C469" i="22"/>
  <c r="D469" i="22"/>
  <c r="G469" i="22"/>
  <c r="H469" i="22"/>
  <c r="C470" i="22"/>
  <c r="D470" i="22"/>
  <c r="G470" i="22"/>
  <c r="H470" i="22"/>
  <c r="C471" i="22"/>
  <c r="D471" i="22"/>
  <c r="G471" i="22"/>
  <c r="H471" i="22"/>
  <c r="C472" i="22"/>
  <c r="D472" i="22"/>
  <c r="G472" i="22"/>
  <c r="H472" i="22"/>
  <c r="C473" i="22"/>
  <c r="D473" i="22"/>
  <c r="G473" i="22"/>
  <c r="H473" i="22"/>
  <c r="C474" i="22"/>
  <c r="D474" i="22"/>
  <c r="G474" i="22"/>
  <c r="H474" i="22"/>
  <c r="C475" i="22"/>
  <c r="D475" i="22"/>
  <c r="G475" i="22"/>
  <c r="H475" i="22"/>
  <c r="C476" i="22"/>
  <c r="D476" i="22"/>
  <c r="G476" i="22"/>
  <c r="H476" i="22"/>
  <c r="C477" i="22"/>
  <c r="D477" i="22"/>
  <c r="G477" i="22"/>
  <c r="H477" i="22"/>
  <c r="C478" i="22"/>
  <c r="D478" i="22"/>
  <c r="G478" i="22"/>
  <c r="H478" i="22"/>
  <c r="C479" i="22"/>
  <c r="D479" i="22"/>
  <c r="G479" i="22"/>
  <c r="H479" i="22"/>
  <c r="C480" i="22"/>
  <c r="D480" i="22"/>
  <c r="G480" i="22"/>
  <c r="H480" i="22"/>
  <c r="C481" i="22"/>
  <c r="D481" i="22"/>
  <c r="G481" i="22"/>
  <c r="H481" i="22"/>
  <c r="C482" i="22"/>
  <c r="D482" i="22"/>
  <c r="G482" i="22"/>
  <c r="H482" i="22"/>
  <c r="C483" i="22"/>
  <c r="D483" i="22"/>
  <c r="G483" i="22"/>
  <c r="H483" i="22"/>
  <c r="C484" i="22"/>
  <c r="D484" i="22"/>
  <c r="G484" i="22"/>
  <c r="H484" i="22"/>
  <c r="C485" i="22"/>
  <c r="D485" i="22"/>
  <c r="G485" i="22"/>
  <c r="H485" i="22"/>
  <c r="C486" i="22"/>
  <c r="D486" i="22"/>
  <c r="G486" i="22"/>
  <c r="H486" i="22"/>
  <c r="C487" i="22"/>
  <c r="D487" i="22"/>
  <c r="G487" i="22"/>
  <c r="H487" i="22"/>
  <c r="C488" i="22"/>
  <c r="D488" i="22"/>
  <c r="G488" i="22"/>
  <c r="H488" i="22"/>
  <c r="C489" i="22"/>
  <c r="D489" i="22"/>
  <c r="G489" i="22"/>
  <c r="H489" i="22"/>
  <c r="C490" i="22"/>
  <c r="D490" i="22"/>
  <c r="G490" i="22"/>
  <c r="H490" i="22"/>
  <c r="C491" i="22"/>
  <c r="D491" i="22"/>
  <c r="G491" i="22"/>
  <c r="H491" i="22"/>
  <c r="C492" i="22"/>
  <c r="D492" i="22"/>
  <c r="G492" i="22"/>
  <c r="H492" i="22"/>
  <c r="C493" i="22"/>
  <c r="D493" i="22"/>
  <c r="G493" i="22"/>
  <c r="H493" i="22"/>
  <c r="C494" i="22"/>
  <c r="D494" i="22"/>
  <c r="G494" i="22"/>
  <c r="H494" i="22"/>
  <c r="C495" i="22"/>
  <c r="D495" i="22"/>
  <c r="G495" i="22"/>
  <c r="H495" i="22"/>
  <c r="C496" i="22"/>
  <c r="D496" i="22"/>
  <c r="G496" i="22"/>
  <c r="H496" i="22"/>
  <c r="C497" i="22"/>
  <c r="D497" i="22"/>
  <c r="G497" i="22"/>
  <c r="H497" i="22"/>
  <c r="C498" i="22"/>
  <c r="D498" i="22"/>
  <c r="G498" i="22"/>
  <c r="H498" i="22"/>
  <c r="C499" i="22"/>
  <c r="D499" i="22"/>
  <c r="G499" i="22"/>
  <c r="H499" i="22"/>
  <c r="C500" i="22"/>
  <c r="D500" i="22"/>
  <c r="G500" i="22"/>
  <c r="H500" i="22"/>
  <c r="C501" i="22"/>
  <c r="D501" i="22"/>
  <c r="G501" i="22"/>
  <c r="H501" i="22"/>
  <c r="C502" i="22"/>
  <c r="D502" i="22"/>
  <c r="G502" i="22"/>
  <c r="H502" i="22"/>
  <c r="C503" i="22"/>
  <c r="D503" i="22"/>
  <c r="G503" i="22"/>
  <c r="H503" i="22"/>
  <c r="C504" i="22"/>
  <c r="D504" i="22"/>
  <c r="G504" i="22"/>
  <c r="H504" i="22"/>
  <c r="H6" i="22"/>
  <c r="H7" i="22"/>
  <c r="H8" i="22"/>
  <c r="H9" i="22"/>
  <c r="H10" i="22"/>
  <c r="H11" i="22"/>
  <c r="H12" i="22"/>
  <c r="H13" i="22"/>
  <c r="H14" i="22"/>
  <c r="H15" i="22"/>
  <c r="H16" i="22"/>
  <c r="H17" i="22"/>
  <c r="H18" i="22"/>
  <c r="H19" i="22"/>
  <c r="H20" i="22"/>
  <c r="H21" i="22"/>
  <c r="H22" i="22"/>
  <c r="H23" i="22"/>
  <c r="H24" i="22"/>
  <c r="H25" i="22"/>
  <c r="H26" i="22"/>
  <c r="H27" i="22"/>
  <c r="H28" i="22"/>
  <c r="H29" i="22"/>
  <c r="H30" i="22"/>
  <c r="H5" i="22"/>
  <c r="C6" i="22"/>
  <c r="D6" i="22"/>
  <c r="G6" i="22"/>
  <c r="C7" i="22"/>
  <c r="D7" i="22"/>
  <c r="G7" i="22"/>
  <c r="C8" i="22"/>
  <c r="D8" i="22"/>
  <c r="G8" i="22"/>
  <c r="C9" i="22"/>
  <c r="D9" i="22"/>
  <c r="G9" i="22"/>
  <c r="C10" i="22"/>
  <c r="D10" i="22"/>
  <c r="G10" i="22"/>
  <c r="C11" i="22"/>
  <c r="D11" i="22"/>
  <c r="G11" i="22"/>
  <c r="C12" i="22"/>
  <c r="D12" i="22"/>
  <c r="G12" i="22"/>
  <c r="C13" i="22"/>
  <c r="D13" i="22"/>
  <c r="G13" i="22"/>
  <c r="C14" i="22"/>
  <c r="D14" i="22"/>
  <c r="G14" i="22"/>
  <c r="C15" i="22"/>
  <c r="D15" i="22"/>
  <c r="G15" i="22"/>
  <c r="C16" i="22"/>
  <c r="D16" i="22"/>
  <c r="G16" i="22"/>
  <c r="C17" i="22"/>
  <c r="D17" i="22"/>
  <c r="G17" i="22"/>
  <c r="C18" i="22"/>
  <c r="D18" i="22"/>
  <c r="G18" i="22"/>
  <c r="C19" i="22"/>
  <c r="D19" i="22"/>
  <c r="G19" i="22"/>
  <c r="C20" i="22"/>
  <c r="D20" i="22"/>
  <c r="G20" i="22"/>
  <c r="C21" i="22"/>
  <c r="D21" i="22"/>
  <c r="G21" i="22"/>
  <c r="C22" i="22"/>
  <c r="D22" i="22"/>
  <c r="G22" i="22"/>
  <c r="C23" i="22"/>
  <c r="D23" i="22"/>
  <c r="G23" i="22"/>
  <c r="C24" i="22"/>
  <c r="D24" i="22"/>
  <c r="G24" i="22"/>
  <c r="C25" i="22"/>
  <c r="D25" i="22"/>
  <c r="G25" i="22"/>
  <c r="C26" i="22"/>
  <c r="D26" i="22"/>
  <c r="G26" i="22"/>
  <c r="C27" i="22"/>
  <c r="D27" i="22"/>
  <c r="G27" i="22"/>
  <c r="C28" i="22"/>
  <c r="D28" i="22"/>
  <c r="G28" i="22"/>
  <c r="C29" i="22"/>
  <c r="D29" i="22"/>
  <c r="G29" i="22"/>
  <c r="C30" i="22"/>
  <c r="D30" i="22"/>
  <c r="G30" i="22"/>
  <c r="D5" i="22"/>
  <c r="G5" i="22"/>
  <c r="C5" i="22"/>
  <c r="U43" i="24" l="1"/>
  <c r="V46" i="24"/>
  <c r="V47" i="24" s="1"/>
  <c r="V137" i="24" s="1"/>
  <c r="U74" i="24"/>
  <c r="V133" i="24"/>
  <c r="Z91" i="24"/>
  <c r="Z111" i="24" s="1"/>
  <c r="Z92" i="24"/>
  <c r="Z93" i="24" s="1"/>
  <c r="Z113" i="24" s="1"/>
  <c r="Z34" i="24"/>
  <c r="Z56" i="24" s="1"/>
  <c r="Z78" i="24" s="1"/>
  <c r="U14" i="24"/>
  <c r="U16" i="24"/>
  <c r="U44" i="24"/>
  <c r="Z23" i="24"/>
  <c r="Z45" i="24" s="1"/>
  <c r="Z67" i="24" s="1"/>
  <c r="X24" i="24"/>
  <c r="V77" i="24"/>
  <c r="U79" i="24"/>
  <c r="U77" i="24"/>
  <c r="V164" i="24"/>
  <c r="AA79" i="24"/>
  <c r="AA47" i="24"/>
  <c r="AA36" i="24"/>
  <c r="AA68" i="24"/>
  <c r="Z94" i="24"/>
  <c r="A10" i="21"/>
  <c r="B10" i="21"/>
  <c r="A11" i="21"/>
  <c r="B11" i="21"/>
  <c r="A12" i="21"/>
  <c r="B12" i="21"/>
  <c r="A13" i="21"/>
  <c r="B13" i="21"/>
  <c r="A14" i="21"/>
  <c r="B14" i="21"/>
  <c r="A15" i="21"/>
  <c r="B15" i="21"/>
  <c r="A16" i="21"/>
  <c r="B16" i="21"/>
  <c r="A17" i="21"/>
  <c r="B17" i="21"/>
  <c r="A18" i="21"/>
  <c r="B18" i="21"/>
  <c r="A19" i="21"/>
  <c r="B19" i="21"/>
  <c r="A20" i="21"/>
  <c r="B20" i="21"/>
  <c r="A21" i="21"/>
  <c r="B21" i="21"/>
  <c r="A22" i="21"/>
  <c r="B22" i="21"/>
  <c r="A23" i="21"/>
  <c r="B23" i="21"/>
  <c r="A24" i="21"/>
  <c r="B24" i="21"/>
  <c r="A25" i="21"/>
  <c r="B25" i="21"/>
  <c r="A26" i="21"/>
  <c r="B26" i="21"/>
  <c r="A27" i="21"/>
  <c r="B27" i="21"/>
  <c r="A28" i="21"/>
  <c r="B28" i="21"/>
  <c r="A29" i="21"/>
  <c r="B29" i="21"/>
  <c r="A30" i="21"/>
  <c r="B30" i="21"/>
  <c r="A31" i="21"/>
  <c r="B31" i="21"/>
  <c r="A32" i="21"/>
  <c r="B32" i="21"/>
  <c r="A33" i="21"/>
  <c r="B33" i="21"/>
  <c r="A34" i="21"/>
  <c r="B34" i="21"/>
  <c r="A35" i="21"/>
  <c r="B35" i="21"/>
  <c r="A36" i="21"/>
  <c r="B36" i="21"/>
  <c r="A37" i="21"/>
  <c r="B37" i="21"/>
  <c r="A38" i="21"/>
  <c r="B38" i="21"/>
  <c r="A39" i="21"/>
  <c r="B39" i="21"/>
  <c r="A40" i="21"/>
  <c r="B40" i="21"/>
  <c r="A41" i="21"/>
  <c r="B41" i="21"/>
  <c r="A42" i="21"/>
  <c r="B42" i="21"/>
  <c r="A43" i="21"/>
  <c r="B43" i="21"/>
  <c r="A44" i="21"/>
  <c r="B44" i="21"/>
  <c r="A45" i="21"/>
  <c r="B45" i="21"/>
  <c r="A46" i="21"/>
  <c r="B46" i="21"/>
  <c r="A47" i="21"/>
  <c r="B47" i="21"/>
  <c r="A48" i="21"/>
  <c r="B48" i="21"/>
  <c r="A49" i="21"/>
  <c r="B49" i="21"/>
  <c r="A50" i="21"/>
  <c r="B50" i="21"/>
  <c r="A51" i="21"/>
  <c r="B51" i="21"/>
  <c r="A52" i="21"/>
  <c r="B52" i="21"/>
  <c r="A53" i="21"/>
  <c r="B53" i="21"/>
  <c r="A54" i="21"/>
  <c r="B54" i="21"/>
  <c r="A55" i="21"/>
  <c r="B55" i="21"/>
  <c r="A56" i="21"/>
  <c r="B56" i="21"/>
  <c r="A57" i="21"/>
  <c r="B57" i="21"/>
  <c r="A58" i="21"/>
  <c r="B58" i="21"/>
  <c r="A59" i="21"/>
  <c r="B59" i="21"/>
  <c r="A60" i="21"/>
  <c r="B60" i="21"/>
  <c r="A61" i="21"/>
  <c r="B61" i="21"/>
  <c r="A62" i="21"/>
  <c r="B62" i="21"/>
  <c r="A63" i="21"/>
  <c r="B63" i="21"/>
  <c r="A64" i="21"/>
  <c r="B64" i="21"/>
  <c r="A65" i="21"/>
  <c r="B65" i="21"/>
  <c r="A66" i="21"/>
  <c r="B66" i="21"/>
  <c r="A67" i="21"/>
  <c r="B67" i="21"/>
  <c r="A68" i="21"/>
  <c r="B68" i="21"/>
  <c r="A69" i="21"/>
  <c r="B69" i="21"/>
  <c r="A70" i="21"/>
  <c r="B70" i="21"/>
  <c r="A71" i="21"/>
  <c r="B71" i="21"/>
  <c r="A72" i="21"/>
  <c r="B72" i="21"/>
  <c r="A73" i="21"/>
  <c r="B73" i="21"/>
  <c r="A74" i="21"/>
  <c r="B74" i="21"/>
  <c r="A75" i="21"/>
  <c r="B75" i="21"/>
  <c r="A76" i="21"/>
  <c r="B76" i="21"/>
  <c r="A77" i="21"/>
  <c r="B77" i="21"/>
  <c r="A78" i="21"/>
  <c r="B78" i="21"/>
  <c r="A79" i="21"/>
  <c r="B79" i="21"/>
  <c r="A80" i="21"/>
  <c r="B80" i="21"/>
  <c r="A81" i="21"/>
  <c r="B81" i="21"/>
  <c r="A82" i="21"/>
  <c r="B82" i="21"/>
  <c r="A83" i="21"/>
  <c r="B83" i="21"/>
  <c r="A84" i="21"/>
  <c r="B84" i="21"/>
  <c r="A85" i="21"/>
  <c r="B85" i="21"/>
  <c r="A86" i="21"/>
  <c r="B86" i="21"/>
  <c r="A87" i="21"/>
  <c r="B87" i="21"/>
  <c r="A88" i="21"/>
  <c r="B88" i="21"/>
  <c r="A89" i="21"/>
  <c r="B89" i="21"/>
  <c r="A90" i="21"/>
  <c r="B90" i="21"/>
  <c r="A91" i="21"/>
  <c r="B91" i="21"/>
  <c r="A92" i="21"/>
  <c r="B92" i="21"/>
  <c r="A93" i="21"/>
  <c r="B93" i="21"/>
  <c r="A94" i="21"/>
  <c r="B94" i="21"/>
  <c r="A95" i="21"/>
  <c r="B95" i="21"/>
  <c r="A96" i="21"/>
  <c r="B96" i="21"/>
  <c r="A97" i="21"/>
  <c r="B97" i="21"/>
  <c r="A98" i="21"/>
  <c r="B98" i="21"/>
  <c r="A99" i="21"/>
  <c r="B99" i="21"/>
  <c r="A100" i="21"/>
  <c r="B100" i="21"/>
  <c r="A101" i="21"/>
  <c r="B101" i="21"/>
  <c r="A102" i="21"/>
  <c r="B102" i="21"/>
  <c r="A103" i="21"/>
  <c r="B103" i="21"/>
  <c r="A104" i="21"/>
  <c r="B104" i="21"/>
  <c r="A105" i="21"/>
  <c r="B105" i="21"/>
  <c r="A106" i="21"/>
  <c r="B106" i="21"/>
  <c r="A107" i="21"/>
  <c r="B107" i="21"/>
  <c r="A108" i="21"/>
  <c r="B108" i="21"/>
  <c r="A109" i="21"/>
  <c r="B109" i="21"/>
  <c r="A110" i="21"/>
  <c r="B110" i="21"/>
  <c r="A111" i="21"/>
  <c r="B111" i="21"/>
  <c r="A112" i="21"/>
  <c r="B112" i="21"/>
  <c r="A113" i="21"/>
  <c r="B113" i="21"/>
  <c r="A114" i="21"/>
  <c r="B114" i="21"/>
  <c r="A115" i="21"/>
  <c r="B115" i="21"/>
  <c r="A116" i="21"/>
  <c r="B116" i="21"/>
  <c r="A117" i="21"/>
  <c r="B117" i="21"/>
  <c r="A118" i="21"/>
  <c r="B118" i="21"/>
  <c r="A119" i="21"/>
  <c r="B119" i="21"/>
  <c r="A120" i="21"/>
  <c r="B120" i="21"/>
  <c r="A121" i="21"/>
  <c r="B121" i="21"/>
  <c r="A122" i="21"/>
  <c r="B122" i="21"/>
  <c r="A123" i="21"/>
  <c r="B123" i="21"/>
  <c r="A124" i="21"/>
  <c r="B124" i="21"/>
  <c r="A125" i="21"/>
  <c r="B125" i="21"/>
  <c r="A126" i="21"/>
  <c r="B126" i="21"/>
  <c r="A127" i="21"/>
  <c r="B127" i="21"/>
  <c r="A128" i="21"/>
  <c r="B128" i="21"/>
  <c r="A129" i="21"/>
  <c r="B129" i="21"/>
  <c r="A130" i="21"/>
  <c r="B130" i="21"/>
  <c r="A131" i="21"/>
  <c r="B131" i="21"/>
  <c r="A132" i="21"/>
  <c r="B132" i="21"/>
  <c r="A133" i="21"/>
  <c r="B133" i="21"/>
  <c r="A134" i="21"/>
  <c r="B134" i="21"/>
  <c r="A135" i="21"/>
  <c r="B135" i="21"/>
  <c r="A136" i="21"/>
  <c r="B136" i="21"/>
  <c r="A137" i="21"/>
  <c r="B137" i="21"/>
  <c r="A138" i="21"/>
  <c r="B138" i="21"/>
  <c r="A139" i="21"/>
  <c r="B139" i="21"/>
  <c r="A140" i="21"/>
  <c r="B140" i="21"/>
  <c r="A141" i="21"/>
  <c r="B141" i="21"/>
  <c r="A142" i="21"/>
  <c r="B142" i="21"/>
  <c r="A143" i="21"/>
  <c r="B143" i="21"/>
  <c r="A144" i="21"/>
  <c r="B144" i="21"/>
  <c r="A145" i="21"/>
  <c r="B145" i="21"/>
  <c r="A146" i="21"/>
  <c r="B146" i="21"/>
  <c r="A147" i="21"/>
  <c r="B147" i="21"/>
  <c r="A148" i="21"/>
  <c r="B148" i="21"/>
  <c r="A149" i="21"/>
  <c r="B149" i="21"/>
  <c r="A150" i="21"/>
  <c r="B150" i="21"/>
  <c r="A151" i="21"/>
  <c r="B151" i="21"/>
  <c r="A152" i="21"/>
  <c r="B152" i="21"/>
  <c r="A153" i="21"/>
  <c r="B153" i="21"/>
  <c r="A154" i="21"/>
  <c r="B154" i="21"/>
  <c r="A155" i="21"/>
  <c r="B155" i="21"/>
  <c r="A156" i="21"/>
  <c r="B156" i="21"/>
  <c r="A157" i="21"/>
  <c r="B157" i="21"/>
  <c r="A158" i="21"/>
  <c r="B158" i="21"/>
  <c r="A159" i="21"/>
  <c r="B159" i="21"/>
  <c r="A160" i="21"/>
  <c r="B160" i="21"/>
  <c r="A161" i="21"/>
  <c r="B161" i="21"/>
  <c r="A162" i="21"/>
  <c r="B162" i="21"/>
  <c r="A163" i="21"/>
  <c r="B163" i="21"/>
  <c r="A164" i="21"/>
  <c r="B164" i="21"/>
  <c r="A165" i="21"/>
  <c r="B165" i="21"/>
  <c r="A166" i="21"/>
  <c r="B166" i="21"/>
  <c r="A167" i="21"/>
  <c r="B167" i="21"/>
  <c r="A168" i="21"/>
  <c r="B168" i="21"/>
  <c r="A169" i="21"/>
  <c r="B169" i="21"/>
  <c r="A170" i="21"/>
  <c r="B170" i="21"/>
  <c r="A171" i="21"/>
  <c r="B171" i="21"/>
  <c r="A172" i="21"/>
  <c r="B172" i="21"/>
  <c r="A173" i="21"/>
  <c r="B173" i="21"/>
  <c r="A174" i="21"/>
  <c r="B174" i="21"/>
  <c r="A175" i="21"/>
  <c r="B175" i="21"/>
  <c r="A176" i="21"/>
  <c r="B176" i="21"/>
  <c r="A177" i="21"/>
  <c r="B177" i="21"/>
  <c r="A178" i="21"/>
  <c r="B178" i="21"/>
  <c r="A179" i="21"/>
  <c r="B179" i="21"/>
  <c r="A180" i="21"/>
  <c r="B180" i="21"/>
  <c r="A181" i="21"/>
  <c r="B181" i="21"/>
  <c r="A182" i="21"/>
  <c r="B182" i="21"/>
  <c r="A183" i="21"/>
  <c r="B183" i="21"/>
  <c r="A184" i="21"/>
  <c r="B184" i="21"/>
  <c r="A185" i="21"/>
  <c r="B185" i="21"/>
  <c r="A186" i="21"/>
  <c r="B186" i="21"/>
  <c r="A187" i="21"/>
  <c r="B187" i="21"/>
  <c r="A188" i="21"/>
  <c r="B188" i="21"/>
  <c r="A189" i="21"/>
  <c r="B189" i="21"/>
  <c r="A190" i="21"/>
  <c r="B190" i="21"/>
  <c r="A191" i="21"/>
  <c r="B191" i="21"/>
  <c r="A192" i="21"/>
  <c r="B192" i="21"/>
  <c r="A193" i="21"/>
  <c r="B193" i="21"/>
  <c r="A194" i="21"/>
  <c r="B194" i="21"/>
  <c r="A195" i="21"/>
  <c r="B195" i="21"/>
  <c r="A196" i="21"/>
  <c r="B196" i="21"/>
  <c r="A197" i="21"/>
  <c r="B197" i="21"/>
  <c r="A198" i="21"/>
  <c r="B198" i="21"/>
  <c r="A199" i="21"/>
  <c r="B199" i="21"/>
  <c r="A200" i="21"/>
  <c r="B200" i="21"/>
  <c r="A201" i="21"/>
  <c r="B201" i="21"/>
  <c r="A202" i="21"/>
  <c r="B202" i="21"/>
  <c r="A203" i="21"/>
  <c r="B203" i="21"/>
  <c r="A204" i="21"/>
  <c r="B204" i="21"/>
  <c r="A205" i="21"/>
  <c r="B205" i="21"/>
  <c r="A206" i="21"/>
  <c r="B206" i="21"/>
  <c r="A207" i="21"/>
  <c r="B207" i="21"/>
  <c r="A208" i="21"/>
  <c r="B208" i="21"/>
  <c r="A209" i="21"/>
  <c r="B209" i="21"/>
  <c r="A210" i="21"/>
  <c r="B210" i="21"/>
  <c r="A211" i="21"/>
  <c r="B211" i="21"/>
  <c r="A212" i="21"/>
  <c r="B212" i="21"/>
  <c r="A213" i="21"/>
  <c r="B213" i="21"/>
  <c r="A214" i="21"/>
  <c r="B214" i="21"/>
  <c r="A215" i="21"/>
  <c r="B215" i="21"/>
  <c r="A216" i="21"/>
  <c r="B216" i="21"/>
  <c r="A217" i="21"/>
  <c r="B217" i="21"/>
  <c r="A218" i="21"/>
  <c r="B218" i="21"/>
  <c r="A219" i="21"/>
  <c r="B219" i="21"/>
  <c r="A220" i="21"/>
  <c r="B220" i="21"/>
  <c r="A221" i="21"/>
  <c r="B221" i="21"/>
  <c r="A222" i="21"/>
  <c r="B222" i="21"/>
  <c r="A223" i="21"/>
  <c r="B223" i="21"/>
  <c r="A224" i="21"/>
  <c r="B224" i="21"/>
  <c r="A225" i="21"/>
  <c r="B225" i="21"/>
  <c r="A226" i="21"/>
  <c r="B226" i="21"/>
  <c r="A227" i="21"/>
  <c r="B227" i="21"/>
  <c r="A228" i="21"/>
  <c r="B228" i="21"/>
  <c r="A229" i="21"/>
  <c r="B229" i="21"/>
  <c r="A230" i="21"/>
  <c r="B230" i="21"/>
  <c r="A231" i="21"/>
  <c r="B231" i="21"/>
  <c r="A232" i="21"/>
  <c r="B232" i="21"/>
  <c r="A233" i="21"/>
  <c r="B233" i="21"/>
  <c r="A234" i="21"/>
  <c r="B234" i="21"/>
  <c r="A235" i="21"/>
  <c r="B235" i="21"/>
  <c r="A236" i="21"/>
  <c r="B236" i="21"/>
  <c r="A237" i="21"/>
  <c r="B237" i="21"/>
  <c r="A238" i="21"/>
  <c r="B238" i="21"/>
  <c r="A239" i="21"/>
  <c r="B239" i="21"/>
  <c r="A240" i="21"/>
  <c r="B240" i="21"/>
  <c r="A241" i="21"/>
  <c r="B241" i="21"/>
  <c r="A242" i="21"/>
  <c r="B242" i="21"/>
  <c r="A243" i="21"/>
  <c r="B243" i="21"/>
  <c r="A244" i="21"/>
  <c r="B244" i="21"/>
  <c r="A245" i="21"/>
  <c r="B245" i="21"/>
  <c r="A246" i="21"/>
  <c r="B246" i="21"/>
  <c r="A247" i="21"/>
  <c r="B247" i="21"/>
  <c r="A248" i="21"/>
  <c r="B248" i="21"/>
  <c r="A249" i="21"/>
  <c r="B249" i="21"/>
  <c r="A250" i="21"/>
  <c r="B250" i="21"/>
  <c r="A251" i="21"/>
  <c r="B251" i="21"/>
  <c r="A252" i="21"/>
  <c r="B252" i="21"/>
  <c r="A253" i="21"/>
  <c r="B253" i="21"/>
  <c r="A254" i="21"/>
  <c r="B254" i="21"/>
  <c r="A255" i="21"/>
  <c r="B255" i="21"/>
  <c r="A256" i="21"/>
  <c r="B256" i="21"/>
  <c r="A257" i="21"/>
  <c r="B257" i="21"/>
  <c r="A258" i="21"/>
  <c r="B258" i="21"/>
  <c r="A259" i="21"/>
  <c r="B259" i="21"/>
  <c r="A260" i="21"/>
  <c r="B260" i="21"/>
  <c r="A261" i="21"/>
  <c r="B261" i="21"/>
  <c r="A262" i="21"/>
  <c r="B262" i="21"/>
  <c r="A263" i="21"/>
  <c r="B263" i="21"/>
  <c r="A264" i="21"/>
  <c r="B264" i="21"/>
  <c r="A265" i="21"/>
  <c r="B265" i="21"/>
  <c r="A266" i="21"/>
  <c r="B266" i="21"/>
  <c r="A267" i="21"/>
  <c r="B267" i="21"/>
  <c r="A268" i="21"/>
  <c r="B268" i="21"/>
  <c r="A269" i="21"/>
  <c r="B269" i="21"/>
  <c r="A270" i="21"/>
  <c r="B270" i="21"/>
  <c r="A271" i="21"/>
  <c r="B271" i="21"/>
  <c r="A272" i="21"/>
  <c r="B272" i="21"/>
  <c r="A273" i="21"/>
  <c r="B273" i="21"/>
  <c r="A274" i="21"/>
  <c r="B274" i="21"/>
  <c r="A275" i="21"/>
  <c r="B275" i="21"/>
  <c r="A276" i="21"/>
  <c r="B276" i="21"/>
  <c r="A277" i="21"/>
  <c r="B277" i="21"/>
  <c r="A278" i="21"/>
  <c r="B278" i="21"/>
  <c r="A279" i="21"/>
  <c r="B279" i="21"/>
  <c r="A280" i="21"/>
  <c r="B280" i="21"/>
  <c r="A281" i="21"/>
  <c r="B281" i="21"/>
  <c r="A282" i="21"/>
  <c r="B282" i="21"/>
  <c r="A283" i="21"/>
  <c r="B283" i="21"/>
  <c r="A284" i="21"/>
  <c r="B284" i="21"/>
  <c r="A285" i="21"/>
  <c r="B285" i="21"/>
  <c r="A286" i="21"/>
  <c r="B286" i="21"/>
  <c r="A287" i="21"/>
  <c r="B287" i="21"/>
  <c r="A288" i="21"/>
  <c r="B288" i="21"/>
  <c r="A289" i="21"/>
  <c r="B289" i="21"/>
  <c r="A290" i="21"/>
  <c r="B290" i="21"/>
  <c r="A291" i="21"/>
  <c r="B291" i="21"/>
  <c r="A292" i="21"/>
  <c r="B292" i="21"/>
  <c r="A293" i="21"/>
  <c r="B293" i="21"/>
  <c r="A294" i="21"/>
  <c r="B294" i="21"/>
  <c r="A295" i="21"/>
  <c r="B295" i="21"/>
  <c r="A296" i="21"/>
  <c r="B296" i="21"/>
  <c r="A297" i="21"/>
  <c r="B297" i="21"/>
  <c r="A298" i="21"/>
  <c r="B298" i="21"/>
  <c r="A299" i="21"/>
  <c r="B299" i="21"/>
  <c r="A300" i="21"/>
  <c r="B300" i="21"/>
  <c r="A301" i="21"/>
  <c r="B301" i="21"/>
  <c r="A302" i="21"/>
  <c r="B302" i="21"/>
  <c r="A303" i="21"/>
  <c r="B303" i="21"/>
  <c r="A304" i="21"/>
  <c r="B304" i="21"/>
  <c r="A305" i="21"/>
  <c r="B305" i="21"/>
  <c r="A306" i="21"/>
  <c r="B306" i="21"/>
  <c r="A307" i="21"/>
  <c r="B307" i="21"/>
  <c r="A308" i="21"/>
  <c r="B308" i="21"/>
  <c r="A309" i="21"/>
  <c r="B309" i="21"/>
  <c r="A310" i="21"/>
  <c r="B310" i="21"/>
  <c r="A311" i="21"/>
  <c r="B311" i="21"/>
  <c r="A312" i="21"/>
  <c r="B312" i="21"/>
  <c r="A313" i="21"/>
  <c r="B313" i="21"/>
  <c r="A314" i="21"/>
  <c r="B314" i="21"/>
  <c r="A315" i="21"/>
  <c r="B315" i="21"/>
  <c r="A316" i="21"/>
  <c r="B316" i="21"/>
  <c r="A317" i="21"/>
  <c r="B317" i="21"/>
  <c r="A318" i="21"/>
  <c r="B318" i="21"/>
  <c r="A319" i="21"/>
  <c r="B319" i="21"/>
  <c r="A320" i="21"/>
  <c r="B320" i="21"/>
  <c r="A321" i="21"/>
  <c r="B321" i="21"/>
  <c r="A322" i="21"/>
  <c r="B322" i="21"/>
  <c r="A323" i="21"/>
  <c r="B323" i="21"/>
  <c r="A324" i="21"/>
  <c r="B324" i="21"/>
  <c r="A325" i="21"/>
  <c r="B325" i="21"/>
  <c r="A326" i="21"/>
  <c r="B326" i="21"/>
  <c r="A327" i="21"/>
  <c r="B327" i="21"/>
  <c r="A328" i="21"/>
  <c r="B328" i="21"/>
  <c r="A329" i="21"/>
  <c r="B329" i="21"/>
  <c r="A330" i="21"/>
  <c r="B330" i="21"/>
  <c r="A331" i="21"/>
  <c r="B331" i="21"/>
  <c r="A332" i="21"/>
  <c r="B332" i="21"/>
  <c r="A333" i="21"/>
  <c r="B333" i="21"/>
  <c r="A334" i="21"/>
  <c r="B334" i="21"/>
  <c r="A335" i="21"/>
  <c r="B335" i="21"/>
  <c r="A336" i="21"/>
  <c r="B336" i="21"/>
  <c r="A337" i="21"/>
  <c r="B337" i="21"/>
  <c r="A338" i="21"/>
  <c r="B338" i="21"/>
  <c r="A339" i="21"/>
  <c r="B339" i="21"/>
  <c r="A340" i="21"/>
  <c r="B340" i="21"/>
  <c r="A341" i="21"/>
  <c r="B341" i="21"/>
  <c r="A342" i="21"/>
  <c r="B342" i="21"/>
  <c r="A343" i="21"/>
  <c r="B343" i="21"/>
  <c r="A344" i="21"/>
  <c r="B344" i="21"/>
  <c r="A345" i="21"/>
  <c r="B345" i="21"/>
  <c r="A346" i="21"/>
  <c r="B346" i="21"/>
  <c r="A347" i="21"/>
  <c r="B347" i="21"/>
  <c r="A348" i="21"/>
  <c r="B348" i="21"/>
  <c r="A349" i="21"/>
  <c r="B349" i="21"/>
  <c r="A350" i="21"/>
  <c r="B350" i="21"/>
  <c r="A351" i="21"/>
  <c r="B351" i="21"/>
  <c r="A352" i="21"/>
  <c r="B352" i="21"/>
  <c r="A353" i="21"/>
  <c r="B353" i="21"/>
  <c r="A354" i="21"/>
  <c r="B354" i="21"/>
  <c r="A355" i="21"/>
  <c r="B355" i="21"/>
  <c r="A356" i="21"/>
  <c r="B356" i="21"/>
  <c r="A357" i="21"/>
  <c r="B357" i="21"/>
  <c r="A358" i="21"/>
  <c r="B358" i="21"/>
  <c r="A359" i="21"/>
  <c r="B359" i="21"/>
  <c r="A360" i="21"/>
  <c r="B360" i="21"/>
  <c r="A361" i="21"/>
  <c r="B361" i="21"/>
  <c r="A362" i="21"/>
  <c r="B362" i="21"/>
  <c r="A363" i="21"/>
  <c r="B363" i="21"/>
  <c r="A364" i="21"/>
  <c r="B364" i="21"/>
  <c r="A365" i="21"/>
  <c r="B365" i="21"/>
  <c r="A366" i="21"/>
  <c r="B366" i="21"/>
  <c r="A367" i="21"/>
  <c r="B367" i="21"/>
  <c r="A368" i="21"/>
  <c r="B368" i="21"/>
  <c r="A369" i="21"/>
  <c r="B369" i="21"/>
  <c r="A370" i="21"/>
  <c r="B370" i="21"/>
  <c r="A371" i="21"/>
  <c r="B371" i="21"/>
  <c r="A372" i="21"/>
  <c r="B372" i="21"/>
  <c r="A373" i="21"/>
  <c r="B373" i="21"/>
  <c r="A374" i="21"/>
  <c r="B374" i="21"/>
  <c r="A375" i="21"/>
  <c r="B375" i="21"/>
  <c r="A376" i="21"/>
  <c r="B376" i="21"/>
  <c r="A377" i="21"/>
  <c r="B377" i="21"/>
  <c r="A378" i="21"/>
  <c r="B378" i="21"/>
  <c r="A379" i="21"/>
  <c r="B379" i="21"/>
  <c r="A380" i="21"/>
  <c r="B380" i="21"/>
  <c r="A381" i="21"/>
  <c r="B381" i="21"/>
  <c r="A382" i="21"/>
  <c r="B382" i="21"/>
  <c r="A383" i="21"/>
  <c r="B383" i="21"/>
  <c r="A384" i="21"/>
  <c r="B384" i="21"/>
  <c r="A385" i="21"/>
  <c r="B385" i="21"/>
  <c r="A386" i="21"/>
  <c r="B386" i="21"/>
  <c r="A387" i="21"/>
  <c r="B387" i="21"/>
  <c r="A388" i="21"/>
  <c r="B388" i="21"/>
  <c r="A389" i="21"/>
  <c r="B389" i="21"/>
  <c r="A390" i="21"/>
  <c r="B390" i="21"/>
  <c r="A391" i="21"/>
  <c r="B391" i="21"/>
  <c r="A392" i="21"/>
  <c r="B392" i="21"/>
  <c r="A393" i="21"/>
  <c r="B393" i="21"/>
  <c r="A394" i="21"/>
  <c r="B394" i="21"/>
  <c r="A395" i="21"/>
  <c r="B395" i="21"/>
  <c r="A396" i="21"/>
  <c r="B396" i="21"/>
  <c r="A397" i="21"/>
  <c r="B397" i="21"/>
  <c r="A398" i="21"/>
  <c r="B398" i="21"/>
  <c r="A399" i="21"/>
  <c r="B399" i="21"/>
  <c r="A400" i="21"/>
  <c r="B400" i="21"/>
  <c r="A401" i="21"/>
  <c r="B401" i="21"/>
  <c r="A402" i="21"/>
  <c r="B402" i="21"/>
  <c r="A403" i="21"/>
  <c r="B403" i="21"/>
  <c r="A404" i="21"/>
  <c r="B404" i="21"/>
  <c r="A405" i="21"/>
  <c r="B405" i="21"/>
  <c r="A406" i="21"/>
  <c r="B406" i="21"/>
  <c r="A407" i="21"/>
  <c r="B407" i="21"/>
  <c r="A408" i="21"/>
  <c r="B408" i="21"/>
  <c r="A409" i="21"/>
  <c r="B409" i="21"/>
  <c r="A410" i="21"/>
  <c r="B410" i="21"/>
  <c r="A411" i="21"/>
  <c r="B411" i="21"/>
  <c r="A412" i="21"/>
  <c r="B412" i="21"/>
  <c r="A413" i="21"/>
  <c r="B413" i="21"/>
  <c r="A414" i="21"/>
  <c r="B414" i="21"/>
  <c r="A415" i="21"/>
  <c r="B415" i="21"/>
  <c r="A416" i="21"/>
  <c r="B416" i="21"/>
  <c r="A417" i="21"/>
  <c r="B417" i="21"/>
  <c r="A418" i="21"/>
  <c r="B418" i="21"/>
  <c r="A419" i="21"/>
  <c r="B419" i="21"/>
  <c r="A420" i="21"/>
  <c r="B420" i="21"/>
  <c r="A421" i="21"/>
  <c r="B421" i="21"/>
  <c r="A422" i="21"/>
  <c r="B422" i="21"/>
  <c r="A423" i="21"/>
  <c r="B423" i="21"/>
  <c r="A424" i="21"/>
  <c r="B424" i="21"/>
  <c r="A425" i="21"/>
  <c r="B425" i="21"/>
  <c r="A426" i="21"/>
  <c r="B426" i="21"/>
  <c r="A427" i="21"/>
  <c r="B427" i="21"/>
  <c r="A428" i="21"/>
  <c r="B428" i="21"/>
  <c r="A429" i="21"/>
  <c r="B429" i="21"/>
  <c r="A430" i="21"/>
  <c r="B430" i="21"/>
  <c r="A431" i="21"/>
  <c r="B431" i="21"/>
  <c r="A432" i="21"/>
  <c r="B432" i="21"/>
  <c r="A433" i="21"/>
  <c r="B433" i="21"/>
  <c r="A434" i="21"/>
  <c r="B434" i="21"/>
  <c r="A435" i="21"/>
  <c r="B435" i="21"/>
  <c r="A436" i="21"/>
  <c r="B436" i="21"/>
  <c r="A437" i="21"/>
  <c r="B437" i="21"/>
  <c r="A438" i="21"/>
  <c r="B438" i="21"/>
  <c r="A439" i="21"/>
  <c r="B439" i="21"/>
  <c r="A440" i="21"/>
  <c r="B440" i="21"/>
  <c r="A441" i="21"/>
  <c r="B441" i="21"/>
  <c r="A442" i="21"/>
  <c r="B442" i="21"/>
  <c r="A443" i="21"/>
  <c r="B443" i="21"/>
  <c r="A444" i="21"/>
  <c r="B444" i="21"/>
  <c r="A445" i="21"/>
  <c r="B445" i="21"/>
  <c r="A446" i="21"/>
  <c r="B446" i="21"/>
  <c r="A447" i="21"/>
  <c r="B447" i="21"/>
  <c r="A448" i="21"/>
  <c r="B448" i="21"/>
  <c r="A449" i="21"/>
  <c r="B449" i="21"/>
  <c r="A450" i="21"/>
  <c r="B450" i="21"/>
  <c r="A451" i="21"/>
  <c r="B451" i="21"/>
  <c r="A452" i="21"/>
  <c r="B452" i="21"/>
  <c r="A453" i="21"/>
  <c r="B453" i="21"/>
  <c r="A454" i="21"/>
  <c r="B454" i="21"/>
  <c r="A455" i="21"/>
  <c r="B455" i="21"/>
  <c r="A456" i="21"/>
  <c r="B456" i="21"/>
  <c r="A457" i="21"/>
  <c r="B457" i="21"/>
  <c r="A458" i="21"/>
  <c r="B458" i="21"/>
  <c r="A459" i="21"/>
  <c r="B459" i="21"/>
  <c r="A460" i="21"/>
  <c r="B460" i="21"/>
  <c r="A461" i="21"/>
  <c r="B461" i="21"/>
  <c r="A462" i="21"/>
  <c r="B462" i="21"/>
  <c r="A463" i="21"/>
  <c r="B463" i="21"/>
  <c r="A464" i="21"/>
  <c r="B464" i="21"/>
  <c r="A465" i="21"/>
  <c r="B465" i="21"/>
  <c r="A466" i="21"/>
  <c r="B466" i="21"/>
  <c r="A467" i="21"/>
  <c r="B467" i="21"/>
  <c r="A468" i="21"/>
  <c r="B468" i="21"/>
  <c r="A469" i="21"/>
  <c r="B469" i="21"/>
  <c r="A470" i="21"/>
  <c r="B470" i="21"/>
  <c r="A471" i="21"/>
  <c r="B471" i="21"/>
  <c r="A472" i="21"/>
  <c r="B472" i="21"/>
  <c r="A473" i="21"/>
  <c r="B473" i="21"/>
  <c r="A474" i="21"/>
  <c r="B474" i="21"/>
  <c r="A475" i="21"/>
  <c r="B475" i="21"/>
  <c r="A476" i="21"/>
  <c r="B476" i="21"/>
  <c r="A477" i="21"/>
  <c r="B477" i="21"/>
  <c r="A478" i="21"/>
  <c r="B478" i="21"/>
  <c r="A479" i="21"/>
  <c r="B479" i="21"/>
  <c r="A480" i="21"/>
  <c r="B480" i="21"/>
  <c r="A481" i="21"/>
  <c r="B481" i="21"/>
  <c r="A482" i="21"/>
  <c r="B482" i="21"/>
  <c r="A483" i="21"/>
  <c r="B483" i="21"/>
  <c r="A484" i="21"/>
  <c r="B484" i="21"/>
  <c r="A485" i="21"/>
  <c r="B485" i="21"/>
  <c r="A486" i="21"/>
  <c r="B486" i="21"/>
  <c r="A487" i="21"/>
  <c r="B487" i="21"/>
  <c r="A488" i="21"/>
  <c r="B488" i="21"/>
  <c r="A489" i="21"/>
  <c r="B489" i="21"/>
  <c r="A490" i="21"/>
  <c r="B490" i="21"/>
  <c r="A491" i="21"/>
  <c r="B491" i="21"/>
  <c r="A492" i="21"/>
  <c r="B492" i="21"/>
  <c r="A493" i="21"/>
  <c r="B493" i="21"/>
  <c r="A494" i="21"/>
  <c r="B494" i="21"/>
  <c r="A495" i="21"/>
  <c r="B495" i="21"/>
  <c r="A496" i="21"/>
  <c r="B496" i="21"/>
  <c r="A497" i="21"/>
  <c r="B497" i="21"/>
  <c r="A498" i="21"/>
  <c r="B498" i="21"/>
  <c r="A499" i="21"/>
  <c r="B499" i="21"/>
  <c r="A500" i="21"/>
  <c r="B500" i="21"/>
  <c r="A501" i="21"/>
  <c r="B501" i="21"/>
  <c r="A502" i="21"/>
  <c r="B502" i="21"/>
  <c r="A503" i="21"/>
  <c r="B503" i="21"/>
  <c r="A504" i="21"/>
  <c r="B504" i="21"/>
  <c r="A505" i="21"/>
  <c r="B505" i="21"/>
  <c r="A506" i="21"/>
  <c r="B506" i="21"/>
  <c r="A507" i="21"/>
  <c r="B507" i="21"/>
  <c r="A508" i="21"/>
  <c r="B508" i="21"/>
  <c r="B9" i="21"/>
  <c r="A9" i="21"/>
  <c r="V136" i="24" l="1"/>
  <c r="Z114" i="24"/>
  <c r="V49" i="24"/>
  <c r="U46" i="24"/>
  <c r="V17" i="24"/>
  <c r="V107" i="24" s="1"/>
  <c r="U17" i="24"/>
  <c r="U19" i="24"/>
  <c r="U49" i="24" s="1"/>
  <c r="U47" i="24"/>
  <c r="X57" i="24"/>
  <c r="Z35" i="24"/>
  <c r="Z57" i="24" s="1"/>
  <c r="Z79" i="24" s="1"/>
  <c r="Z24" i="24"/>
  <c r="Z46" i="24" s="1"/>
  <c r="Z68" i="24" s="1"/>
  <c r="X25" i="24"/>
  <c r="AA48" i="24"/>
  <c r="AA80" i="24"/>
  <c r="V167" i="24"/>
  <c r="Z96" i="24"/>
  <c r="Z116" i="24"/>
  <c r="Z95" i="24"/>
  <c r="Z115" i="24" s="1"/>
  <c r="AA69" i="24"/>
  <c r="AA37" i="24"/>
  <c r="U82" i="24"/>
  <c r="V80" i="24"/>
  <c r="U80" i="24"/>
  <c r="C10" i="20"/>
  <c r="D10" i="20"/>
  <c r="E10" i="20"/>
  <c r="F10" i="20"/>
  <c r="C11" i="20"/>
  <c r="D11" i="20"/>
  <c r="E11" i="20"/>
  <c r="F11" i="20"/>
  <c r="C12" i="20"/>
  <c r="D12" i="20"/>
  <c r="E12" i="20"/>
  <c r="F12" i="20"/>
  <c r="C13" i="20"/>
  <c r="D13" i="20"/>
  <c r="E13" i="20"/>
  <c r="F13" i="20"/>
  <c r="C14" i="20"/>
  <c r="D14" i="20"/>
  <c r="E14" i="20"/>
  <c r="F14" i="20"/>
  <c r="C15" i="20"/>
  <c r="D15" i="20"/>
  <c r="E15" i="20"/>
  <c r="F15" i="20"/>
  <c r="C16" i="20"/>
  <c r="D16" i="20"/>
  <c r="E16" i="20"/>
  <c r="F16" i="20"/>
  <c r="C17" i="20"/>
  <c r="D17" i="20"/>
  <c r="E17" i="20"/>
  <c r="F17" i="20"/>
  <c r="C18" i="20"/>
  <c r="D18" i="20"/>
  <c r="E18" i="20"/>
  <c r="F18" i="20"/>
  <c r="C19" i="20"/>
  <c r="D19" i="20"/>
  <c r="E19" i="20"/>
  <c r="F19" i="20"/>
  <c r="C20" i="20"/>
  <c r="D20" i="20"/>
  <c r="E20" i="20"/>
  <c r="F20" i="20"/>
  <c r="C21" i="20"/>
  <c r="D21" i="20"/>
  <c r="E21" i="20"/>
  <c r="F21" i="20"/>
  <c r="C22" i="20"/>
  <c r="D22" i="20"/>
  <c r="E22" i="20"/>
  <c r="F22" i="20"/>
  <c r="C23" i="20"/>
  <c r="D23" i="20"/>
  <c r="E23" i="20"/>
  <c r="F23" i="20"/>
  <c r="C24" i="20"/>
  <c r="D24" i="20"/>
  <c r="E24" i="20"/>
  <c r="F24" i="20"/>
  <c r="C25" i="20"/>
  <c r="D25" i="20"/>
  <c r="E25" i="20"/>
  <c r="F25" i="20"/>
  <c r="C26" i="20"/>
  <c r="D26" i="20"/>
  <c r="E26" i="20"/>
  <c r="F26" i="20"/>
  <c r="C27" i="20"/>
  <c r="D27" i="20"/>
  <c r="E27" i="20"/>
  <c r="F27" i="20"/>
  <c r="C28" i="20"/>
  <c r="D28" i="20"/>
  <c r="E28" i="20"/>
  <c r="F28" i="20"/>
  <c r="C29" i="20"/>
  <c r="D29" i="20"/>
  <c r="E29" i="20"/>
  <c r="F29" i="20"/>
  <c r="C30" i="20"/>
  <c r="D30" i="20"/>
  <c r="E30" i="20"/>
  <c r="F30" i="20"/>
  <c r="C31" i="20"/>
  <c r="D31" i="20"/>
  <c r="E31" i="20"/>
  <c r="F31" i="20"/>
  <c r="C32" i="20"/>
  <c r="D32" i="20"/>
  <c r="E32" i="20"/>
  <c r="F32" i="20"/>
  <c r="C33" i="20"/>
  <c r="D33" i="20"/>
  <c r="E33" i="20"/>
  <c r="F33" i="20"/>
  <c r="C34" i="20"/>
  <c r="D34" i="20"/>
  <c r="E34" i="20"/>
  <c r="F34" i="20"/>
  <c r="C35" i="20"/>
  <c r="D35" i="20"/>
  <c r="E35" i="20"/>
  <c r="F35" i="20"/>
  <c r="C36" i="20"/>
  <c r="D36" i="20"/>
  <c r="E36" i="20"/>
  <c r="F36" i="20"/>
  <c r="C37" i="20"/>
  <c r="D37" i="20"/>
  <c r="E37" i="20"/>
  <c r="F37" i="20"/>
  <c r="C38" i="20"/>
  <c r="D38" i="20"/>
  <c r="E38" i="20"/>
  <c r="F38" i="20"/>
  <c r="C39" i="20"/>
  <c r="D39" i="20"/>
  <c r="E39" i="20"/>
  <c r="F39" i="20"/>
  <c r="C40" i="20"/>
  <c r="D40" i="20"/>
  <c r="E40" i="20"/>
  <c r="F40" i="20"/>
  <c r="C41" i="20"/>
  <c r="D41" i="20"/>
  <c r="E41" i="20"/>
  <c r="F41" i="20"/>
  <c r="C42" i="20"/>
  <c r="D42" i="20"/>
  <c r="E42" i="20"/>
  <c r="F42" i="20"/>
  <c r="C43" i="20"/>
  <c r="D43" i="20"/>
  <c r="E43" i="20"/>
  <c r="F43" i="20"/>
  <c r="C44" i="20"/>
  <c r="D44" i="20"/>
  <c r="E44" i="20"/>
  <c r="F44" i="20"/>
  <c r="C45" i="20"/>
  <c r="D45" i="20"/>
  <c r="E45" i="20"/>
  <c r="F45" i="20"/>
  <c r="C46" i="20"/>
  <c r="D46" i="20"/>
  <c r="E46" i="20"/>
  <c r="F46" i="20"/>
  <c r="C47" i="20"/>
  <c r="D47" i="20"/>
  <c r="E47" i="20"/>
  <c r="F47" i="20"/>
  <c r="C48" i="20"/>
  <c r="D48" i="20"/>
  <c r="E48" i="20"/>
  <c r="F48" i="20"/>
  <c r="C49" i="20"/>
  <c r="D49" i="20"/>
  <c r="E49" i="20"/>
  <c r="F49" i="20"/>
  <c r="C50" i="20"/>
  <c r="D50" i="20"/>
  <c r="E50" i="20"/>
  <c r="F50" i="20"/>
  <c r="C51" i="20"/>
  <c r="D51" i="20"/>
  <c r="E51" i="20"/>
  <c r="F51" i="20"/>
  <c r="C52" i="20"/>
  <c r="D52" i="20"/>
  <c r="E52" i="20"/>
  <c r="F52" i="20"/>
  <c r="C53" i="20"/>
  <c r="D53" i="20"/>
  <c r="E53" i="20"/>
  <c r="F53" i="20"/>
  <c r="C54" i="20"/>
  <c r="D54" i="20"/>
  <c r="E54" i="20"/>
  <c r="F54" i="20"/>
  <c r="C55" i="20"/>
  <c r="D55" i="20"/>
  <c r="E55" i="20"/>
  <c r="F55" i="20"/>
  <c r="C56" i="20"/>
  <c r="D56" i="20"/>
  <c r="E56" i="20"/>
  <c r="F56" i="20"/>
  <c r="C57" i="20"/>
  <c r="D57" i="20"/>
  <c r="E57" i="20"/>
  <c r="F57" i="20"/>
  <c r="C58" i="20"/>
  <c r="D58" i="20"/>
  <c r="E58" i="20"/>
  <c r="F58" i="20"/>
  <c r="C59" i="20"/>
  <c r="D59" i="20"/>
  <c r="E59" i="20"/>
  <c r="F59" i="20"/>
  <c r="C60" i="20"/>
  <c r="D60" i="20"/>
  <c r="E60" i="20"/>
  <c r="F60" i="20"/>
  <c r="C61" i="20"/>
  <c r="D61" i="20"/>
  <c r="E61" i="20"/>
  <c r="F61" i="20"/>
  <c r="C62" i="20"/>
  <c r="D62" i="20"/>
  <c r="E62" i="20"/>
  <c r="F62" i="20"/>
  <c r="C63" i="20"/>
  <c r="D63" i="20"/>
  <c r="E63" i="20"/>
  <c r="F63" i="20"/>
  <c r="C64" i="20"/>
  <c r="D64" i="20"/>
  <c r="E64" i="20"/>
  <c r="F64" i="20"/>
  <c r="C65" i="20"/>
  <c r="D65" i="20"/>
  <c r="E65" i="20"/>
  <c r="F65" i="20"/>
  <c r="C66" i="20"/>
  <c r="D66" i="20"/>
  <c r="E66" i="20"/>
  <c r="F66" i="20"/>
  <c r="C67" i="20"/>
  <c r="D67" i="20"/>
  <c r="E67" i="20"/>
  <c r="F67" i="20"/>
  <c r="C68" i="20"/>
  <c r="D68" i="20"/>
  <c r="E68" i="20"/>
  <c r="F68" i="20"/>
  <c r="C69" i="20"/>
  <c r="D69" i="20"/>
  <c r="E69" i="20"/>
  <c r="F69" i="20"/>
  <c r="C70" i="20"/>
  <c r="D70" i="20"/>
  <c r="E70" i="20"/>
  <c r="F70" i="20"/>
  <c r="C71" i="20"/>
  <c r="D71" i="20"/>
  <c r="E71" i="20"/>
  <c r="F71" i="20"/>
  <c r="C72" i="20"/>
  <c r="D72" i="20"/>
  <c r="E72" i="20"/>
  <c r="F72" i="20"/>
  <c r="C73" i="20"/>
  <c r="D73" i="20"/>
  <c r="E73" i="20"/>
  <c r="F73" i="20"/>
  <c r="C74" i="20"/>
  <c r="D74" i="20"/>
  <c r="E74" i="20"/>
  <c r="F74" i="20"/>
  <c r="C75" i="20"/>
  <c r="D75" i="20"/>
  <c r="E75" i="20"/>
  <c r="F75" i="20"/>
  <c r="C76" i="20"/>
  <c r="D76" i="20"/>
  <c r="E76" i="20"/>
  <c r="F76" i="20"/>
  <c r="C77" i="20"/>
  <c r="D77" i="20"/>
  <c r="E77" i="20"/>
  <c r="F77" i="20"/>
  <c r="C78" i="20"/>
  <c r="D78" i="20"/>
  <c r="E78" i="20"/>
  <c r="F78" i="20"/>
  <c r="C79" i="20"/>
  <c r="D79" i="20"/>
  <c r="E79" i="20"/>
  <c r="F79" i="20"/>
  <c r="C80" i="20"/>
  <c r="D80" i="20"/>
  <c r="E80" i="20"/>
  <c r="F80" i="20"/>
  <c r="C81" i="20"/>
  <c r="D81" i="20"/>
  <c r="E81" i="20"/>
  <c r="F81" i="20"/>
  <c r="C82" i="20"/>
  <c r="D82" i="20"/>
  <c r="E82" i="20"/>
  <c r="F82" i="20"/>
  <c r="C83" i="20"/>
  <c r="D83" i="20"/>
  <c r="E83" i="20"/>
  <c r="F83" i="20"/>
  <c r="C84" i="20"/>
  <c r="D84" i="20"/>
  <c r="E84" i="20"/>
  <c r="F84" i="20"/>
  <c r="C85" i="20"/>
  <c r="D85" i="20"/>
  <c r="E85" i="20"/>
  <c r="F85" i="20"/>
  <c r="C86" i="20"/>
  <c r="D86" i="20"/>
  <c r="E86" i="20"/>
  <c r="F86" i="20"/>
  <c r="C87" i="20"/>
  <c r="D87" i="20"/>
  <c r="E87" i="20"/>
  <c r="F87" i="20"/>
  <c r="C88" i="20"/>
  <c r="D88" i="20"/>
  <c r="E88" i="20"/>
  <c r="F88" i="20"/>
  <c r="C89" i="20"/>
  <c r="D89" i="20"/>
  <c r="E89" i="20"/>
  <c r="F89" i="20"/>
  <c r="C90" i="20"/>
  <c r="D90" i="20"/>
  <c r="E90" i="20"/>
  <c r="F90" i="20"/>
  <c r="C91" i="20"/>
  <c r="D91" i="20"/>
  <c r="E91" i="20"/>
  <c r="F91" i="20"/>
  <c r="C92" i="20"/>
  <c r="D92" i="20"/>
  <c r="E92" i="20"/>
  <c r="F92" i="20"/>
  <c r="C93" i="20"/>
  <c r="D93" i="20"/>
  <c r="E93" i="20"/>
  <c r="F93" i="20"/>
  <c r="C94" i="20"/>
  <c r="D94" i="20"/>
  <c r="E94" i="20"/>
  <c r="F94" i="20"/>
  <c r="C95" i="20"/>
  <c r="D95" i="20"/>
  <c r="E95" i="20"/>
  <c r="F95" i="20"/>
  <c r="C96" i="20"/>
  <c r="D96" i="20"/>
  <c r="E96" i="20"/>
  <c r="F96" i="20"/>
  <c r="C97" i="20"/>
  <c r="D97" i="20"/>
  <c r="E97" i="20"/>
  <c r="F97" i="20"/>
  <c r="C98" i="20"/>
  <c r="D98" i="20"/>
  <c r="E98" i="20"/>
  <c r="F98" i="20"/>
  <c r="C99" i="20"/>
  <c r="D99" i="20"/>
  <c r="E99" i="20"/>
  <c r="F99" i="20"/>
  <c r="C100" i="20"/>
  <c r="D100" i="20"/>
  <c r="E100" i="20"/>
  <c r="F100" i="20"/>
  <c r="C101" i="20"/>
  <c r="D101" i="20"/>
  <c r="E101" i="20"/>
  <c r="F101" i="20"/>
  <c r="C102" i="20"/>
  <c r="D102" i="20"/>
  <c r="E102" i="20"/>
  <c r="F102" i="20"/>
  <c r="C103" i="20"/>
  <c r="D103" i="20"/>
  <c r="E103" i="20"/>
  <c r="F103" i="20"/>
  <c r="C104" i="20"/>
  <c r="D104" i="20"/>
  <c r="E104" i="20"/>
  <c r="F104" i="20"/>
  <c r="C105" i="20"/>
  <c r="D105" i="20"/>
  <c r="E105" i="20"/>
  <c r="F105" i="20"/>
  <c r="C106" i="20"/>
  <c r="D106" i="20"/>
  <c r="E106" i="20"/>
  <c r="F106" i="20"/>
  <c r="C107" i="20"/>
  <c r="D107" i="20"/>
  <c r="E107" i="20"/>
  <c r="F107" i="20"/>
  <c r="C108" i="20"/>
  <c r="D108" i="20"/>
  <c r="E108" i="20"/>
  <c r="F108" i="20"/>
  <c r="C109" i="20"/>
  <c r="D109" i="20"/>
  <c r="E109" i="20"/>
  <c r="F109" i="20"/>
  <c r="C110" i="20"/>
  <c r="D110" i="20"/>
  <c r="E110" i="20"/>
  <c r="F110" i="20"/>
  <c r="C111" i="20"/>
  <c r="D111" i="20"/>
  <c r="E111" i="20"/>
  <c r="F111" i="20"/>
  <c r="C112" i="20"/>
  <c r="D112" i="20"/>
  <c r="E112" i="20"/>
  <c r="F112" i="20"/>
  <c r="C113" i="20"/>
  <c r="D113" i="20"/>
  <c r="E113" i="20"/>
  <c r="F113" i="20"/>
  <c r="C114" i="20"/>
  <c r="D114" i="20"/>
  <c r="E114" i="20"/>
  <c r="F114" i="20"/>
  <c r="C115" i="20"/>
  <c r="D115" i="20"/>
  <c r="E115" i="20"/>
  <c r="F115" i="20"/>
  <c r="C116" i="20"/>
  <c r="D116" i="20"/>
  <c r="E116" i="20"/>
  <c r="F116" i="20"/>
  <c r="C117" i="20"/>
  <c r="D117" i="20"/>
  <c r="E117" i="20"/>
  <c r="F117" i="20"/>
  <c r="C118" i="20"/>
  <c r="D118" i="20"/>
  <c r="E118" i="20"/>
  <c r="F118" i="20"/>
  <c r="C119" i="20"/>
  <c r="D119" i="20"/>
  <c r="E119" i="20"/>
  <c r="F119" i="20"/>
  <c r="C120" i="20"/>
  <c r="D120" i="20"/>
  <c r="E120" i="20"/>
  <c r="F120" i="20"/>
  <c r="C121" i="20"/>
  <c r="D121" i="20"/>
  <c r="E121" i="20"/>
  <c r="F121" i="20"/>
  <c r="C122" i="20"/>
  <c r="D122" i="20"/>
  <c r="E122" i="20"/>
  <c r="F122" i="20"/>
  <c r="C123" i="20"/>
  <c r="D123" i="20"/>
  <c r="E123" i="20"/>
  <c r="F123" i="20"/>
  <c r="C124" i="20"/>
  <c r="D124" i="20"/>
  <c r="E124" i="20"/>
  <c r="F124" i="20"/>
  <c r="C125" i="20"/>
  <c r="D125" i="20"/>
  <c r="E125" i="20"/>
  <c r="F125" i="20"/>
  <c r="C126" i="20"/>
  <c r="D126" i="20"/>
  <c r="E126" i="20"/>
  <c r="F126" i="20"/>
  <c r="C127" i="20"/>
  <c r="D127" i="20"/>
  <c r="E127" i="20"/>
  <c r="F127" i="20"/>
  <c r="C128" i="20"/>
  <c r="D128" i="20"/>
  <c r="E128" i="20"/>
  <c r="F128" i="20"/>
  <c r="C129" i="20"/>
  <c r="D129" i="20"/>
  <c r="E129" i="20"/>
  <c r="F129" i="20"/>
  <c r="C130" i="20"/>
  <c r="D130" i="20"/>
  <c r="E130" i="20"/>
  <c r="F130" i="20"/>
  <c r="C131" i="20"/>
  <c r="D131" i="20"/>
  <c r="E131" i="20"/>
  <c r="F131" i="20"/>
  <c r="C132" i="20"/>
  <c r="D132" i="20"/>
  <c r="E132" i="20"/>
  <c r="F132" i="20"/>
  <c r="C133" i="20"/>
  <c r="D133" i="20"/>
  <c r="E133" i="20"/>
  <c r="F133" i="20"/>
  <c r="C134" i="20"/>
  <c r="D134" i="20"/>
  <c r="E134" i="20"/>
  <c r="F134" i="20"/>
  <c r="C135" i="20"/>
  <c r="D135" i="20"/>
  <c r="E135" i="20"/>
  <c r="F135" i="20"/>
  <c r="C136" i="20"/>
  <c r="D136" i="20"/>
  <c r="E136" i="20"/>
  <c r="F136" i="20"/>
  <c r="C137" i="20"/>
  <c r="D137" i="20"/>
  <c r="E137" i="20"/>
  <c r="F137" i="20"/>
  <c r="C138" i="20"/>
  <c r="D138" i="20"/>
  <c r="E138" i="20"/>
  <c r="F138" i="20"/>
  <c r="C139" i="20"/>
  <c r="D139" i="20"/>
  <c r="E139" i="20"/>
  <c r="F139" i="20"/>
  <c r="C140" i="20"/>
  <c r="D140" i="20"/>
  <c r="E140" i="20"/>
  <c r="F140" i="20"/>
  <c r="C141" i="20"/>
  <c r="D141" i="20"/>
  <c r="E141" i="20"/>
  <c r="F141" i="20"/>
  <c r="C142" i="20"/>
  <c r="D142" i="20"/>
  <c r="E142" i="20"/>
  <c r="F142" i="20"/>
  <c r="C143" i="20"/>
  <c r="D143" i="20"/>
  <c r="E143" i="20"/>
  <c r="F143" i="20"/>
  <c r="C144" i="20"/>
  <c r="D144" i="20"/>
  <c r="E144" i="20"/>
  <c r="F144" i="20"/>
  <c r="C145" i="20"/>
  <c r="D145" i="20"/>
  <c r="E145" i="20"/>
  <c r="F145" i="20"/>
  <c r="C146" i="20"/>
  <c r="D146" i="20"/>
  <c r="E146" i="20"/>
  <c r="F146" i="20"/>
  <c r="C147" i="20"/>
  <c r="D147" i="20"/>
  <c r="E147" i="20"/>
  <c r="F147" i="20"/>
  <c r="C148" i="20"/>
  <c r="D148" i="20"/>
  <c r="E148" i="20"/>
  <c r="F148" i="20"/>
  <c r="C149" i="20"/>
  <c r="D149" i="20"/>
  <c r="E149" i="20"/>
  <c r="F149" i="20"/>
  <c r="C150" i="20"/>
  <c r="D150" i="20"/>
  <c r="E150" i="20"/>
  <c r="F150" i="20"/>
  <c r="C151" i="20"/>
  <c r="D151" i="20"/>
  <c r="E151" i="20"/>
  <c r="F151" i="20"/>
  <c r="C152" i="20"/>
  <c r="D152" i="20"/>
  <c r="E152" i="20"/>
  <c r="F152" i="20"/>
  <c r="C153" i="20"/>
  <c r="D153" i="20"/>
  <c r="E153" i="20"/>
  <c r="F153" i="20"/>
  <c r="C154" i="20"/>
  <c r="D154" i="20"/>
  <c r="E154" i="20"/>
  <c r="F154" i="20"/>
  <c r="C155" i="20"/>
  <c r="D155" i="20"/>
  <c r="E155" i="20"/>
  <c r="F155" i="20"/>
  <c r="C156" i="20"/>
  <c r="D156" i="20"/>
  <c r="E156" i="20"/>
  <c r="F156" i="20"/>
  <c r="C157" i="20"/>
  <c r="D157" i="20"/>
  <c r="E157" i="20"/>
  <c r="F157" i="20"/>
  <c r="C158" i="20"/>
  <c r="D158" i="20"/>
  <c r="E158" i="20"/>
  <c r="F158" i="20"/>
  <c r="C159" i="20"/>
  <c r="D159" i="20"/>
  <c r="E159" i="20"/>
  <c r="F159" i="20"/>
  <c r="C160" i="20"/>
  <c r="D160" i="20"/>
  <c r="E160" i="20"/>
  <c r="F160" i="20"/>
  <c r="C161" i="20"/>
  <c r="D161" i="20"/>
  <c r="E161" i="20"/>
  <c r="F161" i="20"/>
  <c r="C162" i="20"/>
  <c r="D162" i="20"/>
  <c r="E162" i="20"/>
  <c r="F162" i="20"/>
  <c r="C163" i="20"/>
  <c r="D163" i="20"/>
  <c r="E163" i="20"/>
  <c r="F163" i="20"/>
  <c r="C164" i="20"/>
  <c r="D164" i="20"/>
  <c r="E164" i="20"/>
  <c r="F164" i="20"/>
  <c r="C165" i="20"/>
  <c r="D165" i="20"/>
  <c r="E165" i="20"/>
  <c r="F165" i="20"/>
  <c r="C166" i="20"/>
  <c r="D166" i="20"/>
  <c r="E166" i="20"/>
  <c r="F166" i="20"/>
  <c r="C167" i="20"/>
  <c r="D167" i="20"/>
  <c r="E167" i="20"/>
  <c r="F167" i="20"/>
  <c r="C168" i="20"/>
  <c r="D168" i="20"/>
  <c r="E168" i="20"/>
  <c r="F168" i="20"/>
  <c r="C169" i="20"/>
  <c r="D169" i="20"/>
  <c r="E169" i="20"/>
  <c r="F169" i="20"/>
  <c r="C170" i="20"/>
  <c r="D170" i="20"/>
  <c r="E170" i="20"/>
  <c r="F170" i="20"/>
  <c r="C171" i="20"/>
  <c r="D171" i="20"/>
  <c r="E171" i="20"/>
  <c r="F171" i="20"/>
  <c r="C172" i="20"/>
  <c r="D172" i="20"/>
  <c r="E172" i="20"/>
  <c r="F172" i="20"/>
  <c r="C173" i="20"/>
  <c r="D173" i="20"/>
  <c r="E173" i="20"/>
  <c r="F173" i="20"/>
  <c r="C174" i="20"/>
  <c r="D174" i="20"/>
  <c r="E174" i="20"/>
  <c r="F174" i="20"/>
  <c r="C175" i="20"/>
  <c r="D175" i="20"/>
  <c r="E175" i="20"/>
  <c r="F175" i="20"/>
  <c r="C176" i="20"/>
  <c r="D176" i="20"/>
  <c r="E176" i="20"/>
  <c r="F176" i="20"/>
  <c r="C177" i="20"/>
  <c r="D177" i="20"/>
  <c r="E177" i="20"/>
  <c r="F177" i="20"/>
  <c r="C178" i="20"/>
  <c r="D178" i="20"/>
  <c r="E178" i="20"/>
  <c r="F178" i="20"/>
  <c r="C179" i="20"/>
  <c r="D179" i="20"/>
  <c r="E179" i="20"/>
  <c r="F179" i="20"/>
  <c r="C180" i="20"/>
  <c r="D180" i="20"/>
  <c r="E180" i="20"/>
  <c r="F180" i="20"/>
  <c r="C181" i="20"/>
  <c r="D181" i="20"/>
  <c r="E181" i="20"/>
  <c r="F181" i="20"/>
  <c r="C182" i="20"/>
  <c r="D182" i="20"/>
  <c r="E182" i="20"/>
  <c r="F182" i="20"/>
  <c r="C183" i="20"/>
  <c r="D183" i="20"/>
  <c r="E183" i="20"/>
  <c r="F183" i="20"/>
  <c r="C184" i="20"/>
  <c r="D184" i="20"/>
  <c r="E184" i="20"/>
  <c r="F184" i="20"/>
  <c r="C185" i="20"/>
  <c r="D185" i="20"/>
  <c r="E185" i="20"/>
  <c r="F185" i="20"/>
  <c r="C186" i="20"/>
  <c r="D186" i="20"/>
  <c r="E186" i="20"/>
  <c r="F186" i="20"/>
  <c r="C187" i="20"/>
  <c r="D187" i="20"/>
  <c r="E187" i="20"/>
  <c r="F187" i="20"/>
  <c r="C188" i="20"/>
  <c r="D188" i="20"/>
  <c r="E188" i="20"/>
  <c r="F188" i="20"/>
  <c r="C189" i="20"/>
  <c r="D189" i="20"/>
  <c r="E189" i="20"/>
  <c r="F189" i="20"/>
  <c r="C190" i="20"/>
  <c r="D190" i="20"/>
  <c r="E190" i="20"/>
  <c r="F190" i="20"/>
  <c r="C191" i="20"/>
  <c r="D191" i="20"/>
  <c r="E191" i="20"/>
  <c r="F191" i="20"/>
  <c r="C192" i="20"/>
  <c r="D192" i="20"/>
  <c r="E192" i="20"/>
  <c r="F192" i="20"/>
  <c r="C193" i="20"/>
  <c r="D193" i="20"/>
  <c r="E193" i="20"/>
  <c r="F193" i="20"/>
  <c r="C194" i="20"/>
  <c r="D194" i="20"/>
  <c r="E194" i="20"/>
  <c r="F194" i="20"/>
  <c r="C195" i="20"/>
  <c r="D195" i="20"/>
  <c r="E195" i="20"/>
  <c r="F195" i="20"/>
  <c r="C196" i="20"/>
  <c r="D196" i="20"/>
  <c r="E196" i="20"/>
  <c r="F196" i="20"/>
  <c r="C197" i="20"/>
  <c r="D197" i="20"/>
  <c r="E197" i="20"/>
  <c r="F197" i="20"/>
  <c r="C198" i="20"/>
  <c r="D198" i="20"/>
  <c r="E198" i="20"/>
  <c r="F198" i="20"/>
  <c r="C199" i="20"/>
  <c r="D199" i="20"/>
  <c r="E199" i="20"/>
  <c r="F199" i="20"/>
  <c r="C200" i="20"/>
  <c r="D200" i="20"/>
  <c r="E200" i="20"/>
  <c r="F200" i="20"/>
  <c r="C201" i="20"/>
  <c r="D201" i="20"/>
  <c r="E201" i="20"/>
  <c r="F201" i="20"/>
  <c r="C202" i="20"/>
  <c r="D202" i="20"/>
  <c r="E202" i="20"/>
  <c r="F202" i="20"/>
  <c r="C203" i="20"/>
  <c r="D203" i="20"/>
  <c r="E203" i="20"/>
  <c r="F203" i="20"/>
  <c r="C204" i="20"/>
  <c r="D204" i="20"/>
  <c r="E204" i="20"/>
  <c r="F204" i="20"/>
  <c r="C205" i="20"/>
  <c r="D205" i="20"/>
  <c r="E205" i="20"/>
  <c r="F205" i="20"/>
  <c r="C206" i="20"/>
  <c r="D206" i="20"/>
  <c r="E206" i="20"/>
  <c r="F206" i="20"/>
  <c r="C207" i="20"/>
  <c r="D207" i="20"/>
  <c r="E207" i="20"/>
  <c r="F207" i="20"/>
  <c r="C208" i="20"/>
  <c r="D208" i="20"/>
  <c r="E208" i="20"/>
  <c r="F208" i="20"/>
  <c r="C209" i="20"/>
  <c r="D209" i="20"/>
  <c r="E209" i="20"/>
  <c r="F209" i="20"/>
  <c r="C210" i="20"/>
  <c r="D210" i="20"/>
  <c r="E210" i="20"/>
  <c r="F210" i="20"/>
  <c r="C211" i="20"/>
  <c r="D211" i="20"/>
  <c r="E211" i="20"/>
  <c r="F211" i="20"/>
  <c r="C212" i="20"/>
  <c r="D212" i="20"/>
  <c r="E212" i="20"/>
  <c r="F212" i="20"/>
  <c r="C213" i="20"/>
  <c r="D213" i="20"/>
  <c r="E213" i="20"/>
  <c r="F213" i="20"/>
  <c r="C214" i="20"/>
  <c r="D214" i="20"/>
  <c r="E214" i="20"/>
  <c r="F214" i="20"/>
  <c r="C215" i="20"/>
  <c r="D215" i="20"/>
  <c r="E215" i="20"/>
  <c r="F215" i="20"/>
  <c r="C216" i="20"/>
  <c r="D216" i="20"/>
  <c r="E216" i="20"/>
  <c r="F216" i="20"/>
  <c r="C217" i="20"/>
  <c r="D217" i="20"/>
  <c r="E217" i="20"/>
  <c r="F217" i="20"/>
  <c r="C218" i="20"/>
  <c r="D218" i="20"/>
  <c r="E218" i="20"/>
  <c r="F218" i="20"/>
  <c r="C219" i="20"/>
  <c r="D219" i="20"/>
  <c r="E219" i="20"/>
  <c r="F219" i="20"/>
  <c r="C220" i="20"/>
  <c r="D220" i="20"/>
  <c r="E220" i="20"/>
  <c r="F220" i="20"/>
  <c r="C221" i="20"/>
  <c r="D221" i="20"/>
  <c r="E221" i="20"/>
  <c r="F221" i="20"/>
  <c r="C222" i="20"/>
  <c r="D222" i="20"/>
  <c r="E222" i="20"/>
  <c r="F222" i="20"/>
  <c r="C223" i="20"/>
  <c r="D223" i="20"/>
  <c r="E223" i="20"/>
  <c r="F223" i="20"/>
  <c r="C224" i="20"/>
  <c r="D224" i="20"/>
  <c r="E224" i="20"/>
  <c r="F224" i="20"/>
  <c r="C225" i="20"/>
  <c r="D225" i="20"/>
  <c r="E225" i="20"/>
  <c r="F225" i="20"/>
  <c r="C226" i="20"/>
  <c r="D226" i="20"/>
  <c r="E226" i="20"/>
  <c r="F226" i="20"/>
  <c r="C227" i="20"/>
  <c r="D227" i="20"/>
  <c r="E227" i="20"/>
  <c r="F227" i="20"/>
  <c r="C228" i="20"/>
  <c r="D228" i="20"/>
  <c r="E228" i="20"/>
  <c r="F228" i="20"/>
  <c r="C229" i="20"/>
  <c r="D229" i="20"/>
  <c r="E229" i="20"/>
  <c r="F229" i="20"/>
  <c r="C230" i="20"/>
  <c r="D230" i="20"/>
  <c r="E230" i="20"/>
  <c r="F230" i="20"/>
  <c r="C231" i="20"/>
  <c r="D231" i="20"/>
  <c r="E231" i="20"/>
  <c r="F231" i="20"/>
  <c r="C232" i="20"/>
  <c r="D232" i="20"/>
  <c r="E232" i="20"/>
  <c r="F232" i="20"/>
  <c r="C233" i="20"/>
  <c r="D233" i="20"/>
  <c r="E233" i="20"/>
  <c r="F233" i="20"/>
  <c r="C234" i="20"/>
  <c r="D234" i="20"/>
  <c r="E234" i="20"/>
  <c r="F234" i="20"/>
  <c r="C235" i="20"/>
  <c r="D235" i="20"/>
  <c r="E235" i="20"/>
  <c r="F235" i="20"/>
  <c r="C236" i="20"/>
  <c r="D236" i="20"/>
  <c r="E236" i="20"/>
  <c r="F236" i="20"/>
  <c r="C237" i="20"/>
  <c r="D237" i="20"/>
  <c r="E237" i="20"/>
  <c r="F237" i="20"/>
  <c r="C238" i="20"/>
  <c r="D238" i="20"/>
  <c r="E238" i="20"/>
  <c r="F238" i="20"/>
  <c r="C239" i="20"/>
  <c r="D239" i="20"/>
  <c r="E239" i="20"/>
  <c r="F239" i="20"/>
  <c r="C240" i="20"/>
  <c r="D240" i="20"/>
  <c r="E240" i="20"/>
  <c r="F240" i="20"/>
  <c r="C241" i="20"/>
  <c r="D241" i="20"/>
  <c r="E241" i="20"/>
  <c r="F241" i="20"/>
  <c r="C242" i="20"/>
  <c r="D242" i="20"/>
  <c r="E242" i="20"/>
  <c r="F242" i="20"/>
  <c r="C243" i="20"/>
  <c r="D243" i="20"/>
  <c r="E243" i="20"/>
  <c r="F243" i="20"/>
  <c r="C244" i="20"/>
  <c r="D244" i="20"/>
  <c r="E244" i="20"/>
  <c r="F244" i="20"/>
  <c r="C245" i="20"/>
  <c r="D245" i="20"/>
  <c r="E245" i="20"/>
  <c r="F245" i="20"/>
  <c r="C246" i="20"/>
  <c r="D246" i="20"/>
  <c r="E246" i="20"/>
  <c r="F246" i="20"/>
  <c r="C247" i="20"/>
  <c r="D247" i="20"/>
  <c r="E247" i="20"/>
  <c r="F247" i="20"/>
  <c r="C248" i="20"/>
  <c r="D248" i="20"/>
  <c r="E248" i="20"/>
  <c r="F248" i="20"/>
  <c r="C249" i="20"/>
  <c r="D249" i="20"/>
  <c r="E249" i="20"/>
  <c r="F249" i="20"/>
  <c r="C250" i="20"/>
  <c r="D250" i="20"/>
  <c r="E250" i="20"/>
  <c r="F250" i="20"/>
  <c r="C251" i="20"/>
  <c r="D251" i="20"/>
  <c r="E251" i="20"/>
  <c r="F251" i="20"/>
  <c r="C252" i="20"/>
  <c r="D252" i="20"/>
  <c r="E252" i="20"/>
  <c r="F252" i="20"/>
  <c r="C253" i="20"/>
  <c r="D253" i="20"/>
  <c r="E253" i="20"/>
  <c r="F253" i="20"/>
  <c r="C254" i="20"/>
  <c r="D254" i="20"/>
  <c r="E254" i="20"/>
  <c r="F254" i="20"/>
  <c r="C255" i="20"/>
  <c r="D255" i="20"/>
  <c r="E255" i="20"/>
  <c r="F255" i="20"/>
  <c r="C256" i="20"/>
  <c r="D256" i="20"/>
  <c r="E256" i="20"/>
  <c r="F256" i="20"/>
  <c r="C257" i="20"/>
  <c r="D257" i="20"/>
  <c r="E257" i="20"/>
  <c r="F257" i="20"/>
  <c r="C258" i="20"/>
  <c r="D258" i="20"/>
  <c r="E258" i="20"/>
  <c r="F258" i="20"/>
  <c r="C259" i="20"/>
  <c r="D259" i="20"/>
  <c r="E259" i="20"/>
  <c r="F259" i="20"/>
  <c r="C260" i="20"/>
  <c r="D260" i="20"/>
  <c r="E260" i="20"/>
  <c r="F260" i="20"/>
  <c r="C261" i="20"/>
  <c r="D261" i="20"/>
  <c r="E261" i="20"/>
  <c r="F261" i="20"/>
  <c r="C262" i="20"/>
  <c r="D262" i="20"/>
  <c r="E262" i="20"/>
  <c r="F262" i="20"/>
  <c r="C263" i="20"/>
  <c r="D263" i="20"/>
  <c r="E263" i="20"/>
  <c r="F263" i="20"/>
  <c r="C264" i="20"/>
  <c r="D264" i="20"/>
  <c r="E264" i="20"/>
  <c r="F264" i="20"/>
  <c r="C265" i="20"/>
  <c r="D265" i="20"/>
  <c r="E265" i="20"/>
  <c r="F265" i="20"/>
  <c r="C266" i="20"/>
  <c r="D266" i="20"/>
  <c r="E266" i="20"/>
  <c r="F266" i="20"/>
  <c r="C267" i="20"/>
  <c r="D267" i="20"/>
  <c r="E267" i="20"/>
  <c r="F267" i="20"/>
  <c r="C268" i="20"/>
  <c r="D268" i="20"/>
  <c r="E268" i="20"/>
  <c r="F268" i="20"/>
  <c r="C269" i="20"/>
  <c r="D269" i="20"/>
  <c r="E269" i="20"/>
  <c r="F269" i="20"/>
  <c r="C270" i="20"/>
  <c r="D270" i="20"/>
  <c r="E270" i="20"/>
  <c r="F270" i="20"/>
  <c r="C271" i="20"/>
  <c r="D271" i="20"/>
  <c r="E271" i="20"/>
  <c r="F271" i="20"/>
  <c r="C272" i="20"/>
  <c r="D272" i="20"/>
  <c r="E272" i="20"/>
  <c r="F272" i="20"/>
  <c r="C273" i="20"/>
  <c r="D273" i="20"/>
  <c r="E273" i="20"/>
  <c r="F273" i="20"/>
  <c r="C274" i="20"/>
  <c r="D274" i="20"/>
  <c r="E274" i="20"/>
  <c r="F274" i="20"/>
  <c r="C275" i="20"/>
  <c r="D275" i="20"/>
  <c r="E275" i="20"/>
  <c r="F275" i="20"/>
  <c r="C276" i="20"/>
  <c r="D276" i="20"/>
  <c r="E276" i="20"/>
  <c r="F276" i="20"/>
  <c r="C277" i="20"/>
  <c r="D277" i="20"/>
  <c r="E277" i="20"/>
  <c r="F277" i="20"/>
  <c r="C278" i="20"/>
  <c r="D278" i="20"/>
  <c r="E278" i="20"/>
  <c r="F278" i="20"/>
  <c r="C279" i="20"/>
  <c r="D279" i="20"/>
  <c r="E279" i="20"/>
  <c r="F279" i="20"/>
  <c r="C280" i="20"/>
  <c r="D280" i="20"/>
  <c r="E280" i="20"/>
  <c r="F280" i="20"/>
  <c r="C281" i="20"/>
  <c r="D281" i="20"/>
  <c r="E281" i="20"/>
  <c r="F281" i="20"/>
  <c r="C282" i="20"/>
  <c r="D282" i="20"/>
  <c r="E282" i="20"/>
  <c r="F282" i="20"/>
  <c r="C283" i="20"/>
  <c r="D283" i="20"/>
  <c r="E283" i="20"/>
  <c r="F283" i="20"/>
  <c r="C284" i="20"/>
  <c r="D284" i="20"/>
  <c r="E284" i="20"/>
  <c r="F284" i="20"/>
  <c r="C285" i="20"/>
  <c r="D285" i="20"/>
  <c r="E285" i="20"/>
  <c r="F285" i="20"/>
  <c r="C286" i="20"/>
  <c r="D286" i="20"/>
  <c r="E286" i="20"/>
  <c r="F286" i="20"/>
  <c r="C287" i="20"/>
  <c r="D287" i="20"/>
  <c r="E287" i="20"/>
  <c r="F287" i="20"/>
  <c r="C288" i="20"/>
  <c r="D288" i="20"/>
  <c r="E288" i="20"/>
  <c r="F288" i="20"/>
  <c r="C289" i="20"/>
  <c r="D289" i="20"/>
  <c r="E289" i="20"/>
  <c r="F289" i="20"/>
  <c r="C290" i="20"/>
  <c r="D290" i="20"/>
  <c r="E290" i="20"/>
  <c r="F290" i="20"/>
  <c r="C291" i="20"/>
  <c r="D291" i="20"/>
  <c r="E291" i="20"/>
  <c r="F291" i="20"/>
  <c r="C292" i="20"/>
  <c r="D292" i="20"/>
  <c r="E292" i="20"/>
  <c r="F292" i="20"/>
  <c r="C293" i="20"/>
  <c r="D293" i="20"/>
  <c r="E293" i="20"/>
  <c r="F293" i="20"/>
  <c r="C294" i="20"/>
  <c r="D294" i="20"/>
  <c r="E294" i="20"/>
  <c r="F294" i="20"/>
  <c r="C295" i="20"/>
  <c r="D295" i="20"/>
  <c r="E295" i="20"/>
  <c r="F295" i="20"/>
  <c r="C296" i="20"/>
  <c r="D296" i="20"/>
  <c r="E296" i="20"/>
  <c r="F296" i="20"/>
  <c r="C297" i="20"/>
  <c r="D297" i="20"/>
  <c r="E297" i="20"/>
  <c r="F297" i="20"/>
  <c r="C298" i="20"/>
  <c r="D298" i="20"/>
  <c r="E298" i="20"/>
  <c r="F298" i="20"/>
  <c r="C299" i="20"/>
  <c r="D299" i="20"/>
  <c r="E299" i="20"/>
  <c r="F299" i="20"/>
  <c r="C300" i="20"/>
  <c r="D300" i="20"/>
  <c r="E300" i="20"/>
  <c r="F300" i="20"/>
  <c r="C301" i="20"/>
  <c r="D301" i="20"/>
  <c r="E301" i="20"/>
  <c r="F301" i="20"/>
  <c r="C302" i="20"/>
  <c r="D302" i="20"/>
  <c r="E302" i="20"/>
  <c r="F302" i="20"/>
  <c r="C303" i="20"/>
  <c r="D303" i="20"/>
  <c r="E303" i="20"/>
  <c r="F303" i="20"/>
  <c r="C304" i="20"/>
  <c r="D304" i="20"/>
  <c r="E304" i="20"/>
  <c r="F304" i="20"/>
  <c r="C305" i="20"/>
  <c r="D305" i="20"/>
  <c r="E305" i="20"/>
  <c r="F305" i="20"/>
  <c r="C306" i="20"/>
  <c r="D306" i="20"/>
  <c r="E306" i="20"/>
  <c r="F306" i="20"/>
  <c r="C307" i="20"/>
  <c r="D307" i="20"/>
  <c r="E307" i="20"/>
  <c r="F307" i="20"/>
  <c r="C308" i="20"/>
  <c r="D308" i="20"/>
  <c r="E308" i="20"/>
  <c r="F308" i="20"/>
  <c r="C309" i="20"/>
  <c r="D309" i="20"/>
  <c r="E309" i="20"/>
  <c r="F309" i="20"/>
  <c r="C310" i="20"/>
  <c r="D310" i="20"/>
  <c r="E310" i="20"/>
  <c r="F310" i="20"/>
  <c r="C311" i="20"/>
  <c r="D311" i="20"/>
  <c r="E311" i="20"/>
  <c r="F311" i="20"/>
  <c r="C312" i="20"/>
  <c r="D312" i="20"/>
  <c r="E312" i="20"/>
  <c r="F312" i="20"/>
  <c r="C313" i="20"/>
  <c r="D313" i="20"/>
  <c r="E313" i="20"/>
  <c r="F313" i="20"/>
  <c r="C314" i="20"/>
  <c r="D314" i="20"/>
  <c r="E314" i="20"/>
  <c r="F314" i="20"/>
  <c r="C315" i="20"/>
  <c r="D315" i="20"/>
  <c r="E315" i="20"/>
  <c r="F315" i="20"/>
  <c r="C316" i="20"/>
  <c r="D316" i="20"/>
  <c r="E316" i="20"/>
  <c r="F316" i="20"/>
  <c r="C317" i="20"/>
  <c r="D317" i="20"/>
  <c r="E317" i="20"/>
  <c r="F317" i="20"/>
  <c r="C318" i="20"/>
  <c r="D318" i="20"/>
  <c r="E318" i="20"/>
  <c r="F318" i="20"/>
  <c r="C319" i="20"/>
  <c r="D319" i="20"/>
  <c r="E319" i="20"/>
  <c r="F319" i="20"/>
  <c r="C320" i="20"/>
  <c r="D320" i="20"/>
  <c r="E320" i="20"/>
  <c r="F320" i="20"/>
  <c r="C321" i="20"/>
  <c r="D321" i="20"/>
  <c r="E321" i="20"/>
  <c r="F321" i="20"/>
  <c r="C322" i="20"/>
  <c r="D322" i="20"/>
  <c r="E322" i="20"/>
  <c r="F322" i="20"/>
  <c r="C323" i="20"/>
  <c r="D323" i="20"/>
  <c r="E323" i="20"/>
  <c r="F323" i="20"/>
  <c r="C324" i="20"/>
  <c r="D324" i="20"/>
  <c r="E324" i="20"/>
  <c r="F324" i="20"/>
  <c r="C325" i="20"/>
  <c r="D325" i="20"/>
  <c r="E325" i="20"/>
  <c r="F325" i="20"/>
  <c r="C326" i="20"/>
  <c r="D326" i="20"/>
  <c r="E326" i="20"/>
  <c r="F326" i="20"/>
  <c r="C327" i="20"/>
  <c r="D327" i="20"/>
  <c r="E327" i="20"/>
  <c r="F327" i="20"/>
  <c r="C328" i="20"/>
  <c r="D328" i="20"/>
  <c r="E328" i="20"/>
  <c r="F328" i="20"/>
  <c r="C329" i="20"/>
  <c r="D329" i="20"/>
  <c r="E329" i="20"/>
  <c r="F329" i="20"/>
  <c r="C330" i="20"/>
  <c r="D330" i="20"/>
  <c r="E330" i="20"/>
  <c r="F330" i="20"/>
  <c r="C331" i="20"/>
  <c r="D331" i="20"/>
  <c r="E331" i="20"/>
  <c r="F331" i="20"/>
  <c r="C332" i="20"/>
  <c r="D332" i="20"/>
  <c r="E332" i="20"/>
  <c r="F332" i="20"/>
  <c r="C333" i="20"/>
  <c r="D333" i="20"/>
  <c r="E333" i="20"/>
  <c r="F333" i="20"/>
  <c r="C334" i="20"/>
  <c r="D334" i="20"/>
  <c r="E334" i="20"/>
  <c r="F334" i="20"/>
  <c r="C335" i="20"/>
  <c r="D335" i="20"/>
  <c r="E335" i="20"/>
  <c r="F335" i="20"/>
  <c r="C336" i="20"/>
  <c r="D336" i="20"/>
  <c r="E336" i="20"/>
  <c r="F336" i="20"/>
  <c r="C337" i="20"/>
  <c r="D337" i="20"/>
  <c r="E337" i="20"/>
  <c r="F337" i="20"/>
  <c r="C338" i="20"/>
  <c r="D338" i="20"/>
  <c r="E338" i="20"/>
  <c r="F338" i="20"/>
  <c r="C339" i="20"/>
  <c r="D339" i="20"/>
  <c r="E339" i="20"/>
  <c r="F339" i="20"/>
  <c r="C340" i="20"/>
  <c r="D340" i="20"/>
  <c r="E340" i="20"/>
  <c r="F340" i="20"/>
  <c r="C341" i="20"/>
  <c r="D341" i="20"/>
  <c r="E341" i="20"/>
  <c r="F341" i="20"/>
  <c r="C342" i="20"/>
  <c r="D342" i="20"/>
  <c r="E342" i="20"/>
  <c r="F342" i="20"/>
  <c r="C343" i="20"/>
  <c r="D343" i="20"/>
  <c r="E343" i="20"/>
  <c r="F343" i="20"/>
  <c r="C344" i="20"/>
  <c r="D344" i="20"/>
  <c r="E344" i="20"/>
  <c r="F344" i="20"/>
  <c r="C345" i="20"/>
  <c r="D345" i="20"/>
  <c r="E345" i="20"/>
  <c r="F345" i="20"/>
  <c r="C346" i="20"/>
  <c r="D346" i="20"/>
  <c r="E346" i="20"/>
  <c r="F346" i="20"/>
  <c r="C347" i="20"/>
  <c r="D347" i="20"/>
  <c r="E347" i="20"/>
  <c r="F347" i="20"/>
  <c r="C348" i="20"/>
  <c r="D348" i="20"/>
  <c r="E348" i="20"/>
  <c r="F348" i="20"/>
  <c r="C349" i="20"/>
  <c r="D349" i="20"/>
  <c r="E349" i="20"/>
  <c r="F349" i="20"/>
  <c r="C350" i="20"/>
  <c r="D350" i="20"/>
  <c r="E350" i="20"/>
  <c r="F350" i="20"/>
  <c r="C351" i="20"/>
  <c r="D351" i="20"/>
  <c r="E351" i="20"/>
  <c r="F351" i="20"/>
  <c r="C352" i="20"/>
  <c r="D352" i="20"/>
  <c r="E352" i="20"/>
  <c r="F352" i="20"/>
  <c r="C353" i="20"/>
  <c r="D353" i="20"/>
  <c r="E353" i="20"/>
  <c r="F353" i="20"/>
  <c r="C354" i="20"/>
  <c r="D354" i="20"/>
  <c r="E354" i="20"/>
  <c r="F354" i="20"/>
  <c r="C355" i="20"/>
  <c r="D355" i="20"/>
  <c r="E355" i="20"/>
  <c r="F355" i="20"/>
  <c r="C356" i="20"/>
  <c r="D356" i="20"/>
  <c r="E356" i="20"/>
  <c r="F356" i="20"/>
  <c r="C357" i="20"/>
  <c r="D357" i="20"/>
  <c r="E357" i="20"/>
  <c r="F357" i="20"/>
  <c r="C358" i="20"/>
  <c r="D358" i="20"/>
  <c r="E358" i="20"/>
  <c r="F358" i="20"/>
  <c r="C359" i="20"/>
  <c r="D359" i="20"/>
  <c r="E359" i="20"/>
  <c r="F359" i="20"/>
  <c r="C360" i="20"/>
  <c r="D360" i="20"/>
  <c r="E360" i="20"/>
  <c r="F360" i="20"/>
  <c r="C361" i="20"/>
  <c r="D361" i="20"/>
  <c r="E361" i="20"/>
  <c r="F361" i="20"/>
  <c r="C362" i="20"/>
  <c r="D362" i="20"/>
  <c r="E362" i="20"/>
  <c r="F362" i="20"/>
  <c r="C363" i="20"/>
  <c r="D363" i="20"/>
  <c r="E363" i="20"/>
  <c r="F363" i="20"/>
  <c r="C364" i="20"/>
  <c r="D364" i="20"/>
  <c r="E364" i="20"/>
  <c r="F364" i="20"/>
  <c r="C365" i="20"/>
  <c r="D365" i="20"/>
  <c r="E365" i="20"/>
  <c r="F365" i="20"/>
  <c r="C366" i="20"/>
  <c r="D366" i="20"/>
  <c r="E366" i="20"/>
  <c r="F366" i="20"/>
  <c r="C367" i="20"/>
  <c r="D367" i="20"/>
  <c r="E367" i="20"/>
  <c r="F367" i="20"/>
  <c r="C368" i="20"/>
  <c r="D368" i="20"/>
  <c r="E368" i="20"/>
  <c r="F368" i="20"/>
  <c r="C369" i="20"/>
  <c r="D369" i="20"/>
  <c r="E369" i="20"/>
  <c r="F369" i="20"/>
  <c r="C370" i="20"/>
  <c r="D370" i="20"/>
  <c r="E370" i="20"/>
  <c r="F370" i="20"/>
  <c r="C371" i="20"/>
  <c r="D371" i="20"/>
  <c r="E371" i="20"/>
  <c r="F371" i="20"/>
  <c r="C372" i="20"/>
  <c r="D372" i="20"/>
  <c r="E372" i="20"/>
  <c r="F372" i="20"/>
  <c r="C373" i="20"/>
  <c r="D373" i="20"/>
  <c r="E373" i="20"/>
  <c r="F373" i="20"/>
  <c r="C374" i="20"/>
  <c r="D374" i="20"/>
  <c r="E374" i="20"/>
  <c r="F374" i="20"/>
  <c r="C375" i="20"/>
  <c r="D375" i="20"/>
  <c r="E375" i="20"/>
  <c r="F375" i="20"/>
  <c r="C376" i="20"/>
  <c r="D376" i="20"/>
  <c r="E376" i="20"/>
  <c r="F376" i="20"/>
  <c r="C377" i="20"/>
  <c r="D377" i="20"/>
  <c r="E377" i="20"/>
  <c r="F377" i="20"/>
  <c r="C378" i="20"/>
  <c r="D378" i="20"/>
  <c r="E378" i="20"/>
  <c r="F378" i="20"/>
  <c r="C379" i="20"/>
  <c r="D379" i="20"/>
  <c r="E379" i="20"/>
  <c r="F379" i="20"/>
  <c r="C380" i="20"/>
  <c r="D380" i="20"/>
  <c r="E380" i="20"/>
  <c r="F380" i="20"/>
  <c r="C381" i="20"/>
  <c r="D381" i="20"/>
  <c r="E381" i="20"/>
  <c r="F381" i="20"/>
  <c r="C382" i="20"/>
  <c r="D382" i="20"/>
  <c r="E382" i="20"/>
  <c r="F382" i="20"/>
  <c r="C383" i="20"/>
  <c r="D383" i="20"/>
  <c r="E383" i="20"/>
  <c r="F383" i="20"/>
  <c r="C384" i="20"/>
  <c r="D384" i="20"/>
  <c r="E384" i="20"/>
  <c r="F384" i="20"/>
  <c r="C385" i="20"/>
  <c r="D385" i="20"/>
  <c r="E385" i="20"/>
  <c r="F385" i="20"/>
  <c r="C386" i="20"/>
  <c r="D386" i="20"/>
  <c r="E386" i="20"/>
  <c r="F386" i="20"/>
  <c r="C387" i="20"/>
  <c r="D387" i="20"/>
  <c r="E387" i="20"/>
  <c r="F387" i="20"/>
  <c r="C388" i="20"/>
  <c r="D388" i="20"/>
  <c r="E388" i="20"/>
  <c r="F388" i="20"/>
  <c r="C389" i="20"/>
  <c r="D389" i="20"/>
  <c r="E389" i="20"/>
  <c r="F389" i="20"/>
  <c r="C390" i="20"/>
  <c r="D390" i="20"/>
  <c r="E390" i="20"/>
  <c r="F390" i="20"/>
  <c r="C391" i="20"/>
  <c r="D391" i="20"/>
  <c r="E391" i="20"/>
  <c r="F391" i="20"/>
  <c r="C392" i="20"/>
  <c r="D392" i="20"/>
  <c r="E392" i="20"/>
  <c r="F392" i="20"/>
  <c r="C393" i="20"/>
  <c r="D393" i="20"/>
  <c r="E393" i="20"/>
  <c r="F393" i="20"/>
  <c r="C394" i="20"/>
  <c r="D394" i="20"/>
  <c r="E394" i="20"/>
  <c r="F394" i="20"/>
  <c r="C395" i="20"/>
  <c r="D395" i="20"/>
  <c r="E395" i="20"/>
  <c r="F395" i="20"/>
  <c r="C396" i="20"/>
  <c r="D396" i="20"/>
  <c r="E396" i="20"/>
  <c r="F396" i="20"/>
  <c r="C397" i="20"/>
  <c r="D397" i="20"/>
  <c r="E397" i="20"/>
  <c r="F397" i="20"/>
  <c r="C398" i="20"/>
  <c r="D398" i="20"/>
  <c r="E398" i="20"/>
  <c r="F398" i="20"/>
  <c r="C399" i="20"/>
  <c r="D399" i="20"/>
  <c r="E399" i="20"/>
  <c r="F399" i="20"/>
  <c r="C400" i="20"/>
  <c r="D400" i="20"/>
  <c r="E400" i="20"/>
  <c r="F400" i="20"/>
  <c r="C401" i="20"/>
  <c r="D401" i="20"/>
  <c r="E401" i="20"/>
  <c r="F401" i="20"/>
  <c r="C402" i="20"/>
  <c r="D402" i="20"/>
  <c r="E402" i="20"/>
  <c r="F402" i="20"/>
  <c r="C403" i="20"/>
  <c r="D403" i="20"/>
  <c r="E403" i="20"/>
  <c r="F403" i="20"/>
  <c r="C404" i="20"/>
  <c r="D404" i="20"/>
  <c r="E404" i="20"/>
  <c r="F404" i="20"/>
  <c r="C405" i="20"/>
  <c r="D405" i="20"/>
  <c r="E405" i="20"/>
  <c r="F405" i="20"/>
  <c r="C406" i="20"/>
  <c r="D406" i="20"/>
  <c r="E406" i="20"/>
  <c r="F406" i="20"/>
  <c r="C407" i="20"/>
  <c r="D407" i="20"/>
  <c r="E407" i="20"/>
  <c r="F407" i="20"/>
  <c r="C408" i="20"/>
  <c r="D408" i="20"/>
  <c r="E408" i="20"/>
  <c r="F408" i="20"/>
  <c r="C409" i="20"/>
  <c r="D409" i="20"/>
  <c r="E409" i="20"/>
  <c r="F409" i="20"/>
  <c r="C410" i="20"/>
  <c r="D410" i="20"/>
  <c r="E410" i="20"/>
  <c r="F410" i="20"/>
  <c r="C411" i="20"/>
  <c r="D411" i="20"/>
  <c r="E411" i="20"/>
  <c r="F411" i="20"/>
  <c r="C412" i="20"/>
  <c r="D412" i="20"/>
  <c r="E412" i="20"/>
  <c r="F412" i="20"/>
  <c r="C413" i="20"/>
  <c r="D413" i="20"/>
  <c r="E413" i="20"/>
  <c r="F413" i="20"/>
  <c r="C414" i="20"/>
  <c r="D414" i="20"/>
  <c r="E414" i="20"/>
  <c r="F414" i="20"/>
  <c r="C415" i="20"/>
  <c r="D415" i="20"/>
  <c r="E415" i="20"/>
  <c r="F415" i="20"/>
  <c r="C416" i="20"/>
  <c r="D416" i="20"/>
  <c r="E416" i="20"/>
  <c r="F416" i="20"/>
  <c r="C417" i="20"/>
  <c r="D417" i="20"/>
  <c r="E417" i="20"/>
  <c r="F417" i="20"/>
  <c r="C418" i="20"/>
  <c r="D418" i="20"/>
  <c r="E418" i="20"/>
  <c r="F418" i="20"/>
  <c r="C419" i="20"/>
  <c r="D419" i="20"/>
  <c r="E419" i="20"/>
  <c r="F419" i="20"/>
  <c r="C420" i="20"/>
  <c r="D420" i="20"/>
  <c r="E420" i="20"/>
  <c r="F420" i="20"/>
  <c r="C421" i="20"/>
  <c r="D421" i="20"/>
  <c r="E421" i="20"/>
  <c r="F421" i="20"/>
  <c r="C422" i="20"/>
  <c r="D422" i="20"/>
  <c r="E422" i="20"/>
  <c r="F422" i="20"/>
  <c r="C423" i="20"/>
  <c r="D423" i="20"/>
  <c r="E423" i="20"/>
  <c r="F423" i="20"/>
  <c r="C424" i="20"/>
  <c r="D424" i="20"/>
  <c r="E424" i="20"/>
  <c r="F424" i="20"/>
  <c r="C425" i="20"/>
  <c r="D425" i="20"/>
  <c r="E425" i="20"/>
  <c r="F425" i="20"/>
  <c r="C426" i="20"/>
  <c r="D426" i="20"/>
  <c r="E426" i="20"/>
  <c r="F426" i="20"/>
  <c r="C427" i="20"/>
  <c r="D427" i="20"/>
  <c r="E427" i="20"/>
  <c r="F427" i="20"/>
  <c r="C428" i="20"/>
  <c r="D428" i="20"/>
  <c r="E428" i="20"/>
  <c r="F428" i="20"/>
  <c r="C429" i="20"/>
  <c r="D429" i="20"/>
  <c r="E429" i="20"/>
  <c r="F429" i="20"/>
  <c r="C430" i="20"/>
  <c r="D430" i="20"/>
  <c r="E430" i="20"/>
  <c r="F430" i="20"/>
  <c r="C431" i="20"/>
  <c r="D431" i="20"/>
  <c r="E431" i="20"/>
  <c r="F431" i="20"/>
  <c r="C432" i="20"/>
  <c r="D432" i="20"/>
  <c r="E432" i="20"/>
  <c r="F432" i="20"/>
  <c r="C433" i="20"/>
  <c r="D433" i="20"/>
  <c r="E433" i="20"/>
  <c r="F433" i="20"/>
  <c r="C434" i="20"/>
  <c r="D434" i="20"/>
  <c r="E434" i="20"/>
  <c r="F434" i="20"/>
  <c r="C435" i="20"/>
  <c r="D435" i="20"/>
  <c r="E435" i="20"/>
  <c r="F435" i="20"/>
  <c r="C436" i="20"/>
  <c r="D436" i="20"/>
  <c r="E436" i="20"/>
  <c r="F436" i="20"/>
  <c r="C437" i="20"/>
  <c r="D437" i="20"/>
  <c r="E437" i="20"/>
  <c r="F437" i="20"/>
  <c r="C438" i="20"/>
  <c r="D438" i="20"/>
  <c r="E438" i="20"/>
  <c r="F438" i="20"/>
  <c r="C439" i="20"/>
  <c r="D439" i="20"/>
  <c r="E439" i="20"/>
  <c r="F439" i="20"/>
  <c r="C440" i="20"/>
  <c r="D440" i="20"/>
  <c r="E440" i="20"/>
  <c r="F440" i="20"/>
  <c r="C441" i="20"/>
  <c r="D441" i="20"/>
  <c r="E441" i="20"/>
  <c r="F441" i="20"/>
  <c r="C442" i="20"/>
  <c r="D442" i="20"/>
  <c r="E442" i="20"/>
  <c r="F442" i="20"/>
  <c r="C443" i="20"/>
  <c r="D443" i="20"/>
  <c r="E443" i="20"/>
  <c r="F443" i="20"/>
  <c r="C444" i="20"/>
  <c r="D444" i="20"/>
  <c r="E444" i="20"/>
  <c r="F444" i="20"/>
  <c r="C445" i="20"/>
  <c r="D445" i="20"/>
  <c r="E445" i="20"/>
  <c r="F445" i="20"/>
  <c r="C446" i="20"/>
  <c r="D446" i="20"/>
  <c r="E446" i="20"/>
  <c r="F446" i="20"/>
  <c r="C447" i="20"/>
  <c r="D447" i="20"/>
  <c r="E447" i="20"/>
  <c r="F447" i="20"/>
  <c r="C448" i="20"/>
  <c r="D448" i="20"/>
  <c r="E448" i="20"/>
  <c r="F448" i="20"/>
  <c r="C449" i="20"/>
  <c r="D449" i="20"/>
  <c r="E449" i="20"/>
  <c r="F449" i="20"/>
  <c r="C450" i="20"/>
  <c r="D450" i="20"/>
  <c r="E450" i="20"/>
  <c r="F450" i="20"/>
  <c r="C451" i="20"/>
  <c r="D451" i="20"/>
  <c r="E451" i="20"/>
  <c r="F451" i="20"/>
  <c r="C452" i="20"/>
  <c r="D452" i="20"/>
  <c r="E452" i="20"/>
  <c r="F452" i="20"/>
  <c r="C453" i="20"/>
  <c r="D453" i="20"/>
  <c r="E453" i="20"/>
  <c r="F453" i="20"/>
  <c r="C454" i="20"/>
  <c r="D454" i="20"/>
  <c r="E454" i="20"/>
  <c r="F454" i="20"/>
  <c r="C455" i="20"/>
  <c r="D455" i="20"/>
  <c r="E455" i="20"/>
  <c r="F455" i="20"/>
  <c r="C456" i="20"/>
  <c r="D456" i="20"/>
  <c r="E456" i="20"/>
  <c r="F456" i="20"/>
  <c r="C457" i="20"/>
  <c r="D457" i="20"/>
  <c r="E457" i="20"/>
  <c r="F457" i="20"/>
  <c r="C458" i="20"/>
  <c r="D458" i="20"/>
  <c r="E458" i="20"/>
  <c r="F458" i="20"/>
  <c r="C459" i="20"/>
  <c r="D459" i="20"/>
  <c r="E459" i="20"/>
  <c r="F459" i="20"/>
  <c r="C460" i="20"/>
  <c r="D460" i="20"/>
  <c r="E460" i="20"/>
  <c r="F460" i="20"/>
  <c r="C461" i="20"/>
  <c r="D461" i="20"/>
  <c r="E461" i="20"/>
  <c r="F461" i="20"/>
  <c r="C462" i="20"/>
  <c r="D462" i="20"/>
  <c r="E462" i="20"/>
  <c r="F462" i="20"/>
  <c r="C463" i="20"/>
  <c r="D463" i="20"/>
  <c r="E463" i="20"/>
  <c r="F463" i="20"/>
  <c r="C464" i="20"/>
  <c r="D464" i="20"/>
  <c r="E464" i="20"/>
  <c r="F464" i="20"/>
  <c r="C465" i="20"/>
  <c r="D465" i="20"/>
  <c r="E465" i="20"/>
  <c r="F465" i="20"/>
  <c r="C466" i="20"/>
  <c r="D466" i="20"/>
  <c r="E466" i="20"/>
  <c r="F466" i="20"/>
  <c r="C467" i="20"/>
  <c r="D467" i="20"/>
  <c r="E467" i="20"/>
  <c r="F467" i="20"/>
  <c r="C468" i="20"/>
  <c r="D468" i="20"/>
  <c r="E468" i="20"/>
  <c r="F468" i="20"/>
  <c r="C469" i="20"/>
  <c r="D469" i="20"/>
  <c r="E469" i="20"/>
  <c r="F469" i="20"/>
  <c r="C470" i="20"/>
  <c r="D470" i="20"/>
  <c r="E470" i="20"/>
  <c r="F470" i="20"/>
  <c r="C471" i="20"/>
  <c r="D471" i="20"/>
  <c r="E471" i="20"/>
  <c r="F471" i="20"/>
  <c r="C472" i="20"/>
  <c r="D472" i="20"/>
  <c r="E472" i="20"/>
  <c r="F472" i="20"/>
  <c r="C473" i="20"/>
  <c r="D473" i="20"/>
  <c r="E473" i="20"/>
  <c r="F473" i="20"/>
  <c r="C474" i="20"/>
  <c r="D474" i="20"/>
  <c r="E474" i="20"/>
  <c r="F474" i="20"/>
  <c r="C475" i="20"/>
  <c r="D475" i="20"/>
  <c r="E475" i="20"/>
  <c r="F475" i="20"/>
  <c r="C476" i="20"/>
  <c r="D476" i="20"/>
  <c r="E476" i="20"/>
  <c r="F476" i="20"/>
  <c r="C477" i="20"/>
  <c r="D477" i="20"/>
  <c r="E477" i="20"/>
  <c r="F477" i="20"/>
  <c r="C478" i="20"/>
  <c r="D478" i="20"/>
  <c r="E478" i="20"/>
  <c r="F478" i="20"/>
  <c r="C479" i="20"/>
  <c r="D479" i="20"/>
  <c r="E479" i="20"/>
  <c r="F479" i="20"/>
  <c r="C480" i="20"/>
  <c r="D480" i="20"/>
  <c r="E480" i="20"/>
  <c r="F480" i="20"/>
  <c r="C481" i="20"/>
  <c r="D481" i="20"/>
  <c r="E481" i="20"/>
  <c r="F481" i="20"/>
  <c r="C482" i="20"/>
  <c r="D482" i="20"/>
  <c r="E482" i="20"/>
  <c r="F482" i="20"/>
  <c r="C483" i="20"/>
  <c r="D483" i="20"/>
  <c r="E483" i="20"/>
  <c r="F483" i="20"/>
  <c r="C484" i="20"/>
  <c r="D484" i="20"/>
  <c r="E484" i="20"/>
  <c r="F484" i="20"/>
  <c r="C485" i="20"/>
  <c r="D485" i="20"/>
  <c r="E485" i="20"/>
  <c r="F485" i="20"/>
  <c r="C486" i="20"/>
  <c r="D486" i="20"/>
  <c r="E486" i="20"/>
  <c r="F486" i="20"/>
  <c r="C487" i="20"/>
  <c r="D487" i="20"/>
  <c r="E487" i="20"/>
  <c r="F487" i="20"/>
  <c r="C488" i="20"/>
  <c r="D488" i="20"/>
  <c r="E488" i="20"/>
  <c r="F488" i="20"/>
  <c r="C489" i="20"/>
  <c r="D489" i="20"/>
  <c r="E489" i="20"/>
  <c r="F489" i="20"/>
  <c r="C490" i="20"/>
  <c r="D490" i="20"/>
  <c r="E490" i="20"/>
  <c r="F490" i="20"/>
  <c r="C491" i="20"/>
  <c r="D491" i="20"/>
  <c r="E491" i="20"/>
  <c r="F491" i="20"/>
  <c r="C492" i="20"/>
  <c r="D492" i="20"/>
  <c r="E492" i="20"/>
  <c r="F492" i="20"/>
  <c r="C493" i="20"/>
  <c r="D493" i="20"/>
  <c r="E493" i="20"/>
  <c r="F493" i="20"/>
  <c r="C494" i="20"/>
  <c r="D494" i="20"/>
  <c r="E494" i="20"/>
  <c r="F494" i="20"/>
  <c r="C495" i="20"/>
  <c r="D495" i="20"/>
  <c r="E495" i="20"/>
  <c r="F495" i="20"/>
  <c r="C496" i="20"/>
  <c r="D496" i="20"/>
  <c r="E496" i="20"/>
  <c r="F496" i="20"/>
  <c r="C497" i="20"/>
  <c r="D497" i="20"/>
  <c r="E497" i="20"/>
  <c r="F497" i="20"/>
  <c r="C498" i="20"/>
  <c r="D498" i="20"/>
  <c r="E498" i="20"/>
  <c r="F498" i="20"/>
  <c r="C499" i="20"/>
  <c r="D499" i="20"/>
  <c r="E499" i="20"/>
  <c r="F499" i="20"/>
  <c r="C500" i="20"/>
  <c r="D500" i="20"/>
  <c r="E500" i="20"/>
  <c r="F500" i="20"/>
  <c r="C501" i="20"/>
  <c r="D501" i="20"/>
  <c r="E501" i="20"/>
  <c r="F501" i="20"/>
  <c r="C502" i="20"/>
  <c r="D502" i="20"/>
  <c r="E502" i="20"/>
  <c r="F502" i="20"/>
  <c r="C503" i="20"/>
  <c r="D503" i="20"/>
  <c r="E503" i="20"/>
  <c r="F503" i="20"/>
  <c r="C504" i="20"/>
  <c r="D504" i="20"/>
  <c r="E504" i="20"/>
  <c r="F504" i="20"/>
  <c r="C505" i="20"/>
  <c r="D505" i="20"/>
  <c r="E505" i="20"/>
  <c r="F505" i="20"/>
  <c r="C506" i="20"/>
  <c r="D506" i="20"/>
  <c r="E506" i="20"/>
  <c r="F506" i="20"/>
  <c r="C507" i="20"/>
  <c r="D507" i="20"/>
  <c r="E507" i="20"/>
  <c r="F507" i="20"/>
  <c r="C508" i="20"/>
  <c r="D508" i="20"/>
  <c r="E508" i="20"/>
  <c r="F508" i="20"/>
  <c r="F9" i="20"/>
  <c r="E9" i="20"/>
  <c r="D9" i="20"/>
  <c r="C9" i="20"/>
  <c r="D6" i="20"/>
  <c r="D5" i="20"/>
  <c r="D4" i="20"/>
  <c r="D3" i="20"/>
  <c r="A3" i="19"/>
  <c r="B3" i="19"/>
  <c r="C3" i="19"/>
  <c r="D3" i="19"/>
  <c r="E3" i="19"/>
  <c r="F3" i="19"/>
  <c r="G3" i="19"/>
  <c r="H3" i="19"/>
  <c r="I3" i="19"/>
  <c r="J3" i="19"/>
  <c r="K3" i="19"/>
  <c r="L3" i="19"/>
  <c r="M3" i="19"/>
  <c r="N3" i="19"/>
  <c r="O3" i="19"/>
  <c r="Q3" i="19"/>
  <c r="R3" i="19"/>
  <c r="A4" i="19"/>
  <c r="B4" i="19"/>
  <c r="C4" i="19"/>
  <c r="D4" i="19"/>
  <c r="E4" i="19"/>
  <c r="F4" i="19"/>
  <c r="G4" i="19"/>
  <c r="H4" i="19"/>
  <c r="I4" i="19"/>
  <c r="J4" i="19"/>
  <c r="K4" i="19"/>
  <c r="L4" i="19"/>
  <c r="M4" i="19"/>
  <c r="N4" i="19"/>
  <c r="O4" i="19"/>
  <c r="Q4" i="19"/>
  <c r="R4" i="19"/>
  <c r="A5" i="19"/>
  <c r="B5" i="19"/>
  <c r="C5" i="19"/>
  <c r="D5" i="19"/>
  <c r="E5" i="19"/>
  <c r="F5" i="19"/>
  <c r="G5" i="19"/>
  <c r="H5" i="19"/>
  <c r="I5" i="19"/>
  <c r="J5" i="19"/>
  <c r="K5" i="19"/>
  <c r="L5" i="19"/>
  <c r="M5" i="19"/>
  <c r="N5" i="19"/>
  <c r="O5" i="19"/>
  <c r="Q5" i="19"/>
  <c r="R5" i="19"/>
  <c r="A6" i="19"/>
  <c r="B6" i="19"/>
  <c r="C6" i="19"/>
  <c r="D6" i="19"/>
  <c r="E6" i="19"/>
  <c r="F6" i="19"/>
  <c r="G6" i="19"/>
  <c r="H6" i="19"/>
  <c r="I6" i="19"/>
  <c r="J6" i="19"/>
  <c r="K6" i="19"/>
  <c r="L6" i="19"/>
  <c r="M6" i="19"/>
  <c r="N6" i="19"/>
  <c r="O6" i="19"/>
  <c r="Q6" i="19"/>
  <c r="R6" i="19"/>
  <c r="A7" i="19"/>
  <c r="B7" i="19"/>
  <c r="C7" i="19"/>
  <c r="D7" i="19"/>
  <c r="E7" i="19"/>
  <c r="F7" i="19"/>
  <c r="G7" i="19"/>
  <c r="H7" i="19"/>
  <c r="I7" i="19"/>
  <c r="J7" i="19"/>
  <c r="K7" i="19"/>
  <c r="L7" i="19"/>
  <c r="M7" i="19"/>
  <c r="N7" i="19"/>
  <c r="O7" i="19"/>
  <c r="Q7" i="19"/>
  <c r="R7" i="19"/>
  <c r="A8" i="19"/>
  <c r="B8" i="19"/>
  <c r="C8" i="19"/>
  <c r="D8" i="19"/>
  <c r="E8" i="19"/>
  <c r="F8" i="19"/>
  <c r="G8" i="19"/>
  <c r="H8" i="19"/>
  <c r="I8" i="19"/>
  <c r="J8" i="19"/>
  <c r="K8" i="19"/>
  <c r="L8" i="19"/>
  <c r="M8" i="19"/>
  <c r="N8" i="19"/>
  <c r="O8" i="19"/>
  <c r="Q8" i="19"/>
  <c r="R8" i="19"/>
  <c r="A9" i="19"/>
  <c r="B9" i="19"/>
  <c r="C9" i="19"/>
  <c r="D9" i="19"/>
  <c r="E9" i="19"/>
  <c r="F9" i="19"/>
  <c r="G9" i="19"/>
  <c r="H9" i="19"/>
  <c r="I9" i="19"/>
  <c r="J9" i="19"/>
  <c r="K9" i="19"/>
  <c r="L9" i="19"/>
  <c r="M9" i="19"/>
  <c r="N9" i="19"/>
  <c r="O9" i="19"/>
  <c r="Q9" i="19"/>
  <c r="R9" i="19"/>
  <c r="A10" i="19"/>
  <c r="B10" i="19"/>
  <c r="C10" i="19"/>
  <c r="D10" i="19"/>
  <c r="E10" i="19"/>
  <c r="F10" i="19"/>
  <c r="G10" i="19"/>
  <c r="H10" i="19"/>
  <c r="I10" i="19"/>
  <c r="J10" i="19"/>
  <c r="K10" i="19"/>
  <c r="L10" i="19"/>
  <c r="M10" i="19"/>
  <c r="N10" i="19"/>
  <c r="O10" i="19"/>
  <c r="Q10" i="19"/>
  <c r="R10" i="19"/>
  <c r="A11" i="19"/>
  <c r="B11" i="19"/>
  <c r="C11" i="19"/>
  <c r="D11" i="19"/>
  <c r="E11" i="19"/>
  <c r="F11" i="19"/>
  <c r="G11" i="19"/>
  <c r="H11" i="19"/>
  <c r="I11" i="19"/>
  <c r="J11" i="19"/>
  <c r="K11" i="19"/>
  <c r="L11" i="19"/>
  <c r="M11" i="19"/>
  <c r="N11" i="19"/>
  <c r="O11" i="19"/>
  <c r="Q11" i="19"/>
  <c r="R11" i="19"/>
  <c r="A12" i="19"/>
  <c r="B12" i="19"/>
  <c r="C12" i="19"/>
  <c r="D12" i="19"/>
  <c r="E12" i="19"/>
  <c r="F12" i="19"/>
  <c r="G12" i="19"/>
  <c r="H12" i="19"/>
  <c r="I12" i="19"/>
  <c r="J12" i="19"/>
  <c r="K12" i="19"/>
  <c r="L12" i="19"/>
  <c r="M12" i="19"/>
  <c r="N12" i="19"/>
  <c r="O12" i="19"/>
  <c r="Q12" i="19"/>
  <c r="R12" i="19"/>
  <c r="A13" i="19"/>
  <c r="B13" i="19"/>
  <c r="C13" i="19"/>
  <c r="D13" i="19"/>
  <c r="E13" i="19"/>
  <c r="F13" i="19"/>
  <c r="G13" i="19"/>
  <c r="H13" i="19"/>
  <c r="I13" i="19"/>
  <c r="J13" i="19"/>
  <c r="K13" i="19"/>
  <c r="L13" i="19"/>
  <c r="M13" i="19"/>
  <c r="N13" i="19"/>
  <c r="O13" i="19"/>
  <c r="Q13" i="19"/>
  <c r="R13" i="19"/>
  <c r="A14" i="19"/>
  <c r="B14" i="19"/>
  <c r="C14" i="19"/>
  <c r="D14" i="19"/>
  <c r="E14" i="19"/>
  <c r="F14" i="19"/>
  <c r="G14" i="19"/>
  <c r="H14" i="19"/>
  <c r="I14" i="19"/>
  <c r="J14" i="19"/>
  <c r="K14" i="19"/>
  <c r="L14" i="19"/>
  <c r="M14" i="19"/>
  <c r="N14" i="19"/>
  <c r="O14" i="19"/>
  <c r="Q14" i="19"/>
  <c r="R14" i="19"/>
  <c r="A15" i="19"/>
  <c r="B15" i="19"/>
  <c r="C15" i="19"/>
  <c r="D15" i="19"/>
  <c r="E15" i="19"/>
  <c r="F15" i="19"/>
  <c r="G15" i="19"/>
  <c r="H15" i="19"/>
  <c r="I15" i="19"/>
  <c r="J15" i="19"/>
  <c r="K15" i="19"/>
  <c r="L15" i="19"/>
  <c r="M15" i="19"/>
  <c r="N15" i="19"/>
  <c r="O15" i="19"/>
  <c r="Q15" i="19"/>
  <c r="R15" i="19"/>
  <c r="A16" i="19"/>
  <c r="B16" i="19"/>
  <c r="C16" i="19"/>
  <c r="D16" i="19"/>
  <c r="E16" i="19"/>
  <c r="F16" i="19"/>
  <c r="G16" i="19"/>
  <c r="H16" i="19"/>
  <c r="I16" i="19"/>
  <c r="J16" i="19"/>
  <c r="K16" i="19"/>
  <c r="L16" i="19"/>
  <c r="M16" i="19"/>
  <c r="N16" i="19"/>
  <c r="O16" i="19"/>
  <c r="Q16" i="19"/>
  <c r="R16" i="19"/>
  <c r="A17" i="19"/>
  <c r="B17" i="19"/>
  <c r="C17" i="19"/>
  <c r="D17" i="19"/>
  <c r="E17" i="19"/>
  <c r="F17" i="19"/>
  <c r="G17" i="19"/>
  <c r="H17" i="19"/>
  <c r="I17" i="19"/>
  <c r="J17" i="19"/>
  <c r="K17" i="19"/>
  <c r="L17" i="19"/>
  <c r="M17" i="19"/>
  <c r="N17" i="19"/>
  <c r="O17" i="19"/>
  <c r="Q17" i="19"/>
  <c r="R17" i="19"/>
  <c r="A18" i="19"/>
  <c r="B18" i="19"/>
  <c r="C18" i="19"/>
  <c r="D18" i="19"/>
  <c r="E18" i="19"/>
  <c r="F18" i="19"/>
  <c r="G18" i="19"/>
  <c r="H18" i="19"/>
  <c r="I18" i="19"/>
  <c r="J18" i="19"/>
  <c r="K18" i="19"/>
  <c r="L18" i="19"/>
  <c r="M18" i="19"/>
  <c r="N18" i="19"/>
  <c r="O18" i="19"/>
  <c r="Q18" i="19"/>
  <c r="R18" i="19"/>
  <c r="A19" i="19"/>
  <c r="B19" i="19"/>
  <c r="C19" i="19"/>
  <c r="D19" i="19"/>
  <c r="E19" i="19"/>
  <c r="F19" i="19"/>
  <c r="G19" i="19"/>
  <c r="H19" i="19"/>
  <c r="I19" i="19"/>
  <c r="J19" i="19"/>
  <c r="K19" i="19"/>
  <c r="L19" i="19"/>
  <c r="M19" i="19"/>
  <c r="N19" i="19"/>
  <c r="O19" i="19"/>
  <c r="Q19" i="19"/>
  <c r="R19" i="19"/>
  <c r="A20" i="19"/>
  <c r="B20" i="19"/>
  <c r="C20" i="19"/>
  <c r="D20" i="19"/>
  <c r="E20" i="19"/>
  <c r="F20" i="19"/>
  <c r="G20" i="19"/>
  <c r="H20" i="19"/>
  <c r="I20" i="19"/>
  <c r="J20" i="19"/>
  <c r="K20" i="19"/>
  <c r="L20" i="19"/>
  <c r="M20" i="19"/>
  <c r="N20" i="19"/>
  <c r="O20" i="19"/>
  <c r="Q20" i="19"/>
  <c r="R20" i="19"/>
  <c r="A21" i="19"/>
  <c r="B21" i="19"/>
  <c r="C21" i="19"/>
  <c r="D21" i="19"/>
  <c r="E21" i="19"/>
  <c r="F21" i="19"/>
  <c r="G21" i="19"/>
  <c r="H21" i="19"/>
  <c r="I21" i="19"/>
  <c r="J21" i="19"/>
  <c r="K21" i="19"/>
  <c r="L21" i="19"/>
  <c r="M21" i="19"/>
  <c r="N21" i="19"/>
  <c r="O21" i="19"/>
  <c r="Q21" i="19"/>
  <c r="R21" i="19"/>
  <c r="A22" i="19"/>
  <c r="B22" i="19"/>
  <c r="C22" i="19"/>
  <c r="D22" i="19"/>
  <c r="E22" i="19"/>
  <c r="F22" i="19"/>
  <c r="G22" i="19"/>
  <c r="H22" i="19"/>
  <c r="I22" i="19"/>
  <c r="J22" i="19"/>
  <c r="K22" i="19"/>
  <c r="L22" i="19"/>
  <c r="M22" i="19"/>
  <c r="N22" i="19"/>
  <c r="O22" i="19"/>
  <c r="Q22" i="19"/>
  <c r="R22" i="19"/>
  <c r="A23" i="19"/>
  <c r="B23" i="19"/>
  <c r="C23" i="19"/>
  <c r="D23" i="19"/>
  <c r="E23" i="19"/>
  <c r="F23" i="19"/>
  <c r="G23" i="19"/>
  <c r="H23" i="19"/>
  <c r="I23" i="19"/>
  <c r="J23" i="19"/>
  <c r="K23" i="19"/>
  <c r="L23" i="19"/>
  <c r="M23" i="19"/>
  <c r="N23" i="19"/>
  <c r="O23" i="19"/>
  <c r="Q23" i="19"/>
  <c r="R23" i="19"/>
  <c r="A24" i="19"/>
  <c r="B24" i="19"/>
  <c r="C24" i="19"/>
  <c r="D24" i="19"/>
  <c r="E24" i="19"/>
  <c r="F24" i="19"/>
  <c r="G24" i="19"/>
  <c r="H24" i="19"/>
  <c r="I24" i="19"/>
  <c r="J24" i="19"/>
  <c r="K24" i="19"/>
  <c r="L24" i="19"/>
  <c r="M24" i="19"/>
  <c r="N24" i="19"/>
  <c r="O24" i="19"/>
  <c r="Q24" i="19"/>
  <c r="R24" i="19"/>
  <c r="A25" i="19"/>
  <c r="B25" i="19"/>
  <c r="C25" i="19"/>
  <c r="D25" i="19"/>
  <c r="E25" i="19"/>
  <c r="F25" i="19"/>
  <c r="G25" i="19"/>
  <c r="H25" i="19"/>
  <c r="I25" i="19"/>
  <c r="J25" i="19"/>
  <c r="K25" i="19"/>
  <c r="L25" i="19"/>
  <c r="M25" i="19"/>
  <c r="N25" i="19"/>
  <c r="O25" i="19"/>
  <c r="Q25" i="19"/>
  <c r="R25" i="19"/>
  <c r="A26" i="19"/>
  <c r="B26" i="19"/>
  <c r="C26" i="19"/>
  <c r="D26" i="19"/>
  <c r="E26" i="19"/>
  <c r="F26" i="19"/>
  <c r="G26" i="19"/>
  <c r="H26" i="19"/>
  <c r="I26" i="19"/>
  <c r="J26" i="19"/>
  <c r="K26" i="19"/>
  <c r="L26" i="19"/>
  <c r="M26" i="19"/>
  <c r="N26" i="19"/>
  <c r="O26" i="19"/>
  <c r="Q26" i="19"/>
  <c r="R26" i="19"/>
  <c r="A27" i="19"/>
  <c r="B27" i="19"/>
  <c r="C27" i="19"/>
  <c r="D27" i="19"/>
  <c r="E27" i="19"/>
  <c r="F27" i="19"/>
  <c r="G27" i="19"/>
  <c r="H27" i="19"/>
  <c r="I27" i="19"/>
  <c r="J27" i="19"/>
  <c r="K27" i="19"/>
  <c r="L27" i="19"/>
  <c r="M27" i="19"/>
  <c r="N27" i="19"/>
  <c r="O27" i="19"/>
  <c r="Q27" i="19"/>
  <c r="R27" i="19"/>
  <c r="A28" i="19"/>
  <c r="B28" i="19"/>
  <c r="C28" i="19"/>
  <c r="D28" i="19"/>
  <c r="E28" i="19"/>
  <c r="F28" i="19"/>
  <c r="G28" i="19"/>
  <c r="H28" i="19"/>
  <c r="I28" i="19"/>
  <c r="J28" i="19"/>
  <c r="K28" i="19"/>
  <c r="L28" i="19"/>
  <c r="M28" i="19"/>
  <c r="N28" i="19"/>
  <c r="O28" i="19"/>
  <c r="Q28" i="19"/>
  <c r="R28" i="19"/>
  <c r="A29" i="19"/>
  <c r="B29" i="19"/>
  <c r="C29" i="19"/>
  <c r="D29" i="19"/>
  <c r="E29" i="19"/>
  <c r="F29" i="19"/>
  <c r="G29" i="19"/>
  <c r="H29" i="19"/>
  <c r="I29" i="19"/>
  <c r="J29" i="19"/>
  <c r="K29" i="19"/>
  <c r="L29" i="19"/>
  <c r="M29" i="19"/>
  <c r="N29" i="19"/>
  <c r="O29" i="19"/>
  <c r="Q29" i="19"/>
  <c r="R29" i="19"/>
  <c r="A30" i="19"/>
  <c r="B30" i="19"/>
  <c r="C30" i="19"/>
  <c r="D30" i="19"/>
  <c r="E30" i="19"/>
  <c r="F30" i="19"/>
  <c r="G30" i="19"/>
  <c r="H30" i="19"/>
  <c r="I30" i="19"/>
  <c r="J30" i="19"/>
  <c r="K30" i="19"/>
  <c r="L30" i="19"/>
  <c r="M30" i="19"/>
  <c r="N30" i="19"/>
  <c r="O30" i="19"/>
  <c r="Q30" i="19"/>
  <c r="R30" i="19"/>
  <c r="A31" i="19"/>
  <c r="B31" i="19"/>
  <c r="C31" i="19"/>
  <c r="D31" i="19"/>
  <c r="E31" i="19"/>
  <c r="F31" i="19"/>
  <c r="G31" i="19"/>
  <c r="H31" i="19"/>
  <c r="I31" i="19"/>
  <c r="J31" i="19"/>
  <c r="K31" i="19"/>
  <c r="L31" i="19"/>
  <c r="M31" i="19"/>
  <c r="N31" i="19"/>
  <c r="O31" i="19"/>
  <c r="Q31" i="19"/>
  <c r="R31" i="19"/>
  <c r="A32" i="19"/>
  <c r="B32" i="19"/>
  <c r="C32" i="19"/>
  <c r="D32" i="19"/>
  <c r="E32" i="19"/>
  <c r="F32" i="19"/>
  <c r="G32" i="19"/>
  <c r="H32" i="19"/>
  <c r="I32" i="19"/>
  <c r="J32" i="19"/>
  <c r="K32" i="19"/>
  <c r="L32" i="19"/>
  <c r="M32" i="19"/>
  <c r="N32" i="19"/>
  <c r="O32" i="19"/>
  <c r="Q32" i="19"/>
  <c r="R32" i="19"/>
  <c r="A33" i="19"/>
  <c r="B33" i="19"/>
  <c r="C33" i="19"/>
  <c r="D33" i="19"/>
  <c r="E33" i="19"/>
  <c r="F33" i="19"/>
  <c r="G33" i="19"/>
  <c r="H33" i="19"/>
  <c r="I33" i="19"/>
  <c r="J33" i="19"/>
  <c r="K33" i="19"/>
  <c r="L33" i="19"/>
  <c r="M33" i="19"/>
  <c r="N33" i="19"/>
  <c r="O33" i="19"/>
  <c r="Q33" i="19"/>
  <c r="R33" i="19"/>
  <c r="A34" i="19"/>
  <c r="B34" i="19"/>
  <c r="C34" i="19"/>
  <c r="D34" i="19"/>
  <c r="E34" i="19"/>
  <c r="F34" i="19"/>
  <c r="G34" i="19"/>
  <c r="H34" i="19"/>
  <c r="I34" i="19"/>
  <c r="J34" i="19"/>
  <c r="K34" i="19"/>
  <c r="L34" i="19"/>
  <c r="M34" i="19"/>
  <c r="N34" i="19"/>
  <c r="O34" i="19"/>
  <c r="Q34" i="19"/>
  <c r="R34" i="19"/>
  <c r="A35" i="19"/>
  <c r="B35" i="19"/>
  <c r="C35" i="19"/>
  <c r="D35" i="19"/>
  <c r="E35" i="19"/>
  <c r="F35" i="19"/>
  <c r="G35" i="19"/>
  <c r="H35" i="19"/>
  <c r="I35" i="19"/>
  <c r="J35" i="19"/>
  <c r="K35" i="19"/>
  <c r="L35" i="19"/>
  <c r="M35" i="19"/>
  <c r="N35" i="19"/>
  <c r="O35" i="19"/>
  <c r="Q35" i="19"/>
  <c r="R35" i="19"/>
  <c r="A36" i="19"/>
  <c r="B36" i="19"/>
  <c r="C36" i="19"/>
  <c r="D36" i="19"/>
  <c r="E36" i="19"/>
  <c r="F36" i="19"/>
  <c r="G36" i="19"/>
  <c r="H36" i="19"/>
  <c r="I36" i="19"/>
  <c r="J36" i="19"/>
  <c r="K36" i="19"/>
  <c r="L36" i="19"/>
  <c r="M36" i="19"/>
  <c r="N36" i="19"/>
  <c r="O36" i="19"/>
  <c r="Q36" i="19"/>
  <c r="R36" i="19"/>
  <c r="A37" i="19"/>
  <c r="B37" i="19"/>
  <c r="C37" i="19"/>
  <c r="D37" i="19"/>
  <c r="E37" i="19"/>
  <c r="F37" i="19"/>
  <c r="G37" i="19"/>
  <c r="H37" i="19"/>
  <c r="I37" i="19"/>
  <c r="J37" i="19"/>
  <c r="K37" i="19"/>
  <c r="L37" i="19"/>
  <c r="M37" i="19"/>
  <c r="N37" i="19"/>
  <c r="O37" i="19"/>
  <c r="Q37" i="19"/>
  <c r="R37" i="19"/>
  <c r="A38" i="19"/>
  <c r="B38" i="19"/>
  <c r="C38" i="19"/>
  <c r="D38" i="19"/>
  <c r="E38" i="19"/>
  <c r="F38" i="19"/>
  <c r="G38" i="19"/>
  <c r="H38" i="19"/>
  <c r="I38" i="19"/>
  <c r="J38" i="19"/>
  <c r="K38" i="19"/>
  <c r="L38" i="19"/>
  <c r="M38" i="19"/>
  <c r="N38" i="19"/>
  <c r="O38" i="19"/>
  <c r="Q38" i="19"/>
  <c r="R38" i="19"/>
  <c r="A39" i="19"/>
  <c r="B39" i="19"/>
  <c r="C39" i="19"/>
  <c r="D39" i="19"/>
  <c r="E39" i="19"/>
  <c r="F39" i="19"/>
  <c r="G39" i="19"/>
  <c r="H39" i="19"/>
  <c r="I39" i="19"/>
  <c r="J39" i="19"/>
  <c r="K39" i="19"/>
  <c r="L39" i="19"/>
  <c r="M39" i="19"/>
  <c r="N39" i="19"/>
  <c r="O39" i="19"/>
  <c r="Q39" i="19"/>
  <c r="R39" i="19"/>
  <c r="A40" i="19"/>
  <c r="B40" i="19"/>
  <c r="C40" i="19"/>
  <c r="D40" i="19"/>
  <c r="E40" i="19"/>
  <c r="F40" i="19"/>
  <c r="G40" i="19"/>
  <c r="H40" i="19"/>
  <c r="I40" i="19"/>
  <c r="J40" i="19"/>
  <c r="K40" i="19"/>
  <c r="L40" i="19"/>
  <c r="M40" i="19"/>
  <c r="N40" i="19"/>
  <c r="O40" i="19"/>
  <c r="Q40" i="19"/>
  <c r="R40" i="19"/>
  <c r="A41" i="19"/>
  <c r="B41" i="19"/>
  <c r="C41" i="19"/>
  <c r="D41" i="19"/>
  <c r="E41" i="19"/>
  <c r="F41" i="19"/>
  <c r="G41" i="19"/>
  <c r="H41" i="19"/>
  <c r="I41" i="19"/>
  <c r="J41" i="19"/>
  <c r="K41" i="19"/>
  <c r="L41" i="19"/>
  <c r="M41" i="19"/>
  <c r="N41" i="19"/>
  <c r="O41" i="19"/>
  <c r="Q41" i="19"/>
  <c r="R41" i="19"/>
  <c r="A42" i="19"/>
  <c r="B42" i="19"/>
  <c r="C42" i="19"/>
  <c r="D42" i="19"/>
  <c r="E42" i="19"/>
  <c r="F42" i="19"/>
  <c r="G42" i="19"/>
  <c r="H42" i="19"/>
  <c r="I42" i="19"/>
  <c r="J42" i="19"/>
  <c r="K42" i="19"/>
  <c r="L42" i="19"/>
  <c r="M42" i="19"/>
  <c r="N42" i="19"/>
  <c r="O42" i="19"/>
  <c r="Q42" i="19"/>
  <c r="R42" i="19"/>
  <c r="A43" i="19"/>
  <c r="B43" i="19"/>
  <c r="C43" i="19"/>
  <c r="D43" i="19"/>
  <c r="E43" i="19"/>
  <c r="F43" i="19"/>
  <c r="G43" i="19"/>
  <c r="H43" i="19"/>
  <c r="I43" i="19"/>
  <c r="J43" i="19"/>
  <c r="K43" i="19"/>
  <c r="L43" i="19"/>
  <c r="M43" i="19"/>
  <c r="N43" i="19"/>
  <c r="O43" i="19"/>
  <c r="Q43" i="19"/>
  <c r="R43" i="19"/>
  <c r="A44" i="19"/>
  <c r="B44" i="19"/>
  <c r="C44" i="19"/>
  <c r="D44" i="19"/>
  <c r="E44" i="19"/>
  <c r="F44" i="19"/>
  <c r="G44" i="19"/>
  <c r="H44" i="19"/>
  <c r="I44" i="19"/>
  <c r="J44" i="19"/>
  <c r="K44" i="19"/>
  <c r="L44" i="19"/>
  <c r="M44" i="19"/>
  <c r="N44" i="19"/>
  <c r="O44" i="19"/>
  <c r="Q44" i="19"/>
  <c r="R44" i="19"/>
  <c r="A45" i="19"/>
  <c r="B45" i="19"/>
  <c r="C45" i="19"/>
  <c r="D45" i="19"/>
  <c r="E45" i="19"/>
  <c r="F45" i="19"/>
  <c r="G45" i="19"/>
  <c r="H45" i="19"/>
  <c r="I45" i="19"/>
  <c r="J45" i="19"/>
  <c r="K45" i="19"/>
  <c r="L45" i="19"/>
  <c r="M45" i="19"/>
  <c r="N45" i="19"/>
  <c r="O45" i="19"/>
  <c r="Q45" i="19"/>
  <c r="R45" i="19"/>
  <c r="A46" i="19"/>
  <c r="B46" i="19"/>
  <c r="C46" i="19"/>
  <c r="D46" i="19"/>
  <c r="E46" i="19"/>
  <c r="F46" i="19"/>
  <c r="G46" i="19"/>
  <c r="H46" i="19"/>
  <c r="I46" i="19"/>
  <c r="J46" i="19"/>
  <c r="K46" i="19"/>
  <c r="L46" i="19"/>
  <c r="M46" i="19"/>
  <c r="N46" i="19"/>
  <c r="O46" i="19"/>
  <c r="Q46" i="19"/>
  <c r="R46" i="19"/>
  <c r="A47" i="19"/>
  <c r="B47" i="19"/>
  <c r="C47" i="19"/>
  <c r="D47" i="19"/>
  <c r="E47" i="19"/>
  <c r="F47" i="19"/>
  <c r="G47" i="19"/>
  <c r="H47" i="19"/>
  <c r="I47" i="19"/>
  <c r="J47" i="19"/>
  <c r="K47" i="19"/>
  <c r="L47" i="19"/>
  <c r="M47" i="19"/>
  <c r="N47" i="19"/>
  <c r="O47" i="19"/>
  <c r="Q47" i="19"/>
  <c r="R47" i="19"/>
  <c r="A48" i="19"/>
  <c r="B48" i="19"/>
  <c r="C48" i="19"/>
  <c r="D48" i="19"/>
  <c r="E48" i="19"/>
  <c r="F48" i="19"/>
  <c r="G48" i="19"/>
  <c r="H48" i="19"/>
  <c r="I48" i="19"/>
  <c r="J48" i="19"/>
  <c r="K48" i="19"/>
  <c r="L48" i="19"/>
  <c r="M48" i="19"/>
  <c r="N48" i="19"/>
  <c r="O48" i="19"/>
  <c r="Q48" i="19"/>
  <c r="R48" i="19"/>
  <c r="A49" i="19"/>
  <c r="B49" i="19"/>
  <c r="C49" i="19"/>
  <c r="D49" i="19"/>
  <c r="E49" i="19"/>
  <c r="F49" i="19"/>
  <c r="G49" i="19"/>
  <c r="H49" i="19"/>
  <c r="I49" i="19"/>
  <c r="J49" i="19"/>
  <c r="K49" i="19"/>
  <c r="L49" i="19"/>
  <c r="M49" i="19"/>
  <c r="N49" i="19"/>
  <c r="O49" i="19"/>
  <c r="Q49" i="19"/>
  <c r="R49" i="19"/>
  <c r="A50" i="19"/>
  <c r="B50" i="19"/>
  <c r="C50" i="19"/>
  <c r="D50" i="19"/>
  <c r="E50" i="19"/>
  <c r="F50" i="19"/>
  <c r="G50" i="19"/>
  <c r="H50" i="19"/>
  <c r="I50" i="19"/>
  <c r="J50" i="19"/>
  <c r="K50" i="19"/>
  <c r="L50" i="19"/>
  <c r="M50" i="19"/>
  <c r="N50" i="19"/>
  <c r="O50" i="19"/>
  <c r="Q50" i="19"/>
  <c r="R50" i="19"/>
  <c r="A51" i="19"/>
  <c r="B51" i="19"/>
  <c r="C51" i="19"/>
  <c r="D51" i="19"/>
  <c r="E51" i="19"/>
  <c r="F51" i="19"/>
  <c r="G51" i="19"/>
  <c r="H51" i="19"/>
  <c r="I51" i="19"/>
  <c r="J51" i="19"/>
  <c r="K51" i="19"/>
  <c r="L51" i="19"/>
  <c r="M51" i="19"/>
  <c r="N51" i="19"/>
  <c r="O51" i="19"/>
  <c r="Q51" i="19"/>
  <c r="R51" i="19"/>
  <c r="A52" i="19"/>
  <c r="B52" i="19"/>
  <c r="C52" i="19"/>
  <c r="D52" i="19"/>
  <c r="E52" i="19"/>
  <c r="F52" i="19"/>
  <c r="G52" i="19"/>
  <c r="H52" i="19"/>
  <c r="I52" i="19"/>
  <c r="J52" i="19"/>
  <c r="K52" i="19"/>
  <c r="L52" i="19"/>
  <c r="M52" i="19"/>
  <c r="N52" i="19"/>
  <c r="O52" i="19"/>
  <c r="Q52" i="19"/>
  <c r="R52" i="19"/>
  <c r="A53" i="19"/>
  <c r="B53" i="19"/>
  <c r="C53" i="19"/>
  <c r="D53" i="19"/>
  <c r="E53" i="19"/>
  <c r="F53" i="19"/>
  <c r="G53" i="19"/>
  <c r="H53" i="19"/>
  <c r="I53" i="19"/>
  <c r="J53" i="19"/>
  <c r="K53" i="19"/>
  <c r="L53" i="19"/>
  <c r="M53" i="19"/>
  <c r="N53" i="19"/>
  <c r="O53" i="19"/>
  <c r="Q53" i="19"/>
  <c r="R53" i="19"/>
  <c r="A54" i="19"/>
  <c r="B54" i="19"/>
  <c r="C54" i="19"/>
  <c r="D54" i="19"/>
  <c r="E54" i="19"/>
  <c r="F54" i="19"/>
  <c r="G54" i="19"/>
  <c r="H54" i="19"/>
  <c r="I54" i="19"/>
  <c r="J54" i="19"/>
  <c r="K54" i="19"/>
  <c r="L54" i="19"/>
  <c r="M54" i="19"/>
  <c r="N54" i="19"/>
  <c r="O54" i="19"/>
  <c r="Q54" i="19"/>
  <c r="R54" i="19"/>
  <c r="A55" i="19"/>
  <c r="B55" i="19"/>
  <c r="C55" i="19"/>
  <c r="D55" i="19"/>
  <c r="E55" i="19"/>
  <c r="F55" i="19"/>
  <c r="G55" i="19"/>
  <c r="H55" i="19"/>
  <c r="I55" i="19"/>
  <c r="J55" i="19"/>
  <c r="K55" i="19"/>
  <c r="L55" i="19"/>
  <c r="M55" i="19"/>
  <c r="N55" i="19"/>
  <c r="O55" i="19"/>
  <c r="Q55" i="19"/>
  <c r="R55" i="19"/>
  <c r="A56" i="19"/>
  <c r="B56" i="19"/>
  <c r="C56" i="19"/>
  <c r="D56" i="19"/>
  <c r="E56" i="19"/>
  <c r="F56" i="19"/>
  <c r="G56" i="19"/>
  <c r="H56" i="19"/>
  <c r="I56" i="19"/>
  <c r="J56" i="19"/>
  <c r="K56" i="19"/>
  <c r="L56" i="19"/>
  <c r="M56" i="19"/>
  <c r="N56" i="19"/>
  <c r="O56" i="19"/>
  <c r="Q56" i="19"/>
  <c r="R56" i="19"/>
  <c r="A57" i="19"/>
  <c r="B57" i="19"/>
  <c r="C57" i="19"/>
  <c r="D57" i="19"/>
  <c r="E57" i="19"/>
  <c r="F57" i="19"/>
  <c r="G57" i="19"/>
  <c r="H57" i="19"/>
  <c r="I57" i="19"/>
  <c r="J57" i="19"/>
  <c r="K57" i="19"/>
  <c r="L57" i="19"/>
  <c r="M57" i="19"/>
  <c r="N57" i="19"/>
  <c r="O57" i="19"/>
  <c r="Q57" i="19"/>
  <c r="R57" i="19"/>
  <c r="A58" i="19"/>
  <c r="B58" i="19"/>
  <c r="C58" i="19"/>
  <c r="D58" i="19"/>
  <c r="E58" i="19"/>
  <c r="F58" i="19"/>
  <c r="G58" i="19"/>
  <c r="H58" i="19"/>
  <c r="I58" i="19"/>
  <c r="J58" i="19"/>
  <c r="K58" i="19"/>
  <c r="L58" i="19"/>
  <c r="M58" i="19"/>
  <c r="N58" i="19"/>
  <c r="O58" i="19"/>
  <c r="Q58" i="19"/>
  <c r="R58" i="19"/>
  <c r="A59" i="19"/>
  <c r="B59" i="19"/>
  <c r="C59" i="19"/>
  <c r="D59" i="19"/>
  <c r="E59" i="19"/>
  <c r="F59" i="19"/>
  <c r="G59" i="19"/>
  <c r="H59" i="19"/>
  <c r="I59" i="19"/>
  <c r="J59" i="19"/>
  <c r="K59" i="19"/>
  <c r="L59" i="19"/>
  <c r="M59" i="19"/>
  <c r="N59" i="19"/>
  <c r="O59" i="19"/>
  <c r="Q59" i="19"/>
  <c r="R59" i="19"/>
  <c r="A60" i="19"/>
  <c r="B60" i="19"/>
  <c r="C60" i="19"/>
  <c r="D60" i="19"/>
  <c r="E60" i="19"/>
  <c r="F60" i="19"/>
  <c r="G60" i="19"/>
  <c r="H60" i="19"/>
  <c r="I60" i="19"/>
  <c r="J60" i="19"/>
  <c r="K60" i="19"/>
  <c r="L60" i="19"/>
  <c r="M60" i="19"/>
  <c r="N60" i="19"/>
  <c r="O60" i="19"/>
  <c r="Q60" i="19"/>
  <c r="R60" i="19"/>
  <c r="A61" i="19"/>
  <c r="B61" i="19"/>
  <c r="C61" i="19"/>
  <c r="D61" i="19"/>
  <c r="E61" i="19"/>
  <c r="F61" i="19"/>
  <c r="G61" i="19"/>
  <c r="H61" i="19"/>
  <c r="I61" i="19"/>
  <c r="J61" i="19"/>
  <c r="K61" i="19"/>
  <c r="L61" i="19"/>
  <c r="M61" i="19"/>
  <c r="N61" i="19"/>
  <c r="O61" i="19"/>
  <c r="Q61" i="19"/>
  <c r="R61" i="19"/>
  <c r="A62" i="19"/>
  <c r="B62" i="19"/>
  <c r="C62" i="19"/>
  <c r="D62" i="19"/>
  <c r="E62" i="19"/>
  <c r="F62" i="19"/>
  <c r="G62" i="19"/>
  <c r="H62" i="19"/>
  <c r="I62" i="19"/>
  <c r="J62" i="19"/>
  <c r="K62" i="19"/>
  <c r="L62" i="19"/>
  <c r="M62" i="19"/>
  <c r="N62" i="19"/>
  <c r="O62" i="19"/>
  <c r="Q62" i="19"/>
  <c r="R62" i="19"/>
  <c r="A63" i="19"/>
  <c r="B63" i="19"/>
  <c r="C63" i="19"/>
  <c r="D63" i="19"/>
  <c r="E63" i="19"/>
  <c r="F63" i="19"/>
  <c r="G63" i="19"/>
  <c r="H63" i="19"/>
  <c r="I63" i="19"/>
  <c r="J63" i="19"/>
  <c r="K63" i="19"/>
  <c r="L63" i="19"/>
  <c r="M63" i="19"/>
  <c r="N63" i="19"/>
  <c r="O63" i="19"/>
  <c r="Q63" i="19"/>
  <c r="R63" i="19"/>
  <c r="A64" i="19"/>
  <c r="B64" i="19"/>
  <c r="C64" i="19"/>
  <c r="D64" i="19"/>
  <c r="E64" i="19"/>
  <c r="F64" i="19"/>
  <c r="G64" i="19"/>
  <c r="H64" i="19"/>
  <c r="I64" i="19"/>
  <c r="J64" i="19"/>
  <c r="K64" i="19"/>
  <c r="L64" i="19"/>
  <c r="M64" i="19"/>
  <c r="N64" i="19"/>
  <c r="O64" i="19"/>
  <c r="Q64" i="19"/>
  <c r="R64" i="19"/>
  <c r="A65" i="19"/>
  <c r="B65" i="19"/>
  <c r="C65" i="19"/>
  <c r="D65" i="19"/>
  <c r="E65" i="19"/>
  <c r="F65" i="19"/>
  <c r="G65" i="19"/>
  <c r="H65" i="19"/>
  <c r="I65" i="19"/>
  <c r="J65" i="19"/>
  <c r="K65" i="19"/>
  <c r="L65" i="19"/>
  <c r="M65" i="19"/>
  <c r="N65" i="19"/>
  <c r="O65" i="19"/>
  <c r="Q65" i="19"/>
  <c r="R65" i="19"/>
  <c r="A66" i="19"/>
  <c r="B66" i="19"/>
  <c r="C66" i="19"/>
  <c r="D66" i="19"/>
  <c r="E66" i="19"/>
  <c r="F66" i="19"/>
  <c r="G66" i="19"/>
  <c r="H66" i="19"/>
  <c r="I66" i="19"/>
  <c r="J66" i="19"/>
  <c r="K66" i="19"/>
  <c r="L66" i="19"/>
  <c r="M66" i="19"/>
  <c r="N66" i="19"/>
  <c r="O66" i="19"/>
  <c r="Q66" i="19"/>
  <c r="R66" i="19"/>
  <c r="A67" i="19"/>
  <c r="B67" i="19"/>
  <c r="C67" i="19"/>
  <c r="D67" i="19"/>
  <c r="E67" i="19"/>
  <c r="F67" i="19"/>
  <c r="G67" i="19"/>
  <c r="H67" i="19"/>
  <c r="I67" i="19"/>
  <c r="J67" i="19"/>
  <c r="K67" i="19"/>
  <c r="L67" i="19"/>
  <c r="M67" i="19"/>
  <c r="N67" i="19"/>
  <c r="O67" i="19"/>
  <c r="Q67" i="19"/>
  <c r="R67" i="19"/>
  <c r="A68" i="19"/>
  <c r="B68" i="19"/>
  <c r="C68" i="19"/>
  <c r="D68" i="19"/>
  <c r="E68" i="19"/>
  <c r="F68" i="19"/>
  <c r="G68" i="19"/>
  <c r="H68" i="19"/>
  <c r="I68" i="19"/>
  <c r="J68" i="19"/>
  <c r="K68" i="19"/>
  <c r="L68" i="19"/>
  <c r="M68" i="19"/>
  <c r="N68" i="19"/>
  <c r="O68" i="19"/>
  <c r="Q68" i="19"/>
  <c r="R68" i="19"/>
  <c r="A69" i="19"/>
  <c r="B69" i="19"/>
  <c r="C69" i="19"/>
  <c r="D69" i="19"/>
  <c r="E69" i="19"/>
  <c r="F69" i="19"/>
  <c r="G69" i="19"/>
  <c r="H69" i="19"/>
  <c r="I69" i="19"/>
  <c r="J69" i="19"/>
  <c r="K69" i="19"/>
  <c r="L69" i="19"/>
  <c r="M69" i="19"/>
  <c r="N69" i="19"/>
  <c r="O69" i="19"/>
  <c r="Q69" i="19"/>
  <c r="R69" i="19"/>
  <c r="A70" i="19"/>
  <c r="B70" i="19"/>
  <c r="C70" i="19"/>
  <c r="D70" i="19"/>
  <c r="E70" i="19"/>
  <c r="F70" i="19"/>
  <c r="G70" i="19"/>
  <c r="H70" i="19"/>
  <c r="I70" i="19"/>
  <c r="J70" i="19"/>
  <c r="K70" i="19"/>
  <c r="L70" i="19"/>
  <c r="M70" i="19"/>
  <c r="N70" i="19"/>
  <c r="O70" i="19"/>
  <c r="Q70" i="19"/>
  <c r="R70" i="19"/>
  <c r="A71" i="19"/>
  <c r="B71" i="19"/>
  <c r="C71" i="19"/>
  <c r="D71" i="19"/>
  <c r="E71" i="19"/>
  <c r="F71" i="19"/>
  <c r="G71" i="19"/>
  <c r="H71" i="19"/>
  <c r="I71" i="19"/>
  <c r="J71" i="19"/>
  <c r="K71" i="19"/>
  <c r="L71" i="19"/>
  <c r="M71" i="19"/>
  <c r="N71" i="19"/>
  <c r="O71" i="19"/>
  <c r="Q71" i="19"/>
  <c r="R71" i="19"/>
  <c r="A72" i="19"/>
  <c r="B72" i="19"/>
  <c r="C72" i="19"/>
  <c r="D72" i="19"/>
  <c r="E72" i="19"/>
  <c r="F72" i="19"/>
  <c r="G72" i="19"/>
  <c r="H72" i="19"/>
  <c r="I72" i="19"/>
  <c r="J72" i="19"/>
  <c r="K72" i="19"/>
  <c r="L72" i="19"/>
  <c r="M72" i="19"/>
  <c r="N72" i="19"/>
  <c r="O72" i="19"/>
  <c r="Q72" i="19"/>
  <c r="R72" i="19"/>
  <c r="A73" i="19"/>
  <c r="B73" i="19"/>
  <c r="C73" i="19"/>
  <c r="D73" i="19"/>
  <c r="E73" i="19"/>
  <c r="F73" i="19"/>
  <c r="G73" i="19"/>
  <c r="H73" i="19"/>
  <c r="I73" i="19"/>
  <c r="J73" i="19"/>
  <c r="K73" i="19"/>
  <c r="L73" i="19"/>
  <c r="M73" i="19"/>
  <c r="N73" i="19"/>
  <c r="O73" i="19"/>
  <c r="Q73" i="19"/>
  <c r="R73" i="19"/>
  <c r="A74" i="19"/>
  <c r="B74" i="19"/>
  <c r="C74" i="19"/>
  <c r="D74" i="19"/>
  <c r="E74" i="19"/>
  <c r="F74" i="19"/>
  <c r="G74" i="19"/>
  <c r="H74" i="19"/>
  <c r="I74" i="19"/>
  <c r="J74" i="19"/>
  <c r="K74" i="19"/>
  <c r="L74" i="19"/>
  <c r="M74" i="19"/>
  <c r="N74" i="19"/>
  <c r="O74" i="19"/>
  <c r="Q74" i="19"/>
  <c r="R74" i="19"/>
  <c r="A75" i="19"/>
  <c r="B75" i="19"/>
  <c r="C75" i="19"/>
  <c r="D75" i="19"/>
  <c r="E75" i="19"/>
  <c r="F75" i="19"/>
  <c r="G75" i="19"/>
  <c r="H75" i="19"/>
  <c r="I75" i="19"/>
  <c r="J75" i="19"/>
  <c r="K75" i="19"/>
  <c r="L75" i="19"/>
  <c r="M75" i="19"/>
  <c r="N75" i="19"/>
  <c r="O75" i="19"/>
  <c r="Q75" i="19"/>
  <c r="R75" i="19"/>
  <c r="A76" i="19"/>
  <c r="B76" i="19"/>
  <c r="C76" i="19"/>
  <c r="D76" i="19"/>
  <c r="E76" i="19"/>
  <c r="F76" i="19"/>
  <c r="G76" i="19"/>
  <c r="H76" i="19"/>
  <c r="I76" i="19"/>
  <c r="J76" i="19"/>
  <c r="K76" i="19"/>
  <c r="L76" i="19"/>
  <c r="M76" i="19"/>
  <c r="N76" i="19"/>
  <c r="O76" i="19"/>
  <c r="Q76" i="19"/>
  <c r="R76" i="19"/>
  <c r="A77" i="19"/>
  <c r="B77" i="19"/>
  <c r="C77" i="19"/>
  <c r="D77" i="19"/>
  <c r="E77" i="19"/>
  <c r="F77" i="19"/>
  <c r="G77" i="19"/>
  <c r="H77" i="19"/>
  <c r="I77" i="19"/>
  <c r="J77" i="19"/>
  <c r="K77" i="19"/>
  <c r="L77" i="19"/>
  <c r="M77" i="19"/>
  <c r="N77" i="19"/>
  <c r="O77" i="19"/>
  <c r="Q77" i="19"/>
  <c r="R77" i="19"/>
  <c r="A78" i="19"/>
  <c r="B78" i="19"/>
  <c r="C78" i="19"/>
  <c r="D78" i="19"/>
  <c r="E78" i="19"/>
  <c r="F78" i="19"/>
  <c r="G78" i="19"/>
  <c r="H78" i="19"/>
  <c r="I78" i="19"/>
  <c r="J78" i="19"/>
  <c r="K78" i="19"/>
  <c r="L78" i="19"/>
  <c r="M78" i="19"/>
  <c r="N78" i="19"/>
  <c r="O78" i="19"/>
  <c r="Q78" i="19"/>
  <c r="R78" i="19"/>
  <c r="A79" i="19"/>
  <c r="B79" i="19"/>
  <c r="C79" i="19"/>
  <c r="D79" i="19"/>
  <c r="E79" i="19"/>
  <c r="F79" i="19"/>
  <c r="G79" i="19"/>
  <c r="H79" i="19"/>
  <c r="I79" i="19"/>
  <c r="J79" i="19"/>
  <c r="K79" i="19"/>
  <c r="L79" i="19"/>
  <c r="M79" i="19"/>
  <c r="N79" i="19"/>
  <c r="O79" i="19"/>
  <c r="Q79" i="19"/>
  <c r="R79" i="19"/>
  <c r="A80" i="19"/>
  <c r="B80" i="19"/>
  <c r="C80" i="19"/>
  <c r="D80" i="19"/>
  <c r="E80" i="19"/>
  <c r="F80" i="19"/>
  <c r="G80" i="19"/>
  <c r="H80" i="19"/>
  <c r="I80" i="19"/>
  <c r="J80" i="19"/>
  <c r="K80" i="19"/>
  <c r="L80" i="19"/>
  <c r="M80" i="19"/>
  <c r="N80" i="19"/>
  <c r="O80" i="19"/>
  <c r="Q80" i="19"/>
  <c r="R80" i="19"/>
  <c r="A81" i="19"/>
  <c r="B81" i="19"/>
  <c r="C81" i="19"/>
  <c r="D81" i="19"/>
  <c r="E81" i="19"/>
  <c r="F81" i="19"/>
  <c r="G81" i="19"/>
  <c r="H81" i="19"/>
  <c r="I81" i="19"/>
  <c r="J81" i="19"/>
  <c r="K81" i="19"/>
  <c r="L81" i="19"/>
  <c r="M81" i="19"/>
  <c r="N81" i="19"/>
  <c r="O81" i="19"/>
  <c r="Q81" i="19"/>
  <c r="R81" i="19"/>
  <c r="A82" i="19"/>
  <c r="B82" i="19"/>
  <c r="C82" i="19"/>
  <c r="D82" i="19"/>
  <c r="E82" i="19"/>
  <c r="F82" i="19"/>
  <c r="G82" i="19"/>
  <c r="H82" i="19"/>
  <c r="I82" i="19"/>
  <c r="J82" i="19"/>
  <c r="K82" i="19"/>
  <c r="L82" i="19"/>
  <c r="M82" i="19"/>
  <c r="N82" i="19"/>
  <c r="O82" i="19"/>
  <c r="Q82" i="19"/>
  <c r="R82" i="19"/>
  <c r="A83" i="19"/>
  <c r="B83" i="19"/>
  <c r="C83" i="19"/>
  <c r="D83" i="19"/>
  <c r="E83" i="19"/>
  <c r="F83" i="19"/>
  <c r="G83" i="19"/>
  <c r="H83" i="19"/>
  <c r="I83" i="19"/>
  <c r="J83" i="19"/>
  <c r="K83" i="19"/>
  <c r="L83" i="19"/>
  <c r="M83" i="19"/>
  <c r="N83" i="19"/>
  <c r="O83" i="19"/>
  <c r="Q83" i="19"/>
  <c r="R83" i="19"/>
  <c r="A84" i="19"/>
  <c r="B84" i="19"/>
  <c r="C84" i="19"/>
  <c r="D84" i="19"/>
  <c r="E84" i="19"/>
  <c r="F84" i="19"/>
  <c r="G84" i="19"/>
  <c r="H84" i="19"/>
  <c r="I84" i="19"/>
  <c r="J84" i="19"/>
  <c r="K84" i="19"/>
  <c r="L84" i="19"/>
  <c r="M84" i="19"/>
  <c r="N84" i="19"/>
  <c r="O84" i="19"/>
  <c r="Q84" i="19"/>
  <c r="R84" i="19"/>
  <c r="A85" i="19"/>
  <c r="B85" i="19"/>
  <c r="C85" i="19"/>
  <c r="D85" i="19"/>
  <c r="E85" i="19"/>
  <c r="F85" i="19"/>
  <c r="G85" i="19"/>
  <c r="H85" i="19"/>
  <c r="I85" i="19"/>
  <c r="J85" i="19"/>
  <c r="K85" i="19"/>
  <c r="L85" i="19"/>
  <c r="M85" i="19"/>
  <c r="N85" i="19"/>
  <c r="O85" i="19"/>
  <c r="Q85" i="19"/>
  <c r="R85" i="19"/>
  <c r="A86" i="19"/>
  <c r="B86" i="19"/>
  <c r="C86" i="19"/>
  <c r="D86" i="19"/>
  <c r="E86" i="19"/>
  <c r="F86" i="19"/>
  <c r="G86" i="19"/>
  <c r="H86" i="19"/>
  <c r="I86" i="19"/>
  <c r="J86" i="19"/>
  <c r="K86" i="19"/>
  <c r="L86" i="19"/>
  <c r="M86" i="19"/>
  <c r="N86" i="19"/>
  <c r="O86" i="19"/>
  <c r="Q86" i="19"/>
  <c r="R86" i="19"/>
  <c r="A87" i="19"/>
  <c r="B87" i="19"/>
  <c r="C87" i="19"/>
  <c r="D87" i="19"/>
  <c r="E87" i="19"/>
  <c r="F87" i="19"/>
  <c r="G87" i="19"/>
  <c r="H87" i="19"/>
  <c r="I87" i="19"/>
  <c r="J87" i="19"/>
  <c r="K87" i="19"/>
  <c r="L87" i="19"/>
  <c r="M87" i="19"/>
  <c r="N87" i="19"/>
  <c r="O87" i="19"/>
  <c r="Q87" i="19"/>
  <c r="R87" i="19"/>
  <c r="A88" i="19"/>
  <c r="B88" i="19"/>
  <c r="C88" i="19"/>
  <c r="D88" i="19"/>
  <c r="E88" i="19"/>
  <c r="F88" i="19"/>
  <c r="G88" i="19"/>
  <c r="H88" i="19"/>
  <c r="I88" i="19"/>
  <c r="J88" i="19"/>
  <c r="K88" i="19"/>
  <c r="L88" i="19"/>
  <c r="M88" i="19"/>
  <c r="N88" i="19"/>
  <c r="O88" i="19"/>
  <c r="Q88" i="19"/>
  <c r="R88" i="19"/>
  <c r="A89" i="19"/>
  <c r="B89" i="19"/>
  <c r="C89" i="19"/>
  <c r="D89" i="19"/>
  <c r="E89" i="19"/>
  <c r="F89" i="19"/>
  <c r="G89" i="19"/>
  <c r="H89" i="19"/>
  <c r="I89" i="19"/>
  <c r="J89" i="19"/>
  <c r="K89" i="19"/>
  <c r="L89" i="19"/>
  <c r="M89" i="19"/>
  <c r="N89" i="19"/>
  <c r="O89" i="19"/>
  <c r="Q89" i="19"/>
  <c r="R89" i="19"/>
  <c r="A90" i="19"/>
  <c r="B90" i="19"/>
  <c r="C90" i="19"/>
  <c r="D90" i="19"/>
  <c r="E90" i="19"/>
  <c r="F90" i="19"/>
  <c r="G90" i="19"/>
  <c r="H90" i="19"/>
  <c r="I90" i="19"/>
  <c r="J90" i="19"/>
  <c r="K90" i="19"/>
  <c r="L90" i="19"/>
  <c r="M90" i="19"/>
  <c r="N90" i="19"/>
  <c r="O90" i="19"/>
  <c r="Q90" i="19"/>
  <c r="R90" i="19"/>
  <c r="A91" i="19"/>
  <c r="B91" i="19"/>
  <c r="C91" i="19"/>
  <c r="D91" i="19"/>
  <c r="E91" i="19"/>
  <c r="F91" i="19"/>
  <c r="G91" i="19"/>
  <c r="H91" i="19"/>
  <c r="I91" i="19"/>
  <c r="J91" i="19"/>
  <c r="K91" i="19"/>
  <c r="L91" i="19"/>
  <c r="M91" i="19"/>
  <c r="N91" i="19"/>
  <c r="O91" i="19"/>
  <c r="Q91" i="19"/>
  <c r="R91" i="19"/>
  <c r="A92" i="19"/>
  <c r="B92" i="19"/>
  <c r="C92" i="19"/>
  <c r="D92" i="19"/>
  <c r="E92" i="19"/>
  <c r="F92" i="19"/>
  <c r="G92" i="19"/>
  <c r="H92" i="19"/>
  <c r="I92" i="19"/>
  <c r="J92" i="19"/>
  <c r="K92" i="19"/>
  <c r="L92" i="19"/>
  <c r="M92" i="19"/>
  <c r="N92" i="19"/>
  <c r="O92" i="19"/>
  <c r="Q92" i="19"/>
  <c r="R92" i="19"/>
  <c r="A93" i="19"/>
  <c r="B93" i="19"/>
  <c r="C93" i="19"/>
  <c r="D93" i="19"/>
  <c r="E93" i="19"/>
  <c r="F93" i="19"/>
  <c r="G93" i="19"/>
  <c r="H93" i="19"/>
  <c r="I93" i="19"/>
  <c r="J93" i="19"/>
  <c r="K93" i="19"/>
  <c r="L93" i="19"/>
  <c r="M93" i="19"/>
  <c r="N93" i="19"/>
  <c r="O93" i="19"/>
  <c r="Q93" i="19"/>
  <c r="R93" i="19"/>
  <c r="A94" i="19"/>
  <c r="B94" i="19"/>
  <c r="C94" i="19"/>
  <c r="D94" i="19"/>
  <c r="E94" i="19"/>
  <c r="F94" i="19"/>
  <c r="G94" i="19"/>
  <c r="H94" i="19"/>
  <c r="I94" i="19"/>
  <c r="J94" i="19"/>
  <c r="K94" i="19"/>
  <c r="L94" i="19"/>
  <c r="M94" i="19"/>
  <c r="N94" i="19"/>
  <c r="O94" i="19"/>
  <c r="Q94" i="19"/>
  <c r="R94" i="19"/>
  <c r="A95" i="19"/>
  <c r="B95" i="19"/>
  <c r="C95" i="19"/>
  <c r="D95" i="19"/>
  <c r="E95" i="19"/>
  <c r="F95" i="19"/>
  <c r="G95" i="19"/>
  <c r="H95" i="19"/>
  <c r="I95" i="19"/>
  <c r="J95" i="19"/>
  <c r="K95" i="19"/>
  <c r="L95" i="19"/>
  <c r="M95" i="19"/>
  <c r="N95" i="19"/>
  <c r="O95" i="19"/>
  <c r="Q95" i="19"/>
  <c r="R95" i="19"/>
  <c r="A96" i="19"/>
  <c r="B96" i="19"/>
  <c r="C96" i="19"/>
  <c r="D96" i="19"/>
  <c r="E96" i="19"/>
  <c r="F96" i="19"/>
  <c r="G96" i="19"/>
  <c r="H96" i="19"/>
  <c r="I96" i="19"/>
  <c r="J96" i="19"/>
  <c r="K96" i="19"/>
  <c r="L96" i="19"/>
  <c r="M96" i="19"/>
  <c r="N96" i="19"/>
  <c r="O96" i="19"/>
  <c r="Q96" i="19"/>
  <c r="R96" i="19"/>
  <c r="A97" i="19"/>
  <c r="B97" i="19"/>
  <c r="C97" i="19"/>
  <c r="D97" i="19"/>
  <c r="E97" i="19"/>
  <c r="F97" i="19"/>
  <c r="G97" i="19"/>
  <c r="H97" i="19"/>
  <c r="I97" i="19"/>
  <c r="J97" i="19"/>
  <c r="K97" i="19"/>
  <c r="L97" i="19"/>
  <c r="M97" i="19"/>
  <c r="N97" i="19"/>
  <c r="O97" i="19"/>
  <c r="Q97" i="19"/>
  <c r="R97" i="19"/>
  <c r="A98" i="19"/>
  <c r="B98" i="19"/>
  <c r="C98" i="19"/>
  <c r="D98" i="19"/>
  <c r="E98" i="19"/>
  <c r="F98" i="19"/>
  <c r="G98" i="19"/>
  <c r="H98" i="19"/>
  <c r="I98" i="19"/>
  <c r="J98" i="19"/>
  <c r="K98" i="19"/>
  <c r="L98" i="19"/>
  <c r="M98" i="19"/>
  <c r="N98" i="19"/>
  <c r="O98" i="19"/>
  <c r="Q98" i="19"/>
  <c r="R98" i="19"/>
  <c r="A99" i="19"/>
  <c r="B99" i="19"/>
  <c r="C99" i="19"/>
  <c r="D99" i="19"/>
  <c r="E99" i="19"/>
  <c r="F99" i="19"/>
  <c r="G99" i="19"/>
  <c r="H99" i="19"/>
  <c r="I99" i="19"/>
  <c r="J99" i="19"/>
  <c r="K99" i="19"/>
  <c r="L99" i="19"/>
  <c r="M99" i="19"/>
  <c r="N99" i="19"/>
  <c r="O99" i="19"/>
  <c r="Q99" i="19"/>
  <c r="R99" i="19"/>
  <c r="A100" i="19"/>
  <c r="B100" i="19"/>
  <c r="C100" i="19"/>
  <c r="D100" i="19"/>
  <c r="E100" i="19"/>
  <c r="F100" i="19"/>
  <c r="G100" i="19"/>
  <c r="H100" i="19"/>
  <c r="I100" i="19"/>
  <c r="J100" i="19"/>
  <c r="K100" i="19"/>
  <c r="L100" i="19"/>
  <c r="M100" i="19"/>
  <c r="N100" i="19"/>
  <c r="O100" i="19"/>
  <c r="Q100" i="19"/>
  <c r="R100" i="19"/>
  <c r="A101" i="19"/>
  <c r="B101" i="19"/>
  <c r="C101" i="19"/>
  <c r="D101" i="19"/>
  <c r="E101" i="19"/>
  <c r="F101" i="19"/>
  <c r="G101" i="19"/>
  <c r="H101" i="19"/>
  <c r="I101" i="19"/>
  <c r="J101" i="19"/>
  <c r="K101" i="19"/>
  <c r="L101" i="19"/>
  <c r="M101" i="19"/>
  <c r="N101" i="19"/>
  <c r="O101" i="19"/>
  <c r="Q101" i="19"/>
  <c r="R101" i="19"/>
  <c r="A102" i="19"/>
  <c r="B102" i="19"/>
  <c r="C102" i="19"/>
  <c r="D102" i="19"/>
  <c r="E102" i="19"/>
  <c r="F102" i="19"/>
  <c r="G102" i="19"/>
  <c r="H102" i="19"/>
  <c r="I102" i="19"/>
  <c r="J102" i="19"/>
  <c r="K102" i="19"/>
  <c r="L102" i="19"/>
  <c r="M102" i="19"/>
  <c r="N102" i="19"/>
  <c r="O102" i="19"/>
  <c r="Q102" i="19"/>
  <c r="R102" i="19"/>
  <c r="A103" i="19"/>
  <c r="B103" i="19"/>
  <c r="C103" i="19"/>
  <c r="D103" i="19"/>
  <c r="E103" i="19"/>
  <c r="F103" i="19"/>
  <c r="G103" i="19"/>
  <c r="H103" i="19"/>
  <c r="I103" i="19"/>
  <c r="J103" i="19"/>
  <c r="K103" i="19"/>
  <c r="L103" i="19"/>
  <c r="M103" i="19"/>
  <c r="N103" i="19"/>
  <c r="O103" i="19"/>
  <c r="Q103" i="19"/>
  <c r="R103" i="19"/>
  <c r="A104" i="19"/>
  <c r="B104" i="19"/>
  <c r="C104" i="19"/>
  <c r="D104" i="19"/>
  <c r="E104" i="19"/>
  <c r="F104" i="19"/>
  <c r="G104" i="19"/>
  <c r="H104" i="19"/>
  <c r="I104" i="19"/>
  <c r="J104" i="19"/>
  <c r="K104" i="19"/>
  <c r="L104" i="19"/>
  <c r="M104" i="19"/>
  <c r="N104" i="19"/>
  <c r="O104" i="19"/>
  <c r="Q104" i="19"/>
  <c r="R104" i="19"/>
  <c r="A105" i="19"/>
  <c r="B105" i="19"/>
  <c r="C105" i="19"/>
  <c r="D105" i="19"/>
  <c r="E105" i="19"/>
  <c r="F105" i="19"/>
  <c r="G105" i="19"/>
  <c r="H105" i="19"/>
  <c r="I105" i="19"/>
  <c r="J105" i="19"/>
  <c r="K105" i="19"/>
  <c r="L105" i="19"/>
  <c r="M105" i="19"/>
  <c r="N105" i="19"/>
  <c r="O105" i="19"/>
  <c r="Q105" i="19"/>
  <c r="R105" i="19"/>
  <c r="A106" i="19"/>
  <c r="B106" i="19"/>
  <c r="C106" i="19"/>
  <c r="D106" i="19"/>
  <c r="E106" i="19"/>
  <c r="F106" i="19"/>
  <c r="G106" i="19"/>
  <c r="H106" i="19"/>
  <c r="I106" i="19"/>
  <c r="J106" i="19"/>
  <c r="K106" i="19"/>
  <c r="L106" i="19"/>
  <c r="M106" i="19"/>
  <c r="N106" i="19"/>
  <c r="O106" i="19"/>
  <c r="Q106" i="19"/>
  <c r="R106" i="19"/>
  <c r="A107" i="19"/>
  <c r="B107" i="19"/>
  <c r="C107" i="19"/>
  <c r="D107" i="19"/>
  <c r="E107" i="19"/>
  <c r="F107" i="19"/>
  <c r="G107" i="19"/>
  <c r="H107" i="19"/>
  <c r="I107" i="19"/>
  <c r="J107" i="19"/>
  <c r="K107" i="19"/>
  <c r="L107" i="19"/>
  <c r="M107" i="19"/>
  <c r="N107" i="19"/>
  <c r="O107" i="19"/>
  <c r="Q107" i="19"/>
  <c r="R107" i="19"/>
  <c r="A108" i="19"/>
  <c r="B108" i="19"/>
  <c r="C108" i="19"/>
  <c r="D108" i="19"/>
  <c r="E108" i="19"/>
  <c r="F108" i="19"/>
  <c r="G108" i="19"/>
  <c r="H108" i="19"/>
  <c r="I108" i="19"/>
  <c r="J108" i="19"/>
  <c r="K108" i="19"/>
  <c r="L108" i="19"/>
  <c r="M108" i="19"/>
  <c r="N108" i="19"/>
  <c r="O108" i="19"/>
  <c r="Q108" i="19"/>
  <c r="R108" i="19"/>
  <c r="A109" i="19"/>
  <c r="B109" i="19"/>
  <c r="C109" i="19"/>
  <c r="D109" i="19"/>
  <c r="E109" i="19"/>
  <c r="F109" i="19"/>
  <c r="G109" i="19"/>
  <c r="H109" i="19"/>
  <c r="I109" i="19"/>
  <c r="J109" i="19"/>
  <c r="K109" i="19"/>
  <c r="L109" i="19"/>
  <c r="M109" i="19"/>
  <c r="N109" i="19"/>
  <c r="O109" i="19"/>
  <c r="Q109" i="19"/>
  <c r="R109" i="19"/>
  <c r="A110" i="19"/>
  <c r="B110" i="19"/>
  <c r="C110" i="19"/>
  <c r="D110" i="19"/>
  <c r="E110" i="19"/>
  <c r="F110" i="19"/>
  <c r="G110" i="19"/>
  <c r="H110" i="19"/>
  <c r="I110" i="19"/>
  <c r="J110" i="19"/>
  <c r="K110" i="19"/>
  <c r="L110" i="19"/>
  <c r="M110" i="19"/>
  <c r="N110" i="19"/>
  <c r="O110" i="19"/>
  <c r="Q110" i="19"/>
  <c r="R110" i="19"/>
  <c r="A111" i="19"/>
  <c r="B111" i="19"/>
  <c r="C111" i="19"/>
  <c r="D111" i="19"/>
  <c r="E111" i="19"/>
  <c r="F111" i="19"/>
  <c r="G111" i="19"/>
  <c r="H111" i="19"/>
  <c r="I111" i="19"/>
  <c r="J111" i="19"/>
  <c r="K111" i="19"/>
  <c r="L111" i="19"/>
  <c r="M111" i="19"/>
  <c r="N111" i="19"/>
  <c r="O111" i="19"/>
  <c r="Q111" i="19"/>
  <c r="R111" i="19"/>
  <c r="A112" i="19"/>
  <c r="B112" i="19"/>
  <c r="C112" i="19"/>
  <c r="D112" i="19"/>
  <c r="E112" i="19"/>
  <c r="F112" i="19"/>
  <c r="G112" i="19"/>
  <c r="H112" i="19"/>
  <c r="I112" i="19"/>
  <c r="J112" i="19"/>
  <c r="K112" i="19"/>
  <c r="L112" i="19"/>
  <c r="M112" i="19"/>
  <c r="N112" i="19"/>
  <c r="O112" i="19"/>
  <c r="Q112" i="19"/>
  <c r="R112" i="19"/>
  <c r="A113" i="19"/>
  <c r="B113" i="19"/>
  <c r="C113" i="19"/>
  <c r="D113" i="19"/>
  <c r="E113" i="19"/>
  <c r="F113" i="19"/>
  <c r="G113" i="19"/>
  <c r="H113" i="19"/>
  <c r="I113" i="19"/>
  <c r="J113" i="19"/>
  <c r="K113" i="19"/>
  <c r="L113" i="19"/>
  <c r="M113" i="19"/>
  <c r="N113" i="19"/>
  <c r="O113" i="19"/>
  <c r="Q113" i="19"/>
  <c r="R113" i="19"/>
  <c r="A114" i="19"/>
  <c r="B114" i="19"/>
  <c r="C114" i="19"/>
  <c r="D114" i="19"/>
  <c r="E114" i="19"/>
  <c r="F114" i="19"/>
  <c r="G114" i="19"/>
  <c r="H114" i="19"/>
  <c r="I114" i="19"/>
  <c r="J114" i="19"/>
  <c r="K114" i="19"/>
  <c r="L114" i="19"/>
  <c r="M114" i="19"/>
  <c r="N114" i="19"/>
  <c r="O114" i="19"/>
  <c r="Q114" i="19"/>
  <c r="R114" i="19"/>
  <c r="A115" i="19"/>
  <c r="B115" i="19"/>
  <c r="C115" i="19"/>
  <c r="D115" i="19"/>
  <c r="E115" i="19"/>
  <c r="F115" i="19"/>
  <c r="G115" i="19"/>
  <c r="H115" i="19"/>
  <c r="I115" i="19"/>
  <c r="J115" i="19"/>
  <c r="K115" i="19"/>
  <c r="L115" i="19"/>
  <c r="M115" i="19"/>
  <c r="N115" i="19"/>
  <c r="O115" i="19"/>
  <c r="Q115" i="19"/>
  <c r="R115" i="19"/>
  <c r="A116" i="19"/>
  <c r="B116" i="19"/>
  <c r="C116" i="19"/>
  <c r="D116" i="19"/>
  <c r="E116" i="19"/>
  <c r="F116" i="19"/>
  <c r="G116" i="19"/>
  <c r="H116" i="19"/>
  <c r="I116" i="19"/>
  <c r="J116" i="19"/>
  <c r="K116" i="19"/>
  <c r="L116" i="19"/>
  <c r="M116" i="19"/>
  <c r="N116" i="19"/>
  <c r="O116" i="19"/>
  <c r="Q116" i="19"/>
  <c r="R116" i="19"/>
  <c r="A117" i="19"/>
  <c r="B117" i="19"/>
  <c r="C117" i="19"/>
  <c r="D117" i="19"/>
  <c r="E117" i="19"/>
  <c r="F117" i="19"/>
  <c r="G117" i="19"/>
  <c r="H117" i="19"/>
  <c r="I117" i="19"/>
  <c r="J117" i="19"/>
  <c r="K117" i="19"/>
  <c r="L117" i="19"/>
  <c r="M117" i="19"/>
  <c r="N117" i="19"/>
  <c r="O117" i="19"/>
  <c r="Q117" i="19"/>
  <c r="R117" i="19"/>
  <c r="A118" i="19"/>
  <c r="B118" i="19"/>
  <c r="C118" i="19"/>
  <c r="D118" i="19"/>
  <c r="E118" i="19"/>
  <c r="F118" i="19"/>
  <c r="G118" i="19"/>
  <c r="H118" i="19"/>
  <c r="I118" i="19"/>
  <c r="J118" i="19"/>
  <c r="K118" i="19"/>
  <c r="L118" i="19"/>
  <c r="M118" i="19"/>
  <c r="N118" i="19"/>
  <c r="O118" i="19"/>
  <c r="Q118" i="19"/>
  <c r="R118" i="19"/>
  <c r="A119" i="19"/>
  <c r="B119" i="19"/>
  <c r="C119" i="19"/>
  <c r="D119" i="19"/>
  <c r="E119" i="19"/>
  <c r="F119" i="19"/>
  <c r="G119" i="19"/>
  <c r="H119" i="19"/>
  <c r="I119" i="19"/>
  <c r="J119" i="19"/>
  <c r="K119" i="19"/>
  <c r="L119" i="19"/>
  <c r="M119" i="19"/>
  <c r="N119" i="19"/>
  <c r="O119" i="19"/>
  <c r="Q119" i="19"/>
  <c r="R119" i="19"/>
  <c r="A120" i="19"/>
  <c r="B120" i="19"/>
  <c r="C120" i="19"/>
  <c r="D120" i="19"/>
  <c r="E120" i="19"/>
  <c r="F120" i="19"/>
  <c r="G120" i="19"/>
  <c r="H120" i="19"/>
  <c r="I120" i="19"/>
  <c r="J120" i="19"/>
  <c r="K120" i="19"/>
  <c r="L120" i="19"/>
  <c r="M120" i="19"/>
  <c r="N120" i="19"/>
  <c r="O120" i="19"/>
  <c r="Q120" i="19"/>
  <c r="R120" i="19"/>
  <c r="A121" i="19"/>
  <c r="B121" i="19"/>
  <c r="C121" i="19"/>
  <c r="D121" i="19"/>
  <c r="E121" i="19"/>
  <c r="F121" i="19"/>
  <c r="G121" i="19"/>
  <c r="H121" i="19"/>
  <c r="I121" i="19"/>
  <c r="J121" i="19"/>
  <c r="K121" i="19"/>
  <c r="L121" i="19"/>
  <c r="M121" i="19"/>
  <c r="N121" i="19"/>
  <c r="O121" i="19"/>
  <c r="Q121" i="19"/>
  <c r="R121" i="19"/>
  <c r="A122" i="19"/>
  <c r="B122" i="19"/>
  <c r="C122" i="19"/>
  <c r="D122" i="19"/>
  <c r="E122" i="19"/>
  <c r="F122" i="19"/>
  <c r="G122" i="19"/>
  <c r="H122" i="19"/>
  <c r="I122" i="19"/>
  <c r="J122" i="19"/>
  <c r="K122" i="19"/>
  <c r="L122" i="19"/>
  <c r="M122" i="19"/>
  <c r="N122" i="19"/>
  <c r="O122" i="19"/>
  <c r="Q122" i="19"/>
  <c r="R122" i="19"/>
  <c r="A123" i="19"/>
  <c r="B123" i="19"/>
  <c r="C123" i="19"/>
  <c r="D123" i="19"/>
  <c r="E123" i="19"/>
  <c r="F123" i="19"/>
  <c r="G123" i="19"/>
  <c r="H123" i="19"/>
  <c r="I123" i="19"/>
  <c r="J123" i="19"/>
  <c r="K123" i="19"/>
  <c r="L123" i="19"/>
  <c r="M123" i="19"/>
  <c r="N123" i="19"/>
  <c r="O123" i="19"/>
  <c r="Q123" i="19"/>
  <c r="R123" i="19"/>
  <c r="A124" i="19"/>
  <c r="B124" i="19"/>
  <c r="C124" i="19"/>
  <c r="D124" i="19"/>
  <c r="E124" i="19"/>
  <c r="F124" i="19"/>
  <c r="G124" i="19"/>
  <c r="H124" i="19"/>
  <c r="I124" i="19"/>
  <c r="J124" i="19"/>
  <c r="K124" i="19"/>
  <c r="L124" i="19"/>
  <c r="M124" i="19"/>
  <c r="N124" i="19"/>
  <c r="O124" i="19"/>
  <c r="Q124" i="19"/>
  <c r="R124" i="19"/>
  <c r="A125" i="19"/>
  <c r="B125" i="19"/>
  <c r="C125" i="19"/>
  <c r="D125" i="19"/>
  <c r="E125" i="19"/>
  <c r="F125" i="19"/>
  <c r="G125" i="19"/>
  <c r="H125" i="19"/>
  <c r="I125" i="19"/>
  <c r="J125" i="19"/>
  <c r="K125" i="19"/>
  <c r="L125" i="19"/>
  <c r="M125" i="19"/>
  <c r="N125" i="19"/>
  <c r="O125" i="19"/>
  <c r="Q125" i="19"/>
  <c r="R125" i="19"/>
  <c r="A126" i="19"/>
  <c r="B126" i="19"/>
  <c r="C126" i="19"/>
  <c r="D126" i="19"/>
  <c r="E126" i="19"/>
  <c r="F126" i="19"/>
  <c r="G126" i="19"/>
  <c r="H126" i="19"/>
  <c r="I126" i="19"/>
  <c r="J126" i="19"/>
  <c r="K126" i="19"/>
  <c r="L126" i="19"/>
  <c r="M126" i="19"/>
  <c r="N126" i="19"/>
  <c r="O126" i="19"/>
  <c r="Q126" i="19"/>
  <c r="R126" i="19"/>
  <c r="A127" i="19"/>
  <c r="B127" i="19"/>
  <c r="C127" i="19"/>
  <c r="D127" i="19"/>
  <c r="E127" i="19"/>
  <c r="F127" i="19"/>
  <c r="G127" i="19"/>
  <c r="H127" i="19"/>
  <c r="I127" i="19"/>
  <c r="J127" i="19"/>
  <c r="K127" i="19"/>
  <c r="L127" i="19"/>
  <c r="M127" i="19"/>
  <c r="N127" i="19"/>
  <c r="O127" i="19"/>
  <c r="Q127" i="19"/>
  <c r="R127" i="19"/>
  <c r="A128" i="19"/>
  <c r="B128" i="19"/>
  <c r="C128" i="19"/>
  <c r="D128" i="19"/>
  <c r="E128" i="19"/>
  <c r="F128" i="19"/>
  <c r="G128" i="19"/>
  <c r="H128" i="19"/>
  <c r="I128" i="19"/>
  <c r="J128" i="19"/>
  <c r="K128" i="19"/>
  <c r="L128" i="19"/>
  <c r="M128" i="19"/>
  <c r="N128" i="19"/>
  <c r="O128" i="19"/>
  <c r="Q128" i="19"/>
  <c r="R128" i="19"/>
  <c r="A129" i="19"/>
  <c r="B129" i="19"/>
  <c r="C129" i="19"/>
  <c r="D129" i="19"/>
  <c r="E129" i="19"/>
  <c r="F129" i="19"/>
  <c r="G129" i="19"/>
  <c r="H129" i="19"/>
  <c r="I129" i="19"/>
  <c r="J129" i="19"/>
  <c r="K129" i="19"/>
  <c r="L129" i="19"/>
  <c r="M129" i="19"/>
  <c r="N129" i="19"/>
  <c r="O129" i="19"/>
  <c r="Q129" i="19"/>
  <c r="R129" i="19"/>
  <c r="A130" i="19"/>
  <c r="B130" i="19"/>
  <c r="C130" i="19"/>
  <c r="D130" i="19"/>
  <c r="E130" i="19"/>
  <c r="F130" i="19"/>
  <c r="G130" i="19"/>
  <c r="H130" i="19"/>
  <c r="I130" i="19"/>
  <c r="J130" i="19"/>
  <c r="K130" i="19"/>
  <c r="L130" i="19"/>
  <c r="M130" i="19"/>
  <c r="N130" i="19"/>
  <c r="O130" i="19"/>
  <c r="Q130" i="19"/>
  <c r="R130" i="19"/>
  <c r="A131" i="19"/>
  <c r="B131" i="19"/>
  <c r="C131" i="19"/>
  <c r="D131" i="19"/>
  <c r="E131" i="19"/>
  <c r="F131" i="19"/>
  <c r="G131" i="19"/>
  <c r="H131" i="19"/>
  <c r="I131" i="19"/>
  <c r="J131" i="19"/>
  <c r="K131" i="19"/>
  <c r="L131" i="19"/>
  <c r="M131" i="19"/>
  <c r="N131" i="19"/>
  <c r="O131" i="19"/>
  <c r="Q131" i="19"/>
  <c r="R131" i="19"/>
  <c r="A132" i="19"/>
  <c r="B132" i="19"/>
  <c r="C132" i="19"/>
  <c r="D132" i="19"/>
  <c r="E132" i="19"/>
  <c r="F132" i="19"/>
  <c r="G132" i="19"/>
  <c r="H132" i="19"/>
  <c r="I132" i="19"/>
  <c r="J132" i="19"/>
  <c r="K132" i="19"/>
  <c r="L132" i="19"/>
  <c r="M132" i="19"/>
  <c r="N132" i="19"/>
  <c r="O132" i="19"/>
  <c r="Q132" i="19"/>
  <c r="R132" i="19"/>
  <c r="A133" i="19"/>
  <c r="B133" i="19"/>
  <c r="C133" i="19"/>
  <c r="D133" i="19"/>
  <c r="E133" i="19"/>
  <c r="F133" i="19"/>
  <c r="G133" i="19"/>
  <c r="H133" i="19"/>
  <c r="I133" i="19"/>
  <c r="J133" i="19"/>
  <c r="K133" i="19"/>
  <c r="L133" i="19"/>
  <c r="M133" i="19"/>
  <c r="N133" i="19"/>
  <c r="O133" i="19"/>
  <c r="Q133" i="19"/>
  <c r="R133" i="19"/>
  <c r="A134" i="19"/>
  <c r="B134" i="19"/>
  <c r="C134" i="19"/>
  <c r="D134" i="19"/>
  <c r="E134" i="19"/>
  <c r="F134" i="19"/>
  <c r="G134" i="19"/>
  <c r="H134" i="19"/>
  <c r="I134" i="19"/>
  <c r="J134" i="19"/>
  <c r="K134" i="19"/>
  <c r="L134" i="19"/>
  <c r="M134" i="19"/>
  <c r="N134" i="19"/>
  <c r="O134" i="19"/>
  <c r="Q134" i="19"/>
  <c r="R134" i="19"/>
  <c r="A135" i="19"/>
  <c r="B135" i="19"/>
  <c r="C135" i="19"/>
  <c r="D135" i="19"/>
  <c r="E135" i="19"/>
  <c r="F135" i="19"/>
  <c r="G135" i="19"/>
  <c r="H135" i="19"/>
  <c r="I135" i="19"/>
  <c r="J135" i="19"/>
  <c r="K135" i="19"/>
  <c r="L135" i="19"/>
  <c r="M135" i="19"/>
  <c r="N135" i="19"/>
  <c r="O135" i="19"/>
  <c r="Q135" i="19"/>
  <c r="R135" i="19"/>
  <c r="A136" i="19"/>
  <c r="B136" i="19"/>
  <c r="C136" i="19"/>
  <c r="D136" i="19"/>
  <c r="E136" i="19"/>
  <c r="F136" i="19"/>
  <c r="G136" i="19"/>
  <c r="H136" i="19"/>
  <c r="I136" i="19"/>
  <c r="J136" i="19"/>
  <c r="K136" i="19"/>
  <c r="L136" i="19"/>
  <c r="M136" i="19"/>
  <c r="N136" i="19"/>
  <c r="O136" i="19"/>
  <c r="Q136" i="19"/>
  <c r="R136" i="19"/>
  <c r="A137" i="19"/>
  <c r="B137" i="19"/>
  <c r="C137" i="19"/>
  <c r="D137" i="19"/>
  <c r="E137" i="19"/>
  <c r="F137" i="19"/>
  <c r="G137" i="19"/>
  <c r="H137" i="19"/>
  <c r="I137" i="19"/>
  <c r="J137" i="19"/>
  <c r="K137" i="19"/>
  <c r="L137" i="19"/>
  <c r="M137" i="19"/>
  <c r="N137" i="19"/>
  <c r="O137" i="19"/>
  <c r="Q137" i="19"/>
  <c r="R137" i="19"/>
  <c r="A138" i="19"/>
  <c r="B138" i="19"/>
  <c r="C138" i="19"/>
  <c r="D138" i="19"/>
  <c r="E138" i="19"/>
  <c r="F138" i="19"/>
  <c r="G138" i="19"/>
  <c r="H138" i="19"/>
  <c r="I138" i="19"/>
  <c r="J138" i="19"/>
  <c r="K138" i="19"/>
  <c r="L138" i="19"/>
  <c r="M138" i="19"/>
  <c r="N138" i="19"/>
  <c r="O138" i="19"/>
  <c r="Q138" i="19"/>
  <c r="R138" i="19"/>
  <c r="A139" i="19"/>
  <c r="B139" i="19"/>
  <c r="C139" i="19"/>
  <c r="D139" i="19"/>
  <c r="E139" i="19"/>
  <c r="F139" i="19"/>
  <c r="G139" i="19"/>
  <c r="H139" i="19"/>
  <c r="I139" i="19"/>
  <c r="J139" i="19"/>
  <c r="K139" i="19"/>
  <c r="L139" i="19"/>
  <c r="M139" i="19"/>
  <c r="N139" i="19"/>
  <c r="O139" i="19"/>
  <c r="Q139" i="19"/>
  <c r="R139" i="19"/>
  <c r="A140" i="19"/>
  <c r="B140" i="19"/>
  <c r="C140" i="19"/>
  <c r="D140" i="19"/>
  <c r="E140" i="19"/>
  <c r="F140" i="19"/>
  <c r="G140" i="19"/>
  <c r="H140" i="19"/>
  <c r="I140" i="19"/>
  <c r="J140" i="19"/>
  <c r="K140" i="19"/>
  <c r="L140" i="19"/>
  <c r="M140" i="19"/>
  <c r="N140" i="19"/>
  <c r="O140" i="19"/>
  <c r="Q140" i="19"/>
  <c r="R140" i="19"/>
  <c r="A141" i="19"/>
  <c r="B141" i="19"/>
  <c r="C141" i="19"/>
  <c r="D141" i="19"/>
  <c r="E141" i="19"/>
  <c r="F141" i="19"/>
  <c r="G141" i="19"/>
  <c r="H141" i="19"/>
  <c r="I141" i="19"/>
  <c r="J141" i="19"/>
  <c r="K141" i="19"/>
  <c r="L141" i="19"/>
  <c r="M141" i="19"/>
  <c r="N141" i="19"/>
  <c r="O141" i="19"/>
  <c r="Q141" i="19"/>
  <c r="R141" i="19"/>
  <c r="A142" i="19"/>
  <c r="B142" i="19"/>
  <c r="C142" i="19"/>
  <c r="D142" i="19"/>
  <c r="E142" i="19"/>
  <c r="F142" i="19"/>
  <c r="G142" i="19"/>
  <c r="H142" i="19"/>
  <c r="I142" i="19"/>
  <c r="J142" i="19"/>
  <c r="K142" i="19"/>
  <c r="L142" i="19"/>
  <c r="M142" i="19"/>
  <c r="N142" i="19"/>
  <c r="O142" i="19"/>
  <c r="Q142" i="19"/>
  <c r="R142" i="19"/>
  <c r="A143" i="19"/>
  <c r="B143" i="19"/>
  <c r="C143" i="19"/>
  <c r="D143" i="19"/>
  <c r="E143" i="19"/>
  <c r="F143" i="19"/>
  <c r="G143" i="19"/>
  <c r="H143" i="19"/>
  <c r="I143" i="19"/>
  <c r="J143" i="19"/>
  <c r="K143" i="19"/>
  <c r="L143" i="19"/>
  <c r="M143" i="19"/>
  <c r="N143" i="19"/>
  <c r="O143" i="19"/>
  <c r="Q143" i="19"/>
  <c r="R143" i="19"/>
  <c r="A144" i="19"/>
  <c r="B144" i="19"/>
  <c r="C144" i="19"/>
  <c r="D144" i="19"/>
  <c r="E144" i="19"/>
  <c r="F144" i="19"/>
  <c r="G144" i="19"/>
  <c r="H144" i="19"/>
  <c r="I144" i="19"/>
  <c r="J144" i="19"/>
  <c r="K144" i="19"/>
  <c r="L144" i="19"/>
  <c r="M144" i="19"/>
  <c r="N144" i="19"/>
  <c r="O144" i="19"/>
  <c r="Q144" i="19"/>
  <c r="R144" i="19"/>
  <c r="A145" i="19"/>
  <c r="B145" i="19"/>
  <c r="C145" i="19"/>
  <c r="D145" i="19"/>
  <c r="E145" i="19"/>
  <c r="F145" i="19"/>
  <c r="G145" i="19"/>
  <c r="H145" i="19"/>
  <c r="I145" i="19"/>
  <c r="J145" i="19"/>
  <c r="K145" i="19"/>
  <c r="L145" i="19"/>
  <c r="M145" i="19"/>
  <c r="N145" i="19"/>
  <c r="O145" i="19"/>
  <c r="Q145" i="19"/>
  <c r="R145" i="19"/>
  <c r="A146" i="19"/>
  <c r="B146" i="19"/>
  <c r="C146" i="19"/>
  <c r="D146" i="19"/>
  <c r="E146" i="19"/>
  <c r="F146" i="19"/>
  <c r="G146" i="19"/>
  <c r="H146" i="19"/>
  <c r="I146" i="19"/>
  <c r="J146" i="19"/>
  <c r="K146" i="19"/>
  <c r="L146" i="19"/>
  <c r="M146" i="19"/>
  <c r="N146" i="19"/>
  <c r="O146" i="19"/>
  <c r="Q146" i="19"/>
  <c r="R146" i="19"/>
  <c r="A147" i="19"/>
  <c r="B147" i="19"/>
  <c r="C147" i="19"/>
  <c r="D147" i="19"/>
  <c r="E147" i="19"/>
  <c r="F147" i="19"/>
  <c r="G147" i="19"/>
  <c r="H147" i="19"/>
  <c r="I147" i="19"/>
  <c r="J147" i="19"/>
  <c r="K147" i="19"/>
  <c r="L147" i="19"/>
  <c r="M147" i="19"/>
  <c r="N147" i="19"/>
  <c r="O147" i="19"/>
  <c r="Q147" i="19"/>
  <c r="R147" i="19"/>
  <c r="A148" i="19"/>
  <c r="B148" i="19"/>
  <c r="C148" i="19"/>
  <c r="D148" i="19"/>
  <c r="E148" i="19"/>
  <c r="F148" i="19"/>
  <c r="G148" i="19"/>
  <c r="H148" i="19"/>
  <c r="I148" i="19"/>
  <c r="J148" i="19"/>
  <c r="K148" i="19"/>
  <c r="L148" i="19"/>
  <c r="M148" i="19"/>
  <c r="N148" i="19"/>
  <c r="O148" i="19"/>
  <c r="Q148" i="19"/>
  <c r="R148" i="19"/>
  <c r="A149" i="19"/>
  <c r="B149" i="19"/>
  <c r="C149" i="19"/>
  <c r="D149" i="19"/>
  <c r="E149" i="19"/>
  <c r="F149" i="19"/>
  <c r="G149" i="19"/>
  <c r="H149" i="19"/>
  <c r="I149" i="19"/>
  <c r="J149" i="19"/>
  <c r="K149" i="19"/>
  <c r="L149" i="19"/>
  <c r="M149" i="19"/>
  <c r="N149" i="19"/>
  <c r="O149" i="19"/>
  <c r="Q149" i="19"/>
  <c r="R149" i="19"/>
  <c r="A150" i="19"/>
  <c r="B150" i="19"/>
  <c r="C150" i="19"/>
  <c r="D150" i="19"/>
  <c r="E150" i="19"/>
  <c r="F150" i="19"/>
  <c r="G150" i="19"/>
  <c r="H150" i="19"/>
  <c r="I150" i="19"/>
  <c r="J150" i="19"/>
  <c r="K150" i="19"/>
  <c r="L150" i="19"/>
  <c r="M150" i="19"/>
  <c r="N150" i="19"/>
  <c r="O150" i="19"/>
  <c r="Q150" i="19"/>
  <c r="R150" i="19"/>
  <c r="A151" i="19"/>
  <c r="B151" i="19"/>
  <c r="C151" i="19"/>
  <c r="D151" i="19"/>
  <c r="E151" i="19"/>
  <c r="F151" i="19"/>
  <c r="G151" i="19"/>
  <c r="H151" i="19"/>
  <c r="I151" i="19"/>
  <c r="J151" i="19"/>
  <c r="K151" i="19"/>
  <c r="L151" i="19"/>
  <c r="M151" i="19"/>
  <c r="N151" i="19"/>
  <c r="O151" i="19"/>
  <c r="Q151" i="19"/>
  <c r="R151" i="19"/>
  <c r="A152" i="19"/>
  <c r="B152" i="19"/>
  <c r="C152" i="19"/>
  <c r="D152" i="19"/>
  <c r="E152" i="19"/>
  <c r="F152" i="19"/>
  <c r="G152" i="19"/>
  <c r="H152" i="19"/>
  <c r="I152" i="19"/>
  <c r="J152" i="19"/>
  <c r="K152" i="19"/>
  <c r="L152" i="19"/>
  <c r="M152" i="19"/>
  <c r="N152" i="19"/>
  <c r="O152" i="19"/>
  <c r="Q152" i="19"/>
  <c r="R152" i="19"/>
  <c r="A153" i="19"/>
  <c r="B153" i="19"/>
  <c r="C153" i="19"/>
  <c r="D153" i="19"/>
  <c r="E153" i="19"/>
  <c r="F153" i="19"/>
  <c r="G153" i="19"/>
  <c r="H153" i="19"/>
  <c r="I153" i="19"/>
  <c r="J153" i="19"/>
  <c r="K153" i="19"/>
  <c r="L153" i="19"/>
  <c r="M153" i="19"/>
  <c r="N153" i="19"/>
  <c r="O153" i="19"/>
  <c r="Q153" i="19"/>
  <c r="R153" i="19"/>
  <c r="A154" i="19"/>
  <c r="B154" i="19"/>
  <c r="C154" i="19"/>
  <c r="D154" i="19"/>
  <c r="E154" i="19"/>
  <c r="F154" i="19"/>
  <c r="G154" i="19"/>
  <c r="H154" i="19"/>
  <c r="I154" i="19"/>
  <c r="J154" i="19"/>
  <c r="K154" i="19"/>
  <c r="L154" i="19"/>
  <c r="M154" i="19"/>
  <c r="N154" i="19"/>
  <c r="O154" i="19"/>
  <c r="Q154" i="19"/>
  <c r="R154" i="19"/>
  <c r="A155" i="19"/>
  <c r="B155" i="19"/>
  <c r="C155" i="19"/>
  <c r="D155" i="19"/>
  <c r="E155" i="19"/>
  <c r="F155" i="19"/>
  <c r="G155" i="19"/>
  <c r="H155" i="19"/>
  <c r="I155" i="19"/>
  <c r="J155" i="19"/>
  <c r="K155" i="19"/>
  <c r="L155" i="19"/>
  <c r="M155" i="19"/>
  <c r="N155" i="19"/>
  <c r="O155" i="19"/>
  <c r="Q155" i="19"/>
  <c r="R155" i="19"/>
  <c r="A156" i="19"/>
  <c r="B156" i="19"/>
  <c r="C156" i="19"/>
  <c r="D156" i="19"/>
  <c r="E156" i="19"/>
  <c r="F156" i="19"/>
  <c r="G156" i="19"/>
  <c r="H156" i="19"/>
  <c r="I156" i="19"/>
  <c r="J156" i="19"/>
  <c r="K156" i="19"/>
  <c r="L156" i="19"/>
  <c r="M156" i="19"/>
  <c r="N156" i="19"/>
  <c r="O156" i="19"/>
  <c r="Q156" i="19"/>
  <c r="R156" i="19"/>
  <c r="A157" i="19"/>
  <c r="B157" i="19"/>
  <c r="C157" i="19"/>
  <c r="D157" i="19"/>
  <c r="E157" i="19"/>
  <c r="F157" i="19"/>
  <c r="G157" i="19"/>
  <c r="H157" i="19"/>
  <c r="I157" i="19"/>
  <c r="J157" i="19"/>
  <c r="K157" i="19"/>
  <c r="L157" i="19"/>
  <c r="M157" i="19"/>
  <c r="N157" i="19"/>
  <c r="O157" i="19"/>
  <c r="Q157" i="19"/>
  <c r="R157" i="19"/>
  <c r="A158" i="19"/>
  <c r="B158" i="19"/>
  <c r="C158" i="19"/>
  <c r="D158" i="19"/>
  <c r="E158" i="19"/>
  <c r="F158" i="19"/>
  <c r="G158" i="19"/>
  <c r="H158" i="19"/>
  <c r="I158" i="19"/>
  <c r="J158" i="19"/>
  <c r="K158" i="19"/>
  <c r="L158" i="19"/>
  <c r="M158" i="19"/>
  <c r="N158" i="19"/>
  <c r="O158" i="19"/>
  <c r="Q158" i="19"/>
  <c r="R158" i="19"/>
  <c r="A159" i="19"/>
  <c r="B159" i="19"/>
  <c r="C159" i="19"/>
  <c r="D159" i="19"/>
  <c r="E159" i="19"/>
  <c r="F159" i="19"/>
  <c r="G159" i="19"/>
  <c r="H159" i="19"/>
  <c r="I159" i="19"/>
  <c r="J159" i="19"/>
  <c r="K159" i="19"/>
  <c r="L159" i="19"/>
  <c r="M159" i="19"/>
  <c r="N159" i="19"/>
  <c r="O159" i="19"/>
  <c r="Q159" i="19"/>
  <c r="R159" i="19"/>
  <c r="A160" i="19"/>
  <c r="B160" i="19"/>
  <c r="C160" i="19"/>
  <c r="D160" i="19"/>
  <c r="E160" i="19"/>
  <c r="F160" i="19"/>
  <c r="G160" i="19"/>
  <c r="H160" i="19"/>
  <c r="I160" i="19"/>
  <c r="J160" i="19"/>
  <c r="K160" i="19"/>
  <c r="L160" i="19"/>
  <c r="M160" i="19"/>
  <c r="N160" i="19"/>
  <c r="O160" i="19"/>
  <c r="Q160" i="19"/>
  <c r="R160" i="19"/>
  <c r="A161" i="19"/>
  <c r="B161" i="19"/>
  <c r="C161" i="19"/>
  <c r="D161" i="19"/>
  <c r="E161" i="19"/>
  <c r="F161" i="19"/>
  <c r="G161" i="19"/>
  <c r="H161" i="19"/>
  <c r="I161" i="19"/>
  <c r="J161" i="19"/>
  <c r="K161" i="19"/>
  <c r="L161" i="19"/>
  <c r="M161" i="19"/>
  <c r="N161" i="19"/>
  <c r="O161" i="19"/>
  <c r="Q161" i="19"/>
  <c r="R161" i="19"/>
  <c r="A162" i="19"/>
  <c r="B162" i="19"/>
  <c r="C162" i="19"/>
  <c r="D162" i="19"/>
  <c r="E162" i="19"/>
  <c r="F162" i="19"/>
  <c r="G162" i="19"/>
  <c r="H162" i="19"/>
  <c r="I162" i="19"/>
  <c r="J162" i="19"/>
  <c r="K162" i="19"/>
  <c r="L162" i="19"/>
  <c r="M162" i="19"/>
  <c r="N162" i="19"/>
  <c r="O162" i="19"/>
  <c r="Q162" i="19"/>
  <c r="R162" i="19"/>
  <c r="A163" i="19"/>
  <c r="B163" i="19"/>
  <c r="C163" i="19"/>
  <c r="D163" i="19"/>
  <c r="E163" i="19"/>
  <c r="F163" i="19"/>
  <c r="G163" i="19"/>
  <c r="H163" i="19"/>
  <c r="I163" i="19"/>
  <c r="J163" i="19"/>
  <c r="K163" i="19"/>
  <c r="L163" i="19"/>
  <c r="M163" i="19"/>
  <c r="N163" i="19"/>
  <c r="O163" i="19"/>
  <c r="Q163" i="19"/>
  <c r="R163" i="19"/>
  <c r="A164" i="19"/>
  <c r="B164" i="19"/>
  <c r="C164" i="19"/>
  <c r="D164" i="19"/>
  <c r="E164" i="19"/>
  <c r="F164" i="19"/>
  <c r="G164" i="19"/>
  <c r="H164" i="19"/>
  <c r="I164" i="19"/>
  <c r="J164" i="19"/>
  <c r="K164" i="19"/>
  <c r="L164" i="19"/>
  <c r="M164" i="19"/>
  <c r="N164" i="19"/>
  <c r="O164" i="19"/>
  <c r="Q164" i="19"/>
  <c r="R164" i="19"/>
  <c r="A165" i="19"/>
  <c r="B165" i="19"/>
  <c r="C165" i="19"/>
  <c r="D165" i="19"/>
  <c r="E165" i="19"/>
  <c r="F165" i="19"/>
  <c r="G165" i="19"/>
  <c r="H165" i="19"/>
  <c r="I165" i="19"/>
  <c r="J165" i="19"/>
  <c r="K165" i="19"/>
  <c r="L165" i="19"/>
  <c r="M165" i="19"/>
  <c r="N165" i="19"/>
  <c r="O165" i="19"/>
  <c r="Q165" i="19"/>
  <c r="R165" i="19"/>
  <c r="A166" i="19"/>
  <c r="B166" i="19"/>
  <c r="C166" i="19"/>
  <c r="D166" i="19"/>
  <c r="E166" i="19"/>
  <c r="F166" i="19"/>
  <c r="G166" i="19"/>
  <c r="H166" i="19"/>
  <c r="I166" i="19"/>
  <c r="J166" i="19"/>
  <c r="K166" i="19"/>
  <c r="L166" i="19"/>
  <c r="M166" i="19"/>
  <c r="N166" i="19"/>
  <c r="O166" i="19"/>
  <c r="Q166" i="19"/>
  <c r="R166" i="19"/>
  <c r="A167" i="19"/>
  <c r="B167" i="19"/>
  <c r="C167" i="19"/>
  <c r="D167" i="19"/>
  <c r="E167" i="19"/>
  <c r="F167" i="19"/>
  <c r="G167" i="19"/>
  <c r="H167" i="19"/>
  <c r="I167" i="19"/>
  <c r="J167" i="19"/>
  <c r="K167" i="19"/>
  <c r="L167" i="19"/>
  <c r="M167" i="19"/>
  <c r="N167" i="19"/>
  <c r="O167" i="19"/>
  <c r="Q167" i="19"/>
  <c r="R167" i="19"/>
  <c r="A168" i="19"/>
  <c r="B168" i="19"/>
  <c r="C168" i="19"/>
  <c r="D168" i="19"/>
  <c r="E168" i="19"/>
  <c r="F168" i="19"/>
  <c r="G168" i="19"/>
  <c r="H168" i="19"/>
  <c r="I168" i="19"/>
  <c r="J168" i="19"/>
  <c r="K168" i="19"/>
  <c r="L168" i="19"/>
  <c r="M168" i="19"/>
  <c r="N168" i="19"/>
  <c r="O168" i="19"/>
  <c r="Q168" i="19"/>
  <c r="R168" i="19"/>
  <c r="A169" i="19"/>
  <c r="B169" i="19"/>
  <c r="C169" i="19"/>
  <c r="D169" i="19"/>
  <c r="E169" i="19"/>
  <c r="F169" i="19"/>
  <c r="G169" i="19"/>
  <c r="H169" i="19"/>
  <c r="I169" i="19"/>
  <c r="J169" i="19"/>
  <c r="K169" i="19"/>
  <c r="L169" i="19"/>
  <c r="M169" i="19"/>
  <c r="N169" i="19"/>
  <c r="O169" i="19"/>
  <c r="Q169" i="19"/>
  <c r="R169" i="19"/>
  <c r="A170" i="19"/>
  <c r="B170" i="19"/>
  <c r="C170" i="19"/>
  <c r="D170" i="19"/>
  <c r="E170" i="19"/>
  <c r="F170" i="19"/>
  <c r="G170" i="19"/>
  <c r="H170" i="19"/>
  <c r="I170" i="19"/>
  <c r="J170" i="19"/>
  <c r="K170" i="19"/>
  <c r="L170" i="19"/>
  <c r="M170" i="19"/>
  <c r="N170" i="19"/>
  <c r="O170" i="19"/>
  <c r="Q170" i="19"/>
  <c r="R170" i="19"/>
  <c r="A171" i="19"/>
  <c r="B171" i="19"/>
  <c r="C171" i="19"/>
  <c r="D171" i="19"/>
  <c r="E171" i="19"/>
  <c r="F171" i="19"/>
  <c r="G171" i="19"/>
  <c r="H171" i="19"/>
  <c r="I171" i="19"/>
  <c r="J171" i="19"/>
  <c r="K171" i="19"/>
  <c r="L171" i="19"/>
  <c r="M171" i="19"/>
  <c r="N171" i="19"/>
  <c r="O171" i="19"/>
  <c r="Q171" i="19"/>
  <c r="R171" i="19"/>
  <c r="A172" i="19"/>
  <c r="B172" i="19"/>
  <c r="C172" i="19"/>
  <c r="D172" i="19"/>
  <c r="E172" i="19"/>
  <c r="F172" i="19"/>
  <c r="G172" i="19"/>
  <c r="H172" i="19"/>
  <c r="I172" i="19"/>
  <c r="J172" i="19"/>
  <c r="K172" i="19"/>
  <c r="L172" i="19"/>
  <c r="M172" i="19"/>
  <c r="N172" i="19"/>
  <c r="O172" i="19"/>
  <c r="Q172" i="19"/>
  <c r="R172" i="19"/>
  <c r="A173" i="19"/>
  <c r="B173" i="19"/>
  <c r="C173" i="19"/>
  <c r="D173" i="19"/>
  <c r="E173" i="19"/>
  <c r="F173" i="19"/>
  <c r="G173" i="19"/>
  <c r="H173" i="19"/>
  <c r="I173" i="19"/>
  <c r="J173" i="19"/>
  <c r="K173" i="19"/>
  <c r="L173" i="19"/>
  <c r="M173" i="19"/>
  <c r="N173" i="19"/>
  <c r="O173" i="19"/>
  <c r="Q173" i="19"/>
  <c r="R173" i="19"/>
  <c r="A174" i="19"/>
  <c r="B174" i="19"/>
  <c r="C174" i="19"/>
  <c r="D174" i="19"/>
  <c r="E174" i="19"/>
  <c r="F174" i="19"/>
  <c r="G174" i="19"/>
  <c r="H174" i="19"/>
  <c r="I174" i="19"/>
  <c r="J174" i="19"/>
  <c r="K174" i="19"/>
  <c r="L174" i="19"/>
  <c r="M174" i="19"/>
  <c r="N174" i="19"/>
  <c r="O174" i="19"/>
  <c r="Q174" i="19"/>
  <c r="R174" i="19"/>
  <c r="A175" i="19"/>
  <c r="B175" i="19"/>
  <c r="C175" i="19"/>
  <c r="D175" i="19"/>
  <c r="E175" i="19"/>
  <c r="F175" i="19"/>
  <c r="G175" i="19"/>
  <c r="H175" i="19"/>
  <c r="I175" i="19"/>
  <c r="J175" i="19"/>
  <c r="K175" i="19"/>
  <c r="L175" i="19"/>
  <c r="M175" i="19"/>
  <c r="N175" i="19"/>
  <c r="O175" i="19"/>
  <c r="Q175" i="19"/>
  <c r="R175" i="19"/>
  <c r="A176" i="19"/>
  <c r="B176" i="19"/>
  <c r="C176" i="19"/>
  <c r="D176" i="19"/>
  <c r="E176" i="19"/>
  <c r="F176" i="19"/>
  <c r="G176" i="19"/>
  <c r="H176" i="19"/>
  <c r="I176" i="19"/>
  <c r="J176" i="19"/>
  <c r="K176" i="19"/>
  <c r="L176" i="19"/>
  <c r="M176" i="19"/>
  <c r="N176" i="19"/>
  <c r="O176" i="19"/>
  <c r="Q176" i="19"/>
  <c r="R176" i="19"/>
  <c r="A177" i="19"/>
  <c r="B177" i="19"/>
  <c r="C177" i="19"/>
  <c r="D177" i="19"/>
  <c r="E177" i="19"/>
  <c r="F177" i="19"/>
  <c r="G177" i="19"/>
  <c r="H177" i="19"/>
  <c r="I177" i="19"/>
  <c r="J177" i="19"/>
  <c r="K177" i="19"/>
  <c r="L177" i="19"/>
  <c r="M177" i="19"/>
  <c r="N177" i="19"/>
  <c r="O177" i="19"/>
  <c r="Q177" i="19"/>
  <c r="R177" i="19"/>
  <c r="A178" i="19"/>
  <c r="B178" i="19"/>
  <c r="C178" i="19"/>
  <c r="D178" i="19"/>
  <c r="E178" i="19"/>
  <c r="F178" i="19"/>
  <c r="G178" i="19"/>
  <c r="H178" i="19"/>
  <c r="I178" i="19"/>
  <c r="J178" i="19"/>
  <c r="K178" i="19"/>
  <c r="L178" i="19"/>
  <c r="M178" i="19"/>
  <c r="N178" i="19"/>
  <c r="O178" i="19"/>
  <c r="Q178" i="19"/>
  <c r="R178" i="19"/>
  <c r="A179" i="19"/>
  <c r="B179" i="19"/>
  <c r="C179" i="19"/>
  <c r="D179" i="19"/>
  <c r="E179" i="19"/>
  <c r="F179" i="19"/>
  <c r="G179" i="19"/>
  <c r="H179" i="19"/>
  <c r="I179" i="19"/>
  <c r="J179" i="19"/>
  <c r="K179" i="19"/>
  <c r="L179" i="19"/>
  <c r="M179" i="19"/>
  <c r="N179" i="19"/>
  <c r="O179" i="19"/>
  <c r="Q179" i="19"/>
  <c r="R179" i="19"/>
  <c r="A180" i="19"/>
  <c r="B180" i="19"/>
  <c r="C180" i="19"/>
  <c r="D180" i="19"/>
  <c r="E180" i="19"/>
  <c r="F180" i="19"/>
  <c r="G180" i="19"/>
  <c r="H180" i="19"/>
  <c r="I180" i="19"/>
  <c r="J180" i="19"/>
  <c r="K180" i="19"/>
  <c r="L180" i="19"/>
  <c r="M180" i="19"/>
  <c r="N180" i="19"/>
  <c r="O180" i="19"/>
  <c r="Q180" i="19"/>
  <c r="R180" i="19"/>
  <c r="A181" i="19"/>
  <c r="B181" i="19"/>
  <c r="C181" i="19"/>
  <c r="D181" i="19"/>
  <c r="E181" i="19"/>
  <c r="F181" i="19"/>
  <c r="G181" i="19"/>
  <c r="H181" i="19"/>
  <c r="I181" i="19"/>
  <c r="J181" i="19"/>
  <c r="K181" i="19"/>
  <c r="L181" i="19"/>
  <c r="M181" i="19"/>
  <c r="N181" i="19"/>
  <c r="O181" i="19"/>
  <c r="Q181" i="19"/>
  <c r="R181" i="19"/>
  <c r="A182" i="19"/>
  <c r="B182" i="19"/>
  <c r="C182" i="19"/>
  <c r="D182" i="19"/>
  <c r="E182" i="19"/>
  <c r="F182" i="19"/>
  <c r="G182" i="19"/>
  <c r="H182" i="19"/>
  <c r="I182" i="19"/>
  <c r="J182" i="19"/>
  <c r="K182" i="19"/>
  <c r="L182" i="19"/>
  <c r="M182" i="19"/>
  <c r="N182" i="19"/>
  <c r="O182" i="19"/>
  <c r="Q182" i="19"/>
  <c r="R182" i="19"/>
  <c r="A183" i="19"/>
  <c r="B183" i="19"/>
  <c r="C183" i="19"/>
  <c r="D183" i="19"/>
  <c r="E183" i="19"/>
  <c r="F183" i="19"/>
  <c r="G183" i="19"/>
  <c r="H183" i="19"/>
  <c r="I183" i="19"/>
  <c r="J183" i="19"/>
  <c r="K183" i="19"/>
  <c r="L183" i="19"/>
  <c r="M183" i="19"/>
  <c r="N183" i="19"/>
  <c r="O183" i="19"/>
  <c r="Q183" i="19"/>
  <c r="R183" i="19"/>
  <c r="A184" i="19"/>
  <c r="B184" i="19"/>
  <c r="C184" i="19"/>
  <c r="D184" i="19"/>
  <c r="E184" i="19"/>
  <c r="F184" i="19"/>
  <c r="G184" i="19"/>
  <c r="H184" i="19"/>
  <c r="I184" i="19"/>
  <c r="J184" i="19"/>
  <c r="K184" i="19"/>
  <c r="L184" i="19"/>
  <c r="M184" i="19"/>
  <c r="N184" i="19"/>
  <c r="O184" i="19"/>
  <c r="Q184" i="19"/>
  <c r="R184" i="19"/>
  <c r="A185" i="19"/>
  <c r="B185" i="19"/>
  <c r="C185" i="19"/>
  <c r="D185" i="19"/>
  <c r="E185" i="19"/>
  <c r="F185" i="19"/>
  <c r="G185" i="19"/>
  <c r="H185" i="19"/>
  <c r="I185" i="19"/>
  <c r="J185" i="19"/>
  <c r="K185" i="19"/>
  <c r="L185" i="19"/>
  <c r="M185" i="19"/>
  <c r="N185" i="19"/>
  <c r="O185" i="19"/>
  <c r="Q185" i="19"/>
  <c r="R185" i="19"/>
  <c r="A186" i="19"/>
  <c r="B186" i="19"/>
  <c r="C186" i="19"/>
  <c r="D186" i="19"/>
  <c r="E186" i="19"/>
  <c r="F186" i="19"/>
  <c r="G186" i="19"/>
  <c r="H186" i="19"/>
  <c r="I186" i="19"/>
  <c r="J186" i="19"/>
  <c r="K186" i="19"/>
  <c r="L186" i="19"/>
  <c r="M186" i="19"/>
  <c r="N186" i="19"/>
  <c r="O186" i="19"/>
  <c r="Q186" i="19"/>
  <c r="R186" i="19"/>
  <c r="A187" i="19"/>
  <c r="B187" i="19"/>
  <c r="C187" i="19"/>
  <c r="D187" i="19"/>
  <c r="E187" i="19"/>
  <c r="F187" i="19"/>
  <c r="G187" i="19"/>
  <c r="H187" i="19"/>
  <c r="I187" i="19"/>
  <c r="J187" i="19"/>
  <c r="K187" i="19"/>
  <c r="L187" i="19"/>
  <c r="M187" i="19"/>
  <c r="N187" i="19"/>
  <c r="O187" i="19"/>
  <c r="Q187" i="19"/>
  <c r="R187" i="19"/>
  <c r="A188" i="19"/>
  <c r="B188" i="19"/>
  <c r="C188" i="19"/>
  <c r="D188" i="19"/>
  <c r="E188" i="19"/>
  <c r="F188" i="19"/>
  <c r="G188" i="19"/>
  <c r="H188" i="19"/>
  <c r="I188" i="19"/>
  <c r="J188" i="19"/>
  <c r="K188" i="19"/>
  <c r="L188" i="19"/>
  <c r="M188" i="19"/>
  <c r="N188" i="19"/>
  <c r="O188" i="19"/>
  <c r="Q188" i="19"/>
  <c r="R188" i="19"/>
  <c r="A189" i="19"/>
  <c r="B189" i="19"/>
  <c r="C189" i="19"/>
  <c r="D189" i="19"/>
  <c r="E189" i="19"/>
  <c r="F189" i="19"/>
  <c r="G189" i="19"/>
  <c r="H189" i="19"/>
  <c r="I189" i="19"/>
  <c r="J189" i="19"/>
  <c r="K189" i="19"/>
  <c r="L189" i="19"/>
  <c r="M189" i="19"/>
  <c r="N189" i="19"/>
  <c r="O189" i="19"/>
  <c r="Q189" i="19"/>
  <c r="R189" i="19"/>
  <c r="A190" i="19"/>
  <c r="B190" i="19"/>
  <c r="C190" i="19"/>
  <c r="D190" i="19"/>
  <c r="E190" i="19"/>
  <c r="F190" i="19"/>
  <c r="G190" i="19"/>
  <c r="H190" i="19"/>
  <c r="I190" i="19"/>
  <c r="J190" i="19"/>
  <c r="K190" i="19"/>
  <c r="L190" i="19"/>
  <c r="M190" i="19"/>
  <c r="N190" i="19"/>
  <c r="O190" i="19"/>
  <c r="Q190" i="19"/>
  <c r="R190" i="19"/>
  <c r="A191" i="19"/>
  <c r="B191" i="19"/>
  <c r="C191" i="19"/>
  <c r="D191" i="19"/>
  <c r="E191" i="19"/>
  <c r="F191" i="19"/>
  <c r="G191" i="19"/>
  <c r="H191" i="19"/>
  <c r="I191" i="19"/>
  <c r="J191" i="19"/>
  <c r="K191" i="19"/>
  <c r="L191" i="19"/>
  <c r="M191" i="19"/>
  <c r="N191" i="19"/>
  <c r="O191" i="19"/>
  <c r="Q191" i="19"/>
  <c r="R191" i="19"/>
  <c r="A192" i="19"/>
  <c r="B192" i="19"/>
  <c r="C192" i="19"/>
  <c r="D192" i="19"/>
  <c r="E192" i="19"/>
  <c r="F192" i="19"/>
  <c r="G192" i="19"/>
  <c r="H192" i="19"/>
  <c r="I192" i="19"/>
  <c r="J192" i="19"/>
  <c r="K192" i="19"/>
  <c r="L192" i="19"/>
  <c r="M192" i="19"/>
  <c r="N192" i="19"/>
  <c r="O192" i="19"/>
  <c r="Q192" i="19"/>
  <c r="R192" i="19"/>
  <c r="A193" i="19"/>
  <c r="B193" i="19"/>
  <c r="C193" i="19"/>
  <c r="D193" i="19"/>
  <c r="E193" i="19"/>
  <c r="F193" i="19"/>
  <c r="G193" i="19"/>
  <c r="H193" i="19"/>
  <c r="I193" i="19"/>
  <c r="J193" i="19"/>
  <c r="K193" i="19"/>
  <c r="L193" i="19"/>
  <c r="M193" i="19"/>
  <c r="N193" i="19"/>
  <c r="O193" i="19"/>
  <c r="Q193" i="19"/>
  <c r="R193" i="19"/>
  <c r="A194" i="19"/>
  <c r="B194" i="19"/>
  <c r="C194" i="19"/>
  <c r="D194" i="19"/>
  <c r="E194" i="19"/>
  <c r="F194" i="19"/>
  <c r="G194" i="19"/>
  <c r="H194" i="19"/>
  <c r="I194" i="19"/>
  <c r="J194" i="19"/>
  <c r="K194" i="19"/>
  <c r="L194" i="19"/>
  <c r="M194" i="19"/>
  <c r="N194" i="19"/>
  <c r="O194" i="19"/>
  <c r="Q194" i="19"/>
  <c r="R194" i="19"/>
  <c r="A195" i="19"/>
  <c r="B195" i="19"/>
  <c r="C195" i="19"/>
  <c r="D195" i="19"/>
  <c r="E195" i="19"/>
  <c r="F195" i="19"/>
  <c r="G195" i="19"/>
  <c r="H195" i="19"/>
  <c r="I195" i="19"/>
  <c r="J195" i="19"/>
  <c r="K195" i="19"/>
  <c r="L195" i="19"/>
  <c r="M195" i="19"/>
  <c r="N195" i="19"/>
  <c r="O195" i="19"/>
  <c r="Q195" i="19"/>
  <c r="R195" i="19"/>
  <c r="A196" i="19"/>
  <c r="B196" i="19"/>
  <c r="C196" i="19"/>
  <c r="D196" i="19"/>
  <c r="E196" i="19"/>
  <c r="F196" i="19"/>
  <c r="G196" i="19"/>
  <c r="H196" i="19"/>
  <c r="I196" i="19"/>
  <c r="J196" i="19"/>
  <c r="K196" i="19"/>
  <c r="L196" i="19"/>
  <c r="M196" i="19"/>
  <c r="N196" i="19"/>
  <c r="O196" i="19"/>
  <c r="Q196" i="19"/>
  <c r="R196" i="19"/>
  <c r="A197" i="19"/>
  <c r="B197" i="19"/>
  <c r="C197" i="19"/>
  <c r="D197" i="19"/>
  <c r="E197" i="19"/>
  <c r="F197" i="19"/>
  <c r="G197" i="19"/>
  <c r="H197" i="19"/>
  <c r="I197" i="19"/>
  <c r="J197" i="19"/>
  <c r="K197" i="19"/>
  <c r="L197" i="19"/>
  <c r="M197" i="19"/>
  <c r="N197" i="19"/>
  <c r="O197" i="19"/>
  <c r="Q197" i="19"/>
  <c r="R197" i="19"/>
  <c r="A198" i="19"/>
  <c r="B198" i="19"/>
  <c r="C198" i="19"/>
  <c r="D198" i="19"/>
  <c r="E198" i="19"/>
  <c r="F198" i="19"/>
  <c r="G198" i="19"/>
  <c r="H198" i="19"/>
  <c r="I198" i="19"/>
  <c r="J198" i="19"/>
  <c r="K198" i="19"/>
  <c r="L198" i="19"/>
  <c r="M198" i="19"/>
  <c r="N198" i="19"/>
  <c r="O198" i="19"/>
  <c r="Q198" i="19"/>
  <c r="R198" i="19"/>
  <c r="A199" i="19"/>
  <c r="B199" i="19"/>
  <c r="C199" i="19"/>
  <c r="D199" i="19"/>
  <c r="E199" i="19"/>
  <c r="F199" i="19"/>
  <c r="G199" i="19"/>
  <c r="H199" i="19"/>
  <c r="I199" i="19"/>
  <c r="J199" i="19"/>
  <c r="K199" i="19"/>
  <c r="L199" i="19"/>
  <c r="M199" i="19"/>
  <c r="N199" i="19"/>
  <c r="O199" i="19"/>
  <c r="Q199" i="19"/>
  <c r="R199" i="19"/>
  <c r="A200" i="19"/>
  <c r="B200" i="19"/>
  <c r="C200" i="19"/>
  <c r="D200" i="19"/>
  <c r="E200" i="19"/>
  <c r="F200" i="19"/>
  <c r="G200" i="19"/>
  <c r="H200" i="19"/>
  <c r="I200" i="19"/>
  <c r="J200" i="19"/>
  <c r="K200" i="19"/>
  <c r="L200" i="19"/>
  <c r="M200" i="19"/>
  <c r="N200" i="19"/>
  <c r="O200" i="19"/>
  <c r="Q200" i="19"/>
  <c r="R200" i="19"/>
  <c r="A201" i="19"/>
  <c r="B201" i="19"/>
  <c r="C201" i="19"/>
  <c r="D201" i="19"/>
  <c r="E201" i="19"/>
  <c r="F201" i="19"/>
  <c r="G201" i="19"/>
  <c r="H201" i="19"/>
  <c r="I201" i="19"/>
  <c r="J201" i="19"/>
  <c r="K201" i="19"/>
  <c r="L201" i="19"/>
  <c r="M201" i="19"/>
  <c r="N201" i="19"/>
  <c r="O201" i="19"/>
  <c r="Q201" i="19"/>
  <c r="R201" i="19"/>
  <c r="A202" i="19"/>
  <c r="B202" i="19"/>
  <c r="C202" i="19"/>
  <c r="D202" i="19"/>
  <c r="E202" i="19"/>
  <c r="F202" i="19"/>
  <c r="G202" i="19"/>
  <c r="H202" i="19"/>
  <c r="I202" i="19"/>
  <c r="J202" i="19"/>
  <c r="K202" i="19"/>
  <c r="L202" i="19"/>
  <c r="M202" i="19"/>
  <c r="N202" i="19"/>
  <c r="O202" i="19"/>
  <c r="Q202" i="19"/>
  <c r="R202" i="19"/>
  <c r="A203" i="19"/>
  <c r="B203" i="19"/>
  <c r="C203" i="19"/>
  <c r="D203" i="19"/>
  <c r="E203" i="19"/>
  <c r="F203" i="19"/>
  <c r="G203" i="19"/>
  <c r="H203" i="19"/>
  <c r="I203" i="19"/>
  <c r="J203" i="19"/>
  <c r="K203" i="19"/>
  <c r="L203" i="19"/>
  <c r="M203" i="19"/>
  <c r="N203" i="19"/>
  <c r="O203" i="19"/>
  <c r="Q203" i="19"/>
  <c r="R203" i="19"/>
  <c r="A204" i="19"/>
  <c r="B204" i="19"/>
  <c r="C204" i="19"/>
  <c r="D204" i="19"/>
  <c r="E204" i="19"/>
  <c r="F204" i="19"/>
  <c r="G204" i="19"/>
  <c r="H204" i="19"/>
  <c r="I204" i="19"/>
  <c r="J204" i="19"/>
  <c r="K204" i="19"/>
  <c r="L204" i="19"/>
  <c r="M204" i="19"/>
  <c r="N204" i="19"/>
  <c r="O204" i="19"/>
  <c r="Q204" i="19"/>
  <c r="R204" i="19"/>
  <c r="A205" i="19"/>
  <c r="B205" i="19"/>
  <c r="C205" i="19"/>
  <c r="D205" i="19"/>
  <c r="E205" i="19"/>
  <c r="F205" i="19"/>
  <c r="G205" i="19"/>
  <c r="H205" i="19"/>
  <c r="I205" i="19"/>
  <c r="J205" i="19"/>
  <c r="K205" i="19"/>
  <c r="L205" i="19"/>
  <c r="M205" i="19"/>
  <c r="N205" i="19"/>
  <c r="O205" i="19"/>
  <c r="Q205" i="19"/>
  <c r="R205" i="19"/>
  <c r="A206" i="19"/>
  <c r="B206" i="19"/>
  <c r="C206" i="19"/>
  <c r="D206" i="19"/>
  <c r="E206" i="19"/>
  <c r="F206" i="19"/>
  <c r="G206" i="19"/>
  <c r="H206" i="19"/>
  <c r="I206" i="19"/>
  <c r="J206" i="19"/>
  <c r="K206" i="19"/>
  <c r="L206" i="19"/>
  <c r="M206" i="19"/>
  <c r="N206" i="19"/>
  <c r="O206" i="19"/>
  <c r="Q206" i="19"/>
  <c r="R206" i="19"/>
  <c r="A207" i="19"/>
  <c r="B207" i="19"/>
  <c r="C207" i="19"/>
  <c r="D207" i="19"/>
  <c r="E207" i="19"/>
  <c r="F207" i="19"/>
  <c r="G207" i="19"/>
  <c r="H207" i="19"/>
  <c r="I207" i="19"/>
  <c r="J207" i="19"/>
  <c r="K207" i="19"/>
  <c r="L207" i="19"/>
  <c r="M207" i="19"/>
  <c r="N207" i="19"/>
  <c r="O207" i="19"/>
  <c r="Q207" i="19"/>
  <c r="R207" i="19"/>
  <c r="A208" i="19"/>
  <c r="B208" i="19"/>
  <c r="C208" i="19"/>
  <c r="D208" i="19"/>
  <c r="E208" i="19"/>
  <c r="F208" i="19"/>
  <c r="G208" i="19"/>
  <c r="H208" i="19"/>
  <c r="I208" i="19"/>
  <c r="J208" i="19"/>
  <c r="K208" i="19"/>
  <c r="L208" i="19"/>
  <c r="M208" i="19"/>
  <c r="N208" i="19"/>
  <c r="O208" i="19"/>
  <c r="Q208" i="19"/>
  <c r="R208" i="19"/>
  <c r="A209" i="19"/>
  <c r="B209" i="19"/>
  <c r="C209" i="19"/>
  <c r="D209" i="19"/>
  <c r="E209" i="19"/>
  <c r="F209" i="19"/>
  <c r="G209" i="19"/>
  <c r="H209" i="19"/>
  <c r="I209" i="19"/>
  <c r="J209" i="19"/>
  <c r="K209" i="19"/>
  <c r="L209" i="19"/>
  <c r="M209" i="19"/>
  <c r="N209" i="19"/>
  <c r="O209" i="19"/>
  <c r="Q209" i="19"/>
  <c r="R209" i="19"/>
  <c r="A210" i="19"/>
  <c r="B210" i="19"/>
  <c r="C210" i="19"/>
  <c r="D210" i="19"/>
  <c r="E210" i="19"/>
  <c r="F210" i="19"/>
  <c r="G210" i="19"/>
  <c r="H210" i="19"/>
  <c r="I210" i="19"/>
  <c r="J210" i="19"/>
  <c r="K210" i="19"/>
  <c r="L210" i="19"/>
  <c r="M210" i="19"/>
  <c r="N210" i="19"/>
  <c r="O210" i="19"/>
  <c r="Q210" i="19"/>
  <c r="R210" i="19"/>
  <c r="A211" i="19"/>
  <c r="B211" i="19"/>
  <c r="C211" i="19"/>
  <c r="D211" i="19"/>
  <c r="E211" i="19"/>
  <c r="F211" i="19"/>
  <c r="G211" i="19"/>
  <c r="H211" i="19"/>
  <c r="I211" i="19"/>
  <c r="J211" i="19"/>
  <c r="K211" i="19"/>
  <c r="L211" i="19"/>
  <c r="M211" i="19"/>
  <c r="N211" i="19"/>
  <c r="O211" i="19"/>
  <c r="Q211" i="19"/>
  <c r="R211" i="19"/>
  <c r="A212" i="19"/>
  <c r="B212" i="19"/>
  <c r="C212" i="19"/>
  <c r="D212" i="19"/>
  <c r="E212" i="19"/>
  <c r="F212" i="19"/>
  <c r="G212" i="19"/>
  <c r="H212" i="19"/>
  <c r="I212" i="19"/>
  <c r="J212" i="19"/>
  <c r="K212" i="19"/>
  <c r="L212" i="19"/>
  <c r="M212" i="19"/>
  <c r="N212" i="19"/>
  <c r="O212" i="19"/>
  <c r="Q212" i="19"/>
  <c r="R212" i="19"/>
  <c r="A213" i="19"/>
  <c r="B213" i="19"/>
  <c r="C213" i="19"/>
  <c r="D213" i="19"/>
  <c r="E213" i="19"/>
  <c r="F213" i="19"/>
  <c r="G213" i="19"/>
  <c r="H213" i="19"/>
  <c r="I213" i="19"/>
  <c r="J213" i="19"/>
  <c r="K213" i="19"/>
  <c r="L213" i="19"/>
  <c r="M213" i="19"/>
  <c r="N213" i="19"/>
  <c r="O213" i="19"/>
  <c r="Q213" i="19"/>
  <c r="R213" i="19"/>
  <c r="A214" i="19"/>
  <c r="B214" i="19"/>
  <c r="C214" i="19"/>
  <c r="D214" i="19"/>
  <c r="E214" i="19"/>
  <c r="F214" i="19"/>
  <c r="G214" i="19"/>
  <c r="H214" i="19"/>
  <c r="I214" i="19"/>
  <c r="J214" i="19"/>
  <c r="K214" i="19"/>
  <c r="L214" i="19"/>
  <c r="M214" i="19"/>
  <c r="N214" i="19"/>
  <c r="O214" i="19"/>
  <c r="Q214" i="19"/>
  <c r="R214" i="19"/>
  <c r="A215" i="19"/>
  <c r="B215" i="19"/>
  <c r="C215" i="19"/>
  <c r="D215" i="19"/>
  <c r="E215" i="19"/>
  <c r="F215" i="19"/>
  <c r="G215" i="19"/>
  <c r="H215" i="19"/>
  <c r="I215" i="19"/>
  <c r="J215" i="19"/>
  <c r="K215" i="19"/>
  <c r="L215" i="19"/>
  <c r="M215" i="19"/>
  <c r="N215" i="19"/>
  <c r="O215" i="19"/>
  <c r="Q215" i="19"/>
  <c r="R215" i="19"/>
  <c r="A216" i="19"/>
  <c r="B216" i="19"/>
  <c r="C216" i="19"/>
  <c r="D216" i="19"/>
  <c r="E216" i="19"/>
  <c r="F216" i="19"/>
  <c r="G216" i="19"/>
  <c r="H216" i="19"/>
  <c r="I216" i="19"/>
  <c r="J216" i="19"/>
  <c r="K216" i="19"/>
  <c r="L216" i="19"/>
  <c r="M216" i="19"/>
  <c r="N216" i="19"/>
  <c r="O216" i="19"/>
  <c r="Q216" i="19"/>
  <c r="R216" i="19"/>
  <c r="A217" i="19"/>
  <c r="B217" i="19"/>
  <c r="C217" i="19"/>
  <c r="D217" i="19"/>
  <c r="E217" i="19"/>
  <c r="F217" i="19"/>
  <c r="G217" i="19"/>
  <c r="H217" i="19"/>
  <c r="I217" i="19"/>
  <c r="J217" i="19"/>
  <c r="K217" i="19"/>
  <c r="L217" i="19"/>
  <c r="M217" i="19"/>
  <c r="N217" i="19"/>
  <c r="O217" i="19"/>
  <c r="Q217" i="19"/>
  <c r="R217" i="19"/>
  <c r="A218" i="19"/>
  <c r="B218" i="19"/>
  <c r="C218" i="19"/>
  <c r="D218" i="19"/>
  <c r="E218" i="19"/>
  <c r="F218" i="19"/>
  <c r="G218" i="19"/>
  <c r="H218" i="19"/>
  <c r="I218" i="19"/>
  <c r="J218" i="19"/>
  <c r="K218" i="19"/>
  <c r="L218" i="19"/>
  <c r="M218" i="19"/>
  <c r="N218" i="19"/>
  <c r="O218" i="19"/>
  <c r="Q218" i="19"/>
  <c r="R218" i="19"/>
  <c r="A219" i="19"/>
  <c r="B219" i="19"/>
  <c r="C219" i="19"/>
  <c r="D219" i="19"/>
  <c r="E219" i="19"/>
  <c r="F219" i="19"/>
  <c r="G219" i="19"/>
  <c r="H219" i="19"/>
  <c r="I219" i="19"/>
  <c r="J219" i="19"/>
  <c r="K219" i="19"/>
  <c r="L219" i="19"/>
  <c r="M219" i="19"/>
  <c r="N219" i="19"/>
  <c r="O219" i="19"/>
  <c r="Q219" i="19"/>
  <c r="R219" i="19"/>
  <c r="A220" i="19"/>
  <c r="B220" i="19"/>
  <c r="C220" i="19"/>
  <c r="D220" i="19"/>
  <c r="E220" i="19"/>
  <c r="F220" i="19"/>
  <c r="G220" i="19"/>
  <c r="H220" i="19"/>
  <c r="I220" i="19"/>
  <c r="J220" i="19"/>
  <c r="K220" i="19"/>
  <c r="L220" i="19"/>
  <c r="M220" i="19"/>
  <c r="N220" i="19"/>
  <c r="O220" i="19"/>
  <c r="Q220" i="19"/>
  <c r="R220" i="19"/>
  <c r="A221" i="19"/>
  <c r="B221" i="19"/>
  <c r="C221" i="19"/>
  <c r="D221" i="19"/>
  <c r="E221" i="19"/>
  <c r="F221" i="19"/>
  <c r="G221" i="19"/>
  <c r="H221" i="19"/>
  <c r="I221" i="19"/>
  <c r="J221" i="19"/>
  <c r="K221" i="19"/>
  <c r="L221" i="19"/>
  <c r="M221" i="19"/>
  <c r="N221" i="19"/>
  <c r="O221" i="19"/>
  <c r="Q221" i="19"/>
  <c r="R221" i="19"/>
  <c r="A222" i="19"/>
  <c r="B222" i="19"/>
  <c r="C222" i="19"/>
  <c r="D222" i="19"/>
  <c r="E222" i="19"/>
  <c r="F222" i="19"/>
  <c r="G222" i="19"/>
  <c r="H222" i="19"/>
  <c r="I222" i="19"/>
  <c r="J222" i="19"/>
  <c r="K222" i="19"/>
  <c r="L222" i="19"/>
  <c r="M222" i="19"/>
  <c r="N222" i="19"/>
  <c r="O222" i="19"/>
  <c r="Q222" i="19"/>
  <c r="R222" i="19"/>
  <c r="A223" i="19"/>
  <c r="B223" i="19"/>
  <c r="C223" i="19"/>
  <c r="D223" i="19"/>
  <c r="E223" i="19"/>
  <c r="F223" i="19"/>
  <c r="G223" i="19"/>
  <c r="H223" i="19"/>
  <c r="I223" i="19"/>
  <c r="J223" i="19"/>
  <c r="K223" i="19"/>
  <c r="L223" i="19"/>
  <c r="M223" i="19"/>
  <c r="N223" i="19"/>
  <c r="O223" i="19"/>
  <c r="Q223" i="19"/>
  <c r="R223" i="19"/>
  <c r="A224" i="19"/>
  <c r="B224" i="19"/>
  <c r="C224" i="19"/>
  <c r="D224" i="19"/>
  <c r="E224" i="19"/>
  <c r="F224" i="19"/>
  <c r="G224" i="19"/>
  <c r="H224" i="19"/>
  <c r="I224" i="19"/>
  <c r="J224" i="19"/>
  <c r="K224" i="19"/>
  <c r="L224" i="19"/>
  <c r="M224" i="19"/>
  <c r="N224" i="19"/>
  <c r="O224" i="19"/>
  <c r="Q224" i="19"/>
  <c r="R224" i="19"/>
  <c r="A225" i="19"/>
  <c r="B225" i="19"/>
  <c r="C225" i="19"/>
  <c r="D225" i="19"/>
  <c r="E225" i="19"/>
  <c r="F225" i="19"/>
  <c r="G225" i="19"/>
  <c r="H225" i="19"/>
  <c r="I225" i="19"/>
  <c r="J225" i="19"/>
  <c r="K225" i="19"/>
  <c r="L225" i="19"/>
  <c r="M225" i="19"/>
  <c r="N225" i="19"/>
  <c r="O225" i="19"/>
  <c r="Q225" i="19"/>
  <c r="R225" i="19"/>
  <c r="A226" i="19"/>
  <c r="B226" i="19"/>
  <c r="C226" i="19"/>
  <c r="D226" i="19"/>
  <c r="E226" i="19"/>
  <c r="F226" i="19"/>
  <c r="G226" i="19"/>
  <c r="H226" i="19"/>
  <c r="I226" i="19"/>
  <c r="J226" i="19"/>
  <c r="K226" i="19"/>
  <c r="L226" i="19"/>
  <c r="M226" i="19"/>
  <c r="N226" i="19"/>
  <c r="O226" i="19"/>
  <c r="Q226" i="19"/>
  <c r="R226" i="19"/>
  <c r="A227" i="19"/>
  <c r="B227" i="19"/>
  <c r="C227" i="19"/>
  <c r="D227" i="19"/>
  <c r="E227" i="19"/>
  <c r="F227" i="19"/>
  <c r="G227" i="19"/>
  <c r="H227" i="19"/>
  <c r="I227" i="19"/>
  <c r="J227" i="19"/>
  <c r="K227" i="19"/>
  <c r="L227" i="19"/>
  <c r="M227" i="19"/>
  <c r="N227" i="19"/>
  <c r="O227" i="19"/>
  <c r="Q227" i="19"/>
  <c r="R227" i="19"/>
  <c r="A228" i="19"/>
  <c r="B228" i="19"/>
  <c r="C228" i="19"/>
  <c r="D228" i="19"/>
  <c r="E228" i="19"/>
  <c r="F228" i="19"/>
  <c r="G228" i="19"/>
  <c r="H228" i="19"/>
  <c r="I228" i="19"/>
  <c r="J228" i="19"/>
  <c r="K228" i="19"/>
  <c r="L228" i="19"/>
  <c r="M228" i="19"/>
  <c r="N228" i="19"/>
  <c r="O228" i="19"/>
  <c r="Q228" i="19"/>
  <c r="R228" i="19"/>
  <c r="A229" i="19"/>
  <c r="B229" i="19"/>
  <c r="C229" i="19"/>
  <c r="D229" i="19"/>
  <c r="E229" i="19"/>
  <c r="F229" i="19"/>
  <c r="G229" i="19"/>
  <c r="H229" i="19"/>
  <c r="I229" i="19"/>
  <c r="J229" i="19"/>
  <c r="K229" i="19"/>
  <c r="L229" i="19"/>
  <c r="M229" i="19"/>
  <c r="N229" i="19"/>
  <c r="O229" i="19"/>
  <c r="Q229" i="19"/>
  <c r="R229" i="19"/>
  <c r="A230" i="19"/>
  <c r="B230" i="19"/>
  <c r="C230" i="19"/>
  <c r="D230" i="19"/>
  <c r="E230" i="19"/>
  <c r="F230" i="19"/>
  <c r="G230" i="19"/>
  <c r="H230" i="19"/>
  <c r="I230" i="19"/>
  <c r="J230" i="19"/>
  <c r="K230" i="19"/>
  <c r="L230" i="19"/>
  <c r="M230" i="19"/>
  <c r="N230" i="19"/>
  <c r="O230" i="19"/>
  <c r="Q230" i="19"/>
  <c r="R230" i="19"/>
  <c r="A231" i="19"/>
  <c r="B231" i="19"/>
  <c r="C231" i="19"/>
  <c r="D231" i="19"/>
  <c r="E231" i="19"/>
  <c r="F231" i="19"/>
  <c r="G231" i="19"/>
  <c r="H231" i="19"/>
  <c r="I231" i="19"/>
  <c r="J231" i="19"/>
  <c r="K231" i="19"/>
  <c r="L231" i="19"/>
  <c r="M231" i="19"/>
  <c r="N231" i="19"/>
  <c r="O231" i="19"/>
  <c r="Q231" i="19"/>
  <c r="R231" i="19"/>
  <c r="A232" i="19"/>
  <c r="B232" i="19"/>
  <c r="C232" i="19"/>
  <c r="D232" i="19"/>
  <c r="E232" i="19"/>
  <c r="F232" i="19"/>
  <c r="G232" i="19"/>
  <c r="H232" i="19"/>
  <c r="I232" i="19"/>
  <c r="J232" i="19"/>
  <c r="K232" i="19"/>
  <c r="L232" i="19"/>
  <c r="M232" i="19"/>
  <c r="N232" i="19"/>
  <c r="O232" i="19"/>
  <c r="Q232" i="19"/>
  <c r="R232" i="19"/>
  <c r="A233" i="19"/>
  <c r="B233" i="19"/>
  <c r="C233" i="19"/>
  <c r="D233" i="19"/>
  <c r="E233" i="19"/>
  <c r="F233" i="19"/>
  <c r="G233" i="19"/>
  <c r="H233" i="19"/>
  <c r="I233" i="19"/>
  <c r="J233" i="19"/>
  <c r="K233" i="19"/>
  <c r="L233" i="19"/>
  <c r="M233" i="19"/>
  <c r="N233" i="19"/>
  <c r="O233" i="19"/>
  <c r="Q233" i="19"/>
  <c r="R233" i="19"/>
  <c r="A234" i="19"/>
  <c r="B234" i="19"/>
  <c r="C234" i="19"/>
  <c r="D234" i="19"/>
  <c r="E234" i="19"/>
  <c r="F234" i="19"/>
  <c r="G234" i="19"/>
  <c r="H234" i="19"/>
  <c r="I234" i="19"/>
  <c r="J234" i="19"/>
  <c r="K234" i="19"/>
  <c r="L234" i="19"/>
  <c r="M234" i="19"/>
  <c r="N234" i="19"/>
  <c r="O234" i="19"/>
  <c r="Q234" i="19"/>
  <c r="R234" i="19"/>
  <c r="A235" i="19"/>
  <c r="B235" i="19"/>
  <c r="C235" i="19"/>
  <c r="D235" i="19"/>
  <c r="E235" i="19"/>
  <c r="F235" i="19"/>
  <c r="G235" i="19"/>
  <c r="H235" i="19"/>
  <c r="I235" i="19"/>
  <c r="J235" i="19"/>
  <c r="K235" i="19"/>
  <c r="L235" i="19"/>
  <c r="M235" i="19"/>
  <c r="N235" i="19"/>
  <c r="O235" i="19"/>
  <c r="Q235" i="19"/>
  <c r="R235" i="19"/>
  <c r="A236" i="19"/>
  <c r="B236" i="19"/>
  <c r="C236" i="19"/>
  <c r="D236" i="19"/>
  <c r="E236" i="19"/>
  <c r="F236" i="19"/>
  <c r="G236" i="19"/>
  <c r="H236" i="19"/>
  <c r="I236" i="19"/>
  <c r="J236" i="19"/>
  <c r="K236" i="19"/>
  <c r="L236" i="19"/>
  <c r="M236" i="19"/>
  <c r="N236" i="19"/>
  <c r="O236" i="19"/>
  <c r="Q236" i="19"/>
  <c r="R236" i="19"/>
  <c r="A237" i="19"/>
  <c r="B237" i="19"/>
  <c r="C237" i="19"/>
  <c r="D237" i="19"/>
  <c r="E237" i="19"/>
  <c r="F237" i="19"/>
  <c r="G237" i="19"/>
  <c r="H237" i="19"/>
  <c r="I237" i="19"/>
  <c r="J237" i="19"/>
  <c r="K237" i="19"/>
  <c r="L237" i="19"/>
  <c r="M237" i="19"/>
  <c r="N237" i="19"/>
  <c r="O237" i="19"/>
  <c r="Q237" i="19"/>
  <c r="R237" i="19"/>
  <c r="A238" i="19"/>
  <c r="B238" i="19"/>
  <c r="C238" i="19"/>
  <c r="D238" i="19"/>
  <c r="E238" i="19"/>
  <c r="F238" i="19"/>
  <c r="G238" i="19"/>
  <c r="H238" i="19"/>
  <c r="I238" i="19"/>
  <c r="J238" i="19"/>
  <c r="K238" i="19"/>
  <c r="L238" i="19"/>
  <c r="M238" i="19"/>
  <c r="N238" i="19"/>
  <c r="O238" i="19"/>
  <c r="Q238" i="19"/>
  <c r="R238" i="19"/>
  <c r="A239" i="19"/>
  <c r="B239" i="19"/>
  <c r="C239" i="19"/>
  <c r="D239" i="19"/>
  <c r="E239" i="19"/>
  <c r="F239" i="19"/>
  <c r="G239" i="19"/>
  <c r="H239" i="19"/>
  <c r="I239" i="19"/>
  <c r="J239" i="19"/>
  <c r="K239" i="19"/>
  <c r="L239" i="19"/>
  <c r="M239" i="19"/>
  <c r="N239" i="19"/>
  <c r="O239" i="19"/>
  <c r="Q239" i="19"/>
  <c r="R239" i="19"/>
  <c r="A240" i="19"/>
  <c r="B240" i="19"/>
  <c r="C240" i="19"/>
  <c r="D240" i="19"/>
  <c r="E240" i="19"/>
  <c r="F240" i="19"/>
  <c r="G240" i="19"/>
  <c r="H240" i="19"/>
  <c r="I240" i="19"/>
  <c r="J240" i="19"/>
  <c r="K240" i="19"/>
  <c r="L240" i="19"/>
  <c r="M240" i="19"/>
  <c r="N240" i="19"/>
  <c r="O240" i="19"/>
  <c r="Q240" i="19"/>
  <c r="R240" i="19"/>
  <c r="A241" i="19"/>
  <c r="B241" i="19"/>
  <c r="C241" i="19"/>
  <c r="D241" i="19"/>
  <c r="E241" i="19"/>
  <c r="F241" i="19"/>
  <c r="G241" i="19"/>
  <c r="H241" i="19"/>
  <c r="I241" i="19"/>
  <c r="J241" i="19"/>
  <c r="K241" i="19"/>
  <c r="L241" i="19"/>
  <c r="M241" i="19"/>
  <c r="N241" i="19"/>
  <c r="O241" i="19"/>
  <c r="Q241" i="19"/>
  <c r="R241" i="19"/>
  <c r="A242" i="19"/>
  <c r="B242" i="19"/>
  <c r="C242" i="19"/>
  <c r="D242" i="19"/>
  <c r="E242" i="19"/>
  <c r="F242" i="19"/>
  <c r="G242" i="19"/>
  <c r="H242" i="19"/>
  <c r="I242" i="19"/>
  <c r="J242" i="19"/>
  <c r="K242" i="19"/>
  <c r="L242" i="19"/>
  <c r="M242" i="19"/>
  <c r="N242" i="19"/>
  <c r="O242" i="19"/>
  <c r="Q242" i="19"/>
  <c r="R242" i="19"/>
  <c r="A243" i="19"/>
  <c r="B243" i="19"/>
  <c r="C243" i="19"/>
  <c r="D243" i="19"/>
  <c r="E243" i="19"/>
  <c r="F243" i="19"/>
  <c r="G243" i="19"/>
  <c r="H243" i="19"/>
  <c r="I243" i="19"/>
  <c r="J243" i="19"/>
  <c r="K243" i="19"/>
  <c r="L243" i="19"/>
  <c r="M243" i="19"/>
  <c r="N243" i="19"/>
  <c r="O243" i="19"/>
  <c r="Q243" i="19"/>
  <c r="R243" i="19"/>
  <c r="A244" i="19"/>
  <c r="B244" i="19"/>
  <c r="C244" i="19"/>
  <c r="D244" i="19"/>
  <c r="E244" i="19"/>
  <c r="F244" i="19"/>
  <c r="G244" i="19"/>
  <c r="H244" i="19"/>
  <c r="I244" i="19"/>
  <c r="J244" i="19"/>
  <c r="K244" i="19"/>
  <c r="L244" i="19"/>
  <c r="M244" i="19"/>
  <c r="N244" i="19"/>
  <c r="O244" i="19"/>
  <c r="Q244" i="19"/>
  <c r="R244" i="19"/>
  <c r="A245" i="19"/>
  <c r="B245" i="19"/>
  <c r="C245" i="19"/>
  <c r="D245" i="19"/>
  <c r="E245" i="19"/>
  <c r="F245" i="19"/>
  <c r="G245" i="19"/>
  <c r="H245" i="19"/>
  <c r="I245" i="19"/>
  <c r="J245" i="19"/>
  <c r="K245" i="19"/>
  <c r="L245" i="19"/>
  <c r="M245" i="19"/>
  <c r="N245" i="19"/>
  <c r="O245" i="19"/>
  <c r="Q245" i="19"/>
  <c r="R245" i="19"/>
  <c r="A246" i="19"/>
  <c r="B246" i="19"/>
  <c r="C246" i="19"/>
  <c r="D246" i="19"/>
  <c r="E246" i="19"/>
  <c r="F246" i="19"/>
  <c r="G246" i="19"/>
  <c r="H246" i="19"/>
  <c r="I246" i="19"/>
  <c r="J246" i="19"/>
  <c r="K246" i="19"/>
  <c r="L246" i="19"/>
  <c r="M246" i="19"/>
  <c r="N246" i="19"/>
  <c r="O246" i="19"/>
  <c r="Q246" i="19"/>
  <c r="R246" i="19"/>
  <c r="A247" i="19"/>
  <c r="B247" i="19"/>
  <c r="C247" i="19"/>
  <c r="D247" i="19"/>
  <c r="E247" i="19"/>
  <c r="F247" i="19"/>
  <c r="G247" i="19"/>
  <c r="H247" i="19"/>
  <c r="I247" i="19"/>
  <c r="J247" i="19"/>
  <c r="K247" i="19"/>
  <c r="L247" i="19"/>
  <c r="M247" i="19"/>
  <c r="N247" i="19"/>
  <c r="O247" i="19"/>
  <c r="Q247" i="19"/>
  <c r="R247" i="19"/>
  <c r="A248" i="19"/>
  <c r="B248" i="19"/>
  <c r="C248" i="19"/>
  <c r="D248" i="19"/>
  <c r="E248" i="19"/>
  <c r="F248" i="19"/>
  <c r="G248" i="19"/>
  <c r="H248" i="19"/>
  <c r="I248" i="19"/>
  <c r="J248" i="19"/>
  <c r="K248" i="19"/>
  <c r="L248" i="19"/>
  <c r="M248" i="19"/>
  <c r="N248" i="19"/>
  <c r="O248" i="19"/>
  <c r="Q248" i="19"/>
  <c r="R248" i="19"/>
  <c r="A249" i="19"/>
  <c r="B249" i="19"/>
  <c r="C249" i="19"/>
  <c r="D249" i="19"/>
  <c r="E249" i="19"/>
  <c r="F249" i="19"/>
  <c r="G249" i="19"/>
  <c r="H249" i="19"/>
  <c r="I249" i="19"/>
  <c r="J249" i="19"/>
  <c r="K249" i="19"/>
  <c r="L249" i="19"/>
  <c r="M249" i="19"/>
  <c r="N249" i="19"/>
  <c r="O249" i="19"/>
  <c r="Q249" i="19"/>
  <c r="R249" i="19"/>
  <c r="A250" i="19"/>
  <c r="B250" i="19"/>
  <c r="C250" i="19"/>
  <c r="D250" i="19"/>
  <c r="E250" i="19"/>
  <c r="F250" i="19"/>
  <c r="G250" i="19"/>
  <c r="H250" i="19"/>
  <c r="I250" i="19"/>
  <c r="J250" i="19"/>
  <c r="K250" i="19"/>
  <c r="L250" i="19"/>
  <c r="M250" i="19"/>
  <c r="N250" i="19"/>
  <c r="O250" i="19"/>
  <c r="Q250" i="19"/>
  <c r="R250" i="19"/>
  <c r="A251" i="19"/>
  <c r="B251" i="19"/>
  <c r="C251" i="19"/>
  <c r="D251" i="19"/>
  <c r="E251" i="19"/>
  <c r="F251" i="19"/>
  <c r="G251" i="19"/>
  <c r="H251" i="19"/>
  <c r="I251" i="19"/>
  <c r="J251" i="19"/>
  <c r="K251" i="19"/>
  <c r="L251" i="19"/>
  <c r="M251" i="19"/>
  <c r="N251" i="19"/>
  <c r="O251" i="19"/>
  <c r="Q251" i="19"/>
  <c r="R251" i="19"/>
  <c r="A252" i="19"/>
  <c r="B252" i="19"/>
  <c r="C252" i="19"/>
  <c r="D252" i="19"/>
  <c r="E252" i="19"/>
  <c r="F252" i="19"/>
  <c r="G252" i="19"/>
  <c r="H252" i="19"/>
  <c r="I252" i="19"/>
  <c r="J252" i="19"/>
  <c r="K252" i="19"/>
  <c r="L252" i="19"/>
  <c r="M252" i="19"/>
  <c r="N252" i="19"/>
  <c r="O252" i="19"/>
  <c r="Q252" i="19"/>
  <c r="R252" i="19"/>
  <c r="A253" i="19"/>
  <c r="B253" i="19"/>
  <c r="C253" i="19"/>
  <c r="D253" i="19"/>
  <c r="E253" i="19"/>
  <c r="F253" i="19"/>
  <c r="G253" i="19"/>
  <c r="H253" i="19"/>
  <c r="I253" i="19"/>
  <c r="J253" i="19"/>
  <c r="K253" i="19"/>
  <c r="L253" i="19"/>
  <c r="M253" i="19"/>
  <c r="N253" i="19"/>
  <c r="O253" i="19"/>
  <c r="Q253" i="19"/>
  <c r="R253" i="19"/>
  <c r="A254" i="19"/>
  <c r="B254" i="19"/>
  <c r="C254" i="19"/>
  <c r="D254" i="19"/>
  <c r="E254" i="19"/>
  <c r="F254" i="19"/>
  <c r="G254" i="19"/>
  <c r="H254" i="19"/>
  <c r="I254" i="19"/>
  <c r="J254" i="19"/>
  <c r="K254" i="19"/>
  <c r="L254" i="19"/>
  <c r="M254" i="19"/>
  <c r="N254" i="19"/>
  <c r="O254" i="19"/>
  <c r="Q254" i="19"/>
  <c r="R254" i="19"/>
  <c r="A255" i="19"/>
  <c r="B255" i="19"/>
  <c r="C255" i="19"/>
  <c r="D255" i="19"/>
  <c r="E255" i="19"/>
  <c r="F255" i="19"/>
  <c r="G255" i="19"/>
  <c r="H255" i="19"/>
  <c r="I255" i="19"/>
  <c r="J255" i="19"/>
  <c r="K255" i="19"/>
  <c r="L255" i="19"/>
  <c r="M255" i="19"/>
  <c r="N255" i="19"/>
  <c r="O255" i="19"/>
  <c r="Q255" i="19"/>
  <c r="R255" i="19"/>
  <c r="A256" i="19"/>
  <c r="B256" i="19"/>
  <c r="C256" i="19"/>
  <c r="D256" i="19"/>
  <c r="E256" i="19"/>
  <c r="F256" i="19"/>
  <c r="G256" i="19"/>
  <c r="H256" i="19"/>
  <c r="I256" i="19"/>
  <c r="J256" i="19"/>
  <c r="K256" i="19"/>
  <c r="L256" i="19"/>
  <c r="M256" i="19"/>
  <c r="N256" i="19"/>
  <c r="O256" i="19"/>
  <c r="Q256" i="19"/>
  <c r="R256" i="19"/>
  <c r="A257" i="19"/>
  <c r="B257" i="19"/>
  <c r="C257" i="19"/>
  <c r="D257" i="19"/>
  <c r="E257" i="19"/>
  <c r="F257" i="19"/>
  <c r="G257" i="19"/>
  <c r="H257" i="19"/>
  <c r="I257" i="19"/>
  <c r="J257" i="19"/>
  <c r="K257" i="19"/>
  <c r="L257" i="19"/>
  <c r="M257" i="19"/>
  <c r="N257" i="19"/>
  <c r="O257" i="19"/>
  <c r="Q257" i="19"/>
  <c r="R257" i="19"/>
  <c r="A258" i="19"/>
  <c r="B258" i="19"/>
  <c r="C258" i="19"/>
  <c r="D258" i="19"/>
  <c r="E258" i="19"/>
  <c r="F258" i="19"/>
  <c r="G258" i="19"/>
  <c r="H258" i="19"/>
  <c r="I258" i="19"/>
  <c r="J258" i="19"/>
  <c r="K258" i="19"/>
  <c r="L258" i="19"/>
  <c r="M258" i="19"/>
  <c r="N258" i="19"/>
  <c r="O258" i="19"/>
  <c r="Q258" i="19"/>
  <c r="R258" i="19"/>
  <c r="A259" i="19"/>
  <c r="B259" i="19"/>
  <c r="C259" i="19"/>
  <c r="D259" i="19"/>
  <c r="E259" i="19"/>
  <c r="F259" i="19"/>
  <c r="G259" i="19"/>
  <c r="H259" i="19"/>
  <c r="I259" i="19"/>
  <c r="J259" i="19"/>
  <c r="K259" i="19"/>
  <c r="L259" i="19"/>
  <c r="M259" i="19"/>
  <c r="N259" i="19"/>
  <c r="O259" i="19"/>
  <c r="Q259" i="19"/>
  <c r="R259" i="19"/>
  <c r="A260" i="19"/>
  <c r="B260" i="19"/>
  <c r="C260" i="19"/>
  <c r="D260" i="19"/>
  <c r="E260" i="19"/>
  <c r="F260" i="19"/>
  <c r="G260" i="19"/>
  <c r="H260" i="19"/>
  <c r="I260" i="19"/>
  <c r="J260" i="19"/>
  <c r="K260" i="19"/>
  <c r="L260" i="19"/>
  <c r="M260" i="19"/>
  <c r="N260" i="19"/>
  <c r="O260" i="19"/>
  <c r="Q260" i="19"/>
  <c r="R260" i="19"/>
  <c r="A261" i="19"/>
  <c r="B261" i="19"/>
  <c r="C261" i="19"/>
  <c r="D261" i="19"/>
  <c r="E261" i="19"/>
  <c r="F261" i="19"/>
  <c r="G261" i="19"/>
  <c r="H261" i="19"/>
  <c r="I261" i="19"/>
  <c r="J261" i="19"/>
  <c r="K261" i="19"/>
  <c r="L261" i="19"/>
  <c r="M261" i="19"/>
  <c r="N261" i="19"/>
  <c r="O261" i="19"/>
  <c r="Q261" i="19"/>
  <c r="R261" i="19"/>
  <c r="A262" i="19"/>
  <c r="B262" i="19"/>
  <c r="C262" i="19"/>
  <c r="D262" i="19"/>
  <c r="E262" i="19"/>
  <c r="F262" i="19"/>
  <c r="G262" i="19"/>
  <c r="H262" i="19"/>
  <c r="I262" i="19"/>
  <c r="J262" i="19"/>
  <c r="K262" i="19"/>
  <c r="L262" i="19"/>
  <c r="M262" i="19"/>
  <c r="N262" i="19"/>
  <c r="O262" i="19"/>
  <c r="Q262" i="19"/>
  <c r="R262" i="19"/>
  <c r="A263" i="19"/>
  <c r="B263" i="19"/>
  <c r="C263" i="19"/>
  <c r="D263" i="19"/>
  <c r="E263" i="19"/>
  <c r="F263" i="19"/>
  <c r="G263" i="19"/>
  <c r="H263" i="19"/>
  <c r="I263" i="19"/>
  <c r="J263" i="19"/>
  <c r="K263" i="19"/>
  <c r="L263" i="19"/>
  <c r="M263" i="19"/>
  <c r="N263" i="19"/>
  <c r="O263" i="19"/>
  <c r="Q263" i="19"/>
  <c r="R263" i="19"/>
  <c r="A264" i="19"/>
  <c r="B264" i="19"/>
  <c r="C264" i="19"/>
  <c r="D264" i="19"/>
  <c r="E264" i="19"/>
  <c r="F264" i="19"/>
  <c r="G264" i="19"/>
  <c r="H264" i="19"/>
  <c r="I264" i="19"/>
  <c r="J264" i="19"/>
  <c r="K264" i="19"/>
  <c r="L264" i="19"/>
  <c r="M264" i="19"/>
  <c r="N264" i="19"/>
  <c r="O264" i="19"/>
  <c r="Q264" i="19"/>
  <c r="R264" i="19"/>
  <c r="A265" i="19"/>
  <c r="B265" i="19"/>
  <c r="C265" i="19"/>
  <c r="D265" i="19"/>
  <c r="E265" i="19"/>
  <c r="F265" i="19"/>
  <c r="G265" i="19"/>
  <c r="H265" i="19"/>
  <c r="I265" i="19"/>
  <c r="J265" i="19"/>
  <c r="K265" i="19"/>
  <c r="L265" i="19"/>
  <c r="M265" i="19"/>
  <c r="N265" i="19"/>
  <c r="O265" i="19"/>
  <c r="Q265" i="19"/>
  <c r="R265" i="19"/>
  <c r="A266" i="19"/>
  <c r="B266" i="19"/>
  <c r="C266" i="19"/>
  <c r="D266" i="19"/>
  <c r="E266" i="19"/>
  <c r="F266" i="19"/>
  <c r="G266" i="19"/>
  <c r="H266" i="19"/>
  <c r="I266" i="19"/>
  <c r="J266" i="19"/>
  <c r="K266" i="19"/>
  <c r="L266" i="19"/>
  <c r="M266" i="19"/>
  <c r="N266" i="19"/>
  <c r="O266" i="19"/>
  <c r="Q266" i="19"/>
  <c r="R266" i="19"/>
  <c r="A267" i="19"/>
  <c r="B267" i="19"/>
  <c r="C267" i="19"/>
  <c r="D267" i="19"/>
  <c r="E267" i="19"/>
  <c r="F267" i="19"/>
  <c r="G267" i="19"/>
  <c r="H267" i="19"/>
  <c r="I267" i="19"/>
  <c r="J267" i="19"/>
  <c r="K267" i="19"/>
  <c r="L267" i="19"/>
  <c r="M267" i="19"/>
  <c r="N267" i="19"/>
  <c r="O267" i="19"/>
  <c r="Q267" i="19"/>
  <c r="R267" i="19"/>
  <c r="A268" i="19"/>
  <c r="B268" i="19"/>
  <c r="C268" i="19"/>
  <c r="D268" i="19"/>
  <c r="E268" i="19"/>
  <c r="F268" i="19"/>
  <c r="G268" i="19"/>
  <c r="H268" i="19"/>
  <c r="I268" i="19"/>
  <c r="J268" i="19"/>
  <c r="K268" i="19"/>
  <c r="L268" i="19"/>
  <c r="M268" i="19"/>
  <c r="N268" i="19"/>
  <c r="O268" i="19"/>
  <c r="Q268" i="19"/>
  <c r="R268" i="19"/>
  <c r="A269" i="19"/>
  <c r="B269" i="19"/>
  <c r="C269" i="19"/>
  <c r="D269" i="19"/>
  <c r="E269" i="19"/>
  <c r="F269" i="19"/>
  <c r="G269" i="19"/>
  <c r="H269" i="19"/>
  <c r="I269" i="19"/>
  <c r="J269" i="19"/>
  <c r="K269" i="19"/>
  <c r="L269" i="19"/>
  <c r="M269" i="19"/>
  <c r="N269" i="19"/>
  <c r="O269" i="19"/>
  <c r="Q269" i="19"/>
  <c r="R269" i="19"/>
  <c r="A270" i="19"/>
  <c r="B270" i="19"/>
  <c r="C270" i="19"/>
  <c r="D270" i="19"/>
  <c r="E270" i="19"/>
  <c r="F270" i="19"/>
  <c r="G270" i="19"/>
  <c r="H270" i="19"/>
  <c r="I270" i="19"/>
  <c r="J270" i="19"/>
  <c r="K270" i="19"/>
  <c r="L270" i="19"/>
  <c r="M270" i="19"/>
  <c r="N270" i="19"/>
  <c r="O270" i="19"/>
  <c r="Q270" i="19"/>
  <c r="R270" i="19"/>
  <c r="A271" i="19"/>
  <c r="B271" i="19"/>
  <c r="C271" i="19"/>
  <c r="D271" i="19"/>
  <c r="E271" i="19"/>
  <c r="F271" i="19"/>
  <c r="G271" i="19"/>
  <c r="H271" i="19"/>
  <c r="I271" i="19"/>
  <c r="J271" i="19"/>
  <c r="K271" i="19"/>
  <c r="L271" i="19"/>
  <c r="M271" i="19"/>
  <c r="N271" i="19"/>
  <c r="O271" i="19"/>
  <c r="Q271" i="19"/>
  <c r="R271" i="19"/>
  <c r="A272" i="19"/>
  <c r="B272" i="19"/>
  <c r="C272" i="19"/>
  <c r="D272" i="19"/>
  <c r="E272" i="19"/>
  <c r="F272" i="19"/>
  <c r="G272" i="19"/>
  <c r="H272" i="19"/>
  <c r="I272" i="19"/>
  <c r="J272" i="19"/>
  <c r="K272" i="19"/>
  <c r="L272" i="19"/>
  <c r="M272" i="19"/>
  <c r="N272" i="19"/>
  <c r="O272" i="19"/>
  <c r="Q272" i="19"/>
  <c r="R272" i="19"/>
  <c r="A273" i="19"/>
  <c r="B273" i="19"/>
  <c r="C273" i="19"/>
  <c r="D273" i="19"/>
  <c r="E273" i="19"/>
  <c r="F273" i="19"/>
  <c r="G273" i="19"/>
  <c r="H273" i="19"/>
  <c r="I273" i="19"/>
  <c r="J273" i="19"/>
  <c r="K273" i="19"/>
  <c r="L273" i="19"/>
  <c r="M273" i="19"/>
  <c r="N273" i="19"/>
  <c r="O273" i="19"/>
  <c r="Q273" i="19"/>
  <c r="R273" i="19"/>
  <c r="A274" i="19"/>
  <c r="B274" i="19"/>
  <c r="C274" i="19"/>
  <c r="D274" i="19"/>
  <c r="E274" i="19"/>
  <c r="F274" i="19"/>
  <c r="G274" i="19"/>
  <c r="H274" i="19"/>
  <c r="I274" i="19"/>
  <c r="J274" i="19"/>
  <c r="K274" i="19"/>
  <c r="L274" i="19"/>
  <c r="M274" i="19"/>
  <c r="N274" i="19"/>
  <c r="O274" i="19"/>
  <c r="Q274" i="19"/>
  <c r="R274" i="19"/>
  <c r="A275" i="19"/>
  <c r="B275" i="19"/>
  <c r="C275" i="19"/>
  <c r="D275" i="19"/>
  <c r="E275" i="19"/>
  <c r="F275" i="19"/>
  <c r="G275" i="19"/>
  <c r="H275" i="19"/>
  <c r="I275" i="19"/>
  <c r="J275" i="19"/>
  <c r="K275" i="19"/>
  <c r="L275" i="19"/>
  <c r="M275" i="19"/>
  <c r="N275" i="19"/>
  <c r="O275" i="19"/>
  <c r="Q275" i="19"/>
  <c r="R275" i="19"/>
  <c r="A276" i="19"/>
  <c r="B276" i="19"/>
  <c r="C276" i="19"/>
  <c r="D276" i="19"/>
  <c r="E276" i="19"/>
  <c r="F276" i="19"/>
  <c r="G276" i="19"/>
  <c r="H276" i="19"/>
  <c r="I276" i="19"/>
  <c r="J276" i="19"/>
  <c r="K276" i="19"/>
  <c r="L276" i="19"/>
  <c r="M276" i="19"/>
  <c r="N276" i="19"/>
  <c r="O276" i="19"/>
  <c r="Q276" i="19"/>
  <c r="R276" i="19"/>
  <c r="A277" i="19"/>
  <c r="B277" i="19"/>
  <c r="C277" i="19"/>
  <c r="D277" i="19"/>
  <c r="E277" i="19"/>
  <c r="F277" i="19"/>
  <c r="G277" i="19"/>
  <c r="H277" i="19"/>
  <c r="I277" i="19"/>
  <c r="J277" i="19"/>
  <c r="K277" i="19"/>
  <c r="L277" i="19"/>
  <c r="M277" i="19"/>
  <c r="N277" i="19"/>
  <c r="O277" i="19"/>
  <c r="Q277" i="19"/>
  <c r="R277" i="19"/>
  <c r="A278" i="19"/>
  <c r="B278" i="19"/>
  <c r="C278" i="19"/>
  <c r="D278" i="19"/>
  <c r="E278" i="19"/>
  <c r="F278" i="19"/>
  <c r="G278" i="19"/>
  <c r="H278" i="19"/>
  <c r="I278" i="19"/>
  <c r="J278" i="19"/>
  <c r="K278" i="19"/>
  <c r="L278" i="19"/>
  <c r="M278" i="19"/>
  <c r="N278" i="19"/>
  <c r="O278" i="19"/>
  <c r="Q278" i="19"/>
  <c r="R278" i="19"/>
  <c r="A279" i="19"/>
  <c r="B279" i="19"/>
  <c r="C279" i="19"/>
  <c r="D279" i="19"/>
  <c r="E279" i="19"/>
  <c r="F279" i="19"/>
  <c r="G279" i="19"/>
  <c r="H279" i="19"/>
  <c r="I279" i="19"/>
  <c r="J279" i="19"/>
  <c r="K279" i="19"/>
  <c r="L279" i="19"/>
  <c r="M279" i="19"/>
  <c r="N279" i="19"/>
  <c r="O279" i="19"/>
  <c r="Q279" i="19"/>
  <c r="R279" i="19"/>
  <c r="A280" i="19"/>
  <c r="B280" i="19"/>
  <c r="C280" i="19"/>
  <c r="D280" i="19"/>
  <c r="E280" i="19"/>
  <c r="F280" i="19"/>
  <c r="G280" i="19"/>
  <c r="H280" i="19"/>
  <c r="I280" i="19"/>
  <c r="J280" i="19"/>
  <c r="K280" i="19"/>
  <c r="L280" i="19"/>
  <c r="M280" i="19"/>
  <c r="N280" i="19"/>
  <c r="O280" i="19"/>
  <c r="Q280" i="19"/>
  <c r="R280" i="19"/>
  <c r="A281" i="19"/>
  <c r="B281" i="19"/>
  <c r="C281" i="19"/>
  <c r="D281" i="19"/>
  <c r="E281" i="19"/>
  <c r="F281" i="19"/>
  <c r="G281" i="19"/>
  <c r="H281" i="19"/>
  <c r="I281" i="19"/>
  <c r="J281" i="19"/>
  <c r="K281" i="19"/>
  <c r="L281" i="19"/>
  <c r="M281" i="19"/>
  <c r="N281" i="19"/>
  <c r="O281" i="19"/>
  <c r="Q281" i="19"/>
  <c r="R281" i="19"/>
  <c r="A282" i="19"/>
  <c r="B282" i="19"/>
  <c r="C282" i="19"/>
  <c r="D282" i="19"/>
  <c r="E282" i="19"/>
  <c r="F282" i="19"/>
  <c r="G282" i="19"/>
  <c r="H282" i="19"/>
  <c r="I282" i="19"/>
  <c r="J282" i="19"/>
  <c r="K282" i="19"/>
  <c r="L282" i="19"/>
  <c r="M282" i="19"/>
  <c r="N282" i="19"/>
  <c r="O282" i="19"/>
  <c r="Q282" i="19"/>
  <c r="R282" i="19"/>
  <c r="A283" i="19"/>
  <c r="B283" i="19"/>
  <c r="C283" i="19"/>
  <c r="D283" i="19"/>
  <c r="E283" i="19"/>
  <c r="F283" i="19"/>
  <c r="G283" i="19"/>
  <c r="H283" i="19"/>
  <c r="I283" i="19"/>
  <c r="J283" i="19"/>
  <c r="K283" i="19"/>
  <c r="L283" i="19"/>
  <c r="M283" i="19"/>
  <c r="N283" i="19"/>
  <c r="O283" i="19"/>
  <c r="Q283" i="19"/>
  <c r="R283" i="19"/>
  <c r="A284" i="19"/>
  <c r="B284" i="19"/>
  <c r="C284" i="19"/>
  <c r="D284" i="19"/>
  <c r="E284" i="19"/>
  <c r="F284" i="19"/>
  <c r="G284" i="19"/>
  <c r="H284" i="19"/>
  <c r="I284" i="19"/>
  <c r="J284" i="19"/>
  <c r="K284" i="19"/>
  <c r="L284" i="19"/>
  <c r="M284" i="19"/>
  <c r="N284" i="19"/>
  <c r="O284" i="19"/>
  <c r="Q284" i="19"/>
  <c r="R284" i="19"/>
  <c r="A285" i="19"/>
  <c r="B285" i="19"/>
  <c r="C285" i="19"/>
  <c r="D285" i="19"/>
  <c r="E285" i="19"/>
  <c r="F285" i="19"/>
  <c r="G285" i="19"/>
  <c r="H285" i="19"/>
  <c r="I285" i="19"/>
  <c r="J285" i="19"/>
  <c r="K285" i="19"/>
  <c r="L285" i="19"/>
  <c r="M285" i="19"/>
  <c r="N285" i="19"/>
  <c r="O285" i="19"/>
  <c r="Q285" i="19"/>
  <c r="R285" i="19"/>
  <c r="A286" i="19"/>
  <c r="B286" i="19"/>
  <c r="C286" i="19"/>
  <c r="D286" i="19"/>
  <c r="E286" i="19"/>
  <c r="F286" i="19"/>
  <c r="G286" i="19"/>
  <c r="H286" i="19"/>
  <c r="I286" i="19"/>
  <c r="J286" i="19"/>
  <c r="K286" i="19"/>
  <c r="L286" i="19"/>
  <c r="M286" i="19"/>
  <c r="N286" i="19"/>
  <c r="O286" i="19"/>
  <c r="Q286" i="19"/>
  <c r="R286" i="19"/>
  <c r="A287" i="19"/>
  <c r="B287" i="19"/>
  <c r="C287" i="19"/>
  <c r="D287" i="19"/>
  <c r="E287" i="19"/>
  <c r="F287" i="19"/>
  <c r="G287" i="19"/>
  <c r="H287" i="19"/>
  <c r="I287" i="19"/>
  <c r="J287" i="19"/>
  <c r="K287" i="19"/>
  <c r="L287" i="19"/>
  <c r="M287" i="19"/>
  <c r="N287" i="19"/>
  <c r="O287" i="19"/>
  <c r="Q287" i="19"/>
  <c r="R287" i="19"/>
  <c r="A288" i="19"/>
  <c r="B288" i="19"/>
  <c r="C288" i="19"/>
  <c r="D288" i="19"/>
  <c r="E288" i="19"/>
  <c r="F288" i="19"/>
  <c r="G288" i="19"/>
  <c r="H288" i="19"/>
  <c r="I288" i="19"/>
  <c r="J288" i="19"/>
  <c r="K288" i="19"/>
  <c r="L288" i="19"/>
  <c r="M288" i="19"/>
  <c r="N288" i="19"/>
  <c r="O288" i="19"/>
  <c r="Q288" i="19"/>
  <c r="R288" i="19"/>
  <c r="A289" i="19"/>
  <c r="B289" i="19"/>
  <c r="C289" i="19"/>
  <c r="D289" i="19"/>
  <c r="E289" i="19"/>
  <c r="F289" i="19"/>
  <c r="G289" i="19"/>
  <c r="H289" i="19"/>
  <c r="I289" i="19"/>
  <c r="J289" i="19"/>
  <c r="K289" i="19"/>
  <c r="L289" i="19"/>
  <c r="M289" i="19"/>
  <c r="N289" i="19"/>
  <c r="O289" i="19"/>
  <c r="Q289" i="19"/>
  <c r="R289" i="19"/>
  <c r="A290" i="19"/>
  <c r="B290" i="19"/>
  <c r="C290" i="19"/>
  <c r="D290" i="19"/>
  <c r="E290" i="19"/>
  <c r="F290" i="19"/>
  <c r="G290" i="19"/>
  <c r="H290" i="19"/>
  <c r="I290" i="19"/>
  <c r="J290" i="19"/>
  <c r="K290" i="19"/>
  <c r="L290" i="19"/>
  <c r="M290" i="19"/>
  <c r="N290" i="19"/>
  <c r="O290" i="19"/>
  <c r="Q290" i="19"/>
  <c r="R290" i="19"/>
  <c r="A291" i="19"/>
  <c r="B291" i="19"/>
  <c r="C291" i="19"/>
  <c r="D291" i="19"/>
  <c r="E291" i="19"/>
  <c r="F291" i="19"/>
  <c r="G291" i="19"/>
  <c r="H291" i="19"/>
  <c r="I291" i="19"/>
  <c r="J291" i="19"/>
  <c r="K291" i="19"/>
  <c r="L291" i="19"/>
  <c r="M291" i="19"/>
  <c r="N291" i="19"/>
  <c r="O291" i="19"/>
  <c r="Q291" i="19"/>
  <c r="R291" i="19"/>
  <c r="A292" i="19"/>
  <c r="B292" i="19"/>
  <c r="C292" i="19"/>
  <c r="D292" i="19"/>
  <c r="E292" i="19"/>
  <c r="F292" i="19"/>
  <c r="G292" i="19"/>
  <c r="H292" i="19"/>
  <c r="I292" i="19"/>
  <c r="J292" i="19"/>
  <c r="K292" i="19"/>
  <c r="L292" i="19"/>
  <c r="M292" i="19"/>
  <c r="N292" i="19"/>
  <c r="O292" i="19"/>
  <c r="Q292" i="19"/>
  <c r="R292" i="19"/>
  <c r="A293" i="19"/>
  <c r="B293" i="19"/>
  <c r="C293" i="19"/>
  <c r="D293" i="19"/>
  <c r="E293" i="19"/>
  <c r="F293" i="19"/>
  <c r="G293" i="19"/>
  <c r="H293" i="19"/>
  <c r="I293" i="19"/>
  <c r="J293" i="19"/>
  <c r="K293" i="19"/>
  <c r="L293" i="19"/>
  <c r="M293" i="19"/>
  <c r="N293" i="19"/>
  <c r="O293" i="19"/>
  <c r="Q293" i="19"/>
  <c r="R293" i="19"/>
  <c r="A294" i="19"/>
  <c r="B294" i="19"/>
  <c r="C294" i="19"/>
  <c r="D294" i="19"/>
  <c r="E294" i="19"/>
  <c r="F294" i="19"/>
  <c r="G294" i="19"/>
  <c r="H294" i="19"/>
  <c r="I294" i="19"/>
  <c r="J294" i="19"/>
  <c r="K294" i="19"/>
  <c r="L294" i="19"/>
  <c r="M294" i="19"/>
  <c r="N294" i="19"/>
  <c r="O294" i="19"/>
  <c r="Q294" i="19"/>
  <c r="R294" i="19"/>
  <c r="A295" i="19"/>
  <c r="B295" i="19"/>
  <c r="C295" i="19"/>
  <c r="D295" i="19"/>
  <c r="E295" i="19"/>
  <c r="F295" i="19"/>
  <c r="G295" i="19"/>
  <c r="H295" i="19"/>
  <c r="I295" i="19"/>
  <c r="J295" i="19"/>
  <c r="K295" i="19"/>
  <c r="L295" i="19"/>
  <c r="M295" i="19"/>
  <c r="N295" i="19"/>
  <c r="O295" i="19"/>
  <c r="Q295" i="19"/>
  <c r="R295" i="19"/>
  <c r="A296" i="19"/>
  <c r="B296" i="19"/>
  <c r="C296" i="19"/>
  <c r="D296" i="19"/>
  <c r="E296" i="19"/>
  <c r="F296" i="19"/>
  <c r="G296" i="19"/>
  <c r="H296" i="19"/>
  <c r="I296" i="19"/>
  <c r="J296" i="19"/>
  <c r="K296" i="19"/>
  <c r="L296" i="19"/>
  <c r="M296" i="19"/>
  <c r="N296" i="19"/>
  <c r="O296" i="19"/>
  <c r="Q296" i="19"/>
  <c r="R296" i="19"/>
  <c r="A297" i="19"/>
  <c r="B297" i="19"/>
  <c r="C297" i="19"/>
  <c r="D297" i="19"/>
  <c r="E297" i="19"/>
  <c r="F297" i="19"/>
  <c r="G297" i="19"/>
  <c r="H297" i="19"/>
  <c r="I297" i="19"/>
  <c r="J297" i="19"/>
  <c r="K297" i="19"/>
  <c r="L297" i="19"/>
  <c r="M297" i="19"/>
  <c r="N297" i="19"/>
  <c r="O297" i="19"/>
  <c r="Q297" i="19"/>
  <c r="R297" i="19"/>
  <c r="A298" i="19"/>
  <c r="B298" i="19"/>
  <c r="C298" i="19"/>
  <c r="D298" i="19"/>
  <c r="E298" i="19"/>
  <c r="F298" i="19"/>
  <c r="G298" i="19"/>
  <c r="H298" i="19"/>
  <c r="I298" i="19"/>
  <c r="J298" i="19"/>
  <c r="K298" i="19"/>
  <c r="L298" i="19"/>
  <c r="M298" i="19"/>
  <c r="N298" i="19"/>
  <c r="O298" i="19"/>
  <c r="Q298" i="19"/>
  <c r="R298" i="19"/>
  <c r="A299" i="19"/>
  <c r="B299" i="19"/>
  <c r="C299" i="19"/>
  <c r="D299" i="19"/>
  <c r="E299" i="19"/>
  <c r="F299" i="19"/>
  <c r="G299" i="19"/>
  <c r="H299" i="19"/>
  <c r="I299" i="19"/>
  <c r="J299" i="19"/>
  <c r="K299" i="19"/>
  <c r="L299" i="19"/>
  <c r="M299" i="19"/>
  <c r="N299" i="19"/>
  <c r="O299" i="19"/>
  <c r="Q299" i="19"/>
  <c r="R299" i="19"/>
  <c r="A300" i="19"/>
  <c r="B300" i="19"/>
  <c r="C300" i="19"/>
  <c r="D300" i="19"/>
  <c r="E300" i="19"/>
  <c r="F300" i="19"/>
  <c r="G300" i="19"/>
  <c r="H300" i="19"/>
  <c r="I300" i="19"/>
  <c r="J300" i="19"/>
  <c r="K300" i="19"/>
  <c r="L300" i="19"/>
  <c r="M300" i="19"/>
  <c r="N300" i="19"/>
  <c r="O300" i="19"/>
  <c r="Q300" i="19"/>
  <c r="R300" i="19"/>
  <c r="A301" i="19"/>
  <c r="B301" i="19"/>
  <c r="C301" i="19"/>
  <c r="D301" i="19"/>
  <c r="E301" i="19"/>
  <c r="F301" i="19"/>
  <c r="G301" i="19"/>
  <c r="H301" i="19"/>
  <c r="I301" i="19"/>
  <c r="J301" i="19"/>
  <c r="K301" i="19"/>
  <c r="L301" i="19"/>
  <c r="M301" i="19"/>
  <c r="N301" i="19"/>
  <c r="O301" i="19"/>
  <c r="Q301" i="19"/>
  <c r="R301" i="19"/>
  <c r="A302" i="19"/>
  <c r="B302" i="19"/>
  <c r="C302" i="19"/>
  <c r="D302" i="19"/>
  <c r="E302" i="19"/>
  <c r="F302" i="19"/>
  <c r="G302" i="19"/>
  <c r="H302" i="19"/>
  <c r="I302" i="19"/>
  <c r="J302" i="19"/>
  <c r="K302" i="19"/>
  <c r="L302" i="19"/>
  <c r="M302" i="19"/>
  <c r="N302" i="19"/>
  <c r="O302" i="19"/>
  <c r="Q302" i="19"/>
  <c r="R302" i="19"/>
  <c r="A303" i="19"/>
  <c r="B303" i="19"/>
  <c r="C303" i="19"/>
  <c r="D303" i="19"/>
  <c r="E303" i="19"/>
  <c r="F303" i="19"/>
  <c r="G303" i="19"/>
  <c r="H303" i="19"/>
  <c r="I303" i="19"/>
  <c r="J303" i="19"/>
  <c r="K303" i="19"/>
  <c r="L303" i="19"/>
  <c r="M303" i="19"/>
  <c r="N303" i="19"/>
  <c r="O303" i="19"/>
  <c r="Q303" i="19"/>
  <c r="R303" i="19"/>
  <c r="A304" i="19"/>
  <c r="B304" i="19"/>
  <c r="C304" i="19"/>
  <c r="D304" i="19"/>
  <c r="E304" i="19"/>
  <c r="F304" i="19"/>
  <c r="G304" i="19"/>
  <c r="H304" i="19"/>
  <c r="I304" i="19"/>
  <c r="J304" i="19"/>
  <c r="K304" i="19"/>
  <c r="L304" i="19"/>
  <c r="M304" i="19"/>
  <c r="N304" i="19"/>
  <c r="O304" i="19"/>
  <c r="Q304" i="19"/>
  <c r="R304" i="19"/>
  <c r="A305" i="19"/>
  <c r="B305" i="19"/>
  <c r="C305" i="19"/>
  <c r="D305" i="19"/>
  <c r="E305" i="19"/>
  <c r="F305" i="19"/>
  <c r="G305" i="19"/>
  <c r="H305" i="19"/>
  <c r="I305" i="19"/>
  <c r="J305" i="19"/>
  <c r="K305" i="19"/>
  <c r="L305" i="19"/>
  <c r="M305" i="19"/>
  <c r="N305" i="19"/>
  <c r="O305" i="19"/>
  <c r="Q305" i="19"/>
  <c r="R305" i="19"/>
  <c r="A306" i="19"/>
  <c r="B306" i="19"/>
  <c r="C306" i="19"/>
  <c r="D306" i="19"/>
  <c r="E306" i="19"/>
  <c r="F306" i="19"/>
  <c r="G306" i="19"/>
  <c r="H306" i="19"/>
  <c r="I306" i="19"/>
  <c r="J306" i="19"/>
  <c r="K306" i="19"/>
  <c r="L306" i="19"/>
  <c r="M306" i="19"/>
  <c r="N306" i="19"/>
  <c r="O306" i="19"/>
  <c r="Q306" i="19"/>
  <c r="R306" i="19"/>
  <c r="A307" i="19"/>
  <c r="B307" i="19"/>
  <c r="C307" i="19"/>
  <c r="D307" i="19"/>
  <c r="E307" i="19"/>
  <c r="F307" i="19"/>
  <c r="G307" i="19"/>
  <c r="H307" i="19"/>
  <c r="I307" i="19"/>
  <c r="J307" i="19"/>
  <c r="K307" i="19"/>
  <c r="L307" i="19"/>
  <c r="M307" i="19"/>
  <c r="N307" i="19"/>
  <c r="O307" i="19"/>
  <c r="Q307" i="19"/>
  <c r="R307" i="19"/>
  <c r="A308" i="19"/>
  <c r="B308" i="19"/>
  <c r="C308" i="19"/>
  <c r="D308" i="19"/>
  <c r="E308" i="19"/>
  <c r="F308" i="19"/>
  <c r="G308" i="19"/>
  <c r="H308" i="19"/>
  <c r="I308" i="19"/>
  <c r="J308" i="19"/>
  <c r="K308" i="19"/>
  <c r="L308" i="19"/>
  <c r="M308" i="19"/>
  <c r="N308" i="19"/>
  <c r="O308" i="19"/>
  <c r="Q308" i="19"/>
  <c r="R308" i="19"/>
  <c r="A309" i="19"/>
  <c r="B309" i="19"/>
  <c r="C309" i="19"/>
  <c r="D309" i="19"/>
  <c r="E309" i="19"/>
  <c r="F309" i="19"/>
  <c r="G309" i="19"/>
  <c r="H309" i="19"/>
  <c r="I309" i="19"/>
  <c r="J309" i="19"/>
  <c r="K309" i="19"/>
  <c r="L309" i="19"/>
  <c r="M309" i="19"/>
  <c r="N309" i="19"/>
  <c r="O309" i="19"/>
  <c r="Q309" i="19"/>
  <c r="R309" i="19"/>
  <c r="A310" i="19"/>
  <c r="B310" i="19"/>
  <c r="C310" i="19"/>
  <c r="D310" i="19"/>
  <c r="E310" i="19"/>
  <c r="F310" i="19"/>
  <c r="G310" i="19"/>
  <c r="H310" i="19"/>
  <c r="I310" i="19"/>
  <c r="J310" i="19"/>
  <c r="K310" i="19"/>
  <c r="L310" i="19"/>
  <c r="M310" i="19"/>
  <c r="N310" i="19"/>
  <c r="O310" i="19"/>
  <c r="Q310" i="19"/>
  <c r="R310" i="19"/>
  <c r="A311" i="19"/>
  <c r="B311" i="19"/>
  <c r="C311" i="19"/>
  <c r="D311" i="19"/>
  <c r="E311" i="19"/>
  <c r="F311" i="19"/>
  <c r="G311" i="19"/>
  <c r="H311" i="19"/>
  <c r="I311" i="19"/>
  <c r="J311" i="19"/>
  <c r="K311" i="19"/>
  <c r="L311" i="19"/>
  <c r="M311" i="19"/>
  <c r="N311" i="19"/>
  <c r="O311" i="19"/>
  <c r="Q311" i="19"/>
  <c r="R311" i="19"/>
  <c r="A312" i="19"/>
  <c r="B312" i="19"/>
  <c r="C312" i="19"/>
  <c r="D312" i="19"/>
  <c r="E312" i="19"/>
  <c r="F312" i="19"/>
  <c r="G312" i="19"/>
  <c r="H312" i="19"/>
  <c r="I312" i="19"/>
  <c r="J312" i="19"/>
  <c r="K312" i="19"/>
  <c r="L312" i="19"/>
  <c r="M312" i="19"/>
  <c r="N312" i="19"/>
  <c r="O312" i="19"/>
  <c r="Q312" i="19"/>
  <c r="R312" i="19"/>
  <c r="A313" i="19"/>
  <c r="B313" i="19"/>
  <c r="C313" i="19"/>
  <c r="D313" i="19"/>
  <c r="E313" i="19"/>
  <c r="F313" i="19"/>
  <c r="G313" i="19"/>
  <c r="H313" i="19"/>
  <c r="I313" i="19"/>
  <c r="J313" i="19"/>
  <c r="K313" i="19"/>
  <c r="L313" i="19"/>
  <c r="M313" i="19"/>
  <c r="N313" i="19"/>
  <c r="O313" i="19"/>
  <c r="Q313" i="19"/>
  <c r="R313" i="19"/>
  <c r="A314" i="19"/>
  <c r="B314" i="19"/>
  <c r="C314" i="19"/>
  <c r="D314" i="19"/>
  <c r="E314" i="19"/>
  <c r="F314" i="19"/>
  <c r="G314" i="19"/>
  <c r="H314" i="19"/>
  <c r="I314" i="19"/>
  <c r="J314" i="19"/>
  <c r="K314" i="19"/>
  <c r="L314" i="19"/>
  <c r="M314" i="19"/>
  <c r="N314" i="19"/>
  <c r="O314" i="19"/>
  <c r="Q314" i="19"/>
  <c r="R314" i="19"/>
  <c r="A315" i="19"/>
  <c r="B315" i="19"/>
  <c r="C315" i="19"/>
  <c r="D315" i="19"/>
  <c r="E315" i="19"/>
  <c r="F315" i="19"/>
  <c r="G315" i="19"/>
  <c r="H315" i="19"/>
  <c r="I315" i="19"/>
  <c r="J315" i="19"/>
  <c r="K315" i="19"/>
  <c r="L315" i="19"/>
  <c r="M315" i="19"/>
  <c r="N315" i="19"/>
  <c r="O315" i="19"/>
  <c r="Q315" i="19"/>
  <c r="R315" i="19"/>
  <c r="A316" i="19"/>
  <c r="B316" i="19"/>
  <c r="C316" i="19"/>
  <c r="D316" i="19"/>
  <c r="E316" i="19"/>
  <c r="F316" i="19"/>
  <c r="G316" i="19"/>
  <c r="H316" i="19"/>
  <c r="I316" i="19"/>
  <c r="J316" i="19"/>
  <c r="K316" i="19"/>
  <c r="L316" i="19"/>
  <c r="M316" i="19"/>
  <c r="N316" i="19"/>
  <c r="O316" i="19"/>
  <c r="Q316" i="19"/>
  <c r="R316" i="19"/>
  <c r="A317" i="19"/>
  <c r="B317" i="19"/>
  <c r="C317" i="19"/>
  <c r="D317" i="19"/>
  <c r="E317" i="19"/>
  <c r="F317" i="19"/>
  <c r="G317" i="19"/>
  <c r="H317" i="19"/>
  <c r="I317" i="19"/>
  <c r="J317" i="19"/>
  <c r="K317" i="19"/>
  <c r="L317" i="19"/>
  <c r="M317" i="19"/>
  <c r="N317" i="19"/>
  <c r="O317" i="19"/>
  <c r="Q317" i="19"/>
  <c r="R317" i="19"/>
  <c r="A318" i="19"/>
  <c r="B318" i="19"/>
  <c r="C318" i="19"/>
  <c r="D318" i="19"/>
  <c r="E318" i="19"/>
  <c r="F318" i="19"/>
  <c r="G318" i="19"/>
  <c r="H318" i="19"/>
  <c r="I318" i="19"/>
  <c r="J318" i="19"/>
  <c r="K318" i="19"/>
  <c r="L318" i="19"/>
  <c r="M318" i="19"/>
  <c r="N318" i="19"/>
  <c r="O318" i="19"/>
  <c r="Q318" i="19"/>
  <c r="R318" i="19"/>
  <c r="A319" i="19"/>
  <c r="B319" i="19"/>
  <c r="C319" i="19"/>
  <c r="D319" i="19"/>
  <c r="E319" i="19"/>
  <c r="F319" i="19"/>
  <c r="G319" i="19"/>
  <c r="H319" i="19"/>
  <c r="I319" i="19"/>
  <c r="J319" i="19"/>
  <c r="K319" i="19"/>
  <c r="L319" i="19"/>
  <c r="M319" i="19"/>
  <c r="N319" i="19"/>
  <c r="O319" i="19"/>
  <c r="Q319" i="19"/>
  <c r="R319" i="19"/>
  <c r="A320" i="19"/>
  <c r="B320" i="19"/>
  <c r="C320" i="19"/>
  <c r="D320" i="19"/>
  <c r="E320" i="19"/>
  <c r="F320" i="19"/>
  <c r="G320" i="19"/>
  <c r="H320" i="19"/>
  <c r="I320" i="19"/>
  <c r="J320" i="19"/>
  <c r="K320" i="19"/>
  <c r="L320" i="19"/>
  <c r="M320" i="19"/>
  <c r="N320" i="19"/>
  <c r="O320" i="19"/>
  <c r="Q320" i="19"/>
  <c r="R320" i="19"/>
  <c r="A321" i="19"/>
  <c r="B321" i="19"/>
  <c r="C321" i="19"/>
  <c r="D321" i="19"/>
  <c r="E321" i="19"/>
  <c r="F321" i="19"/>
  <c r="G321" i="19"/>
  <c r="H321" i="19"/>
  <c r="I321" i="19"/>
  <c r="J321" i="19"/>
  <c r="K321" i="19"/>
  <c r="L321" i="19"/>
  <c r="M321" i="19"/>
  <c r="N321" i="19"/>
  <c r="O321" i="19"/>
  <c r="Q321" i="19"/>
  <c r="R321" i="19"/>
  <c r="A322" i="19"/>
  <c r="B322" i="19"/>
  <c r="C322" i="19"/>
  <c r="D322" i="19"/>
  <c r="E322" i="19"/>
  <c r="F322" i="19"/>
  <c r="G322" i="19"/>
  <c r="H322" i="19"/>
  <c r="I322" i="19"/>
  <c r="J322" i="19"/>
  <c r="K322" i="19"/>
  <c r="L322" i="19"/>
  <c r="M322" i="19"/>
  <c r="N322" i="19"/>
  <c r="O322" i="19"/>
  <c r="Q322" i="19"/>
  <c r="R322" i="19"/>
  <c r="A323" i="19"/>
  <c r="B323" i="19"/>
  <c r="C323" i="19"/>
  <c r="D323" i="19"/>
  <c r="E323" i="19"/>
  <c r="F323" i="19"/>
  <c r="G323" i="19"/>
  <c r="H323" i="19"/>
  <c r="I323" i="19"/>
  <c r="J323" i="19"/>
  <c r="K323" i="19"/>
  <c r="L323" i="19"/>
  <c r="M323" i="19"/>
  <c r="N323" i="19"/>
  <c r="O323" i="19"/>
  <c r="Q323" i="19"/>
  <c r="R323" i="19"/>
  <c r="A324" i="19"/>
  <c r="B324" i="19"/>
  <c r="C324" i="19"/>
  <c r="D324" i="19"/>
  <c r="E324" i="19"/>
  <c r="F324" i="19"/>
  <c r="G324" i="19"/>
  <c r="H324" i="19"/>
  <c r="I324" i="19"/>
  <c r="J324" i="19"/>
  <c r="K324" i="19"/>
  <c r="L324" i="19"/>
  <c r="M324" i="19"/>
  <c r="N324" i="19"/>
  <c r="O324" i="19"/>
  <c r="Q324" i="19"/>
  <c r="R324" i="19"/>
  <c r="A325" i="19"/>
  <c r="B325" i="19"/>
  <c r="C325" i="19"/>
  <c r="D325" i="19"/>
  <c r="E325" i="19"/>
  <c r="F325" i="19"/>
  <c r="G325" i="19"/>
  <c r="H325" i="19"/>
  <c r="I325" i="19"/>
  <c r="J325" i="19"/>
  <c r="K325" i="19"/>
  <c r="L325" i="19"/>
  <c r="M325" i="19"/>
  <c r="N325" i="19"/>
  <c r="O325" i="19"/>
  <c r="Q325" i="19"/>
  <c r="R325" i="19"/>
  <c r="A326" i="19"/>
  <c r="B326" i="19"/>
  <c r="C326" i="19"/>
  <c r="D326" i="19"/>
  <c r="E326" i="19"/>
  <c r="F326" i="19"/>
  <c r="G326" i="19"/>
  <c r="H326" i="19"/>
  <c r="I326" i="19"/>
  <c r="J326" i="19"/>
  <c r="K326" i="19"/>
  <c r="L326" i="19"/>
  <c r="M326" i="19"/>
  <c r="N326" i="19"/>
  <c r="O326" i="19"/>
  <c r="Q326" i="19"/>
  <c r="R326" i="19"/>
  <c r="A327" i="19"/>
  <c r="B327" i="19"/>
  <c r="C327" i="19"/>
  <c r="D327" i="19"/>
  <c r="E327" i="19"/>
  <c r="F327" i="19"/>
  <c r="G327" i="19"/>
  <c r="H327" i="19"/>
  <c r="I327" i="19"/>
  <c r="J327" i="19"/>
  <c r="K327" i="19"/>
  <c r="L327" i="19"/>
  <c r="M327" i="19"/>
  <c r="N327" i="19"/>
  <c r="O327" i="19"/>
  <c r="Q327" i="19"/>
  <c r="R327" i="19"/>
  <c r="A328" i="19"/>
  <c r="B328" i="19"/>
  <c r="C328" i="19"/>
  <c r="D328" i="19"/>
  <c r="E328" i="19"/>
  <c r="F328" i="19"/>
  <c r="G328" i="19"/>
  <c r="H328" i="19"/>
  <c r="I328" i="19"/>
  <c r="J328" i="19"/>
  <c r="K328" i="19"/>
  <c r="L328" i="19"/>
  <c r="M328" i="19"/>
  <c r="N328" i="19"/>
  <c r="O328" i="19"/>
  <c r="Q328" i="19"/>
  <c r="R328" i="19"/>
  <c r="A329" i="19"/>
  <c r="B329" i="19"/>
  <c r="C329" i="19"/>
  <c r="D329" i="19"/>
  <c r="E329" i="19"/>
  <c r="F329" i="19"/>
  <c r="G329" i="19"/>
  <c r="H329" i="19"/>
  <c r="I329" i="19"/>
  <c r="J329" i="19"/>
  <c r="K329" i="19"/>
  <c r="L329" i="19"/>
  <c r="M329" i="19"/>
  <c r="N329" i="19"/>
  <c r="O329" i="19"/>
  <c r="Q329" i="19"/>
  <c r="R329" i="19"/>
  <c r="A330" i="19"/>
  <c r="B330" i="19"/>
  <c r="C330" i="19"/>
  <c r="D330" i="19"/>
  <c r="E330" i="19"/>
  <c r="F330" i="19"/>
  <c r="G330" i="19"/>
  <c r="H330" i="19"/>
  <c r="I330" i="19"/>
  <c r="J330" i="19"/>
  <c r="K330" i="19"/>
  <c r="L330" i="19"/>
  <c r="M330" i="19"/>
  <c r="N330" i="19"/>
  <c r="O330" i="19"/>
  <c r="Q330" i="19"/>
  <c r="R330" i="19"/>
  <c r="A331" i="19"/>
  <c r="B331" i="19"/>
  <c r="C331" i="19"/>
  <c r="D331" i="19"/>
  <c r="E331" i="19"/>
  <c r="F331" i="19"/>
  <c r="G331" i="19"/>
  <c r="H331" i="19"/>
  <c r="I331" i="19"/>
  <c r="J331" i="19"/>
  <c r="K331" i="19"/>
  <c r="L331" i="19"/>
  <c r="M331" i="19"/>
  <c r="N331" i="19"/>
  <c r="O331" i="19"/>
  <c r="Q331" i="19"/>
  <c r="R331" i="19"/>
  <c r="A332" i="19"/>
  <c r="B332" i="19"/>
  <c r="C332" i="19"/>
  <c r="D332" i="19"/>
  <c r="E332" i="19"/>
  <c r="F332" i="19"/>
  <c r="G332" i="19"/>
  <c r="H332" i="19"/>
  <c r="I332" i="19"/>
  <c r="J332" i="19"/>
  <c r="K332" i="19"/>
  <c r="L332" i="19"/>
  <c r="M332" i="19"/>
  <c r="N332" i="19"/>
  <c r="O332" i="19"/>
  <c r="Q332" i="19"/>
  <c r="R332" i="19"/>
  <c r="A333" i="19"/>
  <c r="B333" i="19"/>
  <c r="C333" i="19"/>
  <c r="D333" i="19"/>
  <c r="E333" i="19"/>
  <c r="F333" i="19"/>
  <c r="G333" i="19"/>
  <c r="H333" i="19"/>
  <c r="I333" i="19"/>
  <c r="J333" i="19"/>
  <c r="K333" i="19"/>
  <c r="L333" i="19"/>
  <c r="M333" i="19"/>
  <c r="N333" i="19"/>
  <c r="O333" i="19"/>
  <c r="Q333" i="19"/>
  <c r="R333" i="19"/>
  <c r="A334" i="19"/>
  <c r="B334" i="19"/>
  <c r="C334" i="19"/>
  <c r="D334" i="19"/>
  <c r="E334" i="19"/>
  <c r="F334" i="19"/>
  <c r="G334" i="19"/>
  <c r="H334" i="19"/>
  <c r="I334" i="19"/>
  <c r="J334" i="19"/>
  <c r="K334" i="19"/>
  <c r="L334" i="19"/>
  <c r="M334" i="19"/>
  <c r="N334" i="19"/>
  <c r="O334" i="19"/>
  <c r="Q334" i="19"/>
  <c r="R334" i="19"/>
  <c r="A335" i="19"/>
  <c r="B335" i="19"/>
  <c r="C335" i="19"/>
  <c r="D335" i="19"/>
  <c r="E335" i="19"/>
  <c r="F335" i="19"/>
  <c r="G335" i="19"/>
  <c r="H335" i="19"/>
  <c r="I335" i="19"/>
  <c r="J335" i="19"/>
  <c r="K335" i="19"/>
  <c r="L335" i="19"/>
  <c r="M335" i="19"/>
  <c r="N335" i="19"/>
  <c r="O335" i="19"/>
  <c r="Q335" i="19"/>
  <c r="R335" i="19"/>
  <c r="A336" i="19"/>
  <c r="B336" i="19"/>
  <c r="C336" i="19"/>
  <c r="D336" i="19"/>
  <c r="E336" i="19"/>
  <c r="F336" i="19"/>
  <c r="G336" i="19"/>
  <c r="H336" i="19"/>
  <c r="I336" i="19"/>
  <c r="J336" i="19"/>
  <c r="K336" i="19"/>
  <c r="L336" i="19"/>
  <c r="M336" i="19"/>
  <c r="N336" i="19"/>
  <c r="O336" i="19"/>
  <c r="Q336" i="19"/>
  <c r="R336" i="19"/>
  <c r="A337" i="19"/>
  <c r="B337" i="19"/>
  <c r="C337" i="19"/>
  <c r="D337" i="19"/>
  <c r="E337" i="19"/>
  <c r="F337" i="19"/>
  <c r="G337" i="19"/>
  <c r="H337" i="19"/>
  <c r="I337" i="19"/>
  <c r="J337" i="19"/>
  <c r="K337" i="19"/>
  <c r="L337" i="19"/>
  <c r="M337" i="19"/>
  <c r="N337" i="19"/>
  <c r="O337" i="19"/>
  <c r="Q337" i="19"/>
  <c r="R337" i="19"/>
  <c r="A338" i="19"/>
  <c r="B338" i="19"/>
  <c r="C338" i="19"/>
  <c r="D338" i="19"/>
  <c r="E338" i="19"/>
  <c r="F338" i="19"/>
  <c r="G338" i="19"/>
  <c r="H338" i="19"/>
  <c r="I338" i="19"/>
  <c r="J338" i="19"/>
  <c r="K338" i="19"/>
  <c r="L338" i="19"/>
  <c r="M338" i="19"/>
  <c r="N338" i="19"/>
  <c r="O338" i="19"/>
  <c r="Q338" i="19"/>
  <c r="R338" i="19"/>
  <c r="A339" i="19"/>
  <c r="B339" i="19"/>
  <c r="C339" i="19"/>
  <c r="D339" i="19"/>
  <c r="E339" i="19"/>
  <c r="F339" i="19"/>
  <c r="G339" i="19"/>
  <c r="H339" i="19"/>
  <c r="I339" i="19"/>
  <c r="J339" i="19"/>
  <c r="K339" i="19"/>
  <c r="L339" i="19"/>
  <c r="M339" i="19"/>
  <c r="N339" i="19"/>
  <c r="O339" i="19"/>
  <c r="Q339" i="19"/>
  <c r="R339" i="19"/>
  <c r="A340" i="19"/>
  <c r="B340" i="19"/>
  <c r="C340" i="19"/>
  <c r="D340" i="19"/>
  <c r="E340" i="19"/>
  <c r="F340" i="19"/>
  <c r="G340" i="19"/>
  <c r="H340" i="19"/>
  <c r="I340" i="19"/>
  <c r="J340" i="19"/>
  <c r="K340" i="19"/>
  <c r="L340" i="19"/>
  <c r="M340" i="19"/>
  <c r="N340" i="19"/>
  <c r="O340" i="19"/>
  <c r="Q340" i="19"/>
  <c r="R340" i="19"/>
  <c r="A341" i="19"/>
  <c r="B341" i="19"/>
  <c r="C341" i="19"/>
  <c r="D341" i="19"/>
  <c r="E341" i="19"/>
  <c r="F341" i="19"/>
  <c r="G341" i="19"/>
  <c r="H341" i="19"/>
  <c r="I341" i="19"/>
  <c r="J341" i="19"/>
  <c r="K341" i="19"/>
  <c r="L341" i="19"/>
  <c r="M341" i="19"/>
  <c r="N341" i="19"/>
  <c r="O341" i="19"/>
  <c r="Q341" i="19"/>
  <c r="R341" i="19"/>
  <c r="A342" i="19"/>
  <c r="B342" i="19"/>
  <c r="C342" i="19"/>
  <c r="D342" i="19"/>
  <c r="E342" i="19"/>
  <c r="F342" i="19"/>
  <c r="G342" i="19"/>
  <c r="H342" i="19"/>
  <c r="I342" i="19"/>
  <c r="J342" i="19"/>
  <c r="K342" i="19"/>
  <c r="L342" i="19"/>
  <c r="M342" i="19"/>
  <c r="N342" i="19"/>
  <c r="O342" i="19"/>
  <c r="Q342" i="19"/>
  <c r="R342" i="19"/>
  <c r="A343" i="19"/>
  <c r="B343" i="19"/>
  <c r="C343" i="19"/>
  <c r="D343" i="19"/>
  <c r="E343" i="19"/>
  <c r="F343" i="19"/>
  <c r="G343" i="19"/>
  <c r="H343" i="19"/>
  <c r="I343" i="19"/>
  <c r="J343" i="19"/>
  <c r="K343" i="19"/>
  <c r="L343" i="19"/>
  <c r="M343" i="19"/>
  <c r="N343" i="19"/>
  <c r="O343" i="19"/>
  <c r="Q343" i="19"/>
  <c r="R343" i="19"/>
  <c r="A344" i="19"/>
  <c r="B344" i="19"/>
  <c r="C344" i="19"/>
  <c r="D344" i="19"/>
  <c r="E344" i="19"/>
  <c r="F344" i="19"/>
  <c r="G344" i="19"/>
  <c r="H344" i="19"/>
  <c r="I344" i="19"/>
  <c r="J344" i="19"/>
  <c r="K344" i="19"/>
  <c r="L344" i="19"/>
  <c r="M344" i="19"/>
  <c r="N344" i="19"/>
  <c r="O344" i="19"/>
  <c r="Q344" i="19"/>
  <c r="R344" i="19"/>
  <c r="A345" i="19"/>
  <c r="B345" i="19"/>
  <c r="C345" i="19"/>
  <c r="D345" i="19"/>
  <c r="E345" i="19"/>
  <c r="F345" i="19"/>
  <c r="G345" i="19"/>
  <c r="H345" i="19"/>
  <c r="I345" i="19"/>
  <c r="J345" i="19"/>
  <c r="K345" i="19"/>
  <c r="L345" i="19"/>
  <c r="M345" i="19"/>
  <c r="N345" i="19"/>
  <c r="O345" i="19"/>
  <c r="Q345" i="19"/>
  <c r="R345" i="19"/>
  <c r="A346" i="19"/>
  <c r="B346" i="19"/>
  <c r="C346" i="19"/>
  <c r="D346" i="19"/>
  <c r="E346" i="19"/>
  <c r="F346" i="19"/>
  <c r="G346" i="19"/>
  <c r="H346" i="19"/>
  <c r="I346" i="19"/>
  <c r="J346" i="19"/>
  <c r="K346" i="19"/>
  <c r="L346" i="19"/>
  <c r="M346" i="19"/>
  <c r="N346" i="19"/>
  <c r="O346" i="19"/>
  <c r="Q346" i="19"/>
  <c r="R346" i="19"/>
  <c r="A347" i="19"/>
  <c r="B347" i="19"/>
  <c r="C347" i="19"/>
  <c r="D347" i="19"/>
  <c r="E347" i="19"/>
  <c r="F347" i="19"/>
  <c r="G347" i="19"/>
  <c r="H347" i="19"/>
  <c r="I347" i="19"/>
  <c r="J347" i="19"/>
  <c r="K347" i="19"/>
  <c r="L347" i="19"/>
  <c r="M347" i="19"/>
  <c r="N347" i="19"/>
  <c r="O347" i="19"/>
  <c r="Q347" i="19"/>
  <c r="R347" i="19"/>
  <c r="A348" i="19"/>
  <c r="B348" i="19"/>
  <c r="C348" i="19"/>
  <c r="D348" i="19"/>
  <c r="E348" i="19"/>
  <c r="F348" i="19"/>
  <c r="G348" i="19"/>
  <c r="H348" i="19"/>
  <c r="I348" i="19"/>
  <c r="J348" i="19"/>
  <c r="K348" i="19"/>
  <c r="L348" i="19"/>
  <c r="M348" i="19"/>
  <c r="N348" i="19"/>
  <c r="O348" i="19"/>
  <c r="Q348" i="19"/>
  <c r="R348" i="19"/>
  <c r="A349" i="19"/>
  <c r="B349" i="19"/>
  <c r="C349" i="19"/>
  <c r="D349" i="19"/>
  <c r="E349" i="19"/>
  <c r="F349" i="19"/>
  <c r="G349" i="19"/>
  <c r="H349" i="19"/>
  <c r="I349" i="19"/>
  <c r="J349" i="19"/>
  <c r="K349" i="19"/>
  <c r="L349" i="19"/>
  <c r="M349" i="19"/>
  <c r="N349" i="19"/>
  <c r="O349" i="19"/>
  <c r="Q349" i="19"/>
  <c r="R349" i="19"/>
  <c r="A350" i="19"/>
  <c r="B350" i="19"/>
  <c r="C350" i="19"/>
  <c r="D350" i="19"/>
  <c r="E350" i="19"/>
  <c r="F350" i="19"/>
  <c r="G350" i="19"/>
  <c r="H350" i="19"/>
  <c r="I350" i="19"/>
  <c r="J350" i="19"/>
  <c r="K350" i="19"/>
  <c r="L350" i="19"/>
  <c r="M350" i="19"/>
  <c r="N350" i="19"/>
  <c r="O350" i="19"/>
  <c r="Q350" i="19"/>
  <c r="R350" i="19"/>
  <c r="A351" i="19"/>
  <c r="B351" i="19"/>
  <c r="C351" i="19"/>
  <c r="D351" i="19"/>
  <c r="E351" i="19"/>
  <c r="F351" i="19"/>
  <c r="G351" i="19"/>
  <c r="H351" i="19"/>
  <c r="I351" i="19"/>
  <c r="J351" i="19"/>
  <c r="K351" i="19"/>
  <c r="L351" i="19"/>
  <c r="M351" i="19"/>
  <c r="N351" i="19"/>
  <c r="O351" i="19"/>
  <c r="Q351" i="19"/>
  <c r="R351" i="19"/>
  <c r="A352" i="19"/>
  <c r="B352" i="19"/>
  <c r="C352" i="19"/>
  <c r="D352" i="19"/>
  <c r="E352" i="19"/>
  <c r="F352" i="19"/>
  <c r="G352" i="19"/>
  <c r="H352" i="19"/>
  <c r="I352" i="19"/>
  <c r="J352" i="19"/>
  <c r="K352" i="19"/>
  <c r="L352" i="19"/>
  <c r="M352" i="19"/>
  <c r="N352" i="19"/>
  <c r="O352" i="19"/>
  <c r="Q352" i="19"/>
  <c r="R352" i="19"/>
  <c r="A353" i="19"/>
  <c r="B353" i="19"/>
  <c r="C353" i="19"/>
  <c r="D353" i="19"/>
  <c r="E353" i="19"/>
  <c r="F353" i="19"/>
  <c r="G353" i="19"/>
  <c r="H353" i="19"/>
  <c r="I353" i="19"/>
  <c r="J353" i="19"/>
  <c r="K353" i="19"/>
  <c r="L353" i="19"/>
  <c r="M353" i="19"/>
  <c r="N353" i="19"/>
  <c r="O353" i="19"/>
  <c r="Q353" i="19"/>
  <c r="R353" i="19"/>
  <c r="A354" i="19"/>
  <c r="B354" i="19"/>
  <c r="C354" i="19"/>
  <c r="D354" i="19"/>
  <c r="E354" i="19"/>
  <c r="F354" i="19"/>
  <c r="G354" i="19"/>
  <c r="H354" i="19"/>
  <c r="I354" i="19"/>
  <c r="J354" i="19"/>
  <c r="K354" i="19"/>
  <c r="L354" i="19"/>
  <c r="M354" i="19"/>
  <c r="N354" i="19"/>
  <c r="O354" i="19"/>
  <c r="Q354" i="19"/>
  <c r="R354" i="19"/>
  <c r="A355" i="19"/>
  <c r="B355" i="19"/>
  <c r="C355" i="19"/>
  <c r="D355" i="19"/>
  <c r="E355" i="19"/>
  <c r="F355" i="19"/>
  <c r="G355" i="19"/>
  <c r="H355" i="19"/>
  <c r="I355" i="19"/>
  <c r="J355" i="19"/>
  <c r="K355" i="19"/>
  <c r="L355" i="19"/>
  <c r="M355" i="19"/>
  <c r="N355" i="19"/>
  <c r="O355" i="19"/>
  <c r="Q355" i="19"/>
  <c r="R355" i="19"/>
  <c r="A356" i="19"/>
  <c r="B356" i="19"/>
  <c r="C356" i="19"/>
  <c r="D356" i="19"/>
  <c r="E356" i="19"/>
  <c r="F356" i="19"/>
  <c r="G356" i="19"/>
  <c r="H356" i="19"/>
  <c r="I356" i="19"/>
  <c r="J356" i="19"/>
  <c r="K356" i="19"/>
  <c r="L356" i="19"/>
  <c r="M356" i="19"/>
  <c r="N356" i="19"/>
  <c r="O356" i="19"/>
  <c r="Q356" i="19"/>
  <c r="R356" i="19"/>
  <c r="A357" i="19"/>
  <c r="B357" i="19"/>
  <c r="C357" i="19"/>
  <c r="D357" i="19"/>
  <c r="E357" i="19"/>
  <c r="F357" i="19"/>
  <c r="G357" i="19"/>
  <c r="H357" i="19"/>
  <c r="I357" i="19"/>
  <c r="J357" i="19"/>
  <c r="K357" i="19"/>
  <c r="L357" i="19"/>
  <c r="M357" i="19"/>
  <c r="N357" i="19"/>
  <c r="O357" i="19"/>
  <c r="Q357" i="19"/>
  <c r="R357" i="19"/>
  <c r="A358" i="19"/>
  <c r="B358" i="19"/>
  <c r="C358" i="19"/>
  <c r="D358" i="19"/>
  <c r="E358" i="19"/>
  <c r="F358" i="19"/>
  <c r="G358" i="19"/>
  <c r="H358" i="19"/>
  <c r="I358" i="19"/>
  <c r="J358" i="19"/>
  <c r="K358" i="19"/>
  <c r="L358" i="19"/>
  <c r="M358" i="19"/>
  <c r="N358" i="19"/>
  <c r="O358" i="19"/>
  <c r="Q358" i="19"/>
  <c r="R358" i="19"/>
  <c r="A359" i="19"/>
  <c r="B359" i="19"/>
  <c r="C359" i="19"/>
  <c r="D359" i="19"/>
  <c r="E359" i="19"/>
  <c r="F359" i="19"/>
  <c r="G359" i="19"/>
  <c r="H359" i="19"/>
  <c r="I359" i="19"/>
  <c r="J359" i="19"/>
  <c r="K359" i="19"/>
  <c r="L359" i="19"/>
  <c r="M359" i="19"/>
  <c r="N359" i="19"/>
  <c r="O359" i="19"/>
  <c r="Q359" i="19"/>
  <c r="R359" i="19"/>
  <c r="A360" i="19"/>
  <c r="B360" i="19"/>
  <c r="C360" i="19"/>
  <c r="D360" i="19"/>
  <c r="E360" i="19"/>
  <c r="F360" i="19"/>
  <c r="G360" i="19"/>
  <c r="H360" i="19"/>
  <c r="I360" i="19"/>
  <c r="J360" i="19"/>
  <c r="K360" i="19"/>
  <c r="L360" i="19"/>
  <c r="M360" i="19"/>
  <c r="N360" i="19"/>
  <c r="O360" i="19"/>
  <c r="Q360" i="19"/>
  <c r="R360" i="19"/>
  <c r="A361" i="19"/>
  <c r="B361" i="19"/>
  <c r="C361" i="19"/>
  <c r="D361" i="19"/>
  <c r="E361" i="19"/>
  <c r="F361" i="19"/>
  <c r="G361" i="19"/>
  <c r="H361" i="19"/>
  <c r="I361" i="19"/>
  <c r="J361" i="19"/>
  <c r="K361" i="19"/>
  <c r="L361" i="19"/>
  <c r="M361" i="19"/>
  <c r="N361" i="19"/>
  <c r="O361" i="19"/>
  <c r="Q361" i="19"/>
  <c r="R361" i="19"/>
  <c r="A362" i="19"/>
  <c r="B362" i="19"/>
  <c r="C362" i="19"/>
  <c r="D362" i="19"/>
  <c r="E362" i="19"/>
  <c r="F362" i="19"/>
  <c r="G362" i="19"/>
  <c r="H362" i="19"/>
  <c r="I362" i="19"/>
  <c r="J362" i="19"/>
  <c r="K362" i="19"/>
  <c r="L362" i="19"/>
  <c r="M362" i="19"/>
  <c r="N362" i="19"/>
  <c r="O362" i="19"/>
  <c r="Q362" i="19"/>
  <c r="R362" i="19"/>
  <c r="A363" i="19"/>
  <c r="B363" i="19"/>
  <c r="C363" i="19"/>
  <c r="D363" i="19"/>
  <c r="E363" i="19"/>
  <c r="F363" i="19"/>
  <c r="G363" i="19"/>
  <c r="H363" i="19"/>
  <c r="I363" i="19"/>
  <c r="J363" i="19"/>
  <c r="K363" i="19"/>
  <c r="L363" i="19"/>
  <c r="M363" i="19"/>
  <c r="N363" i="19"/>
  <c r="O363" i="19"/>
  <c r="Q363" i="19"/>
  <c r="R363" i="19"/>
  <c r="A364" i="19"/>
  <c r="B364" i="19"/>
  <c r="C364" i="19"/>
  <c r="D364" i="19"/>
  <c r="E364" i="19"/>
  <c r="F364" i="19"/>
  <c r="G364" i="19"/>
  <c r="H364" i="19"/>
  <c r="I364" i="19"/>
  <c r="J364" i="19"/>
  <c r="K364" i="19"/>
  <c r="L364" i="19"/>
  <c r="M364" i="19"/>
  <c r="N364" i="19"/>
  <c r="O364" i="19"/>
  <c r="Q364" i="19"/>
  <c r="R364" i="19"/>
  <c r="A365" i="19"/>
  <c r="B365" i="19"/>
  <c r="C365" i="19"/>
  <c r="D365" i="19"/>
  <c r="E365" i="19"/>
  <c r="F365" i="19"/>
  <c r="G365" i="19"/>
  <c r="H365" i="19"/>
  <c r="I365" i="19"/>
  <c r="J365" i="19"/>
  <c r="K365" i="19"/>
  <c r="L365" i="19"/>
  <c r="M365" i="19"/>
  <c r="N365" i="19"/>
  <c r="O365" i="19"/>
  <c r="Q365" i="19"/>
  <c r="R365" i="19"/>
  <c r="A366" i="19"/>
  <c r="B366" i="19"/>
  <c r="C366" i="19"/>
  <c r="D366" i="19"/>
  <c r="E366" i="19"/>
  <c r="F366" i="19"/>
  <c r="G366" i="19"/>
  <c r="H366" i="19"/>
  <c r="I366" i="19"/>
  <c r="J366" i="19"/>
  <c r="K366" i="19"/>
  <c r="L366" i="19"/>
  <c r="M366" i="19"/>
  <c r="N366" i="19"/>
  <c r="O366" i="19"/>
  <c r="Q366" i="19"/>
  <c r="R366" i="19"/>
  <c r="A367" i="19"/>
  <c r="B367" i="19"/>
  <c r="C367" i="19"/>
  <c r="D367" i="19"/>
  <c r="E367" i="19"/>
  <c r="F367" i="19"/>
  <c r="G367" i="19"/>
  <c r="H367" i="19"/>
  <c r="I367" i="19"/>
  <c r="J367" i="19"/>
  <c r="K367" i="19"/>
  <c r="L367" i="19"/>
  <c r="M367" i="19"/>
  <c r="N367" i="19"/>
  <c r="O367" i="19"/>
  <c r="Q367" i="19"/>
  <c r="R367" i="19"/>
  <c r="A368" i="19"/>
  <c r="B368" i="19"/>
  <c r="C368" i="19"/>
  <c r="D368" i="19"/>
  <c r="E368" i="19"/>
  <c r="F368" i="19"/>
  <c r="G368" i="19"/>
  <c r="H368" i="19"/>
  <c r="I368" i="19"/>
  <c r="J368" i="19"/>
  <c r="K368" i="19"/>
  <c r="L368" i="19"/>
  <c r="M368" i="19"/>
  <c r="N368" i="19"/>
  <c r="O368" i="19"/>
  <c r="Q368" i="19"/>
  <c r="R368" i="19"/>
  <c r="A369" i="19"/>
  <c r="B369" i="19"/>
  <c r="C369" i="19"/>
  <c r="D369" i="19"/>
  <c r="E369" i="19"/>
  <c r="F369" i="19"/>
  <c r="G369" i="19"/>
  <c r="H369" i="19"/>
  <c r="I369" i="19"/>
  <c r="J369" i="19"/>
  <c r="K369" i="19"/>
  <c r="L369" i="19"/>
  <c r="M369" i="19"/>
  <c r="N369" i="19"/>
  <c r="O369" i="19"/>
  <c r="Q369" i="19"/>
  <c r="R369" i="19"/>
  <c r="A370" i="19"/>
  <c r="B370" i="19"/>
  <c r="C370" i="19"/>
  <c r="D370" i="19"/>
  <c r="E370" i="19"/>
  <c r="F370" i="19"/>
  <c r="G370" i="19"/>
  <c r="H370" i="19"/>
  <c r="I370" i="19"/>
  <c r="J370" i="19"/>
  <c r="K370" i="19"/>
  <c r="L370" i="19"/>
  <c r="M370" i="19"/>
  <c r="N370" i="19"/>
  <c r="O370" i="19"/>
  <c r="Q370" i="19"/>
  <c r="R370" i="19"/>
  <c r="A371" i="19"/>
  <c r="B371" i="19"/>
  <c r="C371" i="19"/>
  <c r="D371" i="19"/>
  <c r="E371" i="19"/>
  <c r="F371" i="19"/>
  <c r="G371" i="19"/>
  <c r="H371" i="19"/>
  <c r="I371" i="19"/>
  <c r="J371" i="19"/>
  <c r="K371" i="19"/>
  <c r="L371" i="19"/>
  <c r="M371" i="19"/>
  <c r="N371" i="19"/>
  <c r="O371" i="19"/>
  <c r="Q371" i="19"/>
  <c r="R371" i="19"/>
  <c r="A372" i="19"/>
  <c r="B372" i="19"/>
  <c r="C372" i="19"/>
  <c r="D372" i="19"/>
  <c r="E372" i="19"/>
  <c r="F372" i="19"/>
  <c r="G372" i="19"/>
  <c r="H372" i="19"/>
  <c r="I372" i="19"/>
  <c r="J372" i="19"/>
  <c r="K372" i="19"/>
  <c r="L372" i="19"/>
  <c r="M372" i="19"/>
  <c r="N372" i="19"/>
  <c r="O372" i="19"/>
  <c r="Q372" i="19"/>
  <c r="R372" i="19"/>
  <c r="A373" i="19"/>
  <c r="B373" i="19"/>
  <c r="C373" i="19"/>
  <c r="D373" i="19"/>
  <c r="E373" i="19"/>
  <c r="F373" i="19"/>
  <c r="G373" i="19"/>
  <c r="H373" i="19"/>
  <c r="I373" i="19"/>
  <c r="J373" i="19"/>
  <c r="K373" i="19"/>
  <c r="L373" i="19"/>
  <c r="M373" i="19"/>
  <c r="N373" i="19"/>
  <c r="O373" i="19"/>
  <c r="Q373" i="19"/>
  <c r="R373" i="19"/>
  <c r="A374" i="19"/>
  <c r="B374" i="19"/>
  <c r="C374" i="19"/>
  <c r="D374" i="19"/>
  <c r="E374" i="19"/>
  <c r="F374" i="19"/>
  <c r="G374" i="19"/>
  <c r="H374" i="19"/>
  <c r="I374" i="19"/>
  <c r="J374" i="19"/>
  <c r="K374" i="19"/>
  <c r="L374" i="19"/>
  <c r="M374" i="19"/>
  <c r="N374" i="19"/>
  <c r="O374" i="19"/>
  <c r="Q374" i="19"/>
  <c r="R374" i="19"/>
  <c r="A375" i="19"/>
  <c r="B375" i="19"/>
  <c r="C375" i="19"/>
  <c r="D375" i="19"/>
  <c r="E375" i="19"/>
  <c r="F375" i="19"/>
  <c r="G375" i="19"/>
  <c r="H375" i="19"/>
  <c r="I375" i="19"/>
  <c r="J375" i="19"/>
  <c r="K375" i="19"/>
  <c r="L375" i="19"/>
  <c r="M375" i="19"/>
  <c r="N375" i="19"/>
  <c r="O375" i="19"/>
  <c r="Q375" i="19"/>
  <c r="R375" i="19"/>
  <c r="A376" i="19"/>
  <c r="B376" i="19"/>
  <c r="C376" i="19"/>
  <c r="D376" i="19"/>
  <c r="E376" i="19"/>
  <c r="F376" i="19"/>
  <c r="G376" i="19"/>
  <c r="H376" i="19"/>
  <c r="I376" i="19"/>
  <c r="J376" i="19"/>
  <c r="K376" i="19"/>
  <c r="L376" i="19"/>
  <c r="M376" i="19"/>
  <c r="N376" i="19"/>
  <c r="O376" i="19"/>
  <c r="Q376" i="19"/>
  <c r="R376" i="19"/>
  <c r="A377" i="19"/>
  <c r="B377" i="19"/>
  <c r="C377" i="19"/>
  <c r="D377" i="19"/>
  <c r="E377" i="19"/>
  <c r="F377" i="19"/>
  <c r="G377" i="19"/>
  <c r="H377" i="19"/>
  <c r="I377" i="19"/>
  <c r="J377" i="19"/>
  <c r="K377" i="19"/>
  <c r="L377" i="19"/>
  <c r="M377" i="19"/>
  <c r="N377" i="19"/>
  <c r="O377" i="19"/>
  <c r="Q377" i="19"/>
  <c r="R377" i="19"/>
  <c r="A378" i="19"/>
  <c r="B378" i="19"/>
  <c r="C378" i="19"/>
  <c r="D378" i="19"/>
  <c r="E378" i="19"/>
  <c r="F378" i="19"/>
  <c r="G378" i="19"/>
  <c r="H378" i="19"/>
  <c r="I378" i="19"/>
  <c r="J378" i="19"/>
  <c r="K378" i="19"/>
  <c r="L378" i="19"/>
  <c r="M378" i="19"/>
  <c r="N378" i="19"/>
  <c r="O378" i="19"/>
  <c r="Q378" i="19"/>
  <c r="R378" i="19"/>
  <c r="A379" i="19"/>
  <c r="B379" i="19"/>
  <c r="C379" i="19"/>
  <c r="D379" i="19"/>
  <c r="E379" i="19"/>
  <c r="F379" i="19"/>
  <c r="G379" i="19"/>
  <c r="H379" i="19"/>
  <c r="I379" i="19"/>
  <c r="J379" i="19"/>
  <c r="K379" i="19"/>
  <c r="L379" i="19"/>
  <c r="M379" i="19"/>
  <c r="N379" i="19"/>
  <c r="O379" i="19"/>
  <c r="Q379" i="19"/>
  <c r="R379" i="19"/>
  <c r="A380" i="19"/>
  <c r="B380" i="19"/>
  <c r="C380" i="19"/>
  <c r="D380" i="19"/>
  <c r="E380" i="19"/>
  <c r="F380" i="19"/>
  <c r="G380" i="19"/>
  <c r="H380" i="19"/>
  <c r="I380" i="19"/>
  <c r="J380" i="19"/>
  <c r="K380" i="19"/>
  <c r="L380" i="19"/>
  <c r="M380" i="19"/>
  <c r="N380" i="19"/>
  <c r="O380" i="19"/>
  <c r="Q380" i="19"/>
  <c r="R380" i="19"/>
  <c r="A381" i="19"/>
  <c r="B381" i="19"/>
  <c r="C381" i="19"/>
  <c r="D381" i="19"/>
  <c r="E381" i="19"/>
  <c r="F381" i="19"/>
  <c r="G381" i="19"/>
  <c r="H381" i="19"/>
  <c r="I381" i="19"/>
  <c r="J381" i="19"/>
  <c r="K381" i="19"/>
  <c r="L381" i="19"/>
  <c r="M381" i="19"/>
  <c r="N381" i="19"/>
  <c r="O381" i="19"/>
  <c r="Q381" i="19"/>
  <c r="R381" i="19"/>
  <c r="A382" i="19"/>
  <c r="B382" i="19"/>
  <c r="C382" i="19"/>
  <c r="D382" i="19"/>
  <c r="E382" i="19"/>
  <c r="F382" i="19"/>
  <c r="G382" i="19"/>
  <c r="H382" i="19"/>
  <c r="I382" i="19"/>
  <c r="J382" i="19"/>
  <c r="K382" i="19"/>
  <c r="L382" i="19"/>
  <c r="M382" i="19"/>
  <c r="N382" i="19"/>
  <c r="O382" i="19"/>
  <c r="Q382" i="19"/>
  <c r="R382" i="19"/>
  <c r="A383" i="19"/>
  <c r="B383" i="19"/>
  <c r="C383" i="19"/>
  <c r="D383" i="19"/>
  <c r="E383" i="19"/>
  <c r="F383" i="19"/>
  <c r="G383" i="19"/>
  <c r="H383" i="19"/>
  <c r="I383" i="19"/>
  <c r="J383" i="19"/>
  <c r="K383" i="19"/>
  <c r="L383" i="19"/>
  <c r="M383" i="19"/>
  <c r="N383" i="19"/>
  <c r="O383" i="19"/>
  <c r="Q383" i="19"/>
  <c r="R383" i="19"/>
  <c r="A384" i="19"/>
  <c r="B384" i="19"/>
  <c r="C384" i="19"/>
  <c r="D384" i="19"/>
  <c r="E384" i="19"/>
  <c r="F384" i="19"/>
  <c r="G384" i="19"/>
  <c r="H384" i="19"/>
  <c r="I384" i="19"/>
  <c r="J384" i="19"/>
  <c r="K384" i="19"/>
  <c r="L384" i="19"/>
  <c r="M384" i="19"/>
  <c r="N384" i="19"/>
  <c r="O384" i="19"/>
  <c r="Q384" i="19"/>
  <c r="R384" i="19"/>
  <c r="A385" i="19"/>
  <c r="B385" i="19"/>
  <c r="C385" i="19"/>
  <c r="D385" i="19"/>
  <c r="E385" i="19"/>
  <c r="F385" i="19"/>
  <c r="G385" i="19"/>
  <c r="H385" i="19"/>
  <c r="I385" i="19"/>
  <c r="J385" i="19"/>
  <c r="K385" i="19"/>
  <c r="L385" i="19"/>
  <c r="M385" i="19"/>
  <c r="N385" i="19"/>
  <c r="O385" i="19"/>
  <c r="Q385" i="19"/>
  <c r="R385" i="19"/>
  <c r="A386" i="19"/>
  <c r="B386" i="19"/>
  <c r="C386" i="19"/>
  <c r="D386" i="19"/>
  <c r="E386" i="19"/>
  <c r="F386" i="19"/>
  <c r="G386" i="19"/>
  <c r="H386" i="19"/>
  <c r="I386" i="19"/>
  <c r="J386" i="19"/>
  <c r="K386" i="19"/>
  <c r="L386" i="19"/>
  <c r="M386" i="19"/>
  <c r="N386" i="19"/>
  <c r="O386" i="19"/>
  <c r="Q386" i="19"/>
  <c r="R386" i="19"/>
  <c r="A387" i="19"/>
  <c r="B387" i="19"/>
  <c r="C387" i="19"/>
  <c r="D387" i="19"/>
  <c r="E387" i="19"/>
  <c r="F387" i="19"/>
  <c r="G387" i="19"/>
  <c r="H387" i="19"/>
  <c r="I387" i="19"/>
  <c r="J387" i="19"/>
  <c r="K387" i="19"/>
  <c r="L387" i="19"/>
  <c r="M387" i="19"/>
  <c r="N387" i="19"/>
  <c r="O387" i="19"/>
  <c r="Q387" i="19"/>
  <c r="R387" i="19"/>
  <c r="A388" i="19"/>
  <c r="B388" i="19"/>
  <c r="C388" i="19"/>
  <c r="D388" i="19"/>
  <c r="E388" i="19"/>
  <c r="F388" i="19"/>
  <c r="G388" i="19"/>
  <c r="H388" i="19"/>
  <c r="I388" i="19"/>
  <c r="J388" i="19"/>
  <c r="K388" i="19"/>
  <c r="L388" i="19"/>
  <c r="M388" i="19"/>
  <c r="N388" i="19"/>
  <c r="O388" i="19"/>
  <c r="Q388" i="19"/>
  <c r="R388" i="19"/>
  <c r="A389" i="19"/>
  <c r="B389" i="19"/>
  <c r="C389" i="19"/>
  <c r="D389" i="19"/>
  <c r="E389" i="19"/>
  <c r="F389" i="19"/>
  <c r="G389" i="19"/>
  <c r="H389" i="19"/>
  <c r="I389" i="19"/>
  <c r="J389" i="19"/>
  <c r="K389" i="19"/>
  <c r="L389" i="19"/>
  <c r="M389" i="19"/>
  <c r="N389" i="19"/>
  <c r="O389" i="19"/>
  <c r="Q389" i="19"/>
  <c r="R389" i="19"/>
  <c r="A390" i="19"/>
  <c r="B390" i="19"/>
  <c r="C390" i="19"/>
  <c r="D390" i="19"/>
  <c r="E390" i="19"/>
  <c r="F390" i="19"/>
  <c r="G390" i="19"/>
  <c r="H390" i="19"/>
  <c r="I390" i="19"/>
  <c r="J390" i="19"/>
  <c r="K390" i="19"/>
  <c r="L390" i="19"/>
  <c r="M390" i="19"/>
  <c r="N390" i="19"/>
  <c r="O390" i="19"/>
  <c r="Q390" i="19"/>
  <c r="R390" i="19"/>
  <c r="A391" i="19"/>
  <c r="B391" i="19"/>
  <c r="C391" i="19"/>
  <c r="D391" i="19"/>
  <c r="E391" i="19"/>
  <c r="F391" i="19"/>
  <c r="G391" i="19"/>
  <c r="H391" i="19"/>
  <c r="I391" i="19"/>
  <c r="J391" i="19"/>
  <c r="K391" i="19"/>
  <c r="L391" i="19"/>
  <c r="M391" i="19"/>
  <c r="N391" i="19"/>
  <c r="O391" i="19"/>
  <c r="Q391" i="19"/>
  <c r="R391" i="19"/>
  <c r="A392" i="19"/>
  <c r="B392" i="19"/>
  <c r="C392" i="19"/>
  <c r="D392" i="19"/>
  <c r="E392" i="19"/>
  <c r="F392" i="19"/>
  <c r="G392" i="19"/>
  <c r="H392" i="19"/>
  <c r="I392" i="19"/>
  <c r="J392" i="19"/>
  <c r="K392" i="19"/>
  <c r="L392" i="19"/>
  <c r="M392" i="19"/>
  <c r="N392" i="19"/>
  <c r="O392" i="19"/>
  <c r="Q392" i="19"/>
  <c r="R392" i="19"/>
  <c r="A393" i="19"/>
  <c r="B393" i="19"/>
  <c r="C393" i="19"/>
  <c r="D393" i="19"/>
  <c r="E393" i="19"/>
  <c r="F393" i="19"/>
  <c r="G393" i="19"/>
  <c r="H393" i="19"/>
  <c r="I393" i="19"/>
  <c r="J393" i="19"/>
  <c r="K393" i="19"/>
  <c r="L393" i="19"/>
  <c r="M393" i="19"/>
  <c r="N393" i="19"/>
  <c r="O393" i="19"/>
  <c r="Q393" i="19"/>
  <c r="R393" i="19"/>
  <c r="A394" i="19"/>
  <c r="B394" i="19"/>
  <c r="C394" i="19"/>
  <c r="D394" i="19"/>
  <c r="E394" i="19"/>
  <c r="F394" i="19"/>
  <c r="G394" i="19"/>
  <c r="H394" i="19"/>
  <c r="I394" i="19"/>
  <c r="J394" i="19"/>
  <c r="K394" i="19"/>
  <c r="L394" i="19"/>
  <c r="M394" i="19"/>
  <c r="N394" i="19"/>
  <c r="O394" i="19"/>
  <c r="Q394" i="19"/>
  <c r="R394" i="19"/>
  <c r="A395" i="19"/>
  <c r="B395" i="19"/>
  <c r="C395" i="19"/>
  <c r="D395" i="19"/>
  <c r="E395" i="19"/>
  <c r="F395" i="19"/>
  <c r="G395" i="19"/>
  <c r="H395" i="19"/>
  <c r="I395" i="19"/>
  <c r="J395" i="19"/>
  <c r="K395" i="19"/>
  <c r="L395" i="19"/>
  <c r="M395" i="19"/>
  <c r="N395" i="19"/>
  <c r="O395" i="19"/>
  <c r="Q395" i="19"/>
  <c r="R395" i="19"/>
  <c r="A396" i="19"/>
  <c r="B396" i="19"/>
  <c r="C396" i="19"/>
  <c r="D396" i="19"/>
  <c r="E396" i="19"/>
  <c r="F396" i="19"/>
  <c r="G396" i="19"/>
  <c r="H396" i="19"/>
  <c r="I396" i="19"/>
  <c r="J396" i="19"/>
  <c r="K396" i="19"/>
  <c r="L396" i="19"/>
  <c r="M396" i="19"/>
  <c r="N396" i="19"/>
  <c r="O396" i="19"/>
  <c r="Q396" i="19"/>
  <c r="R396" i="19"/>
  <c r="A397" i="19"/>
  <c r="B397" i="19"/>
  <c r="C397" i="19"/>
  <c r="D397" i="19"/>
  <c r="E397" i="19"/>
  <c r="F397" i="19"/>
  <c r="G397" i="19"/>
  <c r="H397" i="19"/>
  <c r="I397" i="19"/>
  <c r="J397" i="19"/>
  <c r="K397" i="19"/>
  <c r="L397" i="19"/>
  <c r="M397" i="19"/>
  <c r="N397" i="19"/>
  <c r="O397" i="19"/>
  <c r="Q397" i="19"/>
  <c r="R397" i="19"/>
  <c r="A398" i="19"/>
  <c r="B398" i="19"/>
  <c r="C398" i="19"/>
  <c r="D398" i="19"/>
  <c r="E398" i="19"/>
  <c r="F398" i="19"/>
  <c r="G398" i="19"/>
  <c r="H398" i="19"/>
  <c r="I398" i="19"/>
  <c r="J398" i="19"/>
  <c r="K398" i="19"/>
  <c r="L398" i="19"/>
  <c r="M398" i="19"/>
  <c r="N398" i="19"/>
  <c r="O398" i="19"/>
  <c r="Q398" i="19"/>
  <c r="R398" i="19"/>
  <c r="A399" i="19"/>
  <c r="B399" i="19"/>
  <c r="C399" i="19"/>
  <c r="D399" i="19"/>
  <c r="E399" i="19"/>
  <c r="F399" i="19"/>
  <c r="G399" i="19"/>
  <c r="H399" i="19"/>
  <c r="I399" i="19"/>
  <c r="J399" i="19"/>
  <c r="K399" i="19"/>
  <c r="L399" i="19"/>
  <c r="M399" i="19"/>
  <c r="N399" i="19"/>
  <c r="O399" i="19"/>
  <c r="Q399" i="19"/>
  <c r="R399" i="19"/>
  <c r="A400" i="19"/>
  <c r="B400" i="19"/>
  <c r="C400" i="19"/>
  <c r="D400" i="19"/>
  <c r="E400" i="19"/>
  <c r="F400" i="19"/>
  <c r="G400" i="19"/>
  <c r="H400" i="19"/>
  <c r="I400" i="19"/>
  <c r="J400" i="19"/>
  <c r="K400" i="19"/>
  <c r="L400" i="19"/>
  <c r="M400" i="19"/>
  <c r="N400" i="19"/>
  <c r="O400" i="19"/>
  <c r="Q400" i="19"/>
  <c r="R400" i="19"/>
  <c r="A401" i="19"/>
  <c r="B401" i="19"/>
  <c r="C401" i="19"/>
  <c r="D401" i="19"/>
  <c r="E401" i="19"/>
  <c r="F401" i="19"/>
  <c r="G401" i="19"/>
  <c r="H401" i="19"/>
  <c r="I401" i="19"/>
  <c r="J401" i="19"/>
  <c r="K401" i="19"/>
  <c r="L401" i="19"/>
  <c r="M401" i="19"/>
  <c r="N401" i="19"/>
  <c r="O401" i="19"/>
  <c r="Q401" i="19"/>
  <c r="R401" i="19"/>
  <c r="A402" i="19"/>
  <c r="B402" i="19"/>
  <c r="C402" i="19"/>
  <c r="D402" i="19"/>
  <c r="E402" i="19"/>
  <c r="F402" i="19"/>
  <c r="G402" i="19"/>
  <c r="H402" i="19"/>
  <c r="I402" i="19"/>
  <c r="J402" i="19"/>
  <c r="K402" i="19"/>
  <c r="L402" i="19"/>
  <c r="M402" i="19"/>
  <c r="N402" i="19"/>
  <c r="O402" i="19"/>
  <c r="Q402" i="19"/>
  <c r="R402" i="19"/>
  <c r="A403" i="19"/>
  <c r="B403" i="19"/>
  <c r="C403" i="19"/>
  <c r="D403" i="19"/>
  <c r="E403" i="19"/>
  <c r="F403" i="19"/>
  <c r="G403" i="19"/>
  <c r="H403" i="19"/>
  <c r="I403" i="19"/>
  <c r="J403" i="19"/>
  <c r="K403" i="19"/>
  <c r="L403" i="19"/>
  <c r="M403" i="19"/>
  <c r="N403" i="19"/>
  <c r="O403" i="19"/>
  <c r="Q403" i="19"/>
  <c r="R403" i="19"/>
  <c r="A404" i="19"/>
  <c r="B404" i="19"/>
  <c r="C404" i="19"/>
  <c r="D404" i="19"/>
  <c r="E404" i="19"/>
  <c r="F404" i="19"/>
  <c r="G404" i="19"/>
  <c r="H404" i="19"/>
  <c r="I404" i="19"/>
  <c r="J404" i="19"/>
  <c r="K404" i="19"/>
  <c r="L404" i="19"/>
  <c r="M404" i="19"/>
  <c r="N404" i="19"/>
  <c r="O404" i="19"/>
  <c r="Q404" i="19"/>
  <c r="R404" i="19"/>
  <c r="A405" i="19"/>
  <c r="B405" i="19"/>
  <c r="C405" i="19"/>
  <c r="D405" i="19"/>
  <c r="E405" i="19"/>
  <c r="F405" i="19"/>
  <c r="G405" i="19"/>
  <c r="H405" i="19"/>
  <c r="I405" i="19"/>
  <c r="J405" i="19"/>
  <c r="K405" i="19"/>
  <c r="L405" i="19"/>
  <c r="M405" i="19"/>
  <c r="N405" i="19"/>
  <c r="O405" i="19"/>
  <c r="Q405" i="19"/>
  <c r="R405" i="19"/>
  <c r="A406" i="19"/>
  <c r="B406" i="19"/>
  <c r="C406" i="19"/>
  <c r="D406" i="19"/>
  <c r="E406" i="19"/>
  <c r="F406" i="19"/>
  <c r="G406" i="19"/>
  <c r="H406" i="19"/>
  <c r="I406" i="19"/>
  <c r="J406" i="19"/>
  <c r="K406" i="19"/>
  <c r="L406" i="19"/>
  <c r="M406" i="19"/>
  <c r="N406" i="19"/>
  <c r="O406" i="19"/>
  <c r="Q406" i="19"/>
  <c r="R406" i="19"/>
  <c r="A407" i="19"/>
  <c r="B407" i="19"/>
  <c r="C407" i="19"/>
  <c r="D407" i="19"/>
  <c r="E407" i="19"/>
  <c r="F407" i="19"/>
  <c r="G407" i="19"/>
  <c r="H407" i="19"/>
  <c r="I407" i="19"/>
  <c r="J407" i="19"/>
  <c r="K407" i="19"/>
  <c r="L407" i="19"/>
  <c r="M407" i="19"/>
  <c r="N407" i="19"/>
  <c r="O407" i="19"/>
  <c r="Q407" i="19"/>
  <c r="R407" i="19"/>
  <c r="A408" i="19"/>
  <c r="B408" i="19"/>
  <c r="C408" i="19"/>
  <c r="D408" i="19"/>
  <c r="E408" i="19"/>
  <c r="F408" i="19"/>
  <c r="G408" i="19"/>
  <c r="H408" i="19"/>
  <c r="I408" i="19"/>
  <c r="J408" i="19"/>
  <c r="K408" i="19"/>
  <c r="L408" i="19"/>
  <c r="M408" i="19"/>
  <c r="N408" i="19"/>
  <c r="O408" i="19"/>
  <c r="Q408" i="19"/>
  <c r="R408" i="19"/>
  <c r="A409" i="19"/>
  <c r="B409" i="19"/>
  <c r="C409" i="19"/>
  <c r="D409" i="19"/>
  <c r="E409" i="19"/>
  <c r="F409" i="19"/>
  <c r="G409" i="19"/>
  <c r="H409" i="19"/>
  <c r="I409" i="19"/>
  <c r="J409" i="19"/>
  <c r="K409" i="19"/>
  <c r="L409" i="19"/>
  <c r="M409" i="19"/>
  <c r="N409" i="19"/>
  <c r="O409" i="19"/>
  <c r="Q409" i="19"/>
  <c r="R409" i="19"/>
  <c r="A410" i="19"/>
  <c r="B410" i="19"/>
  <c r="C410" i="19"/>
  <c r="D410" i="19"/>
  <c r="E410" i="19"/>
  <c r="F410" i="19"/>
  <c r="G410" i="19"/>
  <c r="H410" i="19"/>
  <c r="I410" i="19"/>
  <c r="J410" i="19"/>
  <c r="K410" i="19"/>
  <c r="L410" i="19"/>
  <c r="M410" i="19"/>
  <c r="N410" i="19"/>
  <c r="O410" i="19"/>
  <c r="Q410" i="19"/>
  <c r="R410" i="19"/>
  <c r="A411" i="19"/>
  <c r="B411" i="19"/>
  <c r="C411" i="19"/>
  <c r="D411" i="19"/>
  <c r="E411" i="19"/>
  <c r="F411" i="19"/>
  <c r="G411" i="19"/>
  <c r="H411" i="19"/>
  <c r="I411" i="19"/>
  <c r="J411" i="19"/>
  <c r="K411" i="19"/>
  <c r="L411" i="19"/>
  <c r="M411" i="19"/>
  <c r="N411" i="19"/>
  <c r="O411" i="19"/>
  <c r="Q411" i="19"/>
  <c r="R411" i="19"/>
  <c r="A412" i="19"/>
  <c r="B412" i="19"/>
  <c r="C412" i="19"/>
  <c r="D412" i="19"/>
  <c r="E412" i="19"/>
  <c r="F412" i="19"/>
  <c r="G412" i="19"/>
  <c r="H412" i="19"/>
  <c r="I412" i="19"/>
  <c r="J412" i="19"/>
  <c r="K412" i="19"/>
  <c r="L412" i="19"/>
  <c r="M412" i="19"/>
  <c r="N412" i="19"/>
  <c r="O412" i="19"/>
  <c r="Q412" i="19"/>
  <c r="R412" i="19"/>
  <c r="A413" i="19"/>
  <c r="B413" i="19"/>
  <c r="C413" i="19"/>
  <c r="D413" i="19"/>
  <c r="E413" i="19"/>
  <c r="F413" i="19"/>
  <c r="G413" i="19"/>
  <c r="H413" i="19"/>
  <c r="I413" i="19"/>
  <c r="J413" i="19"/>
  <c r="K413" i="19"/>
  <c r="L413" i="19"/>
  <c r="M413" i="19"/>
  <c r="N413" i="19"/>
  <c r="O413" i="19"/>
  <c r="Q413" i="19"/>
  <c r="R413" i="19"/>
  <c r="A414" i="19"/>
  <c r="B414" i="19"/>
  <c r="C414" i="19"/>
  <c r="D414" i="19"/>
  <c r="E414" i="19"/>
  <c r="F414" i="19"/>
  <c r="G414" i="19"/>
  <c r="H414" i="19"/>
  <c r="I414" i="19"/>
  <c r="J414" i="19"/>
  <c r="K414" i="19"/>
  <c r="L414" i="19"/>
  <c r="M414" i="19"/>
  <c r="N414" i="19"/>
  <c r="O414" i="19"/>
  <c r="Q414" i="19"/>
  <c r="R414" i="19"/>
  <c r="A415" i="19"/>
  <c r="B415" i="19"/>
  <c r="C415" i="19"/>
  <c r="D415" i="19"/>
  <c r="E415" i="19"/>
  <c r="F415" i="19"/>
  <c r="G415" i="19"/>
  <c r="H415" i="19"/>
  <c r="I415" i="19"/>
  <c r="J415" i="19"/>
  <c r="K415" i="19"/>
  <c r="L415" i="19"/>
  <c r="M415" i="19"/>
  <c r="N415" i="19"/>
  <c r="O415" i="19"/>
  <c r="Q415" i="19"/>
  <c r="R415" i="19"/>
  <c r="A416" i="19"/>
  <c r="B416" i="19"/>
  <c r="C416" i="19"/>
  <c r="D416" i="19"/>
  <c r="E416" i="19"/>
  <c r="F416" i="19"/>
  <c r="G416" i="19"/>
  <c r="H416" i="19"/>
  <c r="I416" i="19"/>
  <c r="J416" i="19"/>
  <c r="K416" i="19"/>
  <c r="L416" i="19"/>
  <c r="M416" i="19"/>
  <c r="N416" i="19"/>
  <c r="O416" i="19"/>
  <c r="Q416" i="19"/>
  <c r="R416" i="19"/>
  <c r="A417" i="19"/>
  <c r="B417" i="19"/>
  <c r="C417" i="19"/>
  <c r="D417" i="19"/>
  <c r="E417" i="19"/>
  <c r="F417" i="19"/>
  <c r="G417" i="19"/>
  <c r="H417" i="19"/>
  <c r="I417" i="19"/>
  <c r="J417" i="19"/>
  <c r="K417" i="19"/>
  <c r="L417" i="19"/>
  <c r="M417" i="19"/>
  <c r="N417" i="19"/>
  <c r="O417" i="19"/>
  <c r="Q417" i="19"/>
  <c r="R417" i="19"/>
  <c r="A418" i="19"/>
  <c r="B418" i="19"/>
  <c r="C418" i="19"/>
  <c r="D418" i="19"/>
  <c r="E418" i="19"/>
  <c r="F418" i="19"/>
  <c r="G418" i="19"/>
  <c r="H418" i="19"/>
  <c r="I418" i="19"/>
  <c r="J418" i="19"/>
  <c r="K418" i="19"/>
  <c r="L418" i="19"/>
  <c r="M418" i="19"/>
  <c r="N418" i="19"/>
  <c r="O418" i="19"/>
  <c r="Q418" i="19"/>
  <c r="R418" i="19"/>
  <c r="A419" i="19"/>
  <c r="B419" i="19"/>
  <c r="C419" i="19"/>
  <c r="D419" i="19"/>
  <c r="E419" i="19"/>
  <c r="F419" i="19"/>
  <c r="G419" i="19"/>
  <c r="H419" i="19"/>
  <c r="I419" i="19"/>
  <c r="J419" i="19"/>
  <c r="K419" i="19"/>
  <c r="L419" i="19"/>
  <c r="M419" i="19"/>
  <c r="N419" i="19"/>
  <c r="O419" i="19"/>
  <c r="Q419" i="19"/>
  <c r="R419" i="19"/>
  <c r="A420" i="19"/>
  <c r="B420" i="19"/>
  <c r="C420" i="19"/>
  <c r="D420" i="19"/>
  <c r="E420" i="19"/>
  <c r="F420" i="19"/>
  <c r="G420" i="19"/>
  <c r="H420" i="19"/>
  <c r="I420" i="19"/>
  <c r="J420" i="19"/>
  <c r="K420" i="19"/>
  <c r="L420" i="19"/>
  <c r="M420" i="19"/>
  <c r="N420" i="19"/>
  <c r="O420" i="19"/>
  <c r="Q420" i="19"/>
  <c r="R420" i="19"/>
  <c r="A421" i="19"/>
  <c r="B421" i="19"/>
  <c r="C421" i="19"/>
  <c r="D421" i="19"/>
  <c r="E421" i="19"/>
  <c r="F421" i="19"/>
  <c r="G421" i="19"/>
  <c r="H421" i="19"/>
  <c r="I421" i="19"/>
  <c r="J421" i="19"/>
  <c r="K421" i="19"/>
  <c r="L421" i="19"/>
  <c r="M421" i="19"/>
  <c r="N421" i="19"/>
  <c r="O421" i="19"/>
  <c r="Q421" i="19"/>
  <c r="R421" i="19"/>
  <c r="A422" i="19"/>
  <c r="B422" i="19"/>
  <c r="C422" i="19"/>
  <c r="D422" i="19"/>
  <c r="E422" i="19"/>
  <c r="F422" i="19"/>
  <c r="G422" i="19"/>
  <c r="H422" i="19"/>
  <c r="I422" i="19"/>
  <c r="J422" i="19"/>
  <c r="K422" i="19"/>
  <c r="L422" i="19"/>
  <c r="M422" i="19"/>
  <c r="N422" i="19"/>
  <c r="O422" i="19"/>
  <c r="Q422" i="19"/>
  <c r="R422" i="19"/>
  <c r="A423" i="19"/>
  <c r="B423" i="19"/>
  <c r="C423" i="19"/>
  <c r="D423" i="19"/>
  <c r="E423" i="19"/>
  <c r="F423" i="19"/>
  <c r="G423" i="19"/>
  <c r="H423" i="19"/>
  <c r="I423" i="19"/>
  <c r="J423" i="19"/>
  <c r="K423" i="19"/>
  <c r="L423" i="19"/>
  <c r="M423" i="19"/>
  <c r="N423" i="19"/>
  <c r="O423" i="19"/>
  <c r="Q423" i="19"/>
  <c r="R423" i="19"/>
  <c r="A424" i="19"/>
  <c r="B424" i="19"/>
  <c r="C424" i="19"/>
  <c r="D424" i="19"/>
  <c r="E424" i="19"/>
  <c r="F424" i="19"/>
  <c r="G424" i="19"/>
  <c r="H424" i="19"/>
  <c r="I424" i="19"/>
  <c r="J424" i="19"/>
  <c r="K424" i="19"/>
  <c r="L424" i="19"/>
  <c r="M424" i="19"/>
  <c r="N424" i="19"/>
  <c r="O424" i="19"/>
  <c r="Q424" i="19"/>
  <c r="R424" i="19"/>
  <c r="A425" i="19"/>
  <c r="B425" i="19"/>
  <c r="C425" i="19"/>
  <c r="D425" i="19"/>
  <c r="E425" i="19"/>
  <c r="F425" i="19"/>
  <c r="G425" i="19"/>
  <c r="H425" i="19"/>
  <c r="I425" i="19"/>
  <c r="J425" i="19"/>
  <c r="K425" i="19"/>
  <c r="L425" i="19"/>
  <c r="M425" i="19"/>
  <c r="N425" i="19"/>
  <c r="O425" i="19"/>
  <c r="Q425" i="19"/>
  <c r="R425" i="19"/>
  <c r="A426" i="19"/>
  <c r="B426" i="19"/>
  <c r="C426" i="19"/>
  <c r="D426" i="19"/>
  <c r="E426" i="19"/>
  <c r="F426" i="19"/>
  <c r="G426" i="19"/>
  <c r="H426" i="19"/>
  <c r="I426" i="19"/>
  <c r="J426" i="19"/>
  <c r="K426" i="19"/>
  <c r="L426" i="19"/>
  <c r="M426" i="19"/>
  <c r="N426" i="19"/>
  <c r="O426" i="19"/>
  <c r="Q426" i="19"/>
  <c r="R426" i="19"/>
  <c r="A427" i="19"/>
  <c r="B427" i="19"/>
  <c r="C427" i="19"/>
  <c r="D427" i="19"/>
  <c r="E427" i="19"/>
  <c r="F427" i="19"/>
  <c r="G427" i="19"/>
  <c r="H427" i="19"/>
  <c r="I427" i="19"/>
  <c r="J427" i="19"/>
  <c r="K427" i="19"/>
  <c r="L427" i="19"/>
  <c r="M427" i="19"/>
  <c r="N427" i="19"/>
  <c r="O427" i="19"/>
  <c r="Q427" i="19"/>
  <c r="R427" i="19"/>
  <c r="A428" i="19"/>
  <c r="B428" i="19"/>
  <c r="C428" i="19"/>
  <c r="D428" i="19"/>
  <c r="E428" i="19"/>
  <c r="F428" i="19"/>
  <c r="G428" i="19"/>
  <c r="H428" i="19"/>
  <c r="I428" i="19"/>
  <c r="J428" i="19"/>
  <c r="K428" i="19"/>
  <c r="L428" i="19"/>
  <c r="M428" i="19"/>
  <c r="N428" i="19"/>
  <c r="O428" i="19"/>
  <c r="Q428" i="19"/>
  <c r="R428" i="19"/>
  <c r="A429" i="19"/>
  <c r="B429" i="19"/>
  <c r="C429" i="19"/>
  <c r="D429" i="19"/>
  <c r="E429" i="19"/>
  <c r="F429" i="19"/>
  <c r="G429" i="19"/>
  <c r="H429" i="19"/>
  <c r="I429" i="19"/>
  <c r="J429" i="19"/>
  <c r="K429" i="19"/>
  <c r="L429" i="19"/>
  <c r="M429" i="19"/>
  <c r="N429" i="19"/>
  <c r="O429" i="19"/>
  <c r="Q429" i="19"/>
  <c r="R429" i="19"/>
  <c r="A430" i="19"/>
  <c r="B430" i="19"/>
  <c r="C430" i="19"/>
  <c r="D430" i="19"/>
  <c r="E430" i="19"/>
  <c r="F430" i="19"/>
  <c r="G430" i="19"/>
  <c r="H430" i="19"/>
  <c r="I430" i="19"/>
  <c r="J430" i="19"/>
  <c r="K430" i="19"/>
  <c r="L430" i="19"/>
  <c r="M430" i="19"/>
  <c r="N430" i="19"/>
  <c r="O430" i="19"/>
  <c r="Q430" i="19"/>
  <c r="R430" i="19"/>
  <c r="A431" i="19"/>
  <c r="B431" i="19"/>
  <c r="C431" i="19"/>
  <c r="D431" i="19"/>
  <c r="E431" i="19"/>
  <c r="F431" i="19"/>
  <c r="G431" i="19"/>
  <c r="H431" i="19"/>
  <c r="I431" i="19"/>
  <c r="J431" i="19"/>
  <c r="K431" i="19"/>
  <c r="L431" i="19"/>
  <c r="M431" i="19"/>
  <c r="N431" i="19"/>
  <c r="O431" i="19"/>
  <c r="Q431" i="19"/>
  <c r="R431" i="19"/>
  <c r="A432" i="19"/>
  <c r="B432" i="19"/>
  <c r="C432" i="19"/>
  <c r="D432" i="19"/>
  <c r="E432" i="19"/>
  <c r="F432" i="19"/>
  <c r="G432" i="19"/>
  <c r="H432" i="19"/>
  <c r="I432" i="19"/>
  <c r="J432" i="19"/>
  <c r="K432" i="19"/>
  <c r="L432" i="19"/>
  <c r="M432" i="19"/>
  <c r="N432" i="19"/>
  <c r="O432" i="19"/>
  <c r="Q432" i="19"/>
  <c r="R432" i="19"/>
  <c r="A433" i="19"/>
  <c r="B433" i="19"/>
  <c r="C433" i="19"/>
  <c r="D433" i="19"/>
  <c r="E433" i="19"/>
  <c r="F433" i="19"/>
  <c r="G433" i="19"/>
  <c r="H433" i="19"/>
  <c r="I433" i="19"/>
  <c r="J433" i="19"/>
  <c r="K433" i="19"/>
  <c r="L433" i="19"/>
  <c r="M433" i="19"/>
  <c r="N433" i="19"/>
  <c r="O433" i="19"/>
  <c r="Q433" i="19"/>
  <c r="R433" i="19"/>
  <c r="A434" i="19"/>
  <c r="B434" i="19"/>
  <c r="C434" i="19"/>
  <c r="D434" i="19"/>
  <c r="E434" i="19"/>
  <c r="F434" i="19"/>
  <c r="G434" i="19"/>
  <c r="H434" i="19"/>
  <c r="I434" i="19"/>
  <c r="J434" i="19"/>
  <c r="K434" i="19"/>
  <c r="L434" i="19"/>
  <c r="M434" i="19"/>
  <c r="N434" i="19"/>
  <c r="O434" i="19"/>
  <c r="Q434" i="19"/>
  <c r="R434" i="19"/>
  <c r="A435" i="19"/>
  <c r="B435" i="19"/>
  <c r="C435" i="19"/>
  <c r="D435" i="19"/>
  <c r="E435" i="19"/>
  <c r="F435" i="19"/>
  <c r="G435" i="19"/>
  <c r="H435" i="19"/>
  <c r="I435" i="19"/>
  <c r="J435" i="19"/>
  <c r="K435" i="19"/>
  <c r="L435" i="19"/>
  <c r="M435" i="19"/>
  <c r="N435" i="19"/>
  <c r="O435" i="19"/>
  <c r="Q435" i="19"/>
  <c r="R435" i="19"/>
  <c r="A436" i="19"/>
  <c r="B436" i="19"/>
  <c r="C436" i="19"/>
  <c r="D436" i="19"/>
  <c r="E436" i="19"/>
  <c r="F436" i="19"/>
  <c r="G436" i="19"/>
  <c r="H436" i="19"/>
  <c r="I436" i="19"/>
  <c r="J436" i="19"/>
  <c r="K436" i="19"/>
  <c r="L436" i="19"/>
  <c r="M436" i="19"/>
  <c r="N436" i="19"/>
  <c r="O436" i="19"/>
  <c r="Q436" i="19"/>
  <c r="R436" i="19"/>
  <c r="A437" i="19"/>
  <c r="B437" i="19"/>
  <c r="C437" i="19"/>
  <c r="D437" i="19"/>
  <c r="E437" i="19"/>
  <c r="F437" i="19"/>
  <c r="G437" i="19"/>
  <c r="H437" i="19"/>
  <c r="I437" i="19"/>
  <c r="J437" i="19"/>
  <c r="K437" i="19"/>
  <c r="L437" i="19"/>
  <c r="M437" i="19"/>
  <c r="N437" i="19"/>
  <c r="O437" i="19"/>
  <c r="Q437" i="19"/>
  <c r="R437" i="19"/>
  <c r="A438" i="19"/>
  <c r="B438" i="19"/>
  <c r="C438" i="19"/>
  <c r="D438" i="19"/>
  <c r="E438" i="19"/>
  <c r="F438" i="19"/>
  <c r="G438" i="19"/>
  <c r="H438" i="19"/>
  <c r="I438" i="19"/>
  <c r="J438" i="19"/>
  <c r="K438" i="19"/>
  <c r="L438" i="19"/>
  <c r="M438" i="19"/>
  <c r="N438" i="19"/>
  <c r="O438" i="19"/>
  <c r="Q438" i="19"/>
  <c r="R438" i="19"/>
  <c r="A439" i="19"/>
  <c r="B439" i="19"/>
  <c r="C439" i="19"/>
  <c r="D439" i="19"/>
  <c r="E439" i="19"/>
  <c r="F439" i="19"/>
  <c r="G439" i="19"/>
  <c r="H439" i="19"/>
  <c r="I439" i="19"/>
  <c r="J439" i="19"/>
  <c r="K439" i="19"/>
  <c r="L439" i="19"/>
  <c r="M439" i="19"/>
  <c r="N439" i="19"/>
  <c r="O439" i="19"/>
  <c r="Q439" i="19"/>
  <c r="R439" i="19"/>
  <c r="A440" i="19"/>
  <c r="B440" i="19"/>
  <c r="C440" i="19"/>
  <c r="D440" i="19"/>
  <c r="E440" i="19"/>
  <c r="F440" i="19"/>
  <c r="G440" i="19"/>
  <c r="H440" i="19"/>
  <c r="I440" i="19"/>
  <c r="J440" i="19"/>
  <c r="K440" i="19"/>
  <c r="L440" i="19"/>
  <c r="M440" i="19"/>
  <c r="N440" i="19"/>
  <c r="O440" i="19"/>
  <c r="Q440" i="19"/>
  <c r="R440" i="19"/>
  <c r="A441" i="19"/>
  <c r="B441" i="19"/>
  <c r="C441" i="19"/>
  <c r="D441" i="19"/>
  <c r="E441" i="19"/>
  <c r="F441" i="19"/>
  <c r="G441" i="19"/>
  <c r="H441" i="19"/>
  <c r="I441" i="19"/>
  <c r="J441" i="19"/>
  <c r="K441" i="19"/>
  <c r="L441" i="19"/>
  <c r="M441" i="19"/>
  <c r="N441" i="19"/>
  <c r="O441" i="19"/>
  <c r="Q441" i="19"/>
  <c r="R441" i="19"/>
  <c r="A442" i="19"/>
  <c r="B442" i="19"/>
  <c r="C442" i="19"/>
  <c r="D442" i="19"/>
  <c r="E442" i="19"/>
  <c r="F442" i="19"/>
  <c r="G442" i="19"/>
  <c r="H442" i="19"/>
  <c r="I442" i="19"/>
  <c r="J442" i="19"/>
  <c r="K442" i="19"/>
  <c r="L442" i="19"/>
  <c r="M442" i="19"/>
  <c r="N442" i="19"/>
  <c r="O442" i="19"/>
  <c r="Q442" i="19"/>
  <c r="R442" i="19"/>
  <c r="A443" i="19"/>
  <c r="B443" i="19"/>
  <c r="C443" i="19"/>
  <c r="D443" i="19"/>
  <c r="E443" i="19"/>
  <c r="F443" i="19"/>
  <c r="G443" i="19"/>
  <c r="H443" i="19"/>
  <c r="I443" i="19"/>
  <c r="J443" i="19"/>
  <c r="K443" i="19"/>
  <c r="L443" i="19"/>
  <c r="M443" i="19"/>
  <c r="N443" i="19"/>
  <c r="O443" i="19"/>
  <c r="Q443" i="19"/>
  <c r="R443" i="19"/>
  <c r="A444" i="19"/>
  <c r="B444" i="19"/>
  <c r="C444" i="19"/>
  <c r="D444" i="19"/>
  <c r="E444" i="19"/>
  <c r="F444" i="19"/>
  <c r="G444" i="19"/>
  <c r="H444" i="19"/>
  <c r="I444" i="19"/>
  <c r="J444" i="19"/>
  <c r="K444" i="19"/>
  <c r="L444" i="19"/>
  <c r="M444" i="19"/>
  <c r="N444" i="19"/>
  <c r="O444" i="19"/>
  <c r="Q444" i="19"/>
  <c r="R444" i="19"/>
  <c r="A445" i="19"/>
  <c r="B445" i="19"/>
  <c r="C445" i="19"/>
  <c r="D445" i="19"/>
  <c r="E445" i="19"/>
  <c r="F445" i="19"/>
  <c r="G445" i="19"/>
  <c r="H445" i="19"/>
  <c r="I445" i="19"/>
  <c r="J445" i="19"/>
  <c r="K445" i="19"/>
  <c r="L445" i="19"/>
  <c r="M445" i="19"/>
  <c r="N445" i="19"/>
  <c r="O445" i="19"/>
  <c r="Q445" i="19"/>
  <c r="R445" i="19"/>
  <c r="A446" i="19"/>
  <c r="B446" i="19"/>
  <c r="C446" i="19"/>
  <c r="D446" i="19"/>
  <c r="E446" i="19"/>
  <c r="F446" i="19"/>
  <c r="G446" i="19"/>
  <c r="H446" i="19"/>
  <c r="I446" i="19"/>
  <c r="J446" i="19"/>
  <c r="K446" i="19"/>
  <c r="L446" i="19"/>
  <c r="M446" i="19"/>
  <c r="N446" i="19"/>
  <c r="O446" i="19"/>
  <c r="Q446" i="19"/>
  <c r="R446" i="19"/>
  <c r="A447" i="19"/>
  <c r="B447" i="19"/>
  <c r="C447" i="19"/>
  <c r="D447" i="19"/>
  <c r="E447" i="19"/>
  <c r="F447" i="19"/>
  <c r="G447" i="19"/>
  <c r="H447" i="19"/>
  <c r="I447" i="19"/>
  <c r="J447" i="19"/>
  <c r="K447" i="19"/>
  <c r="L447" i="19"/>
  <c r="M447" i="19"/>
  <c r="N447" i="19"/>
  <c r="O447" i="19"/>
  <c r="Q447" i="19"/>
  <c r="R447" i="19"/>
  <c r="A448" i="19"/>
  <c r="B448" i="19"/>
  <c r="C448" i="19"/>
  <c r="D448" i="19"/>
  <c r="E448" i="19"/>
  <c r="F448" i="19"/>
  <c r="G448" i="19"/>
  <c r="H448" i="19"/>
  <c r="I448" i="19"/>
  <c r="J448" i="19"/>
  <c r="K448" i="19"/>
  <c r="L448" i="19"/>
  <c r="M448" i="19"/>
  <c r="N448" i="19"/>
  <c r="O448" i="19"/>
  <c r="Q448" i="19"/>
  <c r="R448" i="19"/>
  <c r="A449" i="19"/>
  <c r="B449" i="19"/>
  <c r="C449" i="19"/>
  <c r="D449" i="19"/>
  <c r="E449" i="19"/>
  <c r="F449" i="19"/>
  <c r="G449" i="19"/>
  <c r="H449" i="19"/>
  <c r="I449" i="19"/>
  <c r="J449" i="19"/>
  <c r="K449" i="19"/>
  <c r="L449" i="19"/>
  <c r="M449" i="19"/>
  <c r="N449" i="19"/>
  <c r="O449" i="19"/>
  <c r="Q449" i="19"/>
  <c r="R449" i="19"/>
  <c r="A450" i="19"/>
  <c r="B450" i="19"/>
  <c r="C450" i="19"/>
  <c r="D450" i="19"/>
  <c r="E450" i="19"/>
  <c r="F450" i="19"/>
  <c r="G450" i="19"/>
  <c r="H450" i="19"/>
  <c r="I450" i="19"/>
  <c r="J450" i="19"/>
  <c r="K450" i="19"/>
  <c r="L450" i="19"/>
  <c r="M450" i="19"/>
  <c r="N450" i="19"/>
  <c r="O450" i="19"/>
  <c r="Q450" i="19"/>
  <c r="R450" i="19"/>
  <c r="A451" i="19"/>
  <c r="B451" i="19"/>
  <c r="C451" i="19"/>
  <c r="D451" i="19"/>
  <c r="E451" i="19"/>
  <c r="F451" i="19"/>
  <c r="G451" i="19"/>
  <c r="H451" i="19"/>
  <c r="I451" i="19"/>
  <c r="J451" i="19"/>
  <c r="K451" i="19"/>
  <c r="L451" i="19"/>
  <c r="M451" i="19"/>
  <c r="N451" i="19"/>
  <c r="O451" i="19"/>
  <c r="Q451" i="19"/>
  <c r="R451" i="19"/>
  <c r="A452" i="19"/>
  <c r="B452" i="19"/>
  <c r="C452" i="19"/>
  <c r="D452" i="19"/>
  <c r="E452" i="19"/>
  <c r="F452" i="19"/>
  <c r="G452" i="19"/>
  <c r="H452" i="19"/>
  <c r="I452" i="19"/>
  <c r="J452" i="19"/>
  <c r="K452" i="19"/>
  <c r="L452" i="19"/>
  <c r="M452" i="19"/>
  <c r="N452" i="19"/>
  <c r="O452" i="19"/>
  <c r="Q452" i="19"/>
  <c r="R452" i="19"/>
  <c r="A453" i="19"/>
  <c r="B453" i="19"/>
  <c r="C453" i="19"/>
  <c r="D453" i="19"/>
  <c r="E453" i="19"/>
  <c r="F453" i="19"/>
  <c r="G453" i="19"/>
  <c r="H453" i="19"/>
  <c r="I453" i="19"/>
  <c r="J453" i="19"/>
  <c r="K453" i="19"/>
  <c r="L453" i="19"/>
  <c r="M453" i="19"/>
  <c r="N453" i="19"/>
  <c r="O453" i="19"/>
  <c r="Q453" i="19"/>
  <c r="R453" i="19"/>
  <c r="A454" i="19"/>
  <c r="B454" i="19"/>
  <c r="C454" i="19"/>
  <c r="D454" i="19"/>
  <c r="E454" i="19"/>
  <c r="F454" i="19"/>
  <c r="G454" i="19"/>
  <c r="H454" i="19"/>
  <c r="I454" i="19"/>
  <c r="J454" i="19"/>
  <c r="K454" i="19"/>
  <c r="L454" i="19"/>
  <c r="M454" i="19"/>
  <c r="N454" i="19"/>
  <c r="O454" i="19"/>
  <c r="Q454" i="19"/>
  <c r="R454" i="19"/>
  <c r="A455" i="19"/>
  <c r="B455" i="19"/>
  <c r="C455" i="19"/>
  <c r="D455" i="19"/>
  <c r="E455" i="19"/>
  <c r="F455" i="19"/>
  <c r="G455" i="19"/>
  <c r="H455" i="19"/>
  <c r="I455" i="19"/>
  <c r="J455" i="19"/>
  <c r="K455" i="19"/>
  <c r="L455" i="19"/>
  <c r="M455" i="19"/>
  <c r="N455" i="19"/>
  <c r="O455" i="19"/>
  <c r="Q455" i="19"/>
  <c r="R455" i="19"/>
  <c r="A456" i="19"/>
  <c r="B456" i="19"/>
  <c r="C456" i="19"/>
  <c r="D456" i="19"/>
  <c r="E456" i="19"/>
  <c r="F456" i="19"/>
  <c r="G456" i="19"/>
  <c r="H456" i="19"/>
  <c r="I456" i="19"/>
  <c r="J456" i="19"/>
  <c r="K456" i="19"/>
  <c r="L456" i="19"/>
  <c r="M456" i="19"/>
  <c r="N456" i="19"/>
  <c r="O456" i="19"/>
  <c r="Q456" i="19"/>
  <c r="R456" i="19"/>
  <c r="A457" i="19"/>
  <c r="B457" i="19"/>
  <c r="C457" i="19"/>
  <c r="D457" i="19"/>
  <c r="E457" i="19"/>
  <c r="F457" i="19"/>
  <c r="G457" i="19"/>
  <c r="H457" i="19"/>
  <c r="I457" i="19"/>
  <c r="J457" i="19"/>
  <c r="K457" i="19"/>
  <c r="L457" i="19"/>
  <c r="M457" i="19"/>
  <c r="N457" i="19"/>
  <c r="O457" i="19"/>
  <c r="Q457" i="19"/>
  <c r="R457" i="19"/>
  <c r="A458" i="19"/>
  <c r="B458" i="19"/>
  <c r="C458" i="19"/>
  <c r="D458" i="19"/>
  <c r="E458" i="19"/>
  <c r="F458" i="19"/>
  <c r="G458" i="19"/>
  <c r="H458" i="19"/>
  <c r="I458" i="19"/>
  <c r="J458" i="19"/>
  <c r="K458" i="19"/>
  <c r="L458" i="19"/>
  <c r="M458" i="19"/>
  <c r="N458" i="19"/>
  <c r="O458" i="19"/>
  <c r="Q458" i="19"/>
  <c r="R458" i="19"/>
  <c r="A459" i="19"/>
  <c r="B459" i="19"/>
  <c r="C459" i="19"/>
  <c r="D459" i="19"/>
  <c r="E459" i="19"/>
  <c r="F459" i="19"/>
  <c r="G459" i="19"/>
  <c r="H459" i="19"/>
  <c r="I459" i="19"/>
  <c r="J459" i="19"/>
  <c r="K459" i="19"/>
  <c r="L459" i="19"/>
  <c r="M459" i="19"/>
  <c r="N459" i="19"/>
  <c r="O459" i="19"/>
  <c r="Q459" i="19"/>
  <c r="R459" i="19"/>
  <c r="A460" i="19"/>
  <c r="B460" i="19"/>
  <c r="C460" i="19"/>
  <c r="D460" i="19"/>
  <c r="E460" i="19"/>
  <c r="F460" i="19"/>
  <c r="G460" i="19"/>
  <c r="H460" i="19"/>
  <c r="I460" i="19"/>
  <c r="J460" i="19"/>
  <c r="K460" i="19"/>
  <c r="L460" i="19"/>
  <c r="M460" i="19"/>
  <c r="N460" i="19"/>
  <c r="O460" i="19"/>
  <c r="Q460" i="19"/>
  <c r="R460" i="19"/>
  <c r="A461" i="19"/>
  <c r="B461" i="19"/>
  <c r="C461" i="19"/>
  <c r="D461" i="19"/>
  <c r="E461" i="19"/>
  <c r="F461" i="19"/>
  <c r="G461" i="19"/>
  <c r="H461" i="19"/>
  <c r="I461" i="19"/>
  <c r="J461" i="19"/>
  <c r="K461" i="19"/>
  <c r="L461" i="19"/>
  <c r="M461" i="19"/>
  <c r="N461" i="19"/>
  <c r="O461" i="19"/>
  <c r="Q461" i="19"/>
  <c r="R461" i="19"/>
  <c r="A462" i="19"/>
  <c r="B462" i="19"/>
  <c r="C462" i="19"/>
  <c r="D462" i="19"/>
  <c r="E462" i="19"/>
  <c r="F462" i="19"/>
  <c r="G462" i="19"/>
  <c r="H462" i="19"/>
  <c r="I462" i="19"/>
  <c r="J462" i="19"/>
  <c r="K462" i="19"/>
  <c r="L462" i="19"/>
  <c r="M462" i="19"/>
  <c r="N462" i="19"/>
  <c r="O462" i="19"/>
  <c r="Q462" i="19"/>
  <c r="R462" i="19"/>
  <c r="A463" i="19"/>
  <c r="B463" i="19"/>
  <c r="C463" i="19"/>
  <c r="D463" i="19"/>
  <c r="E463" i="19"/>
  <c r="F463" i="19"/>
  <c r="G463" i="19"/>
  <c r="H463" i="19"/>
  <c r="I463" i="19"/>
  <c r="J463" i="19"/>
  <c r="K463" i="19"/>
  <c r="L463" i="19"/>
  <c r="M463" i="19"/>
  <c r="N463" i="19"/>
  <c r="O463" i="19"/>
  <c r="Q463" i="19"/>
  <c r="R463" i="19"/>
  <c r="A464" i="19"/>
  <c r="B464" i="19"/>
  <c r="C464" i="19"/>
  <c r="D464" i="19"/>
  <c r="E464" i="19"/>
  <c r="F464" i="19"/>
  <c r="G464" i="19"/>
  <c r="H464" i="19"/>
  <c r="I464" i="19"/>
  <c r="J464" i="19"/>
  <c r="K464" i="19"/>
  <c r="L464" i="19"/>
  <c r="M464" i="19"/>
  <c r="N464" i="19"/>
  <c r="O464" i="19"/>
  <c r="Q464" i="19"/>
  <c r="R464" i="19"/>
  <c r="A465" i="19"/>
  <c r="B465" i="19"/>
  <c r="C465" i="19"/>
  <c r="D465" i="19"/>
  <c r="E465" i="19"/>
  <c r="F465" i="19"/>
  <c r="G465" i="19"/>
  <c r="H465" i="19"/>
  <c r="I465" i="19"/>
  <c r="J465" i="19"/>
  <c r="K465" i="19"/>
  <c r="L465" i="19"/>
  <c r="M465" i="19"/>
  <c r="N465" i="19"/>
  <c r="O465" i="19"/>
  <c r="Q465" i="19"/>
  <c r="R465" i="19"/>
  <c r="A466" i="19"/>
  <c r="B466" i="19"/>
  <c r="C466" i="19"/>
  <c r="D466" i="19"/>
  <c r="E466" i="19"/>
  <c r="F466" i="19"/>
  <c r="G466" i="19"/>
  <c r="H466" i="19"/>
  <c r="I466" i="19"/>
  <c r="J466" i="19"/>
  <c r="K466" i="19"/>
  <c r="L466" i="19"/>
  <c r="M466" i="19"/>
  <c r="N466" i="19"/>
  <c r="O466" i="19"/>
  <c r="Q466" i="19"/>
  <c r="R466" i="19"/>
  <c r="A467" i="19"/>
  <c r="B467" i="19"/>
  <c r="C467" i="19"/>
  <c r="D467" i="19"/>
  <c r="E467" i="19"/>
  <c r="F467" i="19"/>
  <c r="G467" i="19"/>
  <c r="H467" i="19"/>
  <c r="I467" i="19"/>
  <c r="J467" i="19"/>
  <c r="K467" i="19"/>
  <c r="L467" i="19"/>
  <c r="M467" i="19"/>
  <c r="N467" i="19"/>
  <c r="O467" i="19"/>
  <c r="Q467" i="19"/>
  <c r="R467" i="19"/>
  <c r="A468" i="19"/>
  <c r="B468" i="19"/>
  <c r="C468" i="19"/>
  <c r="D468" i="19"/>
  <c r="E468" i="19"/>
  <c r="F468" i="19"/>
  <c r="G468" i="19"/>
  <c r="H468" i="19"/>
  <c r="I468" i="19"/>
  <c r="J468" i="19"/>
  <c r="K468" i="19"/>
  <c r="L468" i="19"/>
  <c r="M468" i="19"/>
  <c r="N468" i="19"/>
  <c r="O468" i="19"/>
  <c r="Q468" i="19"/>
  <c r="R468" i="19"/>
  <c r="A469" i="19"/>
  <c r="B469" i="19"/>
  <c r="C469" i="19"/>
  <c r="D469" i="19"/>
  <c r="E469" i="19"/>
  <c r="F469" i="19"/>
  <c r="G469" i="19"/>
  <c r="H469" i="19"/>
  <c r="I469" i="19"/>
  <c r="J469" i="19"/>
  <c r="K469" i="19"/>
  <c r="L469" i="19"/>
  <c r="M469" i="19"/>
  <c r="N469" i="19"/>
  <c r="O469" i="19"/>
  <c r="Q469" i="19"/>
  <c r="R469" i="19"/>
  <c r="A470" i="19"/>
  <c r="B470" i="19"/>
  <c r="C470" i="19"/>
  <c r="D470" i="19"/>
  <c r="E470" i="19"/>
  <c r="F470" i="19"/>
  <c r="G470" i="19"/>
  <c r="H470" i="19"/>
  <c r="I470" i="19"/>
  <c r="J470" i="19"/>
  <c r="K470" i="19"/>
  <c r="L470" i="19"/>
  <c r="M470" i="19"/>
  <c r="N470" i="19"/>
  <c r="O470" i="19"/>
  <c r="Q470" i="19"/>
  <c r="R470" i="19"/>
  <c r="A471" i="19"/>
  <c r="B471" i="19"/>
  <c r="C471" i="19"/>
  <c r="D471" i="19"/>
  <c r="E471" i="19"/>
  <c r="F471" i="19"/>
  <c r="G471" i="19"/>
  <c r="H471" i="19"/>
  <c r="I471" i="19"/>
  <c r="J471" i="19"/>
  <c r="K471" i="19"/>
  <c r="L471" i="19"/>
  <c r="M471" i="19"/>
  <c r="N471" i="19"/>
  <c r="O471" i="19"/>
  <c r="Q471" i="19"/>
  <c r="R471" i="19"/>
  <c r="A472" i="19"/>
  <c r="B472" i="19"/>
  <c r="C472" i="19"/>
  <c r="D472" i="19"/>
  <c r="E472" i="19"/>
  <c r="F472" i="19"/>
  <c r="G472" i="19"/>
  <c r="H472" i="19"/>
  <c r="I472" i="19"/>
  <c r="J472" i="19"/>
  <c r="K472" i="19"/>
  <c r="L472" i="19"/>
  <c r="M472" i="19"/>
  <c r="N472" i="19"/>
  <c r="O472" i="19"/>
  <c r="Q472" i="19"/>
  <c r="R472" i="19"/>
  <c r="A473" i="19"/>
  <c r="B473" i="19"/>
  <c r="C473" i="19"/>
  <c r="D473" i="19"/>
  <c r="E473" i="19"/>
  <c r="F473" i="19"/>
  <c r="G473" i="19"/>
  <c r="H473" i="19"/>
  <c r="I473" i="19"/>
  <c r="J473" i="19"/>
  <c r="K473" i="19"/>
  <c r="L473" i="19"/>
  <c r="M473" i="19"/>
  <c r="N473" i="19"/>
  <c r="O473" i="19"/>
  <c r="Q473" i="19"/>
  <c r="R473" i="19"/>
  <c r="A474" i="19"/>
  <c r="B474" i="19"/>
  <c r="C474" i="19"/>
  <c r="D474" i="19"/>
  <c r="E474" i="19"/>
  <c r="F474" i="19"/>
  <c r="G474" i="19"/>
  <c r="H474" i="19"/>
  <c r="I474" i="19"/>
  <c r="J474" i="19"/>
  <c r="K474" i="19"/>
  <c r="L474" i="19"/>
  <c r="M474" i="19"/>
  <c r="N474" i="19"/>
  <c r="O474" i="19"/>
  <c r="Q474" i="19"/>
  <c r="R474" i="19"/>
  <c r="A475" i="19"/>
  <c r="B475" i="19"/>
  <c r="C475" i="19"/>
  <c r="D475" i="19"/>
  <c r="E475" i="19"/>
  <c r="F475" i="19"/>
  <c r="G475" i="19"/>
  <c r="H475" i="19"/>
  <c r="I475" i="19"/>
  <c r="J475" i="19"/>
  <c r="K475" i="19"/>
  <c r="L475" i="19"/>
  <c r="M475" i="19"/>
  <c r="N475" i="19"/>
  <c r="O475" i="19"/>
  <c r="Q475" i="19"/>
  <c r="R475" i="19"/>
  <c r="A476" i="19"/>
  <c r="B476" i="19"/>
  <c r="C476" i="19"/>
  <c r="D476" i="19"/>
  <c r="E476" i="19"/>
  <c r="F476" i="19"/>
  <c r="G476" i="19"/>
  <c r="H476" i="19"/>
  <c r="I476" i="19"/>
  <c r="J476" i="19"/>
  <c r="K476" i="19"/>
  <c r="L476" i="19"/>
  <c r="M476" i="19"/>
  <c r="N476" i="19"/>
  <c r="O476" i="19"/>
  <c r="Q476" i="19"/>
  <c r="R476" i="19"/>
  <c r="A477" i="19"/>
  <c r="B477" i="19"/>
  <c r="C477" i="19"/>
  <c r="D477" i="19"/>
  <c r="E477" i="19"/>
  <c r="F477" i="19"/>
  <c r="G477" i="19"/>
  <c r="H477" i="19"/>
  <c r="I477" i="19"/>
  <c r="J477" i="19"/>
  <c r="K477" i="19"/>
  <c r="L477" i="19"/>
  <c r="M477" i="19"/>
  <c r="N477" i="19"/>
  <c r="O477" i="19"/>
  <c r="Q477" i="19"/>
  <c r="R477" i="19"/>
  <c r="A478" i="19"/>
  <c r="B478" i="19"/>
  <c r="C478" i="19"/>
  <c r="D478" i="19"/>
  <c r="E478" i="19"/>
  <c r="F478" i="19"/>
  <c r="G478" i="19"/>
  <c r="H478" i="19"/>
  <c r="I478" i="19"/>
  <c r="J478" i="19"/>
  <c r="K478" i="19"/>
  <c r="L478" i="19"/>
  <c r="M478" i="19"/>
  <c r="N478" i="19"/>
  <c r="O478" i="19"/>
  <c r="Q478" i="19"/>
  <c r="R478" i="19"/>
  <c r="A479" i="19"/>
  <c r="B479" i="19"/>
  <c r="C479" i="19"/>
  <c r="D479" i="19"/>
  <c r="E479" i="19"/>
  <c r="F479" i="19"/>
  <c r="G479" i="19"/>
  <c r="H479" i="19"/>
  <c r="I479" i="19"/>
  <c r="J479" i="19"/>
  <c r="K479" i="19"/>
  <c r="L479" i="19"/>
  <c r="M479" i="19"/>
  <c r="N479" i="19"/>
  <c r="O479" i="19"/>
  <c r="Q479" i="19"/>
  <c r="R479" i="19"/>
  <c r="A480" i="19"/>
  <c r="B480" i="19"/>
  <c r="C480" i="19"/>
  <c r="D480" i="19"/>
  <c r="E480" i="19"/>
  <c r="F480" i="19"/>
  <c r="G480" i="19"/>
  <c r="H480" i="19"/>
  <c r="I480" i="19"/>
  <c r="J480" i="19"/>
  <c r="K480" i="19"/>
  <c r="L480" i="19"/>
  <c r="M480" i="19"/>
  <c r="N480" i="19"/>
  <c r="O480" i="19"/>
  <c r="Q480" i="19"/>
  <c r="R480" i="19"/>
  <c r="A481" i="19"/>
  <c r="B481" i="19"/>
  <c r="C481" i="19"/>
  <c r="D481" i="19"/>
  <c r="E481" i="19"/>
  <c r="F481" i="19"/>
  <c r="G481" i="19"/>
  <c r="H481" i="19"/>
  <c r="I481" i="19"/>
  <c r="J481" i="19"/>
  <c r="K481" i="19"/>
  <c r="L481" i="19"/>
  <c r="M481" i="19"/>
  <c r="N481" i="19"/>
  <c r="O481" i="19"/>
  <c r="Q481" i="19"/>
  <c r="R481" i="19"/>
  <c r="A482" i="19"/>
  <c r="B482" i="19"/>
  <c r="C482" i="19"/>
  <c r="D482" i="19"/>
  <c r="E482" i="19"/>
  <c r="F482" i="19"/>
  <c r="G482" i="19"/>
  <c r="H482" i="19"/>
  <c r="I482" i="19"/>
  <c r="J482" i="19"/>
  <c r="K482" i="19"/>
  <c r="L482" i="19"/>
  <c r="M482" i="19"/>
  <c r="N482" i="19"/>
  <c r="O482" i="19"/>
  <c r="Q482" i="19"/>
  <c r="R482" i="19"/>
  <c r="A483" i="19"/>
  <c r="B483" i="19"/>
  <c r="C483" i="19"/>
  <c r="D483" i="19"/>
  <c r="E483" i="19"/>
  <c r="F483" i="19"/>
  <c r="G483" i="19"/>
  <c r="H483" i="19"/>
  <c r="I483" i="19"/>
  <c r="J483" i="19"/>
  <c r="K483" i="19"/>
  <c r="L483" i="19"/>
  <c r="M483" i="19"/>
  <c r="N483" i="19"/>
  <c r="O483" i="19"/>
  <c r="Q483" i="19"/>
  <c r="R483" i="19"/>
  <c r="A484" i="19"/>
  <c r="B484" i="19"/>
  <c r="C484" i="19"/>
  <c r="D484" i="19"/>
  <c r="E484" i="19"/>
  <c r="F484" i="19"/>
  <c r="G484" i="19"/>
  <c r="H484" i="19"/>
  <c r="I484" i="19"/>
  <c r="J484" i="19"/>
  <c r="K484" i="19"/>
  <c r="L484" i="19"/>
  <c r="M484" i="19"/>
  <c r="N484" i="19"/>
  <c r="O484" i="19"/>
  <c r="Q484" i="19"/>
  <c r="R484" i="19"/>
  <c r="A485" i="19"/>
  <c r="B485" i="19"/>
  <c r="C485" i="19"/>
  <c r="D485" i="19"/>
  <c r="E485" i="19"/>
  <c r="F485" i="19"/>
  <c r="G485" i="19"/>
  <c r="H485" i="19"/>
  <c r="I485" i="19"/>
  <c r="J485" i="19"/>
  <c r="K485" i="19"/>
  <c r="L485" i="19"/>
  <c r="M485" i="19"/>
  <c r="N485" i="19"/>
  <c r="O485" i="19"/>
  <c r="Q485" i="19"/>
  <c r="R485" i="19"/>
  <c r="A486" i="19"/>
  <c r="B486" i="19"/>
  <c r="C486" i="19"/>
  <c r="D486" i="19"/>
  <c r="E486" i="19"/>
  <c r="F486" i="19"/>
  <c r="G486" i="19"/>
  <c r="H486" i="19"/>
  <c r="I486" i="19"/>
  <c r="J486" i="19"/>
  <c r="K486" i="19"/>
  <c r="L486" i="19"/>
  <c r="M486" i="19"/>
  <c r="N486" i="19"/>
  <c r="O486" i="19"/>
  <c r="Q486" i="19"/>
  <c r="R486" i="19"/>
  <c r="A487" i="19"/>
  <c r="B487" i="19"/>
  <c r="C487" i="19"/>
  <c r="D487" i="19"/>
  <c r="E487" i="19"/>
  <c r="F487" i="19"/>
  <c r="G487" i="19"/>
  <c r="H487" i="19"/>
  <c r="I487" i="19"/>
  <c r="J487" i="19"/>
  <c r="K487" i="19"/>
  <c r="L487" i="19"/>
  <c r="M487" i="19"/>
  <c r="N487" i="19"/>
  <c r="O487" i="19"/>
  <c r="Q487" i="19"/>
  <c r="R487" i="19"/>
  <c r="A488" i="19"/>
  <c r="B488" i="19"/>
  <c r="C488" i="19"/>
  <c r="D488" i="19"/>
  <c r="E488" i="19"/>
  <c r="F488" i="19"/>
  <c r="G488" i="19"/>
  <c r="H488" i="19"/>
  <c r="I488" i="19"/>
  <c r="J488" i="19"/>
  <c r="K488" i="19"/>
  <c r="L488" i="19"/>
  <c r="M488" i="19"/>
  <c r="N488" i="19"/>
  <c r="O488" i="19"/>
  <c r="Q488" i="19"/>
  <c r="R488" i="19"/>
  <c r="A489" i="19"/>
  <c r="B489" i="19"/>
  <c r="C489" i="19"/>
  <c r="D489" i="19"/>
  <c r="E489" i="19"/>
  <c r="F489" i="19"/>
  <c r="G489" i="19"/>
  <c r="H489" i="19"/>
  <c r="I489" i="19"/>
  <c r="J489" i="19"/>
  <c r="K489" i="19"/>
  <c r="L489" i="19"/>
  <c r="M489" i="19"/>
  <c r="N489" i="19"/>
  <c r="O489" i="19"/>
  <c r="Q489" i="19"/>
  <c r="R489" i="19"/>
  <c r="A490" i="19"/>
  <c r="B490" i="19"/>
  <c r="C490" i="19"/>
  <c r="D490" i="19"/>
  <c r="E490" i="19"/>
  <c r="F490" i="19"/>
  <c r="G490" i="19"/>
  <c r="H490" i="19"/>
  <c r="I490" i="19"/>
  <c r="J490" i="19"/>
  <c r="K490" i="19"/>
  <c r="L490" i="19"/>
  <c r="M490" i="19"/>
  <c r="N490" i="19"/>
  <c r="O490" i="19"/>
  <c r="Q490" i="19"/>
  <c r="R490" i="19"/>
  <c r="A491" i="19"/>
  <c r="B491" i="19"/>
  <c r="C491" i="19"/>
  <c r="D491" i="19"/>
  <c r="E491" i="19"/>
  <c r="F491" i="19"/>
  <c r="G491" i="19"/>
  <c r="H491" i="19"/>
  <c r="I491" i="19"/>
  <c r="J491" i="19"/>
  <c r="K491" i="19"/>
  <c r="L491" i="19"/>
  <c r="M491" i="19"/>
  <c r="N491" i="19"/>
  <c r="O491" i="19"/>
  <c r="Q491" i="19"/>
  <c r="R491" i="19"/>
  <c r="A492" i="19"/>
  <c r="B492" i="19"/>
  <c r="C492" i="19"/>
  <c r="D492" i="19"/>
  <c r="E492" i="19"/>
  <c r="F492" i="19"/>
  <c r="G492" i="19"/>
  <c r="H492" i="19"/>
  <c r="I492" i="19"/>
  <c r="J492" i="19"/>
  <c r="K492" i="19"/>
  <c r="L492" i="19"/>
  <c r="M492" i="19"/>
  <c r="N492" i="19"/>
  <c r="O492" i="19"/>
  <c r="Q492" i="19"/>
  <c r="R492" i="19"/>
  <c r="A493" i="19"/>
  <c r="B493" i="19"/>
  <c r="C493" i="19"/>
  <c r="D493" i="19"/>
  <c r="E493" i="19"/>
  <c r="F493" i="19"/>
  <c r="G493" i="19"/>
  <c r="H493" i="19"/>
  <c r="I493" i="19"/>
  <c r="J493" i="19"/>
  <c r="K493" i="19"/>
  <c r="L493" i="19"/>
  <c r="M493" i="19"/>
  <c r="N493" i="19"/>
  <c r="O493" i="19"/>
  <c r="Q493" i="19"/>
  <c r="R493" i="19"/>
  <c r="A494" i="19"/>
  <c r="B494" i="19"/>
  <c r="C494" i="19"/>
  <c r="D494" i="19"/>
  <c r="E494" i="19"/>
  <c r="F494" i="19"/>
  <c r="G494" i="19"/>
  <c r="H494" i="19"/>
  <c r="I494" i="19"/>
  <c r="J494" i="19"/>
  <c r="K494" i="19"/>
  <c r="L494" i="19"/>
  <c r="M494" i="19"/>
  <c r="N494" i="19"/>
  <c r="O494" i="19"/>
  <c r="Q494" i="19"/>
  <c r="R494" i="19"/>
  <c r="A495" i="19"/>
  <c r="B495" i="19"/>
  <c r="C495" i="19"/>
  <c r="D495" i="19"/>
  <c r="E495" i="19"/>
  <c r="F495" i="19"/>
  <c r="G495" i="19"/>
  <c r="H495" i="19"/>
  <c r="I495" i="19"/>
  <c r="J495" i="19"/>
  <c r="K495" i="19"/>
  <c r="L495" i="19"/>
  <c r="M495" i="19"/>
  <c r="N495" i="19"/>
  <c r="O495" i="19"/>
  <c r="Q495" i="19"/>
  <c r="R495" i="19"/>
  <c r="A496" i="19"/>
  <c r="B496" i="19"/>
  <c r="C496" i="19"/>
  <c r="D496" i="19"/>
  <c r="E496" i="19"/>
  <c r="F496" i="19"/>
  <c r="G496" i="19"/>
  <c r="H496" i="19"/>
  <c r="I496" i="19"/>
  <c r="J496" i="19"/>
  <c r="K496" i="19"/>
  <c r="L496" i="19"/>
  <c r="M496" i="19"/>
  <c r="N496" i="19"/>
  <c r="O496" i="19"/>
  <c r="Q496" i="19"/>
  <c r="R496" i="19"/>
  <c r="A497" i="19"/>
  <c r="B497" i="19"/>
  <c r="C497" i="19"/>
  <c r="D497" i="19"/>
  <c r="E497" i="19"/>
  <c r="F497" i="19"/>
  <c r="G497" i="19"/>
  <c r="H497" i="19"/>
  <c r="I497" i="19"/>
  <c r="J497" i="19"/>
  <c r="K497" i="19"/>
  <c r="L497" i="19"/>
  <c r="M497" i="19"/>
  <c r="N497" i="19"/>
  <c r="O497" i="19"/>
  <c r="Q497" i="19"/>
  <c r="R497" i="19"/>
  <c r="A498" i="19"/>
  <c r="B498" i="19"/>
  <c r="C498" i="19"/>
  <c r="D498" i="19"/>
  <c r="E498" i="19"/>
  <c r="F498" i="19"/>
  <c r="G498" i="19"/>
  <c r="H498" i="19"/>
  <c r="I498" i="19"/>
  <c r="J498" i="19"/>
  <c r="K498" i="19"/>
  <c r="L498" i="19"/>
  <c r="M498" i="19"/>
  <c r="N498" i="19"/>
  <c r="O498" i="19"/>
  <c r="Q498" i="19"/>
  <c r="R498" i="19"/>
  <c r="A499" i="19"/>
  <c r="B499" i="19"/>
  <c r="C499" i="19"/>
  <c r="D499" i="19"/>
  <c r="E499" i="19"/>
  <c r="F499" i="19"/>
  <c r="G499" i="19"/>
  <c r="H499" i="19"/>
  <c r="I499" i="19"/>
  <c r="J499" i="19"/>
  <c r="K499" i="19"/>
  <c r="L499" i="19"/>
  <c r="M499" i="19"/>
  <c r="N499" i="19"/>
  <c r="O499" i="19"/>
  <c r="Q499" i="19"/>
  <c r="R499" i="19"/>
  <c r="A500" i="19"/>
  <c r="B500" i="19"/>
  <c r="C500" i="19"/>
  <c r="D500" i="19"/>
  <c r="E500" i="19"/>
  <c r="F500" i="19"/>
  <c r="G500" i="19"/>
  <c r="H500" i="19"/>
  <c r="I500" i="19"/>
  <c r="J500" i="19"/>
  <c r="K500" i="19"/>
  <c r="L500" i="19"/>
  <c r="M500" i="19"/>
  <c r="N500" i="19"/>
  <c r="O500" i="19"/>
  <c r="Q500" i="19"/>
  <c r="R500" i="19"/>
  <c r="A501" i="19"/>
  <c r="B501" i="19"/>
  <c r="C501" i="19"/>
  <c r="D501" i="19"/>
  <c r="E501" i="19"/>
  <c r="F501" i="19"/>
  <c r="G501" i="19"/>
  <c r="H501" i="19"/>
  <c r="I501" i="19"/>
  <c r="J501" i="19"/>
  <c r="K501" i="19"/>
  <c r="L501" i="19"/>
  <c r="M501" i="19"/>
  <c r="N501" i="19"/>
  <c r="O501" i="19"/>
  <c r="Q501" i="19"/>
  <c r="R501" i="19"/>
  <c r="A502" i="19"/>
  <c r="B502" i="19"/>
  <c r="C502" i="19"/>
  <c r="D502" i="19"/>
  <c r="E502" i="19"/>
  <c r="F502" i="19"/>
  <c r="G502" i="19"/>
  <c r="H502" i="19"/>
  <c r="I502" i="19"/>
  <c r="J502" i="19"/>
  <c r="K502" i="19"/>
  <c r="L502" i="19"/>
  <c r="M502" i="19"/>
  <c r="N502" i="19"/>
  <c r="O502" i="19"/>
  <c r="Q502" i="19"/>
  <c r="R502" i="19"/>
  <c r="A503" i="19"/>
  <c r="B503" i="19"/>
  <c r="C503" i="19"/>
  <c r="D503" i="19"/>
  <c r="E503" i="19"/>
  <c r="F503" i="19"/>
  <c r="G503" i="19"/>
  <c r="H503" i="19"/>
  <c r="I503" i="19"/>
  <c r="J503" i="19"/>
  <c r="K503" i="19"/>
  <c r="L503" i="19"/>
  <c r="M503" i="19"/>
  <c r="N503" i="19"/>
  <c r="O503" i="19"/>
  <c r="Q503" i="19"/>
  <c r="R503" i="19"/>
  <c r="A3" i="18"/>
  <c r="B3" i="18"/>
  <c r="C3" i="18"/>
  <c r="D3" i="18"/>
  <c r="A4" i="18"/>
  <c r="B4" i="18"/>
  <c r="C4" i="18"/>
  <c r="A5" i="18"/>
  <c r="B5" i="18"/>
  <c r="C5" i="18"/>
  <c r="D5" i="18"/>
  <c r="A6" i="18"/>
  <c r="B6" i="18"/>
  <c r="C6" i="18"/>
  <c r="D6" i="18"/>
  <c r="A7" i="18"/>
  <c r="B7" i="18"/>
  <c r="C7" i="18"/>
  <c r="D7" i="18"/>
  <c r="A8" i="18"/>
  <c r="B8" i="18"/>
  <c r="C8" i="18"/>
  <c r="D8" i="18"/>
  <c r="A9" i="18"/>
  <c r="B9" i="18"/>
  <c r="C9" i="18"/>
  <c r="D9" i="18"/>
  <c r="A10" i="18"/>
  <c r="B10" i="18"/>
  <c r="C10" i="18"/>
  <c r="D10" i="18"/>
  <c r="A11" i="18"/>
  <c r="B11" i="18"/>
  <c r="C11" i="18"/>
  <c r="D11" i="18"/>
  <c r="A12" i="18"/>
  <c r="B12" i="18"/>
  <c r="C12" i="18"/>
  <c r="D12" i="18"/>
  <c r="A13" i="18"/>
  <c r="B13" i="18"/>
  <c r="C13" i="18"/>
  <c r="D13" i="18"/>
  <c r="A14" i="18"/>
  <c r="B14" i="18"/>
  <c r="C14" i="18"/>
  <c r="D14" i="18"/>
  <c r="A15" i="18"/>
  <c r="B15" i="18"/>
  <c r="C15" i="18"/>
  <c r="D15" i="18"/>
  <c r="A16" i="18"/>
  <c r="B16" i="18"/>
  <c r="C16" i="18"/>
  <c r="D16" i="18"/>
  <c r="A17" i="18"/>
  <c r="B17" i="18"/>
  <c r="C17" i="18"/>
  <c r="D17" i="18"/>
  <c r="A18" i="18"/>
  <c r="B18" i="18"/>
  <c r="C18" i="18"/>
  <c r="D18" i="18"/>
  <c r="A19" i="18"/>
  <c r="B19" i="18"/>
  <c r="C19" i="18"/>
  <c r="D19" i="18"/>
  <c r="A20" i="18"/>
  <c r="B20" i="18"/>
  <c r="C20" i="18"/>
  <c r="D20" i="18"/>
  <c r="A21" i="18"/>
  <c r="B21" i="18"/>
  <c r="C21" i="18"/>
  <c r="D21" i="18"/>
  <c r="A22" i="18"/>
  <c r="B22" i="18"/>
  <c r="C22" i="18"/>
  <c r="D22" i="18"/>
  <c r="A23" i="18"/>
  <c r="B23" i="18"/>
  <c r="C23" i="18"/>
  <c r="D23" i="18"/>
  <c r="A24" i="18"/>
  <c r="B24" i="18"/>
  <c r="C24" i="18"/>
  <c r="D24" i="18"/>
  <c r="A25" i="18"/>
  <c r="B25" i="18"/>
  <c r="C25" i="18"/>
  <c r="D25" i="18"/>
  <c r="A26" i="18"/>
  <c r="B26" i="18"/>
  <c r="C26" i="18"/>
  <c r="D26" i="18"/>
  <c r="A27" i="18"/>
  <c r="B27" i="18"/>
  <c r="C27" i="18"/>
  <c r="D27" i="18"/>
  <c r="A28" i="18"/>
  <c r="B28" i="18"/>
  <c r="C28" i="18"/>
  <c r="D28" i="18"/>
  <c r="A29" i="18"/>
  <c r="B29" i="18"/>
  <c r="C29" i="18"/>
  <c r="D29" i="18"/>
  <c r="A30" i="18"/>
  <c r="B30" i="18"/>
  <c r="C30" i="18"/>
  <c r="D30" i="18"/>
  <c r="A31" i="18"/>
  <c r="B31" i="18"/>
  <c r="C31" i="18"/>
  <c r="D31" i="18"/>
  <c r="A32" i="18"/>
  <c r="B32" i="18"/>
  <c r="C32" i="18"/>
  <c r="D32" i="18"/>
  <c r="A33" i="18"/>
  <c r="B33" i="18"/>
  <c r="C33" i="18"/>
  <c r="D33" i="18"/>
  <c r="A34" i="18"/>
  <c r="B34" i="18"/>
  <c r="C34" i="18"/>
  <c r="D34" i="18"/>
  <c r="A35" i="18"/>
  <c r="B35" i="18"/>
  <c r="C35" i="18"/>
  <c r="D35" i="18"/>
  <c r="A36" i="18"/>
  <c r="B36" i="18"/>
  <c r="C36" i="18"/>
  <c r="D36" i="18"/>
  <c r="A37" i="18"/>
  <c r="B37" i="18"/>
  <c r="C37" i="18"/>
  <c r="D37" i="18"/>
  <c r="A38" i="18"/>
  <c r="B38" i="18"/>
  <c r="C38" i="18"/>
  <c r="D38" i="18"/>
  <c r="A39" i="18"/>
  <c r="B39" i="18"/>
  <c r="C39" i="18"/>
  <c r="D39" i="18"/>
  <c r="A40" i="18"/>
  <c r="B40" i="18"/>
  <c r="C40" i="18"/>
  <c r="D40" i="18"/>
  <c r="A41" i="18"/>
  <c r="B41" i="18"/>
  <c r="C41" i="18"/>
  <c r="D41" i="18"/>
  <c r="A42" i="18"/>
  <c r="B42" i="18"/>
  <c r="C42" i="18"/>
  <c r="D42" i="18"/>
  <c r="A43" i="18"/>
  <c r="B43" i="18"/>
  <c r="C43" i="18"/>
  <c r="D43" i="18"/>
  <c r="A44" i="18"/>
  <c r="B44" i="18"/>
  <c r="C44" i="18"/>
  <c r="D44" i="18"/>
  <c r="A45" i="18"/>
  <c r="B45" i="18"/>
  <c r="C45" i="18"/>
  <c r="D45" i="18"/>
  <c r="A46" i="18"/>
  <c r="B46" i="18"/>
  <c r="C46" i="18"/>
  <c r="D46" i="18"/>
  <c r="A47" i="18"/>
  <c r="B47" i="18"/>
  <c r="C47" i="18"/>
  <c r="D47" i="18"/>
  <c r="A48" i="18"/>
  <c r="B48" i="18"/>
  <c r="C48" i="18"/>
  <c r="D48" i="18"/>
  <c r="A49" i="18"/>
  <c r="B49" i="18"/>
  <c r="C49" i="18"/>
  <c r="D49" i="18"/>
  <c r="A50" i="18"/>
  <c r="B50" i="18"/>
  <c r="C50" i="18"/>
  <c r="D50" i="18"/>
  <c r="A51" i="18"/>
  <c r="B51" i="18"/>
  <c r="C51" i="18"/>
  <c r="D51" i="18"/>
  <c r="A52" i="18"/>
  <c r="B52" i="18"/>
  <c r="C52" i="18"/>
  <c r="D52" i="18"/>
  <c r="A53" i="18"/>
  <c r="B53" i="18"/>
  <c r="C53" i="18"/>
  <c r="D53" i="18"/>
  <c r="A54" i="18"/>
  <c r="B54" i="18"/>
  <c r="C54" i="18"/>
  <c r="D54" i="18"/>
  <c r="A55" i="18"/>
  <c r="B55" i="18"/>
  <c r="C55" i="18"/>
  <c r="D55" i="18"/>
  <c r="A56" i="18"/>
  <c r="B56" i="18"/>
  <c r="C56" i="18"/>
  <c r="D56" i="18"/>
  <c r="A57" i="18"/>
  <c r="B57" i="18"/>
  <c r="C57" i="18"/>
  <c r="D57" i="18"/>
  <c r="A58" i="18"/>
  <c r="B58" i="18"/>
  <c r="C58" i="18"/>
  <c r="D58" i="18"/>
  <c r="A59" i="18"/>
  <c r="B59" i="18"/>
  <c r="C59" i="18"/>
  <c r="D59" i="18"/>
  <c r="A60" i="18"/>
  <c r="B60" i="18"/>
  <c r="C60" i="18"/>
  <c r="D60" i="18"/>
  <c r="A61" i="18"/>
  <c r="B61" i="18"/>
  <c r="C61" i="18"/>
  <c r="D61" i="18"/>
  <c r="A62" i="18"/>
  <c r="B62" i="18"/>
  <c r="C62" i="18"/>
  <c r="D62" i="18"/>
  <c r="A63" i="18"/>
  <c r="B63" i="18"/>
  <c r="C63" i="18"/>
  <c r="D63" i="18"/>
  <c r="A64" i="18"/>
  <c r="B64" i="18"/>
  <c r="C64" i="18"/>
  <c r="D64" i="18"/>
  <c r="A65" i="18"/>
  <c r="B65" i="18"/>
  <c r="C65" i="18"/>
  <c r="D65" i="18"/>
  <c r="A66" i="18"/>
  <c r="B66" i="18"/>
  <c r="C66" i="18"/>
  <c r="D66" i="18"/>
  <c r="A67" i="18"/>
  <c r="B67" i="18"/>
  <c r="C67" i="18"/>
  <c r="D67" i="18"/>
  <c r="A68" i="18"/>
  <c r="B68" i="18"/>
  <c r="C68" i="18"/>
  <c r="D68" i="18"/>
  <c r="A69" i="18"/>
  <c r="B69" i="18"/>
  <c r="C69" i="18"/>
  <c r="D69" i="18"/>
  <c r="A70" i="18"/>
  <c r="B70" i="18"/>
  <c r="C70" i="18"/>
  <c r="D70" i="18"/>
  <c r="A71" i="18"/>
  <c r="B71" i="18"/>
  <c r="C71" i="18"/>
  <c r="D71" i="18"/>
  <c r="A72" i="18"/>
  <c r="B72" i="18"/>
  <c r="C72" i="18"/>
  <c r="D72" i="18"/>
  <c r="A73" i="18"/>
  <c r="B73" i="18"/>
  <c r="C73" i="18"/>
  <c r="D73" i="18"/>
  <c r="A74" i="18"/>
  <c r="B74" i="18"/>
  <c r="C74" i="18"/>
  <c r="D74" i="18"/>
  <c r="A75" i="18"/>
  <c r="B75" i="18"/>
  <c r="C75" i="18"/>
  <c r="D75" i="18"/>
  <c r="A76" i="18"/>
  <c r="B76" i="18"/>
  <c r="C76" i="18"/>
  <c r="D76" i="18"/>
  <c r="A77" i="18"/>
  <c r="B77" i="18"/>
  <c r="C77" i="18"/>
  <c r="D77" i="18"/>
  <c r="A78" i="18"/>
  <c r="B78" i="18"/>
  <c r="C78" i="18"/>
  <c r="D78" i="18"/>
  <c r="A79" i="18"/>
  <c r="B79" i="18"/>
  <c r="C79" i="18"/>
  <c r="D79" i="18"/>
  <c r="A80" i="18"/>
  <c r="B80" i="18"/>
  <c r="C80" i="18"/>
  <c r="D80" i="18"/>
  <c r="A81" i="18"/>
  <c r="B81" i="18"/>
  <c r="C81" i="18"/>
  <c r="D81" i="18"/>
  <c r="A82" i="18"/>
  <c r="B82" i="18"/>
  <c r="C82" i="18"/>
  <c r="D82" i="18"/>
  <c r="A83" i="18"/>
  <c r="B83" i="18"/>
  <c r="C83" i="18"/>
  <c r="D83" i="18"/>
  <c r="A84" i="18"/>
  <c r="B84" i="18"/>
  <c r="C84" i="18"/>
  <c r="D84" i="18"/>
  <c r="A85" i="18"/>
  <c r="B85" i="18"/>
  <c r="C85" i="18"/>
  <c r="D85" i="18"/>
  <c r="A86" i="18"/>
  <c r="B86" i="18"/>
  <c r="C86" i="18"/>
  <c r="D86" i="18"/>
  <c r="A87" i="18"/>
  <c r="B87" i="18"/>
  <c r="C87" i="18"/>
  <c r="D87" i="18"/>
  <c r="A88" i="18"/>
  <c r="B88" i="18"/>
  <c r="C88" i="18"/>
  <c r="D88" i="18"/>
  <c r="A89" i="18"/>
  <c r="B89" i="18"/>
  <c r="C89" i="18"/>
  <c r="D89" i="18"/>
  <c r="A90" i="18"/>
  <c r="B90" i="18"/>
  <c r="C90" i="18"/>
  <c r="D90" i="18"/>
  <c r="A91" i="18"/>
  <c r="B91" i="18"/>
  <c r="C91" i="18"/>
  <c r="D91" i="18"/>
  <c r="A92" i="18"/>
  <c r="B92" i="18"/>
  <c r="C92" i="18"/>
  <c r="D92" i="18"/>
  <c r="A93" i="18"/>
  <c r="B93" i="18"/>
  <c r="C93" i="18"/>
  <c r="D93" i="18"/>
  <c r="A94" i="18"/>
  <c r="B94" i="18"/>
  <c r="C94" i="18"/>
  <c r="D94" i="18"/>
  <c r="A95" i="18"/>
  <c r="B95" i="18"/>
  <c r="C95" i="18"/>
  <c r="D95" i="18"/>
  <c r="A96" i="18"/>
  <c r="B96" i="18"/>
  <c r="C96" i="18"/>
  <c r="D96" i="18"/>
  <c r="A97" i="18"/>
  <c r="B97" i="18"/>
  <c r="C97" i="18"/>
  <c r="D97" i="18"/>
  <c r="A98" i="18"/>
  <c r="B98" i="18"/>
  <c r="C98" i="18"/>
  <c r="D98" i="18"/>
  <c r="A99" i="18"/>
  <c r="B99" i="18"/>
  <c r="C99" i="18"/>
  <c r="D99" i="18"/>
  <c r="A100" i="18"/>
  <c r="B100" i="18"/>
  <c r="C100" i="18"/>
  <c r="D100" i="18"/>
  <c r="A101" i="18"/>
  <c r="B101" i="18"/>
  <c r="C101" i="18"/>
  <c r="D101" i="18"/>
  <c r="A102" i="18"/>
  <c r="B102" i="18"/>
  <c r="C102" i="18"/>
  <c r="D102" i="18"/>
  <c r="A103" i="18"/>
  <c r="B103" i="18"/>
  <c r="C103" i="18"/>
  <c r="D103" i="18"/>
  <c r="A104" i="18"/>
  <c r="B104" i="18"/>
  <c r="C104" i="18"/>
  <c r="D104" i="18"/>
  <c r="A105" i="18"/>
  <c r="B105" i="18"/>
  <c r="C105" i="18"/>
  <c r="D105" i="18"/>
  <c r="A106" i="18"/>
  <c r="B106" i="18"/>
  <c r="C106" i="18"/>
  <c r="D106" i="18"/>
  <c r="A107" i="18"/>
  <c r="B107" i="18"/>
  <c r="C107" i="18"/>
  <c r="D107" i="18"/>
  <c r="A108" i="18"/>
  <c r="B108" i="18"/>
  <c r="C108" i="18"/>
  <c r="D108" i="18"/>
  <c r="A109" i="18"/>
  <c r="B109" i="18"/>
  <c r="C109" i="18"/>
  <c r="D109" i="18"/>
  <c r="A110" i="18"/>
  <c r="B110" i="18"/>
  <c r="C110" i="18"/>
  <c r="D110" i="18"/>
  <c r="A111" i="18"/>
  <c r="B111" i="18"/>
  <c r="C111" i="18"/>
  <c r="D111" i="18"/>
  <c r="A112" i="18"/>
  <c r="B112" i="18"/>
  <c r="C112" i="18"/>
  <c r="D112" i="18"/>
  <c r="A113" i="18"/>
  <c r="B113" i="18"/>
  <c r="C113" i="18"/>
  <c r="D113" i="18"/>
  <c r="A114" i="18"/>
  <c r="B114" i="18"/>
  <c r="C114" i="18"/>
  <c r="D114" i="18"/>
  <c r="A115" i="18"/>
  <c r="B115" i="18"/>
  <c r="C115" i="18"/>
  <c r="D115" i="18"/>
  <c r="A116" i="18"/>
  <c r="B116" i="18"/>
  <c r="C116" i="18"/>
  <c r="D116" i="18"/>
  <c r="A117" i="18"/>
  <c r="B117" i="18"/>
  <c r="C117" i="18"/>
  <c r="D117" i="18"/>
  <c r="A118" i="18"/>
  <c r="B118" i="18"/>
  <c r="C118" i="18"/>
  <c r="D118" i="18"/>
  <c r="A119" i="18"/>
  <c r="B119" i="18"/>
  <c r="C119" i="18"/>
  <c r="D119" i="18"/>
  <c r="A120" i="18"/>
  <c r="B120" i="18"/>
  <c r="C120" i="18"/>
  <c r="D120" i="18"/>
  <c r="A121" i="18"/>
  <c r="B121" i="18"/>
  <c r="C121" i="18"/>
  <c r="D121" i="18"/>
  <c r="A122" i="18"/>
  <c r="B122" i="18"/>
  <c r="C122" i="18"/>
  <c r="D122" i="18"/>
  <c r="A123" i="18"/>
  <c r="B123" i="18"/>
  <c r="C123" i="18"/>
  <c r="D123" i="18"/>
  <c r="A124" i="18"/>
  <c r="B124" i="18"/>
  <c r="C124" i="18"/>
  <c r="D124" i="18"/>
  <c r="A125" i="18"/>
  <c r="B125" i="18"/>
  <c r="C125" i="18"/>
  <c r="D125" i="18"/>
  <c r="A126" i="18"/>
  <c r="B126" i="18"/>
  <c r="C126" i="18"/>
  <c r="D126" i="18"/>
  <c r="A127" i="18"/>
  <c r="B127" i="18"/>
  <c r="C127" i="18"/>
  <c r="D127" i="18"/>
  <c r="A128" i="18"/>
  <c r="B128" i="18"/>
  <c r="C128" i="18"/>
  <c r="D128" i="18"/>
  <c r="A129" i="18"/>
  <c r="B129" i="18"/>
  <c r="C129" i="18"/>
  <c r="D129" i="18"/>
  <c r="A130" i="18"/>
  <c r="B130" i="18"/>
  <c r="C130" i="18"/>
  <c r="D130" i="18"/>
  <c r="A131" i="18"/>
  <c r="B131" i="18"/>
  <c r="C131" i="18"/>
  <c r="D131" i="18"/>
  <c r="A132" i="18"/>
  <c r="B132" i="18"/>
  <c r="C132" i="18"/>
  <c r="D132" i="18"/>
  <c r="A133" i="18"/>
  <c r="B133" i="18"/>
  <c r="C133" i="18"/>
  <c r="D133" i="18"/>
  <c r="A134" i="18"/>
  <c r="B134" i="18"/>
  <c r="C134" i="18"/>
  <c r="D134" i="18"/>
  <c r="A135" i="18"/>
  <c r="B135" i="18"/>
  <c r="C135" i="18"/>
  <c r="D135" i="18"/>
  <c r="A136" i="18"/>
  <c r="B136" i="18"/>
  <c r="C136" i="18"/>
  <c r="D136" i="18"/>
  <c r="A137" i="18"/>
  <c r="B137" i="18"/>
  <c r="C137" i="18"/>
  <c r="D137" i="18"/>
  <c r="A138" i="18"/>
  <c r="B138" i="18"/>
  <c r="C138" i="18"/>
  <c r="D138" i="18"/>
  <c r="A139" i="18"/>
  <c r="B139" i="18"/>
  <c r="C139" i="18"/>
  <c r="D139" i="18"/>
  <c r="A140" i="18"/>
  <c r="B140" i="18"/>
  <c r="C140" i="18"/>
  <c r="D140" i="18"/>
  <c r="A141" i="18"/>
  <c r="B141" i="18"/>
  <c r="C141" i="18"/>
  <c r="D141" i="18"/>
  <c r="A142" i="18"/>
  <c r="B142" i="18"/>
  <c r="C142" i="18"/>
  <c r="D142" i="18"/>
  <c r="A143" i="18"/>
  <c r="B143" i="18"/>
  <c r="C143" i="18"/>
  <c r="D143" i="18"/>
  <c r="A144" i="18"/>
  <c r="B144" i="18"/>
  <c r="C144" i="18"/>
  <c r="D144" i="18"/>
  <c r="A145" i="18"/>
  <c r="B145" i="18"/>
  <c r="C145" i="18"/>
  <c r="D145" i="18"/>
  <c r="A146" i="18"/>
  <c r="B146" i="18"/>
  <c r="C146" i="18"/>
  <c r="D146" i="18"/>
  <c r="A147" i="18"/>
  <c r="B147" i="18"/>
  <c r="C147" i="18"/>
  <c r="D147" i="18"/>
  <c r="A148" i="18"/>
  <c r="B148" i="18"/>
  <c r="C148" i="18"/>
  <c r="D148" i="18"/>
  <c r="A149" i="18"/>
  <c r="B149" i="18"/>
  <c r="C149" i="18"/>
  <c r="D149" i="18"/>
  <c r="A150" i="18"/>
  <c r="B150" i="18"/>
  <c r="C150" i="18"/>
  <c r="D150" i="18"/>
  <c r="A151" i="18"/>
  <c r="B151" i="18"/>
  <c r="C151" i="18"/>
  <c r="D151" i="18"/>
  <c r="A152" i="18"/>
  <c r="B152" i="18"/>
  <c r="C152" i="18"/>
  <c r="D152" i="18"/>
  <c r="A153" i="18"/>
  <c r="B153" i="18"/>
  <c r="C153" i="18"/>
  <c r="D153" i="18"/>
  <c r="A154" i="18"/>
  <c r="B154" i="18"/>
  <c r="C154" i="18"/>
  <c r="D154" i="18"/>
  <c r="A155" i="18"/>
  <c r="B155" i="18"/>
  <c r="C155" i="18"/>
  <c r="D155" i="18"/>
  <c r="A156" i="18"/>
  <c r="B156" i="18"/>
  <c r="C156" i="18"/>
  <c r="D156" i="18"/>
  <c r="A157" i="18"/>
  <c r="B157" i="18"/>
  <c r="C157" i="18"/>
  <c r="D157" i="18"/>
  <c r="A158" i="18"/>
  <c r="B158" i="18"/>
  <c r="C158" i="18"/>
  <c r="D158" i="18"/>
  <c r="A159" i="18"/>
  <c r="B159" i="18"/>
  <c r="C159" i="18"/>
  <c r="D159" i="18"/>
  <c r="A160" i="18"/>
  <c r="B160" i="18"/>
  <c r="C160" i="18"/>
  <c r="D160" i="18"/>
  <c r="A161" i="18"/>
  <c r="B161" i="18"/>
  <c r="C161" i="18"/>
  <c r="D161" i="18"/>
  <c r="A162" i="18"/>
  <c r="B162" i="18"/>
  <c r="C162" i="18"/>
  <c r="D162" i="18"/>
  <c r="A163" i="18"/>
  <c r="B163" i="18"/>
  <c r="C163" i="18"/>
  <c r="D163" i="18"/>
  <c r="A164" i="18"/>
  <c r="B164" i="18"/>
  <c r="C164" i="18"/>
  <c r="D164" i="18"/>
  <c r="A165" i="18"/>
  <c r="B165" i="18"/>
  <c r="C165" i="18"/>
  <c r="D165" i="18"/>
  <c r="A166" i="18"/>
  <c r="B166" i="18"/>
  <c r="C166" i="18"/>
  <c r="D166" i="18"/>
  <c r="A167" i="18"/>
  <c r="B167" i="18"/>
  <c r="C167" i="18"/>
  <c r="D167" i="18"/>
  <c r="A168" i="18"/>
  <c r="B168" i="18"/>
  <c r="C168" i="18"/>
  <c r="D168" i="18"/>
  <c r="A169" i="18"/>
  <c r="B169" i="18"/>
  <c r="C169" i="18"/>
  <c r="D169" i="18"/>
  <c r="A170" i="18"/>
  <c r="B170" i="18"/>
  <c r="C170" i="18"/>
  <c r="D170" i="18"/>
  <c r="A171" i="18"/>
  <c r="B171" i="18"/>
  <c r="C171" i="18"/>
  <c r="D171" i="18"/>
  <c r="A172" i="18"/>
  <c r="B172" i="18"/>
  <c r="C172" i="18"/>
  <c r="D172" i="18"/>
  <c r="A173" i="18"/>
  <c r="B173" i="18"/>
  <c r="C173" i="18"/>
  <c r="D173" i="18"/>
  <c r="A174" i="18"/>
  <c r="B174" i="18"/>
  <c r="C174" i="18"/>
  <c r="D174" i="18"/>
  <c r="A175" i="18"/>
  <c r="B175" i="18"/>
  <c r="C175" i="18"/>
  <c r="D175" i="18"/>
  <c r="A176" i="18"/>
  <c r="B176" i="18"/>
  <c r="C176" i="18"/>
  <c r="D176" i="18"/>
  <c r="A177" i="18"/>
  <c r="B177" i="18"/>
  <c r="C177" i="18"/>
  <c r="D177" i="18"/>
  <c r="A178" i="18"/>
  <c r="B178" i="18"/>
  <c r="C178" i="18"/>
  <c r="D178" i="18"/>
  <c r="A179" i="18"/>
  <c r="B179" i="18"/>
  <c r="C179" i="18"/>
  <c r="D179" i="18"/>
  <c r="A180" i="18"/>
  <c r="B180" i="18"/>
  <c r="C180" i="18"/>
  <c r="D180" i="18"/>
  <c r="A181" i="18"/>
  <c r="B181" i="18"/>
  <c r="C181" i="18"/>
  <c r="D181" i="18"/>
  <c r="A182" i="18"/>
  <c r="B182" i="18"/>
  <c r="C182" i="18"/>
  <c r="D182" i="18"/>
  <c r="A183" i="18"/>
  <c r="B183" i="18"/>
  <c r="C183" i="18"/>
  <c r="D183" i="18"/>
  <c r="A184" i="18"/>
  <c r="B184" i="18"/>
  <c r="C184" i="18"/>
  <c r="D184" i="18"/>
  <c r="A185" i="18"/>
  <c r="B185" i="18"/>
  <c r="C185" i="18"/>
  <c r="D185" i="18"/>
  <c r="A186" i="18"/>
  <c r="B186" i="18"/>
  <c r="C186" i="18"/>
  <c r="D186" i="18"/>
  <c r="A187" i="18"/>
  <c r="B187" i="18"/>
  <c r="C187" i="18"/>
  <c r="D187" i="18"/>
  <c r="A188" i="18"/>
  <c r="B188" i="18"/>
  <c r="C188" i="18"/>
  <c r="D188" i="18"/>
  <c r="A189" i="18"/>
  <c r="B189" i="18"/>
  <c r="C189" i="18"/>
  <c r="D189" i="18"/>
  <c r="A190" i="18"/>
  <c r="B190" i="18"/>
  <c r="C190" i="18"/>
  <c r="D190" i="18"/>
  <c r="A191" i="18"/>
  <c r="B191" i="18"/>
  <c r="C191" i="18"/>
  <c r="D191" i="18"/>
  <c r="A192" i="18"/>
  <c r="B192" i="18"/>
  <c r="C192" i="18"/>
  <c r="D192" i="18"/>
  <c r="A193" i="18"/>
  <c r="B193" i="18"/>
  <c r="C193" i="18"/>
  <c r="D193" i="18"/>
  <c r="A194" i="18"/>
  <c r="B194" i="18"/>
  <c r="C194" i="18"/>
  <c r="D194" i="18"/>
  <c r="A195" i="18"/>
  <c r="B195" i="18"/>
  <c r="C195" i="18"/>
  <c r="D195" i="18"/>
  <c r="A196" i="18"/>
  <c r="B196" i="18"/>
  <c r="C196" i="18"/>
  <c r="D196" i="18"/>
  <c r="A197" i="18"/>
  <c r="B197" i="18"/>
  <c r="C197" i="18"/>
  <c r="D197" i="18"/>
  <c r="A198" i="18"/>
  <c r="B198" i="18"/>
  <c r="C198" i="18"/>
  <c r="D198" i="18"/>
  <c r="A199" i="18"/>
  <c r="B199" i="18"/>
  <c r="C199" i="18"/>
  <c r="D199" i="18"/>
  <c r="A200" i="18"/>
  <c r="B200" i="18"/>
  <c r="C200" i="18"/>
  <c r="D200" i="18"/>
  <c r="A201" i="18"/>
  <c r="B201" i="18"/>
  <c r="C201" i="18"/>
  <c r="D201" i="18"/>
  <c r="A202" i="18"/>
  <c r="B202" i="18"/>
  <c r="C202" i="18"/>
  <c r="D202" i="18"/>
  <c r="A203" i="18"/>
  <c r="B203" i="18"/>
  <c r="C203" i="18"/>
  <c r="D203" i="18"/>
  <c r="A204" i="18"/>
  <c r="B204" i="18"/>
  <c r="C204" i="18"/>
  <c r="D204" i="18"/>
  <c r="A205" i="18"/>
  <c r="B205" i="18"/>
  <c r="C205" i="18"/>
  <c r="D205" i="18"/>
  <c r="A206" i="18"/>
  <c r="B206" i="18"/>
  <c r="C206" i="18"/>
  <c r="D206" i="18"/>
  <c r="A207" i="18"/>
  <c r="B207" i="18"/>
  <c r="C207" i="18"/>
  <c r="D207" i="18"/>
  <c r="A208" i="18"/>
  <c r="B208" i="18"/>
  <c r="C208" i="18"/>
  <c r="D208" i="18"/>
  <c r="A209" i="18"/>
  <c r="B209" i="18"/>
  <c r="C209" i="18"/>
  <c r="D209" i="18"/>
  <c r="A210" i="18"/>
  <c r="B210" i="18"/>
  <c r="C210" i="18"/>
  <c r="D210" i="18"/>
  <c r="A211" i="18"/>
  <c r="B211" i="18"/>
  <c r="C211" i="18"/>
  <c r="D211" i="18"/>
  <c r="A212" i="18"/>
  <c r="B212" i="18"/>
  <c r="C212" i="18"/>
  <c r="D212" i="18"/>
  <c r="A213" i="18"/>
  <c r="B213" i="18"/>
  <c r="C213" i="18"/>
  <c r="D213" i="18"/>
  <c r="A214" i="18"/>
  <c r="B214" i="18"/>
  <c r="C214" i="18"/>
  <c r="D214" i="18"/>
  <c r="A215" i="18"/>
  <c r="B215" i="18"/>
  <c r="C215" i="18"/>
  <c r="D215" i="18"/>
  <c r="A216" i="18"/>
  <c r="B216" i="18"/>
  <c r="C216" i="18"/>
  <c r="D216" i="18"/>
  <c r="A217" i="18"/>
  <c r="B217" i="18"/>
  <c r="C217" i="18"/>
  <c r="D217" i="18"/>
  <c r="A218" i="18"/>
  <c r="B218" i="18"/>
  <c r="C218" i="18"/>
  <c r="D218" i="18"/>
  <c r="A219" i="18"/>
  <c r="B219" i="18"/>
  <c r="C219" i="18"/>
  <c r="D219" i="18"/>
  <c r="A220" i="18"/>
  <c r="B220" i="18"/>
  <c r="C220" i="18"/>
  <c r="D220" i="18"/>
  <c r="A221" i="18"/>
  <c r="B221" i="18"/>
  <c r="C221" i="18"/>
  <c r="D221" i="18"/>
  <c r="A222" i="18"/>
  <c r="B222" i="18"/>
  <c r="C222" i="18"/>
  <c r="D222" i="18"/>
  <c r="A223" i="18"/>
  <c r="B223" i="18"/>
  <c r="C223" i="18"/>
  <c r="D223" i="18"/>
  <c r="A224" i="18"/>
  <c r="B224" i="18"/>
  <c r="C224" i="18"/>
  <c r="D224" i="18"/>
  <c r="A225" i="18"/>
  <c r="B225" i="18"/>
  <c r="C225" i="18"/>
  <c r="D225" i="18"/>
  <c r="A226" i="18"/>
  <c r="B226" i="18"/>
  <c r="C226" i="18"/>
  <c r="D226" i="18"/>
  <c r="A227" i="18"/>
  <c r="B227" i="18"/>
  <c r="C227" i="18"/>
  <c r="D227" i="18"/>
  <c r="A228" i="18"/>
  <c r="B228" i="18"/>
  <c r="C228" i="18"/>
  <c r="D228" i="18"/>
  <c r="A229" i="18"/>
  <c r="B229" i="18"/>
  <c r="C229" i="18"/>
  <c r="D229" i="18"/>
  <c r="A230" i="18"/>
  <c r="B230" i="18"/>
  <c r="C230" i="18"/>
  <c r="D230" i="18"/>
  <c r="A231" i="18"/>
  <c r="B231" i="18"/>
  <c r="C231" i="18"/>
  <c r="D231" i="18"/>
  <c r="A232" i="18"/>
  <c r="B232" i="18"/>
  <c r="C232" i="18"/>
  <c r="D232" i="18"/>
  <c r="A233" i="18"/>
  <c r="B233" i="18"/>
  <c r="C233" i="18"/>
  <c r="D233" i="18"/>
  <c r="A234" i="18"/>
  <c r="B234" i="18"/>
  <c r="C234" i="18"/>
  <c r="D234" i="18"/>
  <c r="A235" i="18"/>
  <c r="B235" i="18"/>
  <c r="C235" i="18"/>
  <c r="D235" i="18"/>
  <c r="A236" i="18"/>
  <c r="B236" i="18"/>
  <c r="C236" i="18"/>
  <c r="D236" i="18"/>
  <c r="A237" i="18"/>
  <c r="B237" i="18"/>
  <c r="C237" i="18"/>
  <c r="D237" i="18"/>
  <c r="A238" i="18"/>
  <c r="B238" i="18"/>
  <c r="C238" i="18"/>
  <c r="D238" i="18"/>
  <c r="A239" i="18"/>
  <c r="B239" i="18"/>
  <c r="C239" i="18"/>
  <c r="D239" i="18"/>
  <c r="A240" i="18"/>
  <c r="B240" i="18"/>
  <c r="C240" i="18"/>
  <c r="D240" i="18"/>
  <c r="A241" i="18"/>
  <c r="B241" i="18"/>
  <c r="C241" i="18"/>
  <c r="D241" i="18"/>
  <c r="A242" i="18"/>
  <c r="B242" i="18"/>
  <c r="C242" i="18"/>
  <c r="D242" i="18"/>
  <c r="A243" i="18"/>
  <c r="B243" i="18"/>
  <c r="C243" i="18"/>
  <c r="D243" i="18"/>
  <c r="A244" i="18"/>
  <c r="B244" i="18"/>
  <c r="C244" i="18"/>
  <c r="D244" i="18"/>
  <c r="A245" i="18"/>
  <c r="B245" i="18"/>
  <c r="C245" i="18"/>
  <c r="D245" i="18"/>
  <c r="A246" i="18"/>
  <c r="B246" i="18"/>
  <c r="C246" i="18"/>
  <c r="D246" i="18"/>
  <c r="A247" i="18"/>
  <c r="B247" i="18"/>
  <c r="C247" i="18"/>
  <c r="D247" i="18"/>
  <c r="A248" i="18"/>
  <c r="B248" i="18"/>
  <c r="C248" i="18"/>
  <c r="D248" i="18"/>
  <c r="A249" i="18"/>
  <c r="B249" i="18"/>
  <c r="C249" i="18"/>
  <c r="D249" i="18"/>
  <c r="A250" i="18"/>
  <c r="B250" i="18"/>
  <c r="C250" i="18"/>
  <c r="D250" i="18"/>
  <c r="A251" i="18"/>
  <c r="B251" i="18"/>
  <c r="C251" i="18"/>
  <c r="D251" i="18"/>
  <c r="A252" i="18"/>
  <c r="B252" i="18"/>
  <c r="C252" i="18"/>
  <c r="D252" i="18"/>
  <c r="A253" i="18"/>
  <c r="B253" i="18"/>
  <c r="C253" i="18"/>
  <c r="D253" i="18"/>
  <c r="A254" i="18"/>
  <c r="B254" i="18"/>
  <c r="C254" i="18"/>
  <c r="D254" i="18"/>
  <c r="A255" i="18"/>
  <c r="B255" i="18"/>
  <c r="C255" i="18"/>
  <c r="D255" i="18"/>
  <c r="A256" i="18"/>
  <c r="B256" i="18"/>
  <c r="C256" i="18"/>
  <c r="D256" i="18"/>
  <c r="A257" i="18"/>
  <c r="B257" i="18"/>
  <c r="C257" i="18"/>
  <c r="D257" i="18"/>
  <c r="A258" i="18"/>
  <c r="B258" i="18"/>
  <c r="C258" i="18"/>
  <c r="D258" i="18"/>
  <c r="A259" i="18"/>
  <c r="B259" i="18"/>
  <c r="C259" i="18"/>
  <c r="D259" i="18"/>
  <c r="A260" i="18"/>
  <c r="B260" i="18"/>
  <c r="C260" i="18"/>
  <c r="D260" i="18"/>
  <c r="A261" i="18"/>
  <c r="B261" i="18"/>
  <c r="C261" i="18"/>
  <c r="D261" i="18"/>
  <c r="A262" i="18"/>
  <c r="B262" i="18"/>
  <c r="C262" i="18"/>
  <c r="D262" i="18"/>
  <c r="A263" i="18"/>
  <c r="B263" i="18"/>
  <c r="C263" i="18"/>
  <c r="D263" i="18"/>
  <c r="A264" i="18"/>
  <c r="B264" i="18"/>
  <c r="C264" i="18"/>
  <c r="D264" i="18"/>
  <c r="A265" i="18"/>
  <c r="B265" i="18"/>
  <c r="C265" i="18"/>
  <c r="D265" i="18"/>
  <c r="A266" i="18"/>
  <c r="B266" i="18"/>
  <c r="C266" i="18"/>
  <c r="D266" i="18"/>
  <c r="A267" i="18"/>
  <c r="B267" i="18"/>
  <c r="C267" i="18"/>
  <c r="D267" i="18"/>
  <c r="A268" i="18"/>
  <c r="B268" i="18"/>
  <c r="C268" i="18"/>
  <c r="D268" i="18"/>
  <c r="A269" i="18"/>
  <c r="B269" i="18"/>
  <c r="C269" i="18"/>
  <c r="D269" i="18"/>
  <c r="A270" i="18"/>
  <c r="B270" i="18"/>
  <c r="C270" i="18"/>
  <c r="D270" i="18"/>
  <c r="A271" i="18"/>
  <c r="B271" i="18"/>
  <c r="C271" i="18"/>
  <c r="D271" i="18"/>
  <c r="A272" i="18"/>
  <c r="B272" i="18"/>
  <c r="C272" i="18"/>
  <c r="D272" i="18"/>
  <c r="A273" i="18"/>
  <c r="B273" i="18"/>
  <c r="C273" i="18"/>
  <c r="D273" i="18"/>
  <c r="A274" i="18"/>
  <c r="B274" i="18"/>
  <c r="C274" i="18"/>
  <c r="D274" i="18"/>
  <c r="A275" i="18"/>
  <c r="B275" i="18"/>
  <c r="C275" i="18"/>
  <c r="D275" i="18"/>
  <c r="A276" i="18"/>
  <c r="B276" i="18"/>
  <c r="C276" i="18"/>
  <c r="D276" i="18"/>
  <c r="A277" i="18"/>
  <c r="B277" i="18"/>
  <c r="C277" i="18"/>
  <c r="D277" i="18"/>
  <c r="A278" i="18"/>
  <c r="B278" i="18"/>
  <c r="C278" i="18"/>
  <c r="D278" i="18"/>
  <c r="A279" i="18"/>
  <c r="B279" i="18"/>
  <c r="C279" i="18"/>
  <c r="D279" i="18"/>
  <c r="A280" i="18"/>
  <c r="B280" i="18"/>
  <c r="C280" i="18"/>
  <c r="D280" i="18"/>
  <c r="A281" i="18"/>
  <c r="B281" i="18"/>
  <c r="C281" i="18"/>
  <c r="D281" i="18"/>
  <c r="A282" i="18"/>
  <c r="B282" i="18"/>
  <c r="C282" i="18"/>
  <c r="D282" i="18"/>
  <c r="A283" i="18"/>
  <c r="B283" i="18"/>
  <c r="C283" i="18"/>
  <c r="D283" i="18"/>
  <c r="A284" i="18"/>
  <c r="B284" i="18"/>
  <c r="C284" i="18"/>
  <c r="D284" i="18"/>
  <c r="A285" i="18"/>
  <c r="B285" i="18"/>
  <c r="C285" i="18"/>
  <c r="D285" i="18"/>
  <c r="A286" i="18"/>
  <c r="B286" i="18"/>
  <c r="C286" i="18"/>
  <c r="D286" i="18"/>
  <c r="A287" i="18"/>
  <c r="B287" i="18"/>
  <c r="C287" i="18"/>
  <c r="D287" i="18"/>
  <c r="A288" i="18"/>
  <c r="B288" i="18"/>
  <c r="C288" i="18"/>
  <c r="D288" i="18"/>
  <c r="A289" i="18"/>
  <c r="B289" i="18"/>
  <c r="C289" i="18"/>
  <c r="D289" i="18"/>
  <c r="A290" i="18"/>
  <c r="B290" i="18"/>
  <c r="C290" i="18"/>
  <c r="D290" i="18"/>
  <c r="A291" i="18"/>
  <c r="B291" i="18"/>
  <c r="C291" i="18"/>
  <c r="D291" i="18"/>
  <c r="A292" i="18"/>
  <c r="B292" i="18"/>
  <c r="C292" i="18"/>
  <c r="D292" i="18"/>
  <c r="A293" i="18"/>
  <c r="B293" i="18"/>
  <c r="C293" i="18"/>
  <c r="D293" i="18"/>
  <c r="A294" i="18"/>
  <c r="B294" i="18"/>
  <c r="C294" i="18"/>
  <c r="D294" i="18"/>
  <c r="A295" i="18"/>
  <c r="B295" i="18"/>
  <c r="C295" i="18"/>
  <c r="D295" i="18"/>
  <c r="A296" i="18"/>
  <c r="B296" i="18"/>
  <c r="C296" i="18"/>
  <c r="D296" i="18"/>
  <c r="A297" i="18"/>
  <c r="B297" i="18"/>
  <c r="C297" i="18"/>
  <c r="D297" i="18"/>
  <c r="A298" i="18"/>
  <c r="B298" i="18"/>
  <c r="C298" i="18"/>
  <c r="D298" i="18"/>
  <c r="A299" i="18"/>
  <c r="B299" i="18"/>
  <c r="C299" i="18"/>
  <c r="D299" i="18"/>
  <c r="A300" i="18"/>
  <c r="B300" i="18"/>
  <c r="C300" i="18"/>
  <c r="D300" i="18"/>
  <c r="A301" i="18"/>
  <c r="B301" i="18"/>
  <c r="C301" i="18"/>
  <c r="D301" i="18"/>
  <c r="A302" i="18"/>
  <c r="B302" i="18"/>
  <c r="C302" i="18"/>
  <c r="D302" i="18"/>
  <c r="A303" i="18"/>
  <c r="B303" i="18"/>
  <c r="C303" i="18"/>
  <c r="D303" i="18"/>
  <c r="A304" i="18"/>
  <c r="B304" i="18"/>
  <c r="C304" i="18"/>
  <c r="D304" i="18"/>
  <c r="A305" i="18"/>
  <c r="B305" i="18"/>
  <c r="C305" i="18"/>
  <c r="D305" i="18"/>
  <c r="A306" i="18"/>
  <c r="B306" i="18"/>
  <c r="C306" i="18"/>
  <c r="D306" i="18"/>
  <c r="A307" i="18"/>
  <c r="B307" i="18"/>
  <c r="C307" i="18"/>
  <c r="D307" i="18"/>
  <c r="A308" i="18"/>
  <c r="B308" i="18"/>
  <c r="C308" i="18"/>
  <c r="D308" i="18"/>
  <c r="A309" i="18"/>
  <c r="B309" i="18"/>
  <c r="C309" i="18"/>
  <c r="D309" i="18"/>
  <c r="A310" i="18"/>
  <c r="B310" i="18"/>
  <c r="C310" i="18"/>
  <c r="D310" i="18"/>
  <c r="A311" i="18"/>
  <c r="B311" i="18"/>
  <c r="C311" i="18"/>
  <c r="D311" i="18"/>
  <c r="A312" i="18"/>
  <c r="B312" i="18"/>
  <c r="C312" i="18"/>
  <c r="D312" i="18"/>
  <c r="A313" i="18"/>
  <c r="B313" i="18"/>
  <c r="C313" i="18"/>
  <c r="D313" i="18"/>
  <c r="A314" i="18"/>
  <c r="B314" i="18"/>
  <c r="C314" i="18"/>
  <c r="D314" i="18"/>
  <c r="A315" i="18"/>
  <c r="B315" i="18"/>
  <c r="C315" i="18"/>
  <c r="D315" i="18"/>
  <c r="A316" i="18"/>
  <c r="B316" i="18"/>
  <c r="C316" i="18"/>
  <c r="D316" i="18"/>
  <c r="A317" i="18"/>
  <c r="B317" i="18"/>
  <c r="C317" i="18"/>
  <c r="D317" i="18"/>
  <c r="A318" i="18"/>
  <c r="B318" i="18"/>
  <c r="C318" i="18"/>
  <c r="D318" i="18"/>
  <c r="A319" i="18"/>
  <c r="B319" i="18"/>
  <c r="C319" i="18"/>
  <c r="D319" i="18"/>
  <c r="A320" i="18"/>
  <c r="B320" i="18"/>
  <c r="C320" i="18"/>
  <c r="D320" i="18"/>
  <c r="A321" i="18"/>
  <c r="B321" i="18"/>
  <c r="C321" i="18"/>
  <c r="D321" i="18"/>
  <c r="A322" i="18"/>
  <c r="B322" i="18"/>
  <c r="C322" i="18"/>
  <c r="D322" i="18"/>
  <c r="A323" i="18"/>
  <c r="B323" i="18"/>
  <c r="C323" i="18"/>
  <c r="D323" i="18"/>
  <c r="A324" i="18"/>
  <c r="B324" i="18"/>
  <c r="C324" i="18"/>
  <c r="D324" i="18"/>
  <c r="A325" i="18"/>
  <c r="B325" i="18"/>
  <c r="C325" i="18"/>
  <c r="D325" i="18"/>
  <c r="A326" i="18"/>
  <c r="B326" i="18"/>
  <c r="C326" i="18"/>
  <c r="D326" i="18"/>
  <c r="A327" i="18"/>
  <c r="B327" i="18"/>
  <c r="C327" i="18"/>
  <c r="D327" i="18"/>
  <c r="A328" i="18"/>
  <c r="B328" i="18"/>
  <c r="C328" i="18"/>
  <c r="D328" i="18"/>
  <c r="A329" i="18"/>
  <c r="B329" i="18"/>
  <c r="C329" i="18"/>
  <c r="D329" i="18"/>
  <c r="A330" i="18"/>
  <c r="B330" i="18"/>
  <c r="C330" i="18"/>
  <c r="D330" i="18"/>
  <c r="A331" i="18"/>
  <c r="B331" i="18"/>
  <c r="C331" i="18"/>
  <c r="D331" i="18"/>
  <c r="A332" i="18"/>
  <c r="B332" i="18"/>
  <c r="C332" i="18"/>
  <c r="D332" i="18"/>
  <c r="A333" i="18"/>
  <c r="B333" i="18"/>
  <c r="C333" i="18"/>
  <c r="D333" i="18"/>
  <c r="A334" i="18"/>
  <c r="B334" i="18"/>
  <c r="C334" i="18"/>
  <c r="D334" i="18"/>
  <c r="A335" i="18"/>
  <c r="B335" i="18"/>
  <c r="C335" i="18"/>
  <c r="D335" i="18"/>
  <c r="A336" i="18"/>
  <c r="B336" i="18"/>
  <c r="C336" i="18"/>
  <c r="D336" i="18"/>
  <c r="A337" i="18"/>
  <c r="B337" i="18"/>
  <c r="C337" i="18"/>
  <c r="D337" i="18"/>
  <c r="A338" i="18"/>
  <c r="B338" i="18"/>
  <c r="C338" i="18"/>
  <c r="D338" i="18"/>
  <c r="A339" i="18"/>
  <c r="B339" i="18"/>
  <c r="C339" i="18"/>
  <c r="D339" i="18"/>
  <c r="A340" i="18"/>
  <c r="B340" i="18"/>
  <c r="C340" i="18"/>
  <c r="D340" i="18"/>
  <c r="A341" i="18"/>
  <c r="B341" i="18"/>
  <c r="C341" i="18"/>
  <c r="D341" i="18"/>
  <c r="A342" i="18"/>
  <c r="B342" i="18"/>
  <c r="C342" i="18"/>
  <c r="D342" i="18"/>
  <c r="A343" i="18"/>
  <c r="B343" i="18"/>
  <c r="C343" i="18"/>
  <c r="D343" i="18"/>
  <c r="A344" i="18"/>
  <c r="B344" i="18"/>
  <c r="C344" i="18"/>
  <c r="D344" i="18"/>
  <c r="A345" i="18"/>
  <c r="B345" i="18"/>
  <c r="C345" i="18"/>
  <c r="D345" i="18"/>
  <c r="A346" i="18"/>
  <c r="B346" i="18"/>
  <c r="C346" i="18"/>
  <c r="D346" i="18"/>
  <c r="A347" i="18"/>
  <c r="B347" i="18"/>
  <c r="C347" i="18"/>
  <c r="D347" i="18"/>
  <c r="A348" i="18"/>
  <c r="B348" i="18"/>
  <c r="C348" i="18"/>
  <c r="D348" i="18"/>
  <c r="A349" i="18"/>
  <c r="B349" i="18"/>
  <c r="C349" i="18"/>
  <c r="D349" i="18"/>
  <c r="A350" i="18"/>
  <c r="B350" i="18"/>
  <c r="C350" i="18"/>
  <c r="D350" i="18"/>
  <c r="A351" i="18"/>
  <c r="B351" i="18"/>
  <c r="C351" i="18"/>
  <c r="D351" i="18"/>
  <c r="A352" i="18"/>
  <c r="B352" i="18"/>
  <c r="C352" i="18"/>
  <c r="D352" i="18"/>
  <c r="A353" i="18"/>
  <c r="B353" i="18"/>
  <c r="C353" i="18"/>
  <c r="D353" i="18"/>
  <c r="A354" i="18"/>
  <c r="B354" i="18"/>
  <c r="C354" i="18"/>
  <c r="D354" i="18"/>
  <c r="A355" i="18"/>
  <c r="B355" i="18"/>
  <c r="C355" i="18"/>
  <c r="D355" i="18"/>
  <c r="A356" i="18"/>
  <c r="B356" i="18"/>
  <c r="C356" i="18"/>
  <c r="D356" i="18"/>
  <c r="A357" i="18"/>
  <c r="B357" i="18"/>
  <c r="C357" i="18"/>
  <c r="D357" i="18"/>
  <c r="A358" i="18"/>
  <c r="B358" i="18"/>
  <c r="C358" i="18"/>
  <c r="D358" i="18"/>
  <c r="A359" i="18"/>
  <c r="B359" i="18"/>
  <c r="C359" i="18"/>
  <c r="D359" i="18"/>
  <c r="A360" i="18"/>
  <c r="B360" i="18"/>
  <c r="C360" i="18"/>
  <c r="D360" i="18"/>
  <c r="A361" i="18"/>
  <c r="B361" i="18"/>
  <c r="C361" i="18"/>
  <c r="D361" i="18"/>
  <c r="A362" i="18"/>
  <c r="B362" i="18"/>
  <c r="C362" i="18"/>
  <c r="D362" i="18"/>
  <c r="A363" i="18"/>
  <c r="B363" i="18"/>
  <c r="C363" i="18"/>
  <c r="D363" i="18"/>
  <c r="A364" i="18"/>
  <c r="B364" i="18"/>
  <c r="C364" i="18"/>
  <c r="D364" i="18"/>
  <c r="A365" i="18"/>
  <c r="B365" i="18"/>
  <c r="C365" i="18"/>
  <c r="D365" i="18"/>
  <c r="A366" i="18"/>
  <c r="B366" i="18"/>
  <c r="C366" i="18"/>
  <c r="D366" i="18"/>
  <c r="A367" i="18"/>
  <c r="B367" i="18"/>
  <c r="C367" i="18"/>
  <c r="D367" i="18"/>
  <c r="A368" i="18"/>
  <c r="B368" i="18"/>
  <c r="C368" i="18"/>
  <c r="D368" i="18"/>
  <c r="A369" i="18"/>
  <c r="B369" i="18"/>
  <c r="C369" i="18"/>
  <c r="D369" i="18"/>
  <c r="A370" i="18"/>
  <c r="B370" i="18"/>
  <c r="C370" i="18"/>
  <c r="D370" i="18"/>
  <c r="A371" i="18"/>
  <c r="B371" i="18"/>
  <c r="C371" i="18"/>
  <c r="D371" i="18"/>
  <c r="A372" i="18"/>
  <c r="B372" i="18"/>
  <c r="C372" i="18"/>
  <c r="D372" i="18"/>
  <c r="A373" i="18"/>
  <c r="B373" i="18"/>
  <c r="C373" i="18"/>
  <c r="D373" i="18"/>
  <c r="A374" i="18"/>
  <c r="B374" i="18"/>
  <c r="C374" i="18"/>
  <c r="D374" i="18"/>
  <c r="A375" i="18"/>
  <c r="B375" i="18"/>
  <c r="C375" i="18"/>
  <c r="D375" i="18"/>
  <c r="A376" i="18"/>
  <c r="B376" i="18"/>
  <c r="C376" i="18"/>
  <c r="D376" i="18"/>
  <c r="A377" i="18"/>
  <c r="B377" i="18"/>
  <c r="C377" i="18"/>
  <c r="D377" i="18"/>
  <c r="A378" i="18"/>
  <c r="B378" i="18"/>
  <c r="C378" i="18"/>
  <c r="D378" i="18"/>
  <c r="A379" i="18"/>
  <c r="B379" i="18"/>
  <c r="C379" i="18"/>
  <c r="D379" i="18"/>
  <c r="A380" i="18"/>
  <c r="B380" i="18"/>
  <c r="C380" i="18"/>
  <c r="D380" i="18"/>
  <c r="A381" i="18"/>
  <c r="B381" i="18"/>
  <c r="C381" i="18"/>
  <c r="D381" i="18"/>
  <c r="A382" i="18"/>
  <c r="B382" i="18"/>
  <c r="C382" i="18"/>
  <c r="D382" i="18"/>
  <c r="A383" i="18"/>
  <c r="B383" i="18"/>
  <c r="C383" i="18"/>
  <c r="D383" i="18"/>
  <c r="A384" i="18"/>
  <c r="B384" i="18"/>
  <c r="C384" i="18"/>
  <c r="D384" i="18"/>
  <c r="A385" i="18"/>
  <c r="B385" i="18"/>
  <c r="C385" i="18"/>
  <c r="D385" i="18"/>
  <c r="A386" i="18"/>
  <c r="B386" i="18"/>
  <c r="C386" i="18"/>
  <c r="D386" i="18"/>
  <c r="A387" i="18"/>
  <c r="B387" i="18"/>
  <c r="C387" i="18"/>
  <c r="D387" i="18"/>
  <c r="A388" i="18"/>
  <c r="B388" i="18"/>
  <c r="C388" i="18"/>
  <c r="D388" i="18"/>
  <c r="A389" i="18"/>
  <c r="B389" i="18"/>
  <c r="C389" i="18"/>
  <c r="D389" i="18"/>
  <c r="A390" i="18"/>
  <c r="B390" i="18"/>
  <c r="C390" i="18"/>
  <c r="D390" i="18"/>
  <c r="A391" i="18"/>
  <c r="B391" i="18"/>
  <c r="C391" i="18"/>
  <c r="D391" i="18"/>
  <c r="A392" i="18"/>
  <c r="B392" i="18"/>
  <c r="C392" i="18"/>
  <c r="D392" i="18"/>
  <c r="A393" i="18"/>
  <c r="B393" i="18"/>
  <c r="C393" i="18"/>
  <c r="D393" i="18"/>
  <c r="A394" i="18"/>
  <c r="B394" i="18"/>
  <c r="C394" i="18"/>
  <c r="D394" i="18"/>
  <c r="A395" i="18"/>
  <c r="B395" i="18"/>
  <c r="C395" i="18"/>
  <c r="D395" i="18"/>
  <c r="A396" i="18"/>
  <c r="B396" i="18"/>
  <c r="C396" i="18"/>
  <c r="D396" i="18"/>
  <c r="A397" i="18"/>
  <c r="B397" i="18"/>
  <c r="C397" i="18"/>
  <c r="D397" i="18"/>
  <c r="A398" i="18"/>
  <c r="B398" i="18"/>
  <c r="C398" i="18"/>
  <c r="D398" i="18"/>
  <c r="A399" i="18"/>
  <c r="B399" i="18"/>
  <c r="C399" i="18"/>
  <c r="D399" i="18"/>
  <c r="A400" i="18"/>
  <c r="B400" i="18"/>
  <c r="C400" i="18"/>
  <c r="D400" i="18"/>
  <c r="A401" i="18"/>
  <c r="B401" i="18"/>
  <c r="C401" i="18"/>
  <c r="D401" i="18"/>
  <c r="A402" i="18"/>
  <c r="B402" i="18"/>
  <c r="C402" i="18"/>
  <c r="D402" i="18"/>
  <c r="A403" i="18"/>
  <c r="B403" i="18"/>
  <c r="C403" i="18"/>
  <c r="D403" i="18"/>
  <c r="A404" i="18"/>
  <c r="B404" i="18"/>
  <c r="C404" i="18"/>
  <c r="D404" i="18"/>
  <c r="A405" i="18"/>
  <c r="B405" i="18"/>
  <c r="C405" i="18"/>
  <c r="D405" i="18"/>
  <c r="A406" i="18"/>
  <c r="B406" i="18"/>
  <c r="C406" i="18"/>
  <c r="D406" i="18"/>
  <c r="A407" i="18"/>
  <c r="B407" i="18"/>
  <c r="C407" i="18"/>
  <c r="D407" i="18"/>
  <c r="A408" i="18"/>
  <c r="B408" i="18"/>
  <c r="C408" i="18"/>
  <c r="D408" i="18"/>
  <c r="A409" i="18"/>
  <c r="B409" i="18"/>
  <c r="C409" i="18"/>
  <c r="D409" i="18"/>
  <c r="A410" i="18"/>
  <c r="B410" i="18"/>
  <c r="C410" i="18"/>
  <c r="D410" i="18"/>
  <c r="A411" i="18"/>
  <c r="B411" i="18"/>
  <c r="C411" i="18"/>
  <c r="D411" i="18"/>
  <c r="A412" i="18"/>
  <c r="B412" i="18"/>
  <c r="C412" i="18"/>
  <c r="D412" i="18"/>
  <c r="A413" i="18"/>
  <c r="B413" i="18"/>
  <c r="C413" i="18"/>
  <c r="D413" i="18"/>
  <c r="A414" i="18"/>
  <c r="B414" i="18"/>
  <c r="C414" i="18"/>
  <c r="D414" i="18"/>
  <c r="A415" i="18"/>
  <c r="B415" i="18"/>
  <c r="C415" i="18"/>
  <c r="D415" i="18"/>
  <c r="A416" i="18"/>
  <c r="B416" i="18"/>
  <c r="C416" i="18"/>
  <c r="D416" i="18"/>
  <c r="A417" i="18"/>
  <c r="B417" i="18"/>
  <c r="C417" i="18"/>
  <c r="D417" i="18"/>
  <c r="A418" i="18"/>
  <c r="B418" i="18"/>
  <c r="C418" i="18"/>
  <c r="D418" i="18"/>
  <c r="A419" i="18"/>
  <c r="B419" i="18"/>
  <c r="C419" i="18"/>
  <c r="D419" i="18"/>
  <c r="A420" i="18"/>
  <c r="B420" i="18"/>
  <c r="C420" i="18"/>
  <c r="D420" i="18"/>
  <c r="A421" i="18"/>
  <c r="B421" i="18"/>
  <c r="C421" i="18"/>
  <c r="D421" i="18"/>
  <c r="A422" i="18"/>
  <c r="B422" i="18"/>
  <c r="C422" i="18"/>
  <c r="D422" i="18"/>
  <c r="A423" i="18"/>
  <c r="B423" i="18"/>
  <c r="C423" i="18"/>
  <c r="D423" i="18"/>
  <c r="A424" i="18"/>
  <c r="B424" i="18"/>
  <c r="C424" i="18"/>
  <c r="D424" i="18"/>
  <c r="A425" i="18"/>
  <c r="B425" i="18"/>
  <c r="C425" i="18"/>
  <c r="D425" i="18"/>
  <c r="A426" i="18"/>
  <c r="B426" i="18"/>
  <c r="C426" i="18"/>
  <c r="D426" i="18"/>
  <c r="A427" i="18"/>
  <c r="B427" i="18"/>
  <c r="C427" i="18"/>
  <c r="D427" i="18"/>
  <c r="A428" i="18"/>
  <c r="B428" i="18"/>
  <c r="C428" i="18"/>
  <c r="D428" i="18"/>
  <c r="A429" i="18"/>
  <c r="B429" i="18"/>
  <c r="C429" i="18"/>
  <c r="D429" i="18"/>
  <c r="A430" i="18"/>
  <c r="B430" i="18"/>
  <c r="C430" i="18"/>
  <c r="D430" i="18"/>
  <c r="A431" i="18"/>
  <c r="B431" i="18"/>
  <c r="C431" i="18"/>
  <c r="D431" i="18"/>
  <c r="A432" i="18"/>
  <c r="B432" i="18"/>
  <c r="C432" i="18"/>
  <c r="D432" i="18"/>
  <c r="A433" i="18"/>
  <c r="B433" i="18"/>
  <c r="C433" i="18"/>
  <c r="D433" i="18"/>
  <c r="A434" i="18"/>
  <c r="B434" i="18"/>
  <c r="C434" i="18"/>
  <c r="D434" i="18"/>
  <c r="A435" i="18"/>
  <c r="B435" i="18"/>
  <c r="C435" i="18"/>
  <c r="D435" i="18"/>
  <c r="A436" i="18"/>
  <c r="B436" i="18"/>
  <c r="C436" i="18"/>
  <c r="D436" i="18"/>
  <c r="A437" i="18"/>
  <c r="B437" i="18"/>
  <c r="C437" i="18"/>
  <c r="D437" i="18"/>
  <c r="A438" i="18"/>
  <c r="B438" i="18"/>
  <c r="C438" i="18"/>
  <c r="D438" i="18"/>
  <c r="A439" i="18"/>
  <c r="B439" i="18"/>
  <c r="C439" i="18"/>
  <c r="D439" i="18"/>
  <c r="A440" i="18"/>
  <c r="B440" i="18"/>
  <c r="C440" i="18"/>
  <c r="D440" i="18"/>
  <c r="A441" i="18"/>
  <c r="B441" i="18"/>
  <c r="C441" i="18"/>
  <c r="D441" i="18"/>
  <c r="A442" i="18"/>
  <c r="B442" i="18"/>
  <c r="C442" i="18"/>
  <c r="D442" i="18"/>
  <c r="A443" i="18"/>
  <c r="B443" i="18"/>
  <c r="C443" i="18"/>
  <c r="D443" i="18"/>
  <c r="A444" i="18"/>
  <c r="B444" i="18"/>
  <c r="C444" i="18"/>
  <c r="D444" i="18"/>
  <c r="A445" i="18"/>
  <c r="B445" i="18"/>
  <c r="C445" i="18"/>
  <c r="D445" i="18"/>
  <c r="A446" i="18"/>
  <c r="B446" i="18"/>
  <c r="C446" i="18"/>
  <c r="D446" i="18"/>
  <c r="A447" i="18"/>
  <c r="B447" i="18"/>
  <c r="C447" i="18"/>
  <c r="D447" i="18"/>
  <c r="A448" i="18"/>
  <c r="B448" i="18"/>
  <c r="C448" i="18"/>
  <c r="D448" i="18"/>
  <c r="A449" i="18"/>
  <c r="B449" i="18"/>
  <c r="C449" i="18"/>
  <c r="D449" i="18"/>
  <c r="A450" i="18"/>
  <c r="B450" i="18"/>
  <c r="C450" i="18"/>
  <c r="D450" i="18"/>
  <c r="A451" i="18"/>
  <c r="B451" i="18"/>
  <c r="C451" i="18"/>
  <c r="D451" i="18"/>
  <c r="A452" i="18"/>
  <c r="B452" i="18"/>
  <c r="C452" i="18"/>
  <c r="D452" i="18"/>
  <c r="A453" i="18"/>
  <c r="B453" i="18"/>
  <c r="C453" i="18"/>
  <c r="D453" i="18"/>
  <c r="A454" i="18"/>
  <c r="B454" i="18"/>
  <c r="C454" i="18"/>
  <c r="D454" i="18"/>
  <c r="A455" i="18"/>
  <c r="B455" i="18"/>
  <c r="C455" i="18"/>
  <c r="D455" i="18"/>
  <c r="A456" i="18"/>
  <c r="B456" i="18"/>
  <c r="C456" i="18"/>
  <c r="D456" i="18"/>
  <c r="A457" i="18"/>
  <c r="B457" i="18"/>
  <c r="C457" i="18"/>
  <c r="D457" i="18"/>
  <c r="A458" i="18"/>
  <c r="B458" i="18"/>
  <c r="C458" i="18"/>
  <c r="D458" i="18"/>
  <c r="A459" i="18"/>
  <c r="B459" i="18"/>
  <c r="C459" i="18"/>
  <c r="D459" i="18"/>
  <c r="A460" i="18"/>
  <c r="B460" i="18"/>
  <c r="C460" i="18"/>
  <c r="D460" i="18"/>
  <c r="A461" i="18"/>
  <c r="B461" i="18"/>
  <c r="C461" i="18"/>
  <c r="D461" i="18"/>
  <c r="A462" i="18"/>
  <c r="B462" i="18"/>
  <c r="C462" i="18"/>
  <c r="D462" i="18"/>
  <c r="A463" i="18"/>
  <c r="B463" i="18"/>
  <c r="C463" i="18"/>
  <c r="D463" i="18"/>
  <c r="A464" i="18"/>
  <c r="B464" i="18"/>
  <c r="C464" i="18"/>
  <c r="D464" i="18"/>
  <c r="A465" i="18"/>
  <c r="B465" i="18"/>
  <c r="C465" i="18"/>
  <c r="D465" i="18"/>
  <c r="A466" i="18"/>
  <c r="B466" i="18"/>
  <c r="C466" i="18"/>
  <c r="D466" i="18"/>
  <c r="A467" i="18"/>
  <c r="B467" i="18"/>
  <c r="C467" i="18"/>
  <c r="D467" i="18"/>
  <c r="A468" i="18"/>
  <c r="B468" i="18"/>
  <c r="C468" i="18"/>
  <c r="D468" i="18"/>
  <c r="A469" i="18"/>
  <c r="B469" i="18"/>
  <c r="C469" i="18"/>
  <c r="D469" i="18"/>
  <c r="A470" i="18"/>
  <c r="B470" i="18"/>
  <c r="C470" i="18"/>
  <c r="D470" i="18"/>
  <c r="A471" i="18"/>
  <c r="B471" i="18"/>
  <c r="C471" i="18"/>
  <c r="D471" i="18"/>
  <c r="A472" i="18"/>
  <c r="B472" i="18"/>
  <c r="C472" i="18"/>
  <c r="D472" i="18"/>
  <c r="A473" i="18"/>
  <c r="B473" i="18"/>
  <c r="C473" i="18"/>
  <c r="D473" i="18"/>
  <c r="A474" i="18"/>
  <c r="B474" i="18"/>
  <c r="C474" i="18"/>
  <c r="D474" i="18"/>
  <c r="A475" i="18"/>
  <c r="B475" i="18"/>
  <c r="C475" i="18"/>
  <c r="D475" i="18"/>
  <c r="A476" i="18"/>
  <c r="B476" i="18"/>
  <c r="C476" i="18"/>
  <c r="D476" i="18"/>
  <c r="A477" i="18"/>
  <c r="B477" i="18"/>
  <c r="C477" i="18"/>
  <c r="D477" i="18"/>
  <c r="A478" i="18"/>
  <c r="B478" i="18"/>
  <c r="C478" i="18"/>
  <c r="D478" i="18"/>
  <c r="A479" i="18"/>
  <c r="B479" i="18"/>
  <c r="C479" i="18"/>
  <c r="D479" i="18"/>
  <c r="A480" i="18"/>
  <c r="B480" i="18"/>
  <c r="C480" i="18"/>
  <c r="D480" i="18"/>
  <c r="A481" i="18"/>
  <c r="B481" i="18"/>
  <c r="C481" i="18"/>
  <c r="D481" i="18"/>
  <c r="A482" i="18"/>
  <c r="B482" i="18"/>
  <c r="C482" i="18"/>
  <c r="D482" i="18"/>
  <c r="A483" i="18"/>
  <c r="B483" i="18"/>
  <c r="C483" i="18"/>
  <c r="D483" i="18"/>
  <c r="A484" i="18"/>
  <c r="B484" i="18"/>
  <c r="C484" i="18"/>
  <c r="D484" i="18"/>
  <c r="A485" i="18"/>
  <c r="B485" i="18"/>
  <c r="C485" i="18"/>
  <c r="D485" i="18"/>
  <c r="A486" i="18"/>
  <c r="B486" i="18"/>
  <c r="C486" i="18"/>
  <c r="D486" i="18"/>
  <c r="A487" i="18"/>
  <c r="B487" i="18"/>
  <c r="C487" i="18"/>
  <c r="D487" i="18"/>
  <c r="A488" i="18"/>
  <c r="B488" i="18"/>
  <c r="C488" i="18"/>
  <c r="D488" i="18"/>
  <c r="A489" i="18"/>
  <c r="B489" i="18"/>
  <c r="C489" i="18"/>
  <c r="D489" i="18"/>
  <c r="A490" i="18"/>
  <c r="B490" i="18"/>
  <c r="C490" i="18"/>
  <c r="D490" i="18"/>
  <c r="A491" i="18"/>
  <c r="B491" i="18"/>
  <c r="C491" i="18"/>
  <c r="D491" i="18"/>
  <c r="A492" i="18"/>
  <c r="B492" i="18"/>
  <c r="C492" i="18"/>
  <c r="D492" i="18"/>
  <c r="A493" i="18"/>
  <c r="B493" i="18"/>
  <c r="C493" i="18"/>
  <c r="D493" i="18"/>
  <c r="A494" i="18"/>
  <c r="B494" i="18"/>
  <c r="C494" i="18"/>
  <c r="D494" i="18"/>
  <c r="A495" i="18"/>
  <c r="B495" i="18"/>
  <c r="C495" i="18"/>
  <c r="D495" i="18"/>
  <c r="A496" i="18"/>
  <c r="B496" i="18"/>
  <c r="C496" i="18"/>
  <c r="D496" i="18"/>
  <c r="A497" i="18"/>
  <c r="B497" i="18"/>
  <c r="C497" i="18"/>
  <c r="D497" i="18"/>
  <c r="A498" i="18"/>
  <c r="B498" i="18"/>
  <c r="C498" i="18"/>
  <c r="D498" i="18"/>
  <c r="A499" i="18"/>
  <c r="B499" i="18"/>
  <c r="C499" i="18"/>
  <c r="D499" i="18"/>
  <c r="A500" i="18"/>
  <c r="B500" i="18"/>
  <c r="C500" i="18"/>
  <c r="D500" i="18"/>
  <c r="A501" i="18"/>
  <c r="B501" i="18"/>
  <c r="C501" i="18"/>
  <c r="D501" i="18"/>
  <c r="A502" i="18"/>
  <c r="B502" i="18"/>
  <c r="C502" i="18"/>
  <c r="D502" i="18"/>
  <c r="A503" i="18"/>
  <c r="B503" i="18"/>
  <c r="C503" i="18"/>
  <c r="D503" i="18"/>
  <c r="A22" i="15"/>
  <c r="B22" i="15"/>
  <c r="D22" i="15"/>
  <c r="E22" i="15"/>
  <c r="A23" i="15"/>
  <c r="B23" i="15"/>
  <c r="D23" i="15"/>
  <c r="E23" i="15"/>
  <c r="A24" i="15"/>
  <c r="B24" i="15"/>
  <c r="D24" i="15"/>
  <c r="E24" i="15"/>
  <c r="A25" i="15"/>
  <c r="B25" i="15"/>
  <c r="D25" i="15"/>
  <c r="E25" i="15"/>
  <c r="A26" i="15"/>
  <c r="B26" i="15"/>
  <c r="D26" i="15"/>
  <c r="E26" i="15"/>
  <c r="A27" i="15"/>
  <c r="B27" i="15"/>
  <c r="D27" i="15"/>
  <c r="E27" i="15"/>
  <c r="A28" i="15"/>
  <c r="B28" i="15"/>
  <c r="D28" i="15"/>
  <c r="E28" i="15"/>
  <c r="A29" i="15"/>
  <c r="B29" i="15"/>
  <c r="D29" i="15"/>
  <c r="E29" i="15"/>
  <c r="A30" i="15"/>
  <c r="B30" i="15"/>
  <c r="D30" i="15"/>
  <c r="E30" i="15"/>
  <c r="A31" i="15"/>
  <c r="B31" i="15"/>
  <c r="D31" i="15"/>
  <c r="E31" i="15"/>
  <c r="A32" i="15"/>
  <c r="B32" i="15"/>
  <c r="D32" i="15"/>
  <c r="E32" i="15"/>
  <c r="A33" i="15"/>
  <c r="B33" i="15"/>
  <c r="D33" i="15"/>
  <c r="E33" i="15"/>
  <c r="A34" i="15"/>
  <c r="B34" i="15"/>
  <c r="D34" i="15"/>
  <c r="E34" i="15"/>
  <c r="A35" i="15"/>
  <c r="B35" i="15"/>
  <c r="D35" i="15"/>
  <c r="E35" i="15"/>
  <c r="A36" i="15"/>
  <c r="B36" i="15"/>
  <c r="D36" i="15"/>
  <c r="E36" i="15"/>
  <c r="A37" i="15"/>
  <c r="B37" i="15"/>
  <c r="D37" i="15"/>
  <c r="E37" i="15"/>
  <c r="A38" i="15"/>
  <c r="B38" i="15"/>
  <c r="D38" i="15"/>
  <c r="E38" i="15"/>
  <c r="A39" i="15"/>
  <c r="B39" i="15"/>
  <c r="D39" i="15"/>
  <c r="E39" i="15"/>
  <c r="A40" i="15"/>
  <c r="B40" i="15"/>
  <c r="D40" i="15"/>
  <c r="E40" i="15"/>
  <c r="A41" i="15"/>
  <c r="B41" i="15"/>
  <c r="D41" i="15"/>
  <c r="E41" i="15"/>
  <c r="A42" i="15"/>
  <c r="B42" i="15"/>
  <c r="D42" i="15"/>
  <c r="E42" i="15"/>
  <c r="A43" i="15"/>
  <c r="B43" i="15"/>
  <c r="D43" i="15"/>
  <c r="E43" i="15"/>
  <c r="A44" i="15"/>
  <c r="B44" i="15"/>
  <c r="D44" i="15"/>
  <c r="E44" i="15"/>
  <c r="A45" i="15"/>
  <c r="B45" i="15"/>
  <c r="D45" i="15"/>
  <c r="E45" i="15"/>
  <c r="A46" i="15"/>
  <c r="B46" i="15"/>
  <c r="D46" i="15"/>
  <c r="E46" i="15"/>
  <c r="A47" i="15"/>
  <c r="B47" i="15"/>
  <c r="D47" i="15"/>
  <c r="E47" i="15"/>
  <c r="A48" i="15"/>
  <c r="B48" i="15"/>
  <c r="D48" i="15"/>
  <c r="E48" i="15"/>
  <c r="A49" i="15"/>
  <c r="B49" i="15"/>
  <c r="D49" i="15"/>
  <c r="E49" i="15"/>
  <c r="A50" i="15"/>
  <c r="B50" i="15"/>
  <c r="D50" i="15"/>
  <c r="E50" i="15"/>
  <c r="A51" i="15"/>
  <c r="B51" i="15"/>
  <c r="D51" i="15"/>
  <c r="E51" i="15"/>
  <c r="A52" i="15"/>
  <c r="B52" i="15"/>
  <c r="D52" i="15"/>
  <c r="E52" i="15"/>
  <c r="A53" i="15"/>
  <c r="B53" i="15"/>
  <c r="D53" i="15"/>
  <c r="E53" i="15"/>
  <c r="A54" i="15"/>
  <c r="B54" i="15"/>
  <c r="D54" i="15"/>
  <c r="E54" i="15"/>
  <c r="A55" i="15"/>
  <c r="B55" i="15"/>
  <c r="D55" i="15"/>
  <c r="E55" i="15"/>
  <c r="A56" i="15"/>
  <c r="B56" i="15"/>
  <c r="D56" i="15"/>
  <c r="E56" i="15"/>
  <c r="A57" i="15"/>
  <c r="B57" i="15"/>
  <c r="D57" i="15"/>
  <c r="E57" i="15"/>
  <c r="A58" i="15"/>
  <c r="B58" i="15"/>
  <c r="D58" i="15"/>
  <c r="E58" i="15"/>
  <c r="A59" i="15"/>
  <c r="B59" i="15"/>
  <c r="D59" i="15"/>
  <c r="E59" i="15"/>
  <c r="A60" i="15"/>
  <c r="B60" i="15"/>
  <c r="D60" i="15"/>
  <c r="E60" i="15"/>
  <c r="A61" i="15"/>
  <c r="B61" i="15"/>
  <c r="D61" i="15"/>
  <c r="E61" i="15"/>
  <c r="A62" i="15"/>
  <c r="B62" i="15"/>
  <c r="D62" i="15"/>
  <c r="E62" i="15"/>
  <c r="A63" i="15"/>
  <c r="B63" i="15"/>
  <c r="D63" i="15"/>
  <c r="E63" i="15"/>
  <c r="A64" i="15"/>
  <c r="B64" i="15"/>
  <c r="D64" i="15"/>
  <c r="E64" i="15"/>
  <c r="A65" i="15"/>
  <c r="B65" i="15"/>
  <c r="D65" i="15"/>
  <c r="E65" i="15"/>
  <c r="A66" i="15"/>
  <c r="B66" i="15"/>
  <c r="D66" i="15"/>
  <c r="E66" i="15"/>
  <c r="A67" i="15"/>
  <c r="B67" i="15"/>
  <c r="D67" i="15"/>
  <c r="E67" i="15"/>
  <c r="A68" i="15"/>
  <c r="B68" i="15"/>
  <c r="D68" i="15"/>
  <c r="E68" i="15"/>
  <c r="A69" i="15"/>
  <c r="B69" i="15"/>
  <c r="D69" i="15"/>
  <c r="E69" i="15"/>
  <c r="A70" i="15"/>
  <c r="B70" i="15"/>
  <c r="D70" i="15"/>
  <c r="E70" i="15"/>
  <c r="A71" i="15"/>
  <c r="B71" i="15"/>
  <c r="D71" i="15"/>
  <c r="E71" i="15"/>
  <c r="A72" i="15"/>
  <c r="B72" i="15"/>
  <c r="D72" i="15"/>
  <c r="E72" i="15"/>
  <c r="A73" i="15"/>
  <c r="B73" i="15"/>
  <c r="D73" i="15"/>
  <c r="E73" i="15"/>
  <c r="A74" i="15"/>
  <c r="B74" i="15"/>
  <c r="D74" i="15"/>
  <c r="E74" i="15"/>
  <c r="A75" i="15"/>
  <c r="B75" i="15"/>
  <c r="D75" i="15"/>
  <c r="E75" i="15"/>
  <c r="A76" i="15"/>
  <c r="B76" i="15"/>
  <c r="D76" i="15"/>
  <c r="E76" i="15"/>
  <c r="A77" i="15"/>
  <c r="B77" i="15"/>
  <c r="D77" i="15"/>
  <c r="E77" i="15"/>
  <c r="A78" i="15"/>
  <c r="B78" i="15"/>
  <c r="D78" i="15"/>
  <c r="E78" i="15"/>
  <c r="A79" i="15"/>
  <c r="B79" i="15"/>
  <c r="D79" i="15"/>
  <c r="E79" i="15"/>
  <c r="A80" i="15"/>
  <c r="B80" i="15"/>
  <c r="D80" i="15"/>
  <c r="E80" i="15"/>
  <c r="A81" i="15"/>
  <c r="B81" i="15"/>
  <c r="D81" i="15"/>
  <c r="E81" i="15"/>
  <c r="A82" i="15"/>
  <c r="B82" i="15"/>
  <c r="D82" i="15"/>
  <c r="E82" i="15"/>
  <c r="A83" i="15"/>
  <c r="B83" i="15"/>
  <c r="D83" i="15"/>
  <c r="E83" i="15"/>
  <c r="A84" i="15"/>
  <c r="B84" i="15"/>
  <c r="D84" i="15"/>
  <c r="E84" i="15"/>
  <c r="A85" i="15"/>
  <c r="B85" i="15"/>
  <c r="D85" i="15"/>
  <c r="E85" i="15"/>
  <c r="A86" i="15"/>
  <c r="B86" i="15"/>
  <c r="D86" i="15"/>
  <c r="E86" i="15"/>
  <c r="A87" i="15"/>
  <c r="B87" i="15"/>
  <c r="D87" i="15"/>
  <c r="E87" i="15"/>
  <c r="A88" i="15"/>
  <c r="B88" i="15"/>
  <c r="D88" i="15"/>
  <c r="E88" i="15"/>
  <c r="A89" i="15"/>
  <c r="B89" i="15"/>
  <c r="D89" i="15"/>
  <c r="E89" i="15"/>
  <c r="A90" i="15"/>
  <c r="B90" i="15"/>
  <c r="D90" i="15"/>
  <c r="E90" i="15"/>
  <c r="A91" i="15"/>
  <c r="B91" i="15"/>
  <c r="D91" i="15"/>
  <c r="E91" i="15"/>
  <c r="A92" i="15"/>
  <c r="B92" i="15"/>
  <c r="D92" i="15"/>
  <c r="E92" i="15"/>
  <c r="A93" i="15"/>
  <c r="B93" i="15"/>
  <c r="D93" i="15"/>
  <c r="E93" i="15"/>
  <c r="A94" i="15"/>
  <c r="B94" i="15"/>
  <c r="D94" i="15"/>
  <c r="E94" i="15"/>
  <c r="A95" i="15"/>
  <c r="B95" i="15"/>
  <c r="D95" i="15"/>
  <c r="E95" i="15"/>
  <c r="A96" i="15"/>
  <c r="B96" i="15"/>
  <c r="D96" i="15"/>
  <c r="E96" i="15"/>
  <c r="A97" i="15"/>
  <c r="B97" i="15"/>
  <c r="D97" i="15"/>
  <c r="E97" i="15"/>
  <c r="A98" i="15"/>
  <c r="B98" i="15"/>
  <c r="D98" i="15"/>
  <c r="E98" i="15"/>
  <c r="A99" i="15"/>
  <c r="B99" i="15"/>
  <c r="D99" i="15"/>
  <c r="E99" i="15"/>
  <c r="A100" i="15"/>
  <c r="B100" i="15"/>
  <c r="D100" i="15"/>
  <c r="E100" i="15"/>
  <c r="A101" i="15"/>
  <c r="B101" i="15"/>
  <c r="D101" i="15"/>
  <c r="E101" i="15"/>
  <c r="A102" i="15"/>
  <c r="B102" i="15"/>
  <c r="D102" i="15"/>
  <c r="E102" i="15"/>
  <c r="A103" i="15"/>
  <c r="B103" i="15"/>
  <c r="D103" i="15"/>
  <c r="E103" i="15"/>
  <c r="A104" i="15"/>
  <c r="B104" i="15"/>
  <c r="D104" i="15"/>
  <c r="E104" i="15"/>
  <c r="A105" i="15"/>
  <c r="B105" i="15"/>
  <c r="D105" i="15"/>
  <c r="E105" i="15"/>
  <c r="A106" i="15"/>
  <c r="B106" i="15"/>
  <c r="D106" i="15"/>
  <c r="E106" i="15"/>
  <c r="A107" i="15"/>
  <c r="B107" i="15"/>
  <c r="D107" i="15"/>
  <c r="E107" i="15"/>
  <c r="A108" i="15"/>
  <c r="B108" i="15"/>
  <c r="D108" i="15"/>
  <c r="E108" i="15"/>
  <c r="A109" i="15"/>
  <c r="B109" i="15"/>
  <c r="D109" i="15"/>
  <c r="E109" i="15"/>
  <c r="A110" i="15"/>
  <c r="B110" i="15"/>
  <c r="D110" i="15"/>
  <c r="E110" i="15"/>
  <c r="A111" i="15"/>
  <c r="B111" i="15"/>
  <c r="D111" i="15"/>
  <c r="E111" i="15"/>
  <c r="A112" i="15"/>
  <c r="B112" i="15"/>
  <c r="D112" i="15"/>
  <c r="E112" i="15"/>
  <c r="A113" i="15"/>
  <c r="B113" i="15"/>
  <c r="D113" i="15"/>
  <c r="E113" i="15"/>
  <c r="A114" i="15"/>
  <c r="B114" i="15"/>
  <c r="D114" i="15"/>
  <c r="E114" i="15"/>
  <c r="A115" i="15"/>
  <c r="B115" i="15"/>
  <c r="D115" i="15"/>
  <c r="E115" i="15"/>
  <c r="A116" i="15"/>
  <c r="B116" i="15"/>
  <c r="D116" i="15"/>
  <c r="E116" i="15"/>
  <c r="A117" i="15"/>
  <c r="B117" i="15"/>
  <c r="D117" i="15"/>
  <c r="E117" i="15"/>
  <c r="A118" i="15"/>
  <c r="B118" i="15"/>
  <c r="D118" i="15"/>
  <c r="E118" i="15"/>
  <c r="A119" i="15"/>
  <c r="B119" i="15"/>
  <c r="D119" i="15"/>
  <c r="E119" i="15"/>
  <c r="A120" i="15"/>
  <c r="B120" i="15"/>
  <c r="D120" i="15"/>
  <c r="E120" i="15"/>
  <c r="A121" i="15"/>
  <c r="B121" i="15"/>
  <c r="D121" i="15"/>
  <c r="E121" i="15"/>
  <c r="A122" i="15"/>
  <c r="B122" i="15"/>
  <c r="D122" i="15"/>
  <c r="E122" i="15"/>
  <c r="A123" i="15"/>
  <c r="B123" i="15"/>
  <c r="D123" i="15"/>
  <c r="E123" i="15"/>
  <c r="A124" i="15"/>
  <c r="B124" i="15"/>
  <c r="D124" i="15"/>
  <c r="E124" i="15"/>
  <c r="A125" i="15"/>
  <c r="B125" i="15"/>
  <c r="D125" i="15"/>
  <c r="E125" i="15"/>
  <c r="A126" i="15"/>
  <c r="B126" i="15"/>
  <c r="D126" i="15"/>
  <c r="E126" i="15"/>
  <c r="A127" i="15"/>
  <c r="B127" i="15"/>
  <c r="D127" i="15"/>
  <c r="E127" i="15"/>
  <c r="A128" i="15"/>
  <c r="B128" i="15"/>
  <c r="D128" i="15"/>
  <c r="E128" i="15"/>
  <c r="A129" i="15"/>
  <c r="B129" i="15"/>
  <c r="D129" i="15"/>
  <c r="E129" i="15"/>
  <c r="A130" i="15"/>
  <c r="B130" i="15"/>
  <c r="D130" i="15"/>
  <c r="E130" i="15"/>
  <c r="A131" i="15"/>
  <c r="B131" i="15"/>
  <c r="D131" i="15"/>
  <c r="E131" i="15"/>
  <c r="A132" i="15"/>
  <c r="B132" i="15"/>
  <c r="D132" i="15"/>
  <c r="E132" i="15"/>
  <c r="A133" i="15"/>
  <c r="B133" i="15"/>
  <c r="D133" i="15"/>
  <c r="E133" i="15"/>
  <c r="A134" i="15"/>
  <c r="B134" i="15"/>
  <c r="D134" i="15"/>
  <c r="E134" i="15"/>
  <c r="A135" i="15"/>
  <c r="B135" i="15"/>
  <c r="D135" i="15"/>
  <c r="E135" i="15"/>
  <c r="A136" i="15"/>
  <c r="B136" i="15"/>
  <c r="D136" i="15"/>
  <c r="E136" i="15"/>
  <c r="A137" i="15"/>
  <c r="B137" i="15"/>
  <c r="D137" i="15"/>
  <c r="E137" i="15"/>
  <c r="A138" i="15"/>
  <c r="B138" i="15"/>
  <c r="D138" i="15"/>
  <c r="E138" i="15"/>
  <c r="A139" i="15"/>
  <c r="B139" i="15"/>
  <c r="D139" i="15"/>
  <c r="E139" i="15"/>
  <c r="A140" i="15"/>
  <c r="B140" i="15"/>
  <c r="D140" i="15"/>
  <c r="E140" i="15"/>
  <c r="A141" i="15"/>
  <c r="B141" i="15"/>
  <c r="D141" i="15"/>
  <c r="E141" i="15"/>
  <c r="A142" i="15"/>
  <c r="B142" i="15"/>
  <c r="D142" i="15"/>
  <c r="E142" i="15"/>
  <c r="A143" i="15"/>
  <c r="B143" i="15"/>
  <c r="D143" i="15"/>
  <c r="E143" i="15"/>
  <c r="A144" i="15"/>
  <c r="B144" i="15"/>
  <c r="D144" i="15"/>
  <c r="E144" i="15"/>
  <c r="A145" i="15"/>
  <c r="B145" i="15"/>
  <c r="D145" i="15"/>
  <c r="E145" i="15"/>
  <c r="A146" i="15"/>
  <c r="B146" i="15"/>
  <c r="D146" i="15"/>
  <c r="E146" i="15"/>
  <c r="A147" i="15"/>
  <c r="B147" i="15"/>
  <c r="D147" i="15"/>
  <c r="E147" i="15"/>
  <c r="A148" i="15"/>
  <c r="B148" i="15"/>
  <c r="D148" i="15"/>
  <c r="E148" i="15"/>
  <c r="A149" i="15"/>
  <c r="B149" i="15"/>
  <c r="D149" i="15"/>
  <c r="E149" i="15"/>
  <c r="A150" i="15"/>
  <c r="B150" i="15"/>
  <c r="D150" i="15"/>
  <c r="E150" i="15"/>
  <c r="A151" i="15"/>
  <c r="B151" i="15"/>
  <c r="D151" i="15"/>
  <c r="E151" i="15"/>
  <c r="A152" i="15"/>
  <c r="B152" i="15"/>
  <c r="D152" i="15"/>
  <c r="E152" i="15"/>
  <c r="A153" i="15"/>
  <c r="B153" i="15"/>
  <c r="D153" i="15"/>
  <c r="E153" i="15"/>
  <c r="A154" i="15"/>
  <c r="B154" i="15"/>
  <c r="D154" i="15"/>
  <c r="E154" i="15"/>
  <c r="A155" i="15"/>
  <c r="B155" i="15"/>
  <c r="D155" i="15"/>
  <c r="E155" i="15"/>
  <c r="A156" i="15"/>
  <c r="B156" i="15"/>
  <c r="D156" i="15"/>
  <c r="E156" i="15"/>
  <c r="A157" i="15"/>
  <c r="B157" i="15"/>
  <c r="D157" i="15"/>
  <c r="E157" i="15"/>
  <c r="A158" i="15"/>
  <c r="B158" i="15"/>
  <c r="D158" i="15"/>
  <c r="E158" i="15"/>
  <c r="A159" i="15"/>
  <c r="B159" i="15"/>
  <c r="D159" i="15"/>
  <c r="E159" i="15"/>
  <c r="A160" i="15"/>
  <c r="B160" i="15"/>
  <c r="D160" i="15"/>
  <c r="E160" i="15"/>
  <c r="A161" i="15"/>
  <c r="B161" i="15"/>
  <c r="D161" i="15"/>
  <c r="E161" i="15"/>
  <c r="A162" i="15"/>
  <c r="B162" i="15"/>
  <c r="D162" i="15"/>
  <c r="E162" i="15"/>
  <c r="A163" i="15"/>
  <c r="B163" i="15"/>
  <c r="D163" i="15"/>
  <c r="E163" i="15"/>
  <c r="A164" i="15"/>
  <c r="B164" i="15"/>
  <c r="D164" i="15"/>
  <c r="E164" i="15"/>
  <c r="A165" i="15"/>
  <c r="B165" i="15"/>
  <c r="D165" i="15"/>
  <c r="E165" i="15"/>
  <c r="A166" i="15"/>
  <c r="B166" i="15"/>
  <c r="D166" i="15"/>
  <c r="E166" i="15"/>
  <c r="A167" i="15"/>
  <c r="B167" i="15"/>
  <c r="D167" i="15"/>
  <c r="E167" i="15"/>
  <c r="A168" i="15"/>
  <c r="B168" i="15"/>
  <c r="D168" i="15"/>
  <c r="E168" i="15"/>
  <c r="A169" i="15"/>
  <c r="B169" i="15"/>
  <c r="D169" i="15"/>
  <c r="E169" i="15"/>
  <c r="A170" i="15"/>
  <c r="B170" i="15"/>
  <c r="D170" i="15"/>
  <c r="E170" i="15"/>
  <c r="A171" i="15"/>
  <c r="B171" i="15"/>
  <c r="D171" i="15"/>
  <c r="E171" i="15"/>
  <c r="A172" i="15"/>
  <c r="B172" i="15"/>
  <c r="D172" i="15"/>
  <c r="E172" i="15"/>
  <c r="A173" i="15"/>
  <c r="B173" i="15"/>
  <c r="D173" i="15"/>
  <c r="E173" i="15"/>
  <c r="A174" i="15"/>
  <c r="B174" i="15"/>
  <c r="D174" i="15"/>
  <c r="E174" i="15"/>
  <c r="A175" i="15"/>
  <c r="B175" i="15"/>
  <c r="D175" i="15"/>
  <c r="E175" i="15"/>
  <c r="A176" i="15"/>
  <c r="B176" i="15"/>
  <c r="D176" i="15"/>
  <c r="E176" i="15"/>
  <c r="A177" i="15"/>
  <c r="B177" i="15"/>
  <c r="D177" i="15"/>
  <c r="E177" i="15"/>
  <c r="A178" i="15"/>
  <c r="B178" i="15"/>
  <c r="D178" i="15"/>
  <c r="E178" i="15"/>
  <c r="A179" i="15"/>
  <c r="B179" i="15"/>
  <c r="D179" i="15"/>
  <c r="E179" i="15"/>
  <c r="A180" i="15"/>
  <c r="B180" i="15"/>
  <c r="D180" i="15"/>
  <c r="E180" i="15"/>
  <c r="A181" i="15"/>
  <c r="B181" i="15"/>
  <c r="D181" i="15"/>
  <c r="E181" i="15"/>
  <c r="A182" i="15"/>
  <c r="B182" i="15"/>
  <c r="D182" i="15"/>
  <c r="E182" i="15"/>
  <c r="A183" i="15"/>
  <c r="B183" i="15"/>
  <c r="D183" i="15"/>
  <c r="E183" i="15"/>
  <c r="A184" i="15"/>
  <c r="B184" i="15"/>
  <c r="D184" i="15"/>
  <c r="E184" i="15"/>
  <c r="A185" i="15"/>
  <c r="B185" i="15"/>
  <c r="D185" i="15"/>
  <c r="E185" i="15"/>
  <c r="A186" i="15"/>
  <c r="B186" i="15"/>
  <c r="D186" i="15"/>
  <c r="E186" i="15"/>
  <c r="A187" i="15"/>
  <c r="B187" i="15"/>
  <c r="D187" i="15"/>
  <c r="E187" i="15"/>
  <c r="A188" i="15"/>
  <c r="B188" i="15"/>
  <c r="D188" i="15"/>
  <c r="E188" i="15"/>
  <c r="A189" i="15"/>
  <c r="B189" i="15"/>
  <c r="D189" i="15"/>
  <c r="E189" i="15"/>
  <c r="A190" i="15"/>
  <c r="B190" i="15"/>
  <c r="D190" i="15"/>
  <c r="E190" i="15"/>
  <c r="A191" i="15"/>
  <c r="B191" i="15"/>
  <c r="D191" i="15"/>
  <c r="E191" i="15"/>
  <c r="A192" i="15"/>
  <c r="B192" i="15"/>
  <c r="D192" i="15"/>
  <c r="E192" i="15"/>
  <c r="A193" i="15"/>
  <c r="B193" i="15"/>
  <c r="D193" i="15"/>
  <c r="E193" i="15"/>
  <c r="A194" i="15"/>
  <c r="B194" i="15"/>
  <c r="D194" i="15"/>
  <c r="E194" i="15"/>
  <c r="A195" i="15"/>
  <c r="B195" i="15"/>
  <c r="D195" i="15"/>
  <c r="E195" i="15"/>
  <c r="A196" i="15"/>
  <c r="B196" i="15"/>
  <c r="D196" i="15"/>
  <c r="E196" i="15"/>
  <c r="A197" i="15"/>
  <c r="B197" i="15"/>
  <c r="D197" i="15"/>
  <c r="E197" i="15"/>
  <c r="A198" i="15"/>
  <c r="B198" i="15"/>
  <c r="D198" i="15"/>
  <c r="E198" i="15"/>
  <c r="A199" i="15"/>
  <c r="B199" i="15"/>
  <c r="D199" i="15"/>
  <c r="E199" i="15"/>
  <c r="A200" i="15"/>
  <c r="B200" i="15"/>
  <c r="D200" i="15"/>
  <c r="E200" i="15"/>
  <c r="A201" i="15"/>
  <c r="B201" i="15"/>
  <c r="D201" i="15"/>
  <c r="E201" i="15"/>
  <c r="A202" i="15"/>
  <c r="B202" i="15"/>
  <c r="D202" i="15"/>
  <c r="E202" i="15"/>
  <c r="A203" i="15"/>
  <c r="B203" i="15"/>
  <c r="D203" i="15"/>
  <c r="E203" i="15"/>
  <c r="A204" i="15"/>
  <c r="B204" i="15"/>
  <c r="D204" i="15"/>
  <c r="E204" i="15"/>
  <c r="A205" i="15"/>
  <c r="B205" i="15"/>
  <c r="D205" i="15"/>
  <c r="E205" i="15"/>
  <c r="A206" i="15"/>
  <c r="B206" i="15"/>
  <c r="D206" i="15"/>
  <c r="E206" i="15"/>
  <c r="A207" i="15"/>
  <c r="B207" i="15"/>
  <c r="D207" i="15"/>
  <c r="E207" i="15"/>
  <c r="A208" i="15"/>
  <c r="B208" i="15"/>
  <c r="D208" i="15"/>
  <c r="E208" i="15"/>
  <c r="A209" i="15"/>
  <c r="B209" i="15"/>
  <c r="D209" i="15"/>
  <c r="E209" i="15"/>
  <c r="A210" i="15"/>
  <c r="B210" i="15"/>
  <c r="D210" i="15"/>
  <c r="E210" i="15"/>
  <c r="A211" i="15"/>
  <c r="B211" i="15"/>
  <c r="D211" i="15"/>
  <c r="E211" i="15"/>
  <c r="A212" i="15"/>
  <c r="B212" i="15"/>
  <c r="D212" i="15"/>
  <c r="E212" i="15"/>
  <c r="A213" i="15"/>
  <c r="B213" i="15"/>
  <c r="D213" i="15"/>
  <c r="E213" i="15"/>
  <c r="A214" i="15"/>
  <c r="B214" i="15"/>
  <c r="D214" i="15"/>
  <c r="E214" i="15"/>
  <c r="A215" i="15"/>
  <c r="B215" i="15"/>
  <c r="D215" i="15"/>
  <c r="E215" i="15"/>
  <c r="A216" i="15"/>
  <c r="B216" i="15"/>
  <c r="D216" i="15"/>
  <c r="E216" i="15"/>
  <c r="A217" i="15"/>
  <c r="B217" i="15"/>
  <c r="D217" i="15"/>
  <c r="E217" i="15"/>
  <c r="A218" i="15"/>
  <c r="B218" i="15"/>
  <c r="D218" i="15"/>
  <c r="E218" i="15"/>
  <c r="A219" i="15"/>
  <c r="B219" i="15"/>
  <c r="D219" i="15"/>
  <c r="E219" i="15"/>
  <c r="A220" i="15"/>
  <c r="B220" i="15"/>
  <c r="D220" i="15"/>
  <c r="E220" i="15"/>
  <c r="A221" i="15"/>
  <c r="B221" i="15"/>
  <c r="D221" i="15"/>
  <c r="E221" i="15"/>
  <c r="A222" i="15"/>
  <c r="B222" i="15"/>
  <c r="D222" i="15"/>
  <c r="E222" i="15"/>
  <c r="A223" i="15"/>
  <c r="B223" i="15"/>
  <c r="D223" i="15"/>
  <c r="E223" i="15"/>
  <c r="A224" i="15"/>
  <c r="B224" i="15"/>
  <c r="D224" i="15"/>
  <c r="E224" i="15"/>
  <c r="A225" i="15"/>
  <c r="B225" i="15"/>
  <c r="D225" i="15"/>
  <c r="E225" i="15"/>
  <c r="A226" i="15"/>
  <c r="B226" i="15"/>
  <c r="D226" i="15"/>
  <c r="E226" i="15"/>
  <c r="A227" i="15"/>
  <c r="B227" i="15"/>
  <c r="D227" i="15"/>
  <c r="E227" i="15"/>
  <c r="A228" i="15"/>
  <c r="B228" i="15"/>
  <c r="D228" i="15"/>
  <c r="E228" i="15"/>
  <c r="A229" i="15"/>
  <c r="B229" i="15"/>
  <c r="D229" i="15"/>
  <c r="E229" i="15"/>
  <c r="A230" i="15"/>
  <c r="B230" i="15"/>
  <c r="D230" i="15"/>
  <c r="E230" i="15"/>
  <c r="A231" i="15"/>
  <c r="B231" i="15"/>
  <c r="D231" i="15"/>
  <c r="E231" i="15"/>
  <c r="A232" i="15"/>
  <c r="B232" i="15"/>
  <c r="D232" i="15"/>
  <c r="E232" i="15"/>
  <c r="A233" i="15"/>
  <c r="B233" i="15"/>
  <c r="D233" i="15"/>
  <c r="E233" i="15"/>
  <c r="A234" i="15"/>
  <c r="B234" i="15"/>
  <c r="D234" i="15"/>
  <c r="E234" i="15"/>
  <c r="A235" i="15"/>
  <c r="B235" i="15"/>
  <c r="D235" i="15"/>
  <c r="E235" i="15"/>
  <c r="A236" i="15"/>
  <c r="B236" i="15"/>
  <c r="D236" i="15"/>
  <c r="E236" i="15"/>
  <c r="A237" i="15"/>
  <c r="B237" i="15"/>
  <c r="D237" i="15"/>
  <c r="E237" i="15"/>
  <c r="A238" i="15"/>
  <c r="B238" i="15"/>
  <c r="D238" i="15"/>
  <c r="E238" i="15"/>
  <c r="A239" i="15"/>
  <c r="B239" i="15"/>
  <c r="D239" i="15"/>
  <c r="E239" i="15"/>
  <c r="A240" i="15"/>
  <c r="B240" i="15"/>
  <c r="D240" i="15"/>
  <c r="E240" i="15"/>
  <c r="A241" i="15"/>
  <c r="B241" i="15"/>
  <c r="D241" i="15"/>
  <c r="E241" i="15"/>
  <c r="A242" i="15"/>
  <c r="B242" i="15"/>
  <c r="D242" i="15"/>
  <c r="E242" i="15"/>
  <c r="A243" i="15"/>
  <c r="B243" i="15"/>
  <c r="D243" i="15"/>
  <c r="E243" i="15"/>
  <c r="A244" i="15"/>
  <c r="B244" i="15"/>
  <c r="D244" i="15"/>
  <c r="E244" i="15"/>
  <c r="A245" i="15"/>
  <c r="B245" i="15"/>
  <c r="D245" i="15"/>
  <c r="E245" i="15"/>
  <c r="A246" i="15"/>
  <c r="B246" i="15"/>
  <c r="D246" i="15"/>
  <c r="E246" i="15"/>
  <c r="A247" i="15"/>
  <c r="B247" i="15"/>
  <c r="D247" i="15"/>
  <c r="E247" i="15"/>
  <c r="A248" i="15"/>
  <c r="B248" i="15"/>
  <c r="D248" i="15"/>
  <c r="E248" i="15"/>
  <c r="A249" i="15"/>
  <c r="B249" i="15"/>
  <c r="D249" i="15"/>
  <c r="E249" i="15"/>
  <c r="A250" i="15"/>
  <c r="B250" i="15"/>
  <c r="D250" i="15"/>
  <c r="E250" i="15"/>
  <c r="A251" i="15"/>
  <c r="B251" i="15"/>
  <c r="D251" i="15"/>
  <c r="E251" i="15"/>
  <c r="A252" i="15"/>
  <c r="B252" i="15"/>
  <c r="D252" i="15"/>
  <c r="E252" i="15"/>
  <c r="A253" i="15"/>
  <c r="B253" i="15"/>
  <c r="D253" i="15"/>
  <c r="E253" i="15"/>
  <c r="A254" i="15"/>
  <c r="B254" i="15"/>
  <c r="D254" i="15"/>
  <c r="E254" i="15"/>
  <c r="A255" i="15"/>
  <c r="B255" i="15"/>
  <c r="D255" i="15"/>
  <c r="E255" i="15"/>
  <c r="A256" i="15"/>
  <c r="B256" i="15"/>
  <c r="D256" i="15"/>
  <c r="E256" i="15"/>
  <c r="A257" i="15"/>
  <c r="B257" i="15"/>
  <c r="D257" i="15"/>
  <c r="E257" i="15"/>
  <c r="A258" i="15"/>
  <c r="B258" i="15"/>
  <c r="D258" i="15"/>
  <c r="E258" i="15"/>
  <c r="A259" i="15"/>
  <c r="B259" i="15"/>
  <c r="D259" i="15"/>
  <c r="E259" i="15"/>
  <c r="A260" i="15"/>
  <c r="B260" i="15"/>
  <c r="D260" i="15"/>
  <c r="E260" i="15"/>
  <c r="A261" i="15"/>
  <c r="B261" i="15"/>
  <c r="D261" i="15"/>
  <c r="E261" i="15"/>
  <c r="A262" i="15"/>
  <c r="B262" i="15"/>
  <c r="D262" i="15"/>
  <c r="E262" i="15"/>
  <c r="A263" i="15"/>
  <c r="B263" i="15"/>
  <c r="D263" i="15"/>
  <c r="E263" i="15"/>
  <c r="A264" i="15"/>
  <c r="B264" i="15"/>
  <c r="D264" i="15"/>
  <c r="E264" i="15"/>
  <c r="A265" i="15"/>
  <c r="B265" i="15"/>
  <c r="D265" i="15"/>
  <c r="E265" i="15"/>
  <c r="A266" i="15"/>
  <c r="B266" i="15"/>
  <c r="D266" i="15"/>
  <c r="E266" i="15"/>
  <c r="A267" i="15"/>
  <c r="B267" i="15"/>
  <c r="D267" i="15"/>
  <c r="E267" i="15"/>
  <c r="A268" i="15"/>
  <c r="B268" i="15"/>
  <c r="D268" i="15"/>
  <c r="E268" i="15"/>
  <c r="A269" i="15"/>
  <c r="B269" i="15"/>
  <c r="D269" i="15"/>
  <c r="E269" i="15"/>
  <c r="A270" i="15"/>
  <c r="B270" i="15"/>
  <c r="D270" i="15"/>
  <c r="E270" i="15"/>
  <c r="A271" i="15"/>
  <c r="B271" i="15"/>
  <c r="D271" i="15"/>
  <c r="E271" i="15"/>
  <c r="A272" i="15"/>
  <c r="B272" i="15"/>
  <c r="D272" i="15"/>
  <c r="E272" i="15"/>
  <c r="A273" i="15"/>
  <c r="B273" i="15"/>
  <c r="D273" i="15"/>
  <c r="E273" i="15"/>
  <c r="A274" i="15"/>
  <c r="B274" i="15"/>
  <c r="D274" i="15"/>
  <c r="E274" i="15"/>
  <c r="A275" i="15"/>
  <c r="B275" i="15"/>
  <c r="D275" i="15"/>
  <c r="E275" i="15"/>
  <c r="A276" i="15"/>
  <c r="B276" i="15"/>
  <c r="D276" i="15"/>
  <c r="E276" i="15"/>
  <c r="A277" i="15"/>
  <c r="B277" i="15"/>
  <c r="D277" i="15"/>
  <c r="E277" i="15"/>
  <c r="A278" i="15"/>
  <c r="B278" i="15"/>
  <c r="D278" i="15"/>
  <c r="E278" i="15"/>
  <c r="A279" i="15"/>
  <c r="B279" i="15"/>
  <c r="D279" i="15"/>
  <c r="E279" i="15"/>
  <c r="A280" i="15"/>
  <c r="B280" i="15"/>
  <c r="D280" i="15"/>
  <c r="E280" i="15"/>
  <c r="A281" i="15"/>
  <c r="B281" i="15"/>
  <c r="D281" i="15"/>
  <c r="E281" i="15"/>
  <c r="A282" i="15"/>
  <c r="B282" i="15"/>
  <c r="D282" i="15"/>
  <c r="E282" i="15"/>
  <c r="A283" i="15"/>
  <c r="B283" i="15"/>
  <c r="D283" i="15"/>
  <c r="E283" i="15"/>
  <c r="A284" i="15"/>
  <c r="B284" i="15"/>
  <c r="D284" i="15"/>
  <c r="E284" i="15"/>
  <c r="A285" i="15"/>
  <c r="B285" i="15"/>
  <c r="D285" i="15"/>
  <c r="E285" i="15"/>
  <c r="A286" i="15"/>
  <c r="B286" i="15"/>
  <c r="D286" i="15"/>
  <c r="E286" i="15"/>
  <c r="A287" i="15"/>
  <c r="B287" i="15"/>
  <c r="D287" i="15"/>
  <c r="E287" i="15"/>
  <c r="A288" i="15"/>
  <c r="B288" i="15"/>
  <c r="D288" i="15"/>
  <c r="E288" i="15"/>
  <c r="A289" i="15"/>
  <c r="B289" i="15"/>
  <c r="D289" i="15"/>
  <c r="E289" i="15"/>
  <c r="A290" i="15"/>
  <c r="B290" i="15"/>
  <c r="D290" i="15"/>
  <c r="E290" i="15"/>
  <c r="A291" i="15"/>
  <c r="B291" i="15"/>
  <c r="D291" i="15"/>
  <c r="E291" i="15"/>
  <c r="A292" i="15"/>
  <c r="B292" i="15"/>
  <c r="D292" i="15"/>
  <c r="E292" i="15"/>
  <c r="A293" i="15"/>
  <c r="B293" i="15"/>
  <c r="D293" i="15"/>
  <c r="E293" i="15"/>
  <c r="A294" i="15"/>
  <c r="B294" i="15"/>
  <c r="D294" i="15"/>
  <c r="E294" i="15"/>
  <c r="A295" i="15"/>
  <c r="B295" i="15"/>
  <c r="D295" i="15"/>
  <c r="E295" i="15"/>
  <c r="A296" i="15"/>
  <c r="B296" i="15"/>
  <c r="D296" i="15"/>
  <c r="E296" i="15"/>
  <c r="A297" i="15"/>
  <c r="B297" i="15"/>
  <c r="D297" i="15"/>
  <c r="E297" i="15"/>
  <c r="A298" i="15"/>
  <c r="B298" i="15"/>
  <c r="D298" i="15"/>
  <c r="E298" i="15"/>
  <c r="A299" i="15"/>
  <c r="B299" i="15"/>
  <c r="D299" i="15"/>
  <c r="E299" i="15"/>
  <c r="A300" i="15"/>
  <c r="B300" i="15"/>
  <c r="D300" i="15"/>
  <c r="E300" i="15"/>
  <c r="A301" i="15"/>
  <c r="B301" i="15"/>
  <c r="D301" i="15"/>
  <c r="E301" i="15"/>
  <c r="A302" i="15"/>
  <c r="B302" i="15"/>
  <c r="D302" i="15"/>
  <c r="E302" i="15"/>
  <c r="A303" i="15"/>
  <c r="B303" i="15"/>
  <c r="D303" i="15"/>
  <c r="E303" i="15"/>
  <c r="A304" i="15"/>
  <c r="B304" i="15"/>
  <c r="D304" i="15"/>
  <c r="E304" i="15"/>
  <c r="A305" i="15"/>
  <c r="B305" i="15"/>
  <c r="D305" i="15"/>
  <c r="E305" i="15"/>
  <c r="A306" i="15"/>
  <c r="B306" i="15"/>
  <c r="D306" i="15"/>
  <c r="E306" i="15"/>
  <c r="A307" i="15"/>
  <c r="B307" i="15"/>
  <c r="D307" i="15"/>
  <c r="E307" i="15"/>
  <c r="A308" i="15"/>
  <c r="B308" i="15"/>
  <c r="D308" i="15"/>
  <c r="E308" i="15"/>
  <c r="A309" i="15"/>
  <c r="B309" i="15"/>
  <c r="D309" i="15"/>
  <c r="E309" i="15"/>
  <c r="A310" i="15"/>
  <c r="B310" i="15"/>
  <c r="D310" i="15"/>
  <c r="E310" i="15"/>
  <c r="A311" i="15"/>
  <c r="B311" i="15"/>
  <c r="D311" i="15"/>
  <c r="E311" i="15"/>
  <c r="A312" i="15"/>
  <c r="B312" i="15"/>
  <c r="D312" i="15"/>
  <c r="E312" i="15"/>
  <c r="A313" i="15"/>
  <c r="B313" i="15"/>
  <c r="D313" i="15"/>
  <c r="E313" i="15"/>
  <c r="A314" i="15"/>
  <c r="B314" i="15"/>
  <c r="D314" i="15"/>
  <c r="E314" i="15"/>
  <c r="A315" i="15"/>
  <c r="B315" i="15"/>
  <c r="D315" i="15"/>
  <c r="E315" i="15"/>
  <c r="A316" i="15"/>
  <c r="B316" i="15"/>
  <c r="D316" i="15"/>
  <c r="E316" i="15"/>
  <c r="A317" i="15"/>
  <c r="B317" i="15"/>
  <c r="D317" i="15"/>
  <c r="E317" i="15"/>
  <c r="A318" i="15"/>
  <c r="B318" i="15"/>
  <c r="D318" i="15"/>
  <c r="E318" i="15"/>
  <c r="A319" i="15"/>
  <c r="B319" i="15"/>
  <c r="D319" i="15"/>
  <c r="E319" i="15"/>
  <c r="A320" i="15"/>
  <c r="B320" i="15"/>
  <c r="D320" i="15"/>
  <c r="E320" i="15"/>
  <c r="A321" i="15"/>
  <c r="B321" i="15"/>
  <c r="D321" i="15"/>
  <c r="E321" i="15"/>
  <c r="A322" i="15"/>
  <c r="B322" i="15"/>
  <c r="D322" i="15"/>
  <c r="E322" i="15"/>
  <c r="A323" i="15"/>
  <c r="B323" i="15"/>
  <c r="D323" i="15"/>
  <c r="E323" i="15"/>
  <c r="A324" i="15"/>
  <c r="B324" i="15"/>
  <c r="D324" i="15"/>
  <c r="E324" i="15"/>
  <c r="A325" i="15"/>
  <c r="B325" i="15"/>
  <c r="D325" i="15"/>
  <c r="E325" i="15"/>
  <c r="A326" i="15"/>
  <c r="B326" i="15"/>
  <c r="D326" i="15"/>
  <c r="E326" i="15"/>
  <c r="A327" i="15"/>
  <c r="B327" i="15"/>
  <c r="D327" i="15"/>
  <c r="E327" i="15"/>
  <c r="A328" i="15"/>
  <c r="B328" i="15"/>
  <c r="D328" i="15"/>
  <c r="E328" i="15"/>
  <c r="A329" i="15"/>
  <c r="B329" i="15"/>
  <c r="D329" i="15"/>
  <c r="E329" i="15"/>
  <c r="A330" i="15"/>
  <c r="B330" i="15"/>
  <c r="D330" i="15"/>
  <c r="E330" i="15"/>
  <c r="A331" i="15"/>
  <c r="B331" i="15"/>
  <c r="D331" i="15"/>
  <c r="E331" i="15"/>
  <c r="A332" i="15"/>
  <c r="B332" i="15"/>
  <c r="D332" i="15"/>
  <c r="E332" i="15"/>
  <c r="A333" i="15"/>
  <c r="B333" i="15"/>
  <c r="D333" i="15"/>
  <c r="E333" i="15"/>
  <c r="A334" i="15"/>
  <c r="B334" i="15"/>
  <c r="D334" i="15"/>
  <c r="E334" i="15"/>
  <c r="A335" i="15"/>
  <c r="B335" i="15"/>
  <c r="D335" i="15"/>
  <c r="E335" i="15"/>
  <c r="A336" i="15"/>
  <c r="B336" i="15"/>
  <c r="D336" i="15"/>
  <c r="E336" i="15"/>
  <c r="A337" i="15"/>
  <c r="B337" i="15"/>
  <c r="D337" i="15"/>
  <c r="E337" i="15"/>
  <c r="A338" i="15"/>
  <c r="B338" i="15"/>
  <c r="D338" i="15"/>
  <c r="E338" i="15"/>
  <c r="A339" i="15"/>
  <c r="B339" i="15"/>
  <c r="D339" i="15"/>
  <c r="E339" i="15"/>
  <c r="A340" i="15"/>
  <c r="B340" i="15"/>
  <c r="D340" i="15"/>
  <c r="E340" i="15"/>
  <c r="A341" i="15"/>
  <c r="B341" i="15"/>
  <c r="D341" i="15"/>
  <c r="E341" i="15"/>
  <c r="A342" i="15"/>
  <c r="B342" i="15"/>
  <c r="D342" i="15"/>
  <c r="E342" i="15"/>
  <c r="A343" i="15"/>
  <c r="B343" i="15"/>
  <c r="D343" i="15"/>
  <c r="E343" i="15"/>
  <c r="A344" i="15"/>
  <c r="B344" i="15"/>
  <c r="D344" i="15"/>
  <c r="E344" i="15"/>
  <c r="A345" i="15"/>
  <c r="B345" i="15"/>
  <c r="D345" i="15"/>
  <c r="E345" i="15"/>
  <c r="A346" i="15"/>
  <c r="B346" i="15"/>
  <c r="D346" i="15"/>
  <c r="E346" i="15"/>
  <c r="A347" i="15"/>
  <c r="B347" i="15"/>
  <c r="D347" i="15"/>
  <c r="E347" i="15"/>
  <c r="A348" i="15"/>
  <c r="B348" i="15"/>
  <c r="D348" i="15"/>
  <c r="E348" i="15"/>
  <c r="A349" i="15"/>
  <c r="B349" i="15"/>
  <c r="D349" i="15"/>
  <c r="E349" i="15"/>
  <c r="A350" i="15"/>
  <c r="B350" i="15"/>
  <c r="D350" i="15"/>
  <c r="E350" i="15"/>
  <c r="A351" i="15"/>
  <c r="B351" i="15"/>
  <c r="D351" i="15"/>
  <c r="E351" i="15"/>
  <c r="A352" i="15"/>
  <c r="B352" i="15"/>
  <c r="D352" i="15"/>
  <c r="E352" i="15"/>
  <c r="A353" i="15"/>
  <c r="B353" i="15"/>
  <c r="D353" i="15"/>
  <c r="E353" i="15"/>
  <c r="A354" i="15"/>
  <c r="B354" i="15"/>
  <c r="D354" i="15"/>
  <c r="E354" i="15"/>
  <c r="A355" i="15"/>
  <c r="B355" i="15"/>
  <c r="D355" i="15"/>
  <c r="E355" i="15"/>
  <c r="A356" i="15"/>
  <c r="B356" i="15"/>
  <c r="D356" i="15"/>
  <c r="E356" i="15"/>
  <c r="A357" i="15"/>
  <c r="B357" i="15"/>
  <c r="D357" i="15"/>
  <c r="E357" i="15"/>
  <c r="A358" i="15"/>
  <c r="B358" i="15"/>
  <c r="D358" i="15"/>
  <c r="E358" i="15"/>
  <c r="A359" i="15"/>
  <c r="B359" i="15"/>
  <c r="D359" i="15"/>
  <c r="E359" i="15"/>
  <c r="A360" i="15"/>
  <c r="B360" i="15"/>
  <c r="D360" i="15"/>
  <c r="E360" i="15"/>
  <c r="A361" i="15"/>
  <c r="B361" i="15"/>
  <c r="D361" i="15"/>
  <c r="E361" i="15"/>
  <c r="A362" i="15"/>
  <c r="B362" i="15"/>
  <c r="D362" i="15"/>
  <c r="E362" i="15"/>
  <c r="A363" i="15"/>
  <c r="B363" i="15"/>
  <c r="D363" i="15"/>
  <c r="E363" i="15"/>
  <c r="A364" i="15"/>
  <c r="B364" i="15"/>
  <c r="D364" i="15"/>
  <c r="E364" i="15"/>
  <c r="A365" i="15"/>
  <c r="B365" i="15"/>
  <c r="D365" i="15"/>
  <c r="E365" i="15"/>
  <c r="A366" i="15"/>
  <c r="B366" i="15"/>
  <c r="D366" i="15"/>
  <c r="E366" i="15"/>
  <c r="A367" i="15"/>
  <c r="B367" i="15"/>
  <c r="D367" i="15"/>
  <c r="E367" i="15"/>
  <c r="A368" i="15"/>
  <c r="B368" i="15"/>
  <c r="D368" i="15"/>
  <c r="E368" i="15"/>
  <c r="A369" i="15"/>
  <c r="B369" i="15"/>
  <c r="D369" i="15"/>
  <c r="E369" i="15"/>
  <c r="A370" i="15"/>
  <c r="B370" i="15"/>
  <c r="D370" i="15"/>
  <c r="E370" i="15"/>
  <c r="A371" i="15"/>
  <c r="B371" i="15"/>
  <c r="D371" i="15"/>
  <c r="E371" i="15"/>
  <c r="A372" i="15"/>
  <c r="B372" i="15"/>
  <c r="D372" i="15"/>
  <c r="E372" i="15"/>
  <c r="A373" i="15"/>
  <c r="B373" i="15"/>
  <c r="D373" i="15"/>
  <c r="E373" i="15"/>
  <c r="A374" i="15"/>
  <c r="B374" i="15"/>
  <c r="D374" i="15"/>
  <c r="E374" i="15"/>
  <c r="A375" i="15"/>
  <c r="B375" i="15"/>
  <c r="D375" i="15"/>
  <c r="E375" i="15"/>
  <c r="A376" i="15"/>
  <c r="B376" i="15"/>
  <c r="D376" i="15"/>
  <c r="E376" i="15"/>
  <c r="A377" i="15"/>
  <c r="B377" i="15"/>
  <c r="D377" i="15"/>
  <c r="E377" i="15"/>
  <c r="A378" i="15"/>
  <c r="B378" i="15"/>
  <c r="D378" i="15"/>
  <c r="E378" i="15"/>
  <c r="A379" i="15"/>
  <c r="B379" i="15"/>
  <c r="D379" i="15"/>
  <c r="E379" i="15"/>
  <c r="A380" i="15"/>
  <c r="B380" i="15"/>
  <c r="D380" i="15"/>
  <c r="E380" i="15"/>
  <c r="A381" i="15"/>
  <c r="B381" i="15"/>
  <c r="D381" i="15"/>
  <c r="E381" i="15"/>
  <c r="A382" i="15"/>
  <c r="B382" i="15"/>
  <c r="D382" i="15"/>
  <c r="E382" i="15"/>
  <c r="A383" i="15"/>
  <c r="B383" i="15"/>
  <c r="D383" i="15"/>
  <c r="E383" i="15"/>
  <c r="A384" i="15"/>
  <c r="B384" i="15"/>
  <c r="D384" i="15"/>
  <c r="E384" i="15"/>
  <c r="A385" i="15"/>
  <c r="B385" i="15"/>
  <c r="D385" i="15"/>
  <c r="E385" i="15"/>
  <c r="A386" i="15"/>
  <c r="B386" i="15"/>
  <c r="D386" i="15"/>
  <c r="E386" i="15"/>
  <c r="A387" i="15"/>
  <c r="B387" i="15"/>
  <c r="D387" i="15"/>
  <c r="E387" i="15"/>
  <c r="A388" i="15"/>
  <c r="B388" i="15"/>
  <c r="D388" i="15"/>
  <c r="E388" i="15"/>
  <c r="A389" i="15"/>
  <c r="B389" i="15"/>
  <c r="D389" i="15"/>
  <c r="E389" i="15"/>
  <c r="A390" i="15"/>
  <c r="B390" i="15"/>
  <c r="D390" i="15"/>
  <c r="E390" i="15"/>
  <c r="A391" i="15"/>
  <c r="B391" i="15"/>
  <c r="D391" i="15"/>
  <c r="E391" i="15"/>
  <c r="A392" i="15"/>
  <c r="B392" i="15"/>
  <c r="D392" i="15"/>
  <c r="E392" i="15"/>
  <c r="A393" i="15"/>
  <c r="B393" i="15"/>
  <c r="D393" i="15"/>
  <c r="E393" i="15"/>
  <c r="A394" i="15"/>
  <c r="B394" i="15"/>
  <c r="D394" i="15"/>
  <c r="E394" i="15"/>
  <c r="A395" i="15"/>
  <c r="B395" i="15"/>
  <c r="D395" i="15"/>
  <c r="E395" i="15"/>
  <c r="A396" i="15"/>
  <c r="B396" i="15"/>
  <c r="D396" i="15"/>
  <c r="E396" i="15"/>
  <c r="A397" i="15"/>
  <c r="B397" i="15"/>
  <c r="D397" i="15"/>
  <c r="E397" i="15"/>
  <c r="A398" i="15"/>
  <c r="B398" i="15"/>
  <c r="D398" i="15"/>
  <c r="E398" i="15"/>
  <c r="A399" i="15"/>
  <c r="B399" i="15"/>
  <c r="D399" i="15"/>
  <c r="E399" i="15"/>
  <c r="A400" i="15"/>
  <c r="B400" i="15"/>
  <c r="D400" i="15"/>
  <c r="E400" i="15"/>
  <c r="A401" i="15"/>
  <c r="B401" i="15"/>
  <c r="D401" i="15"/>
  <c r="E401" i="15"/>
  <c r="A402" i="15"/>
  <c r="B402" i="15"/>
  <c r="D402" i="15"/>
  <c r="E402" i="15"/>
  <c r="A403" i="15"/>
  <c r="B403" i="15"/>
  <c r="D403" i="15"/>
  <c r="E403" i="15"/>
  <c r="A404" i="15"/>
  <c r="B404" i="15"/>
  <c r="D404" i="15"/>
  <c r="E404" i="15"/>
  <c r="A405" i="15"/>
  <c r="B405" i="15"/>
  <c r="D405" i="15"/>
  <c r="E405" i="15"/>
  <c r="A406" i="15"/>
  <c r="B406" i="15"/>
  <c r="D406" i="15"/>
  <c r="E406" i="15"/>
  <c r="A407" i="15"/>
  <c r="B407" i="15"/>
  <c r="D407" i="15"/>
  <c r="E407" i="15"/>
  <c r="A408" i="15"/>
  <c r="B408" i="15"/>
  <c r="D408" i="15"/>
  <c r="E408" i="15"/>
  <c r="A409" i="15"/>
  <c r="B409" i="15"/>
  <c r="D409" i="15"/>
  <c r="E409" i="15"/>
  <c r="A410" i="15"/>
  <c r="B410" i="15"/>
  <c r="D410" i="15"/>
  <c r="E410" i="15"/>
  <c r="A411" i="15"/>
  <c r="B411" i="15"/>
  <c r="D411" i="15"/>
  <c r="E411" i="15"/>
  <c r="A412" i="15"/>
  <c r="B412" i="15"/>
  <c r="D412" i="15"/>
  <c r="E412" i="15"/>
  <c r="A413" i="15"/>
  <c r="B413" i="15"/>
  <c r="D413" i="15"/>
  <c r="E413" i="15"/>
  <c r="A414" i="15"/>
  <c r="B414" i="15"/>
  <c r="D414" i="15"/>
  <c r="E414" i="15"/>
  <c r="A415" i="15"/>
  <c r="B415" i="15"/>
  <c r="D415" i="15"/>
  <c r="E415" i="15"/>
  <c r="A416" i="15"/>
  <c r="B416" i="15"/>
  <c r="D416" i="15"/>
  <c r="E416" i="15"/>
  <c r="A417" i="15"/>
  <c r="B417" i="15"/>
  <c r="D417" i="15"/>
  <c r="E417" i="15"/>
  <c r="A418" i="15"/>
  <c r="B418" i="15"/>
  <c r="D418" i="15"/>
  <c r="E418" i="15"/>
  <c r="A419" i="15"/>
  <c r="B419" i="15"/>
  <c r="D419" i="15"/>
  <c r="E419" i="15"/>
  <c r="A420" i="15"/>
  <c r="B420" i="15"/>
  <c r="D420" i="15"/>
  <c r="E420" i="15"/>
  <c r="A421" i="15"/>
  <c r="B421" i="15"/>
  <c r="D421" i="15"/>
  <c r="E421" i="15"/>
  <c r="A422" i="15"/>
  <c r="B422" i="15"/>
  <c r="D422" i="15"/>
  <c r="E422" i="15"/>
  <c r="A423" i="15"/>
  <c r="B423" i="15"/>
  <c r="D423" i="15"/>
  <c r="E423" i="15"/>
  <c r="A424" i="15"/>
  <c r="B424" i="15"/>
  <c r="D424" i="15"/>
  <c r="E424" i="15"/>
  <c r="A425" i="15"/>
  <c r="B425" i="15"/>
  <c r="D425" i="15"/>
  <c r="E425" i="15"/>
  <c r="A426" i="15"/>
  <c r="B426" i="15"/>
  <c r="D426" i="15"/>
  <c r="E426" i="15"/>
  <c r="A427" i="15"/>
  <c r="B427" i="15"/>
  <c r="D427" i="15"/>
  <c r="E427" i="15"/>
  <c r="A428" i="15"/>
  <c r="B428" i="15"/>
  <c r="D428" i="15"/>
  <c r="E428" i="15"/>
  <c r="A429" i="15"/>
  <c r="B429" i="15"/>
  <c r="D429" i="15"/>
  <c r="E429" i="15"/>
  <c r="A430" i="15"/>
  <c r="B430" i="15"/>
  <c r="D430" i="15"/>
  <c r="E430" i="15"/>
  <c r="A431" i="15"/>
  <c r="B431" i="15"/>
  <c r="D431" i="15"/>
  <c r="E431" i="15"/>
  <c r="A432" i="15"/>
  <c r="B432" i="15"/>
  <c r="D432" i="15"/>
  <c r="E432" i="15"/>
  <c r="A433" i="15"/>
  <c r="B433" i="15"/>
  <c r="D433" i="15"/>
  <c r="E433" i="15"/>
  <c r="A434" i="15"/>
  <c r="B434" i="15"/>
  <c r="D434" i="15"/>
  <c r="E434" i="15"/>
  <c r="A435" i="15"/>
  <c r="B435" i="15"/>
  <c r="D435" i="15"/>
  <c r="E435" i="15"/>
  <c r="A436" i="15"/>
  <c r="B436" i="15"/>
  <c r="D436" i="15"/>
  <c r="E436" i="15"/>
  <c r="A437" i="15"/>
  <c r="B437" i="15"/>
  <c r="D437" i="15"/>
  <c r="E437" i="15"/>
  <c r="A438" i="15"/>
  <c r="B438" i="15"/>
  <c r="D438" i="15"/>
  <c r="E438" i="15"/>
  <c r="A439" i="15"/>
  <c r="B439" i="15"/>
  <c r="D439" i="15"/>
  <c r="E439" i="15"/>
  <c r="A440" i="15"/>
  <c r="B440" i="15"/>
  <c r="D440" i="15"/>
  <c r="E440" i="15"/>
  <c r="A441" i="15"/>
  <c r="B441" i="15"/>
  <c r="D441" i="15"/>
  <c r="E441" i="15"/>
  <c r="A442" i="15"/>
  <c r="B442" i="15"/>
  <c r="D442" i="15"/>
  <c r="E442" i="15"/>
  <c r="A443" i="15"/>
  <c r="B443" i="15"/>
  <c r="D443" i="15"/>
  <c r="E443" i="15"/>
  <c r="A444" i="15"/>
  <c r="B444" i="15"/>
  <c r="D444" i="15"/>
  <c r="E444" i="15"/>
  <c r="A445" i="15"/>
  <c r="B445" i="15"/>
  <c r="D445" i="15"/>
  <c r="E445" i="15"/>
  <c r="A446" i="15"/>
  <c r="B446" i="15"/>
  <c r="D446" i="15"/>
  <c r="E446" i="15"/>
  <c r="A447" i="15"/>
  <c r="B447" i="15"/>
  <c r="D447" i="15"/>
  <c r="E447" i="15"/>
  <c r="A448" i="15"/>
  <c r="B448" i="15"/>
  <c r="D448" i="15"/>
  <c r="E448" i="15"/>
  <c r="A449" i="15"/>
  <c r="B449" i="15"/>
  <c r="D449" i="15"/>
  <c r="E449" i="15"/>
  <c r="A450" i="15"/>
  <c r="B450" i="15"/>
  <c r="D450" i="15"/>
  <c r="E450" i="15"/>
  <c r="A451" i="15"/>
  <c r="B451" i="15"/>
  <c r="D451" i="15"/>
  <c r="E451" i="15"/>
  <c r="A452" i="15"/>
  <c r="B452" i="15"/>
  <c r="D452" i="15"/>
  <c r="E452" i="15"/>
  <c r="A453" i="15"/>
  <c r="B453" i="15"/>
  <c r="D453" i="15"/>
  <c r="E453" i="15"/>
  <c r="A454" i="15"/>
  <c r="B454" i="15"/>
  <c r="D454" i="15"/>
  <c r="E454" i="15"/>
  <c r="A455" i="15"/>
  <c r="B455" i="15"/>
  <c r="D455" i="15"/>
  <c r="E455" i="15"/>
  <c r="A456" i="15"/>
  <c r="B456" i="15"/>
  <c r="D456" i="15"/>
  <c r="E456" i="15"/>
  <c r="A457" i="15"/>
  <c r="B457" i="15"/>
  <c r="D457" i="15"/>
  <c r="E457" i="15"/>
  <c r="A458" i="15"/>
  <c r="B458" i="15"/>
  <c r="D458" i="15"/>
  <c r="E458" i="15"/>
  <c r="A459" i="15"/>
  <c r="B459" i="15"/>
  <c r="D459" i="15"/>
  <c r="E459" i="15"/>
  <c r="A460" i="15"/>
  <c r="B460" i="15"/>
  <c r="D460" i="15"/>
  <c r="E460" i="15"/>
  <c r="A461" i="15"/>
  <c r="B461" i="15"/>
  <c r="D461" i="15"/>
  <c r="E461" i="15"/>
  <c r="A462" i="15"/>
  <c r="B462" i="15"/>
  <c r="D462" i="15"/>
  <c r="E462" i="15"/>
  <c r="A463" i="15"/>
  <c r="B463" i="15"/>
  <c r="D463" i="15"/>
  <c r="E463" i="15"/>
  <c r="A464" i="15"/>
  <c r="B464" i="15"/>
  <c r="D464" i="15"/>
  <c r="E464" i="15"/>
  <c r="A465" i="15"/>
  <c r="B465" i="15"/>
  <c r="D465" i="15"/>
  <c r="E465" i="15"/>
  <c r="A466" i="15"/>
  <c r="B466" i="15"/>
  <c r="D466" i="15"/>
  <c r="E466" i="15"/>
  <c r="A467" i="15"/>
  <c r="B467" i="15"/>
  <c r="D467" i="15"/>
  <c r="E467" i="15"/>
  <c r="A468" i="15"/>
  <c r="B468" i="15"/>
  <c r="D468" i="15"/>
  <c r="E468" i="15"/>
  <c r="A469" i="15"/>
  <c r="B469" i="15"/>
  <c r="D469" i="15"/>
  <c r="E469" i="15"/>
  <c r="A470" i="15"/>
  <c r="B470" i="15"/>
  <c r="D470" i="15"/>
  <c r="E470" i="15"/>
  <c r="A471" i="15"/>
  <c r="B471" i="15"/>
  <c r="D471" i="15"/>
  <c r="E471" i="15"/>
  <c r="A472" i="15"/>
  <c r="B472" i="15"/>
  <c r="D472" i="15"/>
  <c r="E472" i="15"/>
  <c r="A473" i="15"/>
  <c r="B473" i="15"/>
  <c r="D473" i="15"/>
  <c r="E473" i="15"/>
  <c r="A474" i="15"/>
  <c r="B474" i="15"/>
  <c r="D474" i="15"/>
  <c r="E474" i="15"/>
  <c r="A475" i="15"/>
  <c r="B475" i="15"/>
  <c r="D475" i="15"/>
  <c r="E475" i="15"/>
  <c r="A476" i="15"/>
  <c r="B476" i="15"/>
  <c r="D476" i="15"/>
  <c r="E476" i="15"/>
  <c r="A477" i="15"/>
  <c r="B477" i="15"/>
  <c r="D477" i="15"/>
  <c r="E477" i="15"/>
  <c r="A478" i="15"/>
  <c r="B478" i="15"/>
  <c r="D478" i="15"/>
  <c r="E478" i="15"/>
  <c r="A479" i="15"/>
  <c r="B479" i="15"/>
  <c r="D479" i="15"/>
  <c r="E479" i="15"/>
  <c r="A480" i="15"/>
  <c r="B480" i="15"/>
  <c r="D480" i="15"/>
  <c r="E480" i="15"/>
  <c r="A481" i="15"/>
  <c r="B481" i="15"/>
  <c r="D481" i="15"/>
  <c r="E481" i="15"/>
  <c r="A482" i="15"/>
  <c r="B482" i="15"/>
  <c r="D482" i="15"/>
  <c r="E482" i="15"/>
  <c r="A483" i="15"/>
  <c r="B483" i="15"/>
  <c r="D483" i="15"/>
  <c r="E483" i="15"/>
  <c r="A484" i="15"/>
  <c r="B484" i="15"/>
  <c r="D484" i="15"/>
  <c r="E484" i="15"/>
  <c r="A485" i="15"/>
  <c r="B485" i="15"/>
  <c r="D485" i="15"/>
  <c r="E485" i="15"/>
  <c r="A486" i="15"/>
  <c r="B486" i="15"/>
  <c r="D486" i="15"/>
  <c r="E486" i="15"/>
  <c r="A487" i="15"/>
  <c r="B487" i="15"/>
  <c r="D487" i="15"/>
  <c r="E487" i="15"/>
  <c r="A488" i="15"/>
  <c r="B488" i="15"/>
  <c r="D488" i="15"/>
  <c r="E488" i="15"/>
  <c r="A489" i="15"/>
  <c r="B489" i="15"/>
  <c r="D489" i="15"/>
  <c r="E489" i="15"/>
  <c r="A490" i="15"/>
  <c r="B490" i="15"/>
  <c r="D490" i="15"/>
  <c r="E490" i="15"/>
  <c r="A491" i="15"/>
  <c r="B491" i="15"/>
  <c r="D491" i="15"/>
  <c r="E491" i="15"/>
  <c r="A492" i="15"/>
  <c r="B492" i="15"/>
  <c r="D492" i="15"/>
  <c r="E492" i="15"/>
  <c r="A493" i="15"/>
  <c r="B493" i="15"/>
  <c r="D493" i="15"/>
  <c r="E493" i="15"/>
  <c r="A494" i="15"/>
  <c r="B494" i="15"/>
  <c r="D494" i="15"/>
  <c r="E494" i="15"/>
  <c r="A495" i="15"/>
  <c r="B495" i="15"/>
  <c r="D495" i="15"/>
  <c r="E495" i="15"/>
  <c r="A496" i="15"/>
  <c r="B496" i="15"/>
  <c r="D496" i="15"/>
  <c r="E496" i="15"/>
  <c r="A497" i="15"/>
  <c r="B497" i="15"/>
  <c r="D497" i="15"/>
  <c r="E497" i="15"/>
  <c r="A498" i="15"/>
  <c r="B498" i="15"/>
  <c r="D498" i="15"/>
  <c r="E498" i="15"/>
  <c r="A499" i="15"/>
  <c r="B499" i="15"/>
  <c r="D499" i="15"/>
  <c r="E499" i="15"/>
  <c r="A500" i="15"/>
  <c r="B500" i="15"/>
  <c r="D500" i="15"/>
  <c r="E500" i="15"/>
  <c r="A501" i="15"/>
  <c r="B501" i="15"/>
  <c r="D501" i="15"/>
  <c r="E501" i="15"/>
  <c r="A502" i="15"/>
  <c r="B502" i="15"/>
  <c r="D502" i="15"/>
  <c r="E502" i="15"/>
  <c r="A503" i="15"/>
  <c r="B503" i="15"/>
  <c r="D503" i="15"/>
  <c r="E503" i="15"/>
  <c r="A504" i="15"/>
  <c r="B504" i="15"/>
  <c r="D504" i="15"/>
  <c r="E504" i="15"/>
  <c r="A505" i="15"/>
  <c r="B505" i="15"/>
  <c r="D505" i="15"/>
  <c r="E505" i="15"/>
  <c r="A506" i="15"/>
  <c r="B506" i="15"/>
  <c r="D506" i="15"/>
  <c r="E506" i="15"/>
  <c r="A507" i="15"/>
  <c r="B507" i="15"/>
  <c r="D507" i="15"/>
  <c r="E507" i="15"/>
  <c r="A508" i="15"/>
  <c r="B508" i="15"/>
  <c r="D508" i="15"/>
  <c r="E508" i="15"/>
  <c r="A509" i="15"/>
  <c r="B509" i="15"/>
  <c r="D509" i="15"/>
  <c r="E509" i="15"/>
  <c r="A510" i="15"/>
  <c r="B510" i="15"/>
  <c r="D510" i="15"/>
  <c r="E510" i="15"/>
  <c r="A511" i="15"/>
  <c r="B511" i="15"/>
  <c r="D511" i="15"/>
  <c r="E511" i="15"/>
  <c r="A512" i="15"/>
  <c r="B512" i="15"/>
  <c r="D512" i="15"/>
  <c r="E512" i="15"/>
  <c r="A513" i="15"/>
  <c r="B513" i="15"/>
  <c r="D513" i="15"/>
  <c r="E513" i="15"/>
  <c r="A514" i="15"/>
  <c r="B514" i="15"/>
  <c r="D514" i="15"/>
  <c r="E514" i="15"/>
  <c r="A515" i="15"/>
  <c r="B515" i="15"/>
  <c r="D515" i="15"/>
  <c r="E515" i="15"/>
  <c r="A516" i="15"/>
  <c r="B516" i="15"/>
  <c r="D516" i="15"/>
  <c r="E516" i="15"/>
  <c r="A517" i="15"/>
  <c r="B517" i="15"/>
  <c r="D517" i="15"/>
  <c r="E517" i="15"/>
  <c r="A518" i="15"/>
  <c r="B518" i="15"/>
  <c r="D518" i="15"/>
  <c r="E518" i="15"/>
  <c r="A519" i="15"/>
  <c r="B519" i="15"/>
  <c r="D519" i="15"/>
  <c r="E519" i="15"/>
  <c r="A520" i="15"/>
  <c r="B520" i="15"/>
  <c r="D520" i="15"/>
  <c r="E520" i="15"/>
  <c r="A521" i="15"/>
  <c r="B521" i="15"/>
  <c r="D521" i="15"/>
  <c r="E521" i="15"/>
  <c r="A522" i="15"/>
  <c r="B522" i="15"/>
  <c r="D522" i="15"/>
  <c r="E522" i="15"/>
  <c r="B45" i="3"/>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4" i="2"/>
  <c r="B131" i="2"/>
  <c r="B130" i="2"/>
  <c r="B124" i="2"/>
  <c r="AJ503" i="2"/>
  <c r="AI503" i="2"/>
  <c r="AL503" i="2"/>
  <c r="AN503" i="2"/>
  <c r="AK503" i="2"/>
  <c r="AM503" i="2"/>
  <c r="AG503" i="2"/>
  <c r="AD503" i="2"/>
  <c r="AF503" i="2"/>
  <c r="AC503" i="2"/>
  <c r="AE503" i="2"/>
  <c r="AB503" i="2"/>
  <c r="AA503" i="2"/>
  <c r="Z503" i="2"/>
  <c r="S503" i="2"/>
  <c r="U503" i="2"/>
  <c r="Y503" i="2"/>
  <c r="X503" i="2"/>
  <c r="AH503" i="2"/>
  <c r="T503" i="2"/>
  <c r="O503" i="2"/>
  <c r="P503" i="2"/>
  <c r="Q503" i="2"/>
  <c r="R503" i="2"/>
  <c r="M503" i="2"/>
  <c r="W503" i="2"/>
  <c r="V503" i="2"/>
  <c r="AO503" i="2"/>
  <c r="B503" i="2"/>
  <c r="C503" i="2"/>
  <c r="D503" i="2"/>
  <c r="AJ502" i="2"/>
  <c r="AI502" i="2"/>
  <c r="AL502" i="2"/>
  <c r="AN502" i="2"/>
  <c r="AK502" i="2"/>
  <c r="AM502" i="2"/>
  <c r="AG502" i="2"/>
  <c r="AD502" i="2"/>
  <c r="AF502" i="2"/>
  <c r="AC502" i="2"/>
  <c r="AE502" i="2"/>
  <c r="AB502" i="2"/>
  <c r="AA502" i="2"/>
  <c r="Z502" i="2"/>
  <c r="S502" i="2"/>
  <c r="U502" i="2"/>
  <c r="Y502" i="2"/>
  <c r="X502" i="2"/>
  <c r="AH502" i="2"/>
  <c r="T502" i="2"/>
  <c r="O502" i="2"/>
  <c r="P502" i="2"/>
  <c r="Q502" i="2"/>
  <c r="R502" i="2"/>
  <c r="M502" i="2"/>
  <c r="W502" i="2"/>
  <c r="V502" i="2"/>
  <c r="AO502" i="2"/>
  <c r="B502" i="2"/>
  <c r="C502" i="2"/>
  <c r="D502" i="2"/>
  <c r="AJ501" i="2"/>
  <c r="AI501" i="2"/>
  <c r="AL501" i="2"/>
  <c r="AN501" i="2"/>
  <c r="AK501" i="2"/>
  <c r="AM501" i="2"/>
  <c r="AG501" i="2"/>
  <c r="AD501" i="2"/>
  <c r="AF501" i="2"/>
  <c r="AC501" i="2"/>
  <c r="AE501" i="2"/>
  <c r="AB501" i="2"/>
  <c r="AA501" i="2"/>
  <c r="Z501" i="2"/>
  <c r="S501" i="2"/>
  <c r="U501" i="2"/>
  <c r="Y501" i="2"/>
  <c r="X501" i="2"/>
  <c r="AH501" i="2"/>
  <c r="T501" i="2"/>
  <c r="O501" i="2"/>
  <c r="P501" i="2"/>
  <c r="Q501" i="2"/>
  <c r="R501" i="2"/>
  <c r="M501" i="2"/>
  <c r="W501" i="2"/>
  <c r="V501" i="2"/>
  <c r="AO501" i="2"/>
  <c r="B501" i="2"/>
  <c r="C501" i="2"/>
  <c r="D501" i="2"/>
  <c r="AJ500" i="2"/>
  <c r="AI500" i="2"/>
  <c r="AL500" i="2"/>
  <c r="AN500" i="2"/>
  <c r="AK500" i="2"/>
  <c r="AM500" i="2"/>
  <c r="AG500" i="2"/>
  <c r="AD500" i="2"/>
  <c r="AF500" i="2"/>
  <c r="AC500" i="2"/>
  <c r="AE500" i="2"/>
  <c r="AB500" i="2"/>
  <c r="AA500" i="2"/>
  <c r="Z500" i="2"/>
  <c r="S500" i="2"/>
  <c r="U500" i="2"/>
  <c r="Y500" i="2"/>
  <c r="X500" i="2"/>
  <c r="AH500" i="2"/>
  <c r="T500" i="2"/>
  <c r="O500" i="2"/>
  <c r="P500" i="2"/>
  <c r="Q500" i="2"/>
  <c r="R500" i="2"/>
  <c r="M500" i="2"/>
  <c r="W500" i="2"/>
  <c r="V500" i="2"/>
  <c r="AO500" i="2"/>
  <c r="B500" i="2"/>
  <c r="C500" i="2"/>
  <c r="D500" i="2"/>
  <c r="AJ499" i="2"/>
  <c r="AI499" i="2"/>
  <c r="AL499" i="2"/>
  <c r="AN499" i="2"/>
  <c r="AK499" i="2"/>
  <c r="AM499" i="2"/>
  <c r="AG499" i="2"/>
  <c r="AD499" i="2"/>
  <c r="AF499" i="2"/>
  <c r="AC499" i="2"/>
  <c r="AE499" i="2"/>
  <c r="AB499" i="2"/>
  <c r="AA499" i="2"/>
  <c r="Z499" i="2"/>
  <c r="S499" i="2"/>
  <c r="U499" i="2"/>
  <c r="Y499" i="2"/>
  <c r="X499" i="2"/>
  <c r="AH499" i="2"/>
  <c r="T499" i="2"/>
  <c r="O499" i="2"/>
  <c r="P499" i="2"/>
  <c r="Q499" i="2"/>
  <c r="R499" i="2"/>
  <c r="M499" i="2"/>
  <c r="W499" i="2"/>
  <c r="V499" i="2"/>
  <c r="AO499" i="2"/>
  <c r="B499" i="2"/>
  <c r="C499" i="2"/>
  <c r="D499" i="2"/>
  <c r="AJ498" i="2"/>
  <c r="AI498" i="2"/>
  <c r="AL498" i="2"/>
  <c r="AN498" i="2"/>
  <c r="AK498" i="2"/>
  <c r="AM498" i="2"/>
  <c r="AG498" i="2"/>
  <c r="AD498" i="2"/>
  <c r="AF498" i="2"/>
  <c r="AC498" i="2"/>
  <c r="AE498" i="2"/>
  <c r="AB498" i="2"/>
  <c r="AA498" i="2"/>
  <c r="Z498" i="2"/>
  <c r="S498" i="2"/>
  <c r="U498" i="2"/>
  <c r="Y498" i="2"/>
  <c r="X498" i="2"/>
  <c r="AH498" i="2"/>
  <c r="T498" i="2"/>
  <c r="AP498" i="2" s="1"/>
  <c r="O498" i="2"/>
  <c r="P498" i="2"/>
  <c r="Q498" i="2"/>
  <c r="R498" i="2"/>
  <c r="M498" i="2"/>
  <c r="W498" i="2"/>
  <c r="V498" i="2"/>
  <c r="AO498" i="2"/>
  <c r="B498" i="2"/>
  <c r="C498" i="2"/>
  <c r="D498" i="2"/>
  <c r="AJ497" i="2"/>
  <c r="AI497" i="2"/>
  <c r="AL497" i="2"/>
  <c r="AN497" i="2"/>
  <c r="AK497" i="2"/>
  <c r="AM497" i="2"/>
  <c r="AG497" i="2"/>
  <c r="AD497" i="2"/>
  <c r="AF497" i="2"/>
  <c r="AC497" i="2"/>
  <c r="AE497" i="2"/>
  <c r="AB497" i="2"/>
  <c r="AA497" i="2"/>
  <c r="Z497" i="2"/>
  <c r="S497" i="2"/>
  <c r="U497" i="2"/>
  <c r="Y497" i="2"/>
  <c r="X497" i="2"/>
  <c r="AH497" i="2"/>
  <c r="T497" i="2"/>
  <c r="O497" i="2"/>
  <c r="P497" i="2"/>
  <c r="Q497" i="2"/>
  <c r="R497" i="2"/>
  <c r="M497" i="2"/>
  <c r="W497" i="2"/>
  <c r="V497" i="2"/>
  <c r="AO497" i="2"/>
  <c r="B497" i="2"/>
  <c r="C497" i="2"/>
  <c r="D497" i="2"/>
  <c r="AJ496" i="2"/>
  <c r="AI496" i="2"/>
  <c r="AL496" i="2"/>
  <c r="AN496" i="2"/>
  <c r="AK496" i="2"/>
  <c r="AM496" i="2"/>
  <c r="AG496" i="2"/>
  <c r="AD496" i="2"/>
  <c r="AF496" i="2"/>
  <c r="AC496" i="2"/>
  <c r="AE496" i="2"/>
  <c r="AB496" i="2"/>
  <c r="AA496" i="2"/>
  <c r="Z496" i="2"/>
  <c r="S496" i="2"/>
  <c r="U496" i="2"/>
  <c r="Y496" i="2"/>
  <c r="X496" i="2"/>
  <c r="AH496" i="2"/>
  <c r="T496" i="2"/>
  <c r="O496" i="2"/>
  <c r="P496" i="2"/>
  <c r="Q496" i="2"/>
  <c r="R496" i="2"/>
  <c r="M496" i="2"/>
  <c r="W496" i="2"/>
  <c r="V496" i="2"/>
  <c r="AO496" i="2"/>
  <c r="B496" i="2"/>
  <c r="C496" i="2"/>
  <c r="D496" i="2"/>
  <c r="AJ495" i="2"/>
  <c r="AI495" i="2"/>
  <c r="AL495" i="2"/>
  <c r="AN495" i="2"/>
  <c r="AK495" i="2"/>
  <c r="AM495" i="2"/>
  <c r="AG495" i="2"/>
  <c r="AD495" i="2"/>
  <c r="AF495" i="2"/>
  <c r="AC495" i="2"/>
  <c r="AE495" i="2"/>
  <c r="AB495" i="2"/>
  <c r="AA495" i="2"/>
  <c r="Z495" i="2"/>
  <c r="S495" i="2"/>
  <c r="U495" i="2"/>
  <c r="Y495" i="2"/>
  <c r="X495" i="2"/>
  <c r="AH495" i="2"/>
  <c r="T495" i="2"/>
  <c r="AP495" i="2" s="1"/>
  <c r="O495" i="2"/>
  <c r="P495" i="2"/>
  <c r="Q495" i="2"/>
  <c r="R495" i="2"/>
  <c r="M495" i="2"/>
  <c r="W495" i="2"/>
  <c r="V495" i="2"/>
  <c r="AO495" i="2"/>
  <c r="B495" i="2"/>
  <c r="C495" i="2"/>
  <c r="D495" i="2"/>
  <c r="AJ494" i="2"/>
  <c r="AI494" i="2"/>
  <c r="AL494" i="2"/>
  <c r="AN494" i="2"/>
  <c r="AK494" i="2"/>
  <c r="AM494" i="2"/>
  <c r="AG494" i="2"/>
  <c r="AD494" i="2"/>
  <c r="AF494" i="2"/>
  <c r="AC494" i="2"/>
  <c r="AE494" i="2"/>
  <c r="AB494" i="2"/>
  <c r="AA494" i="2"/>
  <c r="Z494" i="2"/>
  <c r="S494" i="2"/>
  <c r="U494" i="2"/>
  <c r="Y494" i="2"/>
  <c r="X494" i="2"/>
  <c r="AH494" i="2"/>
  <c r="T494" i="2"/>
  <c r="O494" i="2"/>
  <c r="P494" i="2"/>
  <c r="Q494" i="2"/>
  <c r="R494" i="2"/>
  <c r="M494" i="2"/>
  <c r="W494" i="2"/>
  <c r="V494" i="2"/>
  <c r="AO494" i="2"/>
  <c r="B494" i="2"/>
  <c r="C494" i="2"/>
  <c r="D494" i="2"/>
  <c r="AJ493" i="2"/>
  <c r="AI493" i="2"/>
  <c r="AL493" i="2"/>
  <c r="AN493" i="2"/>
  <c r="AK493" i="2"/>
  <c r="AM493" i="2"/>
  <c r="AG493" i="2"/>
  <c r="AD493" i="2"/>
  <c r="AF493" i="2"/>
  <c r="AC493" i="2"/>
  <c r="AE493" i="2"/>
  <c r="AB493" i="2"/>
  <c r="AA493" i="2"/>
  <c r="Z493" i="2"/>
  <c r="S493" i="2"/>
  <c r="U493" i="2"/>
  <c r="Y493" i="2"/>
  <c r="X493" i="2"/>
  <c r="AH493" i="2"/>
  <c r="T493" i="2"/>
  <c r="O493" i="2"/>
  <c r="P493" i="2"/>
  <c r="Q493" i="2"/>
  <c r="R493" i="2"/>
  <c r="M493" i="2"/>
  <c r="W493" i="2"/>
  <c r="V493" i="2"/>
  <c r="AO493" i="2"/>
  <c r="B493" i="2"/>
  <c r="C493" i="2"/>
  <c r="D493" i="2"/>
  <c r="AJ492" i="2"/>
  <c r="AI492" i="2"/>
  <c r="AL492" i="2"/>
  <c r="AN492" i="2"/>
  <c r="AK492" i="2"/>
  <c r="AM492" i="2"/>
  <c r="AG492" i="2"/>
  <c r="AD492" i="2"/>
  <c r="AF492" i="2"/>
  <c r="AC492" i="2"/>
  <c r="AE492" i="2"/>
  <c r="AB492" i="2"/>
  <c r="AA492" i="2"/>
  <c r="Z492" i="2"/>
  <c r="S492" i="2"/>
  <c r="U492" i="2"/>
  <c r="Y492" i="2"/>
  <c r="X492" i="2"/>
  <c r="AH492" i="2"/>
  <c r="T492" i="2"/>
  <c r="O492" i="2"/>
  <c r="P492" i="2"/>
  <c r="Q492" i="2"/>
  <c r="R492" i="2"/>
  <c r="M492" i="2"/>
  <c r="W492" i="2"/>
  <c r="V492" i="2"/>
  <c r="AO492" i="2"/>
  <c r="B492" i="2"/>
  <c r="C492" i="2"/>
  <c r="D492" i="2"/>
  <c r="AJ491" i="2"/>
  <c r="AI491" i="2"/>
  <c r="AL491" i="2"/>
  <c r="AN491" i="2"/>
  <c r="AK491" i="2"/>
  <c r="AM491" i="2"/>
  <c r="AG491" i="2"/>
  <c r="AD491" i="2"/>
  <c r="AF491" i="2"/>
  <c r="AC491" i="2"/>
  <c r="AE491" i="2"/>
  <c r="AB491" i="2"/>
  <c r="AA491" i="2"/>
  <c r="Z491" i="2"/>
  <c r="S491" i="2"/>
  <c r="U491" i="2"/>
  <c r="Y491" i="2"/>
  <c r="X491" i="2"/>
  <c r="AH491" i="2"/>
  <c r="T491" i="2"/>
  <c r="O491" i="2"/>
  <c r="P491" i="2"/>
  <c r="Q491" i="2"/>
  <c r="R491" i="2"/>
  <c r="M491" i="2"/>
  <c r="W491" i="2"/>
  <c r="V491" i="2"/>
  <c r="AO491" i="2"/>
  <c r="B491" i="2"/>
  <c r="C491" i="2"/>
  <c r="D491" i="2"/>
  <c r="AJ490" i="2"/>
  <c r="AI490" i="2"/>
  <c r="AL490" i="2"/>
  <c r="AN490" i="2"/>
  <c r="AK490" i="2"/>
  <c r="AM490" i="2"/>
  <c r="AG490" i="2"/>
  <c r="AD490" i="2"/>
  <c r="AF490" i="2"/>
  <c r="AC490" i="2"/>
  <c r="AE490" i="2"/>
  <c r="AB490" i="2"/>
  <c r="AA490" i="2"/>
  <c r="Z490" i="2"/>
  <c r="S490" i="2"/>
  <c r="U490" i="2"/>
  <c r="Y490" i="2"/>
  <c r="X490" i="2"/>
  <c r="AH490" i="2"/>
  <c r="T490" i="2"/>
  <c r="O490" i="2"/>
  <c r="P490" i="2"/>
  <c r="Q490" i="2"/>
  <c r="R490" i="2"/>
  <c r="M490" i="2"/>
  <c r="W490" i="2"/>
  <c r="V490" i="2"/>
  <c r="AO490" i="2"/>
  <c r="B490" i="2"/>
  <c r="C490" i="2"/>
  <c r="D490" i="2"/>
  <c r="AJ489" i="2"/>
  <c r="AI489" i="2"/>
  <c r="AL489" i="2"/>
  <c r="AN489" i="2"/>
  <c r="AK489" i="2"/>
  <c r="AM489" i="2"/>
  <c r="AG489" i="2"/>
  <c r="AD489" i="2"/>
  <c r="AF489" i="2"/>
  <c r="AC489" i="2"/>
  <c r="AE489" i="2"/>
  <c r="AB489" i="2"/>
  <c r="AA489" i="2"/>
  <c r="Z489" i="2"/>
  <c r="S489" i="2"/>
  <c r="U489" i="2"/>
  <c r="Y489" i="2"/>
  <c r="X489" i="2"/>
  <c r="AH489" i="2"/>
  <c r="T489" i="2"/>
  <c r="O489" i="2"/>
  <c r="P489" i="2"/>
  <c r="Q489" i="2"/>
  <c r="R489" i="2"/>
  <c r="M489" i="2"/>
  <c r="W489" i="2"/>
  <c r="V489" i="2"/>
  <c r="AO489" i="2"/>
  <c r="B489" i="2"/>
  <c r="C489" i="2"/>
  <c r="D489" i="2"/>
  <c r="AJ488" i="2"/>
  <c r="AI488" i="2"/>
  <c r="AL488" i="2"/>
  <c r="AN488" i="2"/>
  <c r="AK488" i="2"/>
  <c r="AM488" i="2"/>
  <c r="AG488" i="2"/>
  <c r="AD488" i="2"/>
  <c r="AF488" i="2"/>
  <c r="AC488" i="2"/>
  <c r="AE488" i="2"/>
  <c r="AB488" i="2"/>
  <c r="AA488" i="2"/>
  <c r="Z488" i="2"/>
  <c r="S488" i="2"/>
  <c r="U488" i="2"/>
  <c r="Y488" i="2"/>
  <c r="X488" i="2"/>
  <c r="AH488" i="2"/>
  <c r="T488" i="2"/>
  <c r="O488" i="2"/>
  <c r="P488" i="2"/>
  <c r="Q488" i="2"/>
  <c r="R488" i="2"/>
  <c r="M488" i="2"/>
  <c r="W488" i="2"/>
  <c r="V488" i="2"/>
  <c r="AO488" i="2"/>
  <c r="B488" i="2"/>
  <c r="C488" i="2"/>
  <c r="D488" i="2"/>
  <c r="AJ487" i="2"/>
  <c r="AI487" i="2"/>
  <c r="AL487" i="2"/>
  <c r="AN487" i="2"/>
  <c r="AK487" i="2"/>
  <c r="AM487" i="2"/>
  <c r="AG487" i="2"/>
  <c r="AD487" i="2"/>
  <c r="AF487" i="2"/>
  <c r="AC487" i="2"/>
  <c r="AE487" i="2"/>
  <c r="AB487" i="2"/>
  <c r="AA487" i="2"/>
  <c r="Z487" i="2"/>
  <c r="S487" i="2"/>
  <c r="U487" i="2"/>
  <c r="Y487" i="2"/>
  <c r="X487" i="2"/>
  <c r="AH487" i="2"/>
  <c r="T487" i="2"/>
  <c r="O487" i="2"/>
  <c r="P487" i="2"/>
  <c r="Q487" i="2"/>
  <c r="R487" i="2"/>
  <c r="M487" i="2"/>
  <c r="W487" i="2"/>
  <c r="V487" i="2"/>
  <c r="AO487" i="2"/>
  <c r="B487" i="2"/>
  <c r="C487" i="2"/>
  <c r="D487" i="2"/>
  <c r="AJ486" i="2"/>
  <c r="AI486" i="2"/>
  <c r="AL486" i="2"/>
  <c r="AN486" i="2"/>
  <c r="AK486" i="2"/>
  <c r="AM486" i="2"/>
  <c r="AG486" i="2"/>
  <c r="AD486" i="2"/>
  <c r="AF486" i="2"/>
  <c r="AC486" i="2"/>
  <c r="AE486" i="2"/>
  <c r="AB486" i="2"/>
  <c r="AA486" i="2"/>
  <c r="Z486" i="2"/>
  <c r="S486" i="2"/>
  <c r="U486" i="2"/>
  <c r="Y486" i="2"/>
  <c r="X486" i="2"/>
  <c r="AH486" i="2"/>
  <c r="T486" i="2"/>
  <c r="AP486" i="2" s="1"/>
  <c r="O486" i="2"/>
  <c r="P486" i="2"/>
  <c r="Q486" i="2"/>
  <c r="R486" i="2"/>
  <c r="M486" i="2"/>
  <c r="W486" i="2"/>
  <c r="V486" i="2"/>
  <c r="AO486" i="2"/>
  <c r="B486" i="2"/>
  <c r="C486" i="2"/>
  <c r="D486" i="2"/>
  <c r="AJ485" i="2"/>
  <c r="AI485" i="2"/>
  <c r="AL485" i="2"/>
  <c r="AN485" i="2"/>
  <c r="AK485" i="2"/>
  <c r="AM485" i="2"/>
  <c r="AG485" i="2"/>
  <c r="AD485" i="2"/>
  <c r="AF485" i="2"/>
  <c r="AC485" i="2"/>
  <c r="AE485" i="2"/>
  <c r="AB485" i="2"/>
  <c r="AA485" i="2"/>
  <c r="Z485" i="2"/>
  <c r="S485" i="2"/>
  <c r="U485" i="2"/>
  <c r="Y485" i="2"/>
  <c r="X485" i="2"/>
  <c r="AH485" i="2"/>
  <c r="T485" i="2"/>
  <c r="O485" i="2"/>
  <c r="P485" i="2"/>
  <c r="Q485" i="2"/>
  <c r="R485" i="2"/>
  <c r="M485" i="2"/>
  <c r="W485" i="2"/>
  <c r="V485" i="2"/>
  <c r="AO485" i="2"/>
  <c r="B485" i="2"/>
  <c r="C485" i="2"/>
  <c r="D485" i="2"/>
  <c r="AJ484" i="2"/>
  <c r="AI484" i="2"/>
  <c r="AL484" i="2"/>
  <c r="AN484" i="2"/>
  <c r="AK484" i="2"/>
  <c r="AM484" i="2"/>
  <c r="AG484" i="2"/>
  <c r="AD484" i="2"/>
  <c r="AF484" i="2"/>
  <c r="AC484" i="2"/>
  <c r="AE484" i="2"/>
  <c r="AB484" i="2"/>
  <c r="AA484" i="2"/>
  <c r="Z484" i="2"/>
  <c r="S484" i="2"/>
  <c r="U484" i="2"/>
  <c r="Y484" i="2"/>
  <c r="X484" i="2"/>
  <c r="AH484" i="2"/>
  <c r="T484" i="2"/>
  <c r="O484" i="2"/>
  <c r="P484" i="2"/>
  <c r="Q484" i="2"/>
  <c r="R484" i="2"/>
  <c r="M484" i="2"/>
  <c r="W484" i="2"/>
  <c r="V484" i="2"/>
  <c r="AO484" i="2"/>
  <c r="B484" i="2"/>
  <c r="C484" i="2"/>
  <c r="D484" i="2"/>
  <c r="AJ483" i="2"/>
  <c r="AI483" i="2"/>
  <c r="AL483" i="2"/>
  <c r="AN483" i="2"/>
  <c r="AK483" i="2"/>
  <c r="AM483" i="2"/>
  <c r="AG483" i="2"/>
  <c r="AD483" i="2"/>
  <c r="AF483" i="2"/>
  <c r="AC483" i="2"/>
  <c r="AE483" i="2"/>
  <c r="AB483" i="2"/>
  <c r="AA483" i="2"/>
  <c r="Z483" i="2"/>
  <c r="S483" i="2"/>
  <c r="U483" i="2"/>
  <c r="Y483" i="2"/>
  <c r="X483" i="2"/>
  <c r="AH483" i="2"/>
  <c r="T483" i="2"/>
  <c r="AP483" i="2" s="1"/>
  <c r="O483" i="2"/>
  <c r="P483" i="2"/>
  <c r="Q483" i="2"/>
  <c r="R483" i="2"/>
  <c r="M483" i="2"/>
  <c r="W483" i="2"/>
  <c r="V483" i="2"/>
  <c r="AO483" i="2"/>
  <c r="B483" i="2"/>
  <c r="C483" i="2"/>
  <c r="D483" i="2"/>
  <c r="AJ482" i="2"/>
  <c r="AI482" i="2"/>
  <c r="AL482" i="2"/>
  <c r="AN482" i="2"/>
  <c r="AK482" i="2"/>
  <c r="AM482" i="2"/>
  <c r="AG482" i="2"/>
  <c r="AD482" i="2"/>
  <c r="AF482" i="2"/>
  <c r="AC482" i="2"/>
  <c r="AE482" i="2"/>
  <c r="AB482" i="2"/>
  <c r="AA482" i="2"/>
  <c r="Z482" i="2"/>
  <c r="S482" i="2"/>
  <c r="U482" i="2"/>
  <c r="Y482" i="2"/>
  <c r="X482" i="2"/>
  <c r="AH482" i="2"/>
  <c r="T482" i="2"/>
  <c r="O482" i="2"/>
  <c r="P482" i="2"/>
  <c r="Q482" i="2"/>
  <c r="R482" i="2"/>
  <c r="M482" i="2"/>
  <c r="W482" i="2"/>
  <c r="V482" i="2"/>
  <c r="AO482" i="2"/>
  <c r="B482" i="2"/>
  <c r="C482" i="2"/>
  <c r="D482" i="2"/>
  <c r="AJ481" i="2"/>
  <c r="AI481" i="2"/>
  <c r="AL481" i="2"/>
  <c r="AN481" i="2"/>
  <c r="AK481" i="2"/>
  <c r="AM481" i="2"/>
  <c r="AG481" i="2"/>
  <c r="AD481" i="2"/>
  <c r="AF481" i="2"/>
  <c r="AC481" i="2"/>
  <c r="AE481" i="2"/>
  <c r="AB481" i="2"/>
  <c r="AA481" i="2"/>
  <c r="Z481" i="2"/>
  <c r="S481" i="2"/>
  <c r="U481" i="2"/>
  <c r="Y481" i="2"/>
  <c r="X481" i="2"/>
  <c r="AH481" i="2"/>
  <c r="T481" i="2"/>
  <c r="O481" i="2"/>
  <c r="P481" i="2"/>
  <c r="Q481" i="2"/>
  <c r="R481" i="2"/>
  <c r="M481" i="2"/>
  <c r="W481" i="2"/>
  <c r="V481" i="2"/>
  <c r="AO481" i="2"/>
  <c r="B481" i="2"/>
  <c r="C481" i="2"/>
  <c r="D481" i="2"/>
  <c r="AJ480" i="2"/>
  <c r="AI480" i="2"/>
  <c r="AL480" i="2"/>
  <c r="AN480" i="2"/>
  <c r="AK480" i="2"/>
  <c r="AM480" i="2"/>
  <c r="AG480" i="2"/>
  <c r="AD480" i="2"/>
  <c r="AF480" i="2"/>
  <c r="AC480" i="2"/>
  <c r="AE480" i="2"/>
  <c r="AB480" i="2"/>
  <c r="AA480" i="2"/>
  <c r="Z480" i="2"/>
  <c r="S480" i="2"/>
  <c r="U480" i="2"/>
  <c r="Y480" i="2"/>
  <c r="X480" i="2"/>
  <c r="AH480" i="2"/>
  <c r="T480" i="2"/>
  <c r="O480" i="2"/>
  <c r="P480" i="2"/>
  <c r="Q480" i="2"/>
  <c r="R480" i="2"/>
  <c r="M480" i="2"/>
  <c r="W480" i="2"/>
  <c r="V480" i="2"/>
  <c r="AO480" i="2"/>
  <c r="B480" i="2"/>
  <c r="C480" i="2"/>
  <c r="D480" i="2"/>
  <c r="AJ479" i="2"/>
  <c r="AI479" i="2"/>
  <c r="AL479" i="2"/>
  <c r="AN479" i="2"/>
  <c r="AK479" i="2"/>
  <c r="AM479" i="2"/>
  <c r="AG479" i="2"/>
  <c r="AD479" i="2"/>
  <c r="AF479" i="2"/>
  <c r="AC479" i="2"/>
  <c r="AE479" i="2"/>
  <c r="AB479" i="2"/>
  <c r="AA479" i="2"/>
  <c r="Z479" i="2"/>
  <c r="S479" i="2"/>
  <c r="U479" i="2"/>
  <c r="Y479" i="2"/>
  <c r="X479" i="2"/>
  <c r="AH479" i="2"/>
  <c r="T479" i="2"/>
  <c r="O479" i="2"/>
  <c r="P479" i="2"/>
  <c r="Q479" i="2"/>
  <c r="R479" i="2"/>
  <c r="M479" i="2"/>
  <c r="W479" i="2"/>
  <c r="V479" i="2"/>
  <c r="AO479" i="2"/>
  <c r="B479" i="2"/>
  <c r="C479" i="2"/>
  <c r="D479" i="2"/>
  <c r="AJ478" i="2"/>
  <c r="AI478" i="2"/>
  <c r="AL478" i="2"/>
  <c r="AN478" i="2"/>
  <c r="AK478" i="2"/>
  <c r="AM478" i="2"/>
  <c r="AG478" i="2"/>
  <c r="AD478" i="2"/>
  <c r="AF478" i="2"/>
  <c r="AC478" i="2"/>
  <c r="AE478" i="2"/>
  <c r="AB478" i="2"/>
  <c r="AA478" i="2"/>
  <c r="Z478" i="2"/>
  <c r="S478" i="2"/>
  <c r="U478" i="2"/>
  <c r="Y478" i="2"/>
  <c r="X478" i="2"/>
  <c r="AH478" i="2"/>
  <c r="T478" i="2"/>
  <c r="O478" i="2"/>
  <c r="P478" i="2"/>
  <c r="Q478" i="2"/>
  <c r="R478" i="2"/>
  <c r="M478" i="2"/>
  <c r="W478" i="2"/>
  <c r="V478" i="2"/>
  <c r="AO478" i="2"/>
  <c r="B478" i="2"/>
  <c r="C478" i="2"/>
  <c r="D478" i="2"/>
  <c r="AJ477" i="2"/>
  <c r="AI477" i="2"/>
  <c r="AL477" i="2"/>
  <c r="AN477" i="2"/>
  <c r="AK477" i="2"/>
  <c r="AM477" i="2"/>
  <c r="AG477" i="2"/>
  <c r="AD477" i="2"/>
  <c r="AF477" i="2"/>
  <c r="AC477" i="2"/>
  <c r="AE477" i="2"/>
  <c r="AB477" i="2"/>
  <c r="AA477" i="2"/>
  <c r="Z477" i="2"/>
  <c r="S477" i="2"/>
  <c r="U477" i="2"/>
  <c r="Y477" i="2"/>
  <c r="X477" i="2"/>
  <c r="AH477" i="2"/>
  <c r="T477" i="2"/>
  <c r="O477" i="2"/>
  <c r="P477" i="2"/>
  <c r="Q477" i="2"/>
  <c r="R477" i="2"/>
  <c r="M477" i="2"/>
  <c r="W477" i="2"/>
  <c r="V477" i="2"/>
  <c r="AO477" i="2"/>
  <c r="B477" i="2"/>
  <c r="C477" i="2"/>
  <c r="D477" i="2"/>
  <c r="AJ476" i="2"/>
  <c r="AI476" i="2"/>
  <c r="AL476" i="2"/>
  <c r="AN476" i="2"/>
  <c r="AK476" i="2"/>
  <c r="AM476" i="2"/>
  <c r="AG476" i="2"/>
  <c r="AD476" i="2"/>
  <c r="AF476" i="2"/>
  <c r="AC476" i="2"/>
  <c r="AE476" i="2"/>
  <c r="AB476" i="2"/>
  <c r="AA476" i="2"/>
  <c r="Z476" i="2"/>
  <c r="S476" i="2"/>
  <c r="U476" i="2"/>
  <c r="Y476" i="2"/>
  <c r="X476" i="2"/>
  <c r="AH476" i="2"/>
  <c r="T476" i="2"/>
  <c r="O476" i="2"/>
  <c r="P476" i="2"/>
  <c r="Q476" i="2"/>
  <c r="R476" i="2"/>
  <c r="M476" i="2"/>
  <c r="W476" i="2"/>
  <c r="V476" i="2"/>
  <c r="AO476" i="2"/>
  <c r="B476" i="2"/>
  <c r="C476" i="2"/>
  <c r="D476" i="2"/>
  <c r="AJ475" i="2"/>
  <c r="AI475" i="2"/>
  <c r="AL475" i="2"/>
  <c r="AN475" i="2"/>
  <c r="AK475" i="2"/>
  <c r="AM475" i="2"/>
  <c r="AG475" i="2"/>
  <c r="AD475" i="2"/>
  <c r="AF475" i="2"/>
  <c r="AC475" i="2"/>
  <c r="AE475" i="2"/>
  <c r="AB475" i="2"/>
  <c r="AA475" i="2"/>
  <c r="Z475" i="2"/>
  <c r="S475" i="2"/>
  <c r="U475" i="2"/>
  <c r="Y475" i="2"/>
  <c r="X475" i="2"/>
  <c r="AH475" i="2"/>
  <c r="T475" i="2"/>
  <c r="O475" i="2"/>
  <c r="P475" i="2"/>
  <c r="Q475" i="2"/>
  <c r="R475" i="2"/>
  <c r="M475" i="2"/>
  <c r="W475" i="2"/>
  <c r="V475" i="2"/>
  <c r="AO475" i="2"/>
  <c r="B475" i="2"/>
  <c r="C475" i="2"/>
  <c r="D475" i="2"/>
  <c r="AJ474" i="2"/>
  <c r="AI474" i="2"/>
  <c r="AL474" i="2"/>
  <c r="AN474" i="2"/>
  <c r="AK474" i="2"/>
  <c r="AM474" i="2"/>
  <c r="AG474" i="2"/>
  <c r="AD474" i="2"/>
  <c r="AF474" i="2"/>
  <c r="AC474" i="2"/>
  <c r="AE474" i="2"/>
  <c r="AB474" i="2"/>
  <c r="AA474" i="2"/>
  <c r="Z474" i="2"/>
  <c r="S474" i="2"/>
  <c r="U474" i="2"/>
  <c r="Y474" i="2"/>
  <c r="X474" i="2"/>
  <c r="AH474" i="2"/>
  <c r="T474" i="2"/>
  <c r="AP474" i="2" s="1"/>
  <c r="O474" i="2"/>
  <c r="P474" i="2"/>
  <c r="Q474" i="2"/>
  <c r="R474" i="2"/>
  <c r="M474" i="2"/>
  <c r="W474" i="2"/>
  <c r="V474" i="2"/>
  <c r="AO474" i="2"/>
  <c r="B474" i="2"/>
  <c r="C474" i="2"/>
  <c r="D474" i="2"/>
  <c r="AJ473" i="2"/>
  <c r="AI473" i="2"/>
  <c r="AL473" i="2"/>
  <c r="AN473" i="2"/>
  <c r="AK473" i="2"/>
  <c r="AM473" i="2"/>
  <c r="AG473" i="2"/>
  <c r="AD473" i="2"/>
  <c r="AF473" i="2"/>
  <c r="AC473" i="2"/>
  <c r="AE473" i="2"/>
  <c r="AB473" i="2"/>
  <c r="AA473" i="2"/>
  <c r="Z473" i="2"/>
  <c r="S473" i="2"/>
  <c r="U473" i="2"/>
  <c r="Y473" i="2"/>
  <c r="X473" i="2"/>
  <c r="AH473" i="2"/>
  <c r="T473" i="2"/>
  <c r="O473" i="2"/>
  <c r="P473" i="2"/>
  <c r="Q473" i="2"/>
  <c r="R473" i="2"/>
  <c r="M473" i="2"/>
  <c r="W473" i="2"/>
  <c r="V473" i="2"/>
  <c r="AO473" i="2"/>
  <c r="B473" i="2"/>
  <c r="C473" i="2"/>
  <c r="D473" i="2"/>
  <c r="AJ472" i="2"/>
  <c r="AI472" i="2"/>
  <c r="AL472" i="2"/>
  <c r="AN472" i="2"/>
  <c r="AK472" i="2"/>
  <c r="AM472" i="2"/>
  <c r="AG472" i="2"/>
  <c r="AD472" i="2"/>
  <c r="AF472" i="2"/>
  <c r="AC472" i="2"/>
  <c r="AE472" i="2"/>
  <c r="AB472" i="2"/>
  <c r="AA472" i="2"/>
  <c r="Z472" i="2"/>
  <c r="S472" i="2"/>
  <c r="U472" i="2"/>
  <c r="Y472" i="2"/>
  <c r="X472" i="2"/>
  <c r="AH472" i="2"/>
  <c r="T472" i="2"/>
  <c r="O472" i="2"/>
  <c r="P472" i="2"/>
  <c r="Q472" i="2"/>
  <c r="R472" i="2"/>
  <c r="M472" i="2"/>
  <c r="W472" i="2"/>
  <c r="V472" i="2"/>
  <c r="AO472" i="2"/>
  <c r="B472" i="2"/>
  <c r="C472" i="2"/>
  <c r="D472" i="2"/>
  <c r="AJ471" i="2"/>
  <c r="AI471" i="2"/>
  <c r="AL471" i="2"/>
  <c r="AN471" i="2"/>
  <c r="AK471" i="2"/>
  <c r="AM471" i="2"/>
  <c r="AG471" i="2"/>
  <c r="AD471" i="2"/>
  <c r="AF471" i="2"/>
  <c r="AC471" i="2"/>
  <c r="AE471" i="2"/>
  <c r="AB471" i="2"/>
  <c r="AA471" i="2"/>
  <c r="Z471" i="2"/>
  <c r="S471" i="2"/>
  <c r="U471" i="2"/>
  <c r="Y471" i="2"/>
  <c r="X471" i="2"/>
  <c r="AH471" i="2"/>
  <c r="T471" i="2"/>
  <c r="AP471" i="2" s="1"/>
  <c r="O471" i="2"/>
  <c r="P471" i="2"/>
  <c r="Q471" i="2"/>
  <c r="R471" i="2"/>
  <c r="M471" i="2"/>
  <c r="W471" i="2"/>
  <c r="V471" i="2"/>
  <c r="AO471" i="2"/>
  <c r="B471" i="2"/>
  <c r="C471" i="2"/>
  <c r="D471" i="2"/>
  <c r="AJ470" i="2"/>
  <c r="AI470" i="2"/>
  <c r="AL470" i="2"/>
  <c r="AN470" i="2"/>
  <c r="AK470" i="2"/>
  <c r="AM470" i="2"/>
  <c r="AG470" i="2"/>
  <c r="AD470" i="2"/>
  <c r="AF470" i="2"/>
  <c r="AC470" i="2"/>
  <c r="AE470" i="2"/>
  <c r="AB470" i="2"/>
  <c r="AA470" i="2"/>
  <c r="Z470" i="2"/>
  <c r="S470" i="2"/>
  <c r="U470" i="2"/>
  <c r="Y470" i="2"/>
  <c r="X470" i="2"/>
  <c r="AH470" i="2"/>
  <c r="T470" i="2"/>
  <c r="O470" i="2"/>
  <c r="P470" i="2"/>
  <c r="Q470" i="2"/>
  <c r="R470" i="2"/>
  <c r="M470" i="2"/>
  <c r="W470" i="2"/>
  <c r="V470" i="2"/>
  <c r="AO470" i="2"/>
  <c r="B470" i="2"/>
  <c r="C470" i="2"/>
  <c r="D470" i="2"/>
  <c r="AJ469" i="2"/>
  <c r="AI469" i="2"/>
  <c r="AL469" i="2"/>
  <c r="AN469" i="2"/>
  <c r="AK469" i="2"/>
  <c r="AM469" i="2"/>
  <c r="AG469" i="2"/>
  <c r="AD469" i="2"/>
  <c r="AF469" i="2"/>
  <c r="AC469" i="2"/>
  <c r="AE469" i="2"/>
  <c r="AB469" i="2"/>
  <c r="AA469" i="2"/>
  <c r="Z469" i="2"/>
  <c r="S469" i="2"/>
  <c r="U469" i="2"/>
  <c r="Y469" i="2"/>
  <c r="X469" i="2"/>
  <c r="AH469" i="2"/>
  <c r="T469" i="2"/>
  <c r="O469" i="2"/>
  <c r="P469" i="2"/>
  <c r="Q469" i="2"/>
  <c r="R469" i="2"/>
  <c r="M469" i="2"/>
  <c r="W469" i="2"/>
  <c r="V469" i="2"/>
  <c r="AO469" i="2"/>
  <c r="B469" i="2"/>
  <c r="C469" i="2"/>
  <c r="D469" i="2"/>
  <c r="AJ468" i="2"/>
  <c r="AI468" i="2"/>
  <c r="AL468" i="2"/>
  <c r="AN468" i="2"/>
  <c r="AK468" i="2"/>
  <c r="AM468" i="2"/>
  <c r="AG468" i="2"/>
  <c r="AD468" i="2"/>
  <c r="AF468" i="2"/>
  <c r="AC468" i="2"/>
  <c r="AE468" i="2"/>
  <c r="AB468" i="2"/>
  <c r="AA468" i="2"/>
  <c r="Z468" i="2"/>
  <c r="S468" i="2"/>
  <c r="U468" i="2"/>
  <c r="Y468" i="2"/>
  <c r="X468" i="2"/>
  <c r="AH468" i="2"/>
  <c r="T468" i="2"/>
  <c r="O468" i="2"/>
  <c r="P468" i="2"/>
  <c r="Q468" i="2"/>
  <c r="R468" i="2"/>
  <c r="M468" i="2"/>
  <c r="W468" i="2"/>
  <c r="V468" i="2"/>
  <c r="AO468" i="2"/>
  <c r="B468" i="2"/>
  <c r="C468" i="2"/>
  <c r="D468" i="2"/>
  <c r="AJ467" i="2"/>
  <c r="AI467" i="2"/>
  <c r="AL467" i="2"/>
  <c r="AN467" i="2"/>
  <c r="AK467" i="2"/>
  <c r="AM467" i="2"/>
  <c r="AG467" i="2"/>
  <c r="AD467" i="2"/>
  <c r="AF467" i="2"/>
  <c r="AC467" i="2"/>
  <c r="AE467" i="2"/>
  <c r="AB467" i="2"/>
  <c r="AA467" i="2"/>
  <c r="Z467" i="2"/>
  <c r="S467" i="2"/>
  <c r="U467" i="2"/>
  <c r="Y467" i="2"/>
  <c r="X467" i="2"/>
  <c r="AH467" i="2"/>
  <c r="T467" i="2"/>
  <c r="O467" i="2"/>
  <c r="P467" i="2"/>
  <c r="Q467" i="2"/>
  <c r="R467" i="2"/>
  <c r="M467" i="2"/>
  <c r="W467" i="2"/>
  <c r="V467" i="2"/>
  <c r="AO467" i="2"/>
  <c r="B467" i="2"/>
  <c r="C467" i="2"/>
  <c r="D467" i="2"/>
  <c r="AJ466" i="2"/>
  <c r="AI466" i="2"/>
  <c r="AL466" i="2"/>
  <c r="AN466" i="2"/>
  <c r="AK466" i="2"/>
  <c r="AM466" i="2"/>
  <c r="AG466" i="2"/>
  <c r="AD466" i="2"/>
  <c r="AF466" i="2"/>
  <c r="AC466" i="2"/>
  <c r="AE466" i="2"/>
  <c r="AB466" i="2"/>
  <c r="AA466" i="2"/>
  <c r="Z466" i="2"/>
  <c r="S466" i="2"/>
  <c r="U466" i="2"/>
  <c r="Y466" i="2"/>
  <c r="X466" i="2"/>
  <c r="AH466" i="2"/>
  <c r="T466" i="2"/>
  <c r="O466" i="2"/>
  <c r="P466" i="2"/>
  <c r="Q466" i="2"/>
  <c r="R466" i="2"/>
  <c r="M466" i="2"/>
  <c r="W466" i="2"/>
  <c r="V466" i="2"/>
  <c r="AO466" i="2"/>
  <c r="B466" i="2"/>
  <c r="C466" i="2"/>
  <c r="D466" i="2"/>
  <c r="AJ465" i="2"/>
  <c r="AI465" i="2"/>
  <c r="AL465" i="2"/>
  <c r="AN465" i="2"/>
  <c r="AK465" i="2"/>
  <c r="AM465" i="2"/>
  <c r="AG465" i="2"/>
  <c r="AD465" i="2"/>
  <c r="AF465" i="2"/>
  <c r="AC465" i="2"/>
  <c r="AE465" i="2"/>
  <c r="AB465" i="2"/>
  <c r="AA465" i="2"/>
  <c r="Z465" i="2"/>
  <c r="S465" i="2"/>
  <c r="U465" i="2"/>
  <c r="Y465" i="2"/>
  <c r="X465" i="2"/>
  <c r="AH465" i="2"/>
  <c r="T465" i="2"/>
  <c r="O465" i="2"/>
  <c r="P465" i="2"/>
  <c r="Q465" i="2"/>
  <c r="R465" i="2"/>
  <c r="M465" i="2"/>
  <c r="W465" i="2"/>
  <c r="V465" i="2"/>
  <c r="AO465" i="2"/>
  <c r="B465" i="2"/>
  <c r="C465" i="2"/>
  <c r="D465" i="2"/>
  <c r="AJ464" i="2"/>
  <c r="AI464" i="2"/>
  <c r="AL464" i="2"/>
  <c r="AN464" i="2"/>
  <c r="AK464" i="2"/>
  <c r="AM464" i="2"/>
  <c r="AG464" i="2"/>
  <c r="AD464" i="2"/>
  <c r="AF464" i="2"/>
  <c r="AC464" i="2"/>
  <c r="AE464" i="2"/>
  <c r="AB464" i="2"/>
  <c r="AA464" i="2"/>
  <c r="Z464" i="2"/>
  <c r="S464" i="2"/>
  <c r="U464" i="2"/>
  <c r="Y464" i="2"/>
  <c r="X464" i="2"/>
  <c r="AH464" i="2"/>
  <c r="T464" i="2"/>
  <c r="O464" i="2"/>
  <c r="P464" i="2"/>
  <c r="Q464" i="2"/>
  <c r="R464" i="2"/>
  <c r="M464" i="2"/>
  <c r="W464" i="2"/>
  <c r="V464" i="2"/>
  <c r="AO464" i="2"/>
  <c r="B464" i="2"/>
  <c r="C464" i="2"/>
  <c r="D464" i="2"/>
  <c r="AJ463" i="2"/>
  <c r="AI463" i="2"/>
  <c r="AL463" i="2"/>
  <c r="AN463" i="2"/>
  <c r="AK463" i="2"/>
  <c r="AM463" i="2"/>
  <c r="AG463" i="2"/>
  <c r="AD463" i="2"/>
  <c r="AF463" i="2"/>
  <c r="AC463" i="2"/>
  <c r="AE463" i="2"/>
  <c r="AB463" i="2"/>
  <c r="AA463" i="2"/>
  <c r="Z463" i="2"/>
  <c r="S463" i="2"/>
  <c r="U463" i="2"/>
  <c r="Y463" i="2"/>
  <c r="X463" i="2"/>
  <c r="AH463" i="2"/>
  <c r="T463" i="2"/>
  <c r="O463" i="2"/>
  <c r="P463" i="2"/>
  <c r="Q463" i="2"/>
  <c r="R463" i="2"/>
  <c r="M463" i="2"/>
  <c r="W463" i="2"/>
  <c r="V463" i="2"/>
  <c r="AO463" i="2"/>
  <c r="B463" i="2"/>
  <c r="C463" i="2"/>
  <c r="D463" i="2"/>
  <c r="AJ462" i="2"/>
  <c r="AI462" i="2"/>
  <c r="AL462" i="2"/>
  <c r="AN462" i="2"/>
  <c r="AK462" i="2"/>
  <c r="AM462" i="2"/>
  <c r="AG462" i="2"/>
  <c r="AD462" i="2"/>
  <c r="AF462" i="2"/>
  <c r="AC462" i="2"/>
  <c r="AE462" i="2"/>
  <c r="AB462" i="2"/>
  <c r="AA462" i="2"/>
  <c r="Z462" i="2"/>
  <c r="S462" i="2"/>
  <c r="U462" i="2"/>
  <c r="Y462" i="2"/>
  <c r="X462" i="2"/>
  <c r="AH462" i="2"/>
  <c r="T462" i="2"/>
  <c r="AP462" i="2" s="1"/>
  <c r="O462" i="2"/>
  <c r="P462" i="2"/>
  <c r="Q462" i="2"/>
  <c r="R462" i="2"/>
  <c r="M462" i="2"/>
  <c r="W462" i="2"/>
  <c r="V462" i="2"/>
  <c r="AO462" i="2"/>
  <c r="B462" i="2"/>
  <c r="C462" i="2"/>
  <c r="D462" i="2"/>
  <c r="AJ461" i="2"/>
  <c r="AI461" i="2"/>
  <c r="AL461" i="2"/>
  <c r="AN461" i="2"/>
  <c r="AK461" i="2"/>
  <c r="AM461" i="2"/>
  <c r="AG461" i="2"/>
  <c r="AD461" i="2"/>
  <c r="AF461" i="2"/>
  <c r="AC461" i="2"/>
  <c r="AE461" i="2"/>
  <c r="AB461" i="2"/>
  <c r="AA461" i="2"/>
  <c r="Z461" i="2"/>
  <c r="S461" i="2"/>
  <c r="U461" i="2"/>
  <c r="Y461" i="2"/>
  <c r="X461" i="2"/>
  <c r="AH461" i="2"/>
  <c r="T461" i="2"/>
  <c r="O461" i="2"/>
  <c r="P461" i="2"/>
  <c r="Q461" i="2"/>
  <c r="R461" i="2"/>
  <c r="M461" i="2"/>
  <c r="W461" i="2"/>
  <c r="V461" i="2"/>
  <c r="AO461" i="2"/>
  <c r="B461" i="2"/>
  <c r="C461" i="2"/>
  <c r="D461" i="2"/>
  <c r="AJ460" i="2"/>
  <c r="AI460" i="2"/>
  <c r="AL460" i="2"/>
  <c r="AN460" i="2"/>
  <c r="AK460" i="2"/>
  <c r="AM460" i="2"/>
  <c r="AG460" i="2"/>
  <c r="AD460" i="2"/>
  <c r="AF460" i="2"/>
  <c r="AC460" i="2"/>
  <c r="AE460" i="2"/>
  <c r="AB460" i="2"/>
  <c r="AA460" i="2"/>
  <c r="Z460" i="2"/>
  <c r="S460" i="2"/>
  <c r="U460" i="2"/>
  <c r="Y460" i="2"/>
  <c r="X460" i="2"/>
  <c r="AH460" i="2"/>
  <c r="T460" i="2"/>
  <c r="O460" i="2"/>
  <c r="P460" i="2"/>
  <c r="Q460" i="2"/>
  <c r="R460" i="2"/>
  <c r="M460" i="2"/>
  <c r="W460" i="2"/>
  <c r="V460" i="2"/>
  <c r="AO460" i="2"/>
  <c r="B460" i="2"/>
  <c r="C460" i="2"/>
  <c r="D460" i="2"/>
  <c r="AJ459" i="2"/>
  <c r="AI459" i="2"/>
  <c r="AL459" i="2"/>
  <c r="AN459" i="2"/>
  <c r="AK459" i="2"/>
  <c r="AM459" i="2"/>
  <c r="AG459" i="2"/>
  <c r="AD459" i="2"/>
  <c r="AF459" i="2"/>
  <c r="AC459" i="2"/>
  <c r="AE459" i="2"/>
  <c r="AB459" i="2"/>
  <c r="AA459" i="2"/>
  <c r="Z459" i="2"/>
  <c r="S459" i="2"/>
  <c r="U459" i="2"/>
  <c r="Y459" i="2"/>
  <c r="X459" i="2"/>
  <c r="AH459" i="2"/>
  <c r="T459" i="2"/>
  <c r="AP459" i="2" s="1"/>
  <c r="O459" i="2"/>
  <c r="P459" i="2"/>
  <c r="Q459" i="2"/>
  <c r="R459" i="2"/>
  <c r="M459" i="2"/>
  <c r="W459" i="2"/>
  <c r="V459" i="2"/>
  <c r="AO459" i="2"/>
  <c r="B459" i="2"/>
  <c r="C459" i="2"/>
  <c r="D459" i="2"/>
  <c r="AJ458" i="2"/>
  <c r="AI458" i="2"/>
  <c r="AL458" i="2"/>
  <c r="AN458" i="2"/>
  <c r="AK458" i="2"/>
  <c r="AM458" i="2"/>
  <c r="AG458" i="2"/>
  <c r="AD458" i="2"/>
  <c r="AF458" i="2"/>
  <c r="AC458" i="2"/>
  <c r="AE458" i="2"/>
  <c r="AB458" i="2"/>
  <c r="AA458" i="2"/>
  <c r="Z458" i="2"/>
  <c r="S458" i="2"/>
  <c r="U458" i="2"/>
  <c r="Y458" i="2"/>
  <c r="X458" i="2"/>
  <c r="AH458" i="2"/>
  <c r="T458" i="2"/>
  <c r="O458" i="2"/>
  <c r="P458" i="2"/>
  <c r="Q458" i="2"/>
  <c r="R458" i="2"/>
  <c r="M458" i="2"/>
  <c r="W458" i="2"/>
  <c r="V458" i="2"/>
  <c r="AO458" i="2"/>
  <c r="B458" i="2"/>
  <c r="C458" i="2"/>
  <c r="D458" i="2"/>
  <c r="AJ457" i="2"/>
  <c r="AI457" i="2"/>
  <c r="AL457" i="2"/>
  <c r="AN457" i="2"/>
  <c r="AK457" i="2"/>
  <c r="AM457" i="2"/>
  <c r="AG457" i="2"/>
  <c r="AD457" i="2"/>
  <c r="AF457" i="2"/>
  <c r="AC457" i="2"/>
  <c r="AE457" i="2"/>
  <c r="AB457" i="2"/>
  <c r="AA457" i="2"/>
  <c r="Z457" i="2"/>
  <c r="S457" i="2"/>
  <c r="U457" i="2"/>
  <c r="Y457" i="2"/>
  <c r="X457" i="2"/>
  <c r="AH457" i="2"/>
  <c r="T457" i="2"/>
  <c r="O457" i="2"/>
  <c r="P457" i="2"/>
  <c r="Q457" i="2"/>
  <c r="R457" i="2"/>
  <c r="M457" i="2"/>
  <c r="W457" i="2"/>
  <c r="V457" i="2"/>
  <c r="AO457" i="2"/>
  <c r="B457" i="2"/>
  <c r="C457" i="2"/>
  <c r="D457" i="2"/>
  <c r="AJ456" i="2"/>
  <c r="AI456" i="2"/>
  <c r="AL456" i="2"/>
  <c r="AN456" i="2"/>
  <c r="AK456" i="2"/>
  <c r="AM456" i="2"/>
  <c r="AG456" i="2"/>
  <c r="AD456" i="2"/>
  <c r="AF456" i="2"/>
  <c r="AC456" i="2"/>
  <c r="AE456" i="2"/>
  <c r="AB456" i="2"/>
  <c r="AA456" i="2"/>
  <c r="Z456" i="2"/>
  <c r="S456" i="2"/>
  <c r="U456" i="2"/>
  <c r="Y456" i="2"/>
  <c r="X456" i="2"/>
  <c r="AH456" i="2"/>
  <c r="T456" i="2"/>
  <c r="O456" i="2"/>
  <c r="P456" i="2"/>
  <c r="Q456" i="2"/>
  <c r="R456" i="2"/>
  <c r="M456" i="2"/>
  <c r="W456" i="2"/>
  <c r="V456" i="2"/>
  <c r="AO456" i="2"/>
  <c r="B456" i="2"/>
  <c r="C456" i="2"/>
  <c r="D456" i="2"/>
  <c r="AJ455" i="2"/>
  <c r="AI455" i="2"/>
  <c r="AL455" i="2"/>
  <c r="AN455" i="2"/>
  <c r="AK455" i="2"/>
  <c r="AM455" i="2"/>
  <c r="AG455" i="2"/>
  <c r="AD455" i="2"/>
  <c r="AF455" i="2"/>
  <c r="AC455" i="2"/>
  <c r="AE455" i="2"/>
  <c r="AB455" i="2"/>
  <c r="AA455" i="2"/>
  <c r="Z455" i="2"/>
  <c r="S455" i="2"/>
  <c r="U455" i="2"/>
  <c r="Y455" i="2"/>
  <c r="X455" i="2"/>
  <c r="AH455" i="2"/>
  <c r="T455" i="2"/>
  <c r="O455" i="2"/>
  <c r="P455" i="2"/>
  <c r="Q455" i="2"/>
  <c r="R455" i="2"/>
  <c r="M455" i="2"/>
  <c r="W455" i="2"/>
  <c r="V455" i="2"/>
  <c r="AO455" i="2"/>
  <c r="B455" i="2"/>
  <c r="C455" i="2"/>
  <c r="D455" i="2"/>
  <c r="AJ454" i="2"/>
  <c r="AI454" i="2"/>
  <c r="AL454" i="2"/>
  <c r="AN454" i="2"/>
  <c r="AK454" i="2"/>
  <c r="AM454" i="2"/>
  <c r="AG454" i="2"/>
  <c r="AD454" i="2"/>
  <c r="AF454" i="2"/>
  <c r="AC454" i="2"/>
  <c r="AE454" i="2"/>
  <c r="AB454" i="2"/>
  <c r="AA454" i="2"/>
  <c r="Z454" i="2"/>
  <c r="S454" i="2"/>
  <c r="U454" i="2"/>
  <c r="Y454" i="2"/>
  <c r="X454" i="2"/>
  <c r="AH454" i="2"/>
  <c r="T454" i="2"/>
  <c r="O454" i="2"/>
  <c r="P454" i="2"/>
  <c r="Q454" i="2"/>
  <c r="R454" i="2"/>
  <c r="M454" i="2"/>
  <c r="W454" i="2"/>
  <c r="V454" i="2"/>
  <c r="AO454" i="2"/>
  <c r="B454" i="2"/>
  <c r="C454" i="2"/>
  <c r="D454" i="2"/>
  <c r="AJ453" i="2"/>
  <c r="AI453" i="2"/>
  <c r="AL453" i="2"/>
  <c r="AN453" i="2"/>
  <c r="AK453" i="2"/>
  <c r="AM453" i="2"/>
  <c r="AG453" i="2"/>
  <c r="AD453" i="2"/>
  <c r="AF453" i="2"/>
  <c r="AC453" i="2"/>
  <c r="AE453" i="2"/>
  <c r="AB453" i="2"/>
  <c r="AA453" i="2"/>
  <c r="Z453" i="2"/>
  <c r="S453" i="2"/>
  <c r="U453" i="2"/>
  <c r="Y453" i="2"/>
  <c r="X453" i="2"/>
  <c r="AH453" i="2"/>
  <c r="T453" i="2"/>
  <c r="O453" i="2"/>
  <c r="P453" i="2"/>
  <c r="Q453" i="2"/>
  <c r="R453" i="2"/>
  <c r="M453" i="2"/>
  <c r="W453" i="2"/>
  <c r="V453" i="2"/>
  <c r="AO453" i="2"/>
  <c r="B453" i="2"/>
  <c r="C453" i="2"/>
  <c r="D453" i="2"/>
  <c r="AJ452" i="2"/>
  <c r="AI452" i="2"/>
  <c r="AL452" i="2"/>
  <c r="AN452" i="2"/>
  <c r="AK452" i="2"/>
  <c r="AM452" i="2"/>
  <c r="AG452" i="2"/>
  <c r="AD452" i="2"/>
  <c r="AF452" i="2"/>
  <c r="AC452" i="2"/>
  <c r="AE452" i="2"/>
  <c r="AB452" i="2"/>
  <c r="AA452" i="2"/>
  <c r="Z452" i="2"/>
  <c r="S452" i="2"/>
  <c r="U452" i="2"/>
  <c r="Y452" i="2"/>
  <c r="X452" i="2"/>
  <c r="AH452" i="2"/>
  <c r="T452" i="2"/>
  <c r="O452" i="2"/>
  <c r="P452" i="2"/>
  <c r="Q452" i="2"/>
  <c r="R452" i="2"/>
  <c r="M452" i="2"/>
  <c r="W452" i="2"/>
  <c r="V452" i="2"/>
  <c r="AO452" i="2"/>
  <c r="B452" i="2"/>
  <c r="C452" i="2"/>
  <c r="D452" i="2"/>
  <c r="AJ451" i="2"/>
  <c r="AI451" i="2"/>
  <c r="AL451" i="2"/>
  <c r="AN451" i="2"/>
  <c r="AK451" i="2"/>
  <c r="AM451" i="2"/>
  <c r="AG451" i="2"/>
  <c r="AD451" i="2"/>
  <c r="AF451" i="2"/>
  <c r="AC451" i="2"/>
  <c r="AE451" i="2"/>
  <c r="AB451" i="2"/>
  <c r="AA451" i="2"/>
  <c r="Z451" i="2"/>
  <c r="S451" i="2"/>
  <c r="U451" i="2"/>
  <c r="Y451" i="2"/>
  <c r="X451" i="2"/>
  <c r="AH451" i="2"/>
  <c r="T451" i="2"/>
  <c r="O451" i="2"/>
  <c r="P451" i="2"/>
  <c r="Q451" i="2"/>
  <c r="R451" i="2"/>
  <c r="M451" i="2"/>
  <c r="W451" i="2"/>
  <c r="V451" i="2"/>
  <c r="AO451" i="2"/>
  <c r="B451" i="2"/>
  <c r="C451" i="2"/>
  <c r="D451" i="2"/>
  <c r="AJ450" i="2"/>
  <c r="AI450" i="2"/>
  <c r="AL450" i="2"/>
  <c r="AN450" i="2"/>
  <c r="AK450" i="2"/>
  <c r="AM450" i="2"/>
  <c r="AG450" i="2"/>
  <c r="AD450" i="2"/>
  <c r="AF450" i="2"/>
  <c r="AC450" i="2"/>
  <c r="AE450" i="2"/>
  <c r="AB450" i="2"/>
  <c r="AA450" i="2"/>
  <c r="Z450" i="2"/>
  <c r="S450" i="2"/>
  <c r="U450" i="2"/>
  <c r="Y450" i="2"/>
  <c r="X450" i="2"/>
  <c r="AH450" i="2"/>
  <c r="T450" i="2"/>
  <c r="AP450" i="2" s="1"/>
  <c r="O450" i="2"/>
  <c r="P450" i="2"/>
  <c r="Q450" i="2"/>
  <c r="R450" i="2"/>
  <c r="M450" i="2"/>
  <c r="W450" i="2"/>
  <c r="V450" i="2"/>
  <c r="AO450" i="2"/>
  <c r="B450" i="2"/>
  <c r="C450" i="2"/>
  <c r="D450" i="2"/>
  <c r="AJ449" i="2"/>
  <c r="AI449" i="2"/>
  <c r="AL449" i="2"/>
  <c r="AN449" i="2"/>
  <c r="AK449" i="2"/>
  <c r="AM449" i="2"/>
  <c r="AG449" i="2"/>
  <c r="AD449" i="2"/>
  <c r="AF449" i="2"/>
  <c r="AC449" i="2"/>
  <c r="AE449" i="2"/>
  <c r="AB449" i="2"/>
  <c r="AA449" i="2"/>
  <c r="Z449" i="2"/>
  <c r="S449" i="2"/>
  <c r="U449" i="2"/>
  <c r="Y449" i="2"/>
  <c r="X449" i="2"/>
  <c r="AH449" i="2"/>
  <c r="T449" i="2"/>
  <c r="O449" i="2"/>
  <c r="P449" i="2"/>
  <c r="Q449" i="2"/>
  <c r="R449" i="2"/>
  <c r="M449" i="2"/>
  <c r="W449" i="2"/>
  <c r="V449" i="2"/>
  <c r="AO449" i="2"/>
  <c r="B449" i="2"/>
  <c r="C449" i="2"/>
  <c r="D449" i="2"/>
  <c r="AJ448" i="2"/>
  <c r="AI448" i="2"/>
  <c r="AL448" i="2"/>
  <c r="AN448" i="2"/>
  <c r="AK448" i="2"/>
  <c r="AM448" i="2"/>
  <c r="AG448" i="2"/>
  <c r="AD448" i="2"/>
  <c r="AF448" i="2"/>
  <c r="AC448" i="2"/>
  <c r="AE448" i="2"/>
  <c r="AB448" i="2"/>
  <c r="AA448" i="2"/>
  <c r="Z448" i="2"/>
  <c r="S448" i="2"/>
  <c r="U448" i="2"/>
  <c r="Y448" i="2"/>
  <c r="X448" i="2"/>
  <c r="AH448" i="2"/>
  <c r="T448" i="2"/>
  <c r="O448" i="2"/>
  <c r="P448" i="2"/>
  <c r="Q448" i="2"/>
  <c r="R448" i="2"/>
  <c r="M448" i="2"/>
  <c r="W448" i="2"/>
  <c r="V448" i="2"/>
  <c r="AO448" i="2"/>
  <c r="B448" i="2"/>
  <c r="C448" i="2"/>
  <c r="D448" i="2"/>
  <c r="AJ447" i="2"/>
  <c r="AI447" i="2"/>
  <c r="AL447" i="2"/>
  <c r="AN447" i="2"/>
  <c r="AK447" i="2"/>
  <c r="AM447" i="2"/>
  <c r="AG447" i="2"/>
  <c r="AD447" i="2"/>
  <c r="AF447" i="2"/>
  <c r="AC447" i="2"/>
  <c r="AE447" i="2"/>
  <c r="AB447" i="2"/>
  <c r="AA447" i="2"/>
  <c r="Z447" i="2"/>
  <c r="S447" i="2"/>
  <c r="U447" i="2"/>
  <c r="Y447" i="2"/>
  <c r="X447" i="2"/>
  <c r="AH447" i="2"/>
  <c r="T447" i="2"/>
  <c r="AP447" i="2" s="1"/>
  <c r="O447" i="2"/>
  <c r="P447" i="2"/>
  <c r="Q447" i="2"/>
  <c r="R447" i="2"/>
  <c r="M447" i="2"/>
  <c r="W447" i="2"/>
  <c r="V447" i="2"/>
  <c r="AO447" i="2"/>
  <c r="B447" i="2"/>
  <c r="C447" i="2"/>
  <c r="D447" i="2"/>
  <c r="AJ446" i="2"/>
  <c r="AI446" i="2"/>
  <c r="AL446" i="2"/>
  <c r="AN446" i="2"/>
  <c r="AK446" i="2"/>
  <c r="AM446" i="2"/>
  <c r="AG446" i="2"/>
  <c r="AD446" i="2"/>
  <c r="AF446" i="2"/>
  <c r="AC446" i="2"/>
  <c r="AE446" i="2"/>
  <c r="AB446" i="2"/>
  <c r="AA446" i="2"/>
  <c r="Z446" i="2"/>
  <c r="S446" i="2"/>
  <c r="U446" i="2"/>
  <c r="Y446" i="2"/>
  <c r="X446" i="2"/>
  <c r="AH446" i="2"/>
  <c r="T446" i="2"/>
  <c r="O446" i="2"/>
  <c r="P446" i="2"/>
  <c r="Q446" i="2"/>
  <c r="R446" i="2"/>
  <c r="M446" i="2"/>
  <c r="W446" i="2"/>
  <c r="V446" i="2"/>
  <c r="AO446" i="2"/>
  <c r="B446" i="2"/>
  <c r="C446" i="2"/>
  <c r="D446" i="2"/>
  <c r="AJ445" i="2"/>
  <c r="AI445" i="2"/>
  <c r="AL445" i="2"/>
  <c r="AN445" i="2"/>
  <c r="AK445" i="2"/>
  <c r="AM445" i="2"/>
  <c r="AG445" i="2"/>
  <c r="AD445" i="2"/>
  <c r="AF445" i="2"/>
  <c r="AC445" i="2"/>
  <c r="AE445" i="2"/>
  <c r="AB445" i="2"/>
  <c r="AA445" i="2"/>
  <c r="Z445" i="2"/>
  <c r="S445" i="2"/>
  <c r="U445" i="2"/>
  <c r="Y445" i="2"/>
  <c r="X445" i="2"/>
  <c r="AH445" i="2"/>
  <c r="T445" i="2"/>
  <c r="O445" i="2"/>
  <c r="P445" i="2"/>
  <c r="Q445" i="2"/>
  <c r="R445" i="2"/>
  <c r="M445" i="2"/>
  <c r="W445" i="2"/>
  <c r="V445" i="2"/>
  <c r="AO445" i="2"/>
  <c r="B445" i="2"/>
  <c r="C445" i="2"/>
  <c r="D445" i="2"/>
  <c r="AJ444" i="2"/>
  <c r="AI444" i="2"/>
  <c r="AL444" i="2"/>
  <c r="AN444" i="2"/>
  <c r="AK444" i="2"/>
  <c r="AM444" i="2"/>
  <c r="AG444" i="2"/>
  <c r="AD444" i="2"/>
  <c r="AF444" i="2"/>
  <c r="AC444" i="2"/>
  <c r="AE444" i="2"/>
  <c r="AB444" i="2"/>
  <c r="AA444" i="2"/>
  <c r="Z444" i="2"/>
  <c r="S444" i="2"/>
  <c r="U444" i="2"/>
  <c r="Y444" i="2"/>
  <c r="X444" i="2"/>
  <c r="AH444" i="2"/>
  <c r="T444" i="2"/>
  <c r="O444" i="2"/>
  <c r="P444" i="2"/>
  <c r="Q444" i="2"/>
  <c r="R444" i="2"/>
  <c r="M444" i="2"/>
  <c r="W444" i="2"/>
  <c r="V444" i="2"/>
  <c r="AO444" i="2"/>
  <c r="B444" i="2"/>
  <c r="C444" i="2"/>
  <c r="D444" i="2"/>
  <c r="AJ443" i="2"/>
  <c r="AI443" i="2"/>
  <c r="AL443" i="2"/>
  <c r="AN443" i="2"/>
  <c r="AK443" i="2"/>
  <c r="AM443" i="2"/>
  <c r="AG443" i="2"/>
  <c r="AD443" i="2"/>
  <c r="AF443" i="2"/>
  <c r="AC443" i="2"/>
  <c r="AE443" i="2"/>
  <c r="AB443" i="2"/>
  <c r="AA443" i="2"/>
  <c r="Z443" i="2"/>
  <c r="S443" i="2"/>
  <c r="U443" i="2"/>
  <c r="Y443" i="2"/>
  <c r="X443" i="2"/>
  <c r="AH443" i="2"/>
  <c r="T443" i="2"/>
  <c r="O443" i="2"/>
  <c r="P443" i="2"/>
  <c r="Q443" i="2"/>
  <c r="R443" i="2"/>
  <c r="M443" i="2"/>
  <c r="W443" i="2"/>
  <c r="V443" i="2"/>
  <c r="AO443" i="2"/>
  <c r="B443" i="2"/>
  <c r="C443" i="2"/>
  <c r="D443" i="2"/>
  <c r="AJ442" i="2"/>
  <c r="AI442" i="2"/>
  <c r="AL442" i="2"/>
  <c r="AN442" i="2"/>
  <c r="AK442" i="2"/>
  <c r="AM442" i="2"/>
  <c r="AG442" i="2"/>
  <c r="AD442" i="2"/>
  <c r="AF442" i="2"/>
  <c r="AC442" i="2"/>
  <c r="AE442" i="2"/>
  <c r="AB442" i="2"/>
  <c r="AA442" i="2"/>
  <c r="Z442" i="2"/>
  <c r="S442" i="2"/>
  <c r="U442" i="2"/>
  <c r="Y442" i="2"/>
  <c r="X442" i="2"/>
  <c r="AH442" i="2"/>
  <c r="T442" i="2"/>
  <c r="O442" i="2"/>
  <c r="P442" i="2"/>
  <c r="Q442" i="2"/>
  <c r="R442" i="2"/>
  <c r="M442" i="2"/>
  <c r="W442" i="2"/>
  <c r="V442" i="2"/>
  <c r="AO442" i="2"/>
  <c r="B442" i="2"/>
  <c r="C442" i="2"/>
  <c r="D442" i="2"/>
  <c r="AJ441" i="2"/>
  <c r="AI441" i="2"/>
  <c r="AL441" i="2"/>
  <c r="AN441" i="2"/>
  <c r="AK441" i="2"/>
  <c r="AM441" i="2"/>
  <c r="AG441" i="2"/>
  <c r="AD441" i="2"/>
  <c r="AF441" i="2"/>
  <c r="AC441" i="2"/>
  <c r="AE441" i="2"/>
  <c r="AB441" i="2"/>
  <c r="AA441" i="2"/>
  <c r="Z441" i="2"/>
  <c r="S441" i="2"/>
  <c r="U441" i="2"/>
  <c r="Y441" i="2"/>
  <c r="X441" i="2"/>
  <c r="AH441" i="2"/>
  <c r="T441" i="2"/>
  <c r="O441" i="2"/>
  <c r="P441" i="2"/>
  <c r="Q441" i="2"/>
  <c r="R441" i="2"/>
  <c r="M441" i="2"/>
  <c r="W441" i="2"/>
  <c r="V441" i="2"/>
  <c r="AO441" i="2"/>
  <c r="B441" i="2"/>
  <c r="C441" i="2"/>
  <c r="D441" i="2"/>
  <c r="AJ440" i="2"/>
  <c r="AI440" i="2"/>
  <c r="AL440" i="2"/>
  <c r="AN440" i="2"/>
  <c r="AK440" i="2"/>
  <c r="AM440" i="2"/>
  <c r="AG440" i="2"/>
  <c r="AD440" i="2"/>
  <c r="AF440" i="2"/>
  <c r="AC440" i="2"/>
  <c r="AE440" i="2"/>
  <c r="AB440" i="2"/>
  <c r="AA440" i="2"/>
  <c r="Z440" i="2"/>
  <c r="S440" i="2"/>
  <c r="U440" i="2"/>
  <c r="Y440" i="2"/>
  <c r="X440" i="2"/>
  <c r="AH440" i="2"/>
  <c r="T440" i="2"/>
  <c r="O440" i="2"/>
  <c r="P440" i="2"/>
  <c r="Q440" i="2"/>
  <c r="R440" i="2"/>
  <c r="M440" i="2"/>
  <c r="W440" i="2"/>
  <c r="V440" i="2"/>
  <c r="AO440" i="2"/>
  <c r="B440" i="2"/>
  <c r="C440" i="2"/>
  <c r="D440" i="2"/>
  <c r="AJ439" i="2"/>
  <c r="AI439" i="2"/>
  <c r="AL439" i="2"/>
  <c r="AN439" i="2"/>
  <c r="AK439" i="2"/>
  <c r="AM439" i="2"/>
  <c r="AG439" i="2"/>
  <c r="AD439" i="2"/>
  <c r="AF439" i="2"/>
  <c r="AC439" i="2"/>
  <c r="AE439" i="2"/>
  <c r="AB439" i="2"/>
  <c r="AA439" i="2"/>
  <c r="Z439" i="2"/>
  <c r="S439" i="2"/>
  <c r="U439" i="2"/>
  <c r="Y439" i="2"/>
  <c r="X439" i="2"/>
  <c r="AH439" i="2"/>
  <c r="T439" i="2"/>
  <c r="O439" i="2"/>
  <c r="P439" i="2"/>
  <c r="Q439" i="2"/>
  <c r="R439" i="2"/>
  <c r="M439" i="2"/>
  <c r="W439" i="2"/>
  <c r="V439" i="2"/>
  <c r="AO439" i="2"/>
  <c r="B439" i="2"/>
  <c r="C439" i="2"/>
  <c r="D439" i="2"/>
  <c r="AJ438" i="2"/>
  <c r="AI438" i="2"/>
  <c r="AL438" i="2"/>
  <c r="AN438" i="2"/>
  <c r="AK438" i="2"/>
  <c r="AM438" i="2"/>
  <c r="AG438" i="2"/>
  <c r="AD438" i="2"/>
  <c r="AF438" i="2"/>
  <c r="AC438" i="2"/>
  <c r="AE438" i="2"/>
  <c r="AB438" i="2"/>
  <c r="AA438" i="2"/>
  <c r="Z438" i="2"/>
  <c r="S438" i="2"/>
  <c r="U438" i="2"/>
  <c r="Y438" i="2"/>
  <c r="X438" i="2"/>
  <c r="AH438" i="2"/>
  <c r="T438" i="2"/>
  <c r="AP438" i="2" s="1"/>
  <c r="O438" i="2"/>
  <c r="P438" i="2"/>
  <c r="Q438" i="2"/>
  <c r="R438" i="2"/>
  <c r="M438" i="2"/>
  <c r="W438" i="2"/>
  <c r="V438" i="2"/>
  <c r="AO438" i="2"/>
  <c r="B438" i="2"/>
  <c r="C438" i="2"/>
  <c r="D438" i="2"/>
  <c r="AJ437" i="2"/>
  <c r="AI437" i="2"/>
  <c r="AL437" i="2"/>
  <c r="AN437" i="2"/>
  <c r="AK437" i="2"/>
  <c r="AM437" i="2"/>
  <c r="AG437" i="2"/>
  <c r="AD437" i="2"/>
  <c r="AF437" i="2"/>
  <c r="AC437" i="2"/>
  <c r="AE437" i="2"/>
  <c r="AB437" i="2"/>
  <c r="AA437" i="2"/>
  <c r="Z437" i="2"/>
  <c r="S437" i="2"/>
  <c r="U437" i="2"/>
  <c r="Y437" i="2"/>
  <c r="X437" i="2"/>
  <c r="AH437" i="2"/>
  <c r="T437" i="2"/>
  <c r="O437" i="2"/>
  <c r="P437" i="2"/>
  <c r="Q437" i="2"/>
  <c r="R437" i="2"/>
  <c r="M437" i="2"/>
  <c r="W437" i="2"/>
  <c r="V437" i="2"/>
  <c r="AO437" i="2"/>
  <c r="B437" i="2"/>
  <c r="C437" i="2"/>
  <c r="D437" i="2"/>
  <c r="AJ436" i="2"/>
  <c r="AI436" i="2"/>
  <c r="AL436" i="2"/>
  <c r="AN436" i="2"/>
  <c r="AK436" i="2"/>
  <c r="AM436" i="2"/>
  <c r="AG436" i="2"/>
  <c r="AD436" i="2"/>
  <c r="AF436" i="2"/>
  <c r="AC436" i="2"/>
  <c r="AE436" i="2"/>
  <c r="AB436" i="2"/>
  <c r="AA436" i="2"/>
  <c r="Z436" i="2"/>
  <c r="S436" i="2"/>
  <c r="U436" i="2"/>
  <c r="Y436" i="2"/>
  <c r="X436" i="2"/>
  <c r="AH436" i="2"/>
  <c r="T436" i="2"/>
  <c r="O436" i="2"/>
  <c r="P436" i="2"/>
  <c r="Q436" i="2"/>
  <c r="R436" i="2"/>
  <c r="M436" i="2"/>
  <c r="W436" i="2"/>
  <c r="V436" i="2"/>
  <c r="AO436" i="2"/>
  <c r="B436" i="2"/>
  <c r="C436" i="2"/>
  <c r="D436" i="2"/>
  <c r="AJ435" i="2"/>
  <c r="AI435" i="2"/>
  <c r="AL435" i="2"/>
  <c r="AN435" i="2"/>
  <c r="AK435" i="2"/>
  <c r="AM435" i="2"/>
  <c r="AG435" i="2"/>
  <c r="AD435" i="2"/>
  <c r="AF435" i="2"/>
  <c r="AC435" i="2"/>
  <c r="AE435" i="2"/>
  <c r="AB435" i="2"/>
  <c r="AA435" i="2"/>
  <c r="Z435" i="2"/>
  <c r="S435" i="2"/>
  <c r="U435" i="2"/>
  <c r="Y435" i="2"/>
  <c r="X435" i="2"/>
  <c r="AH435" i="2"/>
  <c r="T435" i="2"/>
  <c r="AP435" i="2" s="1"/>
  <c r="O435" i="2"/>
  <c r="P435" i="2"/>
  <c r="Q435" i="2"/>
  <c r="R435" i="2"/>
  <c r="M435" i="2"/>
  <c r="W435" i="2"/>
  <c r="V435" i="2"/>
  <c r="AO435" i="2"/>
  <c r="B435" i="2"/>
  <c r="C435" i="2"/>
  <c r="D435" i="2"/>
  <c r="AJ434" i="2"/>
  <c r="AI434" i="2"/>
  <c r="AL434" i="2"/>
  <c r="AN434" i="2"/>
  <c r="AK434" i="2"/>
  <c r="AM434" i="2"/>
  <c r="AG434" i="2"/>
  <c r="AD434" i="2"/>
  <c r="AF434" i="2"/>
  <c r="AC434" i="2"/>
  <c r="AE434" i="2"/>
  <c r="AB434" i="2"/>
  <c r="AA434" i="2"/>
  <c r="Z434" i="2"/>
  <c r="S434" i="2"/>
  <c r="U434" i="2"/>
  <c r="Y434" i="2"/>
  <c r="X434" i="2"/>
  <c r="AH434" i="2"/>
  <c r="T434" i="2"/>
  <c r="O434" i="2"/>
  <c r="P434" i="2"/>
  <c r="Q434" i="2"/>
  <c r="R434" i="2"/>
  <c r="M434" i="2"/>
  <c r="W434" i="2"/>
  <c r="V434" i="2"/>
  <c r="AO434" i="2"/>
  <c r="B434" i="2"/>
  <c r="C434" i="2"/>
  <c r="D434" i="2"/>
  <c r="AJ433" i="2"/>
  <c r="AI433" i="2"/>
  <c r="AL433" i="2"/>
  <c r="AN433" i="2"/>
  <c r="AK433" i="2"/>
  <c r="AM433" i="2"/>
  <c r="AG433" i="2"/>
  <c r="AD433" i="2"/>
  <c r="AF433" i="2"/>
  <c r="AC433" i="2"/>
  <c r="AE433" i="2"/>
  <c r="AB433" i="2"/>
  <c r="AA433" i="2"/>
  <c r="Z433" i="2"/>
  <c r="S433" i="2"/>
  <c r="U433" i="2"/>
  <c r="Y433" i="2"/>
  <c r="X433" i="2"/>
  <c r="AH433" i="2"/>
  <c r="T433" i="2"/>
  <c r="O433" i="2"/>
  <c r="P433" i="2"/>
  <c r="Q433" i="2"/>
  <c r="R433" i="2"/>
  <c r="M433" i="2"/>
  <c r="W433" i="2"/>
  <c r="V433" i="2"/>
  <c r="AO433" i="2"/>
  <c r="B433" i="2"/>
  <c r="C433" i="2"/>
  <c r="D433" i="2"/>
  <c r="AJ432" i="2"/>
  <c r="AI432" i="2"/>
  <c r="AL432" i="2"/>
  <c r="AN432" i="2"/>
  <c r="AK432" i="2"/>
  <c r="AM432" i="2"/>
  <c r="AG432" i="2"/>
  <c r="AD432" i="2"/>
  <c r="AF432" i="2"/>
  <c r="AC432" i="2"/>
  <c r="AE432" i="2"/>
  <c r="AB432" i="2"/>
  <c r="AA432" i="2"/>
  <c r="Z432" i="2"/>
  <c r="S432" i="2"/>
  <c r="U432" i="2"/>
  <c r="Y432" i="2"/>
  <c r="X432" i="2"/>
  <c r="AH432" i="2"/>
  <c r="T432" i="2"/>
  <c r="O432" i="2"/>
  <c r="P432" i="2"/>
  <c r="Q432" i="2"/>
  <c r="R432" i="2"/>
  <c r="M432" i="2"/>
  <c r="W432" i="2"/>
  <c r="V432" i="2"/>
  <c r="AO432" i="2"/>
  <c r="B432" i="2"/>
  <c r="C432" i="2"/>
  <c r="D432" i="2"/>
  <c r="AJ431" i="2"/>
  <c r="AI431" i="2"/>
  <c r="AL431" i="2"/>
  <c r="AN431" i="2"/>
  <c r="AK431" i="2"/>
  <c r="AM431" i="2"/>
  <c r="AG431" i="2"/>
  <c r="AD431" i="2"/>
  <c r="AF431" i="2"/>
  <c r="AC431" i="2"/>
  <c r="AE431" i="2"/>
  <c r="AB431" i="2"/>
  <c r="AA431" i="2"/>
  <c r="Z431" i="2"/>
  <c r="S431" i="2"/>
  <c r="U431" i="2"/>
  <c r="Y431" i="2"/>
  <c r="X431" i="2"/>
  <c r="AH431" i="2"/>
  <c r="T431" i="2"/>
  <c r="O431" i="2"/>
  <c r="P431" i="2"/>
  <c r="Q431" i="2"/>
  <c r="R431" i="2"/>
  <c r="M431" i="2"/>
  <c r="W431" i="2"/>
  <c r="V431" i="2"/>
  <c r="AO431" i="2"/>
  <c r="B431" i="2"/>
  <c r="C431" i="2"/>
  <c r="D431" i="2"/>
  <c r="AJ430" i="2"/>
  <c r="AI430" i="2"/>
  <c r="AL430" i="2"/>
  <c r="AN430" i="2"/>
  <c r="AK430" i="2"/>
  <c r="AM430" i="2"/>
  <c r="AG430" i="2"/>
  <c r="AD430" i="2"/>
  <c r="AF430" i="2"/>
  <c r="AC430" i="2"/>
  <c r="AE430" i="2"/>
  <c r="AB430" i="2"/>
  <c r="AA430" i="2"/>
  <c r="Z430" i="2"/>
  <c r="S430" i="2"/>
  <c r="U430" i="2"/>
  <c r="Y430" i="2"/>
  <c r="X430" i="2"/>
  <c r="AH430" i="2"/>
  <c r="T430" i="2"/>
  <c r="O430" i="2"/>
  <c r="P430" i="2"/>
  <c r="Q430" i="2"/>
  <c r="R430" i="2"/>
  <c r="M430" i="2"/>
  <c r="W430" i="2"/>
  <c r="V430" i="2"/>
  <c r="AO430" i="2"/>
  <c r="B430" i="2"/>
  <c r="C430" i="2"/>
  <c r="D430" i="2"/>
  <c r="AJ429" i="2"/>
  <c r="AI429" i="2"/>
  <c r="AL429" i="2"/>
  <c r="AN429" i="2"/>
  <c r="AK429" i="2"/>
  <c r="AM429" i="2"/>
  <c r="AG429" i="2"/>
  <c r="AD429" i="2"/>
  <c r="AF429" i="2"/>
  <c r="AC429" i="2"/>
  <c r="AE429" i="2"/>
  <c r="AB429" i="2"/>
  <c r="AA429" i="2"/>
  <c r="Z429" i="2"/>
  <c r="S429" i="2"/>
  <c r="U429" i="2"/>
  <c r="Y429" i="2"/>
  <c r="X429" i="2"/>
  <c r="AH429" i="2"/>
  <c r="T429" i="2"/>
  <c r="O429" i="2"/>
  <c r="P429" i="2"/>
  <c r="Q429" i="2"/>
  <c r="R429" i="2"/>
  <c r="M429" i="2"/>
  <c r="W429" i="2"/>
  <c r="V429" i="2"/>
  <c r="AO429" i="2"/>
  <c r="B429" i="2"/>
  <c r="C429" i="2"/>
  <c r="D429" i="2"/>
  <c r="AJ428" i="2"/>
  <c r="AI428" i="2"/>
  <c r="AL428" i="2"/>
  <c r="AN428" i="2"/>
  <c r="AK428" i="2"/>
  <c r="AM428" i="2"/>
  <c r="AG428" i="2"/>
  <c r="AD428" i="2"/>
  <c r="AF428" i="2"/>
  <c r="AC428" i="2"/>
  <c r="AE428" i="2"/>
  <c r="AB428" i="2"/>
  <c r="AA428" i="2"/>
  <c r="Z428" i="2"/>
  <c r="S428" i="2"/>
  <c r="U428" i="2"/>
  <c r="Y428" i="2"/>
  <c r="X428" i="2"/>
  <c r="AH428" i="2"/>
  <c r="T428" i="2"/>
  <c r="O428" i="2"/>
  <c r="P428" i="2"/>
  <c r="Q428" i="2"/>
  <c r="R428" i="2"/>
  <c r="M428" i="2"/>
  <c r="W428" i="2"/>
  <c r="V428" i="2"/>
  <c r="AO428" i="2"/>
  <c r="B428" i="2"/>
  <c r="C428" i="2"/>
  <c r="D428" i="2"/>
  <c r="AJ427" i="2"/>
  <c r="AI427" i="2"/>
  <c r="AL427" i="2"/>
  <c r="AN427" i="2"/>
  <c r="AK427" i="2"/>
  <c r="AM427" i="2"/>
  <c r="AG427" i="2"/>
  <c r="AD427" i="2"/>
  <c r="AF427" i="2"/>
  <c r="AC427" i="2"/>
  <c r="AE427" i="2"/>
  <c r="AB427" i="2"/>
  <c r="AA427" i="2"/>
  <c r="Z427" i="2"/>
  <c r="S427" i="2"/>
  <c r="U427" i="2"/>
  <c r="Y427" i="2"/>
  <c r="X427" i="2"/>
  <c r="AH427" i="2"/>
  <c r="T427" i="2"/>
  <c r="O427" i="2"/>
  <c r="P427" i="2"/>
  <c r="Q427" i="2"/>
  <c r="R427" i="2"/>
  <c r="M427" i="2"/>
  <c r="W427" i="2"/>
  <c r="V427" i="2"/>
  <c r="AO427" i="2"/>
  <c r="B427" i="2"/>
  <c r="C427" i="2"/>
  <c r="D427" i="2"/>
  <c r="AJ426" i="2"/>
  <c r="AI426" i="2"/>
  <c r="AL426" i="2"/>
  <c r="AN426" i="2"/>
  <c r="AK426" i="2"/>
  <c r="AM426" i="2"/>
  <c r="AG426" i="2"/>
  <c r="AD426" i="2"/>
  <c r="AF426" i="2"/>
  <c r="AC426" i="2"/>
  <c r="AE426" i="2"/>
  <c r="AB426" i="2"/>
  <c r="AA426" i="2"/>
  <c r="Z426" i="2"/>
  <c r="S426" i="2"/>
  <c r="U426" i="2"/>
  <c r="Y426" i="2"/>
  <c r="X426" i="2"/>
  <c r="AH426" i="2"/>
  <c r="T426" i="2"/>
  <c r="AP426" i="2" s="1"/>
  <c r="O426" i="2"/>
  <c r="P426" i="2"/>
  <c r="Q426" i="2"/>
  <c r="R426" i="2"/>
  <c r="M426" i="2"/>
  <c r="W426" i="2"/>
  <c r="V426" i="2"/>
  <c r="AO426" i="2"/>
  <c r="B426" i="2"/>
  <c r="C426" i="2"/>
  <c r="D426" i="2"/>
  <c r="AJ425" i="2"/>
  <c r="AI425" i="2"/>
  <c r="AL425" i="2"/>
  <c r="AN425" i="2"/>
  <c r="AK425" i="2"/>
  <c r="AM425" i="2"/>
  <c r="AG425" i="2"/>
  <c r="AD425" i="2"/>
  <c r="AF425" i="2"/>
  <c r="AC425" i="2"/>
  <c r="AE425" i="2"/>
  <c r="AB425" i="2"/>
  <c r="AA425" i="2"/>
  <c r="Z425" i="2"/>
  <c r="S425" i="2"/>
  <c r="U425" i="2"/>
  <c r="Y425" i="2"/>
  <c r="X425" i="2"/>
  <c r="AH425" i="2"/>
  <c r="T425" i="2"/>
  <c r="O425" i="2"/>
  <c r="P425" i="2"/>
  <c r="Q425" i="2"/>
  <c r="R425" i="2"/>
  <c r="M425" i="2"/>
  <c r="W425" i="2"/>
  <c r="V425" i="2"/>
  <c r="AO425" i="2"/>
  <c r="B425" i="2"/>
  <c r="C425" i="2"/>
  <c r="D425" i="2"/>
  <c r="AJ424" i="2"/>
  <c r="AI424" i="2"/>
  <c r="AL424" i="2"/>
  <c r="AN424" i="2"/>
  <c r="AK424" i="2"/>
  <c r="AM424" i="2"/>
  <c r="AG424" i="2"/>
  <c r="AD424" i="2"/>
  <c r="AF424" i="2"/>
  <c r="AC424" i="2"/>
  <c r="AE424" i="2"/>
  <c r="AB424" i="2"/>
  <c r="AA424" i="2"/>
  <c r="Z424" i="2"/>
  <c r="S424" i="2"/>
  <c r="U424" i="2"/>
  <c r="Y424" i="2"/>
  <c r="X424" i="2"/>
  <c r="AH424" i="2"/>
  <c r="T424" i="2"/>
  <c r="O424" i="2"/>
  <c r="P424" i="2"/>
  <c r="Q424" i="2"/>
  <c r="R424" i="2"/>
  <c r="M424" i="2"/>
  <c r="W424" i="2"/>
  <c r="V424" i="2"/>
  <c r="AO424" i="2"/>
  <c r="B424" i="2"/>
  <c r="C424" i="2"/>
  <c r="D424" i="2"/>
  <c r="AJ423" i="2"/>
  <c r="AI423" i="2"/>
  <c r="AL423" i="2"/>
  <c r="AN423" i="2"/>
  <c r="AK423" i="2"/>
  <c r="AM423" i="2"/>
  <c r="AG423" i="2"/>
  <c r="AD423" i="2"/>
  <c r="AF423" i="2"/>
  <c r="AC423" i="2"/>
  <c r="AE423" i="2"/>
  <c r="AB423" i="2"/>
  <c r="AA423" i="2"/>
  <c r="Z423" i="2"/>
  <c r="S423" i="2"/>
  <c r="U423" i="2"/>
  <c r="Y423" i="2"/>
  <c r="X423" i="2"/>
  <c r="AH423" i="2"/>
  <c r="T423" i="2"/>
  <c r="AP423" i="2" s="1"/>
  <c r="O423" i="2"/>
  <c r="P423" i="2"/>
  <c r="Q423" i="2"/>
  <c r="R423" i="2"/>
  <c r="M423" i="2"/>
  <c r="W423" i="2"/>
  <c r="V423" i="2"/>
  <c r="AO423" i="2"/>
  <c r="B423" i="2"/>
  <c r="C423" i="2"/>
  <c r="D423" i="2"/>
  <c r="AJ422" i="2"/>
  <c r="AI422" i="2"/>
  <c r="AL422" i="2"/>
  <c r="AN422" i="2"/>
  <c r="AK422" i="2"/>
  <c r="AM422" i="2"/>
  <c r="AG422" i="2"/>
  <c r="AD422" i="2"/>
  <c r="AF422" i="2"/>
  <c r="AC422" i="2"/>
  <c r="AE422" i="2"/>
  <c r="AB422" i="2"/>
  <c r="AA422" i="2"/>
  <c r="Z422" i="2"/>
  <c r="S422" i="2"/>
  <c r="U422" i="2"/>
  <c r="Y422" i="2"/>
  <c r="X422" i="2"/>
  <c r="AH422" i="2"/>
  <c r="T422" i="2"/>
  <c r="O422" i="2"/>
  <c r="P422" i="2"/>
  <c r="Q422" i="2"/>
  <c r="R422" i="2"/>
  <c r="M422" i="2"/>
  <c r="W422" i="2"/>
  <c r="V422" i="2"/>
  <c r="AO422" i="2"/>
  <c r="B422" i="2"/>
  <c r="C422" i="2"/>
  <c r="D422" i="2"/>
  <c r="AJ421" i="2"/>
  <c r="AI421" i="2"/>
  <c r="AL421" i="2"/>
  <c r="AN421" i="2"/>
  <c r="AK421" i="2"/>
  <c r="AM421" i="2"/>
  <c r="AG421" i="2"/>
  <c r="AD421" i="2"/>
  <c r="AF421" i="2"/>
  <c r="AC421" i="2"/>
  <c r="AE421" i="2"/>
  <c r="AB421" i="2"/>
  <c r="AA421" i="2"/>
  <c r="Z421" i="2"/>
  <c r="S421" i="2"/>
  <c r="U421" i="2"/>
  <c r="Y421" i="2"/>
  <c r="X421" i="2"/>
  <c r="AH421" i="2"/>
  <c r="T421" i="2"/>
  <c r="O421" i="2"/>
  <c r="P421" i="2"/>
  <c r="Q421" i="2"/>
  <c r="R421" i="2"/>
  <c r="M421" i="2"/>
  <c r="W421" i="2"/>
  <c r="V421" i="2"/>
  <c r="AO421" i="2"/>
  <c r="B421" i="2"/>
  <c r="C421" i="2"/>
  <c r="D421" i="2"/>
  <c r="AJ420" i="2"/>
  <c r="AI420" i="2"/>
  <c r="AL420" i="2"/>
  <c r="AN420" i="2"/>
  <c r="AK420" i="2"/>
  <c r="AM420" i="2"/>
  <c r="AG420" i="2"/>
  <c r="AD420" i="2"/>
  <c r="AF420" i="2"/>
  <c r="AC420" i="2"/>
  <c r="AE420" i="2"/>
  <c r="AB420" i="2"/>
  <c r="AA420" i="2"/>
  <c r="Z420" i="2"/>
  <c r="S420" i="2"/>
  <c r="U420" i="2"/>
  <c r="Y420" i="2"/>
  <c r="X420" i="2"/>
  <c r="AH420" i="2"/>
  <c r="T420" i="2"/>
  <c r="O420" i="2"/>
  <c r="P420" i="2"/>
  <c r="Q420" i="2"/>
  <c r="R420" i="2"/>
  <c r="M420" i="2"/>
  <c r="W420" i="2"/>
  <c r="V420" i="2"/>
  <c r="AO420" i="2"/>
  <c r="B420" i="2"/>
  <c r="C420" i="2"/>
  <c r="D420" i="2"/>
  <c r="AJ419" i="2"/>
  <c r="AI419" i="2"/>
  <c r="AL419" i="2"/>
  <c r="AN419" i="2"/>
  <c r="AK419" i="2"/>
  <c r="AM419" i="2"/>
  <c r="AG419" i="2"/>
  <c r="AD419" i="2"/>
  <c r="AF419" i="2"/>
  <c r="AC419" i="2"/>
  <c r="AE419" i="2"/>
  <c r="AB419" i="2"/>
  <c r="AA419" i="2"/>
  <c r="Z419" i="2"/>
  <c r="S419" i="2"/>
  <c r="U419" i="2"/>
  <c r="Y419" i="2"/>
  <c r="X419" i="2"/>
  <c r="AH419" i="2"/>
  <c r="T419" i="2"/>
  <c r="O419" i="2"/>
  <c r="P419" i="2"/>
  <c r="Q419" i="2"/>
  <c r="R419" i="2"/>
  <c r="M419" i="2"/>
  <c r="W419" i="2"/>
  <c r="V419" i="2"/>
  <c r="AO419" i="2"/>
  <c r="B419" i="2"/>
  <c r="C419" i="2"/>
  <c r="D419" i="2"/>
  <c r="AJ418" i="2"/>
  <c r="AI418" i="2"/>
  <c r="AL418" i="2"/>
  <c r="AN418" i="2"/>
  <c r="AK418" i="2"/>
  <c r="AM418" i="2"/>
  <c r="AG418" i="2"/>
  <c r="AD418" i="2"/>
  <c r="AF418" i="2"/>
  <c r="AC418" i="2"/>
  <c r="AE418" i="2"/>
  <c r="AB418" i="2"/>
  <c r="AA418" i="2"/>
  <c r="Z418" i="2"/>
  <c r="S418" i="2"/>
  <c r="U418" i="2"/>
  <c r="Y418" i="2"/>
  <c r="X418" i="2"/>
  <c r="AH418" i="2"/>
  <c r="T418" i="2"/>
  <c r="O418" i="2"/>
  <c r="P418" i="2"/>
  <c r="Q418" i="2"/>
  <c r="R418" i="2"/>
  <c r="M418" i="2"/>
  <c r="W418" i="2"/>
  <c r="V418" i="2"/>
  <c r="AO418" i="2"/>
  <c r="B418" i="2"/>
  <c r="C418" i="2"/>
  <c r="D418" i="2"/>
  <c r="AJ417" i="2"/>
  <c r="AI417" i="2"/>
  <c r="AL417" i="2"/>
  <c r="AN417" i="2"/>
  <c r="AK417" i="2"/>
  <c r="AM417" i="2"/>
  <c r="AG417" i="2"/>
  <c r="AD417" i="2"/>
  <c r="AF417" i="2"/>
  <c r="AC417" i="2"/>
  <c r="AE417" i="2"/>
  <c r="AB417" i="2"/>
  <c r="AA417" i="2"/>
  <c r="Z417" i="2"/>
  <c r="S417" i="2"/>
  <c r="U417" i="2"/>
  <c r="Y417" i="2"/>
  <c r="X417" i="2"/>
  <c r="AH417" i="2"/>
  <c r="T417" i="2"/>
  <c r="O417" i="2"/>
  <c r="P417" i="2"/>
  <c r="Q417" i="2"/>
  <c r="R417" i="2"/>
  <c r="M417" i="2"/>
  <c r="W417" i="2"/>
  <c r="V417" i="2"/>
  <c r="AO417" i="2"/>
  <c r="B417" i="2"/>
  <c r="C417" i="2"/>
  <c r="D417" i="2"/>
  <c r="AJ416" i="2"/>
  <c r="AI416" i="2"/>
  <c r="AL416" i="2"/>
  <c r="AN416" i="2"/>
  <c r="AK416" i="2"/>
  <c r="AM416" i="2"/>
  <c r="AG416" i="2"/>
  <c r="AD416" i="2"/>
  <c r="AF416" i="2"/>
  <c r="AC416" i="2"/>
  <c r="AE416" i="2"/>
  <c r="AB416" i="2"/>
  <c r="AA416" i="2"/>
  <c r="Z416" i="2"/>
  <c r="S416" i="2"/>
  <c r="U416" i="2"/>
  <c r="Y416" i="2"/>
  <c r="X416" i="2"/>
  <c r="AH416" i="2"/>
  <c r="T416" i="2"/>
  <c r="O416" i="2"/>
  <c r="P416" i="2"/>
  <c r="Q416" i="2"/>
  <c r="R416" i="2"/>
  <c r="M416" i="2"/>
  <c r="W416" i="2"/>
  <c r="V416" i="2"/>
  <c r="AO416" i="2"/>
  <c r="B416" i="2"/>
  <c r="C416" i="2"/>
  <c r="D416" i="2"/>
  <c r="AJ415" i="2"/>
  <c r="AI415" i="2"/>
  <c r="AL415" i="2"/>
  <c r="AN415" i="2"/>
  <c r="AK415" i="2"/>
  <c r="AM415" i="2"/>
  <c r="AG415" i="2"/>
  <c r="AD415" i="2"/>
  <c r="AF415" i="2"/>
  <c r="AC415" i="2"/>
  <c r="AE415" i="2"/>
  <c r="AB415" i="2"/>
  <c r="AA415" i="2"/>
  <c r="Z415" i="2"/>
  <c r="S415" i="2"/>
  <c r="U415" i="2"/>
  <c r="Y415" i="2"/>
  <c r="X415" i="2"/>
  <c r="AH415" i="2"/>
  <c r="T415" i="2"/>
  <c r="O415" i="2"/>
  <c r="P415" i="2"/>
  <c r="Q415" i="2"/>
  <c r="R415" i="2"/>
  <c r="M415" i="2"/>
  <c r="W415" i="2"/>
  <c r="V415" i="2"/>
  <c r="AO415" i="2"/>
  <c r="B415" i="2"/>
  <c r="C415" i="2"/>
  <c r="D415" i="2"/>
  <c r="AJ414" i="2"/>
  <c r="AI414" i="2"/>
  <c r="AL414" i="2"/>
  <c r="AN414" i="2"/>
  <c r="AK414" i="2"/>
  <c r="AM414" i="2"/>
  <c r="AG414" i="2"/>
  <c r="AD414" i="2"/>
  <c r="AF414" i="2"/>
  <c r="AC414" i="2"/>
  <c r="AE414" i="2"/>
  <c r="AB414" i="2"/>
  <c r="AA414" i="2"/>
  <c r="Z414" i="2"/>
  <c r="S414" i="2"/>
  <c r="U414" i="2"/>
  <c r="Y414" i="2"/>
  <c r="X414" i="2"/>
  <c r="AH414" i="2"/>
  <c r="T414" i="2"/>
  <c r="AP414" i="2" s="1"/>
  <c r="O414" i="2"/>
  <c r="P414" i="2"/>
  <c r="Q414" i="2"/>
  <c r="R414" i="2"/>
  <c r="M414" i="2"/>
  <c r="W414" i="2"/>
  <c r="V414" i="2"/>
  <c r="AO414" i="2"/>
  <c r="B414" i="2"/>
  <c r="C414" i="2"/>
  <c r="D414" i="2"/>
  <c r="AJ413" i="2"/>
  <c r="AI413" i="2"/>
  <c r="AL413" i="2"/>
  <c r="AN413" i="2"/>
  <c r="AK413" i="2"/>
  <c r="AM413" i="2"/>
  <c r="AG413" i="2"/>
  <c r="AD413" i="2"/>
  <c r="AF413" i="2"/>
  <c r="AC413" i="2"/>
  <c r="AE413" i="2"/>
  <c r="AB413" i="2"/>
  <c r="AA413" i="2"/>
  <c r="Z413" i="2"/>
  <c r="S413" i="2"/>
  <c r="U413" i="2"/>
  <c r="Y413" i="2"/>
  <c r="X413" i="2"/>
  <c r="AH413" i="2"/>
  <c r="T413" i="2"/>
  <c r="O413" i="2"/>
  <c r="P413" i="2"/>
  <c r="Q413" i="2"/>
  <c r="R413" i="2"/>
  <c r="M413" i="2"/>
  <c r="W413" i="2"/>
  <c r="V413" i="2"/>
  <c r="AO413" i="2"/>
  <c r="B413" i="2"/>
  <c r="C413" i="2"/>
  <c r="D413" i="2"/>
  <c r="AJ412" i="2"/>
  <c r="AI412" i="2"/>
  <c r="AL412" i="2"/>
  <c r="AN412" i="2"/>
  <c r="AK412" i="2"/>
  <c r="AM412" i="2"/>
  <c r="AG412" i="2"/>
  <c r="AD412" i="2"/>
  <c r="AF412" i="2"/>
  <c r="AC412" i="2"/>
  <c r="AE412" i="2"/>
  <c r="AB412" i="2"/>
  <c r="AA412" i="2"/>
  <c r="Z412" i="2"/>
  <c r="S412" i="2"/>
  <c r="U412" i="2"/>
  <c r="Y412" i="2"/>
  <c r="X412" i="2"/>
  <c r="AH412" i="2"/>
  <c r="T412" i="2"/>
  <c r="O412" i="2"/>
  <c r="P412" i="2"/>
  <c r="Q412" i="2"/>
  <c r="R412" i="2"/>
  <c r="M412" i="2"/>
  <c r="W412" i="2"/>
  <c r="V412" i="2"/>
  <c r="AO412" i="2"/>
  <c r="B412" i="2"/>
  <c r="C412" i="2"/>
  <c r="D412" i="2"/>
  <c r="AJ411" i="2"/>
  <c r="AI411" i="2"/>
  <c r="AL411" i="2"/>
  <c r="AN411" i="2"/>
  <c r="AK411" i="2"/>
  <c r="AM411" i="2"/>
  <c r="AG411" i="2"/>
  <c r="AD411" i="2"/>
  <c r="AF411" i="2"/>
  <c r="AC411" i="2"/>
  <c r="AE411" i="2"/>
  <c r="AB411" i="2"/>
  <c r="AA411" i="2"/>
  <c r="Z411" i="2"/>
  <c r="S411" i="2"/>
  <c r="U411" i="2"/>
  <c r="Y411" i="2"/>
  <c r="X411" i="2"/>
  <c r="AH411" i="2"/>
  <c r="T411" i="2"/>
  <c r="AP411" i="2" s="1"/>
  <c r="O411" i="2"/>
  <c r="P411" i="2"/>
  <c r="Q411" i="2"/>
  <c r="R411" i="2"/>
  <c r="M411" i="2"/>
  <c r="W411" i="2"/>
  <c r="V411" i="2"/>
  <c r="AO411" i="2"/>
  <c r="B411" i="2"/>
  <c r="C411" i="2"/>
  <c r="D411" i="2"/>
  <c r="AJ410" i="2"/>
  <c r="AI410" i="2"/>
  <c r="AL410" i="2"/>
  <c r="AN410" i="2"/>
  <c r="AK410" i="2"/>
  <c r="AM410" i="2"/>
  <c r="AG410" i="2"/>
  <c r="AD410" i="2"/>
  <c r="AF410" i="2"/>
  <c r="AC410" i="2"/>
  <c r="AE410" i="2"/>
  <c r="AB410" i="2"/>
  <c r="AA410" i="2"/>
  <c r="Z410" i="2"/>
  <c r="S410" i="2"/>
  <c r="U410" i="2"/>
  <c r="Y410" i="2"/>
  <c r="X410" i="2"/>
  <c r="AH410" i="2"/>
  <c r="T410" i="2"/>
  <c r="O410" i="2"/>
  <c r="P410" i="2"/>
  <c r="Q410" i="2"/>
  <c r="R410" i="2"/>
  <c r="M410" i="2"/>
  <c r="W410" i="2"/>
  <c r="V410" i="2"/>
  <c r="AO410" i="2"/>
  <c r="B410" i="2"/>
  <c r="C410" i="2"/>
  <c r="D410" i="2"/>
  <c r="AJ409" i="2"/>
  <c r="AI409" i="2"/>
  <c r="AL409" i="2"/>
  <c r="AN409" i="2"/>
  <c r="AK409" i="2"/>
  <c r="AM409" i="2"/>
  <c r="AG409" i="2"/>
  <c r="AD409" i="2"/>
  <c r="AF409" i="2"/>
  <c r="AC409" i="2"/>
  <c r="AE409" i="2"/>
  <c r="AB409" i="2"/>
  <c r="AA409" i="2"/>
  <c r="Z409" i="2"/>
  <c r="S409" i="2"/>
  <c r="U409" i="2"/>
  <c r="Y409" i="2"/>
  <c r="X409" i="2"/>
  <c r="AH409" i="2"/>
  <c r="T409" i="2"/>
  <c r="O409" i="2"/>
  <c r="P409" i="2"/>
  <c r="Q409" i="2"/>
  <c r="R409" i="2"/>
  <c r="M409" i="2"/>
  <c r="W409" i="2"/>
  <c r="V409" i="2"/>
  <c r="AO409" i="2"/>
  <c r="B409" i="2"/>
  <c r="C409" i="2"/>
  <c r="D409" i="2"/>
  <c r="AJ408" i="2"/>
  <c r="AI408" i="2"/>
  <c r="AL408" i="2"/>
  <c r="AN408" i="2"/>
  <c r="AK408" i="2"/>
  <c r="AM408" i="2"/>
  <c r="AG408" i="2"/>
  <c r="AD408" i="2"/>
  <c r="AF408" i="2"/>
  <c r="AC408" i="2"/>
  <c r="AE408" i="2"/>
  <c r="AB408" i="2"/>
  <c r="AA408" i="2"/>
  <c r="Z408" i="2"/>
  <c r="S408" i="2"/>
  <c r="U408" i="2"/>
  <c r="Y408" i="2"/>
  <c r="X408" i="2"/>
  <c r="AH408" i="2"/>
  <c r="T408" i="2"/>
  <c r="O408" i="2"/>
  <c r="P408" i="2"/>
  <c r="Q408" i="2"/>
  <c r="R408" i="2"/>
  <c r="M408" i="2"/>
  <c r="W408" i="2"/>
  <c r="V408" i="2"/>
  <c r="AO408" i="2"/>
  <c r="B408" i="2"/>
  <c r="C408" i="2"/>
  <c r="D408" i="2"/>
  <c r="AJ407" i="2"/>
  <c r="AI407" i="2"/>
  <c r="AL407" i="2"/>
  <c r="AN407" i="2"/>
  <c r="AK407" i="2"/>
  <c r="AM407" i="2"/>
  <c r="AG407" i="2"/>
  <c r="AD407" i="2"/>
  <c r="AF407" i="2"/>
  <c r="AC407" i="2"/>
  <c r="AE407" i="2"/>
  <c r="AB407" i="2"/>
  <c r="AA407" i="2"/>
  <c r="Z407" i="2"/>
  <c r="S407" i="2"/>
  <c r="U407" i="2"/>
  <c r="Y407" i="2"/>
  <c r="X407" i="2"/>
  <c r="AH407" i="2"/>
  <c r="T407" i="2"/>
  <c r="O407" i="2"/>
  <c r="P407" i="2"/>
  <c r="Q407" i="2"/>
  <c r="R407" i="2"/>
  <c r="M407" i="2"/>
  <c r="W407" i="2"/>
  <c r="V407" i="2"/>
  <c r="AO407" i="2"/>
  <c r="B407" i="2"/>
  <c r="C407" i="2"/>
  <c r="D407" i="2"/>
  <c r="AJ406" i="2"/>
  <c r="AI406" i="2"/>
  <c r="AL406" i="2"/>
  <c r="AN406" i="2"/>
  <c r="AK406" i="2"/>
  <c r="AM406" i="2"/>
  <c r="AG406" i="2"/>
  <c r="AD406" i="2"/>
  <c r="AF406" i="2"/>
  <c r="AC406" i="2"/>
  <c r="AE406" i="2"/>
  <c r="AB406" i="2"/>
  <c r="AA406" i="2"/>
  <c r="Z406" i="2"/>
  <c r="S406" i="2"/>
  <c r="U406" i="2"/>
  <c r="Y406" i="2"/>
  <c r="X406" i="2"/>
  <c r="AH406" i="2"/>
  <c r="T406" i="2"/>
  <c r="O406" i="2"/>
  <c r="P406" i="2"/>
  <c r="Q406" i="2"/>
  <c r="R406" i="2"/>
  <c r="M406" i="2"/>
  <c r="W406" i="2"/>
  <c r="V406" i="2"/>
  <c r="AO406" i="2"/>
  <c r="B406" i="2"/>
  <c r="C406" i="2"/>
  <c r="D406" i="2"/>
  <c r="AJ405" i="2"/>
  <c r="AI405" i="2"/>
  <c r="AL405" i="2"/>
  <c r="AN405" i="2"/>
  <c r="AK405" i="2"/>
  <c r="AM405" i="2"/>
  <c r="AG405" i="2"/>
  <c r="AD405" i="2"/>
  <c r="AF405" i="2"/>
  <c r="AC405" i="2"/>
  <c r="AE405" i="2"/>
  <c r="AB405" i="2"/>
  <c r="AA405" i="2"/>
  <c r="Z405" i="2"/>
  <c r="S405" i="2"/>
  <c r="U405" i="2"/>
  <c r="Y405" i="2"/>
  <c r="X405" i="2"/>
  <c r="AH405" i="2"/>
  <c r="T405" i="2"/>
  <c r="O405" i="2"/>
  <c r="P405" i="2"/>
  <c r="Q405" i="2"/>
  <c r="R405" i="2"/>
  <c r="M405" i="2"/>
  <c r="W405" i="2"/>
  <c r="V405" i="2"/>
  <c r="AO405" i="2"/>
  <c r="B405" i="2"/>
  <c r="C405" i="2"/>
  <c r="D405" i="2"/>
  <c r="AJ404" i="2"/>
  <c r="AI404" i="2"/>
  <c r="AL404" i="2"/>
  <c r="AN404" i="2"/>
  <c r="AK404" i="2"/>
  <c r="AM404" i="2"/>
  <c r="AG404" i="2"/>
  <c r="AD404" i="2"/>
  <c r="AF404" i="2"/>
  <c r="AC404" i="2"/>
  <c r="AE404" i="2"/>
  <c r="AB404" i="2"/>
  <c r="AA404" i="2"/>
  <c r="Z404" i="2"/>
  <c r="S404" i="2"/>
  <c r="U404" i="2"/>
  <c r="Y404" i="2"/>
  <c r="X404" i="2"/>
  <c r="AH404" i="2"/>
  <c r="T404" i="2"/>
  <c r="O404" i="2"/>
  <c r="P404" i="2"/>
  <c r="Q404" i="2"/>
  <c r="R404" i="2"/>
  <c r="M404" i="2"/>
  <c r="W404" i="2"/>
  <c r="V404" i="2"/>
  <c r="AO404" i="2"/>
  <c r="B404" i="2"/>
  <c r="C404" i="2"/>
  <c r="D404" i="2"/>
  <c r="AJ403" i="2"/>
  <c r="AI403" i="2"/>
  <c r="AL403" i="2"/>
  <c r="AN403" i="2"/>
  <c r="AK403" i="2"/>
  <c r="AM403" i="2"/>
  <c r="AG403" i="2"/>
  <c r="AD403" i="2"/>
  <c r="AF403" i="2"/>
  <c r="AC403" i="2"/>
  <c r="AE403" i="2"/>
  <c r="AB403" i="2"/>
  <c r="AA403" i="2"/>
  <c r="Z403" i="2"/>
  <c r="S403" i="2"/>
  <c r="U403" i="2"/>
  <c r="Y403" i="2"/>
  <c r="X403" i="2"/>
  <c r="AH403" i="2"/>
  <c r="T403" i="2"/>
  <c r="O403" i="2"/>
  <c r="P403" i="2"/>
  <c r="Q403" i="2"/>
  <c r="R403" i="2"/>
  <c r="M403" i="2"/>
  <c r="W403" i="2"/>
  <c r="V403" i="2"/>
  <c r="AO403" i="2"/>
  <c r="B403" i="2"/>
  <c r="C403" i="2"/>
  <c r="D403" i="2"/>
  <c r="AJ402" i="2"/>
  <c r="AI402" i="2"/>
  <c r="AL402" i="2"/>
  <c r="AN402" i="2"/>
  <c r="AK402" i="2"/>
  <c r="AM402" i="2"/>
  <c r="AG402" i="2"/>
  <c r="AD402" i="2"/>
  <c r="AF402" i="2"/>
  <c r="AC402" i="2"/>
  <c r="AE402" i="2"/>
  <c r="AB402" i="2"/>
  <c r="AA402" i="2"/>
  <c r="Z402" i="2"/>
  <c r="S402" i="2"/>
  <c r="U402" i="2"/>
  <c r="Y402" i="2"/>
  <c r="X402" i="2"/>
  <c r="AH402" i="2"/>
  <c r="T402" i="2"/>
  <c r="AP402" i="2" s="1"/>
  <c r="O402" i="2"/>
  <c r="P402" i="2"/>
  <c r="Q402" i="2"/>
  <c r="R402" i="2"/>
  <c r="M402" i="2"/>
  <c r="W402" i="2"/>
  <c r="V402" i="2"/>
  <c r="AO402" i="2"/>
  <c r="B402" i="2"/>
  <c r="C402" i="2"/>
  <c r="D402" i="2"/>
  <c r="AJ401" i="2"/>
  <c r="AI401" i="2"/>
  <c r="AL401" i="2"/>
  <c r="AN401" i="2"/>
  <c r="AK401" i="2"/>
  <c r="AM401" i="2"/>
  <c r="AG401" i="2"/>
  <c r="AD401" i="2"/>
  <c r="AF401" i="2"/>
  <c r="AC401" i="2"/>
  <c r="AE401" i="2"/>
  <c r="AB401" i="2"/>
  <c r="AA401" i="2"/>
  <c r="Z401" i="2"/>
  <c r="S401" i="2"/>
  <c r="U401" i="2"/>
  <c r="Y401" i="2"/>
  <c r="X401" i="2"/>
  <c r="AH401" i="2"/>
  <c r="T401" i="2"/>
  <c r="O401" i="2"/>
  <c r="P401" i="2"/>
  <c r="Q401" i="2"/>
  <c r="R401" i="2"/>
  <c r="M401" i="2"/>
  <c r="W401" i="2"/>
  <c r="V401" i="2"/>
  <c r="AO401" i="2"/>
  <c r="B401" i="2"/>
  <c r="C401" i="2"/>
  <c r="D401" i="2"/>
  <c r="AJ400" i="2"/>
  <c r="AI400" i="2"/>
  <c r="AL400" i="2"/>
  <c r="AN400" i="2"/>
  <c r="AK400" i="2"/>
  <c r="AM400" i="2"/>
  <c r="AG400" i="2"/>
  <c r="AD400" i="2"/>
  <c r="AF400" i="2"/>
  <c r="AC400" i="2"/>
  <c r="AE400" i="2"/>
  <c r="AB400" i="2"/>
  <c r="AA400" i="2"/>
  <c r="Z400" i="2"/>
  <c r="S400" i="2"/>
  <c r="U400" i="2"/>
  <c r="Y400" i="2"/>
  <c r="X400" i="2"/>
  <c r="AH400" i="2"/>
  <c r="T400" i="2"/>
  <c r="O400" i="2"/>
  <c r="P400" i="2"/>
  <c r="Q400" i="2"/>
  <c r="R400" i="2"/>
  <c r="M400" i="2"/>
  <c r="W400" i="2"/>
  <c r="V400" i="2"/>
  <c r="AO400" i="2"/>
  <c r="B400" i="2"/>
  <c r="C400" i="2"/>
  <c r="D400" i="2"/>
  <c r="AJ399" i="2"/>
  <c r="AI399" i="2"/>
  <c r="AL399" i="2"/>
  <c r="AN399" i="2"/>
  <c r="AK399" i="2"/>
  <c r="AM399" i="2"/>
  <c r="AG399" i="2"/>
  <c r="AD399" i="2"/>
  <c r="AF399" i="2"/>
  <c r="AC399" i="2"/>
  <c r="AE399" i="2"/>
  <c r="AB399" i="2"/>
  <c r="AA399" i="2"/>
  <c r="Z399" i="2"/>
  <c r="S399" i="2"/>
  <c r="U399" i="2"/>
  <c r="Y399" i="2"/>
  <c r="X399" i="2"/>
  <c r="AH399" i="2"/>
  <c r="T399" i="2"/>
  <c r="AP399" i="2" s="1"/>
  <c r="O399" i="2"/>
  <c r="P399" i="2"/>
  <c r="Q399" i="2"/>
  <c r="R399" i="2"/>
  <c r="M399" i="2"/>
  <c r="W399" i="2"/>
  <c r="V399" i="2"/>
  <c r="AO399" i="2"/>
  <c r="B399" i="2"/>
  <c r="C399" i="2"/>
  <c r="D399" i="2"/>
  <c r="AJ398" i="2"/>
  <c r="AI398" i="2"/>
  <c r="AL398" i="2"/>
  <c r="AN398" i="2"/>
  <c r="AK398" i="2"/>
  <c r="AM398" i="2"/>
  <c r="AG398" i="2"/>
  <c r="AD398" i="2"/>
  <c r="AF398" i="2"/>
  <c r="AC398" i="2"/>
  <c r="AE398" i="2"/>
  <c r="AB398" i="2"/>
  <c r="AA398" i="2"/>
  <c r="Z398" i="2"/>
  <c r="S398" i="2"/>
  <c r="U398" i="2"/>
  <c r="Y398" i="2"/>
  <c r="X398" i="2"/>
  <c r="AH398" i="2"/>
  <c r="T398" i="2"/>
  <c r="O398" i="2"/>
  <c r="P398" i="2"/>
  <c r="Q398" i="2"/>
  <c r="R398" i="2"/>
  <c r="M398" i="2"/>
  <c r="W398" i="2"/>
  <c r="V398" i="2"/>
  <c r="AO398" i="2"/>
  <c r="B398" i="2"/>
  <c r="C398" i="2"/>
  <c r="D398" i="2"/>
  <c r="AJ397" i="2"/>
  <c r="AI397" i="2"/>
  <c r="AL397" i="2"/>
  <c r="AN397" i="2"/>
  <c r="AK397" i="2"/>
  <c r="AM397" i="2"/>
  <c r="AG397" i="2"/>
  <c r="AD397" i="2"/>
  <c r="AF397" i="2"/>
  <c r="AC397" i="2"/>
  <c r="AE397" i="2"/>
  <c r="AB397" i="2"/>
  <c r="AA397" i="2"/>
  <c r="Z397" i="2"/>
  <c r="S397" i="2"/>
  <c r="U397" i="2"/>
  <c r="Y397" i="2"/>
  <c r="X397" i="2"/>
  <c r="AH397" i="2"/>
  <c r="T397" i="2"/>
  <c r="O397" i="2"/>
  <c r="P397" i="2"/>
  <c r="Q397" i="2"/>
  <c r="R397" i="2"/>
  <c r="M397" i="2"/>
  <c r="W397" i="2"/>
  <c r="V397" i="2"/>
  <c r="AO397" i="2"/>
  <c r="B397" i="2"/>
  <c r="C397" i="2"/>
  <c r="D397" i="2"/>
  <c r="AJ396" i="2"/>
  <c r="AI396" i="2"/>
  <c r="AL396" i="2"/>
  <c r="AN396" i="2"/>
  <c r="AK396" i="2"/>
  <c r="AM396" i="2"/>
  <c r="AG396" i="2"/>
  <c r="AD396" i="2"/>
  <c r="AF396" i="2"/>
  <c r="AC396" i="2"/>
  <c r="AE396" i="2"/>
  <c r="AB396" i="2"/>
  <c r="AA396" i="2"/>
  <c r="Z396" i="2"/>
  <c r="S396" i="2"/>
  <c r="U396" i="2"/>
  <c r="Y396" i="2"/>
  <c r="X396" i="2"/>
  <c r="AH396" i="2"/>
  <c r="T396" i="2"/>
  <c r="O396" i="2"/>
  <c r="P396" i="2"/>
  <c r="Q396" i="2"/>
  <c r="R396" i="2"/>
  <c r="M396" i="2"/>
  <c r="W396" i="2"/>
  <c r="V396" i="2"/>
  <c r="AO396" i="2"/>
  <c r="B396" i="2"/>
  <c r="C396" i="2"/>
  <c r="D396" i="2"/>
  <c r="AJ395" i="2"/>
  <c r="AI395" i="2"/>
  <c r="AL395" i="2"/>
  <c r="AN395" i="2"/>
  <c r="AK395" i="2"/>
  <c r="AM395" i="2"/>
  <c r="AG395" i="2"/>
  <c r="AD395" i="2"/>
  <c r="AF395" i="2"/>
  <c r="AC395" i="2"/>
  <c r="AE395" i="2"/>
  <c r="AB395" i="2"/>
  <c r="AA395" i="2"/>
  <c r="Z395" i="2"/>
  <c r="S395" i="2"/>
  <c r="U395" i="2"/>
  <c r="Y395" i="2"/>
  <c r="X395" i="2"/>
  <c r="AH395" i="2"/>
  <c r="T395" i="2"/>
  <c r="O395" i="2"/>
  <c r="P395" i="2"/>
  <c r="Q395" i="2"/>
  <c r="R395" i="2"/>
  <c r="M395" i="2"/>
  <c r="W395" i="2"/>
  <c r="V395" i="2"/>
  <c r="AO395" i="2"/>
  <c r="B395" i="2"/>
  <c r="C395" i="2"/>
  <c r="D395" i="2"/>
  <c r="AJ394" i="2"/>
  <c r="AI394" i="2"/>
  <c r="AL394" i="2"/>
  <c r="AN394" i="2"/>
  <c r="AK394" i="2"/>
  <c r="AM394" i="2"/>
  <c r="AG394" i="2"/>
  <c r="AD394" i="2"/>
  <c r="AF394" i="2"/>
  <c r="AC394" i="2"/>
  <c r="AE394" i="2"/>
  <c r="AB394" i="2"/>
  <c r="AA394" i="2"/>
  <c r="Z394" i="2"/>
  <c r="S394" i="2"/>
  <c r="U394" i="2"/>
  <c r="Y394" i="2"/>
  <c r="X394" i="2"/>
  <c r="AH394" i="2"/>
  <c r="T394" i="2"/>
  <c r="O394" i="2"/>
  <c r="P394" i="2"/>
  <c r="Q394" i="2"/>
  <c r="R394" i="2"/>
  <c r="M394" i="2"/>
  <c r="W394" i="2"/>
  <c r="V394" i="2"/>
  <c r="AO394" i="2"/>
  <c r="B394" i="2"/>
  <c r="C394" i="2"/>
  <c r="D394" i="2"/>
  <c r="AJ393" i="2"/>
  <c r="AI393" i="2"/>
  <c r="AL393" i="2"/>
  <c r="AN393" i="2"/>
  <c r="AK393" i="2"/>
  <c r="AM393" i="2"/>
  <c r="AG393" i="2"/>
  <c r="AD393" i="2"/>
  <c r="AF393" i="2"/>
  <c r="AC393" i="2"/>
  <c r="AE393" i="2"/>
  <c r="AB393" i="2"/>
  <c r="AA393" i="2"/>
  <c r="Z393" i="2"/>
  <c r="S393" i="2"/>
  <c r="U393" i="2"/>
  <c r="Y393" i="2"/>
  <c r="X393" i="2"/>
  <c r="AH393" i="2"/>
  <c r="T393" i="2"/>
  <c r="O393" i="2"/>
  <c r="P393" i="2"/>
  <c r="Q393" i="2"/>
  <c r="R393" i="2"/>
  <c r="M393" i="2"/>
  <c r="W393" i="2"/>
  <c r="V393" i="2"/>
  <c r="AO393" i="2"/>
  <c r="B393" i="2"/>
  <c r="C393" i="2"/>
  <c r="D393" i="2"/>
  <c r="AJ392" i="2"/>
  <c r="AI392" i="2"/>
  <c r="AL392" i="2"/>
  <c r="AN392" i="2"/>
  <c r="AK392" i="2"/>
  <c r="AM392" i="2"/>
  <c r="AG392" i="2"/>
  <c r="AD392" i="2"/>
  <c r="AF392" i="2"/>
  <c r="AC392" i="2"/>
  <c r="AE392" i="2"/>
  <c r="AB392" i="2"/>
  <c r="AA392" i="2"/>
  <c r="Z392" i="2"/>
  <c r="S392" i="2"/>
  <c r="U392" i="2"/>
  <c r="Y392" i="2"/>
  <c r="X392" i="2"/>
  <c r="AH392" i="2"/>
  <c r="T392" i="2"/>
  <c r="O392" i="2"/>
  <c r="P392" i="2"/>
  <c r="Q392" i="2"/>
  <c r="R392" i="2"/>
  <c r="M392" i="2"/>
  <c r="W392" i="2"/>
  <c r="V392" i="2"/>
  <c r="AO392" i="2"/>
  <c r="B392" i="2"/>
  <c r="C392" i="2"/>
  <c r="D392" i="2"/>
  <c r="AJ391" i="2"/>
  <c r="AI391" i="2"/>
  <c r="AL391" i="2"/>
  <c r="AN391" i="2"/>
  <c r="AK391" i="2"/>
  <c r="AM391" i="2"/>
  <c r="AG391" i="2"/>
  <c r="AD391" i="2"/>
  <c r="AF391" i="2"/>
  <c r="AC391" i="2"/>
  <c r="AE391" i="2"/>
  <c r="AB391" i="2"/>
  <c r="AA391" i="2"/>
  <c r="Z391" i="2"/>
  <c r="S391" i="2"/>
  <c r="U391" i="2"/>
  <c r="Y391" i="2"/>
  <c r="X391" i="2"/>
  <c r="AH391" i="2"/>
  <c r="T391" i="2"/>
  <c r="O391" i="2"/>
  <c r="P391" i="2"/>
  <c r="Q391" i="2"/>
  <c r="R391" i="2"/>
  <c r="M391" i="2"/>
  <c r="W391" i="2"/>
  <c r="V391" i="2"/>
  <c r="AO391" i="2"/>
  <c r="B391" i="2"/>
  <c r="C391" i="2"/>
  <c r="D391" i="2"/>
  <c r="AJ390" i="2"/>
  <c r="AI390" i="2"/>
  <c r="AL390" i="2"/>
  <c r="AN390" i="2"/>
  <c r="AK390" i="2"/>
  <c r="AM390" i="2"/>
  <c r="AG390" i="2"/>
  <c r="AD390" i="2"/>
  <c r="AF390" i="2"/>
  <c r="AC390" i="2"/>
  <c r="AE390" i="2"/>
  <c r="AB390" i="2"/>
  <c r="AA390" i="2"/>
  <c r="Z390" i="2"/>
  <c r="S390" i="2"/>
  <c r="U390" i="2"/>
  <c r="Y390" i="2"/>
  <c r="X390" i="2"/>
  <c r="AH390" i="2"/>
  <c r="T390" i="2"/>
  <c r="AP390" i="2" s="1"/>
  <c r="O390" i="2"/>
  <c r="P390" i="2"/>
  <c r="Q390" i="2"/>
  <c r="R390" i="2"/>
  <c r="M390" i="2"/>
  <c r="W390" i="2"/>
  <c r="V390" i="2"/>
  <c r="AO390" i="2"/>
  <c r="B390" i="2"/>
  <c r="C390" i="2"/>
  <c r="D390" i="2"/>
  <c r="AJ389" i="2"/>
  <c r="AI389" i="2"/>
  <c r="AL389" i="2"/>
  <c r="AN389" i="2"/>
  <c r="AK389" i="2"/>
  <c r="AM389" i="2"/>
  <c r="AG389" i="2"/>
  <c r="AD389" i="2"/>
  <c r="AF389" i="2"/>
  <c r="AC389" i="2"/>
  <c r="AE389" i="2"/>
  <c r="AB389" i="2"/>
  <c r="AA389" i="2"/>
  <c r="Z389" i="2"/>
  <c r="S389" i="2"/>
  <c r="U389" i="2"/>
  <c r="Y389" i="2"/>
  <c r="X389" i="2"/>
  <c r="AH389" i="2"/>
  <c r="T389" i="2"/>
  <c r="O389" i="2"/>
  <c r="P389" i="2"/>
  <c r="Q389" i="2"/>
  <c r="R389" i="2"/>
  <c r="M389" i="2"/>
  <c r="W389" i="2"/>
  <c r="V389" i="2"/>
  <c r="AO389" i="2"/>
  <c r="B389" i="2"/>
  <c r="C389" i="2"/>
  <c r="D389" i="2"/>
  <c r="AJ388" i="2"/>
  <c r="AI388" i="2"/>
  <c r="AL388" i="2"/>
  <c r="AN388" i="2"/>
  <c r="AK388" i="2"/>
  <c r="AM388" i="2"/>
  <c r="AG388" i="2"/>
  <c r="AD388" i="2"/>
  <c r="AF388" i="2"/>
  <c r="AC388" i="2"/>
  <c r="AE388" i="2"/>
  <c r="AB388" i="2"/>
  <c r="AA388" i="2"/>
  <c r="Z388" i="2"/>
  <c r="S388" i="2"/>
  <c r="U388" i="2"/>
  <c r="Y388" i="2"/>
  <c r="X388" i="2"/>
  <c r="AH388" i="2"/>
  <c r="T388" i="2"/>
  <c r="O388" i="2"/>
  <c r="P388" i="2"/>
  <c r="Q388" i="2"/>
  <c r="R388" i="2"/>
  <c r="M388" i="2"/>
  <c r="W388" i="2"/>
  <c r="V388" i="2"/>
  <c r="AO388" i="2"/>
  <c r="B388" i="2"/>
  <c r="C388" i="2"/>
  <c r="D388" i="2"/>
  <c r="AJ387" i="2"/>
  <c r="AI387" i="2"/>
  <c r="AL387" i="2"/>
  <c r="AN387" i="2"/>
  <c r="AK387" i="2"/>
  <c r="AM387" i="2"/>
  <c r="AG387" i="2"/>
  <c r="AD387" i="2"/>
  <c r="AF387" i="2"/>
  <c r="AC387" i="2"/>
  <c r="AE387" i="2"/>
  <c r="AB387" i="2"/>
  <c r="AA387" i="2"/>
  <c r="Z387" i="2"/>
  <c r="S387" i="2"/>
  <c r="U387" i="2"/>
  <c r="Y387" i="2"/>
  <c r="X387" i="2"/>
  <c r="AH387" i="2"/>
  <c r="T387" i="2"/>
  <c r="AP387" i="2" s="1"/>
  <c r="O387" i="2"/>
  <c r="P387" i="2"/>
  <c r="Q387" i="2"/>
  <c r="R387" i="2"/>
  <c r="M387" i="2"/>
  <c r="W387" i="2"/>
  <c r="V387" i="2"/>
  <c r="AO387" i="2"/>
  <c r="B387" i="2"/>
  <c r="C387" i="2"/>
  <c r="D387" i="2"/>
  <c r="AJ386" i="2"/>
  <c r="AI386" i="2"/>
  <c r="AL386" i="2"/>
  <c r="AN386" i="2"/>
  <c r="AK386" i="2"/>
  <c r="AM386" i="2"/>
  <c r="AG386" i="2"/>
  <c r="AD386" i="2"/>
  <c r="AF386" i="2"/>
  <c r="AC386" i="2"/>
  <c r="AE386" i="2"/>
  <c r="AB386" i="2"/>
  <c r="AA386" i="2"/>
  <c r="Z386" i="2"/>
  <c r="S386" i="2"/>
  <c r="U386" i="2"/>
  <c r="Y386" i="2"/>
  <c r="X386" i="2"/>
  <c r="AH386" i="2"/>
  <c r="T386" i="2"/>
  <c r="O386" i="2"/>
  <c r="P386" i="2"/>
  <c r="Q386" i="2"/>
  <c r="R386" i="2"/>
  <c r="M386" i="2"/>
  <c r="W386" i="2"/>
  <c r="V386" i="2"/>
  <c r="AO386" i="2"/>
  <c r="B386" i="2"/>
  <c r="C386" i="2"/>
  <c r="D386" i="2"/>
  <c r="AJ385" i="2"/>
  <c r="AI385" i="2"/>
  <c r="AL385" i="2"/>
  <c r="AN385" i="2"/>
  <c r="AK385" i="2"/>
  <c r="AM385" i="2"/>
  <c r="AG385" i="2"/>
  <c r="AD385" i="2"/>
  <c r="AF385" i="2"/>
  <c r="AC385" i="2"/>
  <c r="AE385" i="2"/>
  <c r="AB385" i="2"/>
  <c r="AA385" i="2"/>
  <c r="Z385" i="2"/>
  <c r="S385" i="2"/>
  <c r="U385" i="2"/>
  <c r="Y385" i="2"/>
  <c r="X385" i="2"/>
  <c r="AH385" i="2"/>
  <c r="T385" i="2"/>
  <c r="O385" i="2"/>
  <c r="P385" i="2"/>
  <c r="Q385" i="2"/>
  <c r="R385" i="2"/>
  <c r="M385" i="2"/>
  <c r="W385" i="2"/>
  <c r="V385" i="2"/>
  <c r="AO385" i="2"/>
  <c r="B385" i="2"/>
  <c r="C385" i="2"/>
  <c r="D385" i="2"/>
  <c r="AJ384" i="2"/>
  <c r="AI384" i="2"/>
  <c r="AL384" i="2"/>
  <c r="AN384" i="2"/>
  <c r="AK384" i="2"/>
  <c r="AM384" i="2"/>
  <c r="AG384" i="2"/>
  <c r="AD384" i="2"/>
  <c r="AF384" i="2"/>
  <c r="AC384" i="2"/>
  <c r="AE384" i="2"/>
  <c r="AB384" i="2"/>
  <c r="AA384" i="2"/>
  <c r="Z384" i="2"/>
  <c r="S384" i="2"/>
  <c r="U384" i="2"/>
  <c r="Y384" i="2"/>
  <c r="X384" i="2"/>
  <c r="AH384" i="2"/>
  <c r="T384" i="2"/>
  <c r="O384" i="2"/>
  <c r="P384" i="2"/>
  <c r="Q384" i="2"/>
  <c r="R384" i="2"/>
  <c r="M384" i="2"/>
  <c r="W384" i="2"/>
  <c r="V384" i="2"/>
  <c r="AO384" i="2"/>
  <c r="B384" i="2"/>
  <c r="C384" i="2"/>
  <c r="D384" i="2"/>
  <c r="AJ383" i="2"/>
  <c r="AI383" i="2"/>
  <c r="AL383" i="2"/>
  <c r="AN383" i="2"/>
  <c r="AK383" i="2"/>
  <c r="AM383" i="2"/>
  <c r="AG383" i="2"/>
  <c r="AD383" i="2"/>
  <c r="AF383" i="2"/>
  <c r="AC383" i="2"/>
  <c r="AE383" i="2"/>
  <c r="AB383" i="2"/>
  <c r="AA383" i="2"/>
  <c r="Z383" i="2"/>
  <c r="S383" i="2"/>
  <c r="U383" i="2"/>
  <c r="Y383" i="2"/>
  <c r="X383" i="2"/>
  <c r="AH383" i="2"/>
  <c r="T383" i="2"/>
  <c r="O383" i="2"/>
  <c r="P383" i="2"/>
  <c r="Q383" i="2"/>
  <c r="R383" i="2"/>
  <c r="M383" i="2"/>
  <c r="W383" i="2"/>
  <c r="V383" i="2"/>
  <c r="AO383" i="2"/>
  <c r="B383" i="2"/>
  <c r="C383" i="2"/>
  <c r="D383" i="2"/>
  <c r="AJ382" i="2"/>
  <c r="AI382" i="2"/>
  <c r="AL382" i="2"/>
  <c r="AN382" i="2"/>
  <c r="AK382" i="2"/>
  <c r="AM382" i="2"/>
  <c r="AG382" i="2"/>
  <c r="AD382" i="2"/>
  <c r="AF382" i="2"/>
  <c r="AC382" i="2"/>
  <c r="AE382" i="2"/>
  <c r="AB382" i="2"/>
  <c r="AA382" i="2"/>
  <c r="Z382" i="2"/>
  <c r="S382" i="2"/>
  <c r="U382" i="2"/>
  <c r="Y382" i="2"/>
  <c r="X382" i="2"/>
  <c r="AH382" i="2"/>
  <c r="T382" i="2"/>
  <c r="O382" i="2"/>
  <c r="P382" i="2"/>
  <c r="Q382" i="2"/>
  <c r="R382" i="2"/>
  <c r="M382" i="2"/>
  <c r="W382" i="2"/>
  <c r="V382" i="2"/>
  <c r="AO382" i="2"/>
  <c r="B382" i="2"/>
  <c r="C382" i="2"/>
  <c r="D382" i="2"/>
  <c r="AJ381" i="2"/>
  <c r="AI381" i="2"/>
  <c r="AL381" i="2"/>
  <c r="AN381" i="2"/>
  <c r="AK381" i="2"/>
  <c r="AM381" i="2"/>
  <c r="AG381" i="2"/>
  <c r="AD381" i="2"/>
  <c r="AF381" i="2"/>
  <c r="AC381" i="2"/>
  <c r="AE381" i="2"/>
  <c r="AB381" i="2"/>
  <c r="AA381" i="2"/>
  <c r="Z381" i="2"/>
  <c r="S381" i="2"/>
  <c r="U381" i="2"/>
  <c r="Y381" i="2"/>
  <c r="X381" i="2"/>
  <c r="AH381" i="2"/>
  <c r="T381" i="2"/>
  <c r="O381" i="2"/>
  <c r="P381" i="2"/>
  <c r="Q381" i="2"/>
  <c r="R381" i="2"/>
  <c r="M381" i="2"/>
  <c r="W381" i="2"/>
  <c r="V381" i="2"/>
  <c r="AO381" i="2"/>
  <c r="B381" i="2"/>
  <c r="C381" i="2"/>
  <c r="D381" i="2"/>
  <c r="AJ380" i="2"/>
  <c r="AI380" i="2"/>
  <c r="AL380" i="2"/>
  <c r="AN380" i="2"/>
  <c r="AK380" i="2"/>
  <c r="AM380" i="2"/>
  <c r="AG380" i="2"/>
  <c r="AD380" i="2"/>
  <c r="AF380" i="2"/>
  <c r="AC380" i="2"/>
  <c r="AE380" i="2"/>
  <c r="AB380" i="2"/>
  <c r="AA380" i="2"/>
  <c r="Z380" i="2"/>
  <c r="S380" i="2"/>
  <c r="U380" i="2"/>
  <c r="Y380" i="2"/>
  <c r="X380" i="2"/>
  <c r="AH380" i="2"/>
  <c r="T380" i="2"/>
  <c r="O380" i="2"/>
  <c r="P380" i="2"/>
  <c r="Q380" i="2"/>
  <c r="R380" i="2"/>
  <c r="M380" i="2"/>
  <c r="W380" i="2"/>
  <c r="V380" i="2"/>
  <c r="AO380" i="2"/>
  <c r="B380" i="2"/>
  <c r="C380" i="2"/>
  <c r="D380" i="2"/>
  <c r="AJ379" i="2"/>
  <c r="AI379" i="2"/>
  <c r="AL379" i="2"/>
  <c r="AN379" i="2"/>
  <c r="AK379" i="2"/>
  <c r="AM379" i="2"/>
  <c r="AG379" i="2"/>
  <c r="AD379" i="2"/>
  <c r="AF379" i="2"/>
  <c r="AC379" i="2"/>
  <c r="AE379" i="2"/>
  <c r="AB379" i="2"/>
  <c r="AA379" i="2"/>
  <c r="Z379" i="2"/>
  <c r="S379" i="2"/>
  <c r="U379" i="2"/>
  <c r="Y379" i="2"/>
  <c r="X379" i="2"/>
  <c r="AH379" i="2"/>
  <c r="T379" i="2"/>
  <c r="O379" i="2"/>
  <c r="P379" i="2"/>
  <c r="Q379" i="2"/>
  <c r="R379" i="2"/>
  <c r="M379" i="2"/>
  <c r="W379" i="2"/>
  <c r="V379" i="2"/>
  <c r="AO379" i="2"/>
  <c r="B379" i="2"/>
  <c r="C379" i="2"/>
  <c r="D379" i="2"/>
  <c r="AJ378" i="2"/>
  <c r="AI378" i="2"/>
  <c r="AL378" i="2"/>
  <c r="AN378" i="2"/>
  <c r="AK378" i="2"/>
  <c r="AM378" i="2"/>
  <c r="AG378" i="2"/>
  <c r="AD378" i="2"/>
  <c r="AF378" i="2"/>
  <c r="AC378" i="2"/>
  <c r="AE378" i="2"/>
  <c r="AB378" i="2"/>
  <c r="AA378" i="2"/>
  <c r="Z378" i="2"/>
  <c r="S378" i="2"/>
  <c r="U378" i="2"/>
  <c r="Y378" i="2"/>
  <c r="X378" i="2"/>
  <c r="AH378" i="2"/>
  <c r="T378" i="2"/>
  <c r="AP378" i="2" s="1"/>
  <c r="O378" i="2"/>
  <c r="P378" i="2"/>
  <c r="Q378" i="2"/>
  <c r="R378" i="2"/>
  <c r="M378" i="2"/>
  <c r="W378" i="2"/>
  <c r="V378" i="2"/>
  <c r="AO378" i="2"/>
  <c r="B378" i="2"/>
  <c r="C378" i="2"/>
  <c r="D378" i="2"/>
  <c r="AJ377" i="2"/>
  <c r="AI377" i="2"/>
  <c r="AL377" i="2"/>
  <c r="AN377" i="2"/>
  <c r="AK377" i="2"/>
  <c r="AM377" i="2"/>
  <c r="AG377" i="2"/>
  <c r="AD377" i="2"/>
  <c r="AF377" i="2"/>
  <c r="AC377" i="2"/>
  <c r="AE377" i="2"/>
  <c r="AB377" i="2"/>
  <c r="AA377" i="2"/>
  <c r="Z377" i="2"/>
  <c r="S377" i="2"/>
  <c r="U377" i="2"/>
  <c r="Y377" i="2"/>
  <c r="X377" i="2"/>
  <c r="AH377" i="2"/>
  <c r="T377" i="2"/>
  <c r="O377" i="2"/>
  <c r="P377" i="2"/>
  <c r="Q377" i="2"/>
  <c r="R377" i="2"/>
  <c r="M377" i="2"/>
  <c r="W377" i="2"/>
  <c r="V377" i="2"/>
  <c r="AO377" i="2"/>
  <c r="B377" i="2"/>
  <c r="C377" i="2"/>
  <c r="D377" i="2"/>
  <c r="AJ376" i="2"/>
  <c r="AI376" i="2"/>
  <c r="AL376" i="2"/>
  <c r="AN376" i="2"/>
  <c r="AK376" i="2"/>
  <c r="AM376" i="2"/>
  <c r="AG376" i="2"/>
  <c r="AD376" i="2"/>
  <c r="AF376" i="2"/>
  <c r="AC376" i="2"/>
  <c r="AE376" i="2"/>
  <c r="AB376" i="2"/>
  <c r="AA376" i="2"/>
  <c r="Z376" i="2"/>
  <c r="S376" i="2"/>
  <c r="U376" i="2"/>
  <c r="Y376" i="2"/>
  <c r="X376" i="2"/>
  <c r="AH376" i="2"/>
  <c r="T376" i="2"/>
  <c r="O376" i="2"/>
  <c r="P376" i="2"/>
  <c r="Q376" i="2"/>
  <c r="R376" i="2"/>
  <c r="M376" i="2"/>
  <c r="W376" i="2"/>
  <c r="V376" i="2"/>
  <c r="AO376" i="2"/>
  <c r="B376" i="2"/>
  <c r="C376" i="2"/>
  <c r="D376" i="2"/>
  <c r="AJ375" i="2"/>
  <c r="AI375" i="2"/>
  <c r="AL375" i="2"/>
  <c r="AN375" i="2"/>
  <c r="AK375" i="2"/>
  <c r="AM375" i="2"/>
  <c r="AG375" i="2"/>
  <c r="AD375" i="2"/>
  <c r="AF375" i="2"/>
  <c r="AC375" i="2"/>
  <c r="AE375" i="2"/>
  <c r="AB375" i="2"/>
  <c r="AA375" i="2"/>
  <c r="Z375" i="2"/>
  <c r="S375" i="2"/>
  <c r="U375" i="2"/>
  <c r="Y375" i="2"/>
  <c r="X375" i="2"/>
  <c r="AH375" i="2"/>
  <c r="T375" i="2"/>
  <c r="AP375" i="2" s="1"/>
  <c r="O375" i="2"/>
  <c r="P375" i="2"/>
  <c r="Q375" i="2"/>
  <c r="R375" i="2"/>
  <c r="M375" i="2"/>
  <c r="W375" i="2"/>
  <c r="V375" i="2"/>
  <c r="AO375" i="2"/>
  <c r="B375" i="2"/>
  <c r="C375" i="2"/>
  <c r="D375" i="2"/>
  <c r="AJ374" i="2"/>
  <c r="AI374" i="2"/>
  <c r="AL374" i="2"/>
  <c r="AN374" i="2"/>
  <c r="AK374" i="2"/>
  <c r="AM374" i="2"/>
  <c r="AG374" i="2"/>
  <c r="AD374" i="2"/>
  <c r="AF374" i="2"/>
  <c r="AC374" i="2"/>
  <c r="AE374" i="2"/>
  <c r="AB374" i="2"/>
  <c r="AA374" i="2"/>
  <c r="Z374" i="2"/>
  <c r="S374" i="2"/>
  <c r="U374" i="2"/>
  <c r="Y374" i="2"/>
  <c r="X374" i="2"/>
  <c r="AH374" i="2"/>
  <c r="T374" i="2"/>
  <c r="O374" i="2"/>
  <c r="P374" i="2"/>
  <c r="Q374" i="2"/>
  <c r="R374" i="2"/>
  <c r="M374" i="2"/>
  <c r="W374" i="2"/>
  <c r="V374" i="2"/>
  <c r="AO374" i="2"/>
  <c r="B374" i="2"/>
  <c r="C374" i="2"/>
  <c r="D374" i="2"/>
  <c r="AJ373" i="2"/>
  <c r="AI373" i="2"/>
  <c r="AL373" i="2"/>
  <c r="AN373" i="2"/>
  <c r="AK373" i="2"/>
  <c r="AM373" i="2"/>
  <c r="AG373" i="2"/>
  <c r="AD373" i="2"/>
  <c r="AF373" i="2"/>
  <c r="AC373" i="2"/>
  <c r="AE373" i="2"/>
  <c r="AB373" i="2"/>
  <c r="AA373" i="2"/>
  <c r="Z373" i="2"/>
  <c r="S373" i="2"/>
  <c r="U373" i="2"/>
  <c r="Y373" i="2"/>
  <c r="X373" i="2"/>
  <c r="AH373" i="2"/>
  <c r="T373" i="2"/>
  <c r="O373" i="2"/>
  <c r="P373" i="2"/>
  <c r="Q373" i="2"/>
  <c r="R373" i="2"/>
  <c r="M373" i="2"/>
  <c r="W373" i="2"/>
  <c r="V373" i="2"/>
  <c r="AO373" i="2"/>
  <c r="B373" i="2"/>
  <c r="C373" i="2"/>
  <c r="D373" i="2"/>
  <c r="AJ372" i="2"/>
  <c r="AI372" i="2"/>
  <c r="AL372" i="2"/>
  <c r="AN372" i="2"/>
  <c r="AK372" i="2"/>
  <c r="AM372" i="2"/>
  <c r="AG372" i="2"/>
  <c r="AD372" i="2"/>
  <c r="AF372" i="2"/>
  <c r="AC372" i="2"/>
  <c r="AE372" i="2"/>
  <c r="AB372" i="2"/>
  <c r="AA372" i="2"/>
  <c r="Z372" i="2"/>
  <c r="S372" i="2"/>
  <c r="U372" i="2"/>
  <c r="Y372" i="2"/>
  <c r="X372" i="2"/>
  <c r="AH372" i="2"/>
  <c r="T372" i="2"/>
  <c r="O372" i="2"/>
  <c r="P372" i="2"/>
  <c r="Q372" i="2"/>
  <c r="R372" i="2"/>
  <c r="M372" i="2"/>
  <c r="W372" i="2"/>
  <c r="V372" i="2"/>
  <c r="AO372" i="2"/>
  <c r="B372" i="2"/>
  <c r="C372" i="2"/>
  <c r="D372" i="2"/>
  <c r="AJ371" i="2"/>
  <c r="AI371" i="2"/>
  <c r="AL371" i="2"/>
  <c r="AN371" i="2"/>
  <c r="AK371" i="2"/>
  <c r="AM371" i="2"/>
  <c r="AG371" i="2"/>
  <c r="AD371" i="2"/>
  <c r="AF371" i="2"/>
  <c r="AC371" i="2"/>
  <c r="AE371" i="2"/>
  <c r="AB371" i="2"/>
  <c r="AA371" i="2"/>
  <c r="Z371" i="2"/>
  <c r="S371" i="2"/>
  <c r="U371" i="2"/>
  <c r="Y371" i="2"/>
  <c r="X371" i="2"/>
  <c r="AH371" i="2"/>
  <c r="T371" i="2"/>
  <c r="O371" i="2"/>
  <c r="P371" i="2"/>
  <c r="Q371" i="2"/>
  <c r="R371" i="2"/>
  <c r="M371" i="2"/>
  <c r="W371" i="2"/>
  <c r="V371" i="2"/>
  <c r="AO371" i="2"/>
  <c r="B371" i="2"/>
  <c r="C371" i="2"/>
  <c r="D371" i="2"/>
  <c r="AJ370" i="2"/>
  <c r="AI370" i="2"/>
  <c r="AL370" i="2"/>
  <c r="AN370" i="2"/>
  <c r="AK370" i="2"/>
  <c r="AM370" i="2"/>
  <c r="AG370" i="2"/>
  <c r="AD370" i="2"/>
  <c r="AF370" i="2"/>
  <c r="AC370" i="2"/>
  <c r="AE370" i="2"/>
  <c r="AB370" i="2"/>
  <c r="AA370" i="2"/>
  <c r="Z370" i="2"/>
  <c r="S370" i="2"/>
  <c r="U370" i="2"/>
  <c r="Y370" i="2"/>
  <c r="X370" i="2"/>
  <c r="AH370" i="2"/>
  <c r="T370" i="2"/>
  <c r="O370" i="2"/>
  <c r="P370" i="2"/>
  <c r="Q370" i="2"/>
  <c r="R370" i="2"/>
  <c r="M370" i="2"/>
  <c r="W370" i="2"/>
  <c r="V370" i="2"/>
  <c r="AO370" i="2"/>
  <c r="B370" i="2"/>
  <c r="C370" i="2"/>
  <c r="D370" i="2"/>
  <c r="AJ369" i="2"/>
  <c r="AI369" i="2"/>
  <c r="AL369" i="2"/>
  <c r="AN369" i="2"/>
  <c r="AK369" i="2"/>
  <c r="AM369" i="2"/>
  <c r="AG369" i="2"/>
  <c r="AD369" i="2"/>
  <c r="AF369" i="2"/>
  <c r="AC369" i="2"/>
  <c r="AE369" i="2"/>
  <c r="AB369" i="2"/>
  <c r="AA369" i="2"/>
  <c r="Z369" i="2"/>
  <c r="S369" i="2"/>
  <c r="U369" i="2"/>
  <c r="Y369" i="2"/>
  <c r="X369" i="2"/>
  <c r="AH369" i="2"/>
  <c r="T369" i="2"/>
  <c r="O369" i="2"/>
  <c r="P369" i="2"/>
  <c r="Q369" i="2"/>
  <c r="R369" i="2"/>
  <c r="M369" i="2"/>
  <c r="W369" i="2"/>
  <c r="V369" i="2"/>
  <c r="AO369" i="2"/>
  <c r="B369" i="2"/>
  <c r="C369" i="2"/>
  <c r="D369" i="2"/>
  <c r="AJ368" i="2"/>
  <c r="AI368" i="2"/>
  <c r="AL368" i="2"/>
  <c r="AN368" i="2"/>
  <c r="AK368" i="2"/>
  <c r="AM368" i="2"/>
  <c r="AG368" i="2"/>
  <c r="AD368" i="2"/>
  <c r="AF368" i="2"/>
  <c r="AC368" i="2"/>
  <c r="AE368" i="2"/>
  <c r="AB368" i="2"/>
  <c r="AA368" i="2"/>
  <c r="Z368" i="2"/>
  <c r="S368" i="2"/>
  <c r="U368" i="2"/>
  <c r="Y368" i="2"/>
  <c r="X368" i="2"/>
  <c r="AH368" i="2"/>
  <c r="T368" i="2"/>
  <c r="O368" i="2"/>
  <c r="P368" i="2"/>
  <c r="Q368" i="2"/>
  <c r="R368" i="2"/>
  <c r="M368" i="2"/>
  <c r="W368" i="2"/>
  <c r="V368" i="2"/>
  <c r="AO368" i="2"/>
  <c r="B368" i="2"/>
  <c r="C368" i="2"/>
  <c r="D368" i="2"/>
  <c r="AJ367" i="2"/>
  <c r="AI367" i="2"/>
  <c r="AL367" i="2"/>
  <c r="AN367" i="2"/>
  <c r="AK367" i="2"/>
  <c r="AM367" i="2"/>
  <c r="AG367" i="2"/>
  <c r="AD367" i="2"/>
  <c r="AF367" i="2"/>
  <c r="AC367" i="2"/>
  <c r="AE367" i="2"/>
  <c r="AB367" i="2"/>
  <c r="AA367" i="2"/>
  <c r="Z367" i="2"/>
  <c r="S367" i="2"/>
  <c r="U367" i="2"/>
  <c r="Y367" i="2"/>
  <c r="X367" i="2"/>
  <c r="AH367" i="2"/>
  <c r="T367" i="2"/>
  <c r="O367" i="2"/>
  <c r="P367" i="2"/>
  <c r="Q367" i="2"/>
  <c r="R367" i="2"/>
  <c r="M367" i="2"/>
  <c r="W367" i="2"/>
  <c r="V367" i="2"/>
  <c r="AO367" i="2"/>
  <c r="B367" i="2"/>
  <c r="C367" i="2"/>
  <c r="D367" i="2"/>
  <c r="AJ366" i="2"/>
  <c r="AI366" i="2"/>
  <c r="AL366" i="2"/>
  <c r="AN366" i="2"/>
  <c r="AK366" i="2"/>
  <c r="AM366" i="2"/>
  <c r="AG366" i="2"/>
  <c r="AD366" i="2"/>
  <c r="AF366" i="2"/>
  <c r="AC366" i="2"/>
  <c r="AE366" i="2"/>
  <c r="AB366" i="2"/>
  <c r="AA366" i="2"/>
  <c r="Z366" i="2"/>
  <c r="S366" i="2"/>
  <c r="U366" i="2"/>
  <c r="Y366" i="2"/>
  <c r="X366" i="2"/>
  <c r="AH366" i="2"/>
  <c r="T366" i="2"/>
  <c r="AP366" i="2" s="1"/>
  <c r="O366" i="2"/>
  <c r="P366" i="2"/>
  <c r="Q366" i="2"/>
  <c r="R366" i="2"/>
  <c r="M366" i="2"/>
  <c r="W366" i="2"/>
  <c r="V366" i="2"/>
  <c r="AO366" i="2"/>
  <c r="B366" i="2"/>
  <c r="C366" i="2"/>
  <c r="D366" i="2"/>
  <c r="AJ365" i="2"/>
  <c r="AI365" i="2"/>
  <c r="AL365" i="2"/>
  <c r="AN365" i="2"/>
  <c r="AK365" i="2"/>
  <c r="AM365" i="2"/>
  <c r="AG365" i="2"/>
  <c r="AD365" i="2"/>
  <c r="AF365" i="2"/>
  <c r="AC365" i="2"/>
  <c r="AE365" i="2"/>
  <c r="AB365" i="2"/>
  <c r="AA365" i="2"/>
  <c r="Z365" i="2"/>
  <c r="S365" i="2"/>
  <c r="U365" i="2"/>
  <c r="Y365" i="2"/>
  <c r="X365" i="2"/>
  <c r="AH365" i="2"/>
  <c r="T365" i="2"/>
  <c r="O365" i="2"/>
  <c r="P365" i="2"/>
  <c r="Q365" i="2"/>
  <c r="R365" i="2"/>
  <c r="M365" i="2"/>
  <c r="W365" i="2"/>
  <c r="V365" i="2"/>
  <c r="AO365" i="2"/>
  <c r="B365" i="2"/>
  <c r="C365" i="2"/>
  <c r="D365" i="2"/>
  <c r="AJ364" i="2"/>
  <c r="AI364" i="2"/>
  <c r="AL364" i="2"/>
  <c r="AN364" i="2"/>
  <c r="AK364" i="2"/>
  <c r="AM364" i="2"/>
  <c r="AG364" i="2"/>
  <c r="AD364" i="2"/>
  <c r="AF364" i="2"/>
  <c r="AC364" i="2"/>
  <c r="AE364" i="2"/>
  <c r="AB364" i="2"/>
  <c r="AA364" i="2"/>
  <c r="Z364" i="2"/>
  <c r="S364" i="2"/>
  <c r="U364" i="2"/>
  <c r="Y364" i="2"/>
  <c r="X364" i="2"/>
  <c r="AH364" i="2"/>
  <c r="T364" i="2"/>
  <c r="O364" i="2"/>
  <c r="P364" i="2"/>
  <c r="Q364" i="2"/>
  <c r="R364" i="2"/>
  <c r="M364" i="2"/>
  <c r="W364" i="2"/>
  <c r="V364" i="2"/>
  <c r="AO364" i="2"/>
  <c r="B364" i="2"/>
  <c r="C364" i="2"/>
  <c r="D364" i="2"/>
  <c r="AJ363" i="2"/>
  <c r="AI363" i="2"/>
  <c r="AL363" i="2"/>
  <c r="AN363" i="2"/>
  <c r="AK363" i="2"/>
  <c r="AM363" i="2"/>
  <c r="AG363" i="2"/>
  <c r="AD363" i="2"/>
  <c r="AF363" i="2"/>
  <c r="AC363" i="2"/>
  <c r="AE363" i="2"/>
  <c r="AB363" i="2"/>
  <c r="AA363" i="2"/>
  <c r="Z363" i="2"/>
  <c r="S363" i="2"/>
  <c r="U363" i="2"/>
  <c r="Y363" i="2"/>
  <c r="X363" i="2"/>
  <c r="AH363" i="2"/>
  <c r="T363" i="2"/>
  <c r="AP363" i="2" s="1"/>
  <c r="O363" i="2"/>
  <c r="P363" i="2"/>
  <c r="Q363" i="2"/>
  <c r="R363" i="2"/>
  <c r="M363" i="2"/>
  <c r="W363" i="2"/>
  <c r="V363" i="2"/>
  <c r="AO363" i="2"/>
  <c r="B363" i="2"/>
  <c r="C363" i="2"/>
  <c r="D363" i="2"/>
  <c r="AJ362" i="2"/>
  <c r="AI362" i="2"/>
  <c r="AL362" i="2"/>
  <c r="AN362" i="2"/>
  <c r="AK362" i="2"/>
  <c r="AM362" i="2"/>
  <c r="AG362" i="2"/>
  <c r="AD362" i="2"/>
  <c r="AF362" i="2"/>
  <c r="AC362" i="2"/>
  <c r="AE362" i="2"/>
  <c r="AB362" i="2"/>
  <c r="AA362" i="2"/>
  <c r="Z362" i="2"/>
  <c r="S362" i="2"/>
  <c r="U362" i="2"/>
  <c r="Y362" i="2"/>
  <c r="X362" i="2"/>
  <c r="AH362" i="2"/>
  <c r="T362" i="2"/>
  <c r="O362" i="2"/>
  <c r="P362" i="2"/>
  <c r="Q362" i="2"/>
  <c r="R362" i="2"/>
  <c r="M362" i="2"/>
  <c r="W362" i="2"/>
  <c r="V362" i="2"/>
  <c r="AO362" i="2"/>
  <c r="B362" i="2"/>
  <c r="C362" i="2"/>
  <c r="D362" i="2"/>
  <c r="AJ361" i="2"/>
  <c r="AI361" i="2"/>
  <c r="AL361" i="2"/>
  <c r="AN361" i="2"/>
  <c r="AK361" i="2"/>
  <c r="AM361" i="2"/>
  <c r="AG361" i="2"/>
  <c r="AD361" i="2"/>
  <c r="AF361" i="2"/>
  <c r="AC361" i="2"/>
  <c r="AE361" i="2"/>
  <c r="AB361" i="2"/>
  <c r="AA361" i="2"/>
  <c r="Z361" i="2"/>
  <c r="S361" i="2"/>
  <c r="U361" i="2"/>
  <c r="Y361" i="2"/>
  <c r="X361" i="2"/>
  <c r="AH361" i="2"/>
  <c r="T361" i="2"/>
  <c r="O361" i="2"/>
  <c r="P361" i="2"/>
  <c r="Q361" i="2"/>
  <c r="R361" i="2"/>
  <c r="M361" i="2"/>
  <c r="W361" i="2"/>
  <c r="V361" i="2"/>
  <c r="AO361" i="2"/>
  <c r="B361" i="2"/>
  <c r="C361" i="2"/>
  <c r="D361" i="2"/>
  <c r="AJ360" i="2"/>
  <c r="AI360" i="2"/>
  <c r="AL360" i="2"/>
  <c r="AN360" i="2"/>
  <c r="AK360" i="2"/>
  <c r="AM360" i="2"/>
  <c r="AG360" i="2"/>
  <c r="AD360" i="2"/>
  <c r="AF360" i="2"/>
  <c r="AC360" i="2"/>
  <c r="AE360" i="2"/>
  <c r="AB360" i="2"/>
  <c r="AA360" i="2"/>
  <c r="Z360" i="2"/>
  <c r="S360" i="2"/>
  <c r="U360" i="2"/>
  <c r="Y360" i="2"/>
  <c r="X360" i="2"/>
  <c r="AH360" i="2"/>
  <c r="T360" i="2"/>
  <c r="O360" i="2"/>
  <c r="P360" i="2"/>
  <c r="Q360" i="2"/>
  <c r="R360" i="2"/>
  <c r="M360" i="2"/>
  <c r="W360" i="2"/>
  <c r="V360" i="2"/>
  <c r="AO360" i="2"/>
  <c r="B360" i="2"/>
  <c r="C360" i="2"/>
  <c r="D360" i="2"/>
  <c r="AJ359" i="2"/>
  <c r="AI359" i="2"/>
  <c r="AL359" i="2"/>
  <c r="AN359" i="2"/>
  <c r="AK359" i="2"/>
  <c r="AM359" i="2"/>
  <c r="AG359" i="2"/>
  <c r="AD359" i="2"/>
  <c r="AF359" i="2"/>
  <c r="AC359" i="2"/>
  <c r="AE359" i="2"/>
  <c r="AB359" i="2"/>
  <c r="AA359" i="2"/>
  <c r="Z359" i="2"/>
  <c r="S359" i="2"/>
  <c r="U359" i="2"/>
  <c r="Y359" i="2"/>
  <c r="X359" i="2"/>
  <c r="AH359" i="2"/>
  <c r="T359" i="2"/>
  <c r="O359" i="2"/>
  <c r="P359" i="2"/>
  <c r="Q359" i="2"/>
  <c r="R359" i="2"/>
  <c r="M359" i="2"/>
  <c r="W359" i="2"/>
  <c r="V359" i="2"/>
  <c r="AO359" i="2"/>
  <c r="B359" i="2"/>
  <c r="C359" i="2"/>
  <c r="D359" i="2"/>
  <c r="AJ358" i="2"/>
  <c r="AI358" i="2"/>
  <c r="AL358" i="2"/>
  <c r="AN358" i="2"/>
  <c r="AK358" i="2"/>
  <c r="AM358" i="2"/>
  <c r="AG358" i="2"/>
  <c r="AD358" i="2"/>
  <c r="AF358" i="2"/>
  <c r="AC358" i="2"/>
  <c r="AE358" i="2"/>
  <c r="AB358" i="2"/>
  <c r="AA358" i="2"/>
  <c r="Z358" i="2"/>
  <c r="S358" i="2"/>
  <c r="U358" i="2"/>
  <c r="Y358" i="2"/>
  <c r="X358" i="2"/>
  <c r="AH358" i="2"/>
  <c r="T358" i="2"/>
  <c r="O358" i="2"/>
  <c r="P358" i="2"/>
  <c r="Q358" i="2"/>
  <c r="R358" i="2"/>
  <c r="M358" i="2"/>
  <c r="W358" i="2"/>
  <c r="V358" i="2"/>
  <c r="AO358" i="2"/>
  <c r="B358" i="2"/>
  <c r="C358" i="2"/>
  <c r="D358" i="2"/>
  <c r="AJ357" i="2"/>
  <c r="AI357" i="2"/>
  <c r="AL357" i="2"/>
  <c r="AN357" i="2"/>
  <c r="AK357" i="2"/>
  <c r="AM357" i="2"/>
  <c r="AG357" i="2"/>
  <c r="AD357" i="2"/>
  <c r="AF357" i="2"/>
  <c r="AC357" i="2"/>
  <c r="AE357" i="2"/>
  <c r="AB357" i="2"/>
  <c r="AA357" i="2"/>
  <c r="Z357" i="2"/>
  <c r="S357" i="2"/>
  <c r="U357" i="2"/>
  <c r="Y357" i="2"/>
  <c r="X357" i="2"/>
  <c r="AH357" i="2"/>
  <c r="T357" i="2"/>
  <c r="O357" i="2"/>
  <c r="P357" i="2"/>
  <c r="Q357" i="2"/>
  <c r="R357" i="2"/>
  <c r="M357" i="2"/>
  <c r="W357" i="2"/>
  <c r="V357" i="2"/>
  <c r="AO357" i="2"/>
  <c r="B357" i="2"/>
  <c r="C357" i="2"/>
  <c r="D357" i="2"/>
  <c r="AJ356" i="2"/>
  <c r="AI356" i="2"/>
  <c r="AL356" i="2"/>
  <c r="AN356" i="2"/>
  <c r="AK356" i="2"/>
  <c r="AM356" i="2"/>
  <c r="AG356" i="2"/>
  <c r="AD356" i="2"/>
  <c r="AF356" i="2"/>
  <c r="AC356" i="2"/>
  <c r="AE356" i="2"/>
  <c r="AB356" i="2"/>
  <c r="AA356" i="2"/>
  <c r="Z356" i="2"/>
  <c r="S356" i="2"/>
  <c r="U356" i="2"/>
  <c r="Y356" i="2"/>
  <c r="X356" i="2"/>
  <c r="AH356" i="2"/>
  <c r="T356" i="2"/>
  <c r="O356" i="2"/>
  <c r="P356" i="2"/>
  <c r="Q356" i="2"/>
  <c r="R356" i="2"/>
  <c r="M356" i="2"/>
  <c r="W356" i="2"/>
  <c r="V356" i="2"/>
  <c r="AO356" i="2"/>
  <c r="B356" i="2"/>
  <c r="C356" i="2"/>
  <c r="D356" i="2"/>
  <c r="AJ355" i="2"/>
  <c r="AI355" i="2"/>
  <c r="AL355" i="2"/>
  <c r="AN355" i="2"/>
  <c r="AK355" i="2"/>
  <c r="AM355" i="2"/>
  <c r="AG355" i="2"/>
  <c r="AD355" i="2"/>
  <c r="AF355" i="2"/>
  <c r="AC355" i="2"/>
  <c r="AE355" i="2"/>
  <c r="AB355" i="2"/>
  <c r="AA355" i="2"/>
  <c r="Z355" i="2"/>
  <c r="S355" i="2"/>
  <c r="U355" i="2"/>
  <c r="Y355" i="2"/>
  <c r="X355" i="2"/>
  <c r="AH355" i="2"/>
  <c r="T355" i="2"/>
  <c r="O355" i="2"/>
  <c r="P355" i="2"/>
  <c r="Q355" i="2"/>
  <c r="R355" i="2"/>
  <c r="M355" i="2"/>
  <c r="W355" i="2"/>
  <c r="V355" i="2"/>
  <c r="AO355" i="2"/>
  <c r="B355" i="2"/>
  <c r="C355" i="2"/>
  <c r="D355" i="2"/>
  <c r="AJ354" i="2"/>
  <c r="AI354" i="2"/>
  <c r="AL354" i="2"/>
  <c r="AN354" i="2"/>
  <c r="AK354" i="2"/>
  <c r="AM354" i="2"/>
  <c r="AG354" i="2"/>
  <c r="AD354" i="2"/>
  <c r="AF354" i="2"/>
  <c r="AC354" i="2"/>
  <c r="AE354" i="2"/>
  <c r="AB354" i="2"/>
  <c r="AA354" i="2"/>
  <c r="Z354" i="2"/>
  <c r="S354" i="2"/>
  <c r="U354" i="2"/>
  <c r="Y354" i="2"/>
  <c r="X354" i="2"/>
  <c r="AH354" i="2"/>
  <c r="T354" i="2"/>
  <c r="AP354" i="2" s="1"/>
  <c r="O354" i="2"/>
  <c r="P354" i="2"/>
  <c r="Q354" i="2"/>
  <c r="R354" i="2"/>
  <c r="M354" i="2"/>
  <c r="W354" i="2"/>
  <c r="V354" i="2"/>
  <c r="AO354" i="2"/>
  <c r="B354" i="2"/>
  <c r="C354" i="2"/>
  <c r="D354" i="2"/>
  <c r="AJ353" i="2"/>
  <c r="AI353" i="2"/>
  <c r="AL353" i="2"/>
  <c r="AN353" i="2"/>
  <c r="AK353" i="2"/>
  <c r="AM353" i="2"/>
  <c r="AG353" i="2"/>
  <c r="AD353" i="2"/>
  <c r="AF353" i="2"/>
  <c r="AC353" i="2"/>
  <c r="AE353" i="2"/>
  <c r="AB353" i="2"/>
  <c r="AA353" i="2"/>
  <c r="Z353" i="2"/>
  <c r="S353" i="2"/>
  <c r="U353" i="2"/>
  <c r="Y353" i="2"/>
  <c r="X353" i="2"/>
  <c r="AH353" i="2"/>
  <c r="T353" i="2"/>
  <c r="O353" i="2"/>
  <c r="P353" i="2"/>
  <c r="Q353" i="2"/>
  <c r="R353" i="2"/>
  <c r="M353" i="2"/>
  <c r="W353" i="2"/>
  <c r="V353" i="2"/>
  <c r="AO353" i="2"/>
  <c r="B353" i="2"/>
  <c r="C353" i="2"/>
  <c r="D353" i="2"/>
  <c r="AJ352" i="2"/>
  <c r="AI352" i="2"/>
  <c r="AL352" i="2"/>
  <c r="AN352" i="2"/>
  <c r="AK352" i="2"/>
  <c r="AM352" i="2"/>
  <c r="AG352" i="2"/>
  <c r="AD352" i="2"/>
  <c r="AF352" i="2"/>
  <c r="AC352" i="2"/>
  <c r="AE352" i="2"/>
  <c r="AB352" i="2"/>
  <c r="AA352" i="2"/>
  <c r="Z352" i="2"/>
  <c r="S352" i="2"/>
  <c r="U352" i="2"/>
  <c r="Y352" i="2"/>
  <c r="X352" i="2"/>
  <c r="AH352" i="2"/>
  <c r="T352" i="2"/>
  <c r="O352" i="2"/>
  <c r="P352" i="2"/>
  <c r="Q352" i="2"/>
  <c r="R352" i="2"/>
  <c r="M352" i="2"/>
  <c r="W352" i="2"/>
  <c r="V352" i="2"/>
  <c r="AO352" i="2"/>
  <c r="B352" i="2"/>
  <c r="C352" i="2"/>
  <c r="D352" i="2"/>
  <c r="AJ351" i="2"/>
  <c r="AI351" i="2"/>
  <c r="AL351" i="2"/>
  <c r="AN351" i="2"/>
  <c r="AK351" i="2"/>
  <c r="AM351" i="2"/>
  <c r="AG351" i="2"/>
  <c r="AD351" i="2"/>
  <c r="AF351" i="2"/>
  <c r="AC351" i="2"/>
  <c r="AE351" i="2"/>
  <c r="AB351" i="2"/>
  <c r="AA351" i="2"/>
  <c r="Z351" i="2"/>
  <c r="S351" i="2"/>
  <c r="U351" i="2"/>
  <c r="Y351" i="2"/>
  <c r="X351" i="2"/>
  <c r="AH351" i="2"/>
  <c r="T351" i="2"/>
  <c r="AP351" i="2" s="1"/>
  <c r="O351" i="2"/>
  <c r="P351" i="2"/>
  <c r="Q351" i="2"/>
  <c r="R351" i="2"/>
  <c r="M351" i="2"/>
  <c r="W351" i="2"/>
  <c r="V351" i="2"/>
  <c r="AO351" i="2"/>
  <c r="B351" i="2"/>
  <c r="C351" i="2"/>
  <c r="D351" i="2"/>
  <c r="AJ350" i="2"/>
  <c r="AI350" i="2"/>
  <c r="AL350" i="2"/>
  <c r="AN350" i="2"/>
  <c r="AK350" i="2"/>
  <c r="AM350" i="2"/>
  <c r="AG350" i="2"/>
  <c r="AD350" i="2"/>
  <c r="AF350" i="2"/>
  <c r="AC350" i="2"/>
  <c r="AE350" i="2"/>
  <c r="AB350" i="2"/>
  <c r="AA350" i="2"/>
  <c r="Z350" i="2"/>
  <c r="S350" i="2"/>
  <c r="U350" i="2"/>
  <c r="Y350" i="2"/>
  <c r="X350" i="2"/>
  <c r="AH350" i="2"/>
  <c r="T350" i="2"/>
  <c r="O350" i="2"/>
  <c r="P350" i="2"/>
  <c r="Q350" i="2"/>
  <c r="R350" i="2"/>
  <c r="M350" i="2"/>
  <c r="W350" i="2"/>
  <c r="V350" i="2"/>
  <c r="AO350" i="2"/>
  <c r="B350" i="2"/>
  <c r="C350" i="2"/>
  <c r="D350" i="2"/>
  <c r="AJ349" i="2"/>
  <c r="AI349" i="2"/>
  <c r="AL349" i="2"/>
  <c r="AN349" i="2"/>
  <c r="AK349" i="2"/>
  <c r="AM349" i="2"/>
  <c r="AG349" i="2"/>
  <c r="AD349" i="2"/>
  <c r="AF349" i="2"/>
  <c r="AC349" i="2"/>
  <c r="AE349" i="2"/>
  <c r="AB349" i="2"/>
  <c r="AA349" i="2"/>
  <c r="Z349" i="2"/>
  <c r="S349" i="2"/>
  <c r="U349" i="2"/>
  <c r="Y349" i="2"/>
  <c r="X349" i="2"/>
  <c r="AH349" i="2"/>
  <c r="T349" i="2"/>
  <c r="O349" i="2"/>
  <c r="P349" i="2"/>
  <c r="Q349" i="2"/>
  <c r="R349" i="2"/>
  <c r="M349" i="2"/>
  <c r="W349" i="2"/>
  <c r="V349" i="2"/>
  <c r="AO349" i="2"/>
  <c r="B349" i="2"/>
  <c r="C349" i="2"/>
  <c r="D349" i="2"/>
  <c r="AJ348" i="2"/>
  <c r="AI348" i="2"/>
  <c r="AL348" i="2"/>
  <c r="AN348" i="2"/>
  <c r="AK348" i="2"/>
  <c r="AM348" i="2"/>
  <c r="AG348" i="2"/>
  <c r="AD348" i="2"/>
  <c r="AF348" i="2"/>
  <c r="AC348" i="2"/>
  <c r="AE348" i="2"/>
  <c r="AB348" i="2"/>
  <c r="AA348" i="2"/>
  <c r="Z348" i="2"/>
  <c r="S348" i="2"/>
  <c r="U348" i="2"/>
  <c r="Y348" i="2"/>
  <c r="X348" i="2"/>
  <c r="AH348" i="2"/>
  <c r="T348" i="2"/>
  <c r="O348" i="2"/>
  <c r="P348" i="2"/>
  <c r="Q348" i="2"/>
  <c r="R348" i="2"/>
  <c r="M348" i="2"/>
  <c r="W348" i="2"/>
  <c r="V348" i="2"/>
  <c r="AO348" i="2"/>
  <c r="B348" i="2"/>
  <c r="C348" i="2"/>
  <c r="D348" i="2"/>
  <c r="AJ347" i="2"/>
  <c r="AI347" i="2"/>
  <c r="AL347" i="2"/>
  <c r="AN347" i="2"/>
  <c r="AK347" i="2"/>
  <c r="AM347" i="2"/>
  <c r="AG347" i="2"/>
  <c r="AD347" i="2"/>
  <c r="AF347" i="2"/>
  <c r="AC347" i="2"/>
  <c r="AE347" i="2"/>
  <c r="AB347" i="2"/>
  <c r="AA347" i="2"/>
  <c r="Z347" i="2"/>
  <c r="S347" i="2"/>
  <c r="U347" i="2"/>
  <c r="Y347" i="2"/>
  <c r="X347" i="2"/>
  <c r="AH347" i="2"/>
  <c r="T347" i="2"/>
  <c r="O347" i="2"/>
  <c r="P347" i="2"/>
  <c r="Q347" i="2"/>
  <c r="R347" i="2"/>
  <c r="M347" i="2"/>
  <c r="W347" i="2"/>
  <c r="V347" i="2"/>
  <c r="AO347" i="2"/>
  <c r="B347" i="2"/>
  <c r="C347" i="2"/>
  <c r="D347" i="2"/>
  <c r="AJ346" i="2"/>
  <c r="AI346" i="2"/>
  <c r="AL346" i="2"/>
  <c r="AN346" i="2"/>
  <c r="AK346" i="2"/>
  <c r="AM346" i="2"/>
  <c r="AG346" i="2"/>
  <c r="AD346" i="2"/>
  <c r="AF346" i="2"/>
  <c r="AC346" i="2"/>
  <c r="AE346" i="2"/>
  <c r="AB346" i="2"/>
  <c r="AA346" i="2"/>
  <c r="Z346" i="2"/>
  <c r="S346" i="2"/>
  <c r="U346" i="2"/>
  <c r="Y346" i="2"/>
  <c r="X346" i="2"/>
  <c r="AH346" i="2"/>
  <c r="T346" i="2"/>
  <c r="O346" i="2"/>
  <c r="P346" i="2"/>
  <c r="Q346" i="2"/>
  <c r="R346" i="2"/>
  <c r="M346" i="2"/>
  <c r="W346" i="2"/>
  <c r="V346" i="2"/>
  <c r="AO346" i="2"/>
  <c r="B346" i="2"/>
  <c r="C346" i="2"/>
  <c r="D346" i="2"/>
  <c r="AJ345" i="2"/>
  <c r="AI345" i="2"/>
  <c r="AL345" i="2"/>
  <c r="AN345" i="2"/>
  <c r="AK345" i="2"/>
  <c r="AM345" i="2"/>
  <c r="AG345" i="2"/>
  <c r="AD345" i="2"/>
  <c r="AF345" i="2"/>
  <c r="AC345" i="2"/>
  <c r="AE345" i="2"/>
  <c r="AB345" i="2"/>
  <c r="AA345" i="2"/>
  <c r="Z345" i="2"/>
  <c r="S345" i="2"/>
  <c r="U345" i="2"/>
  <c r="Y345" i="2"/>
  <c r="X345" i="2"/>
  <c r="AH345" i="2"/>
  <c r="T345" i="2"/>
  <c r="O345" i="2"/>
  <c r="P345" i="2"/>
  <c r="Q345" i="2"/>
  <c r="R345" i="2"/>
  <c r="M345" i="2"/>
  <c r="W345" i="2"/>
  <c r="V345" i="2"/>
  <c r="AO345" i="2"/>
  <c r="B345" i="2"/>
  <c r="C345" i="2"/>
  <c r="D345" i="2"/>
  <c r="AJ344" i="2"/>
  <c r="AI344" i="2"/>
  <c r="AL344" i="2"/>
  <c r="AN344" i="2"/>
  <c r="AK344" i="2"/>
  <c r="AM344" i="2"/>
  <c r="AG344" i="2"/>
  <c r="AD344" i="2"/>
  <c r="AF344" i="2"/>
  <c r="AC344" i="2"/>
  <c r="AE344" i="2"/>
  <c r="AB344" i="2"/>
  <c r="AA344" i="2"/>
  <c r="Z344" i="2"/>
  <c r="S344" i="2"/>
  <c r="U344" i="2"/>
  <c r="Y344" i="2"/>
  <c r="X344" i="2"/>
  <c r="AH344" i="2"/>
  <c r="T344" i="2"/>
  <c r="O344" i="2"/>
  <c r="P344" i="2"/>
  <c r="Q344" i="2"/>
  <c r="R344" i="2"/>
  <c r="M344" i="2"/>
  <c r="W344" i="2"/>
  <c r="V344" i="2"/>
  <c r="AO344" i="2"/>
  <c r="B344" i="2"/>
  <c r="C344" i="2"/>
  <c r="D344" i="2"/>
  <c r="AJ343" i="2"/>
  <c r="AI343" i="2"/>
  <c r="AL343" i="2"/>
  <c r="AN343" i="2"/>
  <c r="AK343" i="2"/>
  <c r="AM343" i="2"/>
  <c r="AG343" i="2"/>
  <c r="AD343" i="2"/>
  <c r="AF343" i="2"/>
  <c r="AC343" i="2"/>
  <c r="AE343" i="2"/>
  <c r="AB343" i="2"/>
  <c r="AA343" i="2"/>
  <c r="Z343" i="2"/>
  <c r="S343" i="2"/>
  <c r="U343" i="2"/>
  <c r="Y343" i="2"/>
  <c r="X343" i="2"/>
  <c r="AH343" i="2"/>
  <c r="T343" i="2"/>
  <c r="O343" i="2"/>
  <c r="P343" i="2"/>
  <c r="Q343" i="2"/>
  <c r="R343" i="2"/>
  <c r="M343" i="2"/>
  <c r="W343" i="2"/>
  <c r="V343" i="2"/>
  <c r="AO343" i="2"/>
  <c r="B343" i="2"/>
  <c r="C343" i="2"/>
  <c r="D343" i="2"/>
  <c r="AJ342" i="2"/>
  <c r="AI342" i="2"/>
  <c r="AL342" i="2"/>
  <c r="AN342" i="2"/>
  <c r="AK342" i="2"/>
  <c r="AM342" i="2"/>
  <c r="AG342" i="2"/>
  <c r="AD342" i="2"/>
  <c r="AF342" i="2"/>
  <c r="AC342" i="2"/>
  <c r="AE342" i="2"/>
  <c r="AB342" i="2"/>
  <c r="AA342" i="2"/>
  <c r="Z342" i="2"/>
  <c r="S342" i="2"/>
  <c r="U342" i="2"/>
  <c r="Y342" i="2"/>
  <c r="X342" i="2"/>
  <c r="AH342" i="2"/>
  <c r="T342" i="2"/>
  <c r="AP342" i="2" s="1"/>
  <c r="O342" i="2"/>
  <c r="P342" i="2"/>
  <c r="Q342" i="2"/>
  <c r="R342" i="2"/>
  <c r="M342" i="2"/>
  <c r="W342" i="2"/>
  <c r="V342" i="2"/>
  <c r="AO342" i="2"/>
  <c r="B342" i="2"/>
  <c r="C342" i="2"/>
  <c r="D342" i="2"/>
  <c r="AJ341" i="2"/>
  <c r="AI341" i="2"/>
  <c r="AL341" i="2"/>
  <c r="AN341" i="2"/>
  <c r="AK341" i="2"/>
  <c r="AM341" i="2"/>
  <c r="AG341" i="2"/>
  <c r="AD341" i="2"/>
  <c r="AF341" i="2"/>
  <c r="AC341" i="2"/>
  <c r="AE341" i="2"/>
  <c r="AB341" i="2"/>
  <c r="AA341" i="2"/>
  <c r="Z341" i="2"/>
  <c r="S341" i="2"/>
  <c r="U341" i="2"/>
  <c r="Y341" i="2"/>
  <c r="X341" i="2"/>
  <c r="AH341" i="2"/>
  <c r="T341" i="2"/>
  <c r="O341" i="2"/>
  <c r="P341" i="2"/>
  <c r="Q341" i="2"/>
  <c r="R341" i="2"/>
  <c r="M341" i="2"/>
  <c r="W341" i="2"/>
  <c r="V341" i="2"/>
  <c r="AO341" i="2"/>
  <c r="B341" i="2"/>
  <c r="C341" i="2"/>
  <c r="D341" i="2"/>
  <c r="AJ340" i="2"/>
  <c r="AI340" i="2"/>
  <c r="AL340" i="2"/>
  <c r="AN340" i="2"/>
  <c r="AK340" i="2"/>
  <c r="AM340" i="2"/>
  <c r="AG340" i="2"/>
  <c r="AD340" i="2"/>
  <c r="AF340" i="2"/>
  <c r="AC340" i="2"/>
  <c r="AE340" i="2"/>
  <c r="AB340" i="2"/>
  <c r="AA340" i="2"/>
  <c r="Z340" i="2"/>
  <c r="S340" i="2"/>
  <c r="U340" i="2"/>
  <c r="Y340" i="2"/>
  <c r="X340" i="2"/>
  <c r="AH340" i="2"/>
  <c r="T340" i="2"/>
  <c r="O340" i="2"/>
  <c r="P340" i="2"/>
  <c r="Q340" i="2"/>
  <c r="R340" i="2"/>
  <c r="M340" i="2"/>
  <c r="W340" i="2"/>
  <c r="V340" i="2"/>
  <c r="AO340" i="2"/>
  <c r="B340" i="2"/>
  <c r="C340" i="2"/>
  <c r="D340" i="2"/>
  <c r="AJ339" i="2"/>
  <c r="AI339" i="2"/>
  <c r="AL339" i="2"/>
  <c r="AN339" i="2"/>
  <c r="AK339" i="2"/>
  <c r="AM339" i="2"/>
  <c r="AG339" i="2"/>
  <c r="AD339" i="2"/>
  <c r="AF339" i="2"/>
  <c r="AC339" i="2"/>
  <c r="AE339" i="2"/>
  <c r="AB339" i="2"/>
  <c r="AA339" i="2"/>
  <c r="Z339" i="2"/>
  <c r="S339" i="2"/>
  <c r="U339" i="2"/>
  <c r="Y339" i="2"/>
  <c r="X339" i="2"/>
  <c r="AH339" i="2"/>
  <c r="T339" i="2"/>
  <c r="AP339" i="2" s="1"/>
  <c r="O339" i="2"/>
  <c r="P339" i="2"/>
  <c r="Q339" i="2"/>
  <c r="R339" i="2"/>
  <c r="M339" i="2"/>
  <c r="W339" i="2"/>
  <c r="V339" i="2"/>
  <c r="AO339" i="2"/>
  <c r="B339" i="2"/>
  <c r="C339" i="2"/>
  <c r="D339" i="2"/>
  <c r="AJ338" i="2"/>
  <c r="AI338" i="2"/>
  <c r="AL338" i="2"/>
  <c r="AN338" i="2"/>
  <c r="AK338" i="2"/>
  <c r="AM338" i="2"/>
  <c r="AG338" i="2"/>
  <c r="AD338" i="2"/>
  <c r="AF338" i="2"/>
  <c r="AC338" i="2"/>
  <c r="AE338" i="2"/>
  <c r="AB338" i="2"/>
  <c r="AA338" i="2"/>
  <c r="Z338" i="2"/>
  <c r="S338" i="2"/>
  <c r="U338" i="2"/>
  <c r="Y338" i="2"/>
  <c r="X338" i="2"/>
  <c r="AH338" i="2"/>
  <c r="T338" i="2"/>
  <c r="O338" i="2"/>
  <c r="P338" i="2"/>
  <c r="Q338" i="2"/>
  <c r="R338" i="2"/>
  <c r="M338" i="2"/>
  <c r="W338" i="2"/>
  <c r="V338" i="2"/>
  <c r="AO338" i="2"/>
  <c r="B338" i="2"/>
  <c r="C338" i="2"/>
  <c r="D338" i="2"/>
  <c r="AJ337" i="2"/>
  <c r="AI337" i="2"/>
  <c r="AL337" i="2"/>
  <c r="AN337" i="2"/>
  <c r="AK337" i="2"/>
  <c r="AM337" i="2"/>
  <c r="AG337" i="2"/>
  <c r="AD337" i="2"/>
  <c r="AF337" i="2"/>
  <c r="AC337" i="2"/>
  <c r="AE337" i="2"/>
  <c r="AB337" i="2"/>
  <c r="AA337" i="2"/>
  <c r="Z337" i="2"/>
  <c r="S337" i="2"/>
  <c r="U337" i="2"/>
  <c r="Y337" i="2"/>
  <c r="X337" i="2"/>
  <c r="AH337" i="2"/>
  <c r="T337" i="2"/>
  <c r="O337" i="2"/>
  <c r="P337" i="2"/>
  <c r="Q337" i="2"/>
  <c r="R337" i="2"/>
  <c r="M337" i="2"/>
  <c r="W337" i="2"/>
  <c r="V337" i="2"/>
  <c r="AO337" i="2"/>
  <c r="B337" i="2"/>
  <c r="C337" i="2"/>
  <c r="D337" i="2"/>
  <c r="AJ336" i="2"/>
  <c r="AI336" i="2"/>
  <c r="AL336" i="2"/>
  <c r="AN336" i="2"/>
  <c r="AK336" i="2"/>
  <c r="AM336" i="2"/>
  <c r="AG336" i="2"/>
  <c r="AD336" i="2"/>
  <c r="AF336" i="2"/>
  <c r="AC336" i="2"/>
  <c r="AE336" i="2"/>
  <c r="AB336" i="2"/>
  <c r="AA336" i="2"/>
  <c r="Z336" i="2"/>
  <c r="S336" i="2"/>
  <c r="U336" i="2"/>
  <c r="Y336" i="2"/>
  <c r="X336" i="2"/>
  <c r="AH336" i="2"/>
  <c r="T336" i="2"/>
  <c r="O336" i="2"/>
  <c r="P336" i="2"/>
  <c r="Q336" i="2"/>
  <c r="R336" i="2"/>
  <c r="M336" i="2"/>
  <c r="W336" i="2"/>
  <c r="V336" i="2"/>
  <c r="AO336" i="2"/>
  <c r="B336" i="2"/>
  <c r="C336" i="2"/>
  <c r="D336" i="2"/>
  <c r="AJ335" i="2"/>
  <c r="AI335" i="2"/>
  <c r="AL335" i="2"/>
  <c r="AN335" i="2"/>
  <c r="AK335" i="2"/>
  <c r="AM335" i="2"/>
  <c r="AG335" i="2"/>
  <c r="AD335" i="2"/>
  <c r="AF335" i="2"/>
  <c r="AC335" i="2"/>
  <c r="AE335" i="2"/>
  <c r="AB335" i="2"/>
  <c r="AA335" i="2"/>
  <c r="Z335" i="2"/>
  <c r="S335" i="2"/>
  <c r="U335" i="2"/>
  <c r="Y335" i="2"/>
  <c r="X335" i="2"/>
  <c r="AH335" i="2"/>
  <c r="T335" i="2"/>
  <c r="O335" i="2"/>
  <c r="P335" i="2"/>
  <c r="Q335" i="2"/>
  <c r="R335" i="2"/>
  <c r="M335" i="2"/>
  <c r="W335" i="2"/>
  <c r="V335" i="2"/>
  <c r="AO335" i="2"/>
  <c r="B335" i="2"/>
  <c r="C335" i="2"/>
  <c r="D335" i="2"/>
  <c r="AJ334" i="2"/>
  <c r="AI334" i="2"/>
  <c r="AL334" i="2"/>
  <c r="AN334" i="2"/>
  <c r="AK334" i="2"/>
  <c r="AM334" i="2"/>
  <c r="AG334" i="2"/>
  <c r="AD334" i="2"/>
  <c r="AF334" i="2"/>
  <c r="AC334" i="2"/>
  <c r="AE334" i="2"/>
  <c r="AB334" i="2"/>
  <c r="AA334" i="2"/>
  <c r="Z334" i="2"/>
  <c r="S334" i="2"/>
  <c r="U334" i="2"/>
  <c r="Y334" i="2"/>
  <c r="X334" i="2"/>
  <c r="AH334" i="2"/>
  <c r="T334" i="2"/>
  <c r="O334" i="2"/>
  <c r="P334" i="2"/>
  <c r="Q334" i="2"/>
  <c r="R334" i="2"/>
  <c r="M334" i="2"/>
  <c r="W334" i="2"/>
  <c r="V334" i="2"/>
  <c r="AO334" i="2"/>
  <c r="B334" i="2"/>
  <c r="C334" i="2"/>
  <c r="D334" i="2"/>
  <c r="AJ333" i="2"/>
  <c r="AI333" i="2"/>
  <c r="AL333" i="2"/>
  <c r="AN333" i="2"/>
  <c r="AK333" i="2"/>
  <c r="AM333" i="2"/>
  <c r="AG333" i="2"/>
  <c r="AD333" i="2"/>
  <c r="AF333" i="2"/>
  <c r="AC333" i="2"/>
  <c r="AE333" i="2"/>
  <c r="AB333" i="2"/>
  <c r="AA333" i="2"/>
  <c r="Z333" i="2"/>
  <c r="S333" i="2"/>
  <c r="U333" i="2"/>
  <c r="Y333" i="2"/>
  <c r="X333" i="2"/>
  <c r="AH333" i="2"/>
  <c r="T333" i="2"/>
  <c r="O333" i="2"/>
  <c r="P333" i="2"/>
  <c r="Q333" i="2"/>
  <c r="R333" i="2"/>
  <c r="M333" i="2"/>
  <c r="W333" i="2"/>
  <c r="V333" i="2"/>
  <c r="AO333" i="2"/>
  <c r="B333" i="2"/>
  <c r="C333" i="2"/>
  <c r="D333" i="2"/>
  <c r="AJ332" i="2"/>
  <c r="AI332" i="2"/>
  <c r="AL332" i="2"/>
  <c r="AN332" i="2"/>
  <c r="AK332" i="2"/>
  <c r="AM332" i="2"/>
  <c r="AG332" i="2"/>
  <c r="AD332" i="2"/>
  <c r="AF332" i="2"/>
  <c r="AC332" i="2"/>
  <c r="AE332" i="2"/>
  <c r="AB332" i="2"/>
  <c r="AA332" i="2"/>
  <c r="Z332" i="2"/>
  <c r="S332" i="2"/>
  <c r="U332" i="2"/>
  <c r="Y332" i="2"/>
  <c r="X332" i="2"/>
  <c r="AH332" i="2"/>
  <c r="T332" i="2"/>
  <c r="O332" i="2"/>
  <c r="P332" i="2"/>
  <c r="Q332" i="2"/>
  <c r="R332" i="2"/>
  <c r="M332" i="2"/>
  <c r="W332" i="2"/>
  <c r="V332" i="2"/>
  <c r="AO332" i="2"/>
  <c r="B332" i="2"/>
  <c r="C332" i="2"/>
  <c r="D332" i="2"/>
  <c r="AJ331" i="2"/>
  <c r="AI331" i="2"/>
  <c r="AL331" i="2"/>
  <c r="AN331" i="2"/>
  <c r="AK331" i="2"/>
  <c r="AM331" i="2"/>
  <c r="AG331" i="2"/>
  <c r="AD331" i="2"/>
  <c r="AF331" i="2"/>
  <c r="AC331" i="2"/>
  <c r="AE331" i="2"/>
  <c r="AB331" i="2"/>
  <c r="AA331" i="2"/>
  <c r="Z331" i="2"/>
  <c r="S331" i="2"/>
  <c r="U331" i="2"/>
  <c r="Y331" i="2"/>
  <c r="X331" i="2"/>
  <c r="AH331" i="2"/>
  <c r="T331" i="2"/>
  <c r="O331" i="2"/>
  <c r="P331" i="2"/>
  <c r="Q331" i="2"/>
  <c r="R331" i="2"/>
  <c r="M331" i="2"/>
  <c r="W331" i="2"/>
  <c r="V331" i="2"/>
  <c r="AO331" i="2"/>
  <c r="B331" i="2"/>
  <c r="C331" i="2"/>
  <c r="D331" i="2"/>
  <c r="AJ330" i="2"/>
  <c r="AI330" i="2"/>
  <c r="AL330" i="2"/>
  <c r="AN330" i="2"/>
  <c r="AK330" i="2"/>
  <c r="AM330" i="2"/>
  <c r="AG330" i="2"/>
  <c r="AD330" i="2"/>
  <c r="AF330" i="2"/>
  <c r="AC330" i="2"/>
  <c r="AE330" i="2"/>
  <c r="AB330" i="2"/>
  <c r="AA330" i="2"/>
  <c r="Z330" i="2"/>
  <c r="S330" i="2"/>
  <c r="U330" i="2"/>
  <c r="Y330" i="2"/>
  <c r="X330" i="2"/>
  <c r="AH330" i="2"/>
  <c r="T330" i="2"/>
  <c r="AP330" i="2" s="1"/>
  <c r="O330" i="2"/>
  <c r="P330" i="2"/>
  <c r="Q330" i="2"/>
  <c r="R330" i="2"/>
  <c r="M330" i="2"/>
  <c r="W330" i="2"/>
  <c r="V330" i="2"/>
  <c r="AO330" i="2"/>
  <c r="B330" i="2"/>
  <c r="C330" i="2"/>
  <c r="D330" i="2"/>
  <c r="AJ329" i="2"/>
  <c r="AI329" i="2"/>
  <c r="AL329" i="2"/>
  <c r="AN329" i="2"/>
  <c r="AK329" i="2"/>
  <c r="AM329" i="2"/>
  <c r="AG329" i="2"/>
  <c r="AD329" i="2"/>
  <c r="AF329" i="2"/>
  <c r="AC329" i="2"/>
  <c r="AE329" i="2"/>
  <c r="AB329" i="2"/>
  <c r="AA329" i="2"/>
  <c r="Z329" i="2"/>
  <c r="S329" i="2"/>
  <c r="U329" i="2"/>
  <c r="Y329" i="2"/>
  <c r="X329" i="2"/>
  <c r="AH329" i="2"/>
  <c r="T329" i="2"/>
  <c r="O329" i="2"/>
  <c r="P329" i="2"/>
  <c r="Q329" i="2"/>
  <c r="R329" i="2"/>
  <c r="M329" i="2"/>
  <c r="W329" i="2"/>
  <c r="V329" i="2"/>
  <c r="AO329" i="2"/>
  <c r="B329" i="2"/>
  <c r="C329" i="2"/>
  <c r="D329" i="2"/>
  <c r="AJ328" i="2"/>
  <c r="AI328" i="2"/>
  <c r="AL328" i="2"/>
  <c r="AN328" i="2"/>
  <c r="AK328" i="2"/>
  <c r="AM328" i="2"/>
  <c r="AG328" i="2"/>
  <c r="AD328" i="2"/>
  <c r="AF328" i="2"/>
  <c r="AC328" i="2"/>
  <c r="AE328" i="2"/>
  <c r="AB328" i="2"/>
  <c r="AA328" i="2"/>
  <c r="Z328" i="2"/>
  <c r="S328" i="2"/>
  <c r="U328" i="2"/>
  <c r="Y328" i="2"/>
  <c r="X328" i="2"/>
  <c r="AH328" i="2"/>
  <c r="T328" i="2"/>
  <c r="O328" i="2"/>
  <c r="P328" i="2"/>
  <c r="Q328" i="2"/>
  <c r="R328" i="2"/>
  <c r="M328" i="2"/>
  <c r="W328" i="2"/>
  <c r="V328" i="2"/>
  <c r="AO328" i="2"/>
  <c r="B328" i="2"/>
  <c r="C328" i="2"/>
  <c r="D328" i="2"/>
  <c r="AJ327" i="2"/>
  <c r="AI327" i="2"/>
  <c r="AL327" i="2"/>
  <c r="AN327" i="2"/>
  <c r="AK327" i="2"/>
  <c r="AM327" i="2"/>
  <c r="AG327" i="2"/>
  <c r="AD327" i="2"/>
  <c r="AF327" i="2"/>
  <c r="AC327" i="2"/>
  <c r="AE327" i="2"/>
  <c r="AB327" i="2"/>
  <c r="AA327" i="2"/>
  <c r="Z327" i="2"/>
  <c r="S327" i="2"/>
  <c r="U327" i="2"/>
  <c r="Y327" i="2"/>
  <c r="X327" i="2"/>
  <c r="AH327" i="2"/>
  <c r="T327" i="2"/>
  <c r="AP327" i="2" s="1"/>
  <c r="O327" i="2"/>
  <c r="P327" i="2"/>
  <c r="Q327" i="2"/>
  <c r="R327" i="2"/>
  <c r="M327" i="2"/>
  <c r="W327" i="2"/>
  <c r="V327" i="2"/>
  <c r="AO327" i="2"/>
  <c r="B327" i="2"/>
  <c r="C327" i="2"/>
  <c r="D327" i="2"/>
  <c r="AJ326" i="2"/>
  <c r="AI326" i="2"/>
  <c r="AL326" i="2"/>
  <c r="AN326" i="2"/>
  <c r="AK326" i="2"/>
  <c r="AM326" i="2"/>
  <c r="AG326" i="2"/>
  <c r="AD326" i="2"/>
  <c r="AF326" i="2"/>
  <c r="AC326" i="2"/>
  <c r="AE326" i="2"/>
  <c r="AB326" i="2"/>
  <c r="AA326" i="2"/>
  <c r="Z326" i="2"/>
  <c r="S326" i="2"/>
  <c r="U326" i="2"/>
  <c r="Y326" i="2"/>
  <c r="X326" i="2"/>
  <c r="AH326" i="2"/>
  <c r="T326" i="2"/>
  <c r="O326" i="2"/>
  <c r="P326" i="2"/>
  <c r="Q326" i="2"/>
  <c r="R326" i="2"/>
  <c r="M326" i="2"/>
  <c r="W326" i="2"/>
  <c r="V326" i="2"/>
  <c r="AO326" i="2"/>
  <c r="B326" i="2"/>
  <c r="C326" i="2"/>
  <c r="D326" i="2"/>
  <c r="AJ325" i="2"/>
  <c r="AI325" i="2"/>
  <c r="AL325" i="2"/>
  <c r="AN325" i="2"/>
  <c r="AK325" i="2"/>
  <c r="AM325" i="2"/>
  <c r="AG325" i="2"/>
  <c r="AD325" i="2"/>
  <c r="AF325" i="2"/>
  <c r="AC325" i="2"/>
  <c r="AE325" i="2"/>
  <c r="AB325" i="2"/>
  <c r="AA325" i="2"/>
  <c r="Z325" i="2"/>
  <c r="S325" i="2"/>
  <c r="U325" i="2"/>
  <c r="Y325" i="2"/>
  <c r="X325" i="2"/>
  <c r="AH325" i="2"/>
  <c r="T325" i="2"/>
  <c r="O325" i="2"/>
  <c r="P325" i="2"/>
  <c r="Q325" i="2"/>
  <c r="R325" i="2"/>
  <c r="M325" i="2"/>
  <c r="W325" i="2"/>
  <c r="V325" i="2"/>
  <c r="AO325" i="2"/>
  <c r="B325" i="2"/>
  <c r="C325" i="2"/>
  <c r="D325" i="2"/>
  <c r="AJ324" i="2"/>
  <c r="AI324" i="2"/>
  <c r="AL324" i="2"/>
  <c r="AN324" i="2"/>
  <c r="AK324" i="2"/>
  <c r="AM324" i="2"/>
  <c r="AG324" i="2"/>
  <c r="AD324" i="2"/>
  <c r="AF324" i="2"/>
  <c r="AC324" i="2"/>
  <c r="AE324" i="2"/>
  <c r="AB324" i="2"/>
  <c r="AA324" i="2"/>
  <c r="Z324" i="2"/>
  <c r="S324" i="2"/>
  <c r="U324" i="2"/>
  <c r="Y324" i="2"/>
  <c r="X324" i="2"/>
  <c r="AH324" i="2"/>
  <c r="T324" i="2"/>
  <c r="O324" i="2"/>
  <c r="P324" i="2"/>
  <c r="Q324" i="2"/>
  <c r="R324" i="2"/>
  <c r="M324" i="2"/>
  <c r="W324" i="2"/>
  <c r="V324" i="2"/>
  <c r="AO324" i="2"/>
  <c r="B324" i="2"/>
  <c r="C324" i="2"/>
  <c r="D324" i="2"/>
  <c r="AJ323" i="2"/>
  <c r="AI323" i="2"/>
  <c r="AL323" i="2"/>
  <c r="AN323" i="2"/>
  <c r="AK323" i="2"/>
  <c r="AM323" i="2"/>
  <c r="AG323" i="2"/>
  <c r="AD323" i="2"/>
  <c r="AF323" i="2"/>
  <c r="AC323" i="2"/>
  <c r="AE323" i="2"/>
  <c r="AB323" i="2"/>
  <c r="AA323" i="2"/>
  <c r="Z323" i="2"/>
  <c r="S323" i="2"/>
  <c r="U323" i="2"/>
  <c r="Y323" i="2"/>
  <c r="X323" i="2"/>
  <c r="AH323" i="2"/>
  <c r="T323" i="2"/>
  <c r="O323" i="2"/>
  <c r="P323" i="2"/>
  <c r="Q323" i="2"/>
  <c r="R323" i="2"/>
  <c r="M323" i="2"/>
  <c r="W323" i="2"/>
  <c r="V323" i="2"/>
  <c r="AO323" i="2"/>
  <c r="B323" i="2"/>
  <c r="C323" i="2"/>
  <c r="D323" i="2"/>
  <c r="AJ322" i="2"/>
  <c r="AI322" i="2"/>
  <c r="AL322" i="2"/>
  <c r="AN322" i="2"/>
  <c r="AK322" i="2"/>
  <c r="AM322" i="2"/>
  <c r="AG322" i="2"/>
  <c r="AD322" i="2"/>
  <c r="AF322" i="2"/>
  <c r="AC322" i="2"/>
  <c r="AE322" i="2"/>
  <c r="AB322" i="2"/>
  <c r="AA322" i="2"/>
  <c r="Z322" i="2"/>
  <c r="S322" i="2"/>
  <c r="U322" i="2"/>
  <c r="Y322" i="2"/>
  <c r="X322" i="2"/>
  <c r="AH322" i="2"/>
  <c r="T322" i="2"/>
  <c r="O322" i="2"/>
  <c r="P322" i="2"/>
  <c r="Q322" i="2"/>
  <c r="R322" i="2"/>
  <c r="M322" i="2"/>
  <c r="W322" i="2"/>
  <c r="V322" i="2"/>
  <c r="AO322" i="2"/>
  <c r="B322" i="2"/>
  <c r="C322" i="2"/>
  <c r="D322" i="2"/>
  <c r="AJ321" i="2"/>
  <c r="AI321" i="2"/>
  <c r="AL321" i="2"/>
  <c r="AN321" i="2"/>
  <c r="AK321" i="2"/>
  <c r="AM321" i="2"/>
  <c r="AG321" i="2"/>
  <c r="AD321" i="2"/>
  <c r="AF321" i="2"/>
  <c r="AC321" i="2"/>
  <c r="AE321" i="2"/>
  <c r="AB321" i="2"/>
  <c r="AA321" i="2"/>
  <c r="Z321" i="2"/>
  <c r="S321" i="2"/>
  <c r="U321" i="2"/>
  <c r="Y321" i="2"/>
  <c r="X321" i="2"/>
  <c r="AH321" i="2"/>
  <c r="T321" i="2"/>
  <c r="O321" i="2"/>
  <c r="P321" i="2"/>
  <c r="Q321" i="2"/>
  <c r="R321" i="2"/>
  <c r="M321" i="2"/>
  <c r="W321" i="2"/>
  <c r="V321" i="2"/>
  <c r="AO321" i="2"/>
  <c r="B321" i="2"/>
  <c r="C321" i="2"/>
  <c r="D321" i="2"/>
  <c r="AJ320" i="2"/>
  <c r="AI320" i="2"/>
  <c r="AL320" i="2"/>
  <c r="AN320" i="2"/>
  <c r="AK320" i="2"/>
  <c r="AM320" i="2"/>
  <c r="AG320" i="2"/>
  <c r="AD320" i="2"/>
  <c r="AF320" i="2"/>
  <c r="AC320" i="2"/>
  <c r="AE320" i="2"/>
  <c r="AB320" i="2"/>
  <c r="AA320" i="2"/>
  <c r="Z320" i="2"/>
  <c r="S320" i="2"/>
  <c r="U320" i="2"/>
  <c r="Y320" i="2"/>
  <c r="X320" i="2"/>
  <c r="AH320" i="2"/>
  <c r="T320" i="2"/>
  <c r="O320" i="2"/>
  <c r="P320" i="2"/>
  <c r="Q320" i="2"/>
  <c r="R320" i="2"/>
  <c r="M320" i="2"/>
  <c r="W320" i="2"/>
  <c r="V320" i="2"/>
  <c r="AO320" i="2"/>
  <c r="B320" i="2"/>
  <c r="C320" i="2"/>
  <c r="D320" i="2"/>
  <c r="AJ319" i="2"/>
  <c r="AI319" i="2"/>
  <c r="AL319" i="2"/>
  <c r="AN319" i="2"/>
  <c r="AK319" i="2"/>
  <c r="AM319" i="2"/>
  <c r="AG319" i="2"/>
  <c r="AD319" i="2"/>
  <c r="AF319" i="2"/>
  <c r="AC319" i="2"/>
  <c r="AE319" i="2"/>
  <c r="AB319" i="2"/>
  <c r="AA319" i="2"/>
  <c r="Z319" i="2"/>
  <c r="S319" i="2"/>
  <c r="U319" i="2"/>
  <c r="Y319" i="2"/>
  <c r="X319" i="2"/>
  <c r="AH319" i="2"/>
  <c r="T319" i="2"/>
  <c r="O319" i="2"/>
  <c r="P319" i="2"/>
  <c r="Q319" i="2"/>
  <c r="R319" i="2"/>
  <c r="M319" i="2"/>
  <c r="W319" i="2"/>
  <c r="V319" i="2"/>
  <c r="AO319" i="2"/>
  <c r="B319" i="2"/>
  <c r="C319" i="2"/>
  <c r="D319" i="2"/>
  <c r="AJ318" i="2"/>
  <c r="AI318" i="2"/>
  <c r="AL318" i="2"/>
  <c r="AN318" i="2"/>
  <c r="AK318" i="2"/>
  <c r="AM318" i="2"/>
  <c r="AG318" i="2"/>
  <c r="AD318" i="2"/>
  <c r="AF318" i="2"/>
  <c r="AC318" i="2"/>
  <c r="AE318" i="2"/>
  <c r="AB318" i="2"/>
  <c r="AA318" i="2"/>
  <c r="Z318" i="2"/>
  <c r="S318" i="2"/>
  <c r="U318" i="2"/>
  <c r="Y318" i="2"/>
  <c r="X318" i="2"/>
  <c r="AH318" i="2"/>
  <c r="T318" i="2"/>
  <c r="AP318" i="2" s="1"/>
  <c r="O318" i="2"/>
  <c r="P318" i="2"/>
  <c r="Q318" i="2"/>
  <c r="R318" i="2"/>
  <c r="M318" i="2"/>
  <c r="W318" i="2"/>
  <c r="V318" i="2"/>
  <c r="AO318" i="2"/>
  <c r="B318" i="2"/>
  <c r="C318" i="2"/>
  <c r="D318" i="2"/>
  <c r="AJ317" i="2"/>
  <c r="AI317" i="2"/>
  <c r="AL317" i="2"/>
  <c r="AN317" i="2"/>
  <c r="AK317" i="2"/>
  <c r="AM317" i="2"/>
  <c r="AG317" i="2"/>
  <c r="AD317" i="2"/>
  <c r="AF317" i="2"/>
  <c r="AC317" i="2"/>
  <c r="AE317" i="2"/>
  <c r="AB317" i="2"/>
  <c r="AA317" i="2"/>
  <c r="Z317" i="2"/>
  <c r="S317" i="2"/>
  <c r="U317" i="2"/>
  <c r="Y317" i="2"/>
  <c r="X317" i="2"/>
  <c r="AH317" i="2"/>
  <c r="T317" i="2"/>
  <c r="O317" i="2"/>
  <c r="P317" i="2"/>
  <c r="Q317" i="2"/>
  <c r="R317" i="2"/>
  <c r="M317" i="2"/>
  <c r="W317" i="2"/>
  <c r="V317" i="2"/>
  <c r="AO317" i="2"/>
  <c r="B317" i="2"/>
  <c r="C317" i="2"/>
  <c r="D317" i="2"/>
  <c r="AJ316" i="2"/>
  <c r="AI316" i="2"/>
  <c r="AL316" i="2"/>
  <c r="AN316" i="2"/>
  <c r="AK316" i="2"/>
  <c r="AM316" i="2"/>
  <c r="AG316" i="2"/>
  <c r="AD316" i="2"/>
  <c r="AF316" i="2"/>
  <c r="AC316" i="2"/>
  <c r="AE316" i="2"/>
  <c r="AB316" i="2"/>
  <c r="AA316" i="2"/>
  <c r="Z316" i="2"/>
  <c r="S316" i="2"/>
  <c r="U316" i="2"/>
  <c r="Y316" i="2"/>
  <c r="X316" i="2"/>
  <c r="AH316" i="2"/>
  <c r="T316" i="2"/>
  <c r="O316" i="2"/>
  <c r="P316" i="2"/>
  <c r="Q316" i="2"/>
  <c r="R316" i="2"/>
  <c r="M316" i="2"/>
  <c r="W316" i="2"/>
  <c r="V316" i="2"/>
  <c r="AO316" i="2"/>
  <c r="B316" i="2"/>
  <c r="C316" i="2"/>
  <c r="D316" i="2"/>
  <c r="AJ315" i="2"/>
  <c r="AI315" i="2"/>
  <c r="AL315" i="2"/>
  <c r="AN315" i="2"/>
  <c r="AK315" i="2"/>
  <c r="AM315" i="2"/>
  <c r="AG315" i="2"/>
  <c r="AD315" i="2"/>
  <c r="AF315" i="2"/>
  <c r="AC315" i="2"/>
  <c r="AE315" i="2"/>
  <c r="AB315" i="2"/>
  <c r="AA315" i="2"/>
  <c r="Z315" i="2"/>
  <c r="S315" i="2"/>
  <c r="U315" i="2"/>
  <c r="Y315" i="2"/>
  <c r="X315" i="2"/>
  <c r="AH315" i="2"/>
  <c r="T315" i="2"/>
  <c r="AP315" i="2" s="1"/>
  <c r="O315" i="2"/>
  <c r="P315" i="2"/>
  <c r="Q315" i="2"/>
  <c r="R315" i="2"/>
  <c r="M315" i="2"/>
  <c r="W315" i="2"/>
  <c r="V315" i="2"/>
  <c r="AO315" i="2"/>
  <c r="B315" i="2"/>
  <c r="C315" i="2"/>
  <c r="D315" i="2"/>
  <c r="AJ314" i="2"/>
  <c r="AI314" i="2"/>
  <c r="AL314" i="2"/>
  <c r="AN314" i="2"/>
  <c r="AK314" i="2"/>
  <c r="AM314" i="2"/>
  <c r="AG314" i="2"/>
  <c r="AD314" i="2"/>
  <c r="AF314" i="2"/>
  <c r="AC314" i="2"/>
  <c r="AE314" i="2"/>
  <c r="AB314" i="2"/>
  <c r="AA314" i="2"/>
  <c r="Z314" i="2"/>
  <c r="S314" i="2"/>
  <c r="U314" i="2"/>
  <c r="Y314" i="2"/>
  <c r="X314" i="2"/>
  <c r="AH314" i="2"/>
  <c r="T314" i="2"/>
  <c r="O314" i="2"/>
  <c r="P314" i="2"/>
  <c r="Q314" i="2"/>
  <c r="R314" i="2"/>
  <c r="M314" i="2"/>
  <c r="W314" i="2"/>
  <c r="V314" i="2"/>
  <c r="AO314" i="2"/>
  <c r="B314" i="2"/>
  <c r="C314" i="2"/>
  <c r="D314" i="2"/>
  <c r="AJ313" i="2"/>
  <c r="AI313" i="2"/>
  <c r="AL313" i="2"/>
  <c r="AN313" i="2"/>
  <c r="AK313" i="2"/>
  <c r="AM313" i="2"/>
  <c r="AG313" i="2"/>
  <c r="AD313" i="2"/>
  <c r="AF313" i="2"/>
  <c r="AC313" i="2"/>
  <c r="AE313" i="2"/>
  <c r="AB313" i="2"/>
  <c r="AA313" i="2"/>
  <c r="Z313" i="2"/>
  <c r="S313" i="2"/>
  <c r="U313" i="2"/>
  <c r="Y313" i="2"/>
  <c r="X313" i="2"/>
  <c r="AH313" i="2"/>
  <c r="T313" i="2"/>
  <c r="O313" i="2"/>
  <c r="P313" i="2"/>
  <c r="Q313" i="2"/>
  <c r="R313" i="2"/>
  <c r="M313" i="2"/>
  <c r="W313" i="2"/>
  <c r="V313" i="2"/>
  <c r="AO313" i="2"/>
  <c r="B313" i="2"/>
  <c r="C313" i="2"/>
  <c r="D313" i="2"/>
  <c r="AJ312" i="2"/>
  <c r="AI312" i="2"/>
  <c r="AL312" i="2"/>
  <c r="AN312" i="2"/>
  <c r="AK312" i="2"/>
  <c r="AM312" i="2"/>
  <c r="AG312" i="2"/>
  <c r="AD312" i="2"/>
  <c r="AF312" i="2"/>
  <c r="AC312" i="2"/>
  <c r="AE312" i="2"/>
  <c r="AB312" i="2"/>
  <c r="AA312" i="2"/>
  <c r="Z312" i="2"/>
  <c r="S312" i="2"/>
  <c r="U312" i="2"/>
  <c r="Y312" i="2"/>
  <c r="X312" i="2"/>
  <c r="AH312" i="2"/>
  <c r="T312" i="2"/>
  <c r="O312" i="2"/>
  <c r="P312" i="2"/>
  <c r="Q312" i="2"/>
  <c r="R312" i="2"/>
  <c r="M312" i="2"/>
  <c r="W312" i="2"/>
  <c r="V312" i="2"/>
  <c r="AO312" i="2"/>
  <c r="B312" i="2"/>
  <c r="C312" i="2"/>
  <c r="D312" i="2"/>
  <c r="AJ311" i="2"/>
  <c r="AI311" i="2"/>
  <c r="AL311" i="2"/>
  <c r="AN311" i="2"/>
  <c r="AK311" i="2"/>
  <c r="AM311" i="2"/>
  <c r="AG311" i="2"/>
  <c r="AD311" i="2"/>
  <c r="AF311" i="2"/>
  <c r="AC311" i="2"/>
  <c r="AE311" i="2"/>
  <c r="AB311" i="2"/>
  <c r="AA311" i="2"/>
  <c r="Z311" i="2"/>
  <c r="S311" i="2"/>
  <c r="U311" i="2"/>
  <c r="Y311" i="2"/>
  <c r="X311" i="2"/>
  <c r="AH311" i="2"/>
  <c r="T311" i="2"/>
  <c r="O311" i="2"/>
  <c r="P311" i="2"/>
  <c r="Q311" i="2"/>
  <c r="R311" i="2"/>
  <c r="M311" i="2"/>
  <c r="W311" i="2"/>
  <c r="V311" i="2"/>
  <c r="AO311" i="2"/>
  <c r="B311" i="2"/>
  <c r="C311" i="2"/>
  <c r="D311" i="2"/>
  <c r="AJ310" i="2"/>
  <c r="AI310" i="2"/>
  <c r="AL310" i="2"/>
  <c r="AN310" i="2"/>
  <c r="AK310" i="2"/>
  <c r="AM310" i="2"/>
  <c r="AG310" i="2"/>
  <c r="AD310" i="2"/>
  <c r="AF310" i="2"/>
  <c r="AC310" i="2"/>
  <c r="AE310" i="2"/>
  <c r="AB310" i="2"/>
  <c r="AA310" i="2"/>
  <c r="Z310" i="2"/>
  <c r="S310" i="2"/>
  <c r="U310" i="2"/>
  <c r="Y310" i="2"/>
  <c r="X310" i="2"/>
  <c r="AH310" i="2"/>
  <c r="T310" i="2"/>
  <c r="O310" i="2"/>
  <c r="P310" i="2"/>
  <c r="Q310" i="2"/>
  <c r="R310" i="2"/>
  <c r="M310" i="2"/>
  <c r="W310" i="2"/>
  <c r="V310" i="2"/>
  <c r="AO310" i="2"/>
  <c r="B310" i="2"/>
  <c r="C310" i="2"/>
  <c r="D310" i="2"/>
  <c r="AJ309" i="2"/>
  <c r="AI309" i="2"/>
  <c r="AL309" i="2"/>
  <c r="AN309" i="2"/>
  <c r="AK309" i="2"/>
  <c r="AM309" i="2"/>
  <c r="AG309" i="2"/>
  <c r="AD309" i="2"/>
  <c r="AF309" i="2"/>
  <c r="AC309" i="2"/>
  <c r="AE309" i="2"/>
  <c r="AB309" i="2"/>
  <c r="AA309" i="2"/>
  <c r="Z309" i="2"/>
  <c r="S309" i="2"/>
  <c r="U309" i="2"/>
  <c r="Y309" i="2"/>
  <c r="X309" i="2"/>
  <c r="AH309" i="2"/>
  <c r="T309" i="2"/>
  <c r="O309" i="2"/>
  <c r="P309" i="2"/>
  <c r="Q309" i="2"/>
  <c r="R309" i="2"/>
  <c r="M309" i="2"/>
  <c r="W309" i="2"/>
  <c r="V309" i="2"/>
  <c r="AO309" i="2"/>
  <c r="B309" i="2"/>
  <c r="C309" i="2"/>
  <c r="D309" i="2"/>
  <c r="AJ308" i="2"/>
  <c r="AI308" i="2"/>
  <c r="AL308" i="2"/>
  <c r="AN308" i="2"/>
  <c r="AK308" i="2"/>
  <c r="AM308" i="2"/>
  <c r="AG308" i="2"/>
  <c r="AD308" i="2"/>
  <c r="AF308" i="2"/>
  <c r="AC308" i="2"/>
  <c r="AE308" i="2"/>
  <c r="AB308" i="2"/>
  <c r="AA308" i="2"/>
  <c r="Z308" i="2"/>
  <c r="S308" i="2"/>
  <c r="U308" i="2"/>
  <c r="Y308" i="2"/>
  <c r="X308" i="2"/>
  <c r="AH308" i="2"/>
  <c r="T308" i="2"/>
  <c r="O308" i="2"/>
  <c r="P308" i="2"/>
  <c r="Q308" i="2"/>
  <c r="R308" i="2"/>
  <c r="M308" i="2"/>
  <c r="W308" i="2"/>
  <c r="V308" i="2"/>
  <c r="AO308" i="2"/>
  <c r="B308" i="2"/>
  <c r="C308" i="2"/>
  <c r="D308" i="2"/>
  <c r="AJ307" i="2"/>
  <c r="AI307" i="2"/>
  <c r="AL307" i="2"/>
  <c r="AN307" i="2"/>
  <c r="AK307" i="2"/>
  <c r="AM307" i="2"/>
  <c r="AG307" i="2"/>
  <c r="AD307" i="2"/>
  <c r="AF307" i="2"/>
  <c r="AC307" i="2"/>
  <c r="AE307" i="2"/>
  <c r="AB307" i="2"/>
  <c r="AA307" i="2"/>
  <c r="Z307" i="2"/>
  <c r="S307" i="2"/>
  <c r="U307" i="2"/>
  <c r="Y307" i="2"/>
  <c r="X307" i="2"/>
  <c r="AH307" i="2"/>
  <c r="T307" i="2"/>
  <c r="O307" i="2"/>
  <c r="P307" i="2"/>
  <c r="Q307" i="2"/>
  <c r="R307" i="2"/>
  <c r="M307" i="2"/>
  <c r="W307" i="2"/>
  <c r="V307" i="2"/>
  <c r="AO307" i="2"/>
  <c r="B307" i="2"/>
  <c r="C307" i="2"/>
  <c r="D307" i="2"/>
  <c r="AJ306" i="2"/>
  <c r="AI306" i="2"/>
  <c r="AL306" i="2"/>
  <c r="AN306" i="2"/>
  <c r="AK306" i="2"/>
  <c r="AM306" i="2"/>
  <c r="AG306" i="2"/>
  <c r="AD306" i="2"/>
  <c r="AF306" i="2"/>
  <c r="AC306" i="2"/>
  <c r="AE306" i="2"/>
  <c r="AB306" i="2"/>
  <c r="AA306" i="2"/>
  <c r="Z306" i="2"/>
  <c r="S306" i="2"/>
  <c r="U306" i="2"/>
  <c r="Y306" i="2"/>
  <c r="X306" i="2"/>
  <c r="AH306" i="2"/>
  <c r="T306" i="2"/>
  <c r="AP306" i="2" s="1"/>
  <c r="O306" i="2"/>
  <c r="P306" i="2"/>
  <c r="Q306" i="2"/>
  <c r="R306" i="2"/>
  <c r="M306" i="2"/>
  <c r="W306" i="2"/>
  <c r="V306" i="2"/>
  <c r="AO306" i="2"/>
  <c r="B306" i="2"/>
  <c r="C306" i="2"/>
  <c r="D306" i="2"/>
  <c r="AJ305" i="2"/>
  <c r="AI305" i="2"/>
  <c r="AL305" i="2"/>
  <c r="AN305" i="2"/>
  <c r="AK305" i="2"/>
  <c r="AM305" i="2"/>
  <c r="AG305" i="2"/>
  <c r="AD305" i="2"/>
  <c r="AF305" i="2"/>
  <c r="AC305" i="2"/>
  <c r="AE305" i="2"/>
  <c r="AB305" i="2"/>
  <c r="AA305" i="2"/>
  <c r="Z305" i="2"/>
  <c r="S305" i="2"/>
  <c r="U305" i="2"/>
  <c r="Y305" i="2"/>
  <c r="X305" i="2"/>
  <c r="AH305" i="2"/>
  <c r="T305" i="2"/>
  <c r="O305" i="2"/>
  <c r="P305" i="2"/>
  <c r="Q305" i="2"/>
  <c r="R305" i="2"/>
  <c r="M305" i="2"/>
  <c r="W305" i="2"/>
  <c r="V305" i="2"/>
  <c r="AO305" i="2"/>
  <c r="B305" i="2"/>
  <c r="C305" i="2"/>
  <c r="D305" i="2"/>
  <c r="AJ304" i="2"/>
  <c r="AI304" i="2"/>
  <c r="AL304" i="2"/>
  <c r="AN304" i="2"/>
  <c r="AK304" i="2"/>
  <c r="AM304" i="2"/>
  <c r="AG304" i="2"/>
  <c r="AD304" i="2"/>
  <c r="AF304" i="2"/>
  <c r="AC304" i="2"/>
  <c r="AE304" i="2"/>
  <c r="AB304" i="2"/>
  <c r="AA304" i="2"/>
  <c r="Z304" i="2"/>
  <c r="S304" i="2"/>
  <c r="U304" i="2"/>
  <c r="Y304" i="2"/>
  <c r="X304" i="2"/>
  <c r="AH304" i="2"/>
  <c r="T304" i="2"/>
  <c r="O304" i="2"/>
  <c r="P304" i="2"/>
  <c r="Q304" i="2"/>
  <c r="R304" i="2"/>
  <c r="M304" i="2"/>
  <c r="W304" i="2"/>
  <c r="V304" i="2"/>
  <c r="AO304" i="2"/>
  <c r="B304" i="2"/>
  <c r="C304" i="2"/>
  <c r="D304" i="2"/>
  <c r="AJ303" i="2"/>
  <c r="AI303" i="2"/>
  <c r="AL303" i="2"/>
  <c r="AN303" i="2"/>
  <c r="AK303" i="2"/>
  <c r="AM303" i="2"/>
  <c r="AG303" i="2"/>
  <c r="AD303" i="2"/>
  <c r="AF303" i="2"/>
  <c r="AC303" i="2"/>
  <c r="AE303" i="2"/>
  <c r="AB303" i="2"/>
  <c r="AA303" i="2"/>
  <c r="Z303" i="2"/>
  <c r="S303" i="2"/>
  <c r="U303" i="2"/>
  <c r="Y303" i="2"/>
  <c r="X303" i="2"/>
  <c r="AH303" i="2"/>
  <c r="T303" i="2"/>
  <c r="AP303" i="2" s="1"/>
  <c r="O303" i="2"/>
  <c r="P303" i="2"/>
  <c r="Q303" i="2"/>
  <c r="R303" i="2"/>
  <c r="M303" i="2"/>
  <c r="W303" i="2"/>
  <c r="V303" i="2"/>
  <c r="AO303" i="2"/>
  <c r="B303" i="2"/>
  <c r="C303" i="2"/>
  <c r="D303" i="2"/>
  <c r="AJ302" i="2"/>
  <c r="AI302" i="2"/>
  <c r="AL302" i="2"/>
  <c r="AN302" i="2"/>
  <c r="AK302" i="2"/>
  <c r="AM302" i="2"/>
  <c r="AG302" i="2"/>
  <c r="AD302" i="2"/>
  <c r="AF302" i="2"/>
  <c r="AC302" i="2"/>
  <c r="AE302" i="2"/>
  <c r="AB302" i="2"/>
  <c r="AA302" i="2"/>
  <c r="Z302" i="2"/>
  <c r="S302" i="2"/>
  <c r="U302" i="2"/>
  <c r="Y302" i="2"/>
  <c r="X302" i="2"/>
  <c r="AH302" i="2"/>
  <c r="T302" i="2"/>
  <c r="O302" i="2"/>
  <c r="P302" i="2"/>
  <c r="Q302" i="2"/>
  <c r="R302" i="2"/>
  <c r="M302" i="2"/>
  <c r="W302" i="2"/>
  <c r="V302" i="2"/>
  <c r="AO302" i="2"/>
  <c r="B302" i="2"/>
  <c r="C302" i="2"/>
  <c r="D302" i="2"/>
  <c r="AJ301" i="2"/>
  <c r="AI301" i="2"/>
  <c r="AL301" i="2"/>
  <c r="AN301" i="2"/>
  <c r="AK301" i="2"/>
  <c r="AM301" i="2"/>
  <c r="AG301" i="2"/>
  <c r="AD301" i="2"/>
  <c r="AF301" i="2"/>
  <c r="AC301" i="2"/>
  <c r="AE301" i="2"/>
  <c r="AB301" i="2"/>
  <c r="AA301" i="2"/>
  <c r="Z301" i="2"/>
  <c r="S301" i="2"/>
  <c r="U301" i="2"/>
  <c r="Y301" i="2"/>
  <c r="X301" i="2"/>
  <c r="AH301" i="2"/>
  <c r="T301" i="2"/>
  <c r="O301" i="2"/>
  <c r="P301" i="2"/>
  <c r="Q301" i="2"/>
  <c r="R301" i="2"/>
  <c r="M301" i="2"/>
  <c r="W301" i="2"/>
  <c r="V301" i="2"/>
  <c r="AO301" i="2"/>
  <c r="B301" i="2"/>
  <c r="C301" i="2"/>
  <c r="D301" i="2"/>
  <c r="AJ300" i="2"/>
  <c r="AI300" i="2"/>
  <c r="AL300" i="2"/>
  <c r="AN300" i="2"/>
  <c r="AK300" i="2"/>
  <c r="AM300" i="2"/>
  <c r="AG300" i="2"/>
  <c r="AD300" i="2"/>
  <c r="AF300" i="2"/>
  <c r="AC300" i="2"/>
  <c r="AE300" i="2"/>
  <c r="AB300" i="2"/>
  <c r="AA300" i="2"/>
  <c r="Z300" i="2"/>
  <c r="S300" i="2"/>
  <c r="U300" i="2"/>
  <c r="Y300" i="2"/>
  <c r="X300" i="2"/>
  <c r="AH300" i="2"/>
  <c r="T300" i="2"/>
  <c r="O300" i="2"/>
  <c r="P300" i="2"/>
  <c r="Q300" i="2"/>
  <c r="R300" i="2"/>
  <c r="M300" i="2"/>
  <c r="W300" i="2"/>
  <c r="V300" i="2"/>
  <c r="AO300" i="2"/>
  <c r="B300" i="2"/>
  <c r="C300" i="2"/>
  <c r="D300" i="2"/>
  <c r="AJ299" i="2"/>
  <c r="AI299" i="2"/>
  <c r="AL299" i="2"/>
  <c r="AN299" i="2"/>
  <c r="AK299" i="2"/>
  <c r="AM299" i="2"/>
  <c r="AG299" i="2"/>
  <c r="AD299" i="2"/>
  <c r="AF299" i="2"/>
  <c r="AC299" i="2"/>
  <c r="AE299" i="2"/>
  <c r="AB299" i="2"/>
  <c r="AA299" i="2"/>
  <c r="Z299" i="2"/>
  <c r="S299" i="2"/>
  <c r="U299" i="2"/>
  <c r="Y299" i="2"/>
  <c r="X299" i="2"/>
  <c r="AH299" i="2"/>
  <c r="T299" i="2"/>
  <c r="O299" i="2"/>
  <c r="P299" i="2"/>
  <c r="Q299" i="2"/>
  <c r="R299" i="2"/>
  <c r="M299" i="2"/>
  <c r="W299" i="2"/>
  <c r="V299" i="2"/>
  <c r="AO299" i="2"/>
  <c r="B299" i="2"/>
  <c r="C299" i="2"/>
  <c r="D299" i="2"/>
  <c r="AJ298" i="2"/>
  <c r="AI298" i="2"/>
  <c r="AL298" i="2"/>
  <c r="AN298" i="2"/>
  <c r="AK298" i="2"/>
  <c r="AM298" i="2"/>
  <c r="AG298" i="2"/>
  <c r="AD298" i="2"/>
  <c r="AF298" i="2"/>
  <c r="AC298" i="2"/>
  <c r="AE298" i="2"/>
  <c r="AB298" i="2"/>
  <c r="AA298" i="2"/>
  <c r="Z298" i="2"/>
  <c r="S298" i="2"/>
  <c r="U298" i="2"/>
  <c r="Y298" i="2"/>
  <c r="X298" i="2"/>
  <c r="AH298" i="2"/>
  <c r="T298" i="2"/>
  <c r="O298" i="2"/>
  <c r="P298" i="2"/>
  <c r="Q298" i="2"/>
  <c r="R298" i="2"/>
  <c r="M298" i="2"/>
  <c r="W298" i="2"/>
  <c r="V298" i="2"/>
  <c r="AO298" i="2"/>
  <c r="B298" i="2"/>
  <c r="C298" i="2"/>
  <c r="D298" i="2"/>
  <c r="AJ297" i="2"/>
  <c r="AI297" i="2"/>
  <c r="AL297" i="2"/>
  <c r="AN297" i="2"/>
  <c r="AK297" i="2"/>
  <c r="AM297" i="2"/>
  <c r="AG297" i="2"/>
  <c r="AD297" i="2"/>
  <c r="AF297" i="2"/>
  <c r="AC297" i="2"/>
  <c r="AE297" i="2"/>
  <c r="AB297" i="2"/>
  <c r="AA297" i="2"/>
  <c r="Z297" i="2"/>
  <c r="S297" i="2"/>
  <c r="U297" i="2"/>
  <c r="Y297" i="2"/>
  <c r="X297" i="2"/>
  <c r="AH297" i="2"/>
  <c r="T297" i="2"/>
  <c r="O297" i="2"/>
  <c r="P297" i="2"/>
  <c r="Q297" i="2"/>
  <c r="R297" i="2"/>
  <c r="M297" i="2"/>
  <c r="W297" i="2"/>
  <c r="V297" i="2"/>
  <c r="AO297" i="2"/>
  <c r="B297" i="2"/>
  <c r="C297" i="2"/>
  <c r="D297" i="2"/>
  <c r="AJ296" i="2"/>
  <c r="AI296" i="2"/>
  <c r="AL296" i="2"/>
  <c r="AN296" i="2"/>
  <c r="AK296" i="2"/>
  <c r="AM296" i="2"/>
  <c r="AG296" i="2"/>
  <c r="AD296" i="2"/>
  <c r="AF296" i="2"/>
  <c r="AC296" i="2"/>
  <c r="AE296" i="2"/>
  <c r="AB296" i="2"/>
  <c r="AA296" i="2"/>
  <c r="Z296" i="2"/>
  <c r="S296" i="2"/>
  <c r="U296" i="2"/>
  <c r="Y296" i="2"/>
  <c r="X296" i="2"/>
  <c r="AH296" i="2"/>
  <c r="T296" i="2"/>
  <c r="O296" i="2"/>
  <c r="P296" i="2"/>
  <c r="Q296" i="2"/>
  <c r="R296" i="2"/>
  <c r="M296" i="2"/>
  <c r="W296" i="2"/>
  <c r="V296" i="2"/>
  <c r="AO296" i="2"/>
  <c r="B296" i="2"/>
  <c r="C296" i="2"/>
  <c r="D296" i="2"/>
  <c r="AJ295" i="2"/>
  <c r="AI295" i="2"/>
  <c r="AL295" i="2"/>
  <c r="AN295" i="2"/>
  <c r="AK295" i="2"/>
  <c r="AM295" i="2"/>
  <c r="AG295" i="2"/>
  <c r="AD295" i="2"/>
  <c r="AF295" i="2"/>
  <c r="AC295" i="2"/>
  <c r="AE295" i="2"/>
  <c r="AB295" i="2"/>
  <c r="AA295" i="2"/>
  <c r="Z295" i="2"/>
  <c r="S295" i="2"/>
  <c r="U295" i="2"/>
  <c r="Y295" i="2"/>
  <c r="X295" i="2"/>
  <c r="AH295" i="2"/>
  <c r="T295" i="2"/>
  <c r="O295" i="2"/>
  <c r="P295" i="2"/>
  <c r="Q295" i="2"/>
  <c r="R295" i="2"/>
  <c r="M295" i="2"/>
  <c r="W295" i="2"/>
  <c r="V295" i="2"/>
  <c r="AO295" i="2"/>
  <c r="B295" i="2"/>
  <c r="C295" i="2"/>
  <c r="D295" i="2"/>
  <c r="AJ294" i="2"/>
  <c r="AI294" i="2"/>
  <c r="AL294" i="2"/>
  <c r="AN294" i="2"/>
  <c r="AK294" i="2"/>
  <c r="AM294" i="2"/>
  <c r="AG294" i="2"/>
  <c r="AD294" i="2"/>
  <c r="AF294" i="2"/>
  <c r="AC294" i="2"/>
  <c r="AE294" i="2"/>
  <c r="AB294" i="2"/>
  <c r="AA294" i="2"/>
  <c r="Z294" i="2"/>
  <c r="S294" i="2"/>
  <c r="U294" i="2"/>
  <c r="Y294" i="2"/>
  <c r="X294" i="2"/>
  <c r="AH294" i="2"/>
  <c r="T294" i="2"/>
  <c r="AP294" i="2" s="1"/>
  <c r="O294" i="2"/>
  <c r="P294" i="2"/>
  <c r="Q294" i="2"/>
  <c r="R294" i="2"/>
  <c r="M294" i="2"/>
  <c r="W294" i="2"/>
  <c r="V294" i="2"/>
  <c r="AO294" i="2"/>
  <c r="B294" i="2"/>
  <c r="C294" i="2"/>
  <c r="D294" i="2"/>
  <c r="AJ293" i="2"/>
  <c r="AI293" i="2"/>
  <c r="AL293" i="2"/>
  <c r="AN293" i="2"/>
  <c r="AK293" i="2"/>
  <c r="AM293" i="2"/>
  <c r="AG293" i="2"/>
  <c r="AD293" i="2"/>
  <c r="AF293" i="2"/>
  <c r="AC293" i="2"/>
  <c r="AE293" i="2"/>
  <c r="AB293" i="2"/>
  <c r="AA293" i="2"/>
  <c r="Z293" i="2"/>
  <c r="S293" i="2"/>
  <c r="U293" i="2"/>
  <c r="Y293" i="2"/>
  <c r="X293" i="2"/>
  <c r="AH293" i="2"/>
  <c r="T293" i="2"/>
  <c r="O293" i="2"/>
  <c r="P293" i="2"/>
  <c r="Q293" i="2"/>
  <c r="R293" i="2"/>
  <c r="M293" i="2"/>
  <c r="W293" i="2"/>
  <c r="V293" i="2"/>
  <c r="AO293" i="2"/>
  <c r="B293" i="2"/>
  <c r="C293" i="2"/>
  <c r="D293" i="2"/>
  <c r="AJ292" i="2"/>
  <c r="AI292" i="2"/>
  <c r="AL292" i="2"/>
  <c r="AN292" i="2"/>
  <c r="AK292" i="2"/>
  <c r="AM292" i="2"/>
  <c r="AG292" i="2"/>
  <c r="AD292" i="2"/>
  <c r="AF292" i="2"/>
  <c r="AC292" i="2"/>
  <c r="AE292" i="2"/>
  <c r="AB292" i="2"/>
  <c r="AA292" i="2"/>
  <c r="Z292" i="2"/>
  <c r="S292" i="2"/>
  <c r="U292" i="2"/>
  <c r="Y292" i="2"/>
  <c r="X292" i="2"/>
  <c r="AH292" i="2"/>
  <c r="T292" i="2"/>
  <c r="O292" i="2"/>
  <c r="P292" i="2"/>
  <c r="Q292" i="2"/>
  <c r="R292" i="2"/>
  <c r="M292" i="2"/>
  <c r="W292" i="2"/>
  <c r="V292" i="2"/>
  <c r="AO292" i="2"/>
  <c r="B292" i="2"/>
  <c r="C292" i="2"/>
  <c r="D292" i="2"/>
  <c r="AJ291" i="2"/>
  <c r="AI291" i="2"/>
  <c r="AL291" i="2"/>
  <c r="AN291" i="2"/>
  <c r="AK291" i="2"/>
  <c r="AM291" i="2"/>
  <c r="AG291" i="2"/>
  <c r="AD291" i="2"/>
  <c r="AF291" i="2"/>
  <c r="AC291" i="2"/>
  <c r="AE291" i="2"/>
  <c r="AB291" i="2"/>
  <c r="AA291" i="2"/>
  <c r="Z291" i="2"/>
  <c r="S291" i="2"/>
  <c r="U291" i="2"/>
  <c r="Y291" i="2"/>
  <c r="X291" i="2"/>
  <c r="AH291" i="2"/>
  <c r="T291" i="2"/>
  <c r="AP291" i="2" s="1"/>
  <c r="O291" i="2"/>
  <c r="P291" i="2"/>
  <c r="Q291" i="2"/>
  <c r="R291" i="2"/>
  <c r="M291" i="2"/>
  <c r="W291" i="2"/>
  <c r="V291" i="2"/>
  <c r="AO291" i="2"/>
  <c r="B291" i="2"/>
  <c r="C291" i="2"/>
  <c r="D291" i="2"/>
  <c r="AJ290" i="2"/>
  <c r="AI290" i="2"/>
  <c r="AL290" i="2"/>
  <c r="AN290" i="2"/>
  <c r="AK290" i="2"/>
  <c r="AM290" i="2"/>
  <c r="AG290" i="2"/>
  <c r="AD290" i="2"/>
  <c r="AF290" i="2"/>
  <c r="AC290" i="2"/>
  <c r="AE290" i="2"/>
  <c r="AB290" i="2"/>
  <c r="AA290" i="2"/>
  <c r="Z290" i="2"/>
  <c r="S290" i="2"/>
  <c r="U290" i="2"/>
  <c r="Y290" i="2"/>
  <c r="X290" i="2"/>
  <c r="AH290" i="2"/>
  <c r="T290" i="2"/>
  <c r="O290" i="2"/>
  <c r="P290" i="2"/>
  <c r="Q290" i="2"/>
  <c r="R290" i="2"/>
  <c r="M290" i="2"/>
  <c r="W290" i="2"/>
  <c r="V290" i="2"/>
  <c r="AO290" i="2"/>
  <c r="B290" i="2"/>
  <c r="C290" i="2"/>
  <c r="D290" i="2"/>
  <c r="AJ289" i="2"/>
  <c r="AI289" i="2"/>
  <c r="AL289" i="2"/>
  <c r="AN289" i="2"/>
  <c r="AK289" i="2"/>
  <c r="AM289" i="2"/>
  <c r="AG289" i="2"/>
  <c r="AD289" i="2"/>
  <c r="AF289" i="2"/>
  <c r="AC289" i="2"/>
  <c r="AE289" i="2"/>
  <c r="AB289" i="2"/>
  <c r="AA289" i="2"/>
  <c r="Z289" i="2"/>
  <c r="S289" i="2"/>
  <c r="U289" i="2"/>
  <c r="Y289" i="2"/>
  <c r="X289" i="2"/>
  <c r="AH289" i="2"/>
  <c r="T289" i="2"/>
  <c r="O289" i="2"/>
  <c r="P289" i="2"/>
  <c r="Q289" i="2"/>
  <c r="R289" i="2"/>
  <c r="M289" i="2"/>
  <c r="W289" i="2"/>
  <c r="V289" i="2"/>
  <c r="AO289" i="2"/>
  <c r="B289" i="2"/>
  <c r="C289" i="2"/>
  <c r="D289" i="2"/>
  <c r="AJ288" i="2"/>
  <c r="AI288" i="2"/>
  <c r="AL288" i="2"/>
  <c r="AN288" i="2"/>
  <c r="AK288" i="2"/>
  <c r="AM288" i="2"/>
  <c r="AG288" i="2"/>
  <c r="AD288" i="2"/>
  <c r="AF288" i="2"/>
  <c r="AC288" i="2"/>
  <c r="AE288" i="2"/>
  <c r="AB288" i="2"/>
  <c r="AA288" i="2"/>
  <c r="Z288" i="2"/>
  <c r="S288" i="2"/>
  <c r="U288" i="2"/>
  <c r="Y288" i="2"/>
  <c r="X288" i="2"/>
  <c r="AH288" i="2"/>
  <c r="T288" i="2"/>
  <c r="O288" i="2"/>
  <c r="P288" i="2"/>
  <c r="Q288" i="2"/>
  <c r="R288" i="2"/>
  <c r="M288" i="2"/>
  <c r="W288" i="2"/>
  <c r="V288" i="2"/>
  <c r="AO288" i="2"/>
  <c r="B288" i="2"/>
  <c r="C288" i="2"/>
  <c r="D288" i="2"/>
  <c r="AJ287" i="2"/>
  <c r="AI287" i="2"/>
  <c r="AL287" i="2"/>
  <c r="AN287" i="2"/>
  <c r="AK287" i="2"/>
  <c r="AM287" i="2"/>
  <c r="AG287" i="2"/>
  <c r="AD287" i="2"/>
  <c r="AF287" i="2"/>
  <c r="AC287" i="2"/>
  <c r="AE287" i="2"/>
  <c r="AB287" i="2"/>
  <c r="AA287" i="2"/>
  <c r="Z287" i="2"/>
  <c r="S287" i="2"/>
  <c r="U287" i="2"/>
  <c r="Y287" i="2"/>
  <c r="X287" i="2"/>
  <c r="AH287" i="2"/>
  <c r="T287" i="2"/>
  <c r="O287" i="2"/>
  <c r="P287" i="2"/>
  <c r="Q287" i="2"/>
  <c r="R287" i="2"/>
  <c r="M287" i="2"/>
  <c r="W287" i="2"/>
  <c r="V287" i="2"/>
  <c r="AO287" i="2"/>
  <c r="B287" i="2"/>
  <c r="C287" i="2"/>
  <c r="D287" i="2"/>
  <c r="AJ286" i="2"/>
  <c r="AI286" i="2"/>
  <c r="AL286" i="2"/>
  <c r="AN286" i="2"/>
  <c r="AK286" i="2"/>
  <c r="AM286" i="2"/>
  <c r="AG286" i="2"/>
  <c r="AD286" i="2"/>
  <c r="AF286" i="2"/>
  <c r="AC286" i="2"/>
  <c r="AE286" i="2"/>
  <c r="AB286" i="2"/>
  <c r="AA286" i="2"/>
  <c r="Z286" i="2"/>
  <c r="S286" i="2"/>
  <c r="U286" i="2"/>
  <c r="Y286" i="2"/>
  <c r="X286" i="2"/>
  <c r="AH286" i="2"/>
  <c r="T286" i="2"/>
  <c r="O286" i="2"/>
  <c r="P286" i="2"/>
  <c r="Q286" i="2"/>
  <c r="R286" i="2"/>
  <c r="M286" i="2"/>
  <c r="W286" i="2"/>
  <c r="V286" i="2"/>
  <c r="AO286" i="2"/>
  <c r="B286" i="2"/>
  <c r="C286" i="2"/>
  <c r="D286" i="2"/>
  <c r="AJ285" i="2"/>
  <c r="AI285" i="2"/>
  <c r="AL285" i="2"/>
  <c r="AN285" i="2"/>
  <c r="AK285" i="2"/>
  <c r="AM285" i="2"/>
  <c r="AG285" i="2"/>
  <c r="AD285" i="2"/>
  <c r="AF285" i="2"/>
  <c r="AC285" i="2"/>
  <c r="AE285" i="2"/>
  <c r="AB285" i="2"/>
  <c r="AA285" i="2"/>
  <c r="Z285" i="2"/>
  <c r="S285" i="2"/>
  <c r="U285" i="2"/>
  <c r="Y285" i="2"/>
  <c r="X285" i="2"/>
  <c r="AH285" i="2"/>
  <c r="T285" i="2"/>
  <c r="O285" i="2"/>
  <c r="P285" i="2"/>
  <c r="Q285" i="2"/>
  <c r="R285" i="2"/>
  <c r="M285" i="2"/>
  <c r="W285" i="2"/>
  <c r="V285" i="2"/>
  <c r="AO285" i="2"/>
  <c r="B285" i="2"/>
  <c r="C285" i="2"/>
  <c r="D285" i="2"/>
  <c r="AJ284" i="2"/>
  <c r="AI284" i="2"/>
  <c r="AL284" i="2"/>
  <c r="AN284" i="2"/>
  <c r="AK284" i="2"/>
  <c r="AM284" i="2"/>
  <c r="AG284" i="2"/>
  <c r="AD284" i="2"/>
  <c r="AF284" i="2"/>
  <c r="AC284" i="2"/>
  <c r="AE284" i="2"/>
  <c r="AB284" i="2"/>
  <c r="AA284" i="2"/>
  <c r="Z284" i="2"/>
  <c r="S284" i="2"/>
  <c r="U284" i="2"/>
  <c r="Y284" i="2"/>
  <c r="X284" i="2"/>
  <c r="AH284" i="2"/>
  <c r="T284" i="2"/>
  <c r="O284" i="2"/>
  <c r="P284" i="2"/>
  <c r="Q284" i="2"/>
  <c r="R284" i="2"/>
  <c r="M284" i="2"/>
  <c r="W284" i="2"/>
  <c r="V284" i="2"/>
  <c r="AO284" i="2"/>
  <c r="B284" i="2"/>
  <c r="C284" i="2"/>
  <c r="D284" i="2"/>
  <c r="AJ283" i="2"/>
  <c r="AI283" i="2"/>
  <c r="AL283" i="2"/>
  <c r="AN283" i="2"/>
  <c r="AK283" i="2"/>
  <c r="AM283" i="2"/>
  <c r="AG283" i="2"/>
  <c r="AD283" i="2"/>
  <c r="AF283" i="2"/>
  <c r="AC283" i="2"/>
  <c r="AE283" i="2"/>
  <c r="AB283" i="2"/>
  <c r="AA283" i="2"/>
  <c r="Z283" i="2"/>
  <c r="S283" i="2"/>
  <c r="U283" i="2"/>
  <c r="Y283" i="2"/>
  <c r="X283" i="2"/>
  <c r="AH283" i="2"/>
  <c r="T283" i="2"/>
  <c r="O283" i="2"/>
  <c r="P283" i="2"/>
  <c r="Q283" i="2"/>
  <c r="R283" i="2"/>
  <c r="M283" i="2"/>
  <c r="W283" i="2"/>
  <c r="V283" i="2"/>
  <c r="AO283" i="2"/>
  <c r="B283" i="2"/>
  <c r="C283" i="2"/>
  <c r="D283" i="2"/>
  <c r="AJ282" i="2"/>
  <c r="AI282" i="2"/>
  <c r="AL282" i="2"/>
  <c r="AN282" i="2"/>
  <c r="AK282" i="2"/>
  <c r="AM282" i="2"/>
  <c r="AG282" i="2"/>
  <c r="AD282" i="2"/>
  <c r="AF282" i="2"/>
  <c r="AC282" i="2"/>
  <c r="AE282" i="2"/>
  <c r="AB282" i="2"/>
  <c r="AA282" i="2"/>
  <c r="Z282" i="2"/>
  <c r="S282" i="2"/>
  <c r="U282" i="2"/>
  <c r="Y282" i="2"/>
  <c r="X282" i="2"/>
  <c r="AH282" i="2"/>
  <c r="T282" i="2"/>
  <c r="AP282" i="2" s="1"/>
  <c r="O282" i="2"/>
  <c r="P282" i="2"/>
  <c r="Q282" i="2"/>
  <c r="R282" i="2"/>
  <c r="M282" i="2"/>
  <c r="W282" i="2"/>
  <c r="V282" i="2"/>
  <c r="AO282" i="2"/>
  <c r="B282" i="2"/>
  <c r="C282" i="2"/>
  <c r="D282" i="2"/>
  <c r="AJ281" i="2"/>
  <c r="AI281" i="2"/>
  <c r="AL281" i="2"/>
  <c r="AN281" i="2"/>
  <c r="AK281" i="2"/>
  <c r="AM281" i="2"/>
  <c r="AG281" i="2"/>
  <c r="AD281" i="2"/>
  <c r="AF281" i="2"/>
  <c r="AC281" i="2"/>
  <c r="AE281" i="2"/>
  <c r="AB281" i="2"/>
  <c r="AA281" i="2"/>
  <c r="Z281" i="2"/>
  <c r="S281" i="2"/>
  <c r="U281" i="2"/>
  <c r="Y281" i="2"/>
  <c r="X281" i="2"/>
  <c r="AH281" i="2"/>
  <c r="T281" i="2"/>
  <c r="O281" i="2"/>
  <c r="P281" i="2"/>
  <c r="Q281" i="2"/>
  <c r="R281" i="2"/>
  <c r="M281" i="2"/>
  <c r="W281" i="2"/>
  <c r="V281" i="2"/>
  <c r="AO281" i="2"/>
  <c r="B281" i="2"/>
  <c r="C281" i="2"/>
  <c r="D281" i="2"/>
  <c r="AJ280" i="2"/>
  <c r="AI280" i="2"/>
  <c r="AL280" i="2"/>
  <c r="AN280" i="2"/>
  <c r="AK280" i="2"/>
  <c r="AM280" i="2"/>
  <c r="AG280" i="2"/>
  <c r="AD280" i="2"/>
  <c r="AF280" i="2"/>
  <c r="AC280" i="2"/>
  <c r="AE280" i="2"/>
  <c r="AB280" i="2"/>
  <c r="AA280" i="2"/>
  <c r="Z280" i="2"/>
  <c r="S280" i="2"/>
  <c r="U280" i="2"/>
  <c r="Y280" i="2"/>
  <c r="X280" i="2"/>
  <c r="AH280" i="2"/>
  <c r="T280" i="2"/>
  <c r="O280" i="2"/>
  <c r="P280" i="2"/>
  <c r="Q280" i="2"/>
  <c r="R280" i="2"/>
  <c r="M280" i="2"/>
  <c r="W280" i="2"/>
  <c r="V280" i="2"/>
  <c r="AO280" i="2"/>
  <c r="B280" i="2"/>
  <c r="C280" i="2"/>
  <c r="D280" i="2"/>
  <c r="AJ279" i="2"/>
  <c r="AI279" i="2"/>
  <c r="AL279" i="2"/>
  <c r="AN279" i="2"/>
  <c r="AK279" i="2"/>
  <c r="AM279" i="2"/>
  <c r="AG279" i="2"/>
  <c r="AD279" i="2"/>
  <c r="AF279" i="2"/>
  <c r="AC279" i="2"/>
  <c r="AE279" i="2"/>
  <c r="AB279" i="2"/>
  <c r="AA279" i="2"/>
  <c r="Z279" i="2"/>
  <c r="S279" i="2"/>
  <c r="U279" i="2"/>
  <c r="Y279" i="2"/>
  <c r="X279" i="2"/>
  <c r="AH279" i="2"/>
  <c r="T279" i="2"/>
  <c r="AP279" i="2" s="1"/>
  <c r="O279" i="2"/>
  <c r="P279" i="2"/>
  <c r="Q279" i="2"/>
  <c r="R279" i="2"/>
  <c r="M279" i="2"/>
  <c r="W279" i="2"/>
  <c r="V279" i="2"/>
  <c r="AO279" i="2"/>
  <c r="B279" i="2"/>
  <c r="C279" i="2"/>
  <c r="D279" i="2"/>
  <c r="AJ278" i="2"/>
  <c r="AI278" i="2"/>
  <c r="AL278" i="2"/>
  <c r="AN278" i="2"/>
  <c r="AK278" i="2"/>
  <c r="AM278" i="2"/>
  <c r="AG278" i="2"/>
  <c r="AD278" i="2"/>
  <c r="AF278" i="2"/>
  <c r="AC278" i="2"/>
  <c r="AE278" i="2"/>
  <c r="AB278" i="2"/>
  <c r="AA278" i="2"/>
  <c r="Z278" i="2"/>
  <c r="S278" i="2"/>
  <c r="U278" i="2"/>
  <c r="Y278" i="2"/>
  <c r="X278" i="2"/>
  <c r="AH278" i="2"/>
  <c r="T278" i="2"/>
  <c r="O278" i="2"/>
  <c r="P278" i="2"/>
  <c r="Q278" i="2"/>
  <c r="R278" i="2"/>
  <c r="M278" i="2"/>
  <c r="W278" i="2"/>
  <c r="V278" i="2"/>
  <c r="AO278" i="2"/>
  <c r="B278" i="2"/>
  <c r="C278" i="2"/>
  <c r="D278" i="2"/>
  <c r="AJ277" i="2"/>
  <c r="AI277" i="2"/>
  <c r="AL277" i="2"/>
  <c r="AN277" i="2"/>
  <c r="AK277" i="2"/>
  <c r="AM277" i="2"/>
  <c r="AG277" i="2"/>
  <c r="AD277" i="2"/>
  <c r="AF277" i="2"/>
  <c r="AC277" i="2"/>
  <c r="AE277" i="2"/>
  <c r="AB277" i="2"/>
  <c r="AA277" i="2"/>
  <c r="Z277" i="2"/>
  <c r="S277" i="2"/>
  <c r="U277" i="2"/>
  <c r="Y277" i="2"/>
  <c r="X277" i="2"/>
  <c r="AH277" i="2"/>
  <c r="T277" i="2"/>
  <c r="O277" i="2"/>
  <c r="P277" i="2"/>
  <c r="Q277" i="2"/>
  <c r="R277" i="2"/>
  <c r="M277" i="2"/>
  <c r="W277" i="2"/>
  <c r="V277" i="2"/>
  <c r="AO277" i="2"/>
  <c r="B277" i="2"/>
  <c r="C277" i="2"/>
  <c r="D277" i="2"/>
  <c r="AJ276" i="2"/>
  <c r="AI276" i="2"/>
  <c r="AL276" i="2"/>
  <c r="AN276" i="2"/>
  <c r="AK276" i="2"/>
  <c r="AM276" i="2"/>
  <c r="AG276" i="2"/>
  <c r="AD276" i="2"/>
  <c r="AF276" i="2"/>
  <c r="AC276" i="2"/>
  <c r="AE276" i="2"/>
  <c r="AB276" i="2"/>
  <c r="AA276" i="2"/>
  <c r="Z276" i="2"/>
  <c r="S276" i="2"/>
  <c r="U276" i="2"/>
  <c r="Y276" i="2"/>
  <c r="X276" i="2"/>
  <c r="AH276" i="2"/>
  <c r="T276" i="2"/>
  <c r="O276" i="2"/>
  <c r="P276" i="2"/>
  <c r="Q276" i="2"/>
  <c r="R276" i="2"/>
  <c r="M276" i="2"/>
  <c r="W276" i="2"/>
  <c r="V276" i="2"/>
  <c r="AO276" i="2"/>
  <c r="B276" i="2"/>
  <c r="C276" i="2"/>
  <c r="D276" i="2"/>
  <c r="AJ275" i="2"/>
  <c r="AI275" i="2"/>
  <c r="AL275" i="2"/>
  <c r="AN275" i="2"/>
  <c r="AK275" i="2"/>
  <c r="AM275" i="2"/>
  <c r="AG275" i="2"/>
  <c r="AD275" i="2"/>
  <c r="AF275" i="2"/>
  <c r="AC275" i="2"/>
  <c r="AE275" i="2"/>
  <c r="AB275" i="2"/>
  <c r="AA275" i="2"/>
  <c r="Z275" i="2"/>
  <c r="S275" i="2"/>
  <c r="U275" i="2"/>
  <c r="Y275" i="2"/>
  <c r="X275" i="2"/>
  <c r="AH275" i="2"/>
  <c r="T275" i="2"/>
  <c r="O275" i="2"/>
  <c r="P275" i="2"/>
  <c r="Q275" i="2"/>
  <c r="R275" i="2"/>
  <c r="M275" i="2"/>
  <c r="W275" i="2"/>
  <c r="V275" i="2"/>
  <c r="AO275" i="2"/>
  <c r="B275" i="2"/>
  <c r="C275" i="2"/>
  <c r="D275" i="2"/>
  <c r="AJ274" i="2"/>
  <c r="AI274" i="2"/>
  <c r="AL274" i="2"/>
  <c r="AN274" i="2"/>
  <c r="AK274" i="2"/>
  <c r="AM274" i="2"/>
  <c r="AG274" i="2"/>
  <c r="AD274" i="2"/>
  <c r="AF274" i="2"/>
  <c r="AC274" i="2"/>
  <c r="AE274" i="2"/>
  <c r="AB274" i="2"/>
  <c r="AA274" i="2"/>
  <c r="Z274" i="2"/>
  <c r="S274" i="2"/>
  <c r="U274" i="2"/>
  <c r="Y274" i="2"/>
  <c r="X274" i="2"/>
  <c r="AH274" i="2"/>
  <c r="T274" i="2"/>
  <c r="O274" i="2"/>
  <c r="P274" i="2"/>
  <c r="Q274" i="2"/>
  <c r="R274" i="2"/>
  <c r="M274" i="2"/>
  <c r="W274" i="2"/>
  <c r="V274" i="2"/>
  <c r="AO274" i="2"/>
  <c r="B274" i="2"/>
  <c r="C274" i="2"/>
  <c r="D274" i="2"/>
  <c r="AJ273" i="2"/>
  <c r="AI273" i="2"/>
  <c r="AL273" i="2"/>
  <c r="AN273" i="2"/>
  <c r="AK273" i="2"/>
  <c r="AM273" i="2"/>
  <c r="AG273" i="2"/>
  <c r="AD273" i="2"/>
  <c r="AF273" i="2"/>
  <c r="AC273" i="2"/>
  <c r="AE273" i="2"/>
  <c r="AB273" i="2"/>
  <c r="AA273" i="2"/>
  <c r="Z273" i="2"/>
  <c r="S273" i="2"/>
  <c r="U273" i="2"/>
  <c r="Y273" i="2"/>
  <c r="X273" i="2"/>
  <c r="AH273" i="2"/>
  <c r="T273" i="2"/>
  <c r="O273" i="2"/>
  <c r="P273" i="2"/>
  <c r="Q273" i="2"/>
  <c r="R273" i="2"/>
  <c r="M273" i="2"/>
  <c r="W273" i="2"/>
  <c r="V273" i="2"/>
  <c r="AO273" i="2"/>
  <c r="B273" i="2"/>
  <c r="C273" i="2"/>
  <c r="D273" i="2"/>
  <c r="AJ272" i="2"/>
  <c r="AI272" i="2"/>
  <c r="AL272" i="2"/>
  <c r="AN272" i="2"/>
  <c r="AK272" i="2"/>
  <c r="AM272" i="2"/>
  <c r="AG272" i="2"/>
  <c r="AD272" i="2"/>
  <c r="AF272" i="2"/>
  <c r="AC272" i="2"/>
  <c r="AE272" i="2"/>
  <c r="AB272" i="2"/>
  <c r="AA272" i="2"/>
  <c r="Z272" i="2"/>
  <c r="S272" i="2"/>
  <c r="U272" i="2"/>
  <c r="Y272" i="2"/>
  <c r="X272" i="2"/>
  <c r="AH272" i="2"/>
  <c r="T272" i="2"/>
  <c r="O272" i="2"/>
  <c r="P272" i="2"/>
  <c r="Q272" i="2"/>
  <c r="R272" i="2"/>
  <c r="M272" i="2"/>
  <c r="W272" i="2"/>
  <c r="V272" i="2"/>
  <c r="AO272" i="2"/>
  <c r="B272" i="2"/>
  <c r="C272" i="2"/>
  <c r="D272" i="2"/>
  <c r="AJ271" i="2"/>
  <c r="AI271" i="2"/>
  <c r="AL271" i="2"/>
  <c r="AN271" i="2"/>
  <c r="AK271" i="2"/>
  <c r="AM271" i="2"/>
  <c r="AG271" i="2"/>
  <c r="AD271" i="2"/>
  <c r="AF271" i="2"/>
  <c r="AC271" i="2"/>
  <c r="AE271" i="2"/>
  <c r="AB271" i="2"/>
  <c r="AA271" i="2"/>
  <c r="Z271" i="2"/>
  <c r="S271" i="2"/>
  <c r="U271" i="2"/>
  <c r="Y271" i="2"/>
  <c r="X271" i="2"/>
  <c r="AH271" i="2"/>
  <c r="T271" i="2"/>
  <c r="O271" i="2"/>
  <c r="P271" i="2"/>
  <c r="Q271" i="2"/>
  <c r="R271" i="2"/>
  <c r="M271" i="2"/>
  <c r="W271" i="2"/>
  <c r="V271" i="2"/>
  <c r="AO271" i="2"/>
  <c r="B271" i="2"/>
  <c r="C271" i="2"/>
  <c r="D271" i="2"/>
  <c r="AJ270" i="2"/>
  <c r="AI270" i="2"/>
  <c r="AL270" i="2"/>
  <c r="AN270" i="2"/>
  <c r="AK270" i="2"/>
  <c r="AM270" i="2"/>
  <c r="AG270" i="2"/>
  <c r="AD270" i="2"/>
  <c r="AF270" i="2"/>
  <c r="AC270" i="2"/>
  <c r="AE270" i="2"/>
  <c r="AB270" i="2"/>
  <c r="AA270" i="2"/>
  <c r="Z270" i="2"/>
  <c r="S270" i="2"/>
  <c r="U270" i="2"/>
  <c r="Y270" i="2"/>
  <c r="X270" i="2"/>
  <c r="AH270" i="2"/>
  <c r="T270" i="2"/>
  <c r="AP270" i="2" s="1"/>
  <c r="O270" i="2"/>
  <c r="P270" i="2"/>
  <c r="Q270" i="2"/>
  <c r="R270" i="2"/>
  <c r="M270" i="2"/>
  <c r="W270" i="2"/>
  <c r="V270" i="2"/>
  <c r="AO270" i="2"/>
  <c r="B270" i="2"/>
  <c r="C270" i="2"/>
  <c r="D270" i="2"/>
  <c r="AJ269" i="2"/>
  <c r="AI269" i="2"/>
  <c r="AL269" i="2"/>
  <c r="AN269" i="2"/>
  <c r="AK269" i="2"/>
  <c r="AM269" i="2"/>
  <c r="AG269" i="2"/>
  <c r="AD269" i="2"/>
  <c r="AF269" i="2"/>
  <c r="AC269" i="2"/>
  <c r="AE269" i="2"/>
  <c r="AB269" i="2"/>
  <c r="AA269" i="2"/>
  <c r="Z269" i="2"/>
  <c r="S269" i="2"/>
  <c r="U269" i="2"/>
  <c r="Y269" i="2"/>
  <c r="X269" i="2"/>
  <c r="AH269" i="2"/>
  <c r="T269" i="2"/>
  <c r="O269" i="2"/>
  <c r="P269" i="2"/>
  <c r="Q269" i="2"/>
  <c r="R269" i="2"/>
  <c r="M269" i="2"/>
  <c r="W269" i="2"/>
  <c r="V269" i="2"/>
  <c r="AO269" i="2"/>
  <c r="B269" i="2"/>
  <c r="C269" i="2"/>
  <c r="D269" i="2"/>
  <c r="AJ268" i="2"/>
  <c r="AI268" i="2"/>
  <c r="AL268" i="2"/>
  <c r="AN268" i="2"/>
  <c r="AK268" i="2"/>
  <c r="AM268" i="2"/>
  <c r="AG268" i="2"/>
  <c r="AD268" i="2"/>
  <c r="AF268" i="2"/>
  <c r="AC268" i="2"/>
  <c r="AE268" i="2"/>
  <c r="AB268" i="2"/>
  <c r="AA268" i="2"/>
  <c r="Z268" i="2"/>
  <c r="S268" i="2"/>
  <c r="U268" i="2"/>
  <c r="Y268" i="2"/>
  <c r="X268" i="2"/>
  <c r="AH268" i="2"/>
  <c r="T268" i="2"/>
  <c r="O268" i="2"/>
  <c r="P268" i="2"/>
  <c r="Q268" i="2"/>
  <c r="R268" i="2"/>
  <c r="M268" i="2"/>
  <c r="W268" i="2"/>
  <c r="V268" i="2"/>
  <c r="AO268" i="2"/>
  <c r="B268" i="2"/>
  <c r="C268" i="2"/>
  <c r="D268" i="2"/>
  <c r="AJ267" i="2"/>
  <c r="AI267" i="2"/>
  <c r="AL267" i="2"/>
  <c r="AN267" i="2"/>
  <c r="AK267" i="2"/>
  <c r="AM267" i="2"/>
  <c r="AG267" i="2"/>
  <c r="AD267" i="2"/>
  <c r="AF267" i="2"/>
  <c r="AC267" i="2"/>
  <c r="AE267" i="2"/>
  <c r="AB267" i="2"/>
  <c r="AA267" i="2"/>
  <c r="Z267" i="2"/>
  <c r="S267" i="2"/>
  <c r="U267" i="2"/>
  <c r="Y267" i="2"/>
  <c r="X267" i="2"/>
  <c r="AH267" i="2"/>
  <c r="T267" i="2"/>
  <c r="AP267" i="2" s="1"/>
  <c r="O267" i="2"/>
  <c r="P267" i="2"/>
  <c r="Q267" i="2"/>
  <c r="R267" i="2"/>
  <c r="M267" i="2"/>
  <c r="W267" i="2"/>
  <c r="V267" i="2"/>
  <c r="AO267" i="2"/>
  <c r="B267" i="2"/>
  <c r="C267" i="2"/>
  <c r="D267" i="2"/>
  <c r="AJ266" i="2"/>
  <c r="AI266" i="2"/>
  <c r="AL266" i="2"/>
  <c r="AN266" i="2"/>
  <c r="AK266" i="2"/>
  <c r="AM266" i="2"/>
  <c r="AG266" i="2"/>
  <c r="AD266" i="2"/>
  <c r="AF266" i="2"/>
  <c r="AC266" i="2"/>
  <c r="AE266" i="2"/>
  <c r="AB266" i="2"/>
  <c r="AA266" i="2"/>
  <c r="Z266" i="2"/>
  <c r="S266" i="2"/>
  <c r="U266" i="2"/>
  <c r="Y266" i="2"/>
  <c r="X266" i="2"/>
  <c r="AH266" i="2"/>
  <c r="T266" i="2"/>
  <c r="O266" i="2"/>
  <c r="P266" i="2"/>
  <c r="Q266" i="2"/>
  <c r="R266" i="2"/>
  <c r="M266" i="2"/>
  <c r="W266" i="2"/>
  <c r="V266" i="2"/>
  <c r="AO266" i="2"/>
  <c r="B266" i="2"/>
  <c r="C266" i="2"/>
  <c r="D266" i="2"/>
  <c r="AJ265" i="2"/>
  <c r="AI265" i="2"/>
  <c r="AL265" i="2"/>
  <c r="AN265" i="2"/>
  <c r="AK265" i="2"/>
  <c r="AM265" i="2"/>
  <c r="AG265" i="2"/>
  <c r="AD265" i="2"/>
  <c r="AF265" i="2"/>
  <c r="AC265" i="2"/>
  <c r="AE265" i="2"/>
  <c r="AB265" i="2"/>
  <c r="AA265" i="2"/>
  <c r="Z265" i="2"/>
  <c r="S265" i="2"/>
  <c r="U265" i="2"/>
  <c r="Y265" i="2"/>
  <c r="X265" i="2"/>
  <c r="AH265" i="2"/>
  <c r="T265" i="2"/>
  <c r="O265" i="2"/>
  <c r="P265" i="2"/>
  <c r="Q265" i="2"/>
  <c r="R265" i="2"/>
  <c r="M265" i="2"/>
  <c r="W265" i="2"/>
  <c r="V265" i="2"/>
  <c r="AO265" i="2"/>
  <c r="B265" i="2"/>
  <c r="C265" i="2"/>
  <c r="D265" i="2"/>
  <c r="AJ264" i="2"/>
  <c r="AI264" i="2"/>
  <c r="AL264" i="2"/>
  <c r="AN264" i="2"/>
  <c r="AK264" i="2"/>
  <c r="AM264" i="2"/>
  <c r="AG264" i="2"/>
  <c r="AD264" i="2"/>
  <c r="AF264" i="2"/>
  <c r="AC264" i="2"/>
  <c r="AE264" i="2"/>
  <c r="AB264" i="2"/>
  <c r="AA264" i="2"/>
  <c r="Z264" i="2"/>
  <c r="S264" i="2"/>
  <c r="U264" i="2"/>
  <c r="Y264" i="2"/>
  <c r="X264" i="2"/>
  <c r="AH264" i="2"/>
  <c r="T264" i="2"/>
  <c r="O264" i="2"/>
  <c r="P264" i="2"/>
  <c r="Q264" i="2"/>
  <c r="R264" i="2"/>
  <c r="M264" i="2"/>
  <c r="W264" i="2"/>
  <c r="V264" i="2"/>
  <c r="AO264" i="2"/>
  <c r="B264" i="2"/>
  <c r="C264" i="2"/>
  <c r="D264" i="2"/>
  <c r="AJ263" i="2"/>
  <c r="AI263" i="2"/>
  <c r="AL263" i="2"/>
  <c r="AN263" i="2"/>
  <c r="AK263" i="2"/>
  <c r="AM263" i="2"/>
  <c r="AG263" i="2"/>
  <c r="AD263" i="2"/>
  <c r="AF263" i="2"/>
  <c r="AC263" i="2"/>
  <c r="AE263" i="2"/>
  <c r="AB263" i="2"/>
  <c r="AA263" i="2"/>
  <c r="Z263" i="2"/>
  <c r="S263" i="2"/>
  <c r="U263" i="2"/>
  <c r="Y263" i="2"/>
  <c r="X263" i="2"/>
  <c r="AH263" i="2"/>
  <c r="T263" i="2"/>
  <c r="O263" i="2"/>
  <c r="P263" i="2"/>
  <c r="Q263" i="2"/>
  <c r="R263" i="2"/>
  <c r="M263" i="2"/>
  <c r="W263" i="2"/>
  <c r="V263" i="2"/>
  <c r="AO263" i="2"/>
  <c r="B263" i="2"/>
  <c r="C263" i="2"/>
  <c r="D263" i="2"/>
  <c r="AJ262" i="2"/>
  <c r="AI262" i="2"/>
  <c r="AL262" i="2"/>
  <c r="AN262" i="2"/>
  <c r="AK262" i="2"/>
  <c r="AM262" i="2"/>
  <c r="AG262" i="2"/>
  <c r="AD262" i="2"/>
  <c r="AF262" i="2"/>
  <c r="AC262" i="2"/>
  <c r="AE262" i="2"/>
  <c r="AB262" i="2"/>
  <c r="AA262" i="2"/>
  <c r="Z262" i="2"/>
  <c r="S262" i="2"/>
  <c r="U262" i="2"/>
  <c r="Y262" i="2"/>
  <c r="X262" i="2"/>
  <c r="AH262" i="2"/>
  <c r="T262" i="2"/>
  <c r="O262" i="2"/>
  <c r="P262" i="2"/>
  <c r="Q262" i="2"/>
  <c r="R262" i="2"/>
  <c r="M262" i="2"/>
  <c r="W262" i="2"/>
  <c r="V262" i="2"/>
  <c r="AO262" i="2"/>
  <c r="B262" i="2"/>
  <c r="C262" i="2"/>
  <c r="D262" i="2"/>
  <c r="AJ261" i="2"/>
  <c r="AI261" i="2"/>
  <c r="AL261" i="2"/>
  <c r="AN261" i="2"/>
  <c r="AK261" i="2"/>
  <c r="AM261" i="2"/>
  <c r="AG261" i="2"/>
  <c r="AD261" i="2"/>
  <c r="AF261" i="2"/>
  <c r="AC261" i="2"/>
  <c r="AE261" i="2"/>
  <c r="AB261" i="2"/>
  <c r="AA261" i="2"/>
  <c r="Z261" i="2"/>
  <c r="S261" i="2"/>
  <c r="U261" i="2"/>
  <c r="Y261" i="2"/>
  <c r="X261" i="2"/>
  <c r="AH261" i="2"/>
  <c r="T261" i="2"/>
  <c r="O261" i="2"/>
  <c r="P261" i="2"/>
  <c r="Q261" i="2"/>
  <c r="R261" i="2"/>
  <c r="M261" i="2"/>
  <c r="W261" i="2"/>
  <c r="V261" i="2"/>
  <c r="AO261" i="2"/>
  <c r="B261" i="2"/>
  <c r="C261" i="2"/>
  <c r="D261" i="2"/>
  <c r="AJ260" i="2"/>
  <c r="AI260" i="2"/>
  <c r="AL260" i="2"/>
  <c r="AN260" i="2"/>
  <c r="AK260" i="2"/>
  <c r="AM260" i="2"/>
  <c r="AG260" i="2"/>
  <c r="AD260" i="2"/>
  <c r="AF260" i="2"/>
  <c r="AC260" i="2"/>
  <c r="AE260" i="2"/>
  <c r="AB260" i="2"/>
  <c r="AA260" i="2"/>
  <c r="Z260" i="2"/>
  <c r="S260" i="2"/>
  <c r="U260" i="2"/>
  <c r="Y260" i="2"/>
  <c r="X260" i="2"/>
  <c r="AH260" i="2"/>
  <c r="T260" i="2"/>
  <c r="O260" i="2"/>
  <c r="P260" i="2"/>
  <c r="Q260" i="2"/>
  <c r="R260" i="2"/>
  <c r="M260" i="2"/>
  <c r="W260" i="2"/>
  <c r="V260" i="2"/>
  <c r="AO260" i="2"/>
  <c r="B260" i="2"/>
  <c r="C260" i="2"/>
  <c r="D260" i="2"/>
  <c r="AJ259" i="2"/>
  <c r="AI259" i="2"/>
  <c r="AL259" i="2"/>
  <c r="AN259" i="2"/>
  <c r="AK259" i="2"/>
  <c r="AM259" i="2"/>
  <c r="AG259" i="2"/>
  <c r="AD259" i="2"/>
  <c r="AF259" i="2"/>
  <c r="AC259" i="2"/>
  <c r="AE259" i="2"/>
  <c r="AB259" i="2"/>
  <c r="AA259" i="2"/>
  <c r="Z259" i="2"/>
  <c r="S259" i="2"/>
  <c r="U259" i="2"/>
  <c r="Y259" i="2"/>
  <c r="X259" i="2"/>
  <c r="AH259" i="2"/>
  <c r="T259" i="2"/>
  <c r="O259" i="2"/>
  <c r="P259" i="2"/>
  <c r="Q259" i="2"/>
  <c r="R259" i="2"/>
  <c r="M259" i="2"/>
  <c r="W259" i="2"/>
  <c r="V259" i="2"/>
  <c r="AO259" i="2"/>
  <c r="B259" i="2"/>
  <c r="C259" i="2"/>
  <c r="D259" i="2"/>
  <c r="AJ258" i="2"/>
  <c r="AI258" i="2"/>
  <c r="AL258" i="2"/>
  <c r="AN258" i="2"/>
  <c r="AK258" i="2"/>
  <c r="AM258" i="2"/>
  <c r="AG258" i="2"/>
  <c r="AD258" i="2"/>
  <c r="AF258" i="2"/>
  <c r="AC258" i="2"/>
  <c r="AE258" i="2"/>
  <c r="AB258" i="2"/>
  <c r="AA258" i="2"/>
  <c r="Z258" i="2"/>
  <c r="S258" i="2"/>
  <c r="U258" i="2"/>
  <c r="Y258" i="2"/>
  <c r="X258" i="2"/>
  <c r="AH258" i="2"/>
  <c r="T258" i="2"/>
  <c r="AP258" i="2" s="1"/>
  <c r="O258" i="2"/>
  <c r="P258" i="2"/>
  <c r="Q258" i="2"/>
  <c r="R258" i="2"/>
  <c r="M258" i="2"/>
  <c r="W258" i="2"/>
  <c r="V258" i="2"/>
  <c r="AO258" i="2"/>
  <c r="B258" i="2"/>
  <c r="C258" i="2"/>
  <c r="D258" i="2"/>
  <c r="AJ257" i="2"/>
  <c r="AI257" i="2"/>
  <c r="AL257" i="2"/>
  <c r="AN257" i="2"/>
  <c r="AK257" i="2"/>
  <c r="AM257" i="2"/>
  <c r="AG257" i="2"/>
  <c r="AD257" i="2"/>
  <c r="AF257" i="2"/>
  <c r="AC257" i="2"/>
  <c r="AE257" i="2"/>
  <c r="AB257" i="2"/>
  <c r="AA257" i="2"/>
  <c r="Z257" i="2"/>
  <c r="S257" i="2"/>
  <c r="U257" i="2"/>
  <c r="Y257" i="2"/>
  <c r="X257" i="2"/>
  <c r="AH257" i="2"/>
  <c r="T257" i="2"/>
  <c r="O257" i="2"/>
  <c r="P257" i="2"/>
  <c r="Q257" i="2"/>
  <c r="R257" i="2"/>
  <c r="M257" i="2"/>
  <c r="W257" i="2"/>
  <c r="V257" i="2"/>
  <c r="AO257" i="2"/>
  <c r="B257" i="2"/>
  <c r="C257" i="2"/>
  <c r="D257" i="2"/>
  <c r="AJ256" i="2"/>
  <c r="AI256" i="2"/>
  <c r="AL256" i="2"/>
  <c r="AN256" i="2"/>
  <c r="AK256" i="2"/>
  <c r="AM256" i="2"/>
  <c r="AG256" i="2"/>
  <c r="AD256" i="2"/>
  <c r="AF256" i="2"/>
  <c r="AC256" i="2"/>
  <c r="AE256" i="2"/>
  <c r="AB256" i="2"/>
  <c r="AA256" i="2"/>
  <c r="Z256" i="2"/>
  <c r="S256" i="2"/>
  <c r="U256" i="2"/>
  <c r="Y256" i="2"/>
  <c r="X256" i="2"/>
  <c r="AH256" i="2"/>
  <c r="T256" i="2"/>
  <c r="O256" i="2"/>
  <c r="P256" i="2"/>
  <c r="Q256" i="2"/>
  <c r="R256" i="2"/>
  <c r="M256" i="2"/>
  <c r="W256" i="2"/>
  <c r="V256" i="2"/>
  <c r="AO256" i="2"/>
  <c r="B256" i="2"/>
  <c r="C256" i="2"/>
  <c r="D256" i="2"/>
  <c r="AJ255" i="2"/>
  <c r="AI255" i="2"/>
  <c r="AL255" i="2"/>
  <c r="AN255" i="2"/>
  <c r="AK255" i="2"/>
  <c r="AM255" i="2"/>
  <c r="AG255" i="2"/>
  <c r="AD255" i="2"/>
  <c r="AF255" i="2"/>
  <c r="AC255" i="2"/>
  <c r="AE255" i="2"/>
  <c r="AB255" i="2"/>
  <c r="AA255" i="2"/>
  <c r="Z255" i="2"/>
  <c r="S255" i="2"/>
  <c r="U255" i="2"/>
  <c r="Y255" i="2"/>
  <c r="X255" i="2"/>
  <c r="AH255" i="2"/>
  <c r="T255" i="2"/>
  <c r="AP255" i="2" s="1"/>
  <c r="O255" i="2"/>
  <c r="P255" i="2"/>
  <c r="Q255" i="2"/>
  <c r="R255" i="2"/>
  <c r="M255" i="2"/>
  <c r="W255" i="2"/>
  <c r="V255" i="2"/>
  <c r="AO255" i="2"/>
  <c r="B255" i="2"/>
  <c r="C255" i="2"/>
  <c r="D255" i="2"/>
  <c r="AJ254" i="2"/>
  <c r="AI254" i="2"/>
  <c r="AL254" i="2"/>
  <c r="AN254" i="2"/>
  <c r="AK254" i="2"/>
  <c r="AM254" i="2"/>
  <c r="AG254" i="2"/>
  <c r="AD254" i="2"/>
  <c r="AF254" i="2"/>
  <c r="AC254" i="2"/>
  <c r="AE254" i="2"/>
  <c r="AB254" i="2"/>
  <c r="AA254" i="2"/>
  <c r="Z254" i="2"/>
  <c r="S254" i="2"/>
  <c r="U254" i="2"/>
  <c r="Y254" i="2"/>
  <c r="X254" i="2"/>
  <c r="AH254" i="2"/>
  <c r="T254" i="2"/>
  <c r="O254" i="2"/>
  <c r="P254" i="2"/>
  <c r="Q254" i="2"/>
  <c r="R254" i="2"/>
  <c r="M254" i="2"/>
  <c r="W254" i="2"/>
  <c r="V254" i="2"/>
  <c r="AO254" i="2"/>
  <c r="B254" i="2"/>
  <c r="C254" i="2"/>
  <c r="D254" i="2"/>
  <c r="AJ253" i="2"/>
  <c r="AI253" i="2"/>
  <c r="AL253" i="2"/>
  <c r="AN253" i="2"/>
  <c r="AK253" i="2"/>
  <c r="AM253" i="2"/>
  <c r="AG253" i="2"/>
  <c r="AD253" i="2"/>
  <c r="AF253" i="2"/>
  <c r="AC253" i="2"/>
  <c r="AE253" i="2"/>
  <c r="AB253" i="2"/>
  <c r="AA253" i="2"/>
  <c r="Z253" i="2"/>
  <c r="S253" i="2"/>
  <c r="U253" i="2"/>
  <c r="Y253" i="2"/>
  <c r="X253" i="2"/>
  <c r="AH253" i="2"/>
  <c r="T253" i="2"/>
  <c r="O253" i="2"/>
  <c r="P253" i="2"/>
  <c r="Q253" i="2"/>
  <c r="R253" i="2"/>
  <c r="M253" i="2"/>
  <c r="W253" i="2"/>
  <c r="V253" i="2"/>
  <c r="AO253" i="2"/>
  <c r="B253" i="2"/>
  <c r="C253" i="2"/>
  <c r="D253" i="2"/>
  <c r="AJ252" i="2"/>
  <c r="AI252" i="2"/>
  <c r="AL252" i="2"/>
  <c r="AN252" i="2"/>
  <c r="AK252" i="2"/>
  <c r="AM252" i="2"/>
  <c r="AG252" i="2"/>
  <c r="AD252" i="2"/>
  <c r="AF252" i="2"/>
  <c r="AC252" i="2"/>
  <c r="AE252" i="2"/>
  <c r="AB252" i="2"/>
  <c r="AA252" i="2"/>
  <c r="Z252" i="2"/>
  <c r="S252" i="2"/>
  <c r="U252" i="2"/>
  <c r="Y252" i="2"/>
  <c r="X252" i="2"/>
  <c r="AH252" i="2"/>
  <c r="T252" i="2"/>
  <c r="O252" i="2"/>
  <c r="P252" i="2"/>
  <c r="Q252" i="2"/>
  <c r="R252" i="2"/>
  <c r="M252" i="2"/>
  <c r="W252" i="2"/>
  <c r="V252" i="2"/>
  <c r="AO252" i="2"/>
  <c r="B252" i="2"/>
  <c r="C252" i="2"/>
  <c r="D252" i="2"/>
  <c r="AJ251" i="2"/>
  <c r="AI251" i="2"/>
  <c r="AL251" i="2"/>
  <c r="AN251" i="2"/>
  <c r="AK251" i="2"/>
  <c r="AM251" i="2"/>
  <c r="AG251" i="2"/>
  <c r="AD251" i="2"/>
  <c r="AF251" i="2"/>
  <c r="AC251" i="2"/>
  <c r="AE251" i="2"/>
  <c r="AB251" i="2"/>
  <c r="AA251" i="2"/>
  <c r="Z251" i="2"/>
  <c r="S251" i="2"/>
  <c r="U251" i="2"/>
  <c r="Y251" i="2"/>
  <c r="X251" i="2"/>
  <c r="AH251" i="2"/>
  <c r="T251" i="2"/>
  <c r="O251" i="2"/>
  <c r="P251" i="2"/>
  <c r="Q251" i="2"/>
  <c r="R251" i="2"/>
  <c r="M251" i="2"/>
  <c r="W251" i="2"/>
  <c r="V251" i="2"/>
  <c r="AO251" i="2"/>
  <c r="B251" i="2"/>
  <c r="C251" i="2"/>
  <c r="D251" i="2"/>
  <c r="AJ250" i="2"/>
  <c r="AI250" i="2"/>
  <c r="AL250" i="2"/>
  <c r="AN250" i="2"/>
  <c r="AK250" i="2"/>
  <c r="AM250" i="2"/>
  <c r="AG250" i="2"/>
  <c r="AD250" i="2"/>
  <c r="AF250" i="2"/>
  <c r="AC250" i="2"/>
  <c r="AE250" i="2"/>
  <c r="AB250" i="2"/>
  <c r="AA250" i="2"/>
  <c r="Z250" i="2"/>
  <c r="S250" i="2"/>
  <c r="U250" i="2"/>
  <c r="Y250" i="2"/>
  <c r="X250" i="2"/>
  <c r="AH250" i="2"/>
  <c r="T250" i="2"/>
  <c r="O250" i="2"/>
  <c r="P250" i="2"/>
  <c r="Q250" i="2"/>
  <c r="R250" i="2"/>
  <c r="M250" i="2"/>
  <c r="W250" i="2"/>
  <c r="V250" i="2"/>
  <c r="AO250" i="2"/>
  <c r="B250" i="2"/>
  <c r="C250" i="2"/>
  <c r="D250" i="2"/>
  <c r="AJ249" i="2"/>
  <c r="AI249" i="2"/>
  <c r="AL249" i="2"/>
  <c r="AN249" i="2"/>
  <c r="AK249" i="2"/>
  <c r="AM249" i="2"/>
  <c r="AG249" i="2"/>
  <c r="AD249" i="2"/>
  <c r="AF249" i="2"/>
  <c r="AC249" i="2"/>
  <c r="AE249" i="2"/>
  <c r="AB249" i="2"/>
  <c r="AA249" i="2"/>
  <c r="Z249" i="2"/>
  <c r="S249" i="2"/>
  <c r="U249" i="2"/>
  <c r="Y249" i="2"/>
  <c r="X249" i="2"/>
  <c r="AH249" i="2"/>
  <c r="T249" i="2"/>
  <c r="O249" i="2"/>
  <c r="P249" i="2"/>
  <c r="Q249" i="2"/>
  <c r="R249" i="2"/>
  <c r="M249" i="2"/>
  <c r="W249" i="2"/>
  <c r="V249" i="2"/>
  <c r="AO249" i="2"/>
  <c r="B249" i="2"/>
  <c r="C249" i="2"/>
  <c r="D249" i="2"/>
  <c r="AJ248" i="2"/>
  <c r="AI248" i="2"/>
  <c r="AL248" i="2"/>
  <c r="AN248" i="2"/>
  <c r="AK248" i="2"/>
  <c r="AM248" i="2"/>
  <c r="AG248" i="2"/>
  <c r="AD248" i="2"/>
  <c r="AF248" i="2"/>
  <c r="AC248" i="2"/>
  <c r="AE248" i="2"/>
  <c r="AB248" i="2"/>
  <c r="AA248" i="2"/>
  <c r="Z248" i="2"/>
  <c r="S248" i="2"/>
  <c r="U248" i="2"/>
  <c r="Y248" i="2"/>
  <c r="X248" i="2"/>
  <c r="AH248" i="2"/>
  <c r="T248" i="2"/>
  <c r="O248" i="2"/>
  <c r="P248" i="2"/>
  <c r="Q248" i="2"/>
  <c r="R248" i="2"/>
  <c r="M248" i="2"/>
  <c r="W248" i="2"/>
  <c r="V248" i="2"/>
  <c r="AO248" i="2"/>
  <c r="B248" i="2"/>
  <c r="C248" i="2"/>
  <c r="D248" i="2"/>
  <c r="AJ247" i="2"/>
  <c r="AI247" i="2"/>
  <c r="AL247" i="2"/>
  <c r="AN247" i="2"/>
  <c r="AK247" i="2"/>
  <c r="AM247" i="2"/>
  <c r="AG247" i="2"/>
  <c r="AD247" i="2"/>
  <c r="AF247" i="2"/>
  <c r="AC247" i="2"/>
  <c r="AE247" i="2"/>
  <c r="AB247" i="2"/>
  <c r="AA247" i="2"/>
  <c r="Z247" i="2"/>
  <c r="S247" i="2"/>
  <c r="U247" i="2"/>
  <c r="Y247" i="2"/>
  <c r="X247" i="2"/>
  <c r="AH247" i="2"/>
  <c r="T247" i="2"/>
  <c r="O247" i="2"/>
  <c r="P247" i="2"/>
  <c r="Q247" i="2"/>
  <c r="R247" i="2"/>
  <c r="M247" i="2"/>
  <c r="W247" i="2"/>
  <c r="V247" i="2"/>
  <c r="AO247" i="2"/>
  <c r="B247" i="2"/>
  <c r="C247" i="2"/>
  <c r="D247" i="2"/>
  <c r="AJ246" i="2"/>
  <c r="AI246" i="2"/>
  <c r="AL246" i="2"/>
  <c r="AN246" i="2"/>
  <c r="AK246" i="2"/>
  <c r="AM246" i="2"/>
  <c r="AG246" i="2"/>
  <c r="AD246" i="2"/>
  <c r="AF246" i="2"/>
  <c r="AC246" i="2"/>
  <c r="AE246" i="2"/>
  <c r="AB246" i="2"/>
  <c r="AA246" i="2"/>
  <c r="Z246" i="2"/>
  <c r="S246" i="2"/>
  <c r="U246" i="2"/>
  <c r="Y246" i="2"/>
  <c r="X246" i="2"/>
  <c r="AH246" i="2"/>
  <c r="T246" i="2"/>
  <c r="AP246" i="2" s="1"/>
  <c r="O246" i="2"/>
  <c r="P246" i="2"/>
  <c r="Q246" i="2"/>
  <c r="R246" i="2"/>
  <c r="M246" i="2"/>
  <c r="W246" i="2"/>
  <c r="V246" i="2"/>
  <c r="AO246" i="2"/>
  <c r="B246" i="2"/>
  <c r="C246" i="2"/>
  <c r="D246" i="2"/>
  <c r="AJ245" i="2"/>
  <c r="AI245" i="2"/>
  <c r="AL245" i="2"/>
  <c r="AN245" i="2"/>
  <c r="AK245" i="2"/>
  <c r="AM245" i="2"/>
  <c r="AG245" i="2"/>
  <c r="AD245" i="2"/>
  <c r="AF245" i="2"/>
  <c r="AC245" i="2"/>
  <c r="AE245" i="2"/>
  <c r="AB245" i="2"/>
  <c r="AA245" i="2"/>
  <c r="Z245" i="2"/>
  <c r="S245" i="2"/>
  <c r="U245" i="2"/>
  <c r="Y245" i="2"/>
  <c r="X245" i="2"/>
  <c r="AH245" i="2"/>
  <c r="T245" i="2"/>
  <c r="O245" i="2"/>
  <c r="P245" i="2"/>
  <c r="Q245" i="2"/>
  <c r="R245" i="2"/>
  <c r="M245" i="2"/>
  <c r="W245" i="2"/>
  <c r="V245" i="2"/>
  <c r="AO245" i="2"/>
  <c r="B245" i="2"/>
  <c r="C245" i="2"/>
  <c r="D245" i="2"/>
  <c r="AJ244" i="2"/>
  <c r="AI244" i="2"/>
  <c r="AL244" i="2"/>
  <c r="AN244" i="2"/>
  <c r="AK244" i="2"/>
  <c r="AM244" i="2"/>
  <c r="AG244" i="2"/>
  <c r="AD244" i="2"/>
  <c r="AF244" i="2"/>
  <c r="AC244" i="2"/>
  <c r="AE244" i="2"/>
  <c r="AB244" i="2"/>
  <c r="AA244" i="2"/>
  <c r="Z244" i="2"/>
  <c r="S244" i="2"/>
  <c r="U244" i="2"/>
  <c r="Y244" i="2"/>
  <c r="X244" i="2"/>
  <c r="AH244" i="2"/>
  <c r="T244" i="2"/>
  <c r="O244" i="2"/>
  <c r="P244" i="2"/>
  <c r="Q244" i="2"/>
  <c r="R244" i="2"/>
  <c r="M244" i="2"/>
  <c r="W244" i="2"/>
  <c r="V244" i="2"/>
  <c r="AO244" i="2"/>
  <c r="B244" i="2"/>
  <c r="C244" i="2"/>
  <c r="D244" i="2"/>
  <c r="AJ243" i="2"/>
  <c r="AI243" i="2"/>
  <c r="AL243" i="2"/>
  <c r="AN243" i="2"/>
  <c r="AK243" i="2"/>
  <c r="AM243" i="2"/>
  <c r="AG243" i="2"/>
  <c r="AD243" i="2"/>
  <c r="AF243" i="2"/>
  <c r="AC243" i="2"/>
  <c r="AE243" i="2"/>
  <c r="AB243" i="2"/>
  <c r="AA243" i="2"/>
  <c r="Z243" i="2"/>
  <c r="S243" i="2"/>
  <c r="U243" i="2"/>
  <c r="Y243" i="2"/>
  <c r="X243" i="2"/>
  <c r="AH243" i="2"/>
  <c r="T243" i="2"/>
  <c r="AP243" i="2" s="1"/>
  <c r="O243" i="2"/>
  <c r="P243" i="2"/>
  <c r="Q243" i="2"/>
  <c r="R243" i="2"/>
  <c r="M243" i="2"/>
  <c r="W243" i="2"/>
  <c r="V243" i="2"/>
  <c r="AO243" i="2"/>
  <c r="B243" i="2"/>
  <c r="C243" i="2"/>
  <c r="D243" i="2"/>
  <c r="AJ242" i="2"/>
  <c r="AI242" i="2"/>
  <c r="AL242" i="2"/>
  <c r="AN242" i="2"/>
  <c r="AK242" i="2"/>
  <c r="AM242" i="2"/>
  <c r="AG242" i="2"/>
  <c r="AD242" i="2"/>
  <c r="AF242" i="2"/>
  <c r="AC242" i="2"/>
  <c r="AE242" i="2"/>
  <c r="AB242" i="2"/>
  <c r="AA242" i="2"/>
  <c r="Z242" i="2"/>
  <c r="S242" i="2"/>
  <c r="U242" i="2"/>
  <c r="Y242" i="2"/>
  <c r="X242" i="2"/>
  <c r="AH242" i="2"/>
  <c r="T242" i="2"/>
  <c r="O242" i="2"/>
  <c r="P242" i="2"/>
  <c r="Q242" i="2"/>
  <c r="R242" i="2"/>
  <c r="M242" i="2"/>
  <c r="W242" i="2"/>
  <c r="V242" i="2"/>
  <c r="AO242" i="2"/>
  <c r="B242" i="2"/>
  <c r="C242" i="2"/>
  <c r="D242" i="2"/>
  <c r="AJ241" i="2"/>
  <c r="AI241" i="2"/>
  <c r="AL241" i="2"/>
  <c r="AN241" i="2"/>
  <c r="AK241" i="2"/>
  <c r="AM241" i="2"/>
  <c r="AG241" i="2"/>
  <c r="AD241" i="2"/>
  <c r="AF241" i="2"/>
  <c r="AC241" i="2"/>
  <c r="AE241" i="2"/>
  <c r="AB241" i="2"/>
  <c r="AA241" i="2"/>
  <c r="Z241" i="2"/>
  <c r="S241" i="2"/>
  <c r="U241" i="2"/>
  <c r="Y241" i="2"/>
  <c r="X241" i="2"/>
  <c r="AH241" i="2"/>
  <c r="T241" i="2"/>
  <c r="O241" i="2"/>
  <c r="P241" i="2"/>
  <c r="Q241" i="2"/>
  <c r="R241" i="2"/>
  <c r="M241" i="2"/>
  <c r="W241" i="2"/>
  <c r="V241" i="2"/>
  <c r="AO241" i="2"/>
  <c r="B241" i="2"/>
  <c r="C241" i="2"/>
  <c r="D241" i="2"/>
  <c r="AJ240" i="2"/>
  <c r="AI240" i="2"/>
  <c r="AL240" i="2"/>
  <c r="AN240" i="2"/>
  <c r="AK240" i="2"/>
  <c r="AM240" i="2"/>
  <c r="AG240" i="2"/>
  <c r="AD240" i="2"/>
  <c r="AF240" i="2"/>
  <c r="AC240" i="2"/>
  <c r="AE240" i="2"/>
  <c r="AB240" i="2"/>
  <c r="AA240" i="2"/>
  <c r="Z240" i="2"/>
  <c r="S240" i="2"/>
  <c r="U240" i="2"/>
  <c r="Y240" i="2"/>
  <c r="X240" i="2"/>
  <c r="AH240" i="2"/>
  <c r="T240" i="2"/>
  <c r="O240" i="2"/>
  <c r="P240" i="2"/>
  <c r="Q240" i="2"/>
  <c r="R240" i="2"/>
  <c r="M240" i="2"/>
  <c r="W240" i="2"/>
  <c r="V240" i="2"/>
  <c r="AO240" i="2"/>
  <c r="B240" i="2"/>
  <c r="C240" i="2"/>
  <c r="D240" i="2"/>
  <c r="AJ239" i="2"/>
  <c r="AI239" i="2"/>
  <c r="AL239" i="2"/>
  <c r="AN239" i="2"/>
  <c r="AK239" i="2"/>
  <c r="AM239" i="2"/>
  <c r="AG239" i="2"/>
  <c r="AD239" i="2"/>
  <c r="AF239" i="2"/>
  <c r="AC239" i="2"/>
  <c r="AE239" i="2"/>
  <c r="AB239" i="2"/>
  <c r="AA239" i="2"/>
  <c r="Z239" i="2"/>
  <c r="S239" i="2"/>
  <c r="U239" i="2"/>
  <c r="Y239" i="2"/>
  <c r="X239" i="2"/>
  <c r="AH239" i="2"/>
  <c r="T239" i="2"/>
  <c r="O239" i="2"/>
  <c r="P239" i="2"/>
  <c r="Q239" i="2"/>
  <c r="R239" i="2"/>
  <c r="M239" i="2"/>
  <c r="W239" i="2"/>
  <c r="V239" i="2"/>
  <c r="AO239" i="2"/>
  <c r="B239" i="2"/>
  <c r="C239" i="2"/>
  <c r="D239" i="2"/>
  <c r="AJ238" i="2"/>
  <c r="AI238" i="2"/>
  <c r="AL238" i="2"/>
  <c r="AN238" i="2"/>
  <c r="AK238" i="2"/>
  <c r="AM238" i="2"/>
  <c r="AG238" i="2"/>
  <c r="AD238" i="2"/>
  <c r="AF238" i="2"/>
  <c r="AC238" i="2"/>
  <c r="AE238" i="2"/>
  <c r="AB238" i="2"/>
  <c r="AA238" i="2"/>
  <c r="Z238" i="2"/>
  <c r="S238" i="2"/>
  <c r="U238" i="2"/>
  <c r="Y238" i="2"/>
  <c r="X238" i="2"/>
  <c r="AH238" i="2"/>
  <c r="T238" i="2"/>
  <c r="O238" i="2"/>
  <c r="P238" i="2"/>
  <c r="Q238" i="2"/>
  <c r="R238" i="2"/>
  <c r="M238" i="2"/>
  <c r="W238" i="2"/>
  <c r="V238" i="2"/>
  <c r="AO238" i="2"/>
  <c r="B238" i="2"/>
  <c r="C238" i="2"/>
  <c r="D238" i="2"/>
  <c r="AJ237" i="2"/>
  <c r="AI237" i="2"/>
  <c r="AL237" i="2"/>
  <c r="AN237" i="2"/>
  <c r="AK237" i="2"/>
  <c r="AM237" i="2"/>
  <c r="AG237" i="2"/>
  <c r="AD237" i="2"/>
  <c r="AF237" i="2"/>
  <c r="AC237" i="2"/>
  <c r="AE237" i="2"/>
  <c r="AB237" i="2"/>
  <c r="AA237" i="2"/>
  <c r="Z237" i="2"/>
  <c r="S237" i="2"/>
  <c r="U237" i="2"/>
  <c r="Y237" i="2"/>
  <c r="X237" i="2"/>
  <c r="AH237" i="2"/>
  <c r="T237" i="2"/>
  <c r="O237" i="2"/>
  <c r="P237" i="2"/>
  <c r="Q237" i="2"/>
  <c r="R237" i="2"/>
  <c r="M237" i="2"/>
  <c r="W237" i="2"/>
  <c r="V237" i="2"/>
  <c r="AO237" i="2"/>
  <c r="B237" i="2"/>
  <c r="C237" i="2"/>
  <c r="D237" i="2"/>
  <c r="AJ236" i="2"/>
  <c r="AI236" i="2"/>
  <c r="AL236" i="2"/>
  <c r="AN236" i="2"/>
  <c r="AK236" i="2"/>
  <c r="AM236" i="2"/>
  <c r="AG236" i="2"/>
  <c r="AD236" i="2"/>
  <c r="AF236" i="2"/>
  <c r="AC236" i="2"/>
  <c r="AE236" i="2"/>
  <c r="AB236" i="2"/>
  <c r="AA236" i="2"/>
  <c r="Z236" i="2"/>
  <c r="S236" i="2"/>
  <c r="U236" i="2"/>
  <c r="Y236" i="2"/>
  <c r="X236" i="2"/>
  <c r="AH236" i="2"/>
  <c r="T236" i="2"/>
  <c r="O236" i="2"/>
  <c r="P236" i="2"/>
  <c r="Q236" i="2"/>
  <c r="R236" i="2"/>
  <c r="M236" i="2"/>
  <c r="W236" i="2"/>
  <c r="V236" i="2"/>
  <c r="AO236" i="2"/>
  <c r="B236" i="2"/>
  <c r="C236" i="2"/>
  <c r="D236" i="2"/>
  <c r="AJ235" i="2"/>
  <c r="AI235" i="2"/>
  <c r="AL235" i="2"/>
  <c r="AN235" i="2"/>
  <c r="AK235" i="2"/>
  <c r="AM235" i="2"/>
  <c r="AG235" i="2"/>
  <c r="AD235" i="2"/>
  <c r="AF235" i="2"/>
  <c r="AC235" i="2"/>
  <c r="AE235" i="2"/>
  <c r="AB235" i="2"/>
  <c r="AA235" i="2"/>
  <c r="Z235" i="2"/>
  <c r="S235" i="2"/>
  <c r="U235" i="2"/>
  <c r="Y235" i="2"/>
  <c r="X235" i="2"/>
  <c r="AH235" i="2"/>
  <c r="T235" i="2"/>
  <c r="O235" i="2"/>
  <c r="P235" i="2"/>
  <c r="Q235" i="2"/>
  <c r="R235" i="2"/>
  <c r="M235" i="2"/>
  <c r="W235" i="2"/>
  <c r="V235" i="2"/>
  <c r="AO235" i="2"/>
  <c r="B235" i="2"/>
  <c r="C235" i="2"/>
  <c r="D235" i="2"/>
  <c r="AJ234" i="2"/>
  <c r="AI234" i="2"/>
  <c r="AL234" i="2"/>
  <c r="AN234" i="2"/>
  <c r="AK234" i="2"/>
  <c r="AM234" i="2"/>
  <c r="AG234" i="2"/>
  <c r="AD234" i="2"/>
  <c r="AF234" i="2"/>
  <c r="AC234" i="2"/>
  <c r="AE234" i="2"/>
  <c r="AB234" i="2"/>
  <c r="AA234" i="2"/>
  <c r="Z234" i="2"/>
  <c r="S234" i="2"/>
  <c r="U234" i="2"/>
  <c r="Y234" i="2"/>
  <c r="X234" i="2"/>
  <c r="AH234" i="2"/>
  <c r="T234" i="2"/>
  <c r="O234" i="2"/>
  <c r="P234" i="2"/>
  <c r="Q234" i="2"/>
  <c r="R234" i="2"/>
  <c r="M234" i="2"/>
  <c r="W234" i="2"/>
  <c r="V234" i="2"/>
  <c r="AO234" i="2"/>
  <c r="B234" i="2"/>
  <c r="C234" i="2"/>
  <c r="D234" i="2"/>
  <c r="AJ233" i="2"/>
  <c r="AI233" i="2"/>
  <c r="AL233" i="2"/>
  <c r="AN233" i="2"/>
  <c r="AK233" i="2"/>
  <c r="AM233" i="2"/>
  <c r="AG233" i="2"/>
  <c r="AD233" i="2"/>
  <c r="AF233" i="2"/>
  <c r="AC233" i="2"/>
  <c r="AE233" i="2"/>
  <c r="AB233" i="2"/>
  <c r="AA233" i="2"/>
  <c r="Z233" i="2"/>
  <c r="S233" i="2"/>
  <c r="U233" i="2"/>
  <c r="Y233" i="2"/>
  <c r="X233" i="2"/>
  <c r="AH233" i="2"/>
  <c r="T233" i="2"/>
  <c r="O233" i="2"/>
  <c r="P233" i="2"/>
  <c r="Q233" i="2"/>
  <c r="R233" i="2"/>
  <c r="M233" i="2"/>
  <c r="W233" i="2"/>
  <c r="V233" i="2"/>
  <c r="AO233" i="2"/>
  <c r="B233" i="2"/>
  <c r="C233" i="2"/>
  <c r="D233" i="2"/>
  <c r="AJ232" i="2"/>
  <c r="AI232" i="2"/>
  <c r="AL232" i="2"/>
  <c r="AN232" i="2"/>
  <c r="AK232" i="2"/>
  <c r="AM232" i="2"/>
  <c r="AG232" i="2"/>
  <c r="AD232" i="2"/>
  <c r="AF232" i="2"/>
  <c r="AC232" i="2"/>
  <c r="AE232" i="2"/>
  <c r="AB232" i="2"/>
  <c r="AA232" i="2"/>
  <c r="Z232" i="2"/>
  <c r="S232" i="2"/>
  <c r="U232" i="2"/>
  <c r="Y232" i="2"/>
  <c r="X232" i="2"/>
  <c r="AH232" i="2"/>
  <c r="T232" i="2"/>
  <c r="O232" i="2"/>
  <c r="P232" i="2"/>
  <c r="Q232" i="2"/>
  <c r="R232" i="2"/>
  <c r="M232" i="2"/>
  <c r="W232" i="2"/>
  <c r="V232" i="2"/>
  <c r="AO232" i="2"/>
  <c r="B232" i="2"/>
  <c r="C232" i="2"/>
  <c r="D232" i="2"/>
  <c r="AJ231" i="2"/>
  <c r="AI231" i="2"/>
  <c r="AL231" i="2"/>
  <c r="AN231" i="2"/>
  <c r="AK231" i="2"/>
  <c r="AM231" i="2"/>
  <c r="AG231" i="2"/>
  <c r="AD231" i="2"/>
  <c r="AF231" i="2"/>
  <c r="AC231" i="2"/>
  <c r="AE231" i="2"/>
  <c r="AB231" i="2"/>
  <c r="AA231" i="2"/>
  <c r="Z231" i="2"/>
  <c r="S231" i="2"/>
  <c r="U231" i="2"/>
  <c r="Y231" i="2"/>
  <c r="X231" i="2"/>
  <c r="AH231" i="2"/>
  <c r="T231" i="2"/>
  <c r="AP231" i="2" s="1"/>
  <c r="O231" i="2"/>
  <c r="P231" i="2"/>
  <c r="Q231" i="2"/>
  <c r="R231" i="2"/>
  <c r="M231" i="2"/>
  <c r="W231" i="2"/>
  <c r="V231" i="2"/>
  <c r="AO231" i="2"/>
  <c r="B231" i="2"/>
  <c r="C231" i="2"/>
  <c r="D231" i="2"/>
  <c r="AJ230" i="2"/>
  <c r="AI230" i="2"/>
  <c r="AL230" i="2"/>
  <c r="AN230" i="2"/>
  <c r="AK230" i="2"/>
  <c r="AM230" i="2"/>
  <c r="AG230" i="2"/>
  <c r="AD230" i="2"/>
  <c r="AF230" i="2"/>
  <c r="AC230" i="2"/>
  <c r="AE230" i="2"/>
  <c r="AB230" i="2"/>
  <c r="AA230" i="2"/>
  <c r="Z230" i="2"/>
  <c r="S230" i="2"/>
  <c r="U230" i="2"/>
  <c r="Y230" i="2"/>
  <c r="X230" i="2"/>
  <c r="AH230" i="2"/>
  <c r="T230" i="2"/>
  <c r="O230" i="2"/>
  <c r="P230" i="2"/>
  <c r="Q230" i="2"/>
  <c r="R230" i="2"/>
  <c r="M230" i="2"/>
  <c r="W230" i="2"/>
  <c r="V230" i="2"/>
  <c r="AO230" i="2"/>
  <c r="B230" i="2"/>
  <c r="C230" i="2"/>
  <c r="D230" i="2"/>
  <c r="AJ229" i="2"/>
  <c r="AI229" i="2"/>
  <c r="AL229" i="2"/>
  <c r="AN229" i="2"/>
  <c r="AK229" i="2"/>
  <c r="AM229" i="2"/>
  <c r="AG229" i="2"/>
  <c r="AD229" i="2"/>
  <c r="AF229" i="2"/>
  <c r="AC229" i="2"/>
  <c r="AE229" i="2"/>
  <c r="AB229" i="2"/>
  <c r="AA229" i="2"/>
  <c r="Z229" i="2"/>
  <c r="S229" i="2"/>
  <c r="U229" i="2"/>
  <c r="Y229" i="2"/>
  <c r="X229" i="2"/>
  <c r="AH229" i="2"/>
  <c r="T229" i="2"/>
  <c r="O229" i="2"/>
  <c r="P229" i="2"/>
  <c r="Q229" i="2"/>
  <c r="R229" i="2"/>
  <c r="M229" i="2"/>
  <c r="W229" i="2"/>
  <c r="V229" i="2"/>
  <c r="AO229" i="2"/>
  <c r="B229" i="2"/>
  <c r="C229" i="2"/>
  <c r="D229" i="2"/>
  <c r="AJ228" i="2"/>
  <c r="AI228" i="2"/>
  <c r="AL228" i="2"/>
  <c r="AN228" i="2"/>
  <c r="AK228" i="2"/>
  <c r="AM228" i="2"/>
  <c r="AG228" i="2"/>
  <c r="AD228" i="2"/>
  <c r="AF228" i="2"/>
  <c r="AC228" i="2"/>
  <c r="AE228" i="2"/>
  <c r="AB228" i="2"/>
  <c r="AA228" i="2"/>
  <c r="Z228" i="2"/>
  <c r="S228" i="2"/>
  <c r="U228" i="2"/>
  <c r="Y228" i="2"/>
  <c r="X228" i="2"/>
  <c r="AH228" i="2"/>
  <c r="T228" i="2"/>
  <c r="O228" i="2"/>
  <c r="P228" i="2"/>
  <c r="Q228" i="2"/>
  <c r="R228" i="2"/>
  <c r="M228" i="2"/>
  <c r="W228" i="2"/>
  <c r="V228" i="2"/>
  <c r="AO228" i="2"/>
  <c r="B228" i="2"/>
  <c r="C228" i="2"/>
  <c r="D228" i="2"/>
  <c r="AJ227" i="2"/>
  <c r="AI227" i="2"/>
  <c r="AL227" i="2"/>
  <c r="AN227" i="2"/>
  <c r="AK227" i="2"/>
  <c r="AM227" i="2"/>
  <c r="AG227" i="2"/>
  <c r="AD227" i="2"/>
  <c r="AF227" i="2"/>
  <c r="AC227" i="2"/>
  <c r="AE227" i="2"/>
  <c r="AB227" i="2"/>
  <c r="AA227" i="2"/>
  <c r="Z227" i="2"/>
  <c r="S227" i="2"/>
  <c r="U227" i="2"/>
  <c r="Y227" i="2"/>
  <c r="X227" i="2"/>
  <c r="AH227" i="2"/>
  <c r="T227" i="2"/>
  <c r="O227" i="2"/>
  <c r="P227" i="2"/>
  <c r="Q227" i="2"/>
  <c r="R227" i="2"/>
  <c r="M227" i="2"/>
  <c r="W227" i="2"/>
  <c r="V227" i="2"/>
  <c r="AO227" i="2"/>
  <c r="B227" i="2"/>
  <c r="C227" i="2"/>
  <c r="D227" i="2"/>
  <c r="AJ226" i="2"/>
  <c r="AI226" i="2"/>
  <c r="AL226" i="2"/>
  <c r="AN226" i="2"/>
  <c r="AK226" i="2"/>
  <c r="AM226" i="2"/>
  <c r="AG226" i="2"/>
  <c r="AD226" i="2"/>
  <c r="AF226" i="2"/>
  <c r="AC226" i="2"/>
  <c r="AE226" i="2"/>
  <c r="AB226" i="2"/>
  <c r="AA226" i="2"/>
  <c r="Z226" i="2"/>
  <c r="S226" i="2"/>
  <c r="U226" i="2"/>
  <c r="Y226" i="2"/>
  <c r="X226" i="2"/>
  <c r="AH226" i="2"/>
  <c r="T226" i="2"/>
  <c r="O226" i="2"/>
  <c r="P226" i="2"/>
  <c r="Q226" i="2"/>
  <c r="R226" i="2"/>
  <c r="M226" i="2"/>
  <c r="W226" i="2"/>
  <c r="V226" i="2"/>
  <c r="AO226" i="2"/>
  <c r="B226" i="2"/>
  <c r="C226" i="2"/>
  <c r="D226" i="2"/>
  <c r="AJ225" i="2"/>
  <c r="AI225" i="2"/>
  <c r="AL225" i="2"/>
  <c r="AN225" i="2"/>
  <c r="AK225" i="2"/>
  <c r="AM225" i="2"/>
  <c r="AG225" i="2"/>
  <c r="AD225" i="2"/>
  <c r="AF225" i="2"/>
  <c r="AC225" i="2"/>
  <c r="AE225" i="2"/>
  <c r="AB225" i="2"/>
  <c r="AA225" i="2"/>
  <c r="Z225" i="2"/>
  <c r="S225" i="2"/>
  <c r="U225" i="2"/>
  <c r="Y225" i="2"/>
  <c r="X225" i="2"/>
  <c r="AH225" i="2"/>
  <c r="T225" i="2"/>
  <c r="O225" i="2"/>
  <c r="P225" i="2"/>
  <c r="Q225" i="2"/>
  <c r="R225" i="2"/>
  <c r="M225" i="2"/>
  <c r="W225" i="2"/>
  <c r="V225" i="2"/>
  <c r="AO225" i="2"/>
  <c r="B225" i="2"/>
  <c r="C225" i="2"/>
  <c r="D225" i="2"/>
  <c r="AJ224" i="2"/>
  <c r="AI224" i="2"/>
  <c r="AL224" i="2"/>
  <c r="AN224" i="2"/>
  <c r="AK224" i="2"/>
  <c r="AM224" i="2"/>
  <c r="AG224" i="2"/>
  <c r="AD224" i="2"/>
  <c r="AF224" i="2"/>
  <c r="AC224" i="2"/>
  <c r="AE224" i="2"/>
  <c r="AB224" i="2"/>
  <c r="AA224" i="2"/>
  <c r="Z224" i="2"/>
  <c r="S224" i="2"/>
  <c r="U224" i="2"/>
  <c r="Y224" i="2"/>
  <c r="X224" i="2"/>
  <c r="AH224" i="2"/>
  <c r="T224" i="2"/>
  <c r="O224" i="2"/>
  <c r="P224" i="2"/>
  <c r="Q224" i="2"/>
  <c r="R224" i="2"/>
  <c r="M224" i="2"/>
  <c r="W224" i="2"/>
  <c r="V224" i="2"/>
  <c r="AO224" i="2"/>
  <c r="B224" i="2"/>
  <c r="C224" i="2"/>
  <c r="D224" i="2"/>
  <c r="AJ223" i="2"/>
  <c r="AI223" i="2"/>
  <c r="AL223" i="2"/>
  <c r="AN223" i="2"/>
  <c r="AK223" i="2"/>
  <c r="AM223" i="2"/>
  <c r="AG223" i="2"/>
  <c r="AD223" i="2"/>
  <c r="AF223" i="2"/>
  <c r="AC223" i="2"/>
  <c r="AE223" i="2"/>
  <c r="AB223" i="2"/>
  <c r="AA223" i="2"/>
  <c r="Z223" i="2"/>
  <c r="S223" i="2"/>
  <c r="U223" i="2"/>
  <c r="Y223" i="2"/>
  <c r="X223" i="2"/>
  <c r="AH223" i="2"/>
  <c r="T223" i="2"/>
  <c r="O223" i="2"/>
  <c r="P223" i="2"/>
  <c r="Q223" i="2"/>
  <c r="R223" i="2"/>
  <c r="M223" i="2"/>
  <c r="W223" i="2"/>
  <c r="V223" i="2"/>
  <c r="AO223" i="2"/>
  <c r="B223" i="2"/>
  <c r="C223" i="2"/>
  <c r="D223" i="2"/>
  <c r="AJ222" i="2"/>
  <c r="AI222" i="2"/>
  <c r="AL222" i="2"/>
  <c r="AN222" i="2"/>
  <c r="AK222" i="2"/>
  <c r="AM222" i="2"/>
  <c r="AG222" i="2"/>
  <c r="AD222" i="2"/>
  <c r="AF222" i="2"/>
  <c r="AC222" i="2"/>
  <c r="AE222" i="2"/>
  <c r="AB222" i="2"/>
  <c r="AA222" i="2"/>
  <c r="Z222" i="2"/>
  <c r="S222" i="2"/>
  <c r="U222" i="2"/>
  <c r="Y222" i="2"/>
  <c r="X222" i="2"/>
  <c r="AH222" i="2"/>
  <c r="T222" i="2"/>
  <c r="O222" i="2"/>
  <c r="P222" i="2"/>
  <c r="Q222" i="2"/>
  <c r="R222" i="2"/>
  <c r="M222" i="2"/>
  <c r="W222" i="2"/>
  <c r="V222" i="2"/>
  <c r="AO222" i="2"/>
  <c r="B222" i="2"/>
  <c r="C222" i="2"/>
  <c r="D222" i="2"/>
  <c r="AJ221" i="2"/>
  <c r="AI221" i="2"/>
  <c r="AL221" i="2"/>
  <c r="AN221" i="2"/>
  <c r="AK221" i="2"/>
  <c r="AM221" i="2"/>
  <c r="AG221" i="2"/>
  <c r="AD221" i="2"/>
  <c r="AF221" i="2"/>
  <c r="AC221" i="2"/>
  <c r="AE221" i="2"/>
  <c r="AB221" i="2"/>
  <c r="AA221" i="2"/>
  <c r="Z221" i="2"/>
  <c r="S221" i="2"/>
  <c r="U221" i="2"/>
  <c r="Y221" i="2"/>
  <c r="X221" i="2"/>
  <c r="AH221" i="2"/>
  <c r="T221" i="2"/>
  <c r="O221" i="2"/>
  <c r="P221" i="2"/>
  <c r="Q221" i="2"/>
  <c r="R221" i="2"/>
  <c r="M221" i="2"/>
  <c r="W221" i="2"/>
  <c r="V221" i="2"/>
  <c r="AO221" i="2"/>
  <c r="B221" i="2"/>
  <c r="C221" i="2"/>
  <c r="D221" i="2"/>
  <c r="AJ220" i="2"/>
  <c r="AI220" i="2"/>
  <c r="AL220" i="2"/>
  <c r="AN220" i="2"/>
  <c r="AK220" i="2"/>
  <c r="AM220" i="2"/>
  <c r="AG220" i="2"/>
  <c r="AD220" i="2"/>
  <c r="AF220" i="2"/>
  <c r="AC220" i="2"/>
  <c r="AE220" i="2"/>
  <c r="AB220" i="2"/>
  <c r="AA220" i="2"/>
  <c r="Z220" i="2"/>
  <c r="S220" i="2"/>
  <c r="U220" i="2"/>
  <c r="Y220" i="2"/>
  <c r="X220" i="2"/>
  <c r="AH220" i="2"/>
  <c r="T220" i="2"/>
  <c r="O220" i="2"/>
  <c r="P220" i="2"/>
  <c r="Q220" i="2"/>
  <c r="R220" i="2"/>
  <c r="M220" i="2"/>
  <c r="W220" i="2"/>
  <c r="V220" i="2"/>
  <c r="AO220" i="2"/>
  <c r="B220" i="2"/>
  <c r="C220" i="2"/>
  <c r="D220" i="2"/>
  <c r="AJ219" i="2"/>
  <c r="AI219" i="2"/>
  <c r="AL219" i="2"/>
  <c r="AN219" i="2"/>
  <c r="AK219" i="2"/>
  <c r="AM219" i="2"/>
  <c r="AG219" i="2"/>
  <c r="AD219" i="2"/>
  <c r="AF219" i="2"/>
  <c r="AC219" i="2"/>
  <c r="AE219" i="2"/>
  <c r="AB219" i="2"/>
  <c r="AA219" i="2"/>
  <c r="Z219" i="2"/>
  <c r="S219" i="2"/>
  <c r="U219" i="2"/>
  <c r="Y219" i="2"/>
  <c r="X219" i="2"/>
  <c r="AH219" i="2"/>
  <c r="T219" i="2"/>
  <c r="AP219" i="2" s="1"/>
  <c r="O219" i="2"/>
  <c r="P219" i="2"/>
  <c r="Q219" i="2"/>
  <c r="R219" i="2"/>
  <c r="M219" i="2"/>
  <c r="W219" i="2"/>
  <c r="V219" i="2"/>
  <c r="AO219" i="2"/>
  <c r="B219" i="2"/>
  <c r="C219" i="2"/>
  <c r="D219" i="2"/>
  <c r="AJ218" i="2"/>
  <c r="AI218" i="2"/>
  <c r="AL218" i="2"/>
  <c r="AN218" i="2"/>
  <c r="AK218" i="2"/>
  <c r="AM218" i="2"/>
  <c r="AG218" i="2"/>
  <c r="AD218" i="2"/>
  <c r="AF218" i="2"/>
  <c r="AC218" i="2"/>
  <c r="AE218" i="2"/>
  <c r="AB218" i="2"/>
  <c r="AA218" i="2"/>
  <c r="Z218" i="2"/>
  <c r="S218" i="2"/>
  <c r="U218" i="2"/>
  <c r="Y218" i="2"/>
  <c r="X218" i="2"/>
  <c r="AH218" i="2"/>
  <c r="T218" i="2"/>
  <c r="O218" i="2"/>
  <c r="P218" i="2"/>
  <c r="Q218" i="2"/>
  <c r="R218" i="2"/>
  <c r="M218" i="2"/>
  <c r="W218" i="2"/>
  <c r="V218" i="2"/>
  <c r="AO218" i="2"/>
  <c r="B218" i="2"/>
  <c r="C218" i="2"/>
  <c r="D218" i="2"/>
  <c r="AJ217" i="2"/>
  <c r="AI217" i="2"/>
  <c r="AL217" i="2"/>
  <c r="AN217" i="2"/>
  <c r="AK217" i="2"/>
  <c r="AM217" i="2"/>
  <c r="AG217" i="2"/>
  <c r="AD217" i="2"/>
  <c r="AF217" i="2"/>
  <c r="AC217" i="2"/>
  <c r="AE217" i="2"/>
  <c r="AB217" i="2"/>
  <c r="AA217" i="2"/>
  <c r="Z217" i="2"/>
  <c r="S217" i="2"/>
  <c r="U217" i="2"/>
  <c r="Y217" i="2"/>
  <c r="X217" i="2"/>
  <c r="AH217" i="2"/>
  <c r="T217" i="2"/>
  <c r="O217" i="2"/>
  <c r="P217" i="2"/>
  <c r="Q217" i="2"/>
  <c r="R217" i="2"/>
  <c r="M217" i="2"/>
  <c r="W217" i="2"/>
  <c r="V217" i="2"/>
  <c r="AO217" i="2"/>
  <c r="B217" i="2"/>
  <c r="C217" i="2"/>
  <c r="D217" i="2"/>
  <c r="AJ216" i="2"/>
  <c r="AI216" i="2"/>
  <c r="AL216" i="2"/>
  <c r="AN216" i="2"/>
  <c r="AK216" i="2"/>
  <c r="AM216" i="2"/>
  <c r="AG216" i="2"/>
  <c r="AD216" i="2"/>
  <c r="AF216" i="2"/>
  <c r="AC216" i="2"/>
  <c r="AE216" i="2"/>
  <c r="AB216" i="2"/>
  <c r="AA216" i="2"/>
  <c r="Z216" i="2"/>
  <c r="S216" i="2"/>
  <c r="U216" i="2"/>
  <c r="Y216" i="2"/>
  <c r="X216" i="2"/>
  <c r="AH216" i="2"/>
  <c r="T216" i="2"/>
  <c r="O216" i="2"/>
  <c r="P216" i="2"/>
  <c r="Q216" i="2"/>
  <c r="R216" i="2"/>
  <c r="M216" i="2"/>
  <c r="W216" i="2"/>
  <c r="V216" i="2"/>
  <c r="AO216" i="2"/>
  <c r="B216" i="2"/>
  <c r="C216" i="2"/>
  <c r="D216" i="2"/>
  <c r="AJ215" i="2"/>
  <c r="AI215" i="2"/>
  <c r="AL215" i="2"/>
  <c r="AN215" i="2"/>
  <c r="AK215" i="2"/>
  <c r="AM215" i="2"/>
  <c r="AG215" i="2"/>
  <c r="AD215" i="2"/>
  <c r="AF215" i="2"/>
  <c r="AC215" i="2"/>
  <c r="AE215" i="2"/>
  <c r="AB215" i="2"/>
  <c r="AA215" i="2"/>
  <c r="Z215" i="2"/>
  <c r="S215" i="2"/>
  <c r="U215" i="2"/>
  <c r="Y215" i="2"/>
  <c r="X215" i="2"/>
  <c r="AH215" i="2"/>
  <c r="T215" i="2"/>
  <c r="O215" i="2"/>
  <c r="P215" i="2"/>
  <c r="Q215" i="2"/>
  <c r="R215" i="2"/>
  <c r="M215" i="2"/>
  <c r="W215" i="2"/>
  <c r="V215" i="2"/>
  <c r="AO215" i="2"/>
  <c r="B215" i="2"/>
  <c r="C215" i="2"/>
  <c r="D215" i="2"/>
  <c r="AJ214" i="2"/>
  <c r="AI214" i="2"/>
  <c r="AL214" i="2"/>
  <c r="AN214" i="2"/>
  <c r="AK214" i="2"/>
  <c r="AM214" i="2"/>
  <c r="AG214" i="2"/>
  <c r="AD214" i="2"/>
  <c r="AF214" i="2"/>
  <c r="AC214" i="2"/>
  <c r="AE214" i="2"/>
  <c r="AB214" i="2"/>
  <c r="AA214" i="2"/>
  <c r="Z214" i="2"/>
  <c r="S214" i="2"/>
  <c r="U214" i="2"/>
  <c r="Y214" i="2"/>
  <c r="X214" i="2"/>
  <c r="AH214" i="2"/>
  <c r="T214" i="2"/>
  <c r="O214" i="2"/>
  <c r="P214" i="2"/>
  <c r="Q214" i="2"/>
  <c r="R214" i="2"/>
  <c r="M214" i="2"/>
  <c r="W214" i="2"/>
  <c r="V214" i="2"/>
  <c r="AO214" i="2"/>
  <c r="B214" i="2"/>
  <c r="C214" i="2"/>
  <c r="D214" i="2"/>
  <c r="AJ213" i="2"/>
  <c r="AI213" i="2"/>
  <c r="AL213" i="2"/>
  <c r="AN213" i="2"/>
  <c r="AK213" i="2"/>
  <c r="AM213" i="2"/>
  <c r="AG213" i="2"/>
  <c r="AD213" i="2"/>
  <c r="AF213" i="2"/>
  <c r="AC213" i="2"/>
  <c r="AE213" i="2"/>
  <c r="AB213" i="2"/>
  <c r="AA213" i="2"/>
  <c r="Z213" i="2"/>
  <c r="S213" i="2"/>
  <c r="U213" i="2"/>
  <c r="Y213" i="2"/>
  <c r="X213" i="2"/>
  <c r="AH213" i="2"/>
  <c r="T213" i="2"/>
  <c r="O213" i="2"/>
  <c r="P213" i="2"/>
  <c r="Q213" i="2"/>
  <c r="R213" i="2"/>
  <c r="M213" i="2"/>
  <c r="W213" i="2"/>
  <c r="V213" i="2"/>
  <c r="AO213" i="2"/>
  <c r="B213" i="2"/>
  <c r="C213" i="2"/>
  <c r="D213" i="2"/>
  <c r="AJ212" i="2"/>
  <c r="AI212" i="2"/>
  <c r="AL212" i="2"/>
  <c r="AN212" i="2"/>
  <c r="AK212" i="2"/>
  <c r="AM212" i="2"/>
  <c r="AG212" i="2"/>
  <c r="AD212" i="2"/>
  <c r="AF212" i="2"/>
  <c r="AC212" i="2"/>
  <c r="AE212" i="2"/>
  <c r="AB212" i="2"/>
  <c r="AA212" i="2"/>
  <c r="Z212" i="2"/>
  <c r="S212" i="2"/>
  <c r="U212" i="2"/>
  <c r="Y212" i="2"/>
  <c r="X212" i="2"/>
  <c r="AH212" i="2"/>
  <c r="T212" i="2"/>
  <c r="O212" i="2"/>
  <c r="P212" i="2"/>
  <c r="Q212" i="2"/>
  <c r="R212" i="2"/>
  <c r="M212" i="2"/>
  <c r="W212" i="2"/>
  <c r="V212" i="2"/>
  <c r="AO212" i="2"/>
  <c r="B212" i="2"/>
  <c r="C212" i="2"/>
  <c r="D212" i="2"/>
  <c r="AJ211" i="2"/>
  <c r="AI211" i="2"/>
  <c r="AL211" i="2"/>
  <c r="AN211" i="2"/>
  <c r="AK211" i="2"/>
  <c r="AM211" i="2"/>
  <c r="AG211" i="2"/>
  <c r="AD211" i="2"/>
  <c r="AF211" i="2"/>
  <c r="AC211" i="2"/>
  <c r="AE211" i="2"/>
  <c r="AB211" i="2"/>
  <c r="AA211" i="2"/>
  <c r="Z211" i="2"/>
  <c r="S211" i="2"/>
  <c r="U211" i="2"/>
  <c r="Y211" i="2"/>
  <c r="X211" i="2"/>
  <c r="AH211" i="2"/>
  <c r="T211" i="2"/>
  <c r="O211" i="2"/>
  <c r="P211" i="2"/>
  <c r="Q211" i="2"/>
  <c r="R211" i="2"/>
  <c r="M211" i="2"/>
  <c r="W211" i="2"/>
  <c r="V211" i="2"/>
  <c r="AO211" i="2"/>
  <c r="B211" i="2"/>
  <c r="C211" i="2"/>
  <c r="D211" i="2"/>
  <c r="AJ210" i="2"/>
  <c r="AI210" i="2"/>
  <c r="AL210" i="2"/>
  <c r="AN210" i="2"/>
  <c r="AK210" i="2"/>
  <c r="AM210" i="2"/>
  <c r="AG210" i="2"/>
  <c r="AD210" i="2"/>
  <c r="AF210" i="2"/>
  <c r="AC210" i="2"/>
  <c r="AE210" i="2"/>
  <c r="AB210" i="2"/>
  <c r="AA210" i="2"/>
  <c r="Z210" i="2"/>
  <c r="S210" i="2"/>
  <c r="U210" i="2"/>
  <c r="Y210" i="2"/>
  <c r="X210" i="2"/>
  <c r="AH210" i="2"/>
  <c r="T210" i="2"/>
  <c r="O210" i="2"/>
  <c r="P210" i="2"/>
  <c r="Q210" i="2"/>
  <c r="R210" i="2"/>
  <c r="M210" i="2"/>
  <c r="W210" i="2"/>
  <c r="V210" i="2"/>
  <c r="AO210" i="2"/>
  <c r="B210" i="2"/>
  <c r="C210" i="2"/>
  <c r="D210" i="2"/>
  <c r="AJ209" i="2"/>
  <c r="AI209" i="2"/>
  <c r="AL209" i="2"/>
  <c r="AN209" i="2"/>
  <c r="AK209" i="2"/>
  <c r="AM209" i="2"/>
  <c r="AG209" i="2"/>
  <c r="AD209" i="2"/>
  <c r="AF209" i="2"/>
  <c r="AC209" i="2"/>
  <c r="AE209" i="2"/>
  <c r="AB209" i="2"/>
  <c r="AA209" i="2"/>
  <c r="Z209" i="2"/>
  <c r="S209" i="2"/>
  <c r="U209" i="2"/>
  <c r="Y209" i="2"/>
  <c r="X209" i="2"/>
  <c r="AH209" i="2"/>
  <c r="T209" i="2"/>
  <c r="O209" i="2"/>
  <c r="P209" i="2"/>
  <c r="Q209" i="2"/>
  <c r="R209" i="2"/>
  <c r="M209" i="2"/>
  <c r="W209" i="2"/>
  <c r="V209" i="2"/>
  <c r="AO209" i="2"/>
  <c r="B209" i="2"/>
  <c r="C209" i="2"/>
  <c r="D209" i="2"/>
  <c r="AJ208" i="2"/>
  <c r="AI208" i="2"/>
  <c r="AL208" i="2"/>
  <c r="AN208" i="2"/>
  <c r="AK208" i="2"/>
  <c r="AM208" i="2"/>
  <c r="AG208" i="2"/>
  <c r="AD208" i="2"/>
  <c r="AF208" i="2"/>
  <c r="AC208" i="2"/>
  <c r="AE208" i="2"/>
  <c r="AB208" i="2"/>
  <c r="AA208" i="2"/>
  <c r="Z208" i="2"/>
  <c r="S208" i="2"/>
  <c r="U208" i="2"/>
  <c r="Y208" i="2"/>
  <c r="X208" i="2"/>
  <c r="AH208" i="2"/>
  <c r="T208" i="2"/>
  <c r="O208" i="2"/>
  <c r="P208" i="2"/>
  <c r="Q208" i="2"/>
  <c r="R208" i="2"/>
  <c r="M208" i="2"/>
  <c r="W208" i="2"/>
  <c r="V208" i="2"/>
  <c r="AO208" i="2"/>
  <c r="B208" i="2"/>
  <c r="C208" i="2"/>
  <c r="D208" i="2"/>
  <c r="AJ207" i="2"/>
  <c r="AI207" i="2"/>
  <c r="AL207" i="2"/>
  <c r="AN207" i="2"/>
  <c r="AK207" i="2"/>
  <c r="AM207" i="2"/>
  <c r="AG207" i="2"/>
  <c r="AD207" i="2"/>
  <c r="AF207" i="2"/>
  <c r="AC207" i="2"/>
  <c r="AE207" i="2"/>
  <c r="AB207" i="2"/>
  <c r="AA207" i="2"/>
  <c r="Z207" i="2"/>
  <c r="S207" i="2"/>
  <c r="U207" i="2"/>
  <c r="Y207" i="2"/>
  <c r="X207" i="2"/>
  <c r="AH207" i="2"/>
  <c r="T207" i="2"/>
  <c r="AP207" i="2" s="1"/>
  <c r="O207" i="2"/>
  <c r="P207" i="2"/>
  <c r="Q207" i="2"/>
  <c r="R207" i="2"/>
  <c r="M207" i="2"/>
  <c r="W207" i="2"/>
  <c r="V207" i="2"/>
  <c r="AO207" i="2"/>
  <c r="B207" i="2"/>
  <c r="C207" i="2"/>
  <c r="D207" i="2"/>
  <c r="AJ206" i="2"/>
  <c r="AI206" i="2"/>
  <c r="AL206" i="2"/>
  <c r="AN206" i="2"/>
  <c r="AK206" i="2"/>
  <c r="AM206" i="2"/>
  <c r="AG206" i="2"/>
  <c r="AD206" i="2"/>
  <c r="AF206" i="2"/>
  <c r="AC206" i="2"/>
  <c r="AE206" i="2"/>
  <c r="AB206" i="2"/>
  <c r="AA206" i="2"/>
  <c r="Z206" i="2"/>
  <c r="S206" i="2"/>
  <c r="U206" i="2"/>
  <c r="Y206" i="2"/>
  <c r="X206" i="2"/>
  <c r="AH206" i="2"/>
  <c r="T206" i="2"/>
  <c r="O206" i="2"/>
  <c r="P206" i="2"/>
  <c r="Q206" i="2"/>
  <c r="R206" i="2"/>
  <c r="M206" i="2"/>
  <c r="W206" i="2"/>
  <c r="V206" i="2"/>
  <c r="AO206" i="2"/>
  <c r="B206" i="2"/>
  <c r="C206" i="2"/>
  <c r="D206" i="2"/>
  <c r="AJ205" i="2"/>
  <c r="AI205" i="2"/>
  <c r="AL205" i="2"/>
  <c r="AN205" i="2"/>
  <c r="AK205" i="2"/>
  <c r="AM205" i="2"/>
  <c r="AG205" i="2"/>
  <c r="AD205" i="2"/>
  <c r="AF205" i="2"/>
  <c r="AC205" i="2"/>
  <c r="AE205" i="2"/>
  <c r="AB205" i="2"/>
  <c r="AA205" i="2"/>
  <c r="Z205" i="2"/>
  <c r="S205" i="2"/>
  <c r="U205" i="2"/>
  <c r="Y205" i="2"/>
  <c r="X205" i="2"/>
  <c r="AH205" i="2"/>
  <c r="T205" i="2"/>
  <c r="O205" i="2"/>
  <c r="P205" i="2"/>
  <c r="Q205" i="2"/>
  <c r="R205" i="2"/>
  <c r="M205" i="2"/>
  <c r="W205" i="2"/>
  <c r="V205" i="2"/>
  <c r="AO205" i="2"/>
  <c r="B205" i="2"/>
  <c r="C205" i="2"/>
  <c r="D205" i="2"/>
  <c r="AJ204" i="2"/>
  <c r="AI204" i="2"/>
  <c r="AL204" i="2"/>
  <c r="AN204" i="2"/>
  <c r="AK204" i="2"/>
  <c r="AM204" i="2"/>
  <c r="AG204" i="2"/>
  <c r="AD204" i="2"/>
  <c r="AF204" i="2"/>
  <c r="AC204" i="2"/>
  <c r="AE204" i="2"/>
  <c r="AB204" i="2"/>
  <c r="AA204" i="2"/>
  <c r="Z204" i="2"/>
  <c r="S204" i="2"/>
  <c r="U204" i="2"/>
  <c r="Y204" i="2"/>
  <c r="X204" i="2"/>
  <c r="AH204" i="2"/>
  <c r="T204" i="2"/>
  <c r="O204" i="2"/>
  <c r="P204" i="2"/>
  <c r="Q204" i="2"/>
  <c r="R204" i="2"/>
  <c r="M204" i="2"/>
  <c r="W204" i="2"/>
  <c r="V204" i="2"/>
  <c r="AO204" i="2"/>
  <c r="B204" i="2"/>
  <c r="C204" i="2"/>
  <c r="D204" i="2"/>
  <c r="AJ203" i="2"/>
  <c r="AI203" i="2"/>
  <c r="AL203" i="2"/>
  <c r="AN203" i="2"/>
  <c r="AK203" i="2"/>
  <c r="AM203" i="2"/>
  <c r="AG203" i="2"/>
  <c r="AD203" i="2"/>
  <c r="AF203" i="2"/>
  <c r="AC203" i="2"/>
  <c r="AE203" i="2"/>
  <c r="AB203" i="2"/>
  <c r="AA203" i="2"/>
  <c r="Z203" i="2"/>
  <c r="S203" i="2"/>
  <c r="U203" i="2"/>
  <c r="Y203" i="2"/>
  <c r="X203" i="2"/>
  <c r="AH203" i="2"/>
  <c r="T203" i="2"/>
  <c r="O203" i="2"/>
  <c r="P203" i="2"/>
  <c r="Q203" i="2"/>
  <c r="R203" i="2"/>
  <c r="M203" i="2"/>
  <c r="W203" i="2"/>
  <c r="V203" i="2"/>
  <c r="AO203" i="2"/>
  <c r="B203" i="2"/>
  <c r="C203" i="2"/>
  <c r="D203" i="2"/>
  <c r="AJ202" i="2"/>
  <c r="AI202" i="2"/>
  <c r="AL202" i="2"/>
  <c r="AN202" i="2"/>
  <c r="AK202" i="2"/>
  <c r="AM202" i="2"/>
  <c r="AG202" i="2"/>
  <c r="AD202" i="2"/>
  <c r="AF202" i="2"/>
  <c r="AC202" i="2"/>
  <c r="AE202" i="2"/>
  <c r="AB202" i="2"/>
  <c r="AA202" i="2"/>
  <c r="Z202" i="2"/>
  <c r="S202" i="2"/>
  <c r="U202" i="2"/>
  <c r="Y202" i="2"/>
  <c r="X202" i="2"/>
  <c r="AH202" i="2"/>
  <c r="T202" i="2"/>
  <c r="O202" i="2"/>
  <c r="P202" i="2"/>
  <c r="Q202" i="2"/>
  <c r="R202" i="2"/>
  <c r="M202" i="2"/>
  <c r="W202" i="2"/>
  <c r="V202" i="2"/>
  <c r="AO202" i="2"/>
  <c r="B202" i="2"/>
  <c r="C202" i="2"/>
  <c r="D202" i="2"/>
  <c r="AJ201" i="2"/>
  <c r="AI201" i="2"/>
  <c r="AL201" i="2"/>
  <c r="AN201" i="2"/>
  <c r="AK201" i="2"/>
  <c r="AM201" i="2"/>
  <c r="AG201" i="2"/>
  <c r="AD201" i="2"/>
  <c r="AF201" i="2"/>
  <c r="AC201" i="2"/>
  <c r="AE201" i="2"/>
  <c r="AB201" i="2"/>
  <c r="AA201" i="2"/>
  <c r="Z201" i="2"/>
  <c r="S201" i="2"/>
  <c r="U201" i="2"/>
  <c r="Y201" i="2"/>
  <c r="X201" i="2"/>
  <c r="AH201" i="2"/>
  <c r="T201" i="2"/>
  <c r="O201" i="2"/>
  <c r="P201" i="2"/>
  <c r="Q201" i="2"/>
  <c r="R201" i="2"/>
  <c r="M201" i="2"/>
  <c r="W201" i="2"/>
  <c r="V201" i="2"/>
  <c r="AO201" i="2"/>
  <c r="B201" i="2"/>
  <c r="C201" i="2"/>
  <c r="D201" i="2"/>
  <c r="AJ200" i="2"/>
  <c r="AI200" i="2"/>
  <c r="AL200" i="2"/>
  <c r="AN200" i="2"/>
  <c r="AK200" i="2"/>
  <c r="AM200" i="2"/>
  <c r="AG200" i="2"/>
  <c r="AD200" i="2"/>
  <c r="AF200" i="2"/>
  <c r="AC200" i="2"/>
  <c r="AE200" i="2"/>
  <c r="AB200" i="2"/>
  <c r="AA200" i="2"/>
  <c r="Z200" i="2"/>
  <c r="S200" i="2"/>
  <c r="U200" i="2"/>
  <c r="Y200" i="2"/>
  <c r="X200" i="2"/>
  <c r="AH200" i="2"/>
  <c r="T200" i="2"/>
  <c r="O200" i="2"/>
  <c r="P200" i="2"/>
  <c r="Q200" i="2"/>
  <c r="R200" i="2"/>
  <c r="M200" i="2"/>
  <c r="W200" i="2"/>
  <c r="V200" i="2"/>
  <c r="AO200" i="2"/>
  <c r="B200" i="2"/>
  <c r="C200" i="2"/>
  <c r="D200" i="2"/>
  <c r="AJ199" i="2"/>
  <c r="AI199" i="2"/>
  <c r="AL199" i="2"/>
  <c r="AN199" i="2"/>
  <c r="AK199" i="2"/>
  <c r="AM199" i="2"/>
  <c r="AG199" i="2"/>
  <c r="AD199" i="2"/>
  <c r="AF199" i="2"/>
  <c r="AC199" i="2"/>
  <c r="AE199" i="2"/>
  <c r="AB199" i="2"/>
  <c r="AA199" i="2"/>
  <c r="Z199" i="2"/>
  <c r="S199" i="2"/>
  <c r="U199" i="2"/>
  <c r="Y199" i="2"/>
  <c r="X199" i="2"/>
  <c r="AH199" i="2"/>
  <c r="T199" i="2"/>
  <c r="O199" i="2"/>
  <c r="P199" i="2"/>
  <c r="Q199" i="2"/>
  <c r="R199" i="2"/>
  <c r="M199" i="2"/>
  <c r="W199" i="2"/>
  <c r="V199" i="2"/>
  <c r="AO199" i="2"/>
  <c r="B199" i="2"/>
  <c r="C199" i="2"/>
  <c r="D199" i="2"/>
  <c r="AJ198" i="2"/>
  <c r="AI198" i="2"/>
  <c r="AL198" i="2"/>
  <c r="AN198" i="2"/>
  <c r="AK198" i="2"/>
  <c r="AM198" i="2"/>
  <c r="AG198" i="2"/>
  <c r="AD198" i="2"/>
  <c r="AF198" i="2"/>
  <c r="AC198" i="2"/>
  <c r="AE198" i="2"/>
  <c r="AB198" i="2"/>
  <c r="AA198" i="2"/>
  <c r="Z198" i="2"/>
  <c r="S198" i="2"/>
  <c r="U198" i="2"/>
  <c r="Y198" i="2"/>
  <c r="X198" i="2"/>
  <c r="AH198" i="2"/>
  <c r="T198" i="2"/>
  <c r="O198" i="2"/>
  <c r="P198" i="2"/>
  <c r="Q198" i="2"/>
  <c r="R198" i="2"/>
  <c r="M198" i="2"/>
  <c r="W198" i="2"/>
  <c r="V198" i="2"/>
  <c r="AO198" i="2"/>
  <c r="B198" i="2"/>
  <c r="C198" i="2"/>
  <c r="D198" i="2"/>
  <c r="AJ197" i="2"/>
  <c r="AI197" i="2"/>
  <c r="AL197" i="2"/>
  <c r="AN197" i="2"/>
  <c r="AK197" i="2"/>
  <c r="AM197" i="2"/>
  <c r="AG197" i="2"/>
  <c r="AD197" i="2"/>
  <c r="AF197" i="2"/>
  <c r="AC197" i="2"/>
  <c r="AE197" i="2"/>
  <c r="AB197" i="2"/>
  <c r="AA197" i="2"/>
  <c r="Z197" i="2"/>
  <c r="S197" i="2"/>
  <c r="U197" i="2"/>
  <c r="Y197" i="2"/>
  <c r="X197" i="2"/>
  <c r="AH197" i="2"/>
  <c r="T197" i="2"/>
  <c r="O197" i="2"/>
  <c r="P197" i="2"/>
  <c r="Q197" i="2"/>
  <c r="R197" i="2"/>
  <c r="M197" i="2"/>
  <c r="W197" i="2"/>
  <c r="V197" i="2"/>
  <c r="AO197" i="2"/>
  <c r="B197" i="2"/>
  <c r="C197" i="2"/>
  <c r="D197" i="2"/>
  <c r="AJ196" i="2"/>
  <c r="AI196" i="2"/>
  <c r="AL196" i="2"/>
  <c r="AN196" i="2"/>
  <c r="AK196" i="2"/>
  <c r="AM196" i="2"/>
  <c r="AG196" i="2"/>
  <c r="AD196" i="2"/>
  <c r="AF196" i="2"/>
  <c r="AC196" i="2"/>
  <c r="AE196" i="2"/>
  <c r="AB196" i="2"/>
  <c r="AA196" i="2"/>
  <c r="Z196" i="2"/>
  <c r="S196" i="2"/>
  <c r="U196" i="2"/>
  <c r="Y196" i="2"/>
  <c r="X196" i="2"/>
  <c r="AH196" i="2"/>
  <c r="T196" i="2"/>
  <c r="O196" i="2"/>
  <c r="P196" i="2"/>
  <c r="Q196" i="2"/>
  <c r="R196" i="2"/>
  <c r="M196" i="2"/>
  <c r="W196" i="2"/>
  <c r="V196" i="2"/>
  <c r="AO196" i="2"/>
  <c r="B196" i="2"/>
  <c r="C196" i="2"/>
  <c r="D196" i="2"/>
  <c r="AJ195" i="2"/>
  <c r="AI195" i="2"/>
  <c r="AL195" i="2"/>
  <c r="AN195" i="2"/>
  <c r="AK195" i="2"/>
  <c r="AM195" i="2"/>
  <c r="AG195" i="2"/>
  <c r="AD195" i="2"/>
  <c r="AF195" i="2"/>
  <c r="AC195" i="2"/>
  <c r="AE195" i="2"/>
  <c r="AB195" i="2"/>
  <c r="AA195" i="2"/>
  <c r="Z195" i="2"/>
  <c r="S195" i="2"/>
  <c r="U195" i="2"/>
  <c r="Y195" i="2"/>
  <c r="X195" i="2"/>
  <c r="AH195" i="2"/>
  <c r="T195" i="2"/>
  <c r="AP195" i="2" s="1"/>
  <c r="O195" i="2"/>
  <c r="P195" i="2"/>
  <c r="Q195" i="2"/>
  <c r="R195" i="2"/>
  <c r="M195" i="2"/>
  <c r="W195" i="2"/>
  <c r="V195" i="2"/>
  <c r="AO195" i="2"/>
  <c r="B195" i="2"/>
  <c r="C195" i="2"/>
  <c r="D195" i="2"/>
  <c r="AJ194" i="2"/>
  <c r="AI194" i="2"/>
  <c r="AL194" i="2"/>
  <c r="AN194" i="2"/>
  <c r="AK194" i="2"/>
  <c r="AM194" i="2"/>
  <c r="AG194" i="2"/>
  <c r="AD194" i="2"/>
  <c r="AF194" i="2"/>
  <c r="AC194" i="2"/>
  <c r="AE194" i="2"/>
  <c r="AB194" i="2"/>
  <c r="AA194" i="2"/>
  <c r="Z194" i="2"/>
  <c r="S194" i="2"/>
  <c r="U194" i="2"/>
  <c r="Y194" i="2"/>
  <c r="X194" i="2"/>
  <c r="AH194" i="2"/>
  <c r="T194" i="2"/>
  <c r="O194" i="2"/>
  <c r="P194" i="2"/>
  <c r="Q194" i="2"/>
  <c r="R194" i="2"/>
  <c r="M194" i="2"/>
  <c r="W194" i="2"/>
  <c r="V194" i="2"/>
  <c r="AO194" i="2"/>
  <c r="B194" i="2"/>
  <c r="C194" i="2"/>
  <c r="D194" i="2"/>
  <c r="AJ193" i="2"/>
  <c r="AI193" i="2"/>
  <c r="AL193" i="2"/>
  <c r="AN193" i="2"/>
  <c r="AK193" i="2"/>
  <c r="AM193" i="2"/>
  <c r="AG193" i="2"/>
  <c r="AD193" i="2"/>
  <c r="AF193" i="2"/>
  <c r="AC193" i="2"/>
  <c r="AE193" i="2"/>
  <c r="AB193" i="2"/>
  <c r="AA193" i="2"/>
  <c r="Z193" i="2"/>
  <c r="S193" i="2"/>
  <c r="U193" i="2"/>
  <c r="Y193" i="2"/>
  <c r="X193" i="2"/>
  <c r="AH193" i="2"/>
  <c r="T193" i="2"/>
  <c r="O193" i="2"/>
  <c r="P193" i="2"/>
  <c r="Q193" i="2"/>
  <c r="R193" i="2"/>
  <c r="M193" i="2"/>
  <c r="W193" i="2"/>
  <c r="V193" i="2"/>
  <c r="AO193" i="2"/>
  <c r="B193" i="2"/>
  <c r="C193" i="2"/>
  <c r="D193" i="2"/>
  <c r="AJ192" i="2"/>
  <c r="AI192" i="2"/>
  <c r="AL192" i="2"/>
  <c r="AN192" i="2"/>
  <c r="AK192" i="2"/>
  <c r="AM192" i="2"/>
  <c r="AG192" i="2"/>
  <c r="AD192" i="2"/>
  <c r="AF192" i="2"/>
  <c r="AC192" i="2"/>
  <c r="AE192" i="2"/>
  <c r="AB192" i="2"/>
  <c r="AA192" i="2"/>
  <c r="Z192" i="2"/>
  <c r="S192" i="2"/>
  <c r="U192" i="2"/>
  <c r="Y192" i="2"/>
  <c r="X192" i="2"/>
  <c r="AH192" i="2"/>
  <c r="T192" i="2"/>
  <c r="O192" i="2"/>
  <c r="P192" i="2"/>
  <c r="Q192" i="2"/>
  <c r="R192" i="2"/>
  <c r="M192" i="2"/>
  <c r="W192" i="2"/>
  <c r="V192" i="2"/>
  <c r="AO192" i="2"/>
  <c r="B192" i="2"/>
  <c r="C192" i="2"/>
  <c r="D192" i="2"/>
  <c r="AJ191" i="2"/>
  <c r="AI191" i="2"/>
  <c r="AL191" i="2"/>
  <c r="AN191" i="2"/>
  <c r="AK191" i="2"/>
  <c r="AM191" i="2"/>
  <c r="AG191" i="2"/>
  <c r="AD191" i="2"/>
  <c r="AF191" i="2"/>
  <c r="AC191" i="2"/>
  <c r="AE191" i="2"/>
  <c r="AB191" i="2"/>
  <c r="AA191" i="2"/>
  <c r="Z191" i="2"/>
  <c r="S191" i="2"/>
  <c r="U191" i="2"/>
  <c r="Y191" i="2"/>
  <c r="X191" i="2"/>
  <c r="AH191" i="2"/>
  <c r="T191" i="2"/>
  <c r="O191" i="2"/>
  <c r="P191" i="2"/>
  <c r="Q191" i="2"/>
  <c r="R191" i="2"/>
  <c r="M191" i="2"/>
  <c r="W191" i="2"/>
  <c r="V191" i="2"/>
  <c r="AO191" i="2"/>
  <c r="B191" i="2"/>
  <c r="C191" i="2"/>
  <c r="D191" i="2"/>
  <c r="AJ190" i="2"/>
  <c r="AI190" i="2"/>
  <c r="AL190" i="2"/>
  <c r="AN190" i="2"/>
  <c r="AK190" i="2"/>
  <c r="AM190" i="2"/>
  <c r="AG190" i="2"/>
  <c r="AD190" i="2"/>
  <c r="AF190" i="2"/>
  <c r="AC190" i="2"/>
  <c r="AE190" i="2"/>
  <c r="AB190" i="2"/>
  <c r="AA190" i="2"/>
  <c r="Z190" i="2"/>
  <c r="S190" i="2"/>
  <c r="U190" i="2"/>
  <c r="Y190" i="2"/>
  <c r="X190" i="2"/>
  <c r="AH190" i="2"/>
  <c r="T190" i="2"/>
  <c r="O190" i="2"/>
  <c r="P190" i="2"/>
  <c r="Q190" i="2"/>
  <c r="R190" i="2"/>
  <c r="M190" i="2"/>
  <c r="W190" i="2"/>
  <c r="V190" i="2"/>
  <c r="AO190" i="2"/>
  <c r="B190" i="2"/>
  <c r="C190" i="2"/>
  <c r="D190" i="2"/>
  <c r="AJ189" i="2"/>
  <c r="AI189" i="2"/>
  <c r="AL189" i="2"/>
  <c r="AN189" i="2"/>
  <c r="AK189" i="2"/>
  <c r="AM189" i="2"/>
  <c r="AG189" i="2"/>
  <c r="AD189" i="2"/>
  <c r="AF189" i="2"/>
  <c r="AC189" i="2"/>
  <c r="AE189" i="2"/>
  <c r="AB189" i="2"/>
  <c r="AA189" i="2"/>
  <c r="Z189" i="2"/>
  <c r="S189" i="2"/>
  <c r="U189" i="2"/>
  <c r="Y189" i="2"/>
  <c r="X189" i="2"/>
  <c r="AH189" i="2"/>
  <c r="T189" i="2"/>
  <c r="O189" i="2"/>
  <c r="P189" i="2"/>
  <c r="Q189" i="2"/>
  <c r="R189" i="2"/>
  <c r="M189" i="2"/>
  <c r="W189" i="2"/>
  <c r="V189" i="2"/>
  <c r="AO189" i="2"/>
  <c r="B189" i="2"/>
  <c r="C189" i="2"/>
  <c r="D189" i="2"/>
  <c r="AJ188" i="2"/>
  <c r="AI188" i="2"/>
  <c r="AL188" i="2"/>
  <c r="AN188" i="2"/>
  <c r="AK188" i="2"/>
  <c r="AM188" i="2"/>
  <c r="AG188" i="2"/>
  <c r="AD188" i="2"/>
  <c r="AF188" i="2"/>
  <c r="AC188" i="2"/>
  <c r="AE188" i="2"/>
  <c r="AB188" i="2"/>
  <c r="AA188" i="2"/>
  <c r="Z188" i="2"/>
  <c r="S188" i="2"/>
  <c r="U188" i="2"/>
  <c r="Y188" i="2"/>
  <c r="X188" i="2"/>
  <c r="AH188" i="2"/>
  <c r="T188" i="2"/>
  <c r="O188" i="2"/>
  <c r="P188" i="2"/>
  <c r="Q188" i="2"/>
  <c r="R188" i="2"/>
  <c r="M188" i="2"/>
  <c r="W188" i="2"/>
  <c r="V188" i="2"/>
  <c r="AO188" i="2"/>
  <c r="B188" i="2"/>
  <c r="C188" i="2"/>
  <c r="D188" i="2"/>
  <c r="AJ187" i="2"/>
  <c r="AI187" i="2"/>
  <c r="AL187" i="2"/>
  <c r="AN187" i="2"/>
  <c r="AK187" i="2"/>
  <c r="AM187" i="2"/>
  <c r="AG187" i="2"/>
  <c r="AD187" i="2"/>
  <c r="AF187" i="2"/>
  <c r="AC187" i="2"/>
  <c r="AE187" i="2"/>
  <c r="AB187" i="2"/>
  <c r="AA187" i="2"/>
  <c r="Z187" i="2"/>
  <c r="S187" i="2"/>
  <c r="U187" i="2"/>
  <c r="Y187" i="2"/>
  <c r="X187" i="2"/>
  <c r="AH187" i="2"/>
  <c r="T187" i="2"/>
  <c r="O187" i="2"/>
  <c r="P187" i="2"/>
  <c r="Q187" i="2"/>
  <c r="R187" i="2"/>
  <c r="M187" i="2"/>
  <c r="W187" i="2"/>
  <c r="V187" i="2"/>
  <c r="AO187" i="2"/>
  <c r="B187" i="2"/>
  <c r="C187" i="2"/>
  <c r="D187" i="2"/>
  <c r="AJ186" i="2"/>
  <c r="AI186" i="2"/>
  <c r="AL186" i="2"/>
  <c r="AN186" i="2"/>
  <c r="AK186" i="2"/>
  <c r="AM186" i="2"/>
  <c r="AG186" i="2"/>
  <c r="AD186" i="2"/>
  <c r="AF186" i="2"/>
  <c r="AC186" i="2"/>
  <c r="AE186" i="2"/>
  <c r="AB186" i="2"/>
  <c r="AA186" i="2"/>
  <c r="Z186" i="2"/>
  <c r="S186" i="2"/>
  <c r="U186" i="2"/>
  <c r="Y186" i="2"/>
  <c r="X186" i="2"/>
  <c r="AH186" i="2"/>
  <c r="T186" i="2"/>
  <c r="O186" i="2"/>
  <c r="P186" i="2"/>
  <c r="Q186" i="2"/>
  <c r="R186" i="2"/>
  <c r="M186" i="2"/>
  <c r="W186" i="2"/>
  <c r="V186" i="2"/>
  <c r="AO186" i="2"/>
  <c r="B186" i="2"/>
  <c r="C186" i="2"/>
  <c r="D186" i="2"/>
  <c r="AJ185" i="2"/>
  <c r="AI185" i="2"/>
  <c r="AL185" i="2"/>
  <c r="AN185" i="2"/>
  <c r="AK185" i="2"/>
  <c r="AM185" i="2"/>
  <c r="AG185" i="2"/>
  <c r="AD185" i="2"/>
  <c r="AF185" i="2"/>
  <c r="AC185" i="2"/>
  <c r="AE185" i="2"/>
  <c r="AB185" i="2"/>
  <c r="AA185" i="2"/>
  <c r="Z185" i="2"/>
  <c r="S185" i="2"/>
  <c r="U185" i="2"/>
  <c r="Y185" i="2"/>
  <c r="X185" i="2"/>
  <c r="AH185" i="2"/>
  <c r="T185" i="2"/>
  <c r="O185" i="2"/>
  <c r="P185" i="2"/>
  <c r="Q185" i="2"/>
  <c r="R185" i="2"/>
  <c r="M185" i="2"/>
  <c r="W185" i="2"/>
  <c r="V185" i="2"/>
  <c r="AO185" i="2"/>
  <c r="B185" i="2"/>
  <c r="C185" i="2"/>
  <c r="D185" i="2"/>
  <c r="AJ184" i="2"/>
  <c r="AI184" i="2"/>
  <c r="AL184" i="2"/>
  <c r="AN184" i="2"/>
  <c r="AK184" i="2"/>
  <c r="AM184" i="2"/>
  <c r="AG184" i="2"/>
  <c r="AD184" i="2"/>
  <c r="AF184" i="2"/>
  <c r="AC184" i="2"/>
  <c r="AE184" i="2"/>
  <c r="AB184" i="2"/>
  <c r="AA184" i="2"/>
  <c r="Z184" i="2"/>
  <c r="S184" i="2"/>
  <c r="U184" i="2"/>
  <c r="Y184" i="2"/>
  <c r="X184" i="2"/>
  <c r="AH184" i="2"/>
  <c r="T184" i="2"/>
  <c r="O184" i="2"/>
  <c r="P184" i="2"/>
  <c r="Q184" i="2"/>
  <c r="R184" i="2"/>
  <c r="M184" i="2"/>
  <c r="W184" i="2"/>
  <c r="V184" i="2"/>
  <c r="AO184" i="2"/>
  <c r="B184" i="2"/>
  <c r="C184" i="2"/>
  <c r="D184" i="2"/>
  <c r="AJ183" i="2"/>
  <c r="AI183" i="2"/>
  <c r="AL183" i="2"/>
  <c r="AN183" i="2"/>
  <c r="AK183" i="2"/>
  <c r="AM183" i="2"/>
  <c r="AG183" i="2"/>
  <c r="AD183" i="2"/>
  <c r="AF183" i="2"/>
  <c r="AC183" i="2"/>
  <c r="AE183" i="2"/>
  <c r="AB183" i="2"/>
  <c r="AA183" i="2"/>
  <c r="Z183" i="2"/>
  <c r="S183" i="2"/>
  <c r="U183" i="2"/>
  <c r="Y183" i="2"/>
  <c r="X183" i="2"/>
  <c r="AH183" i="2"/>
  <c r="T183" i="2"/>
  <c r="AP183" i="2" s="1"/>
  <c r="O183" i="2"/>
  <c r="P183" i="2"/>
  <c r="Q183" i="2"/>
  <c r="R183" i="2"/>
  <c r="M183" i="2"/>
  <c r="W183" i="2"/>
  <c r="V183" i="2"/>
  <c r="AO183" i="2"/>
  <c r="B183" i="2"/>
  <c r="C183" i="2"/>
  <c r="D183" i="2"/>
  <c r="AJ182" i="2"/>
  <c r="AI182" i="2"/>
  <c r="AL182" i="2"/>
  <c r="AN182" i="2"/>
  <c r="AK182" i="2"/>
  <c r="AM182" i="2"/>
  <c r="AG182" i="2"/>
  <c r="AD182" i="2"/>
  <c r="AF182" i="2"/>
  <c r="AC182" i="2"/>
  <c r="AE182" i="2"/>
  <c r="AB182" i="2"/>
  <c r="AA182" i="2"/>
  <c r="Z182" i="2"/>
  <c r="S182" i="2"/>
  <c r="U182" i="2"/>
  <c r="Y182" i="2"/>
  <c r="X182" i="2"/>
  <c r="AH182" i="2"/>
  <c r="T182" i="2"/>
  <c r="O182" i="2"/>
  <c r="P182" i="2"/>
  <c r="Q182" i="2"/>
  <c r="R182" i="2"/>
  <c r="M182" i="2"/>
  <c r="W182" i="2"/>
  <c r="V182" i="2"/>
  <c r="AO182" i="2"/>
  <c r="B182" i="2"/>
  <c r="C182" i="2"/>
  <c r="D182" i="2"/>
  <c r="AJ181" i="2"/>
  <c r="AI181" i="2"/>
  <c r="AL181" i="2"/>
  <c r="AN181" i="2"/>
  <c r="AK181" i="2"/>
  <c r="AM181" i="2"/>
  <c r="AG181" i="2"/>
  <c r="AD181" i="2"/>
  <c r="AF181" i="2"/>
  <c r="AC181" i="2"/>
  <c r="AE181" i="2"/>
  <c r="AB181" i="2"/>
  <c r="AA181" i="2"/>
  <c r="Z181" i="2"/>
  <c r="S181" i="2"/>
  <c r="U181" i="2"/>
  <c r="Y181" i="2"/>
  <c r="X181" i="2"/>
  <c r="AH181" i="2"/>
  <c r="T181" i="2"/>
  <c r="O181" i="2"/>
  <c r="P181" i="2"/>
  <c r="Q181" i="2"/>
  <c r="R181" i="2"/>
  <c r="M181" i="2"/>
  <c r="W181" i="2"/>
  <c r="V181" i="2"/>
  <c r="AO181" i="2"/>
  <c r="B181" i="2"/>
  <c r="C181" i="2"/>
  <c r="D181" i="2"/>
  <c r="AJ180" i="2"/>
  <c r="AI180" i="2"/>
  <c r="AL180" i="2"/>
  <c r="AN180" i="2"/>
  <c r="AK180" i="2"/>
  <c r="AM180" i="2"/>
  <c r="AG180" i="2"/>
  <c r="AD180" i="2"/>
  <c r="AF180" i="2"/>
  <c r="AC180" i="2"/>
  <c r="AE180" i="2"/>
  <c r="AB180" i="2"/>
  <c r="AA180" i="2"/>
  <c r="Z180" i="2"/>
  <c r="S180" i="2"/>
  <c r="U180" i="2"/>
  <c r="Y180" i="2"/>
  <c r="X180" i="2"/>
  <c r="AH180" i="2"/>
  <c r="T180" i="2"/>
  <c r="O180" i="2"/>
  <c r="P180" i="2"/>
  <c r="Q180" i="2"/>
  <c r="R180" i="2"/>
  <c r="M180" i="2"/>
  <c r="W180" i="2"/>
  <c r="V180" i="2"/>
  <c r="AO180" i="2"/>
  <c r="B180" i="2"/>
  <c r="C180" i="2"/>
  <c r="D180" i="2"/>
  <c r="AJ179" i="2"/>
  <c r="AI179" i="2"/>
  <c r="AL179" i="2"/>
  <c r="AN179" i="2"/>
  <c r="AK179" i="2"/>
  <c r="AM179" i="2"/>
  <c r="AG179" i="2"/>
  <c r="AD179" i="2"/>
  <c r="AF179" i="2"/>
  <c r="AC179" i="2"/>
  <c r="AE179" i="2"/>
  <c r="AB179" i="2"/>
  <c r="AA179" i="2"/>
  <c r="Z179" i="2"/>
  <c r="S179" i="2"/>
  <c r="U179" i="2"/>
  <c r="Y179" i="2"/>
  <c r="X179" i="2"/>
  <c r="AH179" i="2"/>
  <c r="T179" i="2"/>
  <c r="O179" i="2"/>
  <c r="P179" i="2"/>
  <c r="Q179" i="2"/>
  <c r="R179" i="2"/>
  <c r="M179" i="2"/>
  <c r="W179" i="2"/>
  <c r="V179" i="2"/>
  <c r="AO179" i="2"/>
  <c r="B179" i="2"/>
  <c r="C179" i="2"/>
  <c r="D179" i="2"/>
  <c r="AJ178" i="2"/>
  <c r="AI178" i="2"/>
  <c r="AL178" i="2"/>
  <c r="AN178" i="2"/>
  <c r="AK178" i="2"/>
  <c r="AM178" i="2"/>
  <c r="AG178" i="2"/>
  <c r="AD178" i="2"/>
  <c r="AF178" i="2"/>
  <c r="AC178" i="2"/>
  <c r="AE178" i="2"/>
  <c r="AB178" i="2"/>
  <c r="AA178" i="2"/>
  <c r="Z178" i="2"/>
  <c r="S178" i="2"/>
  <c r="U178" i="2"/>
  <c r="Y178" i="2"/>
  <c r="X178" i="2"/>
  <c r="AH178" i="2"/>
  <c r="T178" i="2"/>
  <c r="O178" i="2"/>
  <c r="P178" i="2"/>
  <c r="Q178" i="2"/>
  <c r="R178" i="2"/>
  <c r="M178" i="2"/>
  <c r="W178" i="2"/>
  <c r="V178" i="2"/>
  <c r="AO178" i="2"/>
  <c r="B178" i="2"/>
  <c r="C178" i="2"/>
  <c r="D178" i="2"/>
  <c r="AJ177" i="2"/>
  <c r="AI177" i="2"/>
  <c r="AL177" i="2"/>
  <c r="AN177" i="2"/>
  <c r="AK177" i="2"/>
  <c r="AM177" i="2"/>
  <c r="AG177" i="2"/>
  <c r="AD177" i="2"/>
  <c r="AF177" i="2"/>
  <c r="AC177" i="2"/>
  <c r="AE177" i="2"/>
  <c r="AB177" i="2"/>
  <c r="AA177" i="2"/>
  <c r="Z177" i="2"/>
  <c r="S177" i="2"/>
  <c r="U177" i="2"/>
  <c r="Y177" i="2"/>
  <c r="X177" i="2"/>
  <c r="AH177" i="2"/>
  <c r="T177" i="2"/>
  <c r="O177" i="2"/>
  <c r="P177" i="2"/>
  <c r="Q177" i="2"/>
  <c r="R177" i="2"/>
  <c r="M177" i="2"/>
  <c r="W177" i="2"/>
  <c r="V177" i="2"/>
  <c r="AO177" i="2"/>
  <c r="B177" i="2"/>
  <c r="C177" i="2"/>
  <c r="D177" i="2"/>
  <c r="AJ176" i="2"/>
  <c r="AI176" i="2"/>
  <c r="AL176" i="2"/>
  <c r="AN176" i="2"/>
  <c r="AK176" i="2"/>
  <c r="AM176" i="2"/>
  <c r="AG176" i="2"/>
  <c r="AD176" i="2"/>
  <c r="AF176" i="2"/>
  <c r="AC176" i="2"/>
  <c r="AE176" i="2"/>
  <c r="AB176" i="2"/>
  <c r="AA176" i="2"/>
  <c r="Z176" i="2"/>
  <c r="S176" i="2"/>
  <c r="U176" i="2"/>
  <c r="Y176" i="2"/>
  <c r="X176" i="2"/>
  <c r="AH176" i="2"/>
  <c r="T176" i="2"/>
  <c r="O176" i="2"/>
  <c r="P176" i="2"/>
  <c r="Q176" i="2"/>
  <c r="R176" i="2"/>
  <c r="M176" i="2"/>
  <c r="W176" i="2"/>
  <c r="V176" i="2"/>
  <c r="AO176" i="2"/>
  <c r="B176" i="2"/>
  <c r="C176" i="2"/>
  <c r="D176" i="2"/>
  <c r="AJ175" i="2"/>
  <c r="AI175" i="2"/>
  <c r="AL175" i="2"/>
  <c r="AN175" i="2"/>
  <c r="AK175" i="2"/>
  <c r="AM175" i="2"/>
  <c r="AG175" i="2"/>
  <c r="AD175" i="2"/>
  <c r="AF175" i="2"/>
  <c r="AC175" i="2"/>
  <c r="AE175" i="2"/>
  <c r="AB175" i="2"/>
  <c r="AA175" i="2"/>
  <c r="Z175" i="2"/>
  <c r="S175" i="2"/>
  <c r="U175" i="2"/>
  <c r="Y175" i="2"/>
  <c r="X175" i="2"/>
  <c r="AH175" i="2"/>
  <c r="T175" i="2"/>
  <c r="O175" i="2"/>
  <c r="P175" i="2"/>
  <c r="Q175" i="2"/>
  <c r="R175" i="2"/>
  <c r="M175" i="2"/>
  <c r="W175" i="2"/>
  <c r="V175" i="2"/>
  <c r="AO175" i="2"/>
  <c r="B175" i="2"/>
  <c r="C175" i="2"/>
  <c r="D175" i="2"/>
  <c r="AJ174" i="2"/>
  <c r="AI174" i="2"/>
  <c r="AL174" i="2"/>
  <c r="AN174" i="2"/>
  <c r="AK174" i="2"/>
  <c r="AM174" i="2"/>
  <c r="AG174" i="2"/>
  <c r="AD174" i="2"/>
  <c r="AF174" i="2"/>
  <c r="AC174" i="2"/>
  <c r="AE174" i="2"/>
  <c r="AB174" i="2"/>
  <c r="AA174" i="2"/>
  <c r="Z174" i="2"/>
  <c r="S174" i="2"/>
  <c r="U174" i="2"/>
  <c r="Y174" i="2"/>
  <c r="X174" i="2"/>
  <c r="AH174" i="2"/>
  <c r="T174" i="2"/>
  <c r="O174" i="2"/>
  <c r="P174" i="2"/>
  <c r="Q174" i="2"/>
  <c r="R174" i="2"/>
  <c r="M174" i="2"/>
  <c r="W174" i="2"/>
  <c r="V174" i="2"/>
  <c r="AO174" i="2"/>
  <c r="B174" i="2"/>
  <c r="C174" i="2"/>
  <c r="D174" i="2"/>
  <c r="AJ173" i="2"/>
  <c r="AI173" i="2"/>
  <c r="AL173" i="2"/>
  <c r="AN173" i="2"/>
  <c r="AK173" i="2"/>
  <c r="AM173" i="2"/>
  <c r="AG173" i="2"/>
  <c r="AD173" i="2"/>
  <c r="AF173" i="2"/>
  <c r="AC173" i="2"/>
  <c r="AE173" i="2"/>
  <c r="AB173" i="2"/>
  <c r="AA173" i="2"/>
  <c r="Z173" i="2"/>
  <c r="S173" i="2"/>
  <c r="U173" i="2"/>
  <c r="Y173" i="2"/>
  <c r="X173" i="2"/>
  <c r="AH173" i="2"/>
  <c r="T173" i="2"/>
  <c r="O173" i="2"/>
  <c r="P173" i="2"/>
  <c r="Q173" i="2"/>
  <c r="R173" i="2"/>
  <c r="M173" i="2"/>
  <c r="W173" i="2"/>
  <c r="V173" i="2"/>
  <c r="AO173" i="2"/>
  <c r="B173" i="2"/>
  <c r="C173" i="2"/>
  <c r="D173" i="2"/>
  <c r="AJ172" i="2"/>
  <c r="AI172" i="2"/>
  <c r="AL172" i="2"/>
  <c r="AN172" i="2"/>
  <c r="AK172" i="2"/>
  <c r="AM172" i="2"/>
  <c r="AG172" i="2"/>
  <c r="AD172" i="2"/>
  <c r="AF172" i="2"/>
  <c r="AC172" i="2"/>
  <c r="AE172" i="2"/>
  <c r="AB172" i="2"/>
  <c r="AA172" i="2"/>
  <c r="Z172" i="2"/>
  <c r="S172" i="2"/>
  <c r="U172" i="2"/>
  <c r="Y172" i="2"/>
  <c r="X172" i="2"/>
  <c r="AH172" i="2"/>
  <c r="T172" i="2"/>
  <c r="O172" i="2"/>
  <c r="P172" i="2"/>
  <c r="Q172" i="2"/>
  <c r="R172" i="2"/>
  <c r="M172" i="2"/>
  <c r="W172" i="2"/>
  <c r="V172" i="2"/>
  <c r="AO172" i="2"/>
  <c r="B172" i="2"/>
  <c r="C172" i="2"/>
  <c r="D172" i="2"/>
  <c r="AJ171" i="2"/>
  <c r="AI171" i="2"/>
  <c r="AL171" i="2"/>
  <c r="AN171" i="2"/>
  <c r="AK171" i="2"/>
  <c r="AM171" i="2"/>
  <c r="AG171" i="2"/>
  <c r="AD171" i="2"/>
  <c r="AF171" i="2"/>
  <c r="AC171" i="2"/>
  <c r="AE171" i="2"/>
  <c r="AB171" i="2"/>
  <c r="AA171" i="2"/>
  <c r="Z171" i="2"/>
  <c r="S171" i="2"/>
  <c r="U171" i="2"/>
  <c r="Y171" i="2"/>
  <c r="X171" i="2"/>
  <c r="AH171" i="2"/>
  <c r="T171" i="2"/>
  <c r="AP171" i="2" s="1"/>
  <c r="O171" i="2"/>
  <c r="P171" i="2"/>
  <c r="Q171" i="2"/>
  <c r="R171" i="2"/>
  <c r="M171" i="2"/>
  <c r="W171" i="2"/>
  <c r="V171" i="2"/>
  <c r="AO171" i="2"/>
  <c r="B171" i="2"/>
  <c r="C171" i="2"/>
  <c r="D171" i="2"/>
  <c r="AJ170" i="2"/>
  <c r="AI170" i="2"/>
  <c r="AL170" i="2"/>
  <c r="AN170" i="2"/>
  <c r="AK170" i="2"/>
  <c r="AM170" i="2"/>
  <c r="AG170" i="2"/>
  <c r="AD170" i="2"/>
  <c r="AF170" i="2"/>
  <c r="AC170" i="2"/>
  <c r="AE170" i="2"/>
  <c r="AB170" i="2"/>
  <c r="AA170" i="2"/>
  <c r="Z170" i="2"/>
  <c r="S170" i="2"/>
  <c r="U170" i="2"/>
  <c r="Y170" i="2"/>
  <c r="X170" i="2"/>
  <c r="AH170" i="2"/>
  <c r="T170" i="2"/>
  <c r="O170" i="2"/>
  <c r="P170" i="2"/>
  <c r="Q170" i="2"/>
  <c r="R170" i="2"/>
  <c r="M170" i="2"/>
  <c r="W170" i="2"/>
  <c r="V170" i="2"/>
  <c r="AO170" i="2"/>
  <c r="B170" i="2"/>
  <c r="C170" i="2"/>
  <c r="D170" i="2"/>
  <c r="AJ169" i="2"/>
  <c r="AI169" i="2"/>
  <c r="AL169" i="2"/>
  <c r="AN169" i="2"/>
  <c r="AK169" i="2"/>
  <c r="AM169" i="2"/>
  <c r="AG169" i="2"/>
  <c r="AD169" i="2"/>
  <c r="AF169" i="2"/>
  <c r="AC169" i="2"/>
  <c r="AE169" i="2"/>
  <c r="AB169" i="2"/>
  <c r="AA169" i="2"/>
  <c r="Z169" i="2"/>
  <c r="S169" i="2"/>
  <c r="U169" i="2"/>
  <c r="Y169" i="2"/>
  <c r="X169" i="2"/>
  <c r="AH169" i="2"/>
  <c r="T169" i="2"/>
  <c r="O169" i="2"/>
  <c r="P169" i="2"/>
  <c r="Q169" i="2"/>
  <c r="R169" i="2"/>
  <c r="M169" i="2"/>
  <c r="W169" i="2"/>
  <c r="V169" i="2"/>
  <c r="AO169" i="2"/>
  <c r="B169" i="2"/>
  <c r="C169" i="2"/>
  <c r="D169" i="2"/>
  <c r="AJ168" i="2"/>
  <c r="AI168" i="2"/>
  <c r="AL168" i="2"/>
  <c r="AN168" i="2"/>
  <c r="AK168" i="2"/>
  <c r="AM168" i="2"/>
  <c r="AG168" i="2"/>
  <c r="AD168" i="2"/>
  <c r="AF168" i="2"/>
  <c r="AC168" i="2"/>
  <c r="AE168" i="2"/>
  <c r="AB168" i="2"/>
  <c r="AA168" i="2"/>
  <c r="Z168" i="2"/>
  <c r="S168" i="2"/>
  <c r="U168" i="2"/>
  <c r="Y168" i="2"/>
  <c r="X168" i="2"/>
  <c r="AH168" i="2"/>
  <c r="T168" i="2"/>
  <c r="O168" i="2"/>
  <c r="P168" i="2"/>
  <c r="Q168" i="2"/>
  <c r="R168" i="2"/>
  <c r="M168" i="2"/>
  <c r="W168" i="2"/>
  <c r="V168" i="2"/>
  <c r="AO168" i="2"/>
  <c r="B168" i="2"/>
  <c r="C168" i="2"/>
  <c r="D168" i="2"/>
  <c r="AJ167" i="2"/>
  <c r="AI167" i="2"/>
  <c r="AL167" i="2"/>
  <c r="AN167" i="2"/>
  <c r="AK167" i="2"/>
  <c r="AM167" i="2"/>
  <c r="AG167" i="2"/>
  <c r="AD167" i="2"/>
  <c r="AF167" i="2"/>
  <c r="AC167" i="2"/>
  <c r="AE167" i="2"/>
  <c r="AB167" i="2"/>
  <c r="AA167" i="2"/>
  <c r="Z167" i="2"/>
  <c r="S167" i="2"/>
  <c r="U167" i="2"/>
  <c r="Y167" i="2"/>
  <c r="X167" i="2"/>
  <c r="AH167" i="2"/>
  <c r="T167" i="2"/>
  <c r="O167" i="2"/>
  <c r="P167" i="2"/>
  <c r="Q167" i="2"/>
  <c r="R167" i="2"/>
  <c r="M167" i="2"/>
  <c r="W167" i="2"/>
  <c r="V167" i="2"/>
  <c r="AO167" i="2"/>
  <c r="B167" i="2"/>
  <c r="C167" i="2"/>
  <c r="D167" i="2"/>
  <c r="AJ166" i="2"/>
  <c r="AI166" i="2"/>
  <c r="AL166" i="2"/>
  <c r="AN166" i="2"/>
  <c r="AK166" i="2"/>
  <c r="AM166" i="2"/>
  <c r="AG166" i="2"/>
  <c r="AD166" i="2"/>
  <c r="AF166" i="2"/>
  <c r="AC166" i="2"/>
  <c r="AE166" i="2"/>
  <c r="AB166" i="2"/>
  <c r="AA166" i="2"/>
  <c r="Z166" i="2"/>
  <c r="S166" i="2"/>
  <c r="U166" i="2"/>
  <c r="Y166" i="2"/>
  <c r="X166" i="2"/>
  <c r="AH166" i="2"/>
  <c r="T166" i="2"/>
  <c r="O166" i="2"/>
  <c r="P166" i="2"/>
  <c r="Q166" i="2"/>
  <c r="R166" i="2"/>
  <c r="M166" i="2"/>
  <c r="W166" i="2"/>
  <c r="V166" i="2"/>
  <c r="AO166" i="2"/>
  <c r="B166" i="2"/>
  <c r="C166" i="2"/>
  <c r="D166" i="2"/>
  <c r="AJ165" i="2"/>
  <c r="AI165" i="2"/>
  <c r="AL165" i="2"/>
  <c r="AN165" i="2"/>
  <c r="AK165" i="2"/>
  <c r="AM165" i="2"/>
  <c r="AG165" i="2"/>
  <c r="AD165" i="2"/>
  <c r="AF165" i="2"/>
  <c r="AC165" i="2"/>
  <c r="AE165" i="2"/>
  <c r="AB165" i="2"/>
  <c r="AA165" i="2"/>
  <c r="Z165" i="2"/>
  <c r="S165" i="2"/>
  <c r="U165" i="2"/>
  <c r="Y165" i="2"/>
  <c r="X165" i="2"/>
  <c r="AH165" i="2"/>
  <c r="T165" i="2"/>
  <c r="O165" i="2"/>
  <c r="P165" i="2"/>
  <c r="Q165" i="2"/>
  <c r="R165" i="2"/>
  <c r="M165" i="2"/>
  <c r="W165" i="2"/>
  <c r="V165" i="2"/>
  <c r="AO165" i="2"/>
  <c r="B165" i="2"/>
  <c r="C165" i="2"/>
  <c r="D165" i="2"/>
  <c r="AJ164" i="2"/>
  <c r="AI164" i="2"/>
  <c r="AL164" i="2"/>
  <c r="AN164" i="2"/>
  <c r="AK164" i="2"/>
  <c r="AM164" i="2"/>
  <c r="AG164" i="2"/>
  <c r="AD164" i="2"/>
  <c r="AF164" i="2"/>
  <c r="AC164" i="2"/>
  <c r="AE164" i="2"/>
  <c r="AB164" i="2"/>
  <c r="AA164" i="2"/>
  <c r="Z164" i="2"/>
  <c r="S164" i="2"/>
  <c r="U164" i="2"/>
  <c r="Y164" i="2"/>
  <c r="X164" i="2"/>
  <c r="AH164" i="2"/>
  <c r="T164" i="2"/>
  <c r="O164" i="2"/>
  <c r="P164" i="2"/>
  <c r="Q164" i="2"/>
  <c r="R164" i="2"/>
  <c r="M164" i="2"/>
  <c r="W164" i="2"/>
  <c r="V164" i="2"/>
  <c r="AO164" i="2"/>
  <c r="B164" i="2"/>
  <c r="C164" i="2"/>
  <c r="D164" i="2"/>
  <c r="AJ163" i="2"/>
  <c r="AI163" i="2"/>
  <c r="AL163" i="2"/>
  <c r="AN163" i="2"/>
  <c r="AK163" i="2"/>
  <c r="AM163" i="2"/>
  <c r="AG163" i="2"/>
  <c r="AD163" i="2"/>
  <c r="AF163" i="2"/>
  <c r="AC163" i="2"/>
  <c r="AE163" i="2"/>
  <c r="AB163" i="2"/>
  <c r="AA163" i="2"/>
  <c r="Z163" i="2"/>
  <c r="S163" i="2"/>
  <c r="U163" i="2"/>
  <c r="Y163" i="2"/>
  <c r="X163" i="2"/>
  <c r="AH163" i="2"/>
  <c r="T163" i="2"/>
  <c r="O163" i="2"/>
  <c r="P163" i="2"/>
  <c r="Q163" i="2"/>
  <c r="R163" i="2"/>
  <c r="M163" i="2"/>
  <c r="W163" i="2"/>
  <c r="V163" i="2"/>
  <c r="AO163" i="2"/>
  <c r="B163" i="2"/>
  <c r="C163" i="2"/>
  <c r="D163" i="2"/>
  <c r="AJ162" i="2"/>
  <c r="AI162" i="2"/>
  <c r="AL162" i="2"/>
  <c r="AN162" i="2"/>
  <c r="AK162" i="2"/>
  <c r="AM162" i="2"/>
  <c r="AG162" i="2"/>
  <c r="AD162" i="2"/>
  <c r="AF162" i="2"/>
  <c r="AC162" i="2"/>
  <c r="AE162" i="2"/>
  <c r="AB162" i="2"/>
  <c r="AA162" i="2"/>
  <c r="Z162" i="2"/>
  <c r="S162" i="2"/>
  <c r="U162" i="2"/>
  <c r="Y162" i="2"/>
  <c r="X162" i="2"/>
  <c r="AH162" i="2"/>
  <c r="T162" i="2"/>
  <c r="O162" i="2"/>
  <c r="P162" i="2"/>
  <c r="Q162" i="2"/>
  <c r="R162" i="2"/>
  <c r="M162" i="2"/>
  <c r="W162" i="2"/>
  <c r="V162" i="2"/>
  <c r="AO162" i="2"/>
  <c r="B162" i="2"/>
  <c r="C162" i="2"/>
  <c r="D162" i="2"/>
  <c r="AJ161" i="2"/>
  <c r="AI161" i="2"/>
  <c r="AL161" i="2"/>
  <c r="AN161" i="2"/>
  <c r="AK161" i="2"/>
  <c r="AM161" i="2"/>
  <c r="AG161" i="2"/>
  <c r="AD161" i="2"/>
  <c r="AF161" i="2"/>
  <c r="AC161" i="2"/>
  <c r="AE161" i="2"/>
  <c r="AB161" i="2"/>
  <c r="AA161" i="2"/>
  <c r="Z161" i="2"/>
  <c r="S161" i="2"/>
  <c r="U161" i="2"/>
  <c r="Y161" i="2"/>
  <c r="X161" i="2"/>
  <c r="AH161" i="2"/>
  <c r="T161" i="2"/>
  <c r="O161" i="2"/>
  <c r="P161" i="2"/>
  <c r="Q161" i="2"/>
  <c r="R161" i="2"/>
  <c r="M161" i="2"/>
  <c r="W161" i="2"/>
  <c r="V161" i="2"/>
  <c r="AO161" i="2"/>
  <c r="B161" i="2"/>
  <c r="C161" i="2"/>
  <c r="D161" i="2"/>
  <c r="AJ160" i="2"/>
  <c r="AI160" i="2"/>
  <c r="AL160" i="2"/>
  <c r="AN160" i="2"/>
  <c r="AK160" i="2"/>
  <c r="AM160" i="2"/>
  <c r="AG160" i="2"/>
  <c r="AD160" i="2"/>
  <c r="AF160" i="2"/>
  <c r="AC160" i="2"/>
  <c r="AE160" i="2"/>
  <c r="AB160" i="2"/>
  <c r="AA160" i="2"/>
  <c r="Z160" i="2"/>
  <c r="S160" i="2"/>
  <c r="U160" i="2"/>
  <c r="Y160" i="2"/>
  <c r="X160" i="2"/>
  <c r="AH160" i="2"/>
  <c r="T160" i="2"/>
  <c r="O160" i="2"/>
  <c r="P160" i="2"/>
  <c r="Q160" i="2"/>
  <c r="R160" i="2"/>
  <c r="M160" i="2"/>
  <c r="W160" i="2"/>
  <c r="V160" i="2"/>
  <c r="AO160" i="2"/>
  <c r="B160" i="2"/>
  <c r="C160" i="2"/>
  <c r="D160" i="2"/>
  <c r="AJ159" i="2"/>
  <c r="AI159" i="2"/>
  <c r="AL159" i="2"/>
  <c r="AN159" i="2"/>
  <c r="AK159" i="2"/>
  <c r="AM159" i="2"/>
  <c r="AG159" i="2"/>
  <c r="AD159" i="2"/>
  <c r="AF159" i="2"/>
  <c r="AC159" i="2"/>
  <c r="AE159" i="2"/>
  <c r="AB159" i="2"/>
  <c r="AA159" i="2"/>
  <c r="Z159" i="2"/>
  <c r="S159" i="2"/>
  <c r="U159" i="2"/>
  <c r="Y159" i="2"/>
  <c r="X159" i="2"/>
  <c r="AH159" i="2"/>
  <c r="T159" i="2"/>
  <c r="AP159" i="2" s="1"/>
  <c r="O159" i="2"/>
  <c r="P159" i="2"/>
  <c r="Q159" i="2"/>
  <c r="R159" i="2"/>
  <c r="M159" i="2"/>
  <c r="W159" i="2"/>
  <c r="V159" i="2"/>
  <c r="AO159" i="2"/>
  <c r="B159" i="2"/>
  <c r="C159" i="2"/>
  <c r="D159" i="2"/>
  <c r="AJ158" i="2"/>
  <c r="AI158" i="2"/>
  <c r="AL158" i="2"/>
  <c r="AN158" i="2"/>
  <c r="AK158" i="2"/>
  <c r="AM158" i="2"/>
  <c r="AG158" i="2"/>
  <c r="AD158" i="2"/>
  <c r="AF158" i="2"/>
  <c r="AC158" i="2"/>
  <c r="AE158" i="2"/>
  <c r="AB158" i="2"/>
  <c r="AA158" i="2"/>
  <c r="Z158" i="2"/>
  <c r="S158" i="2"/>
  <c r="U158" i="2"/>
  <c r="Y158" i="2"/>
  <c r="X158" i="2"/>
  <c r="AH158" i="2"/>
  <c r="T158" i="2"/>
  <c r="O158" i="2"/>
  <c r="P158" i="2"/>
  <c r="Q158" i="2"/>
  <c r="R158" i="2"/>
  <c r="M158" i="2"/>
  <c r="W158" i="2"/>
  <c r="V158" i="2"/>
  <c r="AO158" i="2"/>
  <c r="B158" i="2"/>
  <c r="C158" i="2"/>
  <c r="D158" i="2"/>
  <c r="AJ157" i="2"/>
  <c r="AI157" i="2"/>
  <c r="AL157" i="2"/>
  <c r="AN157" i="2"/>
  <c r="AK157" i="2"/>
  <c r="AM157" i="2"/>
  <c r="AG157" i="2"/>
  <c r="AD157" i="2"/>
  <c r="AF157" i="2"/>
  <c r="AC157" i="2"/>
  <c r="AE157" i="2"/>
  <c r="AB157" i="2"/>
  <c r="AA157" i="2"/>
  <c r="Z157" i="2"/>
  <c r="S157" i="2"/>
  <c r="U157" i="2"/>
  <c r="Y157" i="2"/>
  <c r="X157" i="2"/>
  <c r="AH157" i="2"/>
  <c r="T157" i="2"/>
  <c r="O157" i="2"/>
  <c r="P157" i="2"/>
  <c r="Q157" i="2"/>
  <c r="R157" i="2"/>
  <c r="M157" i="2"/>
  <c r="W157" i="2"/>
  <c r="V157" i="2"/>
  <c r="AO157" i="2"/>
  <c r="B157" i="2"/>
  <c r="C157" i="2"/>
  <c r="D157" i="2"/>
  <c r="AJ156" i="2"/>
  <c r="AI156" i="2"/>
  <c r="AL156" i="2"/>
  <c r="AN156" i="2"/>
  <c r="AK156" i="2"/>
  <c r="AM156" i="2"/>
  <c r="AG156" i="2"/>
  <c r="AD156" i="2"/>
  <c r="AF156" i="2"/>
  <c r="AC156" i="2"/>
  <c r="AE156" i="2"/>
  <c r="AB156" i="2"/>
  <c r="AA156" i="2"/>
  <c r="Z156" i="2"/>
  <c r="S156" i="2"/>
  <c r="U156" i="2"/>
  <c r="Y156" i="2"/>
  <c r="X156" i="2"/>
  <c r="AH156" i="2"/>
  <c r="T156" i="2"/>
  <c r="O156" i="2"/>
  <c r="P156" i="2"/>
  <c r="Q156" i="2"/>
  <c r="R156" i="2"/>
  <c r="M156" i="2"/>
  <c r="W156" i="2"/>
  <c r="V156" i="2"/>
  <c r="AO156" i="2"/>
  <c r="B156" i="2"/>
  <c r="C156" i="2"/>
  <c r="D156" i="2"/>
  <c r="AJ155" i="2"/>
  <c r="AI155" i="2"/>
  <c r="AL155" i="2"/>
  <c r="AN155" i="2"/>
  <c r="AK155" i="2"/>
  <c r="AM155" i="2"/>
  <c r="AG155" i="2"/>
  <c r="AD155" i="2"/>
  <c r="AF155" i="2"/>
  <c r="AC155" i="2"/>
  <c r="AE155" i="2"/>
  <c r="AB155" i="2"/>
  <c r="AA155" i="2"/>
  <c r="Z155" i="2"/>
  <c r="S155" i="2"/>
  <c r="U155" i="2"/>
  <c r="Y155" i="2"/>
  <c r="X155" i="2"/>
  <c r="AH155" i="2"/>
  <c r="T155" i="2"/>
  <c r="O155" i="2"/>
  <c r="P155" i="2"/>
  <c r="Q155" i="2"/>
  <c r="R155" i="2"/>
  <c r="M155" i="2"/>
  <c r="W155" i="2"/>
  <c r="V155" i="2"/>
  <c r="AO155" i="2"/>
  <c r="B155" i="2"/>
  <c r="C155" i="2"/>
  <c r="D155" i="2"/>
  <c r="AJ154" i="2"/>
  <c r="AI154" i="2"/>
  <c r="AL154" i="2"/>
  <c r="AN154" i="2"/>
  <c r="AK154" i="2"/>
  <c r="AM154" i="2"/>
  <c r="AG154" i="2"/>
  <c r="AD154" i="2"/>
  <c r="AF154" i="2"/>
  <c r="AC154" i="2"/>
  <c r="AE154" i="2"/>
  <c r="AB154" i="2"/>
  <c r="AA154" i="2"/>
  <c r="Z154" i="2"/>
  <c r="S154" i="2"/>
  <c r="U154" i="2"/>
  <c r="Y154" i="2"/>
  <c r="X154" i="2"/>
  <c r="AH154" i="2"/>
  <c r="T154" i="2"/>
  <c r="O154" i="2"/>
  <c r="P154" i="2"/>
  <c r="Q154" i="2"/>
  <c r="R154" i="2"/>
  <c r="M154" i="2"/>
  <c r="W154" i="2"/>
  <c r="V154" i="2"/>
  <c r="AO154" i="2"/>
  <c r="B154" i="2"/>
  <c r="C154" i="2"/>
  <c r="D154" i="2"/>
  <c r="AJ153" i="2"/>
  <c r="AI153" i="2"/>
  <c r="AL153" i="2"/>
  <c r="AN153" i="2"/>
  <c r="AK153" i="2"/>
  <c r="AM153" i="2"/>
  <c r="AG153" i="2"/>
  <c r="AD153" i="2"/>
  <c r="AF153" i="2"/>
  <c r="AC153" i="2"/>
  <c r="AE153" i="2"/>
  <c r="AB153" i="2"/>
  <c r="AA153" i="2"/>
  <c r="Z153" i="2"/>
  <c r="S153" i="2"/>
  <c r="U153" i="2"/>
  <c r="Y153" i="2"/>
  <c r="X153" i="2"/>
  <c r="AH153" i="2"/>
  <c r="T153" i="2"/>
  <c r="O153" i="2"/>
  <c r="P153" i="2"/>
  <c r="Q153" i="2"/>
  <c r="R153" i="2"/>
  <c r="M153" i="2"/>
  <c r="W153" i="2"/>
  <c r="V153" i="2"/>
  <c r="AO153" i="2"/>
  <c r="B153" i="2"/>
  <c r="C153" i="2"/>
  <c r="D153" i="2"/>
  <c r="AJ152" i="2"/>
  <c r="AI152" i="2"/>
  <c r="AL152" i="2"/>
  <c r="AN152" i="2"/>
  <c r="AK152" i="2"/>
  <c r="AM152" i="2"/>
  <c r="AG152" i="2"/>
  <c r="AD152" i="2"/>
  <c r="AF152" i="2"/>
  <c r="AC152" i="2"/>
  <c r="AE152" i="2"/>
  <c r="AB152" i="2"/>
  <c r="AA152" i="2"/>
  <c r="Z152" i="2"/>
  <c r="S152" i="2"/>
  <c r="U152" i="2"/>
  <c r="Y152" i="2"/>
  <c r="X152" i="2"/>
  <c r="AH152" i="2"/>
  <c r="T152" i="2"/>
  <c r="O152" i="2"/>
  <c r="P152" i="2"/>
  <c r="Q152" i="2"/>
  <c r="R152" i="2"/>
  <c r="M152" i="2"/>
  <c r="W152" i="2"/>
  <c r="V152" i="2"/>
  <c r="AO152" i="2"/>
  <c r="B152" i="2"/>
  <c r="C152" i="2"/>
  <c r="D152" i="2"/>
  <c r="AJ151" i="2"/>
  <c r="AI151" i="2"/>
  <c r="AL151" i="2"/>
  <c r="AN151" i="2"/>
  <c r="AK151" i="2"/>
  <c r="AM151" i="2"/>
  <c r="AG151" i="2"/>
  <c r="AD151" i="2"/>
  <c r="AF151" i="2"/>
  <c r="AC151" i="2"/>
  <c r="AE151" i="2"/>
  <c r="AB151" i="2"/>
  <c r="AA151" i="2"/>
  <c r="Z151" i="2"/>
  <c r="S151" i="2"/>
  <c r="U151" i="2"/>
  <c r="Y151" i="2"/>
  <c r="X151" i="2"/>
  <c r="AH151" i="2"/>
  <c r="T151" i="2"/>
  <c r="O151" i="2"/>
  <c r="P151" i="2"/>
  <c r="Q151" i="2"/>
  <c r="R151" i="2"/>
  <c r="M151" i="2"/>
  <c r="W151" i="2"/>
  <c r="V151" i="2"/>
  <c r="AO151" i="2"/>
  <c r="B151" i="2"/>
  <c r="C151" i="2"/>
  <c r="D151" i="2"/>
  <c r="AJ150" i="2"/>
  <c r="AI150" i="2"/>
  <c r="AL150" i="2"/>
  <c r="AN150" i="2"/>
  <c r="AK150" i="2"/>
  <c r="AM150" i="2"/>
  <c r="AG150" i="2"/>
  <c r="AD150" i="2"/>
  <c r="AF150" i="2"/>
  <c r="AC150" i="2"/>
  <c r="AE150" i="2"/>
  <c r="AB150" i="2"/>
  <c r="AA150" i="2"/>
  <c r="Z150" i="2"/>
  <c r="S150" i="2"/>
  <c r="U150" i="2"/>
  <c r="Y150" i="2"/>
  <c r="X150" i="2"/>
  <c r="AH150" i="2"/>
  <c r="T150" i="2"/>
  <c r="O150" i="2"/>
  <c r="P150" i="2"/>
  <c r="Q150" i="2"/>
  <c r="R150" i="2"/>
  <c r="M150" i="2"/>
  <c r="W150" i="2"/>
  <c r="V150" i="2"/>
  <c r="AO150" i="2"/>
  <c r="B150" i="2"/>
  <c r="C150" i="2"/>
  <c r="D150" i="2"/>
  <c r="AJ149" i="2"/>
  <c r="AI149" i="2"/>
  <c r="AL149" i="2"/>
  <c r="AN149" i="2"/>
  <c r="AK149" i="2"/>
  <c r="AM149" i="2"/>
  <c r="AG149" i="2"/>
  <c r="AD149" i="2"/>
  <c r="AF149" i="2"/>
  <c r="AC149" i="2"/>
  <c r="AE149" i="2"/>
  <c r="AB149" i="2"/>
  <c r="AA149" i="2"/>
  <c r="Z149" i="2"/>
  <c r="S149" i="2"/>
  <c r="U149" i="2"/>
  <c r="Y149" i="2"/>
  <c r="X149" i="2"/>
  <c r="AH149" i="2"/>
  <c r="T149" i="2"/>
  <c r="O149" i="2"/>
  <c r="P149" i="2"/>
  <c r="Q149" i="2"/>
  <c r="R149" i="2"/>
  <c r="M149" i="2"/>
  <c r="W149" i="2"/>
  <c r="V149" i="2"/>
  <c r="AO149" i="2"/>
  <c r="B149" i="2"/>
  <c r="C149" i="2"/>
  <c r="D149" i="2"/>
  <c r="AJ148" i="2"/>
  <c r="AI148" i="2"/>
  <c r="AL148" i="2"/>
  <c r="AN148" i="2"/>
  <c r="AK148" i="2"/>
  <c r="AM148" i="2"/>
  <c r="AG148" i="2"/>
  <c r="AD148" i="2"/>
  <c r="AF148" i="2"/>
  <c r="AC148" i="2"/>
  <c r="AE148" i="2"/>
  <c r="AB148" i="2"/>
  <c r="AA148" i="2"/>
  <c r="Z148" i="2"/>
  <c r="S148" i="2"/>
  <c r="U148" i="2"/>
  <c r="Y148" i="2"/>
  <c r="X148" i="2"/>
  <c r="AH148" i="2"/>
  <c r="T148" i="2"/>
  <c r="O148" i="2"/>
  <c r="P148" i="2"/>
  <c r="Q148" i="2"/>
  <c r="R148" i="2"/>
  <c r="M148" i="2"/>
  <c r="W148" i="2"/>
  <c r="V148" i="2"/>
  <c r="AO148" i="2"/>
  <c r="B148" i="2"/>
  <c r="C148" i="2"/>
  <c r="D148" i="2"/>
  <c r="AJ147" i="2"/>
  <c r="AI147" i="2"/>
  <c r="AL147" i="2"/>
  <c r="AN147" i="2"/>
  <c r="AK147" i="2"/>
  <c r="AM147" i="2"/>
  <c r="AG147" i="2"/>
  <c r="AD147" i="2"/>
  <c r="AF147" i="2"/>
  <c r="AC147" i="2"/>
  <c r="AE147" i="2"/>
  <c r="AB147" i="2"/>
  <c r="AA147" i="2"/>
  <c r="Z147" i="2"/>
  <c r="S147" i="2"/>
  <c r="U147" i="2"/>
  <c r="Y147" i="2"/>
  <c r="X147" i="2"/>
  <c r="AH147" i="2"/>
  <c r="T147" i="2"/>
  <c r="AP147" i="2" s="1"/>
  <c r="O147" i="2"/>
  <c r="P147" i="2"/>
  <c r="Q147" i="2"/>
  <c r="R147" i="2"/>
  <c r="M147" i="2"/>
  <c r="W147" i="2"/>
  <c r="V147" i="2"/>
  <c r="AO147" i="2"/>
  <c r="B147" i="2"/>
  <c r="C147" i="2"/>
  <c r="D147" i="2"/>
  <c r="AJ146" i="2"/>
  <c r="AI146" i="2"/>
  <c r="AL146" i="2"/>
  <c r="AN146" i="2"/>
  <c r="AK146" i="2"/>
  <c r="AM146" i="2"/>
  <c r="AG146" i="2"/>
  <c r="AD146" i="2"/>
  <c r="AF146" i="2"/>
  <c r="AC146" i="2"/>
  <c r="AE146" i="2"/>
  <c r="AB146" i="2"/>
  <c r="AA146" i="2"/>
  <c r="Z146" i="2"/>
  <c r="S146" i="2"/>
  <c r="U146" i="2"/>
  <c r="Y146" i="2"/>
  <c r="X146" i="2"/>
  <c r="AH146" i="2"/>
  <c r="T146" i="2"/>
  <c r="O146" i="2"/>
  <c r="P146" i="2"/>
  <c r="Q146" i="2"/>
  <c r="R146" i="2"/>
  <c r="M146" i="2"/>
  <c r="W146" i="2"/>
  <c r="V146" i="2"/>
  <c r="AO146" i="2"/>
  <c r="B146" i="2"/>
  <c r="C146" i="2"/>
  <c r="D146" i="2"/>
  <c r="AJ145" i="2"/>
  <c r="AI145" i="2"/>
  <c r="AL145" i="2"/>
  <c r="AN145" i="2"/>
  <c r="AK145" i="2"/>
  <c r="AM145" i="2"/>
  <c r="AG145" i="2"/>
  <c r="AD145" i="2"/>
  <c r="AF145" i="2"/>
  <c r="AC145" i="2"/>
  <c r="AE145" i="2"/>
  <c r="AB145" i="2"/>
  <c r="AA145" i="2"/>
  <c r="Z145" i="2"/>
  <c r="S145" i="2"/>
  <c r="U145" i="2"/>
  <c r="Y145" i="2"/>
  <c r="X145" i="2"/>
  <c r="AH145" i="2"/>
  <c r="T145" i="2"/>
  <c r="O145" i="2"/>
  <c r="P145" i="2"/>
  <c r="Q145" i="2"/>
  <c r="R145" i="2"/>
  <c r="M145" i="2"/>
  <c r="W145" i="2"/>
  <c r="V145" i="2"/>
  <c r="AO145" i="2"/>
  <c r="B145" i="2"/>
  <c r="C145" i="2"/>
  <c r="D145" i="2"/>
  <c r="AJ144" i="2"/>
  <c r="AI144" i="2"/>
  <c r="AL144" i="2"/>
  <c r="AN144" i="2"/>
  <c r="AK144" i="2"/>
  <c r="AM144" i="2"/>
  <c r="AG144" i="2"/>
  <c r="AD144" i="2"/>
  <c r="AF144" i="2"/>
  <c r="AC144" i="2"/>
  <c r="AE144" i="2"/>
  <c r="AB144" i="2"/>
  <c r="AA144" i="2"/>
  <c r="Z144" i="2"/>
  <c r="S144" i="2"/>
  <c r="U144" i="2"/>
  <c r="Y144" i="2"/>
  <c r="X144" i="2"/>
  <c r="AH144" i="2"/>
  <c r="T144" i="2"/>
  <c r="O144" i="2"/>
  <c r="P144" i="2"/>
  <c r="Q144" i="2"/>
  <c r="R144" i="2"/>
  <c r="M144" i="2"/>
  <c r="W144" i="2"/>
  <c r="V144" i="2"/>
  <c r="AO144" i="2"/>
  <c r="B144" i="2"/>
  <c r="C144" i="2"/>
  <c r="D144" i="2"/>
  <c r="AJ143" i="2"/>
  <c r="AI143" i="2"/>
  <c r="AL143" i="2"/>
  <c r="AN143" i="2"/>
  <c r="AK143" i="2"/>
  <c r="AM143" i="2"/>
  <c r="AG143" i="2"/>
  <c r="AD143" i="2"/>
  <c r="AF143" i="2"/>
  <c r="AC143" i="2"/>
  <c r="AE143" i="2"/>
  <c r="AB143" i="2"/>
  <c r="AA143" i="2"/>
  <c r="Z143" i="2"/>
  <c r="S143" i="2"/>
  <c r="U143" i="2"/>
  <c r="Y143" i="2"/>
  <c r="X143" i="2"/>
  <c r="AH143" i="2"/>
  <c r="T143" i="2"/>
  <c r="O143" i="2"/>
  <c r="P143" i="2"/>
  <c r="Q143" i="2"/>
  <c r="R143" i="2"/>
  <c r="M143" i="2"/>
  <c r="W143" i="2"/>
  <c r="V143" i="2"/>
  <c r="AO143" i="2"/>
  <c r="B143" i="2"/>
  <c r="C143" i="2"/>
  <c r="D143" i="2"/>
  <c r="AJ142" i="2"/>
  <c r="AI142" i="2"/>
  <c r="AL142" i="2"/>
  <c r="AN142" i="2"/>
  <c r="AK142" i="2"/>
  <c r="AM142" i="2"/>
  <c r="AG142" i="2"/>
  <c r="AD142" i="2"/>
  <c r="AF142" i="2"/>
  <c r="AC142" i="2"/>
  <c r="AE142" i="2"/>
  <c r="AB142" i="2"/>
  <c r="AA142" i="2"/>
  <c r="Z142" i="2"/>
  <c r="S142" i="2"/>
  <c r="U142" i="2"/>
  <c r="Y142" i="2"/>
  <c r="X142" i="2"/>
  <c r="AH142" i="2"/>
  <c r="T142" i="2"/>
  <c r="O142" i="2"/>
  <c r="P142" i="2"/>
  <c r="Q142" i="2"/>
  <c r="R142" i="2"/>
  <c r="M142" i="2"/>
  <c r="W142" i="2"/>
  <c r="V142" i="2"/>
  <c r="AO142" i="2"/>
  <c r="B142" i="2"/>
  <c r="C142" i="2"/>
  <c r="D142" i="2"/>
  <c r="AJ141" i="2"/>
  <c r="AI141" i="2"/>
  <c r="AL141" i="2"/>
  <c r="AN141" i="2"/>
  <c r="AK141" i="2"/>
  <c r="AM141" i="2"/>
  <c r="AG141" i="2"/>
  <c r="AD141" i="2"/>
  <c r="AF141" i="2"/>
  <c r="AC141" i="2"/>
  <c r="AE141" i="2"/>
  <c r="AB141" i="2"/>
  <c r="AA141" i="2"/>
  <c r="Z141" i="2"/>
  <c r="S141" i="2"/>
  <c r="U141" i="2"/>
  <c r="Y141" i="2"/>
  <c r="X141" i="2"/>
  <c r="AH141" i="2"/>
  <c r="T141" i="2"/>
  <c r="O141" i="2"/>
  <c r="P141" i="2"/>
  <c r="Q141" i="2"/>
  <c r="R141" i="2"/>
  <c r="M141" i="2"/>
  <c r="W141" i="2"/>
  <c r="V141" i="2"/>
  <c r="AO141" i="2"/>
  <c r="B141" i="2"/>
  <c r="C141" i="2"/>
  <c r="D141" i="2"/>
  <c r="AJ140" i="2"/>
  <c r="AI140" i="2"/>
  <c r="AL140" i="2"/>
  <c r="AN140" i="2"/>
  <c r="AK140" i="2"/>
  <c r="AM140" i="2"/>
  <c r="AG140" i="2"/>
  <c r="AD140" i="2"/>
  <c r="AF140" i="2"/>
  <c r="AC140" i="2"/>
  <c r="AE140" i="2"/>
  <c r="AB140" i="2"/>
  <c r="AA140" i="2"/>
  <c r="Z140" i="2"/>
  <c r="S140" i="2"/>
  <c r="U140" i="2"/>
  <c r="Y140" i="2"/>
  <c r="X140" i="2"/>
  <c r="AH140" i="2"/>
  <c r="T140" i="2"/>
  <c r="O140" i="2"/>
  <c r="P140" i="2"/>
  <c r="Q140" i="2"/>
  <c r="R140" i="2"/>
  <c r="M140" i="2"/>
  <c r="W140" i="2"/>
  <c r="V140" i="2"/>
  <c r="AO140" i="2"/>
  <c r="B140" i="2"/>
  <c r="C140" i="2"/>
  <c r="D140" i="2"/>
  <c r="AJ139" i="2"/>
  <c r="AI139" i="2"/>
  <c r="AL139" i="2"/>
  <c r="AN139" i="2"/>
  <c r="AK139" i="2"/>
  <c r="AM139" i="2"/>
  <c r="AG139" i="2"/>
  <c r="AD139" i="2"/>
  <c r="AF139" i="2"/>
  <c r="AC139" i="2"/>
  <c r="AE139" i="2"/>
  <c r="AB139" i="2"/>
  <c r="AA139" i="2"/>
  <c r="Z139" i="2"/>
  <c r="S139" i="2"/>
  <c r="U139" i="2"/>
  <c r="Y139" i="2"/>
  <c r="X139" i="2"/>
  <c r="AH139" i="2"/>
  <c r="T139" i="2"/>
  <c r="O139" i="2"/>
  <c r="P139" i="2"/>
  <c r="Q139" i="2"/>
  <c r="R139" i="2"/>
  <c r="M139" i="2"/>
  <c r="W139" i="2"/>
  <c r="V139" i="2"/>
  <c r="AO139" i="2"/>
  <c r="B139" i="2"/>
  <c r="C139" i="2"/>
  <c r="D139" i="2"/>
  <c r="AJ138" i="2"/>
  <c r="AI138" i="2"/>
  <c r="AL138" i="2"/>
  <c r="AN138" i="2"/>
  <c r="AK138" i="2"/>
  <c r="AM138" i="2"/>
  <c r="AG138" i="2"/>
  <c r="AD138" i="2"/>
  <c r="AF138" i="2"/>
  <c r="AC138" i="2"/>
  <c r="AE138" i="2"/>
  <c r="AB138" i="2"/>
  <c r="AA138" i="2"/>
  <c r="Z138" i="2"/>
  <c r="S138" i="2"/>
  <c r="U138" i="2"/>
  <c r="Y138" i="2"/>
  <c r="X138" i="2"/>
  <c r="AH138" i="2"/>
  <c r="T138" i="2"/>
  <c r="O138" i="2"/>
  <c r="P138" i="2"/>
  <c r="Q138" i="2"/>
  <c r="R138" i="2"/>
  <c r="M138" i="2"/>
  <c r="W138" i="2"/>
  <c r="V138" i="2"/>
  <c r="AO138" i="2"/>
  <c r="B138" i="2"/>
  <c r="C138" i="2"/>
  <c r="D138" i="2"/>
  <c r="AJ137" i="2"/>
  <c r="AI137" i="2"/>
  <c r="AL137" i="2"/>
  <c r="AN137" i="2"/>
  <c r="AK137" i="2"/>
  <c r="AM137" i="2"/>
  <c r="AG137" i="2"/>
  <c r="AD137" i="2"/>
  <c r="AF137" i="2"/>
  <c r="AC137" i="2"/>
  <c r="AE137" i="2"/>
  <c r="AB137" i="2"/>
  <c r="AA137" i="2"/>
  <c r="Z137" i="2"/>
  <c r="S137" i="2"/>
  <c r="U137" i="2"/>
  <c r="Y137" i="2"/>
  <c r="X137" i="2"/>
  <c r="AH137" i="2"/>
  <c r="T137" i="2"/>
  <c r="O137" i="2"/>
  <c r="P137" i="2"/>
  <c r="Q137" i="2"/>
  <c r="R137" i="2"/>
  <c r="M137" i="2"/>
  <c r="W137" i="2"/>
  <c r="V137" i="2"/>
  <c r="AO137" i="2"/>
  <c r="B137" i="2"/>
  <c r="C137" i="2"/>
  <c r="D137" i="2"/>
  <c r="AJ136" i="2"/>
  <c r="AI136" i="2"/>
  <c r="AL136" i="2"/>
  <c r="AN136" i="2"/>
  <c r="AK136" i="2"/>
  <c r="AM136" i="2"/>
  <c r="AG136" i="2"/>
  <c r="AD136" i="2"/>
  <c r="AF136" i="2"/>
  <c r="AC136" i="2"/>
  <c r="AE136" i="2"/>
  <c r="AB136" i="2"/>
  <c r="AA136" i="2"/>
  <c r="Z136" i="2"/>
  <c r="S136" i="2"/>
  <c r="U136" i="2"/>
  <c r="Y136" i="2"/>
  <c r="X136" i="2"/>
  <c r="AH136" i="2"/>
  <c r="T136" i="2"/>
  <c r="O136" i="2"/>
  <c r="P136" i="2"/>
  <c r="Q136" i="2"/>
  <c r="R136" i="2"/>
  <c r="M136" i="2"/>
  <c r="W136" i="2"/>
  <c r="V136" i="2"/>
  <c r="AO136" i="2"/>
  <c r="B136" i="2"/>
  <c r="C136" i="2"/>
  <c r="D136" i="2"/>
  <c r="AJ135" i="2"/>
  <c r="AI135" i="2"/>
  <c r="AL135" i="2"/>
  <c r="AN135" i="2"/>
  <c r="AK135" i="2"/>
  <c r="AM135" i="2"/>
  <c r="AG135" i="2"/>
  <c r="AD135" i="2"/>
  <c r="AF135" i="2"/>
  <c r="AC135" i="2"/>
  <c r="AE135" i="2"/>
  <c r="AB135" i="2"/>
  <c r="AA135" i="2"/>
  <c r="Z135" i="2"/>
  <c r="S135" i="2"/>
  <c r="U135" i="2"/>
  <c r="Y135" i="2"/>
  <c r="X135" i="2"/>
  <c r="AH135" i="2"/>
  <c r="T135" i="2"/>
  <c r="AP135" i="2" s="1"/>
  <c r="O135" i="2"/>
  <c r="P135" i="2"/>
  <c r="Q135" i="2"/>
  <c r="R135" i="2"/>
  <c r="M135" i="2"/>
  <c r="W135" i="2"/>
  <c r="V135" i="2"/>
  <c r="AO135" i="2"/>
  <c r="B135" i="2"/>
  <c r="C135" i="2"/>
  <c r="D135" i="2"/>
  <c r="AJ134" i="2"/>
  <c r="AI134" i="2"/>
  <c r="AL134" i="2"/>
  <c r="AN134" i="2"/>
  <c r="AK134" i="2"/>
  <c r="AM134" i="2"/>
  <c r="AG134" i="2"/>
  <c r="AD134" i="2"/>
  <c r="AF134" i="2"/>
  <c r="AC134" i="2"/>
  <c r="AE134" i="2"/>
  <c r="AB134" i="2"/>
  <c r="AA134" i="2"/>
  <c r="Z134" i="2"/>
  <c r="S134" i="2"/>
  <c r="U134" i="2"/>
  <c r="Y134" i="2"/>
  <c r="X134" i="2"/>
  <c r="AH134" i="2"/>
  <c r="T134" i="2"/>
  <c r="O134" i="2"/>
  <c r="P134" i="2"/>
  <c r="Q134" i="2"/>
  <c r="R134" i="2"/>
  <c r="M134" i="2"/>
  <c r="W134" i="2"/>
  <c r="V134" i="2"/>
  <c r="AO134" i="2"/>
  <c r="B134" i="2"/>
  <c r="C134" i="2"/>
  <c r="D134" i="2"/>
  <c r="AJ133" i="2"/>
  <c r="AI133" i="2"/>
  <c r="AL133" i="2"/>
  <c r="AN133" i="2"/>
  <c r="AK133" i="2"/>
  <c r="AM133" i="2"/>
  <c r="AG133" i="2"/>
  <c r="AD133" i="2"/>
  <c r="AF133" i="2"/>
  <c r="AC133" i="2"/>
  <c r="AE133" i="2"/>
  <c r="AB133" i="2"/>
  <c r="AA133" i="2"/>
  <c r="Z133" i="2"/>
  <c r="S133" i="2"/>
  <c r="U133" i="2"/>
  <c r="Y133" i="2"/>
  <c r="X133" i="2"/>
  <c r="AH133" i="2"/>
  <c r="T133" i="2"/>
  <c r="O133" i="2"/>
  <c r="P133" i="2"/>
  <c r="Q133" i="2"/>
  <c r="R133" i="2"/>
  <c r="M133" i="2"/>
  <c r="W133" i="2"/>
  <c r="V133" i="2"/>
  <c r="AO133" i="2"/>
  <c r="B133" i="2"/>
  <c r="C133" i="2"/>
  <c r="D133" i="2"/>
  <c r="AJ132" i="2"/>
  <c r="AI132" i="2"/>
  <c r="AL132" i="2"/>
  <c r="AN132" i="2"/>
  <c r="AK132" i="2"/>
  <c r="AM132" i="2"/>
  <c r="AG132" i="2"/>
  <c r="AD132" i="2"/>
  <c r="AF132" i="2"/>
  <c r="AC132" i="2"/>
  <c r="AE132" i="2"/>
  <c r="AB132" i="2"/>
  <c r="AA132" i="2"/>
  <c r="Z132" i="2"/>
  <c r="S132" i="2"/>
  <c r="U132" i="2"/>
  <c r="Y132" i="2"/>
  <c r="X132" i="2"/>
  <c r="AH132" i="2"/>
  <c r="T132" i="2"/>
  <c r="O132" i="2"/>
  <c r="P132" i="2"/>
  <c r="Q132" i="2"/>
  <c r="R132" i="2"/>
  <c r="M132" i="2"/>
  <c r="W132" i="2"/>
  <c r="V132" i="2"/>
  <c r="AO132" i="2"/>
  <c r="B132" i="2"/>
  <c r="C132" i="2"/>
  <c r="D132" i="2"/>
  <c r="AJ131" i="2"/>
  <c r="AI131" i="2"/>
  <c r="AL131" i="2"/>
  <c r="AN131" i="2"/>
  <c r="AK131" i="2"/>
  <c r="AM131" i="2"/>
  <c r="AG131" i="2"/>
  <c r="AD131" i="2"/>
  <c r="AF131" i="2"/>
  <c r="AC131" i="2"/>
  <c r="AE131" i="2"/>
  <c r="AB131" i="2"/>
  <c r="AA131" i="2"/>
  <c r="Z131" i="2"/>
  <c r="S131" i="2"/>
  <c r="U131" i="2"/>
  <c r="Y131" i="2"/>
  <c r="X131" i="2"/>
  <c r="AH131" i="2"/>
  <c r="T131" i="2"/>
  <c r="O131" i="2"/>
  <c r="P131" i="2"/>
  <c r="Q131" i="2"/>
  <c r="R131" i="2"/>
  <c r="M131" i="2"/>
  <c r="W131" i="2"/>
  <c r="V131" i="2"/>
  <c r="AO131" i="2"/>
  <c r="C131" i="2"/>
  <c r="D131" i="2"/>
  <c r="AJ130" i="2"/>
  <c r="AI130" i="2"/>
  <c r="AL130" i="2"/>
  <c r="AN130" i="2"/>
  <c r="AK130" i="2"/>
  <c r="AM130" i="2"/>
  <c r="AG130" i="2"/>
  <c r="AD130" i="2"/>
  <c r="AF130" i="2"/>
  <c r="AC130" i="2"/>
  <c r="AE130" i="2"/>
  <c r="AB130" i="2"/>
  <c r="AA130" i="2"/>
  <c r="Z130" i="2"/>
  <c r="S130" i="2"/>
  <c r="U130" i="2"/>
  <c r="Y130" i="2"/>
  <c r="X130" i="2"/>
  <c r="AH130" i="2"/>
  <c r="T130" i="2"/>
  <c r="O130" i="2"/>
  <c r="P130" i="2"/>
  <c r="Q130" i="2"/>
  <c r="R130" i="2"/>
  <c r="M130" i="2"/>
  <c r="W130" i="2"/>
  <c r="V130" i="2"/>
  <c r="AO130" i="2"/>
  <c r="C130" i="2"/>
  <c r="D130" i="2"/>
  <c r="AJ129" i="2"/>
  <c r="AI129" i="2"/>
  <c r="AL129" i="2"/>
  <c r="AN129" i="2"/>
  <c r="AK129" i="2"/>
  <c r="AM129" i="2"/>
  <c r="AG129" i="2"/>
  <c r="AD129" i="2"/>
  <c r="AF129" i="2"/>
  <c r="AC129" i="2"/>
  <c r="AE129" i="2"/>
  <c r="AB129" i="2"/>
  <c r="AA129" i="2"/>
  <c r="Z129" i="2"/>
  <c r="S129" i="2"/>
  <c r="U129" i="2"/>
  <c r="Y129" i="2"/>
  <c r="X129" i="2"/>
  <c r="AH129" i="2"/>
  <c r="T129" i="2"/>
  <c r="O129" i="2"/>
  <c r="P129" i="2"/>
  <c r="Q129" i="2"/>
  <c r="R129" i="2"/>
  <c r="M129" i="2"/>
  <c r="W129" i="2"/>
  <c r="V129" i="2"/>
  <c r="AO129" i="2"/>
  <c r="B129" i="2"/>
  <c r="C129" i="2"/>
  <c r="D129" i="2"/>
  <c r="AJ128" i="2"/>
  <c r="AI128" i="2"/>
  <c r="AL128" i="2"/>
  <c r="AN128" i="2"/>
  <c r="AK128" i="2"/>
  <c r="AM128" i="2"/>
  <c r="AG128" i="2"/>
  <c r="AD128" i="2"/>
  <c r="AF128" i="2"/>
  <c r="AC128" i="2"/>
  <c r="AE128" i="2"/>
  <c r="AB128" i="2"/>
  <c r="AA128" i="2"/>
  <c r="Z128" i="2"/>
  <c r="S128" i="2"/>
  <c r="U128" i="2"/>
  <c r="Y128" i="2"/>
  <c r="X128" i="2"/>
  <c r="AH128" i="2"/>
  <c r="T128" i="2"/>
  <c r="O128" i="2"/>
  <c r="P128" i="2"/>
  <c r="Q128" i="2"/>
  <c r="R128" i="2"/>
  <c r="M128" i="2"/>
  <c r="W128" i="2"/>
  <c r="V128" i="2"/>
  <c r="AO128" i="2"/>
  <c r="B128" i="2"/>
  <c r="C128" i="2"/>
  <c r="D128" i="2"/>
  <c r="AJ127" i="2"/>
  <c r="AI127" i="2"/>
  <c r="AL127" i="2"/>
  <c r="AN127" i="2"/>
  <c r="AK127" i="2"/>
  <c r="AM127" i="2"/>
  <c r="AG127" i="2"/>
  <c r="AD127" i="2"/>
  <c r="AF127" i="2"/>
  <c r="AC127" i="2"/>
  <c r="AE127" i="2"/>
  <c r="AB127" i="2"/>
  <c r="AA127" i="2"/>
  <c r="Z127" i="2"/>
  <c r="S127" i="2"/>
  <c r="U127" i="2"/>
  <c r="Y127" i="2"/>
  <c r="X127" i="2"/>
  <c r="AH127" i="2"/>
  <c r="T127" i="2"/>
  <c r="O127" i="2"/>
  <c r="P127" i="2"/>
  <c r="Q127" i="2"/>
  <c r="R127" i="2"/>
  <c r="M127" i="2"/>
  <c r="W127" i="2"/>
  <c r="V127" i="2"/>
  <c r="AO127" i="2"/>
  <c r="B127" i="2"/>
  <c r="C127" i="2"/>
  <c r="D127" i="2"/>
  <c r="AJ126" i="2"/>
  <c r="AI126" i="2"/>
  <c r="AL126" i="2"/>
  <c r="AN126" i="2"/>
  <c r="AK126" i="2"/>
  <c r="AM126" i="2"/>
  <c r="AG126" i="2"/>
  <c r="AD126" i="2"/>
  <c r="AF126" i="2"/>
  <c r="AC126" i="2"/>
  <c r="AE126" i="2"/>
  <c r="AB126" i="2"/>
  <c r="AA126" i="2"/>
  <c r="Z126" i="2"/>
  <c r="S126" i="2"/>
  <c r="U126" i="2"/>
  <c r="Y126" i="2"/>
  <c r="X126" i="2"/>
  <c r="AH126" i="2"/>
  <c r="T126" i="2"/>
  <c r="O126" i="2"/>
  <c r="P126" i="2"/>
  <c r="Q126" i="2"/>
  <c r="R126" i="2"/>
  <c r="M126" i="2"/>
  <c r="W126" i="2"/>
  <c r="V126" i="2"/>
  <c r="AO126" i="2"/>
  <c r="B126" i="2"/>
  <c r="C126" i="2"/>
  <c r="D126" i="2"/>
  <c r="AJ125" i="2"/>
  <c r="AI125" i="2"/>
  <c r="AL125" i="2"/>
  <c r="AN125" i="2"/>
  <c r="AK125" i="2"/>
  <c r="AM125" i="2"/>
  <c r="AG125" i="2"/>
  <c r="AD125" i="2"/>
  <c r="AF125" i="2"/>
  <c r="AC125" i="2"/>
  <c r="AE125" i="2"/>
  <c r="AB125" i="2"/>
  <c r="AA125" i="2"/>
  <c r="Z125" i="2"/>
  <c r="S125" i="2"/>
  <c r="U125" i="2"/>
  <c r="Y125" i="2"/>
  <c r="X125" i="2"/>
  <c r="AH125" i="2"/>
  <c r="T125" i="2"/>
  <c r="O125" i="2"/>
  <c r="P125" i="2"/>
  <c r="Q125" i="2"/>
  <c r="R125" i="2"/>
  <c r="M125" i="2"/>
  <c r="W125" i="2"/>
  <c r="V125" i="2"/>
  <c r="AO125" i="2"/>
  <c r="B125" i="2"/>
  <c r="C125" i="2"/>
  <c r="D125" i="2"/>
  <c r="AJ124" i="2"/>
  <c r="AI124" i="2"/>
  <c r="AL124" i="2"/>
  <c r="AN124" i="2"/>
  <c r="AK124" i="2"/>
  <c r="AM124" i="2"/>
  <c r="AG124" i="2"/>
  <c r="AD124" i="2"/>
  <c r="AF124" i="2"/>
  <c r="AC124" i="2"/>
  <c r="AE124" i="2"/>
  <c r="AB124" i="2"/>
  <c r="AA124" i="2"/>
  <c r="Z124" i="2"/>
  <c r="S124" i="2"/>
  <c r="U124" i="2"/>
  <c r="Y124" i="2"/>
  <c r="X124" i="2"/>
  <c r="AH124" i="2"/>
  <c r="T124" i="2"/>
  <c r="O124" i="2"/>
  <c r="P124" i="2"/>
  <c r="Q124" i="2"/>
  <c r="R124" i="2"/>
  <c r="M124" i="2"/>
  <c r="W124" i="2"/>
  <c r="V124" i="2"/>
  <c r="AO124" i="2"/>
  <c r="C124" i="2"/>
  <c r="D124" i="2"/>
  <c r="AJ123" i="2"/>
  <c r="AI123" i="2"/>
  <c r="AL123" i="2"/>
  <c r="AN123" i="2"/>
  <c r="AK123" i="2"/>
  <c r="AM123" i="2"/>
  <c r="AG123" i="2"/>
  <c r="AD123" i="2"/>
  <c r="AF123" i="2"/>
  <c r="AC123" i="2"/>
  <c r="AE123" i="2"/>
  <c r="AB123" i="2"/>
  <c r="AA123" i="2"/>
  <c r="Z123" i="2"/>
  <c r="S123" i="2"/>
  <c r="U123" i="2"/>
  <c r="Y123" i="2"/>
  <c r="X123" i="2"/>
  <c r="AH123" i="2"/>
  <c r="T123" i="2"/>
  <c r="O123" i="2"/>
  <c r="P123" i="2"/>
  <c r="Q123" i="2"/>
  <c r="R123" i="2"/>
  <c r="M123" i="2"/>
  <c r="W123" i="2"/>
  <c r="V123" i="2"/>
  <c r="AO123" i="2"/>
  <c r="B123" i="2"/>
  <c r="C123" i="2"/>
  <c r="D123" i="2"/>
  <c r="AJ122" i="2"/>
  <c r="AI122" i="2"/>
  <c r="AL122" i="2"/>
  <c r="AN122" i="2"/>
  <c r="AK122" i="2"/>
  <c r="AM122" i="2"/>
  <c r="AG122" i="2"/>
  <c r="AD122" i="2"/>
  <c r="AF122" i="2"/>
  <c r="AC122" i="2"/>
  <c r="AE122" i="2"/>
  <c r="AB122" i="2"/>
  <c r="AA122" i="2"/>
  <c r="Z122" i="2"/>
  <c r="S122" i="2"/>
  <c r="U122" i="2"/>
  <c r="Y122" i="2"/>
  <c r="X122" i="2"/>
  <c r="AH122" i="2"/>
  <c r="T122" i="2"/>
  <c r="O122" i="2"/>
  <c r="P122" i="2"/>
  <c r="Q122" i="2"/>
  <c r="R122" i="2"/>
  <c r="M122" i="2"/>
  <c r="W122" i="2"/>
  <c r="V122" i="2"/>
  <c r="AO122" i="2"/>
  <c r="B122" i="2"/>
  <c r="C122" i="2"/>
  <c r="D122" i="2"/>
  <c r="AJ121" i="2"/>
  <c r="AI121" i="2"/>
  <c r="AL121" i="2"/>
  <c r="AN121" i="2"/>
  <c r="AK121" i="2"/>
  <c r="AM121" i="2"/>
  <c r="AG121" i="2"/>
  <c r="AD121" i="2"/>
  <c r="AF121" i="2"/>
  <c r="AC121" i="2"/>
  <c r="AE121" i="2"/>
  <c r="AB121" i="2"/>
  <c r="AA121" i="2"/>
  <c r="Z121" i="2"/>
  <c r="S121" i="2"/>
  <c r="U121" i="2"/>
  <c r="Y121" i="2"/>
  <c r="X121" i="2"/>
  <c r="AH121" i="2"/>
  <c r="T121" i="2"/>
  <c r="O121" i="2"/>
  <c r="P121" i="2"/>
  <c r="Q121" i="2"/>
  <c r="R121" i="2"/>
  <c r="M121" i="2"/>
  <c r="W121" i="2"/>
  <c r="V121" i="2"/>
  <c r="AO121" i="2"/>
  <c r="B121" i="2"/>
  <c r="C121" i="2"/>
  <c r="D121" i="2"/>
  <c r="AJ120" i="2"/>
  <c r="AI120" i="2"/>
  <c r="AL120" i="2"/>
  <c r="AN120" i="2"/>
  <c r="AK120" i="2"/>
  <c r="AM120" i="2"/>
  <c r="AG120" i="2"/>
  <c r="AD120" i="2"/>
  <c r="AF120" i="2"/>
  <c r="AC120" i="2"/>
  <c r="AE120" i="2"/>
  <c r="AB120" i="2"/>
  <c r="AA120" i="2"/>
  <c r="Z120" i="2"/>
  <c r="S120" i="2"/>
  <c r="U120" i="2"/>
  <c r="Y120" i="2"/>
  <c r="X120" i="2"/>
  <c r="AH120" i="2"/>
  <c r="T120" i="2"/>
  <c r="O120" i="2"/>
  <c r="P120" i="2"/>
  <c r="Q120" i="2"/>
  <c r="R120" i="2"/>
  <c r="M120" i="2"/>
  <c r="W120" i="2"/>
  <c r="V120" i="2"/>
  <c r="AO120" i="2"/>
  <c r="B120" i="2"/>
  <c r="C120" i="2"/>
  <c r="D120" i="2"/>
  <c r="AJ119" i="2"/>
  <c r="AI119" i="2"/>
  <c r="AL119" i="2"/>
  <c r="AN119" i="2"/>
  <c r="AK119" i="2"/>
  <c r="AM119" i="2"/>
  <c r="AG119" i="2"/>
  <c r="AD119" i="2"/>
  <c r="AF119" i="2"/>
  <c r="AC119" i="2"/>
  <c r="AE119" i="2"/>
  <c r="AB119" i="2"/>
  <c r="AA119" i="2"/>
  <c r="Z119" i="2"/>
  <c r="S119" i="2"/>
  <c r="U119" i="2"/>
  <c r="Y119" i="2"/>
  <c r="X119" i="2"/>
  <c r="AH119" i="2"/>
  <c r="T119" i="2"/>
  <c r="O119" i="2"/>
  <c r="P119" i="2"/>
  <c r="Q119" i="2"/>
  <c r="R119" i="2"/>
  <c r="M119" i="2"/>
  <c r="W119" i="2"/>
  <c r="V119" i="2"/>
  <c r="AO119" i="2"/>
  <c r="B119" i="2"/>
  <c r="C119" i="2"/>
  <c r="D119" i="2"/>
  <c r="AJ118" i="2"/>
  <c r="AI118" i="2"/>
  <c r="AL118" i="2"/>
  <c r="AN118" i="2"/>
  <c r="AK118" i="2"/>
  <c r="AM118" i="2"/>
  <c r="AG118" i="2"/>
  <c r="AD118" i="2"/>
  <c r="AF118" i="2"/>
  <c r="AC118" i="2"/>
  <c r="AE118" i="2"/>
  <c r="AB118" i="2"/>
  <c r="AA118" i="2"/>
  <c r="Z118" i="2"/>
  <c r="S118" i="2"/>
  <c r="U118" i="2"/>
  <c r="Y118" i="2"/>
  <c r="X118" i="2"/>
  <c r="AH118" i="2"/>
  <c r="T118" i="2"/>
  <c r="O118" i="2"/>
  <c r="P118" i="2"/>
  <c r="Q118" i="2"/>
  <c r="R118" i="2"/>
  <c r="M118" i="2"/>
  <c r="W118" i="2"/>
  <c r="V118" i="2"/>
  <c r="AO118" i="2"/>
  <c r="B118" i="2"/>
  <c r="C118" i="2"/>
  <c r="D118" i="2"/>
  <c r="AJ117" i="2"/>
  <c r="AI117" i="2"/>
  <c r="AL117" i="2"/>
  <c r="AN117" i="2"/>
  <c r="AK117" i="2"/>
  <c r="AM117" i="2"/>
  <c r="AG117" i="2"/>
  <c r="AD117" i="2"/>
  <c r="AF117" i="2"/>
  <c r="AC117" i="2"/>
  <c r="AE117" i="2"/>
  <c r="AB117" i="2"/>
  <c r="AA117" i="2"/>
  <c r="Z117" i="2"/>
  <c r="S117" i="2"/>
  <c r="U117" i="2"/>
  <c r="Y117" i="2"/>
  <c r="X117" i="2"/>
  <c r="AH117" i="2"/>
  <c r="T117" i="2"/>
  <c r="O117" i="2"/>
  <c r="P117" i="2"/>
  <c r="Q117" i="2"/>
  <c r="R117" i="2"/>
  <c r="M117" i="2"/>
  <c r="W117" i="2"/>
  <c r="V117" i="2"/>
  <c r="AO117" i="2"/>
  <c r="B117" i="2"/>
  <c r="C117" i="2"/>
  <c r="D117" i="2"/>
  <c r="AJ116" i="2"/>
  <c r="AI116" i="2"/>
  <c r="AL116" i="2"/>
  <c r="AN116" i="2"/>
  <c r="AK116" i="2"/>
  <c r="AM116" i="2"/>
  <c r="AG116" i="2"/>
  <c r="AD116" i="2"/>
  <c r="AF116" i="2"/>
  <c r="AC116" i="2"/>
  <c r="AE116" i="2"/>
  <c r="AB116" i="2"/>
  <c r="AA116" i="2"/>
  <c r="Z116" i="2"/>
  <c r="S116" i="2"/>
  <c r="U116" i="2"/>
  <c r="Y116" i="2"/>
  <c r="X116" i="2"/>
  <c r="AH116" i="2"/>
  <c r="T116" i="2"/>
  <c r="O116" i="2"/>
  <c r="P116" i="2"/>
  <c r="Q116" i="2"/>
  <c r="R116" i="2"/>
  <c r="M116" i="2"/>
  <c r="W116" i="2"/>
  <c r="V116" i="2"/>
  <c r="AO116" i="2"/>
  <c r="B116" i="2"/>
  <c r="C116" i="2"/>
  <c r="D116" i="2"/>
  <c r="AJ115" i="2"/>
  <c r="AI115" i="2"/>
  <c r="AL115" i="2"/>
  <c r="AN115" i="2"/>
  <c r="AK115" i="2"/>
  <c r="AM115" i="2"/>
  <c r="AG115" i="2"/>
  <c r="AD115" i="2"/>
  <c r="AF115" i="2"/>
  <c r="AC115" i="2"/>
  <c r="AE115" i="2"/>
  <c r="AB115" i="2"/>
  <c r="AA115" i="2"/>
  <c r="Z115" i="2"/>
  <c r="S115" i="2"/>
  <c r="U115" i="2"/>
  <c r="Y115" i="2"/>
  <c r="X115" i="2"/>
  <c r="AH115" i="2"/>
  <c r="T115" i="2"/>
  <c r="O115" i="2"/>
  <c r="P115" i="2"/>
  <c r="Q115" i="2"/>
  <c r="R115" i="2"/>
  <c r="M115" i="2"/>
  <c r="W115" i="2"/>
  <c r="V115" i="2"/>
  <c r="AO115" i="2"/>
  <c r="B115" i="2"/>
  <c r="C115" i="2"/>
  <c r="D115" i="2"/>
  <c r="AJ114" i="2"/>
  <c r="AI114" i="2"/>
  <c r="AL114" i="2"/>
  <c r="AN114" i="2"/>
  <c r="AK114" i="2"/>
  <c r="AM114" i="2"/>
  <c r="AG114" i="2"/>
  <c r="AD114" i="2"/>
  <c r="AF114" i="2"/>
  <c r="AC114" i="2"/>
  <c r="AE114" i="2"/>
  <c r="AB114" i="2"/>
  <c r="AA114" i="2"/>
  <c r="Z114" i="2"/>
  <c r="S114" i="2"/>
  <c r="U114" i="2"/>
  <c r="Y114" i="2"/>
  <c r="X114" i="2"/>
  <c r="AH114" i="2"/>
  <c r="T114" i="2"/>
  <c r="AP114" i="2" s="1"/>
  <c r="O114" i="2"/>
  <c r="P114" i="2"/>
  <c r="Q114" i="2"/>
  <c r="R114" i="2"/>
  <c r="M114" i="2"/>
  <c r="W114" i="2"/>
  <c r="V114" i="2"/>
  <c r="AO114" i="2"/>
  <c r="B114" i="2"/>
  <c r="C114" i="2"/>
  <c r="D114" i="2"/>
  <c r="AJ113" i="2"/>
  <c r="AI113" i="2"/>
  <c r="AL113" i="2"/>
  <c r="AN113" i="2"/>
  <c r="AK113" i="2"/>
  <c r="AM113" i="2"/>
  <c r="AG113" i="2"/>
  <c r="AD113" i="2"/>
  <c r="AF113" i="2"/>
  <c r="AC113" i="2"/>
  <c r="AE113" i="2"/>
  <c r="AB113" i="2"/>
  <c r="AA113" i="2"/>
  <c r="Z113" i="2"/>
  <c r="S113" i="2"/>
  <c r="U113" i="2"/>
  <c r="Y113" i="2"/>
  <c r="X113" i="2"/>
  <c r="AH113" i="2"/>
  <c r="T113" i="2"/>
  <c r="O113" i="2"/>
  <c r="P113" i="2"/>
  <c r="Q113" i="2"/>
  <c r="R113" i="2"/>
  <c r="M113" i="2"/>
  <c r="W113" i="2"/>
  <c r="V113" i="2"/>
  <c r="AO113" i="2"/>
  <c r="B113" i="2"/>
  <c r="C113" i="2"/>
  <c r="D113" i="2"/>
  <c r="AJ112" i="2"/>
  <c r="AI112" i="2"/>
  <c r="AL112" i="2"/>
  <c r="AN112" i="2"/>
  <c r="AK112" i="2"/>
  <c r="AM112" i="2"/>
  <c r="AG112" i="2"/>
  <c r="AD112" i="2"/>
  <c r="AF112" i="2"/>
  <c r="AC112" i="2"/>
  <c r="AE112" i="2"/>
  <c r="AB112" i="2"/>
  <c r="AA112" i="2"/>
  <c r="Z112" i="2"/>
  <c r="S112" i="2"/>
  <c r="U112" i="2"/>
  <c r="Y112" i="2"/>
  <c r="X112" i="2"/>
  <c r="AH112" i="2"/>
  <c r="T112" i="2"/>
  <c r="O112" i="2"/>
  <c r="P112" i="2"/>
  <c r="Q112" i="2"/>
  <c r="R112" i="2"/>
  <c r="M112" i="2"/>
  <c r="W112" i="2"/>
  <c r="V112" i="2"/>
  <c r="AO112" i="2"/>
  <c r="B112" i="2"/>
  <c r="C112" i="2"/>
  <c r="D112" i="2"/>
  <c r="AJ111" i="2"/>
  <c r="AI111" i="2"/>
  <c r="AL111" i="2"/>
  <c r="AN111" i="2"/>
  <c r="AK111" i="2"/>
  <c r="AM111" i="2"/>
  <c r="AG111" i="2"/>
  <c r="AD111" i="2"/>
  <c r="AF111" i="2"/>
  <c r="AC111" i="2"/>
  <c r="AE111" i="2"/>
  <c r="AB111" i="2"/>
  <c r="AA111" i="2"/>
  <c r="Z111" i="2"/>
  <c r="S111" i="2"/>
  <c r="U111" i="2"/>
  <c r="Y111" i="2"/>
  <c r="X111" i="2"/>
  <c r="AH111" i="2"/>
  <c r="T111" i="2"/>
  <c r="O111" i="2"/>
  <c r="P111" i="2"/>
  <c r="Q111" i="2"/>
  <c r="R111" i="2"/>
  <c r="M111" i="2"/>
  <c r="W111" i="2"/>
  <c r="V111" i="2"/>
  <c r="AO111" i="2"/>
  <c r="B111" i="2"/>
  <c r="C111" i="2"/>
  <c r="D111" i="2"/>
  <c r="AJ110" i="2"/>
  <c r="AI110" i="2"/>
  <c r="AL110" i="2"/>
  <c r="AN110" i="2"/>
  <c r="AK110" i="2"/>
  <c r="AM110" i="2"/>
  <c r="AG110" i="2"/>
  <c r="AD110" i="2"/>
  <c r="AF110" i="2"/>
  <c r="AC110" i="2"/>
  <c r="AE110" i="2"/>
  <c r="AB110" i="2"/>
  <c r="AA110" i="2"/>
  <c r="Z110" i="2"/>
  <c r="S110" i="2"/>
  <c r="U110" i="2"/>
  <c r="Y110" i="2"/>
  <c r="X110" i="2"/>
  <c r="AH110" i="2"/>
  <c r="T110" i="2"/>
  <c r="O110" i="2"/>
  <c r="P110" i="2"/>
  <c r="Q110" i="2"/>
  <c r="R110" i="2"/>
  <c r="M110" i="2"/>
  <c r="W110" i="2"/>
  <c r="V110" i="2"/>
  <c r="AO110" i="2"/>
  <c r="B110" i="2"/>
  <c r="C110" i="2"/>
  <c r="D110" i="2"/>
  <c r="AJ109" i="2"/>
  <c r="AI109" i="2"/>
  <c r="AL109" i="2"/>
  <c r="AN109" i="2"/>
  <c r="AK109" i="2"/>
  <c r="AM109" i="2"/>
  <c r="AG109" i="2"/>
  <c r="AD109" i="2"/>
  <c r="AF109" i="2"/>
  <c r="AC109" i="2"/>
  <c r="AE109" i="2"/>
  <c r="AB109" i="2"/>
  <c r="AA109" i="2"/>
  <c r="Z109" i="2"/>
  <c r="S109" i="2"/>
  <c r="U109" i="2"/>
  <c r="Y109" i="2"/>
  <c r="X109" i="2"/>
  <c r="AH109" i="2"/>
  <c r="T109" i="2"/>
  <c r="O109" i="2"/>
  <c r="P109" i="2"/>
  <c r="Q109" i="2"/>
  <c r="R109" i="2"/>
  <c r="M109" i="2"/>
  <c r="W109" i="2"/>
  <c r="V109" i="2"/>
  <c r="AO109" i="2"/>
  <c r="B109" i="2"/>
  <c r="C109" i="2"/>
  <c r="D109" i="2"/>
  <c r="AJ108" i="2"/>
  <c r="AI108" i="2"/>
  <c r="AL108" i="2"/>
  <c r="AN108" i="2"/>
  <c r="AK108" i="2"/>
  <c r="AM108" i="2"/>
  <c r="AG108" i="2"/>
  <c r="AD108" i="2"/>
  <c r="AF108" i="2"/>
  <c r="AC108" i="2"/>
  <c r="AE108" i="2"/>
  <c r="AB108" i="2"/>
  <c r="AA108" i="2"/>
  <c r="Z108" i="2"/>
  <c r="S108" i="2"/>
  <c r="U108" i="2"/>
  <c r="Y108" i="2"/>
  <c r="X108" i="2"/>
  <c r="AH108" i="2"/>
  <c r="T108" i="2"/>
  <c r="O108" i="2"/>
  <c r="P108" i="2"/>
  <c r="Q108" i="2"/>
  <c r="R108" i="2"/>
  <c r="M108" i="2"/>
  <c r="W108" i="2"/>
  <c r="V108" i="2"/>
  <c r="AO108" i="2"/>
  <c r="B108" i="2"/>
  <c r="C108" i="2"/>
  <c r="D108" i="2"/>
  <c r="AJ107" i="2"/>
  <c r="AI107" i="2"/>
  <c r="AL107" i="2"/>
  <c r="AN107" i="2"/>
  <c r="AK107" i="2"/>
  <c r="AM107" i="2"/>
  <c r="AG107" i="2"/>
  <c r="AD107" i="2"/>
  <c r="AF107" i="2"/>
  <c r="AC107" i="2"/>
  <c r="AE107" i="2"/>
  <c r="AB107" i="2"/>
  <c r="AA107" i="2"/>
  <c r="Z107" i="2"/>
  <c r="S107" i="2"/>
  <c r="U107" i="2"/>
  <c r="Y107" i="2"/>
  <c r="X107" i="2"/>
  <c r="AH107" i="2"/>
  <c r="T107" i="2"/>
  <c r="O107" i="2"/>
  <c r="P107" i="2"/>
  <c r="Q107" i="2"/>
  <c r="R107" i="2"/>
  <c r="M107" i="2"/>
  <c r="W107" i="2"/>
  <c r="V107" i="2"/>
  <c r="AO107" i="2"/>
  <c r="B107" i="2"/>
  <c r="C107" i="2"/>
  <c r="D107" i="2"/>
  <c r="AJ106" i="2"/>
  <c r="AI106" i="2"/>
  <c r="AL106" i="2"/>
  <c r="AN106" i="2"/>
  <c r="AK106" i="2"/>
  <c r="AM106" i="2"/>
  <c r="AG106" i="2"/>
  <c r="AD106" i="2"/>
  <c r="AF106" i="2"/>
  <c r="AC106" i="2"/>
  <c r="AE106" i="2"/>
  <c r="AB106" i="2"/>
  <c r="AA106" i="2"/>
  <c r="Z106" i="2"/>
  <c r="S106" i="2"/>
  <c r="U106" i="2"/>
  <c r="Y106" i="2"/>
  <c r="X106" i="2"/>
  <c r="AH106" i="2"/>
  <c r="T106" i="2"/>
  <c r="O106" i="2"/>
  <c r="P106" i="2"/>
  <c r="Q106" i="2"/>
  <c r="R106" i="2"/>
  <c r="M106" i="2"/>
  <c r="W106" i="2"/>
  <c r="V106" i="2"/>
  <c r="AO106" i="2"/>
  <c r="B106" i="2"/>
  <c r="C106" i="2"/>
  <c r="D106" i="2"/>
  <c r="AJ105" i="2"/>
  <c r="AI105" i="2"/>
  <c r="AL105" i="2"/>
  <c r="AN105" i="2"/>
  <c r="AK105" i="2"/>
  <c r="AM105" i="2"/>
  <c r="AG105" i="2"/>
  <c r="AD105" i="2"/>
  <c r="AF105" i="2"/>
  <c r="AC105" i="2"/>
  <c r="AE105" i="2"/>
  <c r="AB105" i="2"/>
  <c r="AA105" i="2"/>
  <c r="Z105" i="2"/>
  <c r="S105" i="2"/>
  <c r="U105" i="2"/>
  <c r="Y105" i="2"/>
  <c r="X105" i="2"/>
  <c r="AH105" i="2"/>
  <c r="T105" i="2"/>
  <c r="O105" i="2"/>
  <c r="P105" i="2"/>
  <c r="Q105" i="2"/>
  <c r="R105" i="2"/>
  <c r="M105" i="2"/>
  <c r="W105" i="2"/>
  <c r="V105" i="2"/>
  <c r="AO105" i="2"/>
  <c r="B105" i="2"/>
  <c r="C105" i="2"/>
  <c r="D105" i="2"/>
  <c r="AJ104" i="2"/>
  <c r="AI104" i="2"/>
  <c r="AL104" i="2"/>
  <c r="AN104" i="2"/>
  <c r="AK104" i="2"/>
  <c r="AM104" i="2"/>
  <c r="AG104" i="2"/>
  <c r="AD104" i="2"/>
  <c r="AF104" i="2"/>
  <c r="AC104" i="2"/>
  <c r="AE104" i="2"/>
  <c r="AB104" i="2"/>
  <c r="AA104" i="2"/>
  <c r="Z104" i="2"/>
  <c r="S104" i="2"/>
  <c r="U104" i="2"/>
  <c r="Y104" i="2"/>
  <c r="X104" i="2"/>
  <c r="AH104" i="2"/>
  <c r="T104" i="2"/>
  <c r="O104" i="2"/>
  <c r="P104" i="2"/>
  <c r="Q104" i="2"/>
  <c r="R104" i="2"/>
  <c r="M104" i="2"/>
  <c r="W104" i="2"/>
  <c r="V104" i="2"/>
  <c r="AO104" i="2"/>
  <c r="B104" i="2"/>
  <c r="C104" i="2"/>
  <c r="D104" i="2"/>
  <c r="AJ103" i="2"/>
  <c r="AI103" i="2"/>
  <c r="AL103" i="2"/>
  <c r="AN103" i="2"/>
  <c r="AK103" i="2"/>
  <c r="AM103" i="2"/>
  <c r="AG103" i="2"/>
  <c r="AD103" i="2"/>
  <c r="AF103" i="2"/>
  <c r="AC103" i="2"/>
  <c r="AE103" i="2"/>
  <c r="AB103" i="2"/>
  <c r="AA103" i="2"/>
  <c r="Z103" i="2"/>
  <c r="S103" i="2"/>
  <c r="U103" i="2"/>
  <c r="Y103" i="2"/>
  <c r="X103" i="2"/>
  <c r="AH103" i="2"/>
  <c r="T103" i="2"/>
  <c r="O103" i="2"/>
  <c r="P103" i="2"/>
  <c r="Q103" i="2"/>
  <c r="R103" i="2"/>
  <c r="M103" i="2"/>
  <c r="W103" i="2"/>
  <c r="V103" i="2"/>
  <c r="AO103" i="2"/>
  <c r="B103" i="2"/>
  <c r="C103" i="2"/>
  <c r="D103" i="2"/>
  <c r="AJ102" i="2"/>
  <c r="AI102" i="2"/>
  <c r="AL102" i="2"/>
  <c r="AN102" i="2"/>
  <c r="AK102" i="2"/>
  <c r="AM102" i="2"/>
  <c r="AG102" i="2"/>
  <c r="AD102" i="2"/>
  <c r="AF102" i="2"/>
  <c r="AC102" i="2"/>
  <c r="AE102" i="2"/>
  <c r="AB102" i="2"/>
  <c r="AA102" i="2"/>
  <c r="Z102" i="2"/>
  <c r="S102" i="2"/>
  <c r="U102" i="2"/>
  <c r="Y102" i="2"/>
  <c r="X102" i="2"/>
  <c r="AH102" i="2"/>
  <c r="T102" i="2"/>
  <c r="AP102" i="2" s="1"/>
  <c r="O102" i="2"/>
  <c r="P102" i="2"/>
  <c r="Q102" i="2"/>
  <c r="R102" i="2"/>
  <c r="M102" i="2"/>
  <c r="W102" i="2"/>
  <c r="V102" i="2"/>
  <c r="AO102" i="2"/>
  <c r="B102" i="2"/>
  <c r="C102" i="2"/>
  <c r="D102" i="2"/>
  <c r="AJ101" i="2"/>
  <c r="AI101" i="2"/>
  <c r="AL101" i="2"/>
  <c r="AN101" i="2"/>
  <c r="AK101" i="2"/>
  <c r="AM101" i="2"/>
  <c r="AG101" i="2"/>
  <c r="AD101" i="2"/>
  <c r="AF101" i="2"/>
  <c r="AC101" i="2"/>
  <c r="AE101" i="2"/>
  <c r="AB101" i="2"/>
  <c r="AA101" i="2"/>
  <c r="Z101" i="2"/>
  <c r="S101" i="2"/>
  <c r="U101" i="2"/>
  <c r="Y101" i="2"/>
  <c r="X101" i="2"/>
  <c r="AH101" i="2"/>
  <c r="T101" i="2"/>
  <c r="O101" i="2"/>
  <c r="P101" i="2"/>
  <c r="Q101" i="2"/>
  <c r="R101" i="2"/>
  <c r="M101" i="2"/>
  <c r="W101" i="2"/>
  <c r="V101" i="2"/>
  <c r="AO101" i="2"/>
  <c r="B101" i="2"/>
  <c r="C101" i="2"/>
  <c r="D101" i="2"/>
  <c r="AJ100" i="2"/>
  <c r="AI100" i="2"/>
  <c r="AL100" i="2"/>
  <c r="AN100" i="2"/>
  <c r="AK100" i="2"/>
  <c r="AM100" i="2"/>
  <c r="AG100" i="2"/>
  <c r="AD100" i="2"/>
  <c r="AF100" i="2"/>
  <c r="AC100" i="2"/>
  <c r="AE100" i="2"/>
  <c r="AB100" i="2"/>
  <c r="AA100" i="2"/>
  <c r="Z100" i="2"/>
  <c r="S100" i="2"/>
  <c r="U100" i="2"/>
  <c r="Y100" i="2"/>
  <c r="X100" i="2"/>
  <c r="AH100" i="2"/>
  <c r="T100" i="2"/>
  <c r="O100" i="2"/>
  <c r="P100" i="2"/>
  <c r="Q100" i="2"/>
  <c r="R100" i="2"/>
  <c r="M100" i="2"/>
  <c r="W100" i="2"/>
  <c r="V100" i="2"/>
  <c r="AO100" i="2"/>
  <c r="B100" i="2"/>
  <c r="C100" i="2"/>
  <c r="D100" i="2"/>
  <c r="AJ99" i="2"/>
  <c r="AI99" i="2"/>
  <c r="AL99" i="2"/>
  <c r="AN99" i="2"/>
  <c r="AK99" i="2"/>
  <c r="AM99" i="2"/>
  <c r="AG99" i="2"/>
  <c r="AD99" i="2"/>
  <c r="AF99" i="2"/>
  <c r="AC99" i="2"/>
  <c r="AE99" i="2"/>
  <c r="AB99" i="2"/>
  <c r="AA99" i="2"/>
  <c r="Z99" i="2"/>
  <c r="S99" i="2"/>
  <c r="U99" i="2"/>
  <c r="Y99" i="2"/>
  <c r="X99" i="2"/>
  <c r="AH99" i="2"/>
  <c r="T99" i="2"/>
  <c r="O99" i="2"/>
  <c r="P99" i="2"/>
  <c r="Q99" i="2"/>
  <c r="R99" i="2"/>
  <c r="M99" i="2"/>
  <c r="W99" i="2"/>
  <c r="V99" i="2"/>
  <c r="AO99" i="2"/>
  <c r="B99" i="2"/>
  <c r="C99" i="2"/>
  <c r="D99" i="2"/>
  <c r="AJ98" i="2"/>
  <c r="AI98" i="2"/>
  <c r="AL98" i="2"/>
  <c r="AN98" i="2"/>
  <c r="AK98" i="2"/>
  <c r="AM98" i="2"/>
  <c r="AG98" i="2"/>
  <c r="AD98" i="2"/>
  <c r="AF98" i="2"/>
  <c r="AC98" i="2"/>
  <c r="AE98" i="2"/>
  <c r="AB98" i="2"/>
  <c r="AA98" i="2"/>
  <c r="Z98" i="2"/>
  <c r="S98" i="2"/>
  <c r="U98" i="2"/>
  <c r="Y98" i="2"/>
  <c r="X98" i="2"/>
  <c r="AH98" i="2"/>
  <c r="T98" i="2"/>
  <c r="O98" i="2"/>
  <c r="P98" i="2"/>
  <c r="Q98" i="2"/>
  <c r="R98" i="2"/>
  <c r="M98" i="2"/>
  <c r="W98" i="2"/>
  <c r="V98" i="2"/>
  <c r="AO98" i="2"/>
  <c r="B98" i="2"/>
  <c r="C98" i="2"/>
  <c r="D98" i="2"/>
  <c r="AJ97" i="2"/>
  <c r="AI97" i="2"/>
  <c r="AL97" i="2"/>
  <c r="AN97" i="2"/>
  <c r="AK97" i="2"/>
  <c r="AM97" i="2"/>
  <c r="AG97" i="2"/>
  <c r="AD97" i="2"/>
  <c r="AF97" i="2"/>
  <c r="AC97" i="2"/>
  <c r="AE97" i="2"/>
  <c r="AB97" i="2"/>
  <c r="AA97" i="2"/>
  <c r="Z97" i="2"/>
  <c r="S97" i="2"/>
  <c r="U97" i="2"/>
  <c r="Y97" i="2"/>
  <c r="X97" i="2"/>
  <c r="AH97" i="2"/>
  <c r="T97" i="2"/>
  <c r="O97" i="2"/>
  <c r="P97" i="2"/>
  <c r="Q97" i="2"/>
  <c r="R97" i="2"/>
  <c r="M97" i="2"/>
  <c r="W97" i="2"/>
  <c r="V97" i="2"/>
  <c r="AO97" i="2"/>
  <c r="B97" i="2"/>
  <c r="C97" i="2"/>
  <c r="D97" i="2"/>
  <c r="AJ96" i="2"/>
  <c r="AI96" i="2"/>
  <c r="AL96" i="2"/>
  <c r="AN96" i="2"/>
  <c r="AK96" i="2"/>
  <c r="AM96" i="2"/>
  <c r="AG96" i="2"/>
  <c r="AD96" i="2"/>
  <c r="AF96" i="2"/>
  <c r="AC96" i="2"/>
  <c r="AE96" i="2"/>
  <c r="AB96" i="2"/>
  <c r="AA96" i="2"/>
  <c r="Z96" i="2"/>
  <c r="S96" i="2"/>
  <c r="U96" i="2"/>
  <c r="Y96" i="2"/>
  <c r="X96" i="2"/>
  <c r="AH96" i="2"/>
  <c r="T96" i="2"/>
  <c r="O96" i="2"/>
  <c r="P96" i="2"/>
  <c r="Q96" i="2"/>
  <c r="R96" i="2"/>
  <c r="M96" i="2"/>
  <c r="W96" i="2"/>
  <c r="V96" i="2"/>
  <c r="AO96" i="2"/>
  <c r="B96" i="2"/>
  <c r="C96" i="2"/>
  <c r="D96" i="2"/>
  <c r="AJ95" i="2"/>
  <c r="AI95" i="2"/>
  <c r="AL95" i="2"/>
  <c r="AN95" i="2"/>
  <c r="AK95" i="2"/>
  <c r="AM95" i="2"/>
  <c r="AG95" i="2"/>
  <c r="AD95" i="2"/>
  <c r="AF95" i="2"/>
  <c r="AC95" i="2"/>
  <c r="AE95" i="2"/>
  <c r="AB95" i="2"/>
  <c r="AA95" i="2"/>
  <c r="Z95" i="2"/>
  <c r="S95" i="2"/>
  <c r="U95" i="2"/>
  <c r="Y95" i="2"/>
  <c r="X95" i="2"/>
  <c r="AH95" i="2"/>
  <c r="T95" i="2"/>
  <c r="O95" i="2"/>
  <c r="P95" i="2"/>
  <c r="Q95" i="2"/>
  <c r="R95" i="2"/>
  <c r="M95" i="2"/>
  <c r="W95" i="2"/>
  <c r="V95" i="2"/>
  <c r="AO95" i="2"/>
  <c r="B95" i="2"/>
  <c r="C95" i="2"/>
  <c r="D95" i="2"/>
  <c r="AJ94" i="2"/>
  <c r="AI94" i="2"/>
  <c r="AL94" i="2"/>
  <c r="AN94" i="2"/>
  <c r="AK94" i="2"/>
  <c r="AM94" i="2"/>
  <c r="AG94" i="2"/>
  <c r="AD94" i="2"/>
  <c r="AF94" i="2"/>
  <c r="AC94" i="2"/>
  <c r="AE94" i="2"/>
  <c r="AB94" i="2"/>
  <c r="AA94" i="2"/>
  <c r="Z94" i="2"/>
  <c r="S94" i="2"/>
  <c r="U94" i="2"/>
  <c r="Y94" i="2"/>
  <c r="X94" i="2"/>
  <c r="AH94" i="2"/>
  <c r="T94" i="2"/>
  <c r="O94" i="2"/>
  <c r="P94" i="2"/>
  <c r="Q94" i="2"/>
  <c r="R94" i="2"/>
  <c r="M94" i="2"/>
  <c r="W94" i="2"/>
  <c r="V94" i="2"/>
  <c r="AO94" i="2"/>
  <c r="B94" i="2"/>
  <c r="C94" i="2"/>
  <c r="D94" i="2"/>
  <c r="AJ93" i="2"/>
  <c r="AI93" i="2"/>
  <c r="AL93" i="2"/>
  <c r="AN93" i="2"/>
  <c r="AK93" i="2"/>
  <c r="AM93" i="2"/>
  <c r="AG93" i="2"/>
  <c r="AD93" i="2"/>
  <c r="AF93" i="2"/>
  <c r="AC93" i="2"/>
  <c r="AE93" i="2"/>
  <c r="AB93" i="2"/>
  <c r="AA93" i="2"/>
  <c r="Z93" i="2"/>
  <c r="S93" i="2"/>
  <c r="U93" i="2"/>
  <c r="Y93" i="2"/>
  <c r="X93" i="2"/>
  <c r="AH93" i="2"/>
  <c r="T93" i="2"/>
  <c r="O93" i="2"/>
  <c r="P93" i="2"/>
  <c r="Q93" i="2"/>
  <c r="R93" i="2"/>
  <c r="M93" i="2"/>
  <c r="W93" i="2"/>
  <c r="V93" i="2"/>
  <c r="AO93" i="2"/>
  <c r="B93" i="2"/>
  <c r="C93" i="2"/>
  <c r="D93" i="2"/>
  <c r="AJ92" i="2"/>
  <c r="AI92" i="2"/>
  <c r="AL92" i="2"/>
  <c r="AN92" i="2"/>
  <c r="AK92" i="2"/>
  <c r="AM92" i="2"/>
  <c r="AG92" i="2"/>
  <c r="AD92" i="2"/>
  <c r="AF92" i="2"/>
  <c r="AC92" i="2"/>
  <c r="AE92" i="2"/>
  <c r="AB92" i="2"/>
  <c r="AA92" i="2"/>
  <c r="Z92" i="2"/>
  <c r="S92" i="2"/>
  <c r="U92" i="2"/>
  <c r="Y92" i="2"/>
  <c r="X92" i="2"/>
  <c r="AH92" i="2"/>
  <c r="T92" i="2"/>
  <c r="O92" i="2"/>
  <c r="P92" i="2"/>
  <c r="Q92" i="2"/>
  <c r="R92" i="2"/>
  <c r="M92" i="2"/>
  <c r="W92" i="2"/>
  <c r="V92" i="2"/>
  <c r="AO92" i="2"/>
  <c r="B92" i="2"/>
  <c r="C92" i="2"/>
  <c r="D92" i="2"/>
  <c r="AJ91" i="2"/>
  <c r="AI91" i="2"/>
  <c r="AL91" i="2"/>
  <c r="AN91" i="2"/>
  <c r="AK91" i="2"/>
  <c r="AM91" i="2"/>
  <c r="AG91" i="2"/>
  <c r="AD91" i="2"/>
  <c r="AF91" i="2"/>
  <c r="AC91" i="2"/>
  <c r="AE91" i="2"/>
  <c r="AB91" i="2"/>
  <c r="AA91" i="2"/>
  <c r="Z91" i="2"/>
  <c r="S91" i="2"/>
  <c r="U91" i="2"/>
  <c r="Y91" i="2"/>
  <c r="X91" i="2"/>
  <c r="AH91" i="2"/>
  <c r="T91" i="2"/>
  <c r="O91" i="2"/>
  <c r="P91" i="2"/>
  <c r="Q91" i="2"/>
  <c r="R91" i="2"/>
  <c r="M91" i="2"/>
  <c r="W91" i="2"/>
  <c r="V91" i="2"/>
  <c r="AO91" i="2"/>
  <c r="B91" i="2"/>
  <c r="C91" i="2"/>
  <c r="D91" i="2"/>
  <c r="AJ90" i="2"/>
  <c r="AI90" i="2"/>
  <c r="AL90" i="2"/>
  <c r="AN90" i="2"/>
  <c r="AK90" i="2"/>
  <c r="AM90" i="2"/>
  <c r="AG90" i="2"/>
  <c r="AD90" i="2"/>
  <c r="AF90" i="2"/>
  <c r="AC90" i="2"/>
  <c r="AE90" i="2"/>
  <c r="AB90" i="2"/>
  <c r="AA90" i="2"/>
  <c r="Z90" i="2"/>
  <c r="S90" i="2"/>
  <c r="U90" i="2"/>
  <c r="Y90" i="2"/>
  <c r="X90" i="2"/>
  <c r="AH90" i="2"/>
  <c r="T90" i="2"/>
  <c r="AP90" i="2" s="1"/>
  <c r="O90" i="2"/>
  <c r="P90" i="2"/>
  <c r="Q90" i="2"/>
  <c r="R90" i="2"/>
  <c r="M90" i="2"/>
  <c r="W90" i="2"/>
  <c r="V90" i="2"/>
  <c r="AO90" i="2"/>
  <c r="B90" i="2"/>
  <c r="C90" i="2"/>
  <c r="D90" i="2"/>
  <c r="AJ89" i="2"/>
  <c r="AI89" i="2"/>
  <c r="AL89" i="2"/>
  <c r="AN89" i="2"/>
  <c r="AK89" i="2"/>
  <c r="AM89" i="2"/>
  <c r="AG89" i="2"/>
  <c r="AD89" i="2"/>
  <c r="AF89" i="2"/>
  <c r="AC89" i="2"/>
  <c r="AE89" i="2"/>
  <c r="AB89" i="2"/>
  <c r="AA89" i="2"/>
  <c r="Z89" i="2"/>
  <c r="S89" i="2"/>
  <c r="U89" i="2"/>
  <c r="Y89" i="2"/>
  <c r="X89" i="2"/>
  <c r="AH89" i="2"/>
  <c r="T89" i="2"/>
  <c r="O89" i="2"/>
  <c r="P89" i="2"/>
  <c r="Q89" i="2"/>
  <c r="R89" i="2"/>
  <c r="M89" i="2"/>
  <c r="W89" i="2"/>
  <c r="V89" i="2"/>
  <c r="AO89" i="2"/>
  <c r="B89" i="2"/>
  <c r="C89" i="2"/>
  <c r="D89" i="2"/>
  <c r="AJ88" i="2"/>
  <c r="AI88" i="2"/>
  <c r="AL88" i="2"/>
  <c r="AN88" i="2"/>
  <c r="AK88" i="2"/>
  <c r="AM88" i="2"/>
  <c r="AG88" i="2"/>
  <c r="AD88" i="2"/>
  <c r="AF88" i="2"/>
  <c r="AC88" i="2"/>
  <c r="AE88" i="2"/>
  <c r="AB88" i="2"/>
  <c r="AA88" i="2"/>
  <c r="Z88" i="2"/>
  <c r="S88" i="2"/>
  <c r="U88" i="2"/>
  <c r="Y88" i="2"/>
  <c r="X88" i="2"/>
  <c r="AH88" i="2"/>
  <c r="T88" i="2"/>
  <c r="O88" i="2"/>
  <c r="P88" i="2"/>
  <c r="Q88" i="2"/>
  <c r="R88" i="2"/>
  <c r="M88" i="2"/>
  <c r="W88" i="2"/>
  <c r="V88" i="2"/>
  <c r="AO88" i="2"/>
  <c r="B88" i="2"/>
  <c r="C88" i="2"/>
  <c r="D88" i="2"/>
  <c r="AJ87" i="2"/>
  <c r="AI87" i="2"/>
  <c r="AL87" i="2"/>
  <c r="AN87" i="2"/>
  <c r="AK87" i="2"/>
  <c r="AM87" i="2"/>
  <c r="AG87" i="2"/>
  <c r="AD87" i="2"/>
  <c r="AF87" i="2"/>
  <c r="AC87" i="2"/>
  <c r="AE87" i="2"/>
  <c r="AB87" i="2"/>
  <c r="AA87" i="2"/>
  <c r="Z87" i="2"/>
  <c r="S87" i="2"/>
  <c r="U87" i="2"/>
  <c r="Y87" i="2"/>
  <c r="X87" i="2"/>
  <c r="AH87" i="2"/>
  <c r="T87" i="2"/>
  <c r="O87" i="2"/>
  <c r="P87" i="2"/>
  <c r="Q87" i="2"/>
  <c r="R87" i="2"/>
  <c r="M87" i="2"/>
  <c r="W87" i="2"/>
  <c r="V87" i="2"/>
  <c r="AO87" i="2"/>
  <c r="B87" i="2"/>
  <c r="C87" i="2"/>
  <c r="D87" i="2"/>
  <c r="AJ86" i="2"/>
  <c r="AI86" i="2"/>
  <c r="AL86" i="2"/>
  <c r="AN86" i="2"/>
  <c r="AK86" i="2"/>
  <c r="AM86" i="2"/>
  <c r="AG86" i="2"/>
  <c r="AD86" i="2"/>
  <c r="AF86" i="2"/>
  <c r="AC86" i="2"/>
  <c r="AE86" i="2"/>
  <c r="AB86" i="2"/>
  <c r="AA86" i="2"/>
  <c r="Z86" i="2"/>
  <c r="S86" i="2"/>
  <c r="U86" i="2"/>
  <c r="Y86" i="2"/>
  <c r="X86" i="2"/>
  <c r="AH86" i="2"/>
  <c r="T86" i="2"/>
  <c r="O86" i="2"/>
  <c r="P86" i="2"/>
  <c r="Q86" i="2"/>
  <c r="R86" i="2"/>
  <c r="M86" i="2"/>
  <c r="W86" i="2"/>
  <c r="V86" i="2"/>
  <c r="AO86" i="2"/>
  <c r="B86" i="2"/>
  <c r="C86" i="2"/>
  <c r="D86" i="2"/>
  <c r="AJ85" i="2"/>
  <c r="AI85" i="2"/>
  <c r="AL85" i="2"/>
  <c r="AN85" i="2"/>
  <c r="AK85" i="2"/>
  <c r="AM85" i="2"/>
  <c r="AG85" i="2"/>
  <c r="AD85" i="2"/>
  <c r="AF85" i="2"/>
  <c r="AC85" i="2"/>
  <c r="AE85" i="2"/>
  <c r="AB85" i="2"/>
  <c r="AA85" i="2"/>
  <c r="Z85" i="2"/>
  <c r="S85" i="2"/>
  <c r="U85" i="2"/>
  <c r="Y85" i="2"/>
  <c r="X85" i="2"/>
  <c r="AH85" i="2"/>
  <c r="T85" i="2"/>
  <c r="O85" i="2"/>
  <c r="P85" i="2"/>
  <c r="Q85" i="2"/>
  <c r="R85" i="2"/>
  <c r="M85" i="2"/>
  <c r="W85" i="2"/>
  <c r="V85" i="2"/>
  <c r="AO85" i="2"/>
  <c r="B85" i="2"/>
  <c r="C85" i="2"/>
  <c r="D85" i="2"/>
  <c r="AJ84" i="2"/>
  <c r="AI84" i="2"/>
  <c r="AL84" i="2"/>
  <c r="AN84" i="2"/>
  <c r="AK84" i="2"/>
  <c r="AM84" i="2"/>
  <c r="AG84" i="2"/>
  <c r="AD84" i="2"/>
  <c r="AF84" i="2"/>
  <c r="AC84" i="2"/>
  <c r="AE84" i="2"/>
  <c r="AB84" i="2"/>
  <c r="AA84" i="2"/>
  <c r="Z84" i="2"/>
  <c r="S84" i="2"/>
  <c r="U84" i="2"/>
  <c r="Y84" i="2"/>
  <c r="X84" i="2"/>
  <c r="AH84" i="2"/>
  <c r="T84" i="2"/>
  <c r="O84" i="2"/>
  <c r="P84" i="2"/>
  <c r="Q84" i="2"/>
  <c r="R84" i="2"/>
  <c r="M84" i="2"/>
  <c r="W84" i="2"/>
  <c r="V84" i="2"/>
  <c r="AO84" i="2"/>
  <c r="B84" i="2"/>
  <c r="C84" i="2"/>
  <c r="D84" i="2"/>
  <c r="AJ83" i="2"/>
  <c r="AI83" i="2"/>
  <c r="AL83" i="2"/>
  <c r="AN83" i="2"/>
  <c r="AK83" i="2"/>
  <c r="AM83" i="2"/>
  <c r="AG83" i="2"/>
  <c r="AD83" i="2"/>
  <c r="AF83" i="2"/>
  <c r="AC83" i="2"/>
  <c r="AE83" i="2"/>
  <c r="AB83" i="2"/>
  <c r="AA83" i="2"/>
  <c r="Z83" i="2"/>
  <c r="S83" i="2"/>
  <c r="U83" i="2"/>
  <c r="Y83" i="2"/>
  <c r="X83" i="2"/>
  <c r="AH83" i="2"/>
  <c r="T83" i="2"/>
  <c r="AP83" i="2" s="1"/>
  <c r="O83" i="2"/>
  <c r="P83" i="2"/>
  <c r="Q83" i="2"/>
  <c r="R83" i="2"/>
  <c r="M83" i="2"/>
  <c r="W83" i="2"/>
  <c r="V83" i="2"/>
  <c r="AO83" i="2"/>
  <c r="B83" i="2"/>
  <c r="C83" i="2"/>
  <c r="D83" i="2"/>
  <c r="AJ82" i="2"/>
  <c r="AI82" i="2"/>
  <c r="AL82" i="2"/>
  <c r="AN82" i="2"/>
  <c r="AK82" i="2"/>
  <c r="AM82" i="2"/>
  <c r="AG82" i="2"/>
  <c r="AD82" i="2"/>
  <c r="AF82" i="2"/>
  <c r="AC82" i="2"/>
  <c r="AE82" i="2"/>
  <c r="AB82" i="2"/>
  <c r="AA82" i="2"/>
  <c r="Z82" i="2"/>
  <c r="S82" i="2"/>
  <c r="U82" i="2"/>
  <c r="Y82" i="2"/>
  <c r="X82" i="2"/>
  <c r="AH82" i="2"/>
  <c r="T82" i="2"/>
  <c r="O82" i="2"/>
  <c r="P82" i="2"/>
  <c r="Q82" i="2"/>
  <c r="R82" i="2"/>
  <c r="M82" i="2"/>
  <c r="W82" i="2"/>
  <c r="V82" i="2"/>
  <c r="AO82" i="2"/>
  <c r="B82" i="2"/>
  <c r="C82" i="2"/>
  <c r="D82" i="2"/>
  <c r="AJ81" i="2"/>
  <c r="AI81" i="2"/>
  <c r="AL81" i="2"/>
  <c r="AN81" i="2"/>
  <c r="AK81" i="2"/>
  <c r="AM81" i="2"/>
  <c r="AG81" i="2"/>
  <c r="AD81" i="2"/>
  <c r="AF81" i="2"/>
  <c r="AC81" i="2"/>
  <c r="AE81" i="2"/>
  <c r="AB81" i="2"/>
  <c r="AA81" i="2"/>
  <c r="Z81" i="2"/>
  <c r="S81" i="2"/>
  <c r="U81" i="2"/>
  <c r="Y81" i="2"/>
  <c r="X81" i="2"/>
  <c r="AH81" i="2"/>
  <c r="T81" i="2"/>
  <c r="O81" i="2"/>
  <c r="P81" i="2"/>
  <c r="Q81" i="2"/>
  <c r="R81" i="2"/>
  <c r="M81" i="2"/>
  <c r="W81" i="2"/>
  <c r="V81" i="2"/>
  <c r="AO81" i="2"/>
  <c r="B81" i="2"/>
  <c r="C81" i="2"/>
  <c r="D81" i="2"/>
  <c r="AJ80" i="2"/>
  <c r="AI80" i="2"/>
  <c r="AL80" i="2"/>
  <c r="AN80" i="2"/>
  <c r="AK80" i="2"/>
  <c r="AM80" i="2"/>
  <c r="AG80" i="2"/>
  <c r="AD80" i="2"/>
  <c r="AF80" i="2"/>
  <c r="AC80" i="2"/>
  <c r="AE80" i="2"/>
  <c r="AB80" i="2"/>
  <c r="AA80" i="2"/>
  <c r="Z80" i="2"/>
  <c r="S80" i="2"/>
  <c r="U80" i="2"/>
  <c r="Y80" i="2"/>
  <c r="X80" i="2"/>
  <c r="AH80" i="2"/>
  <c r="T80" i="2"/>
  <c r="O80" i="2"/>
  <c r="P80" i="2"/>
  <c r="Q80" i="2"/>
  <c r="R80" i="2"/>
  <c r="M80" i="2"/>
  <c r="W80" i="2"/>
  <c r="V80" i="2"/>
  <c r="AO80" i="2"/>
  <c r="B80" i="2"/>
  <c r="C80" i="2"/>
  <c r="D80" i="2"/>
  <c r="AJ79" i="2"/>
  <c r="AI79" i="2"/>
  <c r="AL79" i="2"/>
  <c r="AN79" i="2"/>
  <c r="AK79" i="2"/>
  <c r="AM79" i="2"/>
  <c r="AG79" i="2"/>
  <c r="AD79" i="2"/>
  <c r="AF79" i="2"/>
  <c r="AC79" i="2"/>
  <c r="AE79" i="2"/>
  <c r="AB79" i="2"/>
  <c r="AA79" i="2"/>
  <c r="Z79" i="2"/>
  <c r="S79" i="2"/>
  <c r="U79" i="2"/>
  <c r="Y79" i="2"/>
  <c r="X79" i="2"/>
  <c r="AH79" i="2"/>
  <c r="T79" i="2"/>
  <c r="O79" i="2"/>
  <c r="P79" i="2"/>
  <c r="Q79" i="2"/>
  <c r="R79" i="2"/>
  <c r="M79" i="2"/>
  <c r="W79" i="2"/>
  <c r="V79" i="2"/>
  <c r="AO79" i="2"/>
  <c r="B79" i="2"/>
  <c r="C79" i="2"/>
  <c r="D79" i="2"/>
  <c r="AJ78" i="2"/>
  <c r="AI78" i="2"/>
  <c r="AL78" i="2"/>
  <c r="AN78" i="2"/>
  <c r="AK78" i="2"/>
  <c r="AM78" i="2"/>
  <c r="AG78" i="2"/>
  <c r="AD78" i="2"/>
  <c r="AF78" i="2"/>
  <c r="AC78" i="2"/>
  <c r="AE78" i="2"/>
  <c r="AB78" i="2"/>
  <c r="AA78" i="2"/>
  <c r="Z78" i="2"/>
  <c r="S78" i="2"/>
  <c r="U78" i="2"/>
  <c r="Y78" i="2"/>
  <c r="X78" i="2"/>
  <c r="AH78" i="2"/>
  <c r="T78" i="2"/>
  <c r="AP78" i="2" s="1"/>
  <c r="O78" i="2"/>
  <c r="P78" i="2"/>
  <c r="Q78" i="2"/>
  <c r="R78" i="2"/>
  <c r="M78" i="2"/>
  <c r="W78" i="2"/>
  <c r="V78" i="2"/>
  <c r="AO78" i="2"/>
  <c r="B78" i="2"/>
  <c r="C78" i="2"/>
  <c r="D78" i="2"/>
  <c r="AJ77" i="2"/>
  <c r="AI77" i="2"/>
  <c r="AL77" i="2"/>
  <c r="AN77" i="2"/>
  <c r="AK77" i="2"/>
  <c r="AM77" i="2"/>
  <c r="AG77" i="2"/>
  <c r="AD77" i="2"/>
  <c r="AF77" i="2"/>
  <c r="AC77" i="2"/>
  <c r="AE77" i="2"/>
  <c r="AB77" i="2"/>
  <c r="AA77" i="2"/>
  <c r="Z77" i="2"/>
  <c r="S77" i="2"/>
  <c r="U77" i="2"/>
  <c r="Y77" i="2"/>
  <c r="X77" i="2"/>
  <c r="AH77" i="2"/>
  <c r="T77" i="2"/>
  <c r="O77" i="2"/>
  <c r="P77" i="2"/>
  <c r="Q77" i="2"/>
  <c r="R77" i="2"/>
  <c r="M77" i="2"/>
  <c r="W77" i="2"/>
  <c r="V77" i="2"/>
  <c r="AO77" i="2"/>
  <c r="B77" i="2"/>
  <c r="C77" i="2"/>
  <c r="D77" i="2"/>
  <c r="AJ76" i="2"/>
  <c r="AI76" i="2"/>
  <c r="AL76" i="2"/>
  <c r="AN76" i="2"/>
  <c r="AK76" i="2"/>
  <c r="AM76" i="2"/>
  <c r="AG76" i="2"/>
  <c r="AD76" i="2"/>
  <c r="AF76" i="2"/>
  <c r="AC76" i="2"/>
  <c r="AE76" i="2"/>
  <c r="AB76" i="2"/>
  <c r="AA76" i="2"/>
  <c r="Z76" i="2"/>
  <c r="S76" i="2"/>
  <c r="U76" i="2"/>
  <c r="Y76" i="2"/>
  <c r="X76" i="2"/>
  <c r="AH76" i="2"/>
  <c r="T76" i="2"/>
  <c r="O76" i="2"/>
  <c r="P76" i="2"/>
  <c r="Q76" i="2"/>
  <c r="R76" i="2"/>
  <c r="M76" i="2"/>
  <c r="W76" i="2"/>
  <c r="V76" i="2"/>
  <c r="AO76" i="2"/>
  <c r="B76" i="2"/>
  <c r="C76" i="2"/>
  <c r="D76" i="2"/>
  <c r="AJ75" i="2"/>
  <c r="AI75" i="2"/>
  <c r="AL75" i="2"/>
  <c r="AN75" i="2"/>
  <c r="AK75" i="2"/>
  <c r="AM75" i="2"/>
  <c r="AG75" i="2"/>
  <c r="AD75" i="2"/>
  <c r="AF75" i="2"/>
  <c r="AC75" i="2"/>
  <c r="AE75" i="2"/>
  <c r="AB75" i="2"/>
  <c r="AA75" i="2"/>
  <c r="Z75" i="2"/>
  <c r="S75" i="2"/>
  <c r="U75" i="2"/>
  <c r="Y75" i="2"/>
  <c r="X75" i="2"/>
  <c r="AH75" i="2"/>
  <c r="T75" i="2"/>
  <c r="O75" i="2"/>
  <c r="P75" i="2"/>
  <c r="Q75" i="2"/>
  <c r="R75" i="2"/>
  <c r="M75" i="2"/>
  <c r="W75" i="2"/>
  <c r="V75" i="2"/>
  <c r="AO75" i="2"/>
  <c r="B75" i="2"/>
  <c r="C75" i="2"/>
  <c r="D75" i="2"/>
  <c r="AJ74" i="2"/>
  <c r="AI74" i="2"/>
  <c r="AL74" i="2"/>
  <c r="AN74" i="2"/>
  <c r="AK74" i="2"/>
  <c r="AM74" i="2"/>
  <c r="AG74" i="2"/>
  <c r="AD74" i="2"/>
  <c r="AF74" i="2"/>
  <c r="AC74" i="2"/>
  <c r="AE74" i="2"/>
  <c r="AB74" i="2"/>
  <c r="AA74" i="2"/>
  <c r="Z74" i="2"/>
  <c r="S74" i="2"/>
  <c r="U74" i="2"/>
  <c r="Y74" i="2"/>
  <c r="X74" i="2"/>
  <c r="AH74" i="2"/>
  <c r="T74" i="2"/>
  <c r="O74" i="2"/>
  <c r="P74" i="2"/>
  <c r="Q74" i="2"/>
  <c r="R74" i="2"/>
  <c r="M74" i="2"/>
  <c r="W74" i="2"/>
  <c r="V74" i="2"/>
  <c r="AO74" i="2"/>
  <c r="B74" i="2"/>
  <c r="C74" i="2"/>
  <c r="D74" i="2"/>
  <c r="AJ73" i="2"/>
  <c r="AI73" i="2"/>
  <c r="AL73" i="2"/>
  <c r="AN73" i="2"/>
  <c r="AK73" i="2"/>
  <c r="AM73" i="2"/>
  <c r="AG73" i="2"/>
  <c r="AD73" i="2"/>
  <c r="AF73" i="2"/>
  <c r="AC73" i="2"/>
  <c r="AE73" i="2"/>
  <c r="AB73" i="2"/>
  <c r="AA73" i="2"/>
  <c r="Z73" i="2"/>
  <c r="S73" i="2"/>
  <c r="U73" i="2"/>
  <c r="Y73" i="2"/>
  <c r="X73" i="2"/>
  <c r="AH73" i="2"/>
  <c r="T73" i="2"/>
  <c r="O73" i="2"/>
  <c r="P73" i="2"/>
  <c r="Q73" i="2"/>
  <c r="R73" i="2"/>
  <c r="M73" i="2"/>
  <c r="W73" i="2"/>
  <c r="V73" i="2"/>
  <c r="AO73" i="2"/>
  <c r="B73" i="2"/>
  <c r="C73" i="2"/>
  <c r="D73" i="2"/>
  <c r="AJ72" i="2"/>
  <c r="AI72" i="2"/>
  <c r="AL72" i="2"/>
  <c r="AN72" i="2"/>
  <c r="AK72" i="2"/>
  <c r="AM72" i="2"/>
  <c r="AG72" i="2"/>
  <c r="AD72" i="2"/>
  <c r="AF72" i="2"/>
  <c r="AC72" i="2"/>
  <c r="AE72" i="2"/>
  <c r="AB72" i="2"/>
  <c r="AA72" i="2"/>
  <c r="Z72" i="2"/>
  <c r="S72" i="2"/>
  <c r="U72" i="2"/>
  <c r="Y72" i="2"/>
  <c r="X72" i="2"/>
  <c r="AH72" i="2"/>
  <c r="T72" i="2"/>
  <c r="O72" i="2"/>
  <c r="P72" i="2"/>
  <c r="Q72" i="2"/>
  <c r="R72" i="2"/>
  <c r="M72" i="2"/>
  <c r="W72" i="2"/>
  <c r="V72" i="2"/>
  <c r="AO72" i="2"/>
  <c r="B72" i="2"/>
  <c r="C72" i="2"/>
  <c r="D72" i="2"/>
  <c r="AJ71" i="2"/>
  <c r="AI71" i="2"/>
  <c r="AL71" i="2"/>
  <c r="AN71" i="2"/>
  <c r="AK71" i="2"/>
  <c r="AM71" i="2"/>
  <c r="AG71" i="2"/>
  <c r="AD71" i="2"/>
  <c r="AF71" i="2"/>
  <c r="AC71" i="2"/>
  <c r="AE71" i="2"/>
  <c r="AB71" i="2"/>
  <c r="AA71" i="2"/>
  <c r="Z71" i="2"/>
  <c r="S71" i="2"/>
  <c r="U71" i="2"/>
  <c r="Y71" i="2"/>
  <c r="X71" i="2"/>
  <c r="AH71" i="2"/>
  <c r="T71" i="2"/>
  <c r="AP71" i="2" s="1"/>
  <c r="O71" i="2"/>
  <c r="P71" i="2"/>
  <c r="Q71" i="2"/>
  <c r="R71" i="2"/>
  <c r="M71" i="2"/>
  <c r="W71" i="2"/>
  <c r="V71" i="2"/>
  <c r="AO71" i="2"/>
  <c r="B71" i="2"/>
  <c r="C71" i="2"/>
  <c r="D71" i="2"/>
  <c r="AJ70" i="2"/>
  <c r="AI70" i="2"/>
  <c r="AL70" i="2"/>
  <c r="AN70" i="2"/>
  <c r="AK70" i="2"/>
  <c r="AM70" i="2"/>
  <c r="AG70" i="2"/>
  <c r="AD70" i="2"/>
  <c r="AF70" i="2"/>
  <c r="AC70" i="2"/>
  <c r="AE70" i="2"/>
  <c r="AB70" i="2"/>
  <c r="AA70" i="2"/>
  <c r="Z70" i="2"/>
  <c r="S70" i="2"/>
  <c r="U70" i="2"/>
  <c r="Y70" i="2"/>
  <c r="X70" i="2"/>
  <c r="AH70" i="2"/>
  <c r="T70" i="2"/>
  <c r="O70" i="2"/>
  <c r="P70" i="2"/>
  <c r="Q70" i="2"/>
  <c r="R70" i="2"/>
  <c r="M70" i="2"/>
  <c r="W70" i="2"/>
  <c r="V70" i="2"/>
  <c r="AO70" i="2"/>
  <c r="B70" i="2"/>
  <c r="C70" i="2"/>
  <c r="D70" i="2"/>
  <c r="AJ69" i="2"/>
  <c r="AI69" i="2"/>
  <c r="AL69" i="2"/>
  <c r="AN69" i="2"/>
  <c r="AK69" i="2"/>
  <c r="AM69" i="2"/>
  <c r="AG69" i="2"/>
  <c r="AD69" i="2"/>
  <c r="AF69" i="2"/>
  <c r="AC69" i="2"/>
  <c r="AE69" i="2"/>
  <c r="AB69" i="2"/>
  <c r="AA69" i="2"/>
  <c r="Z69" i="2"/>
  <c r="S69" i="2"/>
  <c r="U69" i="2"/>
  <c r="Y69" i="2"/>
  <c r="X69" i="2"/>
  <c r="AH69" i="2"/>
  <c r="T69" i="2"/>
  <c r="O69" i="2"/>
  <c r="P69" i="2"/>
  <c r="Q69" i="2"/>
  <c r="R69" i="2"/>
  <c r="M69" i="2"/>
  <c r="W69" i="2"/>
  <c r="V69" i="2"/>
  <c r="AO69" i="2"/>
  <c r="B69" i="2"/>
  <c r="C69" i="2"/>
  <c r="D69" i="2"/>
  <c r="AJ68" i="2"/>
  <c r="AI68" i="2"/>
  <c r="AL68" i="2"/>
  <c r="AN68" i="2"/>
  <c r="AK68" i="2"/>
  <c r="AM68" i="2"/>
  <c r="AG68" i="2"/>
  <c r="AD68" i="2"/>
  <c r="AF68" i="2"/>
  <c r="AC68" i="2"/>
  <c r="AE68" i="2"/>
  <c r="AB68" i="2"/>
  <c r="AA68" i="2"/>
  <c r="Z68" i="2"/>
  <c r="S68" i="2"/>
  <c r="U68" i="2"/>
  <c r="Y68" i="2"/>
  <c r="X68" i="2"/>
  <c r="AH68" i="2"/>
  <c r="T68" i="2"/>
  <c r="O68" i="2"/>
  <c r="P68" i="2"/>
  <c r="Q68" i="2"/>
  <c r="R68" i="2"/>
  <c r="M68" i="2"/>
  <c r="W68" i="2"/>
  <c r="V68" i="2"/>
  <c r="AO68" i="2"/>
  <c r="B68" i="2"/>
  <c r="C68" i="2"/>
  <c r="D68" i="2"/>
  <c r="AJ67" i="2"/>
  <c r="AI67" i="2"/>
  <c r="AL67" i="2"/>
  <c r="AN67" i="2"/>
  <c r="AK67" i="2"/>
  <c r="AM67" i="2"/>
  <c r="AG67" i="2"/>
  <c r="AD67" i="2"/>
  <c r="AF67" i="2"/>
  <c r="AC67" i="2"/>
  <c r="AE67" i="2"/>
  <c r="AB67" i="2"/>
  <c r="AA67" i="2"/>
  <c r="Z67" i="2"/>
  <c r="S67" i="2"/>
  <c r="U67" i="2"/>
  <c r="Y67" i="2"/>
  <c r="X67" i="2"/>
  <c r="AH67" i="2"/>
  <c r="T67" i="2"/>
  <c r="O67" i="2"/>
  <c r="P67" i="2"/>
  <c r="Q67" i="2"/>
  <c r="R67" i="2"/>
  <c r="M67" i="2"/>
  <c r="W67" i="2"/>
  <c r="V67" i="2"/>
  <c r="AO67" i="2"/>
  <c r="B67" i="2"/>
  <c r="C67" i="2"/>
  <c r="D67" i="2"/>
  <c r="AJ66" i="2"/>
  <c r="AI66" i="2"/>
  <c r="AL66" i="2"/>
  <c r="AN66" i="2"/>
  <c r="AK66" i="2"/>
  <c r="AM66" i="2"/>
  <c r="AG66" i="2"/>
  <c r="AD66" i="2"/>
  <c r="AF66" i="2"/>
  <c r="AC66" i="2"/>
  <c r="AE66" i="2"/>
  <c r="AB66" i="2"/>
  <c r="AA66" i="2"/>
  <c r="Z66" i="2"/>
  <c r="S66" i="2"/>
  <c r="U66" i="2"/>
  <c r="Y66" i="2"/>
  <c r="X66" i="2"/>
  <c r="AH66" i="2"/>
  <c r="T66" i="2"/>
  <c r="AP66" i="2" s="1"/>
  <c r="O66" i="2"/>
  <c r="P66" i="2"/>
  <c r="Q66" i="2"/>
  <c r="R66" i="2"/>
  <c r="M66" i="2"/>
  <c r="W66" i="2"/>
  <c r="V66" i="2"/>
  <c r="AO66" i="2"/>
  <c r="B66" i="2"/>
  <c r="C66" i="2"/>
  <c r="D66" i="2"/>
  <c r="AJ65" i="2"/>
  <c r="AI65" i="2"/>
  <c r="AL65" i="2"/>
  <c r="AN65" i="2"/>
  <c r="AK65" i="2"/>
  <c r="AM65" i="2"/>
  <c r="AG65" i="2"/>
  <c r="AD65" i="2"/>
  <c r="AF65" i="2"/>
  <c r="AC65" i="2"/>
  <c r="AE65" i="2"/>
  <c r="AB65" i="2"/>
  <c r="AA65" i="2"/>
  <c r="Z65" i="2"/>
  <c r="S65" i="2"/>
  <c r="U65" i="2"/>
  <c r="Y65" i="2"/>
  <c r="X65" i="2"/>
  <c r="AH65" i="2"/>
  <c r="T65" i="2"/>
  <c r="O65" i="2"/>
  <c r="P65" i="2"/>
  <c r="Q65" i="2"/>
  <c r="R65" i="2"/>
  <c r="M65" i="2"/>
  <c r="W65" i="2"/>
  <c r="V65" i="2"/>
  <c r="AO65" i="2"/>
  <c r="B65" i="2"/>
  <c r="C65" i="2"/>
  <c r="D65" i="2"/>
  <c r="AJ64" i="2"/>
  <c r="AI64" i="2"/>
  <c r="AL64" i="2"/>
  <c r="AN64" i="2"/>
  <c r="AK64" i="2"/>
  <c r="AM64" i="2"/>
  <c r="AG64" i="2"/>
  <c r="AD64" i="2"/>
  <c r="AF64" i="2"/>
  <c r="AC64" i="2"/>
  <c r="AE64" i="2"/>
  <c r="AB64" i="2"/>
  <c r="AA64" i="2"/>
  <c r="Z64" i="2"/>
  <c r="S64" i="2"/>
  <c r="U64" i="2"/>
  <c r="Y64" i="2"/>
  <c r="X64" i="2"/>
  <c r="AH64" i="2"/>
  <c r="T64" i="2"/>
  <c r="O64" i="2"/>
  <c r="P64" i="2"/>
  <c r="Q64" i="2"/>
  <c r="R64" i="2"/>
  <c r="M64" i="2"/>
  <c r="W64" i="2"/>
  <c r="V64" i="2"/>
  <c r="AO64" i="2"/>
  <c r="B64" i="2"/>
  <c r="C64" i="2"/>
  <c r="D64" i="2"/>
  <c r="AJ63" i="2"/>
  <c r="AI63" i="2"/>
  <c r="AL63" i="2"/>
  <c r="AN63" i="2"/>
  <c r="AK63" i="2"/>
  <c r="AM63" i="2"/>
  <c r="AG63" i="2"/>
  <c r="AD63" i="2"/>
  <c r="AF63" i="2"/>
  <c r="AC63" i="2"/>
  <c r="AE63" i="2"/>
  <c r="AB63" i="2"/>
  <c r="AA63" i="2"/>
  <c r="Z63" i="2"/>
  <c r="S63" i="2"/>
  <c r="U63" i="2"/>
  <c r="Y63" i="2"/>
  <c r="X63" i="2"/>
  <c r="AH63" i="2"/>
  <c r="T63" i="2"/>
  <c r="O63" i="2"/>
  <c r="P63" i="2"/>
  <c r="Q63" i="2"/>
  <c r="R63" i="2"/>
  <c r="M63" i="2"/>
  <c r="W63" i="2"/>
  <c r="V63" i="2"/>
  <c r="AO63" i="2"/>
  <c r="B63" i="2"/>
  <c r="C63" i="2"/>
  <c r="D63" i="2"/>
  <c r="AJ62" i="2"/>
  <c r="AI62" i="2"/>
  <c r="AL62" i="2"/>
  <c r="AN62" i="2"/>
  <c r="AK62" i="2"/>
  <c r="AM62" i="2"/>
  <c r="AG62" i="2"/>
  <c r="AD62" i="2"/>
  <c r="AF62" i="2"/>
  <c r="AC62" i="2"/>
  <c r="AE62" i="2"/>
  <c r="AB62" i="2"/>
  <c r="AA62" i="2"/>
  <c r="Z62" i="2"/>
  <c r="S62" i="2"/>
  <c r="U62" i="2"/>
  <c r="Y62" i="2"/>
  <c r="X62" i="2"/>
  <c r="AH62" i="2"/>
  <c r="T62" i="2"/>
  <c r="O62" i="2"/>
  <c r="P62" i="2"/>
  <c r="Q62" i="2"/>
  <c r="R62" i="2"/>
  <c r="M62" i="2"/>
  <c r="W62" i="2"/>
  <c r="V62" i="2"/>
  <c r="AO62" i="2"/>
  <c r="B62" i="2"/>
  <c r="C62" i="2"/>
  <c r="D62" i="2"/>
  <c r="AJ61" i="2"/>
  <c r="AI61" i="2"/>
  <c r="AL61" i="2"/>
  <c r="AN61" i="2"/>
  <c r="AK61" i="2"/>
  <c r="AM61" i="2"/>
  <c r="AG61" i="2"/>
  <c r="AD61" i="2"/>
  <c r="AF61" i="2"/>
  <c r="AC61" i="2"/>
  <c r="AE61" i="2"/>
  <c r="AB61" i="2"/>
  <c r="AA61" i="2"/>
  <c r="Z61" i="2"/>
  <c r="S61" i="2"/>
  <c r="U61" i="2"/>
  <c r="Y61" i="2"/>
  <c r="X61" i="2"/>
  <c r="AH61" i="2"/>
  <c r="T61" i="2"/>
  <c r="O61" i="2"/>
  <c r="P61" i="2"/>
  <c r="Q61" i="2"/>
  <c r="R61" i="2"/>
  <c r="M61" i="2"/>
  <c r="W61" i="2"/>
  <c r="V61" i="2"/>
  <c r="AO61" i="2"/>
  <c r="B61" i="2"/>
  <c r="C61" i="2"/>
  <c r="D61" i="2"/>
  <c r="AJ60" i="2"/>
  <c r="AI60" i="2"/>
  <c r="AL60" i="2"/>
  <c r="AN60" i="2"/>
  <c r="AK60" i="2"/>
  <c r="AM60" i="2"/>
  <c r="AG60" i="2"/>
  <c r="AD60" i="2"/>
  <c r="AF60" i="2"/>
  <c r="AC60" i="2"/>
  <c r="AE60" i="2"/>
  <c r="AB60" i="2"/>
  <c r="AA60" i="2"/>
  <c r="Z60" i="2"/>
  <c r="S60" i="2"/>
  <c r="U60" i="2"/>
  <c r="Y60" i="2"/>
  <c r="X60" i="2"/>
  <c r="AH60" i="2"/>
  <c r="T60" i="2"/>
  <c r="O60" i="2"/>
  <c r="P60" i="2"/>
  <c r="Q60" i="2"/>
  <c r="R60" i="2"/>
  <c r="M60" i="2"/>
  <c r="W60" i="2"/>
  <c r="V60" i="2"/>
  <c r="AO60" i="2"/>
  <c r="B60" i="2"/>
  <c r="C60" i="2"/>
  <c r="D60" i="2"/>
  <c r="AJ59" i="2"/>
  <c r="AI59" i="2"/>
  <c r="AL59" i="2"/>
  <c r="AN59" i="2"/>
  <c r="AK59" i="2"/>
  <c r="AM59" i="2"/>
  <c r="AG59" i="2"/>
  <c r="AD59" i="2"/>
  <c r="AF59" i="2"/>
  <c r="AC59" i="2"/>
  <c r="AE59" i="2"/>
  <c r="AB59" i="2"/>
  <c r="AA59" i="2"/>
  <c r="Z59" i="2"/>
  <c r="S59" i="2"/>
  <c r="U59" i="2"/>
  <c r="Y59" i="2"/>
  <c r="X59" i="2"/>
  <c r="AH59" i="2"/>
  <c r="T59" i="2"/>
  <c r="AP59" i="2" s="1"/>
  <c r="O59" i="2"/>
  <c r="P59" i="2"/>
  <c r="Q59" i="2"/>
  <c r="R59" i="2"/>
  <c r="M59" i="2"/>
  <c r="W59" i="2"/>
  <c r="V59" i="2"/>
  <c r="AO59" i="2"/>
  <c r="B59" i="2"/>
  <c r="C59" i="2"/>
  <c r="D59" i="2"/>
  <c r="AJ58" i="2"/>
  <c r="AI58" i="2"/>
  <c r="AL58" i="2"/>
  <c r="AN58" i="2"/>
  <c r="AK58" i="2"/>
  <c r="AM58" i="2"/>
  <c r="AG58" i="2"/>
  <c r="AD58" i="2"/>
  <c r="AF58" i="2"/>
  <c r="AC58" i="2"/>
  <c r="AE58" i="2"/>
  <c r="AB58" i="2"/>
  <c r="AA58" i="2"/>
  <c r="Z58" i="2"/>
  <c r="S58" i="2"/>
  <c r="U58" i="2"/>
  <c r="Y58" i="2"/>
  <c r="X58" i="2"/>
  <c r="AH58" i="2"/>
  <c r="T58" i="2"/>
  <c r="O58" i="2"/>
  <c r="P58" i="2"/>
  <c r="Q58" i="2"/>
  <c r="R58" i="2"/>
  <c r="M58" i="2"/>
  <c r="W58" i="2"/>
  <c r="V58" i="2"/>
  <c r="AO58" i="2"/>
  <c r="B58" i="2"/>
  <c r="C58" i="2"/>
  <c r="D58" i="2"/>
  <c r="AJ57" i="2"/>
  <c r="AI57" i="2"/>
  <c r="AL57" i="2"/>
  <c r="AN57" i="2"/>
  <c r="AK57" i="2"/>
  <c r="AM57" i="2"/>
  <c r="AG57" i="2"/>
  <c r="AD57" i="2"/>
  <c r="AF57" i="2"/>
  <c r="AC57" i="2"/>
  <c r="AE57" i="2"/>
  <c r="AB57" i="2"/>
  <c r="AA57" i="2"/>
  <c r="Z57" i="2"/>
  <c r="S57" i="2"/>
  <c r="U57" i="2"/>
  <c r="Y57" i="2"/>
  <c r="X57" i="2"/>
  <c r="AH57" i="2"/>
  <c r="T57" i="2"/>
  <c r="O57" i="2"/>
  <c r="P57" i="2"/>
  <c r="Q57" i="2"/>
  <c r="R57" i="2"/>
  <c r="M57" i="2"/>
  <c r="W57" i="2"/>
  <c r="V57" i="2"/>
  <c r="AO57" i="2"/>
  <c r="B57" i="2"/>
  <c r="C57" i="2"/>
  <c r="D57" i="2"/>
  <c r="AJ56" i="2"/>
  <c r="AI56" i="2"/>
  <c r="AL56" i="2"/>
  <c r="AN56" i="2"/>
  <c r="AK56" i="2"/>
  <c r="AM56" i="2"/>
  <c r="AG56" i="2"/>
  <c r="AD56" i="2"/>
  <c r="AF56" i="2"/>
  <c r="AC56" i="2"/>
  <c r="AE56" i="2"/>
  <c r="AB56" i="2"/>
  <c r="AA56" i="2"/>
  <c r="Z56" i="2"/>
  <c r="S56" i="2"/>
  <c r="U56" i="2"/>
  <c r="Y56" i="2"/>
  <c r="X56" i="2"/>
  <c r="AH56" i="2"/>
  <c r="T56" i="2"/>
  <c r="O56" i="2"/>
  <c r="P56" i="2"/>
  <c r="Q56" i="2"/>
  <c r="R56" i="2"/>
  <c r="M56" i="2"/>
  <c r="W56" i="2"/>
  <c r="V56" i="2"/>
  <c r="AO56" i="2"/>
  <c r="B56" i="2"/>
  <c r="C56" i="2"/>
  <c r="D56" i="2"/>
  <c r="AJ55" i="2"/>
  <c r="AI55" i="2"/>
  <c r="AL55" i="2"/>
  <c r="AN55" i="2"/>
  <c r="AK55" i="2"/>
  <c r="AM55" i="2"/>
  <c r="AG55" i="2"/>
  <c r="AD55" i="2"/>
  <c r="AF55" i="2"/>
  <c r="AC55" i="2"/>
  <c r="AE55" i="2"/>
  <c r="AB55" i="2"/>
  <c r="AA55" i="2"/>
  <c r="Z55" i="2"/>
  <c r="S55" i="2"/>
  <c r="U55" i="2"/>
  <c r="Y55" i="2"/>
  <c r="X55" i="2"/>
  <c r="AH55" i="2"/>
  <c r="T55" i="2"/>
  <c r="O55" i="2"/>
  <c r="P55" i="2"/>
  <c r="Q55" i="2"/>
  <c r="R55" i="2"/>
  <c r="M55" i="2"/>
  <c r="W55" i="2"/>
  <c r="V55" i="2"/>
  <c r="AO55" i="2"/>
  <c r="B55" i="2"/>
  <c r="C55" i="2"/>
  <c r="D55" i="2"/>
  <c r="AJ54" i="2"/>
  <c r="AI54" i="2"/>
  <c r="AL54" i="2"/>
  <c r="AN54" i="2"/>
  <c r="AK54" i="2"/>
  <c r="AM54" i="2"/>
  <c r="AG54" i="2"/>
  <c r="AD54" i="2"/>
  <c r="AF54" i="2"/>
  <c r="AC54" i="2"/>
  <c r="AE54" i="2"/>
  <c r="AB54" i="2"/>
  <c r="AA54" i="2"/>
  <c r="Z54" i="2"/>
  <c r="S54" i="2"/>
  <c r="U54" i="2"/>
  <c r="Y54" i="2"/>
  <c r="X54" i="2"/>
  <c r="AH54" i="2"/>
  <c r="T54" i="2"/>
  <c r="AP54" i="2" s="1"/>
  <c r="O54" i="2"/>
  <c r="P54" i="2"/>
  <c r="Q54" i="2"/>
  <c r="R54" i="2"/>
  <c r="M54" i="2"/>
  <c r="W54" i="2"/>
  <c r="V54" i="2"/>
  <c r="AO54" i="2"/>
  <c r="B54" i="2"/>
  <c r="C54" i="2"/>
  <c r="D54" i="2"/>
  <c r="AJ53" i="2"/>
  <c r="AI53" i="2"/>
  <c r="AL53" i="2"/>
  <c r="AN53" i="2"/>
  <c r="AK53" i="2"/>
  <c r="AM53" i="2"/>
  <c r="AG53" i="2"/>
  <c r="AD53" i="2"/>
  <c r="AF53" i="2"/>
  <c r="AC53" i="2"/>
  <c r="AE53" i="2"/>
  <c r="AB53" i="2"/>
  <c r="AA53" i="2"/>
  <c r="Z53" i="2"/>
  <c r="S53" i="2"/>
  <c r="U53" i="2"/>
  <c r="Y53" i="2"/>
  <c r="X53" i="2"/>
  <c r="AH53" i="2"/>
  <c r="T53" i="2"/>
  <c r="O53" i="2"/>
  <c r="P53" i="2"/>
  <c r="Q53" i="2"/>
  <c r="R53" i="2"/>
  <c r="M53" i="2"/>
  <c r="W53" i="2"/>
  <c r="V53" i="2"/>
  <c r="AO53" i="2"/>
  <c r="B53" i="2"/>
  <c r="C53" i="2"/>
  <c r="D53" i="2"/>
  <c r="AJ52" i="2"/>
  <c r="AI52" i="2"/>
  <c r="AL52" i="2"/>
  <c r="AN52" i="2"/>
  <c r="AK52" i="2"/>
  <c r="AM52" i="2"/>
  <c r="AG52" i="2"/>
  <c r="AD52" i="2"/>
  <c r="AF52" i="2"/>
  <c r="AC52" i="2"/>
  <c r="AE52" i="2"/>
  <c r="AB52" i="2"/>
  <c r="AA52" i="2"/>
  <c r="Z52" i="2"/>
  <c r="S52" i="2"/>
  <c r="U52" i="2"/>
  <c r="Y52" i="2"/>
  <c r="X52" i="2"/>
  <c r="AH52" i="2"/>
  <c r="T52" i="2"/>
  <c r="O52" i="2"/>
  <c r="P52" i="2"/>
  <c r="Q52" i="2"/>
  <c r="R52" i="2"/>
  <c r="M52" i="2"/>
  <c r="W52" i="2"/>
  <c r="V52" i="2"/>
  <c r="AO52" i="2"/>
  <c r="B52" i="2"/>
  <c r="C52" i="2"/>
  <c r="D52" i="2"/>
  <c r="AJ51" i="2"/>
  <c r="AI51" i="2"/>
  <c r="AL51" i="2"/>
  <c r="AN51" i="2"/>
  <c r="AK51" i="2"/>
  <c r="AM51" i="2"/>
  <c r="AG51" i="2"/>
  <c r="AD51" i="2"/>
  <c r="AF51" i="2"/>
  <c r="AC51" i="2"/>
  <c r="AE51" i="2"/>
  <c r="AB51" i="2"/>
  <c r="AA51" i="2"/>
  <c r="Z51" i="2"/>
  <c r="S51" i="2"/>
  <c r="U51" i="2"/>
  <c r="Y51" i="2"/>
  <c r="X51" i="2"/>
  <c r="AH51" i="2"/>
  <c r="T51" i="2"/>
  <c r="O51" i="2"/>
  <c r="P51" i="2"/>
  <c r="Q51" i="2"/>
  <c r="R51" i="2"/>
  <c r="M51" i="2"/>
  <c r="W51" i="2"/>
  <c r="V51" i="2"/>
  <c r="AO51" i="2"/>
  <c r="B51" i="2"/>
  <c r="C51" i="2"/>
  <c r="D51" i="2"/>
  <c r="AJ50" i="2"/>
  <c r="AI50" i="2"/>
  <c r="AL50" i="2"/>
  <c r="AN50" i="2"/>
  <c r="AK50" i="2"/>
  <c r="AM50" i="2"/>
  <c r="AG50" i="2"/>
  <c r="AD50" i="2"/>
  <c r="AF50" i="2"/>
  <c r="AC50" i="2"/>
  <c r="AE50" i="2"/>
  <c r="AB50" i="2"/>
  <c r="AA50" i="2"/>
  <c r="Z50" i="2"/>
  <c r="S50" i="2"/>
  <c r="U50" i="2"/>
  <c r="Y50" i="2"/>
  <c r="X50" i="2"/>
  <c r="AH50" i="2"/>
  <c r="T50" i="2"/>
  <c r="O50" i="2"/>
  <c r="P50" i="2"/>
  <c r="Q50" i="2"/>
  <c r="R50" i="2"/>
  <c r="M50" i="2"/>
  <c r="W50" i="2"/>
  <c r="V50" i="2"/>
  <c r="AO50" i="2"/>
  <c r="B50" i="2"/>
  <c r="C50" i="2"/>
  <c r="D50" i="2"/>
  <c r="AJ49" i="2"/>
  <c r="AI49" i="2"/>
  <c r="AL49" i="2"/>
  <c r="AN49" i="2"/>
  <c r="AK49" i="2"/>
  <c r="AM49" i="2"/>
  <c r="AG49" i="2"/>
  <c r="AD49" i="2"/>
  <c r="AF49" i="2"/>
  <c r="AC49" i="2"/>
  <c r="AE49" i="2"/>
  <c r="AB49" i="2"/>
  <c r="AA49" i="2"/>
  <c r="Z49" i="2"/>
  <c r="S49" i="2"/>
  <c r="U49" i="2"/>
  <c r="Y49" i="2"/>
  <c r="X49" i="2"/>
  <c r="AH49" i="2"/>
  <c r="T49" i="2"/>
  <c r="O49" i="2"/>
  <c r="P49" i="2"/>
  <c r="Q49" i="2"/>
  <c r="R49" i="2"/>
  <c r="M49" i="2"/>
  <c r="W49" i="2"/>
  <c r="V49" i="2"/>
  <c r="AO49" i="2"/>
  <c r="B49" i="2"/>
  <c r="C49" i="2"/>
  <c r="D49" i="2"/>
  <c r="AJ48" i="2"/>
  <c r="AI48" i="2"/>
  <c r="AL48" i="2"/>
  <c r="AN48" i="2"/>
  <c r="AK48" i="2"/>
  <c r="AM48" i="2"/>
  <c r="AG48" i="2"/>
  <c r="AD48" i="2"/>
  <c r="AF48" i="2"/>
  <c r="AC48" i="2"/>
  <c r="AE48" i="2"/>
  <c r="AB48" i="2"/>
  <c r="AA48" i="2"/>
  <c r="Z48" i="2"/>
  <c r="S48" i="2"/>
  <c r="U48" i="2"/>
  <c r="Y48" i="2"/>
  <c r="X48" i="2"/>
  <c r="AH48" i="2"/>
  <c r="T48" i="2"/>
  <c r="O48" i="2"/>
  <c r="P48" i="2"/>
  <c r="Q48" i="2"/>
  <c r="R48" i="2"/>
  <c r="M48" i="2"/>
  <c r="W48" i="2"/>
  <c r="V48" i="2"/>
  <c r="AO48" i="2"/>
  <c r="B48" i="2"/>
  <c r="C48" i="2"/>
  <c r="D48" i="2"/>
  <c r="AJ47" i="2"/>
  <c r="AI47" i="2"/>
  <c r="AL47" i="2"/>
  <c r="AN47" i="2"/>
  <c r="AK47" i="2"/>
  <c r="AM47" i="2"/>
  <c r="AG47" i="2"/>
  <c r="AD47" i="2"/>
  <c r="AF47" i="2"/>
  <c r="AC47" i="2"/>
  <c r="AE47" i="2"/>
  <c r="AB47" i="2"/>
  <c r="AA47" i="2"/>
  <c r="Z47" i="2"/>
  <c r="S47" i="2"/>
  <c r="U47" i="2"/>
  <c r="Y47" i="2"/>
  <c r="X47" i="2"/>
  <c r="AH47" i="2"/>
  <c r="T47" i="2"/>
  <c r="AP47" i="2" s="1"/>
  <c r="O47" i="2"/>
  <c r="P47" i="2"/>
  <c r="Q47" i="2"/>
  <c r="R47" i="2"/>
  <c r="M47" i="2"/>
  <c r="W47" i="2"/>
  <c r="V47" i="2"/>
  <c r="AO47" i="2"/>
  <c r="B47" i="2"/>
  <c r="C47" i="2"/>
  <c r="D47" i="2"/>
  <c r="AJ46" i="2"/>
  <c r="AI46" i="2"/>
  <c r="AL46" i="2"/>
  <c r="AN46" i="2"/>
  <c r="AK46" i="2"/>
  <c r="AM46" i="2"/>
  <c r="AG46" i="2"/>
  <c r="AD46" i="2"/>
  <c r="AF46" i="2"/>
  <c r="AC46" i="2"/>
  <c r="AE46" i="2"/>
  <c r="AB46" i="2"/>
  <c r="AA46" i="2"/>
  <c r="Z46" i="2"/>
  <c r="S46" i="2"/>
  <c r="U46" i="2"/>
  <c r="Y46" i="2"/>
  <c r="X46" i="2"/>
  <c r="AH46" i="2"/>
  <c r="T46" i="2"/>
  <c r="O46" i="2"/>
  <c r="P46" i="2"/>
  <c r="Q46" i="2"/>
  <c r="R46" i="2"/>
  <c r="M46" i="2"/>
  <c r="W46" i="2"/>
  <c r="V46" i="2"/>
  <c r="AO46" i="2"/>
  <c r="B46" i="2"/>
  <c r="C46" i="2"/>
  <c r="D46" i="2"/>
  <c r="AJ45" i="2"/>
  <c r="AI45" i="2"/>
  <c r="AL45" i="2"/>
  <c r="AN45" i="2"/>
  <c r="AK45" i="2"/>
  <c r="AM45" i="2"/>
  <c r="AG45" i="2"/>
  <c r="AD45" i="2"/>
  <c r="AF45" i="2"/>
  <c r="AC45" i="2"/>
  <c r="AE45" i="2"/>
  <c r="AB45" i="2"/>
  <c r="AA45" i="2"/>
  <c r="Z45" i="2"/>
  <c r="S45" i="2"/>
  <c r="U45" i="2"/>
  <c r="Y45" i="2"/>
  <c r="X45" i="2"/>
  <c r="AH45" i="2"/>
  <c r="T45" i="2"/>
  <c r="O45" i="2"/>
  <c r="P45" i="2"/>
  <c r="Q45" i="2"/>
  <c r="R45" i="2"/>
  <c r="M45" i="2"/>
  <c r="W45" i="2"/>
  <c r="V45" i="2"/>
  <c r="AO45" i="2"/>
  <c r="B45" i="2"/>
  <c r="C45" i="2"/>
  <c r="D45" i="2"/>
  <c r="AJ44" i="2"/>
  <c r="AI44" i="2"/>
  <c r="AL44" i="2"/>
  <c r="AN44" i="2"/>
  <c r="AK44" i="2"/>
  <c r="AM44" i="2"/>
  <c r="AG44" i="2"/>
  <c r="AD44" i="2"/>
  <c r="AF44" i="2"/>
  <c r="AC44" i="2"/>
  <c r="AE44" i="2"/>
  <c r="AB44" i="2"/>
  <c r="AA44" i="2"/>
  <c r="Z44" i="2"/>
  <c r="S44" i="2"/>
  <c r="U44" i="2"/>
  <c r="Y44" i="2"/>
  <c r="X44" i="2"/>
  <c r="AH44" i="2"/>
  <c r="T44" i="2"/>
  <c r="O44" i="2"/>
  <c r="P44" i="2"/>
  <c r="Q44" i="2"/>
  <c r="R44" i="2"/>
  <c r="M44" i="2"/>
  <c r="W44" i="2"/>
  <c r="V44" i="2"/>
  <c r="AO44" i="2"/>
  <c r="B44" i="2"/>
  <c r="C44" i="2"/>
  <c r="D44" i="2"/>
  <c r="AJ43" i="2"/>
  <c r="AI43" i="2"/>
  <c r="AL43" i="2"/>
  <c r="AN43" i="2"/>
  <c r="AK43" i="2"/>
  <c r="AM43" i="2"/>
  <c r="AG43" i="2"/>
  <c r="AD43" i="2"/>
  <c r="AF43" i="2"/>
  <c r="AC43" i="2"/>
  <c r="AE43" i="2"/>
  <c r="AB43" i="2"/>
  <c r="AA43" i="2"/>
  <c r="Z43" i="2"/>
  <c r="S43" i="2"/>
  <c r="U43" i="2"/>
  <c r="Y43" i="2"/>
  <c r="X43" i="2"/>
  <c r="AH43" i="2"/>
  <c r="T43" i="2"/>
  <c r="O43" i="2"/>
  <c r="P43" i="2"/>
  <c r="Q43" i="2"/>
  <c r="R43" i="2"/>
  <c r="M43" i="2"/>
  <c r="W43" i="2"/>
  <c r="V43" i="2"/>
  <c r="AO43" i="2"/>
  <c r="B43" i="2"/>
  <c r="C43" i="2"/>
  <c r="D43" i="2"/>
  <c r="AJ42" i="2"/>
  <c r="AI42" i="2"/>
  <c r="AL42" i="2"/>
  <c r="AN42" i="2"/>
  <c r="AK42" i="2"/>
  <c r="AM42" i="2"/>
  <c r="AG42" i="2"/>
  <c r="AD42" i="2"/>
  <c r="AF42" i="2"/>
  <c r="AC42" i="2"/>
  <c r="AE42" i="2"/>
  <c r="AB42" i="2"/>
  <c r="AA42" i="2"/>
  <c r="Z42" i="2"/>
  <c r="S42" i="2"/>
  <c r="U42" i="2"/>
  <c r="Y42" i="2"/>
  <c r="X42" i="2"/>
  <c r="AH42" i="2"/>
  <c r="T42" i="2"/>
  <c r="AP42" i="2" s="1"/>
  <c r="O42" i="2"/>
  <c r="P42" i="2"/>
  <c r="Q42" i="2"/>
  <c r="R42" i="2"/>
  <c r="M42" i="2"/>
  <c r="W42" i="2"/>
  <c r="V42" i="2"/>
  <c r="AO42" i="2"/>
  <c r="B42" i="2"/>
  <c r="C42" i="2"/>
  <c r="D42" i="2"/>
  <c r="AJ41" i="2"/>
  <c r="AI41" i="2"/>
  <c r="AL41" i="2"/>
  <c r="AN41" i="2"/>
  <c r="AK41" i="2"/>
  <c r="AM41" i="2"/>
  <c r="AG41" i="2"/>
  <c r="AD41" i="2"/>
  <c r="AF41" i="2"/>
  <c r="AC41" i="2"/>
  <c r="AE41" i="2"/>
  <c r="AB41" i="2"/>
  <c r="AA41" i="2"/>
  <c r="Z41" i="2"/>
  <c r="S41" i="2"/>
  <c r="U41" i="2"/>
  <c r="Y41" i="2"/>
  <c r="X41" i="2"/>
  <c r="AH41" i="2"/>
  <c r="T41" i="2"/>
  <c r="O41" i="2"/>
  <c r="P41" i="2"/>
  <c r="Q41" i="2"/>
  <c r="R41" i="2"/>
  <c r="M41" i="2"/>
  <c r="W41" i="2"/>
  <c r="V41" i="2"/>
  <c r="AO41" i="2"/>
  <c r="B41" i="2"/>
  <c r="C41" i="2"/>
  <c r="D41" i="2"/>
  <c r="AJ40" i="2"/>
  <c r="AI40" i="2"/>
  <c r="AL40" i="2"/>
  <c r="AN40" i="2"/>
  <c r="AK40" i="2"/>
  <c r="AM40" i="2"/>
  <c r="AG40" i="2"/>
  <c r="AD40" i="2"/>
  <c r="AF40" i="2"/>
  <c r="AC40" i="2"/>
  <c r="AE40" i="2"/>
  <c r="AB40" i="2"/>
  <c r="AA40" i="2"/>
  <c r="Z40" i="2"/>
  <c r="S40" i="2"/>
  <c r="U40" i="2"/>
  <c r="Y40" i="2"/>
  <c r="X40" i="2"/>
  <c r="AH40" i="2"/>
  <c r="T40" i="2"/>
  <c r="O40" i="2"/>
  <c r="P40" i="2"/>
  <c r="Q40" i="2"/>
  <c r="R40" i="2"/>
  <c r="M40" i="2"/>
  <c r="W40" i="2"/>
  <c r="V40" i="2"/>
  <c r="AO40" i="2"/>
  <c r="B40" i="2"/>
  <c r="C40" i="2"/>
  <c r="D40" i="2"/>
  <c r="AJ39" i="2"/>
  <c r="AI39" i="2"/>
  <c r="AL39" i="2"/>
  <c r="AN39" i="2"/>
  <c r="AK39" i="2"/>
  <c r="AM39" i="2"/>
  <c r="AG39" i="2"/>
  <c r="AD39" i="2"/>
  <c r="AF39" i="2"/>
  <c r="AC39" i="2"/>
  <c r="AE39" i="2"/>
  <c r="AB39" i="2"/>
  <c r="AA39" i="2"/>
  <c r="Z39" i="2"/>
  <c r="S39" i="2"/>
  <c r="U39" i="2"/>
  <c r="Y39" i="2"/>
  <c r="X39" i="2"/>
  <c r="AH39" i="2"/>
  <c r="T39" i="2"/>
  <c r="O39" i="2"/>
  <c r="P39" i="2"/>
  <c r="Q39" i="2"/>
  <c r="R39" i="2"/>
  <c r="M39" i="2"/>
  <c r="W39" i="2"/>
  <c r="V39" i="2"/>
  <c r="AO39" i="2"/>
  <c r="B39" i="2"/>
  <c r="C39" i="2"/>
  <c r="D39" i="2"/>
  <c r="AJ38" i="2"/>
  <c r="AI38" i="2"/>
  <c r="AL38" i="2"/>
  <c r="AN38" i="2"/>
  <c r="AK38" i="2"/>
  <c r="AM38" i="2"/>
  <c r="AG38" i="2"/>
  <c r="AD38" i="2"/>
  <c r="AF38" i="2"/>
  <c r="AC38" i="2"/>
  <c r="AE38" i="2"/>
  <c r="AB38" i="2"/>
  <c r="AA38" i="2"/>
  <c r="Z38" i="2"/>
  <c r="S38" i="2"/>
  <c r="U38" i="2"/>
  <c r="Y38" i="2"/>
  <c r="X38" i="2"/>
  <c r="AH38" i="2"/>
  <c r="T38" i="2"/>
  <c r="O38" i="2"/>
  <c r="P38" i="2"/>
  <c r="Q38" i="2"/>
  <c r="R38" i="2"/>
  <c r="M38" i="2"/>
  <c r="W38" i="2"/>
  <c r="V38" i="2"/>
  <c r="AO38" i="2"/>
  <c r="B38" i="2"/>
  <c r="C38" i="2"/>
  <c r="D38" i="2"/>
  <c r="AJ37" i="2"/>
  <c r="AI37" i="2"/>
  <c r="AL37" i="2"/>
  <c r="AN37" i="2"/>
  <c r="AK37" i="2"/>
  <c r="AM37" i="2"/>
  <c r="AG37" i="2"/>
  <c r="AD37" i="2"/>
  <c r="AF37" i="2"/>
  <c r="AC37" i="2"/>
  <c r="AE37" i="2"/>
  <c r="AB37" i="2"/>
  <c r="AA37" i="2"/>
  <c r="Z37" i="2"/>
  <c r="S37" i="2"/>
  <c r="U37" i="2"/>
  <c r="Y37" i="2"/>
  <c r="X37" i="2"/>
  <c r="AH37" i="2"/>
  <c r="T37" i="2"/>
  <c r="O37" i="2"/>
  <c r="P37" i="2"/>
  <c r="Q37" i="2"/>
  <c r="R37" i="2"/>
  <c r="M37" i="2"/>
  <c r="W37" i="2"/>
  <c r="V37" i="2"/>
  <c r="AO37" i="2"/>
  <c r="B37" i="2"/>
  <c r="C37" i="2"/>
  <c r="D37" i="2"/>
  <c r="AJ36" i="2"/>
  <c r="AI36" i="2"/>
  <c r="AL36" i="2"/>
  <c r="AN36" i="2"/>
  <c r="AK36" i="2"/>
  <c r="AM36" i="2"/>
  <c r="AG36" i="2"/>
  <c r="AD36" i="2"/>
  <c r="AF36" i="2"/>
  <c r="AC36" i="2"/>
  <c r="AE36" i="2"/>
  <c r="AB36" i="2"/>
  <c r="AA36" i="2"/>
  <c r="Z36" i="2"/>
  <c r="S36" i="2"/>
  <c r="U36" i="2"/>
  <c r="Y36" i="2"/>
  <c r="X36" i="2"/>
  <c r="AH36" i="2"/>
  <c r="T36" i="2"/>
  <c r="O36" i="2"/>
  <c r="P36" i="2"/>
  <c r="Q36" i="2"/>
  <c r="R36" i="2"/>
  <c r="M36" i="2"/>
  <c r="W36" i="2"/>
  <c r="V36" i="2"/>
  <c r="AO36" i="2"/>
  <c r="B36" i="2"/>
  <c r="C36" i="2"/>
  <c r="D36" i="2"/>
  <c r="AJ35" i="2"/>
  <c r="AI35" i="2"/>
  <c r="AL35" i="2"/>
  <c r="AN35" i="2"/>
  <c r="AK35" i="2"/>
  <c r="AM35" i="2"/>
  <c r="AG35" i="2"/>
  <c r="AD35" i="2"/>
  <c r="AF35" i="2"/>
  <c r="AC35" i="2"/>
  <c r="AE35" i="2"/>
  <c r="AB35" i="2"/>
  <c r="AA35" i="2"/>
  <c r="Z35" i="2"/>
  <c r="S35" i="2"/>
  <c r="U35" i="2"/>
  <c r="Y35" i="2"/>
  <c r="X35" i="2"/>
  <c r="AH35" i="2"/>
  <c r="T35" i="2"/>
  <c r="AP35" i="2" s="1"/>
  <c r="O35" i="2"/>
  <c r="P35" i="2"/>
  <c r="Q35" i="2"/>
  <c r="R35" i="2"/>
  <c r="M35" i="2"/>
  <c r="W35" i="2"/>
  <c r="V35" i="2"/>
  <c r="AO35" i="2"/>
  <c r="B35" i="2"/>
  <c r="C35" i="2"/>
  <c r="D35" i="2"/>
  <c r="AJ34" i="2"/>
  <c r="AI34" i="2"/>
  <c r="AL34" i="2"/>
  <c r="AN34" i="2"/>
  <c r="AK34" i="2"/>
  <c r="AM34" i="2"/>
  <c r="AG34" i="2"/>
  <c r="AD34" i="2"/>
  <c r="AF34" i="2"/>
  <c r="AC34" i="2"/>
  <c r="AE34" i="2"/>
  <c r="AB34" i="2"/>
  <c r="AA34" i="2"/>
  <c r="Z34" i="2"/>
  <c r="S34" i="2"/>
  <c r="U34" i="2"/>
  <c r="Y34" i="2"/>
  <c r="X34" i="2"/>
  <c r="AH34" i="2"/>
  <c r="T34" i="2"/>
  <c r="O34" i="2"/>
  <c r="P34" i="2"/>
  <c r="Q34" i="2"/>
  <c r="R34" i="2"/>
  <c r="M34" i="2"/>
  <c r="W34" i="2"/>
  <c r="V34" i="2"/>
  <c r="AO34" i="2"/>
  <c r="B34" i="2"/>
  <c r="C34" i="2"/>
  <c r="D34" i="2"/>
  <c r="AJ33" i="2"/>
  <c r="AI33" i="2"/>
  <c r="AL33" i="2"/>
  <c r="AN33" i="2"/>
  <c r="AK33" i="2"/>
  <c r="AM33" i="2"/>
  <c r="AG33" i="2"/>
  <c r="AD33" i="2"/>
  <c r="AF33" i="2"/>
  <c r="AC33" i="2"/>
  <c r="AE33" i="2"/>
  <c r="AB33" i="2"/>
  <c r="AA33" i="2"/>
  <c r="Z33" i="2"/>
  <c r="S33" i="2"/>
  <c r="U33" i="2"/>
  <c r="Y33" i="2"/>
  <c r="X33" i="2"/>
  <c r="AH33" i="2"/>
  <c r="T33" i="2"/>
  <c r="O33" i="2"/>
  <c r="P33" i="2"/>
  <c r="Q33" i="2"/>
  <c r="R33" i="2"/>
  <c r="M33" i="2"/>
  <c r="W33" i="2"/>
  <c r="V33" i="2"/>
  <c r="AO33" i="2"/>
  <c r="B33" i="2"/>
  <c r="C33" i="2"/>
  <c r="D33" i="2"/>
  <c r="AJ32" i="2"/>
  <c r="AI32" i="2"/>
  <c r="AL32" i="2"/>
  <c r="AN32" i="2"/>
  <c r="AK32" i="2"/>
  <c r="AM32" i="2"/>
  <c r="AG32" i="2"/>
  <c r="AD32" i="2"/>
  <c r="AF32" i="2"/>
  <c r="AC32" i="2"/>
  <c r="AE32" i="2"/>
  <c r="AB32" i="2"/>
  <c r="AA32" i="2"/>
  <c r="Z32" i="2"/>
  <c r="S32" i="2"/>
  <c r="U32" i="2"/>
  <c r="Y32" i="2"/>
  <c r="X32" i="2"/>
  <c r="AH32" i="2"/>
  <c r="T32" i="2"/>
  <c r="O32" i="2"/>
  <c r="P32" i="2"/>
  <c r="Q32" i="2"/>
  <c r="R32" i="2"/>
  <c r="M32" i="2"/>
  <c r="W32" i="2"/>
  <c r="V32" i="2"/>
  <c r="AO32" i="2"/>
  <c r="B32" i="2"/>
  <c r="C32" i="2"/>
  <c r="D32" i="2"/>
  <c r="AJ31" i="2"/>
  <c r="AI31" i="2"/>
  <c r="AL31" i="2"/>
  <c r="AN31" i="2"/>
  <c r="AK31" i="2"/>
  <c r="AM31" i="2"/>
  <c r="AG31" i="2"/>
  <c r="AD31" i="2"/>
  <c r="AF31" i="2"/>
  <c r="AC31" i="2"/>
  <c r="AE31" i="2"/>
  <c r="AB31" i="2"/>
  <c r="AA31" i="2"/>
  <c r="Z31" i="2"/>
  <c r="S31" i="2"/>
  <c r="U31" i="2"/>
  <c r="Y31" i="2"/>
  <c r="X31" i="2"/>
  <c r="AH31" i="2"/>
  <c r="T31" i="2"/>
  <c r="O31" i="2"/>
  <c r="P31" i="2"/>
  <c r="Q31" i="2"/>
  <c r="R31" i="2"/>
  <c r="M31" i="2"/>
  <c r="W31" i="2"/>
  <c r="V31" i="2"/>
  <c r="AO31" i="2"/>
  <c r="B31" i="2"/>
  <c r="C31" i="2"/>
  <c r="D31" i="2"/>
  <c r="AJ30" i="2"/>
  <c r="AI30" i="2"/>
  <c r="AL30" i="2"/>
  <c r="AN30" i="2"/>
  <c r="AK30" i="2"/>
  <c r="AM30" i="2"/>
  <c r="AG30" i="2"/>
  <c r="AD30" i="2"/>
  <c r="AF30" i="2"/>
  <c r="AC30" i="2"/>
  <c r="AE30" i="2"/>
  <c r="AB30" i="2"/>
  <c r="AA30" i="2"/>
  <c r="Z30" i="2"/>
  <c r="S30" i="2"/>
  <c r="U30" i="2"/>
  <c r="Y30" i="2"/>
  <c r="X30" i="2"/>
  <c r="AH30" i="2"/>
  <c r="T30" i="2"/>
  <c r="AP30" i="2" s="1"/>
  <c r="O30" i="2"/>
  <c r="P30" i="2"/>
  <c r="Q30" i="2"/>
  <c r="R30" i="2"/>
  <c r="M30" i="2"/>
  <c r="W30" i="2"/>
  <c r="V30" i="2"/>
  <c r="AO30" i="2"/>
  <c r="B30" i="2"/>
  <c r="C30" i="2"/>
  <c r="D30" i="2"/>
  <c r="AJ29" i="2"/>
  <c r="AI29" i="2"/>
  <c r="AL29" i="2"/>
  <c r="AN29" i="2"/>
  <c r="AK29" i="2"/>
  <c r="AM29" i="2"/>
  <c r="AG29" i="2"/>
  <c r="AD29" i="2"/>
  <c r="AF29" i="2"/>
  <c r="AC29" i="2"/>
  <c r="AE29" i="2"/>
  <c r="AB29" i="2"/>
  <c r="AA29" i="2"/>
  <c r="Z29" i="2"/>
  <c r="S29" i="2"/>
  <c r="U29" i="2"/>
  <c r="Y29" i="2"/>
  <c r="X29" i="2"/>
  <c r="AH29" i="2"/>
  <c r="T29" i="2"/>
  <c r="O29" i="2"/>
  <c r="P29" i="2"/>
  <c r="Q29" i="2"/>
  <c r="R29" i="2"/>
  <c r="M29" i="2"/>
  <c r="W29" i="2"/>
  <c r="V29" i="2"/>
  <c r="AO29" i="2"/>
  <c r="B29" i="2"/>
  <c r="C29" i="2"/>
  <c r="D29" i="2"/>
  <c r="AJ28" i="2"/>
  <c r="AI28" i="2"/>
  <c r="AL28" i="2"/>
  <c r="AN28" i="2"/>
  <c r="AK28" i="2"/>
  <c r="AM28" i="2"/>
  <c r="AG28" i="2"/>
  <c r="AD28" i="2"/>
  <c r="AF28" i="2"/>
  <c r="AC28" i="2"/>
  <c r="AE28" i="2"/>
  <c r="AB28" i="2"/>
  <c r="AA28" i="2"/>
  <c r="Z28" i="2"/>
  <c r="S28" i="2"/>
  <c r="U28" i="2"/>
  <c r="Y28" i="2"/>
  <c r="X28" i="2"/>
  <c r="AH28" i="2"/>
  <c r="T28" i="2"/>
  <c r="O28" i="2"/>
  <c r="P28" i="2"/>
  <c r="Q28" i="2"/>
  <c r="R28" i="2"/>
  <c r="M28" i="2"/>
  <c r="W28" i="2"/>
  <c r="V28" i="2"/>
  <c r="AO28" i="2"/>
  <c r="B28" i="2"/>
  <c r="C28" i="2"/>
  <c r="D28" i="2"/>
  <c r="AJ27" i="2"/>
  <c r="AI27" i="2"/>
  <c r="AL27" i="2"/>
  <c r="AN27" i="2"/>
  <c r="AK27" i="2"/>
  <c r="AM27" i="2"/>
  <c r="AG27" i="2"/>
  <c r="AD27" i="2"/>
  <c r="AF27" i="2"/>
  <c r="AC27" i="2"/>
  <c r="AE27" i="2"/>
  <c r="AB27" i="2"/>
  <c r="AA27" i="2"/>
  <c r="Z27" i="2"/>
  <c r="S27" i="2"/>
  <c r="U27" i="2"/>
  <c r="Y27" i="2"/>
  <c r="X27" i="2"/>
  <c r="AH27" i="2"/>
  <c r="T27" i="2"/>
  <c r="O27" i="2"/>
  <c r="P27" i="2"/>
  <c r="Q27" i="2"/>
  <c r="R27" i="2"/>
  <c r="M27" i="2"/>
  <c r="W27" i="2"/>
  <c r="V27" i="2"/>
  <c r="AO27" i="2"/>
  <c r="B27" i="2"/>
  <c r="C27" i="2"/>
  <c r="D27" i="2"/>
  <c r="AJ26" i="2"/>
  <c r="AI26" i="2"/>
  <c r="AL26" i="2"/>
  <c r="AN26" i="2"/>
  <c r="AK26" i="2"/>
  <c r="AM26" i="2"/>
  <c r="AG26" i="2"/>
  <c r="AD26" i="2"/>
  <c r="AF26" i="2"/>
  <c r="AC26" i="2"/>
  <c r="AE26" i="2"/>
  <c r="AB26" i="2"/>
  <c r="AA26" i="2"/>
  <c r="Z26" i="2"/>
  <c r="S26" i="2"/>
  <c r="U26" i="2"/>
  <c r="Y26" i="2"/>
  <c r="X26" i="2"/>
  <c r="AH26" i="2"/>
  <c r="T26" i="2"/>
  <c r="O26" i="2"/>
  <c r="P26" i="2"/>
  <c r="Q26" i="2"/>
  <c r="R26" i="2"/>
  <c r="M26" i="2"/>
  <c r="W26" i="2"/>
  <c r="V26" i="2"/>
  <c r="AO26" i="2"/>
  <c r="B26" i="2"/>
  <c r="C26" i="2"/>
  <c r="D26" i="2"/>
  <c r="AJ25" i="2"/>
  <c r="AI25" i="2"/>
  <c r="AL25" i="2"/>
  <c r="AN25" i="2"/>
  <c r="AK25" i="2"/>
  <c r="AM25" i="2"/>
  <c r="AG25" i="2"/>
  <c r="AD25" i="2"/>
  <c r="AF25" i="2"/>
  <c r="AC25" i="2"/>
  <c r="AE25" i="2"/>
  <c r="AB25" i="2"/>
  <c r="AA25" i="2"/>
  <c r="Z25" i="2"/>
  <c r="S25" i="2"/>
  <c r="U25" i="2"/>
  <c r="Y25" i="2"/>
  <c r="X25" i="2"/>
  <c r="AH25" i="2"/>
  <c r="T25" i="2"/>
  <c r="O25" i="2"/>
  <c r="P25" i="2"/>
  <c r="Q25" i="2"/>
  <c r="R25" i="2"/>
  <c r="M25" i="2"/>
  <c r="W25" i="2"/>
  <c r="V25" i="2"/>
  <c r="AO25" i="2"/>
  <c r="B25" i="2"/>
  <c r="C25" i="2"/>
  <c r="D25" i="2"/>
  <c r="AJ24" i="2"/>
  <c r="AI24" i="2"/>
  <c r="AL24" i="2"/>
  <c r="AN24" i="2"/>
  <c r="AK24" i="2"/>
  <c r="AM24" i="2"/>
  <c r="AG24" i="2"/>
  <c r="AD24" i="2"/>
  <c r="AF24" i="2"/>
  <c r="AC24" i="2"/>
  <c r="AE24" i="2"/>
  <c r="AB24" i="2"/>
  <c r="AA24" i="2"/>
  <c r="Z24" i="2"/>
  <c r="S24" i="2"/>
  <c r="U24" i="2"/>
  <c r="Y24" i="2"/>
  <c r="X24" i="2"/>
  <c r="AH24" i="2"/>
  <c r="T24" i="2"/>
  <c r="O24" i="2"/>
  <c r="P24" i="2"/>
  <c r="Q24" i="2"/>
  <c r="R24" i="2"/>
  <c r="M24" i="2"/>
  <c r="W24" i="2"/>
  <c r="V24" i="2"/>
  <c r="AO24" i="2"/>
  <c r="B24" i="2"/>
  <c r="C24" i="2"/>
  <c r="D24" i="2"/>
  <c r="AJ23" i="2"/>
  <c r="AI23" i="2"/>
  <c r="AL23" i="2"/>
  <c r="AN23" i="2"/>
  <c r="AK23" i="2"/>
  <c r="AM23" i="2"/>
  <c r="AG23" i="2"/>
  <c r="AD23" i="2"/>
  <c r="AF23" i="2"/>
  <c r="AC23" i="2"/>
  <c r="AE23" i="2"/>
  <c r="AB23" i="2"/>
  <c r="AA23" i="2"/>
  <c r="Z23" i="2"/>
  <c r="S23" i="2"/>
  <c r="U23" i="2"/>
  <c r="Y23" i="2"/>
  <c r="X23" i="2"/>
  <c r="AH23" i="2"/>
  <c r="T23" i="2"/>
  <c r="AP23" i="2" s="1"/>
  <c r="O23" i="2"/>
  <c r="P23" i="2"/>
  <c r="Q23" i="2"/>
  <c r="R23" i="2"/>
  <c r="M23" i="2"/>
  <c r="W23" i="2"/>
  <c r="V23" i="2"/>
  <c r="AO23" i="2"/>
  <c r="B23" i="2"/>
  <c r="C23" i="2"/>
  <c r="D23" i="2"/>
  <c r="AJ22" i="2"/>
  <c r="AI22" i="2"/>
  <c r="AL22" i="2"/>
  <c r="AN22" i="2"/>
  <c r="AK22" i="2"/>
  <c r="AM22" i="2"/>
  <c r="AG22" i="2"/>
  <c r="AD22" i="2"/>
  <c r="AF22" i="2"/>
  <c r="AC22" i="2"/>
  <c r="AE22" i="2"/>
  <c r="AB22" i="2"/>
  <c r="AA22" i="2"/>
  <c r="Z22" i="2"/>
  <c r="S22" i="2"/>
  <c r="U22" i="2"/>
  <c r="Y22" i="2"/>
  <c r="X22" i="2"/>
  <c r="AH22" i="2"/>
  <c r="T22" i="2"/>
  <c r="O22" i="2"/>
  <c r="P22" i="2"/>
  <c r="Q22" i="2"/>
  <c r="R22" i="2"/>
  <c r="M22" i="2"/>
  <c r="W22" i="2"/>
  <c r="V22" i="2"/>
  <c r="AO22" i="2"/>
  <c r="B22" i="2"/>
  <c r="C22" i="2"/>
  <c r="D22" i="2"/>
  <c r="AJ21" i="2"/>
  <c r="AI21" i="2"/>
  <c r="AL21" i="2"/>
  <c r="AN21" i="2"/>
  <c r="AK21" i="2"/>
  <c r="AM21" i="2"/>
  <c r="AG21" i="2"/>
  <c r="AD21" i="2"/>
  <c r="AF21" i="2"/>
  <c r="AC21" i="2"/>
  <c r="AE21" i="2"/>
  <c r="AB21" i="2"/>
  <c r="AA21" i="2"/>
  <c r="Z21" i="2"/>
  <c r="S21" i="2"/>
  <c r="U21" i="2"/>
  <c r="Y21" i="2"/>
  <c r="X21" i="2"/>
  <c r="AH21" i="2"/>
  <c r="T21" i="2"/>
  <c r="O21" i="2"/>
  <c r="P21" i="2"/>
  <c r="Q21" i="2"/>
  <c r="R21" i="2"/>
  <c r="M21" i="2"/>
  <c r="W21" i="2"/>
  <c r="V21" i="2"/>
  <c r="AO21" i="2"/>
  <c r="B21" i="2"/>
  <c r="C21" i="2"/>
  <c r="D21" i="2"/>
  <c r="AJ20" i="2"/>
  <c r="AI20" i="2"/>
  <c r="AL20" i="2"/>
  <c r="AN20" i="2"/>
  <c r="AK20" i="2"/>
  <c r="AM20" i="2"/>
  <c r="AG20" i="2"/>
  <c r="AD20" i="2"/>
  <c r="AF20" i="2"/>
  <c r="AC20" i="2"/>
  <c r="AE20" i="2"/>
  <c r="AB20" i="2"/>
  <c r="AA20" i="2"/>
  <c r="Z20" i="2"/>
  <c r="S20" i="2"/>
  <c r="U20" i="2"/>
  <c r="Y20" i="2"/>
  <c r="X20" i="2"/>
  <c r="AH20" i="2"/>
  <c r="T20" i="2"/>
  <c r="O20" i="2"/>
  <c r="P20" i="2"/>
  <c r="Q20" i="2"/>
  <c r="R20" i="2"/>
  <c r="M20" i="2"/>
  <c r="W20" i="2"/>
  <c r="V20" i="2"/>
  <c r="AO20" i="2"/>
  <c r="B20" i="2"/>
  <c r="C20" i="2"/>
  <c r="D20" i="2"/>
  <c r="AJ19" i="2"/>
  <c r="AI19" i="2"/>
  <c r="AL19" i="2"/>
  <c r="AN19" i="2"/>
  <c r="AK19" i="2"/>
  <c r="AM19" i="2"/>
  <c r="AG19" i="2"/>
  <c r="AD19" i="2"/>
  <c r="AF19" i="2"/>
  <c r="AC19" i="2"/>
  <c r="AE19" i="2"/>
  <c r="AB19" i="2"/>
  <c r="AA19" i="2"/>
  <c r="Z19" i="2"/>
  <c r="S19" i="2"/>
  <c r="U19" i="2"/>
  <c r="Y19" i="2"/>
  <c r="X19" i="2"/>
  <c r="AH19" i="2"/>
  <c r="T19" i="2"/>
  <c r="O19" i="2"/>
  <c r="P19" i="2"/>
  <c r="Q19" i="2"/>
  <c r="R19" i="2"/>
  <c r="M19" i="2"/>
  <c r="W19" i="2"/>
  <c r="V19" i="2"/>
  <c r="AO19" i="2"/>
  <c r="B19" i="2"/>
  <c r="C19" i="2"/>
  <c r="D19" i="2"/>
  <c r="AJ18" i="2"/>
  <c r="AI18" i="2"/>
  <c r="AL18" i="2"/>
  <c r="AN18" i="2"/>
  <c r="AK18" i="2"/>
  <c r="AM18" i="2"/>
  <c r="AG18" i="2"/>
  <c r="AD18" i="2"/>
  <c r="AF18" i="2"/>
  <c r="AC18" i="2"/>
  <c r="AE18" i="2"/>
  <c r="AB18" i="2"/>
  <c r="AA18" i="2"/>
  <c r="Z18" i="2"/>
  <c r="S18" i="2"/>
  <c r="U18" i="2"/>
  <c r="Y18" i="2"/>
  <c r="X18" i="2"/>
  <c r="AH18" i="2"/>
  <c r="T18" i="2"/>
  <c r="AP18" i="2" s="1"/>
  <c r="O18" i="2"/>
  <c r="P18" i="2"/>
  <c r="Q18" i="2"/>
  <c r="R18" i="2"/>
  <c r="M18" i="2"/>
  <c r="W18" i="2"/>
  <c r="V18" i="2"/>
  <c r="AO18" i="2"/>
  <c r="B18" i="2"/>
  <c r="C18" i="2"/>
  <c r="D18" i="2"/>
  <c r="AJ17" i="2"/>
  <c r="AI17" i="2"/>
  <c r="AL17" i="2"/>
  <c r="AN17" i="2"/>
  <c r="AK17" i="2"/>
  <c r="AM17" i="2"/>
  <c r="AG17" i="2"/>
  <c r="AD17" i="2"/>
  <c r="AF17" i="2"/>
  <c r="AC17" i="2"/>
  <c r="AE17" i="2"/>
  <c r="AB17" i="2"/>
  <c r="AA17" i="2"/>
  <c r="Z17" i="2"/>
  <c r="S17" i="2"/>
  <c r="U17" i="2"/>
  <c r="Y17" i="2"/>
  <c r="X17" i="2"/>
  <c r="AH17" i="2"/>
  <c r="T17" i="2"/>
  <c r="O17" i="2"/>
  <c r="P17" i="2"/>
  <c r="Q17" i="2"/>
  <c r="R17" i="2"/>
  <c r="M17" i="2"/>
  <c r="W17" i="2"/>
  <c r="V17" i="2"/>
  <c r="AO17" i="2"/>
  <c r="B17" i="2"/>
  <c r="C17" i="2"/>
  <c r="D17" i="2"/>
  <c r="AJ16" i="2"/>
  <c r="AI16" i="2"/>
  <c r="AL16" i="2"/>
  <c r="AN16" i="2"/>
  <c r="AK16" i="2"/>
  <c r="AM16" i="2"/>
  <c r="AG16" i="2"/>
  <c r="AD16" i="2"/>
  <c r="AF16" i="2"/>
  <c r="AC16" i="2"/>
  <c r="AE16" i="2"/>
  <c r="AB16" i="2"/>
  <c r="AA16" i="2"/>
  <c r="Z16" i="2"/>
  <c r="S16" i="2"/>
  <c r="U16" i="2"/>
  <c r="Y16" i="2"/>
  <c r="X16" i="2"/>
  <c r="AH16" i="2"/>
  <c r="T16" i="2"/>
  <c r="O16" i="2"/>
  <c r="P16" i="2"/>
  <c r="Q16" i="2"/>
  <c r="R16" i="2"/>
  <c r="M16" i="2"/>
  <c r="W16" i="2"/>
  <c r="V16" i="2"/>
  <c r="AO16" i="2"/>
  <c r="B16" i="2"/>
  <c r="C16" i="2"/>
  <c r="D16" i="2"/>
  <c r="AJ15" i="2"/>
  <c r="AI15" i="2"/>
  <c r="AL15" i="2"/>
  <c r="AN15" i="2"/>
  <c r="AK15" i="2"/>
  <c r="AM15" i="2"/>
  <c r="AG15" i="2"/>
  <c r="AD15" i="2"/>
  <c r="AF15" i="2"/>
  <c r="AC15" i="2"/>
  <c r="AE15" i="2"/>
  <c r="AB15" i="2"/>
  <c r="AA15" i="2"/>
  <c r="Z15" i="2"/>
  <c r="S15" i="2"/>
  <c r="U15" i="2"/>
  <c r="Y15" i="2"/>
  <c r="X15" i="2"/>
  <c r="AH15" i="2"/>
  <c r="T15" i="2"/>
  <c r="O15" i="2"/>
  <c r="P15" i="2"/>
  <c r="Q15" i="2"/>
  <c r="R15" i="2"/>
  <c r="M15" i="2"/>
  <c r="W15" i="2"/>
  <c r="V15" i="2"/>
  <c r="AO15" i="2"/>
  <c r="B15" i="2"/>
  <c r="C15" i="2"/>
  <c r="D15" i="2"/>
  <c r="AJ14" i="2"/>
  <c r="AI14" i="2"/>
  <c r="AL14" i="2"/>
  <c r="AN14" i="2"/>
  <c r="AK14" i="2"/>
  <c r="AM14" i="2"/>
  <c r="AG14" i="2"/>
  <c r="AD14" i="2"/>
  <c r="AF14" i="2"/>
  <c r="AC14" i="2"/>
  <c r="AE14" i="2"/>
  <c r="AB14" i="2"/>
  <c r="AA14" i="2"/>
  <c r="Z14" i="2"/>
  <c r="S14" i="2"/>
  <c r="U14" i="2"/>
  <c r="Y14" i="2"/>
  <c r="X14" i="2"/>
  <c r="AH14" i="2"/>
  <c r="T14" i="2"/>
  <c r="O14" i="2"/>
  <c r="P14" i="2"/>
  <c r="Q14" i="2"/>
  <c r="R14" i="2"/>
  <c r="M14" i="2"/>
  <c r="W14" i="2"/>
  <c r="V14" i="2"/>
  <c r="AO14" i="2"/>
  <c r="B14" i="2"/>
  <c r="C14" i="2"/>
  <c r="D14" i="2"/>
  <c r="AJ13" i="2"/>
  <c r="AI13" i="2"/>
  <c r="AL13" i="2"/>
  <c r="AN13" i="2"/>
  <c r="AK13" i="2"/>
  <c r="AM13" i="2"/>
  <c r="AG13" i="2"/>
  <c r="AD13" i="2"/>
  <c r="AF13" i="2"/>
  <c r="AC13" i="2"/>
  <c r="AE13" i="2"/>
  <c r="AB13" i="2"/>
  <c r="AA13" i="2"/>
  <c r="Z13" i="2"/>
  <c r="S13" i="2"/>
  <c r="U13" i="2"/>
  <c r="Y13" i="2"/>
  <c r="X13" i="2"/>
  <c r="AH13" i="2"/>
  <c r="T13" i="2"/>
  <c r="O13" i="2"/>
  <c r="P13" i="2"/>
  <c r="Q13" i="2"/>
  <c r="R13" i="2"/>
  <c r="M13" i="2"/>
  <c r="W13" i="2"/>
  <c r="V13" i="2"/>
  <c r="AO13" i="2"/>
  <c r="B13" i="2"/>
  <c r="C13" i="2"/>
  <c r="D13" i="2"/>
  <c r="AJ12" i="2"/>
  <c r="AI12" i="2"/>
  <c r="AL12" i="2"/>
  <c r="AN12" i="2"/>
  <c r="AK12" i="2"/>
  <c r="AM12" i="2"/>
  <c r="AG12" i="2"/>
  <c r="AD12" i="2"/>
  <c r="AF12" i="2"/>
  <c r="AC12" i="2"/>
  <c r="AE12" i="2"/>
  <c r="AB12" i="2"/>
  <c r="AA12" i="2"/>
  <c r="Z12" i="2"/>
  <c r="S12" i="2"/>
  <c r="U12" i="2"/>
  <c r="Y12" i="2"/>
  <c r="X12" i="2"/>
  <c r="AH12" i="2"/>
  <c r="T12" i="2"/>
  <c r="O12" i="2"/>
  <c r="P12" i="2"/>
  <c r="Q12" i="2"/>
  <c r="R12" i="2"/>
  <c r="M12" i="2"/>
  <c r="W12" i="2"/>
  <c r="V12" i="2"/>
  <c r="AO12" i="2"/>
  <c r="B12" i="2"/>
  <c r="C12" i="2"/>
  <c r="D12" i="2"/>
  <c r="AJ11" i="2"/>
  <c r="AI11" i="2"/>
  <c r="AL11" i="2"/>
  <c r="AN11" i="2"/>
  <c r="AK11" i="2"/>
  <c r="AM11" i="2"/>
  <c r="AG11" i="2"/>
  <c r="AD11" i="2"/>
  <c r="AF11" i="2"/>
  <c r="AC11" i="2"/>
  <c r="AE11" i="2"/>
  <c r="AB11" i="2"/>
  <c r="AA11" i="2"/>
  <c r="Z11" i="2"/>
  <c r="S11" i="2"/>
  <c r="U11" i="2"/>
  <c r="Y11" i="2"/>
  <c r="X11" i="2"/>
  <c r="AH11" i="2"/>
  <c r="T11" i="2"/>
  <c r="AP11" i="2" s="1"/>
  <c r="O11" i="2"/>
  <c r="P11" i="2"/>
  <c r="Q11" i="2"/>
  <c r="R11" i="2"/>
  <c r="M11" i="2"/>
  <c r="W11" i="2"/>
  <c r="V11" i="2"/>
  <c r="AO11" i="2"/>
  <c r="B11" i="2"/>
  <c r="C11" i="2"/>
  <c r="D11" i="2"/>
  <c r="AJ10" i="2"/>
  <c r="AI10" i="2"/>
  <c r="AL10" i="2"/>
  <c r="AN10" i="2"/>
  <c r="AK10" i="2"/>
  <c r="AM10" i="2"/>
  <c r="AG10" i="2"/>
  <c r="AD10" i="2"/>
  <c r="AF10" i="2"/>
  <c r="AC10" i="2"/>
  <c r="AE10" i="2"/>
  <c r="AB10" i="2"/>
  <c r="AA10" i="2"/>
  <c r="Z10" i="2"/>
  <c r="S10" i="2"/>
  <c r="U10" i="2"/>
  <c r="Y10" i="2"/>
  <c r="X10" i="2"/>
  <c r="AH10" i="2"/>
  <c r="T10" i="2"/>
  <c r="O10" i="2"/>
  <c r="P10" i="2"/>
  <c r="Q10" i="2"/>
  <c r="R10" i="2"/>
  <c r="M10" i="2"/>
  <c r="W10" i="2"/>
  <c r="V10" i="2"/>
  <c r="AO10" i="2"/>
  <c r="B10" i="2"/>
  <c r="C10" i="2"/>
  <c r="D10" i="2"/>
  <c r="AJ9" i="2"/>
  <c r="AI9" i="2"/>
  <c r="AL9" i="2"/>
  <c r="AN9" i="2"/>
  <c r="AK9" i="2"/>
  <c r="AM9" i="2"/>
  <c r="AG9" i="2"/>
  <c r="AD9" i="2"/>
  <c r="AF9" i="2"/>
  <c r="AC9" i="2"/>
  <c r="AE9" i="2"/>
  <c r="AB9" i="2"/>
  <c r="AA9" i="2"/>
  <c r="Z9" i="2"/>
  <c r="S9" i="2"/>
  <c r="U9" i="2"/>
  <c r="Y9" i="2"/>
  <c r="X9" i="2"/>
  <c r="AH9" i="2"/>
  <c r="T9" i="2"/>
  <c r="O9" i="2"/>
  <c r="P9" i="2"/>
  <c r="Q9" i="2"/>
  <c r="R9" i="2"/>
  <c r="M9" i="2"/>
  <c r="W9" i="2"/>
  <c r="V9" i="2"/>
  <c r="AO9" i="2"/>
  <c r="B9" i="2"/>
  <c r="C9" i="2"/>
  <c r="D9" i="2"/>
  <c r="A5" i="2"/>
  <c r="AJ8" i="2"/>
  <c r="AI8" i="2"/>
  <c r="AL8" i="2"/>
  <c r="AN8" i="2"/>
  <c r="AK8" i="2"/>
  <c r="AM8" i="2"/>
  <c r="AG8" i="2"/>
  <c r="AD8" i="2"/>
  <c r="AF8" i="2"/>
  <c r="AC8" i="2"/>
  <c r="AE8" i="2"/>
  <c r="AB8" i="2"/>
  <c r="AA8" i="2"/>
  <c r="Z8" i="2"/>
  <c r="S8" i="2"/>
  <c r="U8" i="2"/>
  <c r="Y8" i="2"/>
  <c r="X8" i="2"/>
  <c r="AH8" i="2"/>
  <c r="T8" i="2"/>
  <c r="O8" i="2"/>
  <c r="P8" i="2"/>
  <c r="Q8" i="2"/>
  <c r="R8" i="2"/>
  <c r="M8" i="2"/>
  <c r="W8" i="2"/>
  <c r="V8" i="2"/>
  <c r="AO8" i="2"/>
  <c r="B8" i="2"/>
  <c r="C8" i="2"/>
  <c r="D8" i="2"/>
  <c r="AJ7" i="2"/>
  <c r="AI7" i="2"/>
  <c r="AL7" i="2"/>
  <c r="AN7" i="2"/>
  <c r="AK7" i="2"/>
  <c r="AM7" i="2"/>
  <c r="AG7" i="2"/>
  <c r="AD7" i="2"/>
  <c r="AF7" i="2"/>
  <c r="AC7" i="2"/>
  <c r="AE7" i="2"/>
  <c r="AB7" i="2"/>
  <c r="AA7" i="2"/>
  <c r="Z7" i="2"/>
  <c r="S7" i="2"/>
  <c r="U7" i="2"/>
  <c r="Y7" i="2"/>
  <c r="X7" i="2"/>
  <c r="AH7" i="2"/>
  <c r="T7" i="2"/>
  <c r="O7" i="2"/>
  <c r="P7" i="2"/>
  <c r="Q7" i="2"/>
  <c r="R7" i="2"/>
  <c r="M7" i="2"/>
  <c r="W7" i="2"/>
  <c r="V7" i="2"/>
  <c r="AO7" i="2"/>
  <c r="B7" i="2"/>
  <c r="C7" i="2"/>
  <c r="D7" i="2"/>
  <c r="AJ6" i="2"/>
  <c r="AI6" i="2"/>
  <c r="AL6" i="2"/>
  <c r="AN6" i="2"/>
  <c r="AK6" i="2"/>
  <c r="AM6" i="2"/>
  <c r="AG6" i="2"/>
  <c r="AD6" i="2"/>
  <c r="AF6" i="2"/>
  <c r="AC6" i="2"/>
  <c r="AE6" i="2"/>
  <c r="AB6" i="2"/>
  <c r="AA6" i="2"/>
  <c r="Z6" i="2"/>
  <c r="S6" i="2"/>
  <c r="U6" i="2"/>
  <c r="Y6" i="2"/>
  <c r="X6" i="2"/>
  <c r="AH6" i="2"/>
  <c r="T6" i="2"/>
  <c r="AP6" i="2" s="1"/>
  <c r="O6" i="2"/>
  <c r="P6" i="2"/>
  <c r="Q6" i="2"/>
  <c r="R6" i="2"/>
  <c r="M6" i="2"/>
  <c r="W6" i="2"/>
  <c r="V6" i="2"/>
  <c r="AO6" i="2"/>
  <c r="B6" i="2"/>
  <c r="C6" i="2"/>
  <c r="D6" i="2"/>
  <c r="AJ5" i="2"/>
  <c r="AI5" i="2"/>
  <c r="AL5" i="2"/>
  <c r="AN5" i="2"/>
  <c r="AK5" i="2"/>
  <c r="AM5" i="2"/>
  <c r="AG5" i="2"/>
  <c r="AD5" i="2"/>
  <c r="AF5" i="2"/>
  <c r="AC5" i="2"/>
  <c r="AE5" i="2"/>
  <c r="AB5" i="2"/>
  <c r="AA5" i="2"/>
  <c r="Z5" i="2"/>
  <c r="S5" i="2"/>
  <c r="U5" i="2"/>
  <c r="Y5" i="2"/>
  <c r="X5" i="2"/>
  <c r="AH5" i="2"/>
  <c r="T5" i="2"/>
  <c r="O5" i="2"/>
  <c r="P5" i="2"/>
  <c r="Q5" i="2"/>
  <c r="R5" i="2"/>
  <c r="M5" i="2"/>
  <c r="W5" i="2"/>
  <c r="V5" i="2"/>
  <c r="AO5" i="2"/>
  <c r="A4" i="2"/>
  <c r="AO4" i="2"/>
  <c r="M4" i="2"/>
  <c r="X4" i="2"/>
  <c r="W4" i="2"/>
  <c r="AJ4" i="2"/>
  <c r="AI4" i="2"/>
  <c r="AL4" i="2"/>
  <c r="Y4" i="2"/>
  <c r="AA4" i="2"/>
  <c r="S4" i="2"/>
  <c r="U4" i="2"/>
  <c r="AH4" i="2"/>
  <c r="AN4" i="2"/>
  <c r="T4" i="2"/>
  <c r="O4" i="2"/>
  <c r="P4" i="2"/>
  <c r="Q4" i="2"/>
  <c r="R4" i="2"/>
  <c r="AB4" i="2"/>
  <c r="Z4" i="2"/>
  <c r="V4" i="2"/>
  <c r="AK4" i="2"/>
  <c r="AM4" i="2"/>
  <c r="B1" i="2"/>
  <c r="C1" i="2" s="1"/>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AG4" i="2"/>
  <c r="AH3" i="2"/>
  <c r="AI3" i="2"/>
  <c r="AJ3" i="2"/>
  <c r="AK3" i="2"/>
  <c r="AL3" i="2"/>
  <c r="AM3" i="2"/>
  <c r="AN3" i="2"/>
  <c r="AO3" i="2"/>
  <c r="AG3" i="2"/>
  <c r="AD4" i="2"/>
  <c r="AF4" i="2"/>
  <c r="AC4" i="2"/>
  <c r="AE4" i="2"/>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s="1"/>
  <c r="AG1" i="1" s="1"/>
  <c r="AH1" i="1" s="1"/>
  <c r="AI1" i="1" s="1"/>
  <c r="AJ1" i="1" s="1"/>
  <c r="AK1" i="1" s="1"/>
  <c r="AL1" i="1" s="1"/>
  <c r="AM1" i="1" s="1"/>
  <c r="AN1" i="1" s="1"/>
  <c r="AO1" i="1" s="1"/>
  <c r="L503" i="2"/>
  <c r="K503" i="2"/>
  <c r="J503" i="2"/>
  <c r="I503" i="2"/>
  <c r="H503" i="2"/>
  <c r="G503" i="2"/>
  <c r="F503" i="2"/>
  <c r="E503" i="2"/>
  <c r="L502" i="2"/>
  <c r="K502" i="2"/>
  <c r="J502" i="2"/>
  <c r="I502" i="2"/>
  <c r="H502" i="2"/>
  <c r="G502" i="2"/>
  <c r="F502" i="2"/>
  <c r="E502" i="2"/>
  <c r="L501" i="2"/>
  <c r="K501" i="2"/>
  <c r="J501" i="2"/>
  <c r="I501" i="2"/>
  <c r="H501" i="2"/>
  <c r="G501" i="2"/>
  <c r="F501" i="2"/>
  <c r="E501" i="2"/>
  <c r="L500" i="2"/>
  <c r="K500" i="2"/>
  <c r="J500" i="2"/>
  <c r="I500" i="2"/>
  <c r="H500" i="2"/>
  <c r="G500" i="2"/>
  <c r="F500" i="2"/>
  <c r="E500" i="2"/>
  <c r="L499" i="2"/>
  <c r="K499" i="2"/>
  <c r="J499" i="2"/>
  <c r="I499" i="2"/>
  <c r="H499" i="2"/>
  <c r="G499" i="2"/>
  <c r="F499" i="2"/>
  <c r="E499" i="2"/>
  <c r="L498" i="2"/>
  <c r="K498" i="2"/>
  <c r="J498" i="2"/>
  <c r="I498" i="2"/>
  <c r="H498" i="2"/>
  <c r="G498" i="2"/>
  <c r="F498" i="2"/>
  <c r="E498"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 i="2"/>
  <c r="L9" i="2"/>
  <c r="L497" i="2"/>
  <c r="L496" i="2"/>
  <c r="L495" i="2"/>
  <c r="L494" i="2"/>
  <c r="L493" i="2"/>
  <c r="L492" i="2"/>
  <c r="L491" i="2"/>
  <c r="L490" i="2"/>
  <c r="L489" i="2"/>
  <c r="L488" i="2"/>
  <c r="L487" i="2"/>
  <c r="L486" i="2"/>
  <c r="L485" i="2"/>
  <c r="L484" i="2"/>
  <c r="L483" i="2"/>
  <c r="L482" i="2"/>
  <c r="L481" i="2"/>
  <c r="L480" i="2"/>
  <c r="L479" i="2"/>
  <c r="L478" i="2"/>
  <c r="L477" i="2"/>
  <c r="L476" i="2"/>
  <c r="L475" i="2"/>
  <c r="L474" i="2"/>
  <c r="L473" i="2"/>
  <c r="L472" i="2"/>
  <c r="L471" i="2"/>
  <c r="L470" i="2"/>
  <c r="L469" i="2"/>
  <c r="L468" i="2"/>
  <c r="L467" i="2"/>
  <c r="L466" i="2"/>
  <c r="L465"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34" i="2"/>
  <c r="L433" i="2"/>
  <c r="L432" i="2"/>
  <c r="L431" i="2"/>
  <c r="L430" i="2"/>
  <c r="L429" i="2"/>
  <c r="L428" i="2"/>
  <c r="L427" i="2"/>
  <c r="L426" i="2"/>
  <c r="L425" i="2"/>
  <c r="L424" i="2"/>
  <c r="L423" i="2"/>
  <c r="L422" i="2"/>
  <c r="L421" i="2"/>
  <c r="L420" i="2"/>
  <c r="L419" i="2"/>
  <c r="L418" i="2"/>
  <c r="L417" i="2"/>
  <c r="L416" i="2"/>
  <c r="L415" i="2"/>
  <c r="L414" i="2"/>
  <c r="L413" i="2"/>
  <c r="L412" i="2"/>
  <c r="L411" i="2"/>
  <c r="L410" i="2"/>
  <c r="L409" i="2"/>
  <c r="L408" i="2"/>
  <c r="L407" i="2"/>
  <c r="L406" i="2"/>
  <c r="L405" i="2"/>
  <c r="L404" i="2"/>
  <c r="L403"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7" i="2"/>
  <c r="L366" i="2"/>
  <c r="L365" i="2"/>
  <c r="L364" i="2"/>
  <c r="L363" i="2"/>
  <c r="L362" i="2"/>
  <c r="L361" i="2"/>
  <c r="L360" i="2"/>
  <c r="L359" i="2"/>
  <c r="L358" i="2"/>
  <c r="L357" i="2"/>
  <c r="L356" i="2"/>
  <c r="L355" i="2"/>
  <c r="L354" i="2"/>
  <c r="L353" i="2"/>
  <c r="L352" i="2"/>
  <c r="L351" i="2"/>
  <c r="L350" i="2"/>
  <c r="L349" i="2"/>
  <c r="L348" i="2"/>
  <c r="L347"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319" i="2"/>
  <c r="L318" i="2"/>
  <c r="L317" i="2"/>
  <c r="L316" i="2"/>
  <c r="L315" i="2"/>
  <c r="L314" i="2"/>
  <c r="L313" i="2"/>
  <c r="L312" i="2"/>
  <c r="L311" i="2"/>
  <c r="L310" i="2"/>
  <c r="L309" i="2"/>
  <c r="L308" i="2"/>
  <c r="L307" i="2"/>
  <c r="L306" i="2"/>
  <c r="L305" i="2"/>
  <c r="L304" i="2"/>
  <c r="L303" i="2"/>
  <c r="L302" i="2"/>
  <c r="L301" i="2"/>
  <c r="L300" i="2"/>
  <c r="L299" i="2"/>
  <c r="L298" i="2"/>
  <c r="L297" i="2"/>
  <c r="L296" i="2"/>
  <c r="L295" i="2"/>
  <c r="L294" i="2"/>
  <c r="L293" i="2"/>
  <c r="L292" i="2"/>
  <c r="L291" i="2"/>
  <c r="L290" i="2"/>
  <c r="L289" i="2"/>
  <c r="L288" i="2"/>
  <c r="L287" i="2"/>
  <c r="L286" i="2"/>
  <c r="L285" i="2"/>
  <c r="L284"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254" i="2"/>
  <c r="L253" i="2"/>
  <c r="L252" i="2"/>
  <c r="L251" i="2"/>
  <c r="L250"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8" i="2"/>
  <c r="L7" i="2"/>
  <c r="L6" i="2"/>
  <c r="L5"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L4" i="2"/>
  <c r="K4" i="2"/>
  <c r="J497" i="2"/>
  <c r="H497" i="2"/>
  <c r="G497" i="2"/>
  <c r="F497" i="2"/>
  <c r="E497" i="2"/>
  <c r="J496" i="2"/>
  <c r="H496" i="2"/>
  <c r="G496" i="2"/>
  <c r="F496" i="2"/>
  <c r="E496" i="2"/>
  <c r="J495" i="2"/>
  <c r="H495" i="2"/>
  <c r="G495" i="2"/>
  <c r="F495" i="2"/>
  <c r="E495" i="2"/>
  <c r="J494" i="2"/>
  <c r="H494" i="2"/>
  <c r="G494" i="2"/>
  <c r="F494" i="2"/>
  <c r="E494" i="2"/>
  <c r="J493" i="2"/>
  <c r="H493" i="2"/>
  <c r="G493" i="2"/>
  <c r="F493" i="2"/>
  <c r="E493" i="2"/>
  <c r="J492" i="2"/>
  <c r="H492" i="2"/>
  <c r="G492" i="2"/>
  <c r="F492" i="2"/>
  <c r="E492" i="2"/>
  <c r="J491" i="2"/>
  <c r="H491" i="2"/>
  <c r="G491" i="2"/>
  <c r="F491" i="2"/>
  <c r="E491" i="2"/>
  <c r="J490" i="2"/>
  <c r="H490" i="2"/>
  <c r="G490" i="2"/>
  <c r="F490" i="2"/>
  <c r="E490" i="2"/>
  <c r="J489" i="2"/>
  <c r="H489" i="2"/>
  <c r="G489" i="2"/>
  <c r="F489" i="2"/>
  <c r="E489" i="2"/>
  <c r="J488" i="2"/>
  <c r="H488" i="2"/>
  <c r="G488" i="2"/>
  <c r="F488" i="2"/>
  <c r="E488" i="2"/>
  <c r="J487" i="2"/>
  <c r="H487" i="2"/>
  <c r="G487" i="2"/>
  <c r="F487" i="2"/>
  <c r="E487" i="2"/>
  <c r="J486" i="2"/>
  <c r="H486" i="2"/>
  <c r="G486" i="2"/>
  <c r="F486" i="2"/>
  <c r="E486" i="2"/>
  <c r="J485" i="2"/>
  <c r="H485" i="2"/>
  <c r="G485" i="2"/>
  <c r="F485" i="2"/>
  <c r="E485" i="2"/>
  <c r="J484" i="2"/>
  <c r="H484" i="2"/>
  <c r="G484" i="2"/>
  <c r="F484" i="2"/>
  <c r="E484" i="2"/>
  <c r="J483" i="2"/>
  <c r="H483" i="2"/>
  <c r="G483" i="2"/>
  <c r="F483" i="2"/>
  <c r="E483" i="2"/>
  <c r="J482" i="2"/>
  <c r="H482" i="2"/>
  <c r="G482" i="2"/>
  <c r="F482" i="2"/>
  <c r="E482" i="2"/>
  <c r="J481" i="2"/>
  <c r="H481" i="2"/>
  <c r="G481" i="2"/>
  <c r="F481" i="2"/>
  <c r="E481" i="2"/>
  <c r="J480" i="2"/>
  <c r="H480" i="2"/>
  <c r="G480" i="2"/>
  <c r="F480" i="2"/>
  <c r="E480" i="2"/>
  <c r="J479" i="2"/>
  <c r="H479" i="2"/>
  <c r="G479" i="2"/>
  <c r="F479" i="2"/>
  <c r="E479" i="2"/>
  <c r="J478" i="2"/>
  <c r="H478" i="2"/>
  <c r="G478" i="2"/>
  <c r="F478" i="2"/>
  <c r="E478" i="2"/>
  <c r="J477" i="2"/>
  <c r="H477" i="2"/>
  <c r="G477" i="2"/>
  <c r="F477" i="2"/>
  <c r="E477" i="2"/>
  <c r="J476" i="2"/>
  <c r="H476" i="2"/>
  <c r="G476" i="2"/>
  <c r="F476" i="2"/>
  <c r="E476" i="2"/>
  <c r="J475" i="2"/>
  <c r="H475" i="2"/>
  <c r="G475" i="2"/>
  <c r="F475" i="2"/>
  <c r="E475" i="2"/>
  <c r="J474" i="2"/>
  <c r="H474" i="2"/>
  <c r="G474" i="2"/>
  <c r="F474" i="2"/>
  <c r="E474" i="2"/>
  <c r="J473" i="2"/>
  <c r="H473" i="2"/>
  <c r="G473" i="2"/>
  <c r="F473" i="2"/>
  <c r="E473" i="2"/>
  <c r="J472" i="2"/>
  <c r="H472" i="2"/>
  <c r="G472" i="2"/>
  <c r="F472" i="2"/>
  <c r="E472" i="2"/>
  <c r="J471" i="2"/>
  <c r="H471" i="2"/>
  <c r="G471" i="2"/>
  <c r="F471" i="2"/>
  <c r="E471" i="2"/>
  <c r="J470" i="2"/>
  <c r="H470" i="2"/>
  <c r="G470" i="2"/>
  <c r="F470" i="2"/>
  <c r="E470" i="2"/>
  <c r="J469" i="2"/>
  <c r="H469" i="2"/>
  <c r="G469" i="2"/>
  <c r="F469" i="2"/>
  <c r="E469" i="2"/>
  <c r="J468" i="2"/>
  <c r="H468" i="2"/>
  <c r="G468" i="2"/>
  <c r="F468" i="2"/>
  <c r="E468" i="2"/>
  <c r="J467" i="2"/>
  <c r="H467" i="2"/>
  <c r="G467" i="2"/>
  <c r="F467" i="2"/>
  <c r="E467" i="2"/>
  <c r="J466" i="2"/>
  <c r="H466" i="2"/>
  <c r="G466" i="2"/>
  <c r="F466" i="2"/>
  <c r="E466" i="2"/>
  <c r="J465" i="2"/>
  <c r="H465" i="2"/>
  <c r="G465" i="2"/>
  <c r="F465" i="2"/>
  <c r="E465" i="2"/>
  <c r="J464" i="2"/>
  <c r="H464" i="2"/>
  <c r="G464" i="2"/>
  <c r="F464" i="2"/>
  <c r="E464" i="2"/>
  <c r="J463" i="2"/>
  <c r="H463" i="2"/>
  <c r="G463" i="2"/>
  <c r="F463" i="2"/>
  <c r="E463" i="2"/>
  <c r="J462" i="2"/>
  <c r="H462" i="2"/>
  <c r="G462" i="2"/>
  <c r="F462" i="2"/>
  <c r="E462" i="2"/>
  <c r="J461" i="2"/>
  <c r="H461" i="2"/>
  <c r="G461" i="2"/>
  <c r="F461" i="2"/>
  <c r="E461" i="2"/>
  <c r="J460" i="2"/>
  <c r="H460" i="2"/>
  <c r="G460" i="2"/>
  <c r="F460" i="2"/>
  <c r="E460" i="2"/>
  <c r="J459" i="2"/>
  <c r="H459" i="2"/>
  <c r="G459" i="2"/>
  <c r="F459" i="2"/>
  <c r="E459" i="2"/>
  <c r="J458" i="2"/>
  <c r="H458" i="2"/>
  <c r="G458" i="2"/>
  <c r="F458" i="2"/>
  <c r="E458" i="2"/>
  <c r="J457" i="2"/>
  <c r="H457" i="2"/>
  <c r="G457" i="2"/>
  <c r="F457" i="2"/>
  <c r="E457" i="2"/>
  <c r="J456" i="2"/>
  <c r="H456" i="2"/>
  <c r="G456" i="2"/>
  <c r="F456" i="2"/>
  <c r="E456" i="2"/>
  <c r="J455" i="2"/>
  <c r="H455" i="2"/>
  <c r="G455" i="2"/>
  <c r="F455" i="2"/>
  <c r="E455" i="2"/>
  <c r="J454" i="2"/>
  <c r="H454" i="2"/>
  <c r="G454" i="2"/>
  <c r="F454" i="2"/>
  <c r="E454" i="2"/>
  <c r="J453" i="2"/>
  <c r="H453" i="2"/>
  <c r="G453" i="2"/>
  <c r="F453" i="2"/>
  <c r="E453" i="2"/>
  <c r="J452" i="2"/>
  <c r="H452" i="2"/>
  <c r="G452" i="2"/>
  <c r="F452" i="2"/>
  <c r="E452" i="2"/>
  <c r="J451" i="2"/>
  <c r="H451" i="2"/>
  <c r="G451" i="2"/>
  <c r="F451" i="2"/>
  <c r="E451" i="2"/>
  <c r="J450" i="2"/>
  <c r="H450" i="2"/>
  <c r="G450" i="2"/>
  <c r="F450" i="2"/>
  <c r="E450" i="2"/>
  <c r="J449" i="2"/>
  <c r="H449" i="2"/>
  <c r="G449" i="2"/>
  <c r="F449" i="2"/>
  <c r="E449" i="2"/>
  <c r="J448" i="2"/>
  <c r="H448" i="2"/>
  <c r="G448" i="2"/>
  <c r="F448" i="2"/>
  <c r="E448" i="2"/>
  <c r="J447" i="2"/>
  <c r="H447" i="2"/>
  <c r="G447" i="2"/>
  <c r="F447" i="2"/>
  <c r="E447" i="2"/>
  <c r="J446" i="2"/>
  <c r="H446" i="2"/>
  <c r="G446" i="2"/>
  <c r="F446" i="2"/>
  <c r="E446" i="2"/>
  <c r="J445" i="2"/>
  <c r="H445" i="2"/>
  <c r="G445" i="2"/>
  <c r="F445" i="2"/>
  <c r="E445" i="2"/>
  <c r="J444" i="2"/>
  <c r="H444" i="2"/>
  <c r="G444" i="2"/>
  <c r="F444" i="2"/>
  <c r="E444" i="2"/>
  <c r="J443" i="2"/>
  <c r="H443" i="2"/>
  <c r="G443" i="2"/>
  <c r="F443" i="2"/>
  <c r="E443" i="2"/>
  <c r="J442" i="2"/>
  <c r="H442" i="2"/>
  <c r="G442" i="2"/>
  <c r="F442" i="2"/>
  <c r="E442" i="2"/>
  <c r="J441" i="2"/>
  <c r="H441" i="2"/>
  <c r="G441" i="2"/>
  <c r="F441" i="2"/>
  <c r="E441" i="2"/>
  <c r="J440" i="2"/>
  <c r="H440" i="2"/>
  <c r="G440" i="2"/>
  <c r="F440" i="2"/>
  <c r="E440" i="2"/>
  <c r="J439" i="2"/>
  <c r="H439" i="2"/>
  <c r="G439" i="2"/>
  <c r="F439" i="2"/>
  <c r="E439" i="2"/>
  <c r="J438" i="2"/>
  <c r="H438" i="2"/>
  <c r="G438" i="2"/>
  <c r="F438" i="2"/>
  <c r="E438" i="2"/>
  <c r="J437" i="2"/>
  <c r="H437" i="2"/>
  <c r="G437" i="2"/>
  <c r="F437" i="2"/>
  <c r="E437" i="2"/>
  <c r="J436" i="2"/>
  <c r="H436" i="2"/>
  <c r="G436" i="2"/>
  <c r="F436" i="2"/>
  <c r="E436" i="2"/>
  <c r="J435" i="2"/>
  <c r="H435" i="2"/>
  <c r="G435" i="2"/>
  <c r="F435" i="2"/>
  <c r="E435" i="2"/>
  <c r="J434" i="2"/>
  <c r="H434" i="2"/>
  <c r="G434" i="2"/>
  <c r="F434" i="2"/>
  <c r="E434" i="2"/>
  <c r="J433" i="2"/>
  <c r="H433" i="2"/>
  <c r="G433" i="2"/>
  <c r="F433" i="2"/>
  <c r="E433" i="2"/>
  <c r="J432" i="2"/>
  <c r="H432" i="2"/>
  <c r="G432" i="2"/>
  <c r="F432" i="2"/>
  <c r="E432" i="2"/>
  <c r="J431" i="2"/>
  <c r="H431" i="2"/>
  <c r="G431" i="2"/>
  <c r="F431" i="2"/>
  <c r="E431" i="2"/>
  <c r="J430" i="2"/>
  <c r="H430" i="2"/>
  <c r="G430" i="2"/>
  <c r="F430" i="2"/>
  <c r="E430" i="2"/>
  <c r="J429" i="2"/>
  <c r="H429" i="2"/>
  <c r="G429" i="2"/>
  <c r="F429" i="2"/>
  <c r="E429" i="2"/>
  <c r="J428" i="2"/>
  <c r="H428" i="2"/>
  <c r="G428" i="2"/>
  <c r="F428" i="2"/>
  <c r="E428" i="2"/>
  <c r="J427" i="2"/>
  <c r="H427" i="2"/>
  <c r="G427" i="2"/>
  <c r="F427" i="2"/>
  <c r="E427" i="2"/>
  <c r="J426" i="2"/>
  <c r="H426" i="2"/>
  <c r="G426" i="2"/>
  <c r="F426" i="2"/>
  <c r="E426" i="2"/>
  <c r="J425" i="2"/>
  <c r="H425" i="2"/>
  <c r="G425" i="2"/>
  <c r="F425" i="2"/>
  <c r="E425" i="2"/>
  <c r="J424" i="2"/>
  <c r="H424" i="2"/>
  <c r="G424" i="2"/>
  <c r="F424" i="2"/>
  <c r="E424" i="2"/>
  <c r="J423" i="2"/>
  <c r="H423" i="2"/>
  <c r="G423" i="2"/>
  <c r="F423" i="2"/>
  <c r="E423" i="2"/>
  <c r="J422" i="2"/>
  <c r="H422" i="2"/>
  <c r="G422" i="2"/>
  <c r="F422" i="2"/>
  <c r="E422" i="2"/>
  <c r="J421" i="2"/>
  <c r="H421" i="2"/>
  <c r="G421" i="2"/>
  <c r="F421" i="2"/>
  <c r="E421" i="2"/>
  <c r="J420" i="2"/>
  <c r="H420" i="2"/>
  <c r="G420" i="2"/>
  <c r="F420" i="2"/>
  <c r="E420" i="2"/>
  <c r="J419" i="2"/>
  <c r="H419" i="2"/>
  <c r="G419" i="2"/>
  <c r="F419" i="2"/>
  <c r="E419" i="2"/>
  <c r="J418" i="2"/>
  <c r="H418" i="2"/>
  <c r="G418" i="2"/>
  <c r="F418" i="2"/>
  <c r="E418" i="2"/>
  <c r="J417" i="2"/>
  <c r="H417" i="2"/>
  <c r="G417" i="2"/>
  <c r="F417" i="2"/>
  <c r="E417" i="2"/>
  <c r="J416" i="2"/>
  <c r="H416" i="2"/>
  <c r="G416" i="2"/>
  <c r="F416" i="2"/>
  <c r="E416" i="2"/>
  <c r="J415" i="2"/>
  <c r="H415" i="2"/>
  <c r="G415" i="2"/>
  <c r="F415" i="2"/>
  <c r="E415" i="2"/>
  <c r="J414" i="2"/>
  <c r="H414" i="2"/>
  <c r="G414" i="2"/>
  <c r="F414" i="2"/>
  <c r="E414" i="2"/>
  <c r="J413" i="2"/>
  <c r="H413" i="2"/>
  <c r="G413" i="2"/>
  <c r="F413" i="2"/>
  <c r="E413" i="2"/>
  <c r="J412" i="2"/>
  <c r="H412" i="2"/>
  <c r="G412" i="2"/>
  <c r="F412" i="2"/>
  <c r="E412" i="2"/>
  <c r="J411" i="2"/>
  <c r="H411" i="2"/>
  <c r="G411" i="2"/>
  <c r="F411" i="2"/>
  <c r="E411" i="2"/>
  <c r="J410" i="2"/>
  <c r="H410" i="2"/>
  <c r="G410" i="2"/>
  <c r="F410" i="2"/>
  <c r="E410" i="2"/>
  <c r="J409" i="2"/>
  <c r="H409" i="2"/>
  <c r="G409" i="2"/>
  <c r="F409" i="2"/>
  <c r="E409" i="2"/>
  <c r="J408" i="2"/>
  <c r="H408" i="2"/>
  <c r="G408" i="2"/>
  <c r="F408" i="2"/>
  <c r="E408" i="2"/>
  <c r="J407" i="2"/>
  <c r="H407" i="2"/>
  <c r="G407" i="2"/>
  <c r="F407" i="2"/>
  <c r="E407" i="2"/>
  <c r="J406" i="2"/>
  <c r="H406" i="2"/>
  <c r="G406" i="2"/>
  <c r="F406" i="2"/>
  <c r="E406" i="2"/>
  <c r="J405" i="2"/>
  <c r="H405" i="2"/>
  <c r="G405" i="2"/>
  <c r="F405" i="2"/>
  <c r="E405" i="2"/>
  <c r="J404" i="2"/>
  <c r="H404" i="2"/>
  <c r="G404" i="2"/>
  <c r="F404" i="2"/>
  <c r="E404" i="2"/>
  <c r="J403" i="2"/>
  <c r="H403" i="2"/>
  <c r="G403" i="2"/>
  <c r="F403" i="2"/>
  <c r="E403" i="2"/>
  <c r="J402" i="2"/>
  <c r="H402" i="2"/>
  <c r="G402" i="2"/>
  <c r="F402" i="2"/>
  <c r="E402" i="2"/>
  <c r="J401" i="2"/>
  <c r="H401" i="2"/>
  <c r="G401" i="2"/>
  <c r="F401" i="2"/>
  <c r="E401" i="2"/>
  <c r="J400" i="2"/>
  <c r="H400" i="2"/>
  <c r="G400" i="2"/>
  <c r="F400" i="2"/>
  <c r="E400" i="2"/>
  <c r="J399" i="2"/>
  <c r="H399" i="2"/>
  <c r="G399" i="2"/>
  <c r="F399" i="2"/>
  <c r="E399" i="2"/>
  <c r="J398" i="2"/>
  <c r="H398" i="2"/>
  <c r="G398" i="2"/>
  <c r="F398" i="2"/>
  <c r="E398" i="2"/>
  <c r="J397" i="2"/>
  <c r="H397" i="2"/>
  <c r="G397" i="2"/>
  <c r="F397" i="2"/>
  <c r="E397" i="2"/>
  <c r="J396" i="2"/>
  <c r="H396" i="2"/>
  <c r="G396" i="2"/>
  <c r="F396" i="2"/>
  <c r="E396" i="2"/>
  <c r="J395" i="2"/>
  <c r="H395" i="2"/>
  <c r="G395" i="2"/>
  <c r="F395" i="2"/>
  <c r="E395" i="2"/>
  <c r="J394" i="2"/>
  <c r="H394" i="2"/>
  <c r="G394" i="2"/>
  <c r="F394" i="2"/>
  <c r="E394" i="2"/>
  <c r="J393" i="2"/>
  <c r="H393" i="2"/>
  <c r="G393" i="2"/>
  <c r="F393" i="2"/>
  <c r="E393" i="2"/>
  <c r="J392" i="2"/>
  <c r="H392" i="2"/>
  <c r="G392" i="2"/>
  <c r="F392" i="2"/>
  <c r="E392" i="2"/>
  <c r="J391" i="2"/>
  <c r="H391" i="2"/>
  <c r="G391" i="2"/>
  <c r="F391" i="2"/>
  <c r="E391" i="2"/>
  <c r="J390" i="2"/>
  <c r="H390" i="2"/>
  <c r="G390" i="2"/>
  <c r="F390" i="2"/>
  <c r="E390" i="2"/>
  <c r="J389" i="2"/>
  <c r="H389" i="2"/>
  <c r="G389" i="2"/>
  <c r="F389" i="2"/>
  <c r="E389" i="2"/>
  <c r="J388" i="2"/>
  <c r="H388" i="2"/>
  <c r="G388" i="2"/>
  <c r="F388" i="2"/>
  <c r="E388" i="2"/>
  <c r="J387" i="2"/>
  <c r="H387" i="2"/>
  <c r="G387" i="2"/>
  <c r="F387" i="2"/>
  <c r="E387" i="2"/>
  <c r="J386" i="2"/>
  <c r="H386" i="2"/>
  <c r="G386" i="2"/>
  <c r="F386" i="2"/>
  <c r="E386" i="2"/>
  <c r="J385" i="2"/>
  <c r="H385" i="2"/>
  <c r="G385" i="2"/>
  <c r="F385" i="2"/>
  <c r="E385" i="2"/>
  <c r="J384" i="2"/>
  <c r="H384" i="2"/>
  <c r="G384" i="2"/>
  <c r="F384" i="2"/>
  <c r="E384" i="2"/>
  <c r="J383" i="2"/>
  <c r="H383" i="2"/>
  <c r="G383" i="2"/>
  <c r="F383" i="2"/>
  <c r="E383" i="2"/>
  <c r="J382" i="2"/>
  <c r="H382" i="2"/>
  <c r="G382" i="2"/>
  <c r="F382" i="2"/>
  <c r="E382" i="2"/>
  <c r="J381" i="2"/>
  <c r="H381" i="2"/>
  <c r="G381" i="2"/>
  <c r="F381" i="2"/>
  <c r="E381" i="2"/>
  <c r="J380" i="2"/>
  <c r="H380" i="2"/>
  <c r="G380" i="2"/>
  <c r="F380" i="2"/>
  <c r="E380" i="2"/>
  <c r="J379" i="2"/>
  <c r="H379" i="2"/>
  <c r="G379" i="2"/>
  <c r="F379" i="2"/>
  <c r="E379" i="2"/>
  <c r="J378" i="2"/>
  <c r="H378" i="2"/>
  <c r="G378" i="2"/>
  <c r="F378" i="2"/>
  <c r="E378" i="2"/>
  <c r="J377" i="2"/>
  <c r="H377" i="2"/>
  <c r="G377" i="2"/>
  <c r="F377" i="2"/>
  <c r="E377" i="2"/>
  <c r="J376" i="2"/>
  <c r="H376" i="2"/>
  <c r="G376" i="2"/>
  <c r="F376" i="2"/>
  <c r="E376" i="2"/>
  <c r="J375" i="2"/>
  <c r="H375" i="2"/>
  <c r="G375" i="2"/>
  <c r="F375" i="2"/>
  <c r="E375" i="2"/>
  <c r="J374" i="2"/>
  <c r="H374" i="2"/>
  <c r="G374" i="2"/>
  <c r="F374" i="2"/>
  <c r="E374" i="2"/>
  <c r="J373" i="2"/>
  <c r="H373" i="2"/>
  <c r="G373" i="2"/>
  <c r="F373" i="2"/>
  <c r="E373" i="2"/>
  <c r="J372" i="2"/>
  <c r="H372" i="2"/>
  <c r="G372" i="2"/>
  <c r="F372" i="2"/>
  <c r="E372" i="2"/>
  <c r="J371" i="2"/>
  <c r="H371" i="2"/>
  <c r="G371" i="2"/>
  <c r="F371" i="2"/>
  <c r="E371" i="2"/>
  <c r="J370" i="2"/>
  <c r="H370" i="2"/>
  <c r="G370" i="2"/>
  <c r="F370" i="2"/>
  <c r="E370" i="2"/>
  <c r="J369" i="2"/>
  <c r="H369" i="2"/>
  <c r="G369" i="2"/>
  <c r="F369" i="2"/>
  <c r="E369" i="2"/>
  <c r="J368" i="2"/>
  <c r="H368" i="2"/>
  <c r="G368" i="2"/>
  <c r="F368" i="2"/>
  <c r="E368" i="2"/>
  <c r="J367" i="2"/>
  <c r="H367" i="2"/>
  <c r="G367" i="2"/>
  <c r="F367" i="2"/>
  <c r="E367" i="2"/>
  <c r="J366" i="2"/>
  <c r="H366" i="2"/>
  <c r="G366" i="2"/>
  <c r="F366" i="2"/>
  <c r="E366" i="2"/>
  <c r="J365" i="2"/>
  <c r="H365" i="2"/>
  <c r="G365" i="2"/>
  <c r="F365" i="2"/>
  <c r="E365" i="2"/>
  <c r="J364" i="2"/>
  <c r="H364" i="2"/>
  <c r="G364" i="2"/>
  <c r="F364" i="2"/>
  <c r="E364" i="2"/>
  <c r="J363" i="2"/>
  <c r="H363" i="2"/>
  <c r="G363" i="2"/>
  <c r="F363" i="2"/>
  <c r="E363" i="2"/>
  <c r="J362" i="2"/>
  <c r="H362" i="2"/>
  <c r="G362" i="2"/>
  <c r="F362" i="2"/>
  <c r="E362" i="2"/>
  <c r="J361" i="2"/>
  <c r="H361" i="2"/>
  <c r="G361" i="2"/>
  <c r="F361" i="2"/>
  <c r="E361" i="2"/>
  <c r="J360" i="2"/>
  <c r="H360" i="2"/>
  <c r="G360" i="2"/>
  <c r="F360" i="2"/>
  <c r="E360" i="2"/>
  <c r="J359" i="2"/>
  <c r="H359" i="2"/>
  <c r="G359" i="2"/>
  <c r="F359" i="2"/>
  <c r="E359" i="2"/>
  <c r="J358" i="2"/>
  <c r="H358" i="2"/>
  <c r="G358" i="2"/>
  <c r="F358" i="2"/>
  <c r="E358" i="2"/>
  <c r="J357" i="2"/>
  <c r="H357" i="2"/>
  <c r="G357" i="2"/>
  <c r="F357" i="2"/>
  <c r="E357" i="2"/>
  <c r="J356" i="2"/>
  <c r="H356" i="2"/>
  <c r="G356" i="2"/>
  <c r="F356" i="2"/>
  <c r="E356" i="2"/>
  <c r="J355" i="2"/>
  <c r="H355" i="2"/>
  <c r="G355" i="2"/>
  <c r="F355" i="2"/>
  <c r="E355" i="2"/>
  <c r="J354" i="2"/>
  <c r="H354" i="2"/>
  <c r="G354" i="2"/>
  <c r="F354" i="2"/>
  <c r="E354" i="2"/>
  <c r="J353" i="2"/>
  <c r="H353" i="2"/>
  <c r="G353" i="2"/>
  <c r="F353" i="2"/>
  <c r="E353" i="2"/>
  <c r="J352" i="2"/>
  <c r="H352" i="2"/>
  <c r="G352" i="2"/>
  <c r="F352" i="2"/>
  <c r="E352" i="2"/>
  <c r="J351" i="2"/>
  <c r="H351" i="2"/>
  <c r="G351" i="2"/>
  <c r="F351" i="2"/>
  <c r="E351" i="2"/>
  <c r="J350" i="2"/>
  <c r="H350" i="2"/>
  <c r="G350" i="2"/>
  <c r="F350" i="2"/>
  <c r="E350" i="2"/>
  <c r="J349" i="2"/>
  <c r="H349" i="2"/>
  <c r="G349" i="2"/>
  <c r="F349" i="2"/>
  <c r="E349" i="2"/>
  <c r="J348" i="2"/>
  <c r="H348" i="2"/>
  <c r="G348" i="2"/>
  <c r="F348" i="2"/>
  <c r="E348" i="2"/>
  <c r="J347" i="2"/>
  <c r="H347" i="2"/>
  <c r="G347" i="2"/>
  <c r="F347" i="2"/>
  <c r="E347" i="2"/>
  <c r="J346" i="2"/>
  <c r="H346" i="2"/>
  <c r="G346" i="2"/>
  <c r="F346" i="2"/>
  <c r="E346" i="2"/>
  <c r="J345" i="2"/>
  <c r="H345" i="2"/>
  <c r="G345" i="2"/>
  <c r="F345" i="2"/>
  <c r="E345" i="2"/>
  <c r="J344" i="2"/>
  <c r="H344" i="2"/>
  <c r="G344" i="2"/>
  <c r="F344" i="2"/>
  <c r="E344" i="2"/>
  <c r="J343" i="2"/>
  <c r="H343" i="2"/>
  <c r="G343" i="2"/>
  <c r="F343" i="2"/>
  <c r="E343" i="2"/>
  <c r="J342" i="2"/>
  <c r="H342" i="2"/>
  <c r="G342" i="2"/>
  <c r="F342" i="2"/>
  <c r="E342" i="2"/>
  <c r="J341" i="2"/>
  <c r="H341" i="2"/>
  <c r="G341" i="2"/>
  <c r="F341" i="2"/>
  <c r="E341" i="2"/>
  <c r="J340" i="2"/>
  <c r="H340" i="2"/>
  <c r="G340" i="2"/>
  <c r="F340" i="2"/>
  <c r="E340" i="2"/>
  <c r="J339" i="2"/>
  <c r="H339" i="2"/>
  <c r="G339" i="2"/>
  <c r="F339" i="2"/>
  <c r="E339" i="2"/>
  <c r="J338" i="2"/>
  <c r="H338" i="2"/>
  <c r="G338" i="2"/>
  <c r="F338" i="2"/>
  <c r="E338" i="2"/>
  <c r="J337" i="2"/>
  <c r="H337" i="2"/>
  <c r="G337" i="2"/>
  <c r="F337" i="2"/>
  <c r="E337" i="2"/>
  <c r="J336" i="2"/>
  <c r="H336" i="2"/>
  <c r="G336" i="2"/>
  <c r="F336" i="2"/>
  <c r="E336" i="2"/>
  <c r="J335" i="2"/>
  <c r="H335" i="2"/>
  <c r="G335" i="2"/>
  <c r="F335" i="2"/>
  <c r="E335" i="2"/>
  <c r="J334" i="2"/>
  <c r="H334" i="2"/>
  <c r="G334" i="2"/>
  <c r="F334" i="2"/>
  <c r="E334" i="2"/>
  <c r="J333" i="2"/>
  <c r="H333" i="2"/>
  <c r="G333" i="2"/>
  <c r="F333" i="2"/>
  <c r="E333" i="2"/>
  <c r="J332" i="2"/>
  <c r="H332" i="2"/>
  <c r="G332" i="2"/>
  <c r="F332" i="2"/>
  <c r="E332" i="2"/>
  <c r="J331" i="2"/>
  <c r="H331" i="2"/>
  <c r="G331" i="2"/>
  <c r="F331" i="2"/>
  <c r="E331" i="2"/>
  <c r="J330" i="2"/>
  <c r="H330" i="2"/>
  <c r="G330" i="2"/>
  <c r="F330" i="2"/>
  <c r="E330" i="2"/>
  <c r="J329" i="2"/>
  <c r="H329" i="2"/>
  <c r="G329" i="2"/>
  <c r="F329" i="2"/>
  <c r="E329" i="2"/>
  <c r="J328" i="2"/>
  <c r="H328" i="2"/>
  <c r="G328" i="2"/>
  <c r="F328" i="2"/>
  <c r="E328" i="2"/>
  <c r="J327" i="2"/>
  <c r="H327" i="2"/>
  <c r="G327" i="2"/>
  <c r="F327" i="2"/>
  <c r="E327" i="2"/>
  <c r="J326" i="2"/>
  <c r="H326" i="2"/>
  <c r="G326" i="2"/>
  <c r="F326" i="2"/>
  <c r="E326" i="2"/>
  <c r="J325" i="2"/>
  <c r="H325" i="2"/>
  <c r="G325" i="2"/>
  <c r="F325" i="2"/>
  <c r="E325" i="2"/>
  <c r="J324" i="2"/>
  <c r="H324" i="2"/>
  <c r="G324" i="2"/>
  <c r="F324" i="2"/>
  <c r="E324" i="2"/>
  <c r="J323" i="2"/>
  <c r="H323" i="2"/>
  <c r="G323" i="2"/>
  <c r="F323" i="2"/>
  <c r="E323" i="2"/>
  <c r="J322" i="2"/>
  <c r="H322" i="2"/>
  <c r="G322" i="2"/>
  <c r="F322" i="2"/>
  <c r="E322" i="2"/>
  <c r="J321" i="2"/>
  <c r="H321" i="2"/>
  <c r="G321" i="2"/>
  <c r="F321" i="2"/>
  <c r="E321" i="2"/>
  <c r="J320" i="2"/>
  <c r="H320" i="2"/>
  <c r="G320" i="2"/>
  <c r="F320" i="2"/>
  <c r="E320" i="2"/>
  <c r="J319" i="2"/>
  <c r="H319" i="2"/>
  <c r="G319" i="2"/>
  <c r="F319" i="2"/>
  <c r="E319" i="2"/>
  <c r="J318" i="2"/>
  <c r="H318" i="2"/>
  <c r="G318" i="2"/>
  <c r="F318" i="2"/>
  <c r="E318" i="2"/>
  <c r="J317" i="2"/>
  <c r="H317" i="2"/>
  <c r="G317" i="2"/>
  <c r="F317" i="2"/>
  <c r="E317" i="2"/>
  <c r="J316" i="2"/>
  <c r="H316" i="2"/>
  <c r="G316" i="2"/>
  <c r="F316" i="2"/>
  <c r="E316" i="2"/>
  <c r="J315" i="2"/>
  <c r="H315" i="2"/>
  <c r="G315" i="2"/>
  <c r="F315" i="2"/>
  <c r="E315" i="2"/>
  <c r="J314" i="2"/>
  <c r="H314" i="2"/>
  <c r="G314" i="2"/>
  <c r="F314" i="2"/>
  <c r="E314" i="2"/>
  <c r="J313" i="2"/>
  <c r="H313" i="2"/>
  <c r="G313" i="2"/>
  <c r="F313" i="2"/>
  <c r="E313" i="2"/>
  <c r="J312" i="2"/>
  <c r="H312" i="2"/>
  <c r="G312" i="2"/>
  <c r="F312" i="2"/>
  <c r="E312" i="2"/>
  <c r="J311" i="2"/>
  <c r="H311" i="2"/>
  <c r="G311" i="2"/>
  <c r="F311" i="2"/>
  <c r="E311" i="2"/>
  <c r="J310" i="2"/>
  <c r="H310" i="2"/>
  <c r="G310" i="2"/>
  <c r="F310" i="2"/>
  <c r="E310" i="2"/>
  <c r="J309" i="2"/>
  <c r="H309" i="2"/>
  <c r="G309" i="2"/>
  <c r="F309" i="2"/>
  <c r="E309" i="2"/>
  <c r="J308" i="2"/>
  <c r="H308" i="2"/>
  <c r="G308" i="2"/>
  <c r="F308" i="2"/>
  <c r="E308" i="2"/>
  <c r="J307" i="2"/>
  <c r="H307" i="2"/>
  <c r="G307" i="2"/>
  <c r="F307" i="2"/>
  <c r="E307" i="2"/>
  <c r="J306" i="2"/>
  <c r="H306" i="2"/>
  <c r="G306" i="2"/>
  <c r="F306" i="2"/>
  <c r="E306" i="2"/>
  <c r="J305" i="2"/>
  <c r="H305" i="2"/>
  <c r="G305" i="2"/>
  <c r="F305" i="2"/>
  <c r="E305" i="2"/>
  <c r="J304" i="2"/>
  <c r="H304" i="2"/>
  <c r="G304" i="2"/>
  <c r="F304" i="2"/>
  <c r="E304" i="2"/>
  <c r="J303" i="2"/>
  <c r="H303" i="2"/>
  <c r="G303" i="2"/>
  <c r="F303" i="2"/>
  <c r="E303" i="2"/>
  <c r="J302" i="2"/>
  <c r="H302" i="2"/>
  <c r="G302" i="2"/>
  <c r="F302" i="2"/>
  <c r="E302" i="2"/>
  <c r="J301" i="2"/>
  <c r="H301" i="2"/>
  <c r="G301" i="2"/>
  <c r="F301" i="2"/>
  <c r="E301" i="2"/>
  <c r="J300" i="2"/>
  <c r="H300" i="2"/>
  <c r="G300" i="2"/>
  <c r="F300" i="2"/>
  <c r="E300" i="2"/>
  <c r="J299" i="2"/>
  <c r="H299" i="2"/>
  <c r="G299" i="2"/>
  <c r="F299" i="2"/>
  <c r="E299" i="2"/>
  <c r="J298" i="2"/>
  <c r="H298" i="2"/>
  <c r="G298" i="2"/>
  <c r="F298" i="2"/>
  <c r="E298" i="2"/>
  <c r="J297" i="2"/>
  <c r="H297" i="2"/>
  <c r="G297" i="2"/>
  <c r="F297" i="2"/>
  <c r="E297" i="2"/>
  <c r="J296" i="2"/>
  <c r="H296" i="2"/>
  <c r="G296" i="2"/>
  <c r="F296" i="2"/>
  <c r="E296" i="2"/>
  <c r="J295" i="2"/>
  <c r="H295" i="2"/>
  <c r="G295" i="2"/>
  <c r="F295" i="2"/>
  <c r="E295" i="2"/>
  <c r="J294" i="2"/>
  <c r="H294" i="2"/>
  <c r="G294" i="2"/>
  <c r="F294" i="2"/>
  <c r="E294" i="2"/>
  <c r="J293" i="2"/>
  <c r="H293" i="2"/>
  <c r="G293" i="2"/>
  <c r="F293" i="2"/>
  <c r="E293" i="2"/>
  <c r="J292" i="2"/>
  <c r="H292" i="2"/>
  <c r="G292" i="2"/>
  <c r="F292" i="2"/>
  <c r="E292" i="2"/>
  <c r="J291" i="2"/>
  <c r="H291" i="2"/>
  <c r="G291" i="2"/>
  <c r="F291" i="2"/>
  <c r="E291" i="2"/>
  <c r="J290" i="2"/>
  <c r="H290" i="2"/>
  <c r="G290" i="2"/>
  <c r="F290" i="2"/>
  <c r="E290" i="2"/>
  <c r="J289" i="2"/>
  <c r="H289" i="2"/>
  <c r="G289" i="2"/>
  <c r="F289" i="2"/>
  <c r="E289" i="2"/>
  <c r="J288" i="2"/>
  <c r="H288" i="2"/>
  <c r="G288" i="2"/>
  <c r="F288" i="2"/>
  <c r="E288" i="2"/>
  <c r="J287" i="2"/>
  <c r="H287" i="2"/>
  <c r="G287" i="2"/>
  <c r="F287" i="2"/>
  <c r="E287" i="2"/>
  <c r="J286" i="2"/>
  <c r="H286" i="2"/>
  <c r="G286" i="2"/>
  <c r="F286" i="2"/>
  <c r="E286" i="2"/>
  <c r="J285" i="2"/>
  <c r="H285" i="2"/>
  <c r="G285" i="2"/>
  <c r="F285" i="2"/>
  <c r="E285" i="2"/>
  <c r="J284" i="2"/>
  <c r="H284" i="2"/>
  <c r="G284" i="2"/>
  <c r="F284" i="2"/>
  <c r="E284" i="2"/>
  <c r="J283" i="2"/>
  <c r="H283" i="2"/>
  <c r="G283" i="2"/>
  <c r="F283" i="2"/>
  <c r="E283" i="2"/>
  <c r="J282" i="2"/>
  <c r="H282" i="2"/>
  <c r="G282" i="2"/>
  <c r="F282" i="2"/>
  <c r="E282" i="2"/>
  <c r="J281" i="2"/>
  <c r="H281" i="2"/>
  <c r="G281" i="2"/>
  <c r="F281" i="2"/>
  <c r="E281" i="2"/>
  <c r="J280" i="2"/>
  <c r="H280" i="2"/>
  <c r="G280" i="2"/>
  <c r="F280" i="2"/>
  <c r="E280" i="2"/>
  <c r="J279" i="2"/>
  <c r="H279" i="2"/>
  <c r="G279" i="2"/>
  <c r="F279" i="2"/>
  <c r="E279" i="2"/>
  <c r="J278" i="2"/>
  <c r="H278" i="2"/>
  <c r="G278" i="2"/>
  <c r="F278" i="2"/>
  <c r="E278" i="2"/>
  <c r="J277" i="2"/>
  <c r="H277" i="2"/>
  <c r="G277" i="2"/>
  <c r="F277" i="2"/>
  <c r="E277" i="2"/>
  <c r="J276" i="2"/>
  <c r="H276" i="2"/>
  <c r="G276" i="2"/>
  <c r="F276" i="2"/>
  <c r="E276" i="2"/>
  <c r="J275" i="2"/>
  <c r="H275" i="2"/>
  <c r="G275" i="2"/>
  <c r="F275" i="2"/>
  <c r="E275" i="2"/>
  <c r="J274" i="2"/>
  <c r="H274" i="2"/>
  <c r="G274" i="2"/>
  <c r="F274" i="2"/>
  <c r="E274" i="2"/>
  <c r="J273" i="2"/>
  <c r="H273" i="2"/>
  <c r="G273" i="2"/>
  <c r="F273" i="2"/>
  <c r="E273" i="2"/>
  <c r="J272" i="2"/>
  <c r="H272" i="2"/>
  <c r="G272" i="2"/>
  <c r="F272" i="2"/>
  <c r="E272" i="2"/>
  <c r="J271" i="2"/>
  <c r="H271" i="2"/>
  <c r="G271" i="2"/>
  <c r="F271" i="2"/>
  <c r="E271" i="2"/>
  <c r="J270" i="2"/>
  <c r="H270" i="2"/>
  <c r="G270" i="2"/>
  <c r="F270" i="2"/>
  <c r="E270" i="2"/>
  <c r="J269" i="2"/>
  <c r="H269" i="2"/>
  <c r="G269" i="2"/>
  <c r="F269" i="2"/>
  <c r="E269" i="2"/>
  <c r="J268" i="2"/>
  <c r="H268" i="2"/>
  <c r="G268" i="2"/>
  <c r="F268" i="2"/>
  <c r="E268" i="2"/>
  <c r="J267" i="2"/>
  <c r="H267" i="2"/>
  <c r="G267" i="2"/>
  <c r="F267" i="2"/>
  <c r="E267" i="2"/>
  <c r="J266" i="2"/>
  <c r="H266" i="2"/>
  <c r="G266" i="2"/>
  <c r="F266" i="2"/>
  <c r="E266" i="2"/>
  <c r="J265" i="2"/>
  <c r="H265" i="2"/>
  <c r="G265" i="2"/>
  <c r="F265" i="2"/>
  <c r="E265" i="2"/>
  <c r="J264" i="2"/>
  <c r="H264" i="2"/>
  <c r="G264" i="2"/>
  <c r="F264" i="2"/>
  <c r="E264" i="2"/>
  <c r="J263" i="2"/>
  <c r="H263" i="2"/>
  <c r="G263" i="2"/>
  <c r="F263" i="2"/>
  <c r="E263" i="2"/>
  <c r="J262" i="2"/>
  <c r="H262" i="2"/>
  <c r="G262" i="2"/>
  <c r="F262" i="2"/>
  <c r="E262" i="2"/>
  <c r="J261" i="2"/>
  <c r="H261" i="2"/>
  <c r="G261" i="2"/>
  <c r="F261" i="2"/>
  <c r="E261" i="2"/>
  <c r="J260" i="2"/>
  <c r="H260" i="2"/>
  <c r="G260" i="2"/>
  <c r="F260" i="2"/>
  <c r="E260" i="2"/>
  <c r="J259" i="2"/>
  <c r="H259" i="2"/>
  <c r="G259" i="2"/>
  <c r="F259" i="2"/>
  <c r="E259" i="2"/>
  <c r="J258" i="2"/>
  <c r="H258" i="2"/>
  <c r="G258" i="2"/>
  <c r="F258" i="2"/>
  <c r="E258" i="2"/>
  <c r="J257" i="2"/>
  <c r="H257" i="2"/>
  <c r="G257" i="2"/>
  <c r="F257" i="2"/>
  <c r="E257" i="2"/>
  <c r="J256" i="2"/>
  <c r="H256" i="2"/>
  <c r="G256" i="2"/>
  <c r="F256" i="2"/>
  <c r="E256" i="2"/>
  <c r="J255" i="2"/>
  <c r="H255" i="2"/>
  <c r="G255" i="2"/>
  <c r="F255" i="2"/>
  <c r="E255" i="2"/>
  <c r="J254" i="2"/>
  <c r="H254" i="2"/>
  <c r="G254" i="2"/>
  <c r="F254" i="2"/>
  <c r="E254" i="2"/>
  <c r="J253" i="2"/>
  <c r="H253" i="2"/>
  <c r="G253" i="2"/>
  <c r="F253" i="2"/>
  <c r="E253" i="2"/>
  <c r="J252" i="2"/>
  <c r="H252" i="2"/>
  <c r="G252" i="2"/>
  <c r="F252" i="2"/>
  <c r="E252" i="2"/>
  <c r="J251" i="2"/>
  <c r="H251" i="2"/>
  <c r="G251" i="2"/>
  <c r="F251" i="2"/>
  <c r="E251" i="2"/>
  <c r="J250" i="2"/>
  <c r="H250" i="2"/>
  <c r="G250" i="2"/>
  <c r="F250" i="2"/>
  <c r="E250" i="2"/>
  <c r="J249" i="2"/>
  <c r="H249" i="2"/>
  <c r="G249" i="2"/>
  <c r="F249" i="2"/>
  <c r="E249" i="2"/>
  <c r="J248" i="2"/>
  <c r="H248" i="2"/>
  <c r="G248" i="2"/>
  <c r="F248" i="2"/>
  <c r="E248" i="2"/>
  <c r="J247" i="2"/>
  <c r="H247" i="2"/>
  <c r="G247" i="2"/>
  <c r="F247" i="2"/>
  <c r="E247" i="2"/>
  <c r="J246" i="2"/>
  <c r="H246" i="2"/>
  <c r="G246" i="2"/>
  <c r="F246" i="2"/>
  <c r="E246" i="2"/>
  <c r="J245" i="2"/>
  <c r="H245" i="2"/>
  <c r="G245" i="2"/>
  <c r="F245" i="2"/>
  <c r="E245" i="2"/>
  <c r="J244" i="2"/>
  <c r="H244" i="2"/>
  <c r="G244" i="2"/>
  <c r="F244" i="2"/>
  <c r="E244" i="2"/>
  <c r="J243" i="2"/>
  <c r="H243" i="2"/>
  <c r="G243" i="2"/>
  <c r="F243" i="2"/>
  <c r="E243" i="2"/>
  <c r="J242" i="2"/>
  <c r="H242" i="2"/>
  <c r="G242" i="2"/>
  <c r="F242" i="2"/>
  <c r="E242" i="2"/>
  <c r="J241" i="2"/>
  <c r="H241" i="2"/>
  <c r="G241" i="2"/>
  <c r="F241" i="2"/>
  <c r="E241" i="2"/>
  <c r="J240" i="2"/>
  <c r="H240" i="2"/>
  <c r="G240" i="2"/>
  <c r="F240" i="2"/>
  <c r="E240" i="2"/>
  <c r="J239" i="2"/>
  <c r="H239" i="2"/>
  <c r="G239" i="2"/>
  <c r="F239" i="2"/>
  <c r="E239" i="2"/>
  <c r="J238" i="2"/>
  <c r="H238" i="2"/>
  <c r="G238" i="2"/>
  <c r="F238" i="2"/>
  <c r="E238" i="2"/>
  <c r="J237" i="2"/>
  <c r="H237" i="2"/>
  <c r="G237" i="2"/>
  <c r="F237" i="2"/>
  <c r="E237" i="2"/>
  <c r="J236" i="2"/>
  <c r="H236" i="2"/>
  <c r="G236" i="2"/>
  <c r="F236" i="2"/>
  <c r="E236" i="2"/>
  <c r="J235" i="2"/>
  <c r="H235" i="2"/>
  <c r="G235" i="2"/>
  <c r="F235" i="2"/>
  <c r="E235" i="2"/>
  <c r="J234" i="2"/>
  <c r="H234" i="2"/>
  <c r="G234" i="2"/>
  <c r="F234" i="2"/>
  <c r="E234" i="2"/>
  <c r="J233" i="2"/>
  <c r="H233" i="2"/>
  <c r="G233" i="2"/>
  <c r="F233" i="2"/>
  <c r="E233" i="2"/>
  <c r="J232" i="2"/>
  <c r="H232" i="2"/>
  <c r="G232" i="2"/>
  <c r="F232" i="2"/>
  <c r="E232" i="2"/>
  <c r="J231" i="2"/>
  <c r="H231" i="2"/>
  <c r="G231" i="2"/>
  <c r="F231" i="2"/>
  <c r="E231" i="2"/>
  <c r="J230" i="2"/>
  <c r="H230" i="2"/>
  <c r="G230" i="2"/>
  <c r="F230" i="2"/>
  <c r="E230" i="2"/>
  <c r="J229" i="2"/>
  <c r="H229" i="2"/>
  <c r="G229" i="2"/>
  <c r="F229" i="2"/>
  <c r="E229" i="2"/>
  <c r="J228" i="2"/>
  <c r="H228" i="2"/>
  <c r="G228" i="2"/>
  <c r="F228" i="2"/>
  <c r="E228" i="2"/>
  <c r="J227" i="2"/>
  <c r="H227" i="2"/>
  <c r="G227" i="2"/>
  <c r="F227" i="2"/>
  <c r="E227" i="2"/>
  <c r="J226" i="2"/>
  <c r="H226" i="2"/>
  <c r="G226" i="2"/>
  <c r="F226" i="2"/>
  <c r="E226" i="2"/>
  <c r="J225" i="2"/>
  <c r="H225" i="2"/>
  <c r="G225" i="2"/>
  <c r="F225" i="2"/>
  <c r="E225" i="2"/>
  <c r="J224" i="2"/>
  <c r="H224" i="2"/>
  <c r="G224" i="2"/>
  <c r="F224" i="2"/>
  <c r="E224" i="2"/>
  <c r="J223" i="2"/>
  <c r="H223" i="2"/>
  <c r="G223" i="2"/>
  <c r="F223" i="2"/>
  <c r="E223" i="2"/>
  <c r="J222" i="2"/>
  <c r="H222" i="2"/>
  <c r="G222" i="2"/>
  <c r="F222" i="2"/>
  <c r="E222" i="2"/>
  <c r="J221" i="2"/>
  <c r="H221" i="2"/>
  <c r="G221" i="2"/>
  <c r="F221" i="2"/>
  <c r="E221" i="2"/>
  <c r="J220" i="2"/>
  <c r="H220" i="2"/>
  <c r="G220" i="2"/>
  <c r="F220" i="2"/>
  <c r="E220" i="2"/>
  <c r="J219" i="2"/>
  <c r="H219" i="2"/>
  <c r="G219" i="2"/>
  <c r="F219" i="2"/>
  <c r="E219" i="2"/>
  <c r="J218" i="2"/>
  <c r="H218" i="2"/>
  <c r="G218" i="2"/>
  <c r="F218" i="2"/>
  <c r="E218" i="2"/>
  <c r="J217" i="2"/>
  <c r="H217" i="2"/>
  <c r="G217" i="2"/>
  <c r="F217" i="2"/>
  <c r="E217" i="2"/>
  <c r="J216" i="2"/>
  <c r="H216" i="2"/>
  <c r="G216" i="2"/>
  <c r="F216" i="2"/>
  <c r="E216" i="2"/>
  <c r="J215" i="2"/>
  <c r="H215" i="2"/>
  <c r="G215" i="2"/>
  <c r="F215" i="2"/>
  <c r="E215" i="2"/>
  <c r="J214" i="2"/>
  <c r="H214" i="2"/>
  <c r="G214" i="2"/>
  <c r="F214" i="2"/>
  <c r="E214" i="2"/>
  <c r="J213" i="2"/>
  <c r="H213" i="2"/>
  <c r="G213" i="2"/>
  <c r="F213" i="2"/>
  <c r="E213" i="2"/>
  <c r="J212" i="2"/>
  <c r="H212" i="2"/>
  <c r="G212" i="2"/>
  <c r="F212" i="2"/>
  <c r="E212" i="2"/>
  <c r="J211" i="2"/>
  <c r="H211" i="2"/>
  <c r="G211" i="2"/>
  <c r="F211" i="2"/>
  <c r="E211" i="2"/>
  <c r="J210" i="2"/>
  <c r="H210" i="2"/>
  <c r="G210" i="2"/>
  <c r="F210" i="2"/>
  <c r="E210" i="2"/>
  <c r="J209" i="2"/>
  <c r="H209" i="2"/>
  <c r="G209" i="2"/>
  <c r="F209" i="2"/>
  <c r="E209" i="2"/>
  <c r="J208" i="2"/>
  <c r="H208" i="2"/>
  <c r="G208" i="2"/>
  <c r="F208" i="2"/>
  <c r="E208" i="2"/>
  <c r="J207" i="2"/>
  <c r="H207" i="2"/>
  <c r="G207" i="2"/>
  <c r="F207" i="2"/>
  <c r="E207" i="2"/>
  <c r="J206" i="2"/>
  <c r="H206" i="2"/>
  <c r="G206" i="2"/>
  <c r="F206" i="2"/>
  <c r="E206" i="2"/>
  <c r="J205" i="2"/>
  <c r="H205" i="2"/>
  <c r="G205" i="2"/>
  <c r="F205" i="2"/>
  <c r="E205" i="2"/>
  <c r="J204" i="2"/>
  <c r="H204" i="2"/>
  <c r="G204" i="2"/>
  <c r="F204" i="2"/>
  <c r="E204" i="2"/>
  <c r="B5" i="2"/>
  <c r="C5" i="2"/>
  <c r="D5" i="2"/>
  <c r="J203" i="2"/>
  <c r="H203" i="2"/>
  <c r="G203" i="2"/>
  <c r="F203" i="2"/>
  <c r="E203" i="2"/>
  <c r="J202" i="2"/>
  <c r="H202" i="2"/>
  <c r="G202" i="2"/>
  <c r="F202" i="2"/>
  <c r="E202" i="2"/>
  <c r="J201" i="2"/>
  <c r="H201" i="2"/>
  <c r="G201" i="2"/>
  <c r="F201" i="2"/>
  <c r="E201" i="2"/>
  <c r="J200" i="2"/>
  <c r="H200" i="2"/>
  <c r="G200" i="2"/>
  <c r="F200" i="2"/>
  <c r="E200" i="2"/>
  <c r="J199" i="2"/>
  <c r="H199" i="2"/>
  <c r="G199" i="2"/>
  <c r="F199" i="2"/>
  <c r="E199" i="2"/>
  <c r="J198" i="2"/>
  <c r="H198" i="2"/>
  <c r="G198" i="2"/>
  <c r="F198" i="2"/>
  <c r="E198" i="2"/>
  <c r="J197" i="2"/>
  <c r="H197" i="2"/>
  <c r="G197" i="2"/>
  <c r="F197" i="2"/>
  <c r="E197" i="2"/>
  <c r="J196" i="2"/>
  <c r="H196" i="2"/>
  <c r="G196" i="2"/>
  <c r="F196" i="2"/>
  <c r="E196" i="2"/>
  <c r="J195" i="2"/>
  <c r="H195" i="2"/>
  <c r="G195" i="2"/>
  <c r="F195" i="2"/>
  <c r="E195" i="2"/>
  <c r="J194" i="2"/>
  <c r="H194" i="2"/>
  <c r="G194" i="2"/>
  <c r="F194" i="2"/>
  <c r="E194" i="2"/>
  <c r="J193" i="2"/>
  <c r="H193" i="2"/>
  <c r="G193" i="2"/>
  <c r="F193" i="2"/>
  <c r="E193" i="2"/>
  <c r="J192" i="2"/>
  <c r="H192" i="2"/>
  <c r="G192" i="2"/>
  <c r="F192" i="2"/>
  <c r="E192" i="2"/>
  <c r="J191" i="2"/>
  <c r="H191" i="2"/>
  <c r="G191" i="2"/>
  <c r="F191" i="2"/>
  <c r="E191" i="2"/>
  <c r="J190" i="2"/>
  <c r="H190" i="2"/>
  <c r="G190" i="2"/>
  <c r="F190" i="2"/>
  <c r="E190" i="2"/>
  <c r="J189" i="2"/>
  <c r="H189" i="2"/>
  <c r="G189" i="2"/>
  <c r="F189" i="2"/>
  <c r="E189" i="2"/>
  <c r="J188" i="2"/>
  <c r="H188" i="2"/>
  <c r="G188" i="2"/>
  <c r="F188" i="2"/>
  <c r="E188" i="2"/>
  <c r="J187" i="2"/>
  <c r="H187" i="2"/>
  <c r="G187" i="2"/>
  <c r="F187" i="2"/>
  <c r="E187" i="2"/>
  <c r="J186" i="2"/>
  <c r="H186" i="2"/>
  <c r="G186" i="2"/>
  <c r="F186" i="2"/>
  <c r="E186" i="2"/>
  <c r="J185" i="2"/>
  <c r="H185" i="2"/>
  <c r="G185" i="2"/>
  <c r="F185" i="2"/>
  <c r="E185" i="2"/>
  <c r="J184" i="2"/>
  <c r="H184" i="2"/>
  <c r="G184" i="2"/>
  <c r="F184" i="2"/>
  <c r="E184" i="2"/>
  <c r="J183" i="2"/>
  <c r="H183" i="2"/>
  <c r="G183" i="2"/>
  <c r="F183" i="2"/>
  <c r="E183" i="2"/>
  <c r="J182" i="2"/>
  <c r="H182" i="2"/>
  <c r="G182" i="2"/>
  <c r="F182" i="2"/>
  <c r="E182" i="2"/>
  <c r="J181" i="2"/>
  <c r="H181" i="2"/>
  <c r="G181" i="2"/>
  <c r="F181" i="2"/>
  <c r="E181" i="2"/>
  <c r="J180" i="2"/>
  <c r="H180" i="2"/>
  <c r="G180" i="2"/>
  <c r="F180" i="2"/>
  <c r="E180" i="2"/>
  <c r="J179" i="2"/>
  <c r="H179" i="2"/>
  <c r="G179" i="2"/>
  <c r="F179" i="2"/>
  <c r="E179" i="2"/>
  <c r="J178" i="2"/>
  <c r="H178" i="2"/>
  <c r="G178" i="2"/>
  <c r="F178" i="2"/>
  <c r="E178" i="2"/>
  <c r="J177" i="2"/>
  <c r="H177" i="2"/>
  <c r="G177" i="2"/>
  <c r="F177" i="2"/>
  <c r="E177" i="2"/>
  <c r="J176" i="2"/>
  <c r="H176" i="2"/>
  <c r="G176" i="2"/>
  <c r="F176" i="2"/>
  <c r="E176" i="2"/>
  <c r="J175" i="2"/>
  <c r="H175" i="2"/>
  <c r="G175" i="2"/>
  <c r="F175" i="2"/>
  <c r="E175" i="2"/>
  <c r="J174" i="2"/>
  <c r="H174" i="2"/>
  <c r="G174" i="2"/>
  <c r="F174" i="2"/>
  <c r="E174" i="2"/>
  <c r="J173" i="2"/>
  <c r="H173" i="2"/>
  <c r="G173" i="2"/>
  <c r="F173" i="2"/>
  <c r="E173" i="2"/>
  <c r="J172" i="2"/>
  <c r="H172" i="2"/>
  <c r="G172" i="2"/>
  <c r="F172" i="2"/>
  <c r="E172" i="2"/>
  <c r="J171" i="2"/>
  <c r="H171" i="2"/>
  <c r="G171" i="2"/>
  <c r="F171" i="2"/>
  <c r="E171" i="2"/>
  <c r="J170" i="2"/>
  <c r="H170" i="2"/>
  <c r="G170" i="2"/>
  <c r="F170" i="2"/>
  <c r="E170" i="2"/>
  <c r="J169" i="2"/>
  <c r="H169" i="2"/>
  <c r="G169" i="2"/>
  <c r="F169" i="2"/>
  <c r="E169" i="2"/>
  <c r="J168" i="2"/>
  <c r="H168" i="2"/>
  <c r="G168" i="2"/>
  <c r="F168" i="2"/>
  <c r="E168" i="2"/>
  <c r="J167" i="2"/>
  <c r="H167" i="2"/>
  <c r="G167" i="2"/>
  <c r="F167" i="2"/>
  <c r="E167" i="2"/>
  <c r="J166" i="2"/>
  <c r="H166" i="2"/>
  <c r="G166" i="2"/>
  <c r="F166" i="2"/>
  <c r="E166" i="2"/>
  <c r="J165" i="2"/>
  <c r="H165" i="2"/>
  <c r="G165" i="2"/>
  <c r="F165" i="2"/>
  <c r="E165" i="2"/>
  <c r="J164" i="2"/>
  <c r="H164" i="2"/>
  <c r="G164" i="2"/>
  <c r="F164" i="2"/>
  <c r="E164" i="2"/>
  <c r="J163" i="2"/>
  <c r="H163" i="2"/>
  <c r="G163" i="2"/>
  <c r="F163" i="2"/>
  <c r="E163" i="2"/>
  <c r="J162" i="2"/>
  <c r="H162" i="2"/>
  <c r="G162" i="2"/>
  <c r="F162" i="2"/>
  <c r="E162" i="2"/>
  <c r="J161" i="2"/>
  <c r="H161" i="2"/>
  <c r="G161" i="2"/>
  <c r="F161" i="2"/>
  <c r="E161" i="2"/>
  <c r="J160" i="2"/>
  <c r="H160" i="2"/>
  <c r="G160" i="2"/>
  <c r="F160" i="2"/>
  <c r="E160" i="2"/>
  <c r="J159" i="2"/>
  <c r="H159" i="2"/>
  <c r="G159" i="2"/>
  <c r="F159" i="2"/>
  <c r="E159" i="2"/>
  <c r="J158" i="2"/>
  <c r="H158" i="2"/>
  <c r="G158" i="2"/>
  <c r="F158" i="2"/>
  <c r="E158" i="2"/>
  <c r="J157" i="2"/>
  <c r="H157" i="2"/>
  <c r="G157" i="2"/>
  <c r="F157" i="2"/>
  <c r="E157" i="2"/>
  <c r="J156" i="2"/>
  <c r="H156" i="2"/>
  <c r="G156" i="2"/>
  <c r="F156" i="2"/>
  <c r="E156" i="2"/>
  <c r="J155" i="2"/>
  <c r="H155" i="2"/>
  <c r="G155" i="2"/>
  <c r="F155" i="2"/>
  <c r="E155" i="2"/>
  <c r="J154" i="2"/>
  <c r="H154" i="2"/>
  <c r="G154" i="2"/>
  <c r="F154" i="2"/>
  <c r="E154" i="2"/>
  <c r="J153" i="2"/>
  <c r="H153" i="2"/>
  <c r="G153" i="2"/>
  <c r="F153" i="2"/>
  <c r="E153" i="2"/>
  <c r="J152" i="2"/>
  <c r="H152" i="2"/>
  <c r="G152" i="2"/>
  <c r="F152" i="2"/>
  <c r="E152" i="2"/>
  <c r="J151" i="2"/>
  <c r="H151" i="2"/>
  <c r="G151" i="2"/>
  <c r="F151" i="2"/>
  <c r="E151" i="2"/>
  <c r="J150" i="2"/>
  <c r="H150" i="2"/>
  <c r="G150" i="2"/>
  <c r="F150" i="2"/>
  <c r="E150" i="2"/>
  <c r="J149" i="2"/>
  <c r="H149" i="2"/>
  <c r="G149" i="2"/>
  <c r="F149" i="2"/>
  <c r="E149" i="2"/>
  <c r="J148" i="2"/>
  <c r="H148" i="2"/>
  <c r="G148" i="2"/>
  <c r="F148" i="2"/>
  <c r="E148" i="2"/>
  <c r="J147" i="2"/>
  <c r="H147" i="2"/>
  <c r="G147" i="2"/>
  <c r="F147" i="2"/>
  <c r="E147" i="2"/>
  <c r="J146" i="2"/>
  <c r="H146" i="2"/>
  <c r="G146" i="2"/>
  <c r="F146" i="2"/>
  <c r="E146" i="2"/>
  <c r="J145" i="2"/>
  <c r="H145" i="2"/>
  <c r="G145" i="2"/>
  <c r="F145" i="2"/>
  <c r="E145" i="2"/>
  <c r="J144" i="2"/>
  <c r="H144" i="2"/>
  <c r="G144" i="2"/>
  <c r="F144" i="2"/>
  <c r="E144" i="2"/>
  <c r="J143" i="2"/>
  <c r="H143" i="2"/>
  <c r="G143" i="2"/>
  <c r="F143" i="2"/>
  <c r="E143" i="2"/>
  <c r="J142" i="2"/>
  <c r="H142" i="2"/>
  <c r="G142" i="2"/>
  <c r="F142" i="2"/>
  <c r="E142" i="2"/>
  <c r="J141" i="2"/>
  <c r="H141" i="2"/>
  <c r="G141" i="2"/>
  <c r="F141" i="2"/>
  <c r="E141" i="2"/>
  <c r="J140" i="2"/>
  <c r="H140" i="2"/>
  <c r="G140" i="2"/>
  <c r="F140" i="2"/>
  <c r="E140" i="2"/>
  <c r="J139" i="2"/>
  <c r="H139" i="2"/>
  <c r="G139" i="2"/>
  <c r="F139" i="2"/>
  <c r="E139" i="2"/>
  <c r="J138" i="2"/>
  <c r="H138" i="2"/>
  <c r="G138" i="2"/>
  <c r="F138" i="2"/>
  <c r="E138" i="2"/>
  <c r="J137" i="2"/>
  <c r="H137" i="2"/>
  <c r="G137" i="2"/>
  <c r="F137" i="2"/>
  <c r="E137" i="2"/>
  <c r="J136" i="2"/>
  <c r="H136" i="2"/>
  <c r="G136" i="2"/>
  <c r="F136" i="2"/>
  <c r="E136" i="2"/>
  <c r="J135" i="2"/>
  <c r="H135" i="2"/>
  <c r="G135" i="2"/>
  <c r="F135" i="2"/>
  <c r="E135" i="2"/>
  <c r="J134" i="2"/>
  <c r="H134" i="2"/>
  <c r="G134" i="2"/>
  <c r="F134" i="2"/>
  <c r="E134" i="2"/>
  <c r="J133" i="2"/>
  <c r="H133" i="2"/>
  <c r="G133" i="2"/>
  <c r="F133" i="2"/>
  <c r="E133" i="2"/>
  <c r="J132" i="2"/>
  <c r="H132" i="2"/>
  <c r="G132" i="2"/>
  <c r="F132" i="2"/>
  <c r="E132" i="2"/>
  <c r="J131" i="2"/>
  <c r="H131" i="2"/>
  <c r="G131" i="2"/>
  <c r="F131" i="2"/>
  <c r="E131" i="2"/>
  <c r="J130" i="2"/>
  <c r="H130" i="2"/>
  <c r="G130" i="2"/>
  <c r="F130" i="2"/>
  <c r="E130" i="2"/>
  <c r="J129" i="2"/>
  <c r="H129" i="2"/>
  <c r="G129" i="2"/>
  <c r="F129" i="2"/>
  <c r="E129" i="2"/>
  <c r="J128" i="2"/>
  <c r="H128" i="2"/>
  <c r="G128" i="2"/>
  <c r="F128" i="2"/>
  <c r="E128" i="2"/>
  <c r="J127" i="2"/>
  <c r="H127" i="2"/>
  <c r="G127" i="2"/>
  <c r="F127" i="2"/>
  <c r="E127" i="2"/>
  <c r="J126" i="2"/>
  <c r="H126" i="2"/>
  <c r="G126" i="2"/>
  <c r="F126" i="2"/>
  <c r="E126" i="2"/>
  <c r="J125" i="2"/>
  <c r="H125" i="2"/>
  <c r="G125" i="2"/>
  <c r="F125" i="2"/>
  <c r="E125" i="2"/>
  <c r="J124" i="2"/>
  <c r="H124" i="2"/>
  <c r="G124" i="2"/>
  <c r="F124" i="2"/>
  <c r="E124" i="2"/>
  <c r="J123" i="2"/>
  <c r="H123" i="2"/>
  <c r="G123" i="2"/>
  <c r="F123" i="2"/>
  <c r="E123" i="2"/>
  <c r="J122" i="2"/>
  <c r="H122" i="2"/>
  <c r="G122" i="2"/>
  <c r="F122" i="2"/>
  <c r="E122" i="2"/>
  <c r="J121" i="2"/>
  <c r="H121" i="2"/>
  <c r="G121" i="2"/>
  <c r="F121" i="2"/>
  <c r="E121" i="2"/>
  <c r="J120" i="2"/>
  <c r="H120" i="2"/>
  <c r="G120" i="2"/>
  <c r="F120" i="2"/>
  <c r="E120" i="2"/>
  <c r="J119" i="2"/>
  <c r="H119" i="2"/>
  <c r="G119" i="2"/>
  <c r="F119" i="2"/>
  <c r="E119" i="2"/>
  <c r="J118" i="2"/>
  <c r="H118" i="2"/>
  <c r="G118" i="2"/>
  <c r="F118" i="2"/>
  <c r="E118" i="2"/>
  <c r="J117" i="2"/>
  <c r="H117" i="2"/>
  <c r="G117" i="2"/>
  <c r="F117" i="2"/>
  <c r="E117" i="2"/>
  <c r="J116" i="2"/>
  <c r="H116" i="2"/>
  <c r="G116" i="2"/>
  <c r="F116" i="2"/>
  <c r="E116" i="2"/>
  <c r="J115" i="2"/>
  <c r="H115" i="2"/>
  <c r="G115" i="2"/>
  <c r="F115" i="2"/>
  <c r="E115" i="2"/>
  <c r="J114" i="2"/>
  <c r="H114" i="2"/>
  <c r="G114" i="2"/>
  <c r="F114" i="2"/>
  <c r="E114" i="2"/>
  <c r="J113" i="2"/>
  <c r="H113" i="2"/>
  <c r="G113" i="2"/>
  <c r="F113" i="2"/>
  <c r="E113" i="2"/>
  <c r="J112" i="2"/>
  <c r="H112" i="2"/>
  <c r="G112" i="2"/>
  <c r="F112" i="2"/>
  <c r="E112" i="2"/>
  <c r="J111" i="2"/>
  <c r="H111" i="2"/>
  <c r="G111" i="2"/>
  <c r="F111" i="2"/>
  <c r="E111" i="2"/>
  <c r="J110" i="2"/>
  <c r="H110" i="2"/>
  <c r="G110" i="2"/>
  <c r="F110" i="2"/>
  <c r="E110" i="2"/>
  <c r="J109" i="2"/>
  <c r="H109" i="2"/>
  <c r="G109" i="2"/>
  <c r="F109" i="2"/>
  <c r="E109" i="2"/>
  <c r="J108" i="2"/>
  <c r="H108" i="2"/>
  <c r="G108" i="2"/>
  <c r="F108" i="2"/>
  <c r="E108" i="2"/>
  <c r="J107" i="2"/>
  <c r="H107" i="2"/>
  <c r="G107" i="2"/>
  <c r="F107" i="2"/>
  <c r="E107" i="2"/>
  <c r="J106" i="2"/>
  <c r="H106" i="2"/>
  <c r="G106" i="2"/>
  <c r="F106" i="2"/>
  <c r="E106" i="2"/>
  <c r="J105" i="2"/>
  <c r="H105" i="2"/>
  <c r="G105" i="2"/>
  <c r="F105" i="2"/>
  <c r="E105" i="2"/>
  <c r="J104" i="2"/>
  <c r="H104" i="2"/>
  <c r="G104" i="2"/>
  <c r="F104" i="2"/>
  <c r="E104" i="2"/>
  <c r="J103" i="2"/>
  <c r="H103" i="2"/>
  <c r="G103" i="2"/>
  <c r="F103" i="2"/>
  <c r="E103" i="2"/>
  <c r="J102" i="2"/>
  <c r="H102" i="2"/>
  <c r="G102" i="2"/>
  <c r="F102" i="2"/>
  <c r="E102" i="2"/>
  <c r="J101" i="2"/>
  <c r="H101" i="2"/>
  <c r="G101" i="2"/>
  <c r="F101" i="2"/>
  <c r="E101" i="2"/>
  <c r="J100" i="2"/>
  <c r="H100" i="2"/>
  <c r="G100" i="2"/>
  <c r="F100" i="2"/>
  <c r="E100" i="2"/>
  <c r="J99" i="2"/>
  <c r="H99" i="2"/>
  <c r="G99" i="2"/>
  <c r="F99" i="2"/>
  <c r="E99" i="2"/>
  <c r="J98" i="2"/>
  <c r="H98" i="2"/>
  <c r="G98" i="2"/>
  <c r="F98" i="2"/>
  <c r="E98" i="2"/>
  <c r="J97" i="2"/>
  <c r="H97" i="2"/>
  <c r="G97" i="2"/>
  <c r="F97" i="2"/>
  <c r="E97" i="2"/>
  <c r="J96" i="2"/>
  <c r="H96" i="2"/>
  <c r="G96" i="2"/>
  <c r="F96" i="2"/>
  <c r="E96" i="2"/>
  <c r="J95" i="2"/>
  <c r="H95" i="2"/>
  <c r="G95" i="2"/>
  <c r="F95" i="2"/>
  <c r="E95" i="2"/>
  <c r="J94" i="2"/>
  <c r="H94" i="2"/>
  <c r="G94" i="2"/>
  <c r="F94" i="2"/>
  <c r="E94" i="2"/>
  <c r="J93" i="2"/>
  <c r="H93" i="2"/>
  <c r="G93" i="2"/>
  <c r="F93" i="2"/>
  <c r="E93" i="2"/>
  <c r="J92" i="2"/>
  <c r="H92" i="2"/>
  <c r="G92" i="2"/>
  <c r="F92" i="2"/>
  <c r="E92" i="2"/>
  <c r="J91" i="2"/>
  <c r="H91" i="2"/>
  <c r="G91" i="2"/>
  <c r="F91" i="2"/>
  <c r="E91" i="2"/>
  <c r="J90" i="2"/>
  <c r="H90" i="2"/>
  <c r="G90" i="2"/>
  <c r="F90" i="2"/>
  <c r="E90" i="2"/>
  <c r="J89" i="2"/>
  <c r="H89" i="2"/>
  <c r="G89" i="2"/>
  <c r="F89" i="2"/>
  <c r="E89" i="2"/>
  <c r="J88" i="2"/>
  <c r="H88" i="2"/>
  <c r="G88" i="2"/>
  <c r="F88" i="2"/>
  <c r="E88" i="2"/>
  <c r="J87" i="2"/>
  <c r="H87" i="2"/>
  <c r="G87" i="2"/>
  <c r="F87" i="2"/>
  <c r="E87" i="2"/>
  <c r="J86" i="2"/>
  <c r="H86" i="2"/>
  <c r="G86" i="2"/>
  <c r="F86" i="2"/>
  <c r="E86" i="2"/>
  <c r="J85" i="2"/>
  <c r="H85" i="2"/>
  <c r="G85" i="2"/>
  <c r="F85" i="2"/>
  <c r="E85" i="2"/>
  <c r="J84" i="2"/>
  <c r="H84" i="2"/>
  <c r="G84" i="2"/>
  <c r="F84" i="2"/>
  <c r="E84" i="2"/>
  <c r="J83" i="2"/>
  <c r="H83" i="2"/>
  <c r="G83" i="2"/>
  <c r="F83" i="2"/>
  <c r="E83" i="2"/>
  <c r="J82" i="2"/>
  <c r="H82" i="2"/>
  <c r="G82" i="2"/>
  <c r="F82" i="2"/>
  <c r="E82" i="2"/>
  <c r="J81" i="2"/>
  <c r="H81" i="2"/>
  <c r="G81" i="2"/>
  <c r="F81" i="2"/>
  <c r="E81" i="2"/>
  <c r="J80" i="2"/>
  <c r="H80" i="2"/>
  <c r="G80" i="2"/>
  <c r="F80" i="2"/>
  <c r="E80" i="2"/>
  <c r="J79" i="2"/>
  <c r="H79" i="2"/>
  <c r="G79" i="2"/>
  <c r="F79" i="2"/>
  <c r="E79" i="2"/>
  <c r="J78" i="2"/>
  <c r="H78" i="2"/>
  <c r="G78" i="2"/>
  <c r="F78" i="2"/>
  <c r="E78" i="2"/>
  <c r="J77" i="2"/>
  <c r="H77" i="2"/>
  <c r="G77" i="2"/>
  <c r="F77" i="2"/>
  <c r="E77" i="2"/>
  <c r="J76" i="2"/>
  <c r="H76" i="2"/>
  <c r="G76" i="2"/>
  <c r="F76" i="2"/>
  <c r="E76" i="2"/>
  <c r="J75" i="2"/>
  <c r="H75" i="2"/>
  <c r="G75" i="2"/>
  <c r="F75" i="2"/>
  <c r="E75" i="2"/>
  <c r="J74" i="2"/>
  <c r="H74" i="2"/>
  <c r="G74" i="2"/>
  <c r="F74" i="2"/>
  <c r="E74" i="2"/>
  <c r="J73" i="2"/>
  <c r="H73" i="2"/>
  <c r="G73" i="2"/>
  <c r="F73" i="2"/>
  <c r="E73" i="2"/>
  <c r="J72" i="2"/>
  <c r="H72" i="2"/>
  <c r="G72" i="2"/>
  <c r="F72" i="2"/>
  <c r="E72" i="2"/>
  <c r="J71" i="2"/>
  <c r="H71" i="2"/>
  <c r="G71" i="2"/>
  <c r="F71" i="2"/>
  <c r="E71" i="2"/>
  <c r="J70" i="2"/>
  <c r="H70" i="2"/>
  <c r="G70" i="2"/>
  <c r="F70" i="2"/>
  <c r="E70" i="2"/>
  <c r="J69" i="2"/>
  <c r="H69" i="2"/>
  <c r="G69" i="2"/>
  <c r="F69" i="2"/>
  <c r="E69" i="2"/>
  <c r="J68" i="2"/>
  <c r="H68" i="2"/>
  <c r="G68" i="2"/>
  <c r="F68" i="2"/>
  <c r="E68" i="2"/>
  <c r="J67" i="2"/>
  <c r="H67" i="2"/>
  <c r="G67" i="2"/>
  <c r="F67" i="2"/>
  <c r="E67" i="2"/>
  <c r="J66" i="2"/>
  <c r="H66" i="2"/>
  <c r="G66" i="2"/>
  <c r="F66" i="2"/>
  <c r="E66" i="2"/>
  <c r="J65" i="2"/>
  <c r="H65" i="2"/>
  <c r="G65" i="2"/>
  <c r="F65" i="2"/>
  <c r="E65" i="2"/>
  <c r="J64" i="2"/>
  <c r="H64" i="2"/>
  <c r="G64" i="2"/>
  <c r="F64" i="2"/>
  <c r="E64" i="2"/>
  <c r="J63" i="2"/>
  <c r="H63" i="2"/>
  <c r="G63" i="2"/>
  <c r="F63" i="2"/>
  <c r="E63" i="2"/>
  <c r="J62" i="2"/>
  <c r="H62" i="2"/>
  <c r="G62" i="2"/>
  <c r="F62" i="2"/>
  <c r="E62" i="2"/>
  <c r="J61" i="2"/>
  <c r="H61" i="2"/>
  <c r="G61" i="2"/>
  <c r="F61" i="2"/>
  <c r="E61" i="2"/>
  <c r="J60" i="2"/>
  <c r="H60" i="2"/>
  <c r="G60" i="2"/>
  <c r="F60" i="2"/>
  <c r="E60" i="2"/>
  <c r="J59" i="2"/>
  <c r="H59" i="2"/>
  <c r="G59" i="2"/>
  <c r="F59" i="2"/>
  <c r="E59" i="2"/>
  <c r="J58" i="2"/>
  <c r="H58" i="2"/>
  <c r="G58" i="2"/>
  <c r="F58" i="2"/>
  <c r="E58" i="2"/>
  <c r="J57" i="2"/>
  <c r="H57" i="2"/>
  <c r="G57" i="2"/>
  <c r="F57" i="2"/>
  <c r="E57" i="2"/>
  <c r="J56" i="2"/>
  <c r="H56" i="2"/>
  <c r="G56" i="2"/>
  <c r="F56" i="2"/>
  <c r="E56" i="2"/>
  <c r="J55" i="2"/>
  <c r="H55" i="2"/>
  <c r="G55" i="2"/>
  <c r="F55" i="2"/>
  <c r="E55" i="2"/>
  <c r="J54" i="2"/>
  <c r="H54" i="2"/>
  <c r="G54" i="2"/>
  <c r="F54" i="2"/>
  <c r="E54" i="2"/>
  <c r="J53" i="2"/>
  <c r="H53" i="2"/>
  <c r="G53" i="2"/>
  <c r="F53" i="2"/>
  <c r="E53" i="2"/>
  <c r="J52" i="2"/>
  <c r="H52" i="2"/>
  <c r="G52" i="2"/>
  <c r="F52" i="2"/>
  <c r="E52" i="2"/>
  <c r="J51" i="2"/>
  <c r="H51" i="2"/>
  <c r="G51" i="2"/>
  <c r="F51" i="2"/>
  <c r="E51" i="2"/>
  <c r="J50" i="2"/>
  <c r="H50" i="2"/>
  <c r="G50" i="2"/>
  <c r="F50" i="2"/>
  <c r="E50" i="2"/>
  <c r="J49" i="2"/>
  <c r="H49" i="2"/>
  <c r="G49" i="2"/>
  <c r="F49" i="2"/>
  <c r="E49" i="2"/>
  <c r="J48" i="2"/>
  <c r="H48" i="2"/>
  <c r="G48" i="2"/>
  <c r="F48" i="2"/>
  <c r="E48" i="2"/>
  <c r="J47" i="2"/>
  <c r="H47" i="2"/>
  <c r="G47" i="2"/>
  <c r="F47" i="2"/>
  <c r="E47" i="2"/>
  <c r="J46" i="2"/>
  <c r="H46" i="2"/>
  <c r="G46" i="2"/>
  <c r="F46" i="2"/>
  <c r="E46" i="2"/>
  <c r="J45" i="2"/>
  <c r="H45" i="2"/>
  <c r="G45" i="2"/>
  <c r="F45" i="2"/>
  <c r="E45" i="2"/>
  <c r="J44" i="2"/>
  <c r="H44" i="2"/>
  <c r="G44" i="2"/>
  <c r="F44" i="2"/>
  <c r="E44" i="2"/>
  <c r="J43" i="2"/>
  <c r="H43" i="2"/>
  <c r="G43" i="2"/>
  <c r="F43" i="2"/>
  <c r="E43" i="2"/>
  <c r="J42" i="2"/>
  <c r="H42" i="2"/>
  <c r="G42" i="2"/>
  <c r="F42" i="2"/>
  <c r="E42" i="2"/>
  <c r="J41" i="2"/>
  <c r="H41" i="2"/>
  <c r="G41" i="2"/>
  <c r="F41" i="2"/>
  <c r="E41" i="2"/>
  <c r="J40" i="2"/>
  <c r="H40" i="2"/>
  <c r="G40" i="2"/>
  <c r="F40" i="2"/>
  <c r="E40" i="2"/>
  <c r="J39" i="2"/>
  <c r="H39" i="2"/>
  <c r="G39" i="2"/>
  <c r="F39" i="2"/>
  <c r="E39" i="2"/>
  <c r="J38" i="2"/>
  <c r="H38" i="2"/>
  <c r="G38" i="2"/>
  <c r="F38" i="2"/>
  <c r="E38" i="2"/>
  <c r="J37" i="2"/>
  <c r="H37" i="2"/>
  <c r="G37" i="2"/>
  <c r="F37" i="2"/>
  <c r="E37" i="2"/>
  <c r="J36" i="2"/>
  <c r="H36" i="2"/>
  <c r="G36" i="2"/>
  <c r="F36" i="2"/>
  <c r="E36" i="2"/>
  <c r="J35" i="2"/>
  <c r="H35" i="2"/>
  <c r="G35" i="2"/>
  <c r="F35" i="2"/>
  <c r="E35" i="2"/>
  <c r="J34" i="2"/>
  <c r="H34" i="2"/>
  <c r="G34" i="2"/>
  <c r="F34" i="2"/>
  <c r="E34" i="2"/>
  <c r="J33" i="2"/>
  <c r="H33" i="2"/>
  <c r="G33" i="2"/>
  <c r="F33" i="2"/>
  <c r="E33" i="2"/>
  <c r="J32" i="2"/>
  <c r="H32" i="2"/>
  <c r="G32" i="2"/>
  <c r="F32" i="2"/>
  <c r="E32" i="2"/>
  <c r="J31" i="2"/>
  <c r="H31" i="2"/>
  <c r="G31" i="2"/>
  <c r="F31" i="2"/>
  <c r="E31" i="2"/>
  <c r="J30" i="2"/>
  <c r="H30" i="2"/>
  <c r="G30" i="2"/>
  <c r="F30" i="2"/>
  <c r="E30" i="2"/>
  <c r="J29" i="2"/>
  <c r="H29" i="2"/>
  <c r="G29" i="2"/>
  <c r="F29" i="2"/>
  <c r="E29" i="2"/>
  <c r="J28" i="2"/>
  <c r="H28" i="2"/>
  <c r="G28" i="2"/>
  <c r="F28" i="2"/>
  <c r="E28" i="2"/>
  <c r="J27" i="2"/>
  <c r="H27" i="2"/>
  <c r="G27" i="2"/>
  <c r="F27" i="2"/>
  <c r="E27" i="2"/>
  <c r="J26" i="2"/>
  <c r="H26" i="2"/>
  <c r="G26" i="2"/>
  <c r="F26" i="2"/>
  <c r="E26" i="2"/>
  <c r="J25" i="2"/>
  <c r="H25" i="2"/>
  <c r="G25" i="2"/>
  <c r="F25" i="2"/>
  <c r="E25" i="2"/>
  <c r="J24" i="2"/>
  <c r="H24" i="2"/>
  <c r="G24" i="2"/>
  <c r="F24" i="2"/>
  <c r="E24" i="2"/>
  <c r="J23" i="2"/>
  <c r="H23" i="2"/>
  <c r="G23" i="2"/>
  <c r="F23" i="2"/>
  <c r="E23" i="2"/>
  <c r="J22" i="2"/>
  <c r="H22" i="2"/>
  <c r="G22" i="2"/>
  <c r="F22" i="2"/>
  <c r="E22" i="2"/>
  <c r="J21" i="2"/>
  <c r="H21" i="2"/>
  <c r="G21" i="2"/>
  <c r="F21" i="2"/>
  <c r="E21" i="2"/>
  <c r="J20" i="2"/>
  <c r="H20" i="2"/>
  <c r="G20" i="2"/>
  <c r="F20" i="2"/>
  <c r="E20" i="2"/>
  <c r="J19" i="2"/>
  <c r="H19" i="2"/>
  <c r="G19" i="2"/>
  <c r="F19" i="2"/>
  <c r="E19" i="2"/>
  <c r="J18" i="2"/>
  <c r="H18" i="2"/>
  <c r="G18" i="2"/>
  <c r="F18" i="2"/>
  <c r="E18" i="2"/>
  <c r="J17" i="2"/>
  <c r="H17" i="2"/>
  <c r="G17" i="2"/>
  <c r="F17" i="2"/>
  <c r="E17" i="2"/>
  <c r="J16" i="2"/>
  <c r="H16" i="2"/>
  <c r="G16" i="2"/>
  <c r="F16" i="2"/>
  <c r="E16" i="2"/>
  <c r="J15" i="2"/>
  <c r="H15" i="2"/>
  <c r="G15" i="2"/>
  <c r="F15" i="2"/>
  <c r="E15" i="2"/>
  <c r="J14" i="2"/>
  <c r="H14" i="2"/>
  <c r="G14" i="2"/>
  <c r="F14" i="2"/>
  <c r="E14" i="2"/>
  <c r="J13" i="2"/>
  <c r="H13" i="2"/>
  <c r="G13" i="2"/>
  <c r="F13" i="2"/>
  <c r="E13" i="2"/>
  <c r="J12" i="2"/>
  <c r="H12" i="2"/>
  <c r="G12" i="2"/>
  <c r="F12" i="2"/>
  <c r="E12" i="2"/>
  <c r="J11" i="2"/>
  <c r="H11" i="2"/>
  <c r="G11" i="2"/>
  <c r="F11" i="2"/>
  <c r="E11" i="2"/>
  <c r="J10" i="2"/>
  <c r="H10" i="2"/>
  <c r="G10" i="2"/>
  <c r="F10" i="2"/>
  <c r="E10" i="2"/>
  <c r="J9" i="2"/>
  <c r="H9" i="2"/>
  <c r="G9" i="2"/>
  <c r="F9" i="2"/>
  <c r="E9" i="2"/>
  <c r="J8" i="2"/>
  <c r="H8" i="2"/>
  <c r="G8" i="2"/>
  <c r="F8" i="2"/>
  <c r="E8" i="2"/>
  <c r="J7" i="2"/>
  <c r="H7" i="2"/>
  <c r="G7" i="2"/>
  <c r="F7" i="2"/>
  <c r="E7" i="2"/>
  <c r="J6" i="2"/>
  <c r="H6" i="2"/>
  <c r="G6" i="2"/>
  <c r="F6" i="2"/>
  <c r="E6" i="2"/>
  <c r="J5" i="2"/>
  <c r="H5" i="2"/>
  <c r="G5" i="2"/>
  <c r="F5" i="2"/>
  <c r="E5" i="2"/>
  <c r="J4" i="2"/>
  <c r="H4" i="2"/>
  <c r="G4" i="2"/>
  <c r="F4" i="2"/>
  <c r="E4" i="2"/>
  <c r="D4" i="2"/>
  <c r="C4" i="2"/>
  <c r="B4"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9" i="1"/>
  <c r="A169" i="2" s="1"/>
  <c r="A168" i="2"/>
  <c r="AP95" i="2" l="1"/>
  <c r="AP107" i="2"/>
  <c r="AP119" i="2"/>
  <c r="AP126" i="2"/>
  <c r="AP140" i="2"/>
  <c r="AP152" i="2"/>
  <c r="AP164" i="2"/>
  <c r="AP176" i="2"/>
  <c r="AP188" i="2"/>
  <c r="AP200" i="2"/>
  <c r="AP212" i="2"/>
  <c r="AP224" i="2"/>
  <c r="AP236" i="2"/>
  <c r="AP248" i="2"/>
  <c r="AP260" i="2"/>
  <c r="AP272" i="2"/>
  <c r="AP284" i="2"/>
  <c r="AP296" i="2"/>
  <c r="AP308" i="2"/>
  <c r="AP320" i="2"/>
  <c r="AP332" i="2"/>
  <c r="AP344" i="2"/>
  <c r="AP356" i="2"/>
  <c r="AP368" i="2"/>
  <c r="AP380" i="2"/>
  <c r="AP392" i="2"/>
  <c r="AP404" i="2"/>
  <c r="AP416" i="2"/>
  <c r="AP428" i="2"/>
  <c r="AP440" i="2"/>
  <c r="AP452" i="2"/>
  <c r="AP464" i="2"/>
  <c r="AP476" i="2"/>
  <c r="AP488" i="2"/>
  <c r="AP500" i="2"/>
  <c r="AP8" i="2"/>
  <c r="AP13" i="2"/>
  <c r="AP25" i="2"/>
  <c r="AP37" i="2"/>
  <c r="AP49" i="2"/>
  <c r="AP61" i="2"/>
  <c r="AP73" i="2"/>
  <c r="AP85" i="2"/>
  <c r="AP97" i="2"/>
  <c r="AP109" i="2"/>
  <c r="AP121" i="2"/>
  <c r="AP128" i="2"/>
  <c r="AP142" i="2"/>
  <c r="AP154" i="2"/>
  <c r="AP166" i="2"/>
  <c r="AP178" i="2"/>
  <c r="AP190" i="2"/>
  <c r="AP202" i="2"/>
  <c r="AP214" i="2"/>
  <c r="AP226" i="2"/>
  <c r="AP238" i="2"/>
  <c r="AP250" i="2"/>
  <c r="AP262" i="2"/>
  <c r="AP274" i="2"/>
  <c r="AP286" i="2"/>
  <c r="AP298" i="2"/>
  <c r="AP310" i="2"/>
  <c r="AP322" i="2"/>
  <c r="AP334" i="2"/>
  <c r="AP346" i="2"/>
  <c r="AP358" i="2"/>
  <c r="AP370" i="2"/>
  <c r="AP382" i="2"/>
  <c r="AP394" i="2"/>
  <c r="AP406" i="2"/>
  <c r="AP418" i="2"/>
  <c r="AP430" i="2"/>
  <c r="AP442" i="2"/>
  <c r="AP454" i="2"/>
  <c r="AP466" i="2"/>
  <c r="AP478" i="2"/>
  <c r="AP490" i="2"/>
  <c r="AP502" i="2"/>
  <c r="AP20" i="2"/>
  <c r="AP32" i="2"/>
  <c r="AP44" i="2"/>
  <c r="AP56" i="2"/>
  <c r="AP68" i="2"/>
  <c r="AP80" i="2"/>
  <c r="AP92" i="2"/>
  <c r="AP104" i="2"/>
  <c r="AP116" i="2"/>
  <c r="AP130" i="2"/>
  <c r="AP137" i="2"/>
  <c r="AP149" i="2"/>
  <c r="AP161" i="2"/>
  <c r="AP173" i="2"/>
  <c r="AP185" i="2"/>
  <c r="AP197" i="2"/>
  <c r="AP209" i="2"/>
  <c r="AP221" i="2"/>
  <c r="AP233" i="2"/>
  <c r="AP245" i="2"/>
  <c r="AP257" i="2"/>
  <c r="AP269" i="2"/>
  <c r="AP281" i="2"/>
  <c r="AP293" i="2"/>
  <c r="AP305" i="2"/>
  <c r="AP317" i="2"/>
  <c r="AP329" i="2"/>
  <c r="AP341" i="2"/>
  <c r="AP353" i="2"/>
  <c r="AP365" i="2"/>
  <c r="AP377" i="2"/>
  <c r="AP389" i="2"/>
  <c r="AP401" i="2"/>
  <c r="AP413" i="2"/>
  <c r="AP425" i="2"/>
  <c r="AP437" i="2"/>
  <c r="AP449" i="2"/>
  <c r="AP461" i="2"/>
  <c r="AP473" i="2"/>
  <c r="AP485" i="2"/>
  <c r="AP497" i="2"/>
  <c r="AP15" i="2"/>
  <c r="AP27" i="2"/>
  <c r="AP39" i="2"/>
  <c r="AP51" i="2"/>
  <c r="AP63" i="2"/>
  <c r="AP75" i="2"/>
  <c r="AP87" i="2"/>
  <c r="AP99" i="2"/>
  <c r="AP111" i="2"/>
  <c r="AP123" i="2"/>
  <c r="AP132" i="2"/>
  <c r="AP144" i="2"/>
  <c r="AP156" i="2"/>
  <c r="AP168" i="2"/>
  <c r="AP180" i="2"/>
  <c r="AP192" i="2"/>
  <c r="AP204" i="2"/>
  <c r="AP216" i="2"/>
  <c r="AP228" i="2"/>
  <c r="AP240" i="2"/>
  <c r="AP252" i="2"/>
  <c r="AP264" i="2"/>
  <c r="AP276" i="2"/>
  <c r="AP288" i="2"/>
  <c r="AP300" i="2"/>
  <c r="AP312" i="2"/>
  <c r="AP324" i="2"/>
  <c r="AP336" i="2"/>
  <c r="AP348" i="2"/>
  <c r="AP360" i="2"/>
  <c r="AP372" i="2"/>
  <c r="AP384" i="2"/>
  <c r="AP396" i="2"/>
  <c r="AP408" i="2"/>
  <c r="AP420" i="2"/>
  <c r="AP432" i="2"/>
  <c r="AP444" i="2"/>
  <c r="AP456" i="2"/>
  <c r="AP468" i="2"/>
  <c r="AP480" i="2"/>
  <c r="AP492" i="2"/>
  <c r="AP5" i="2"/>
  <c r="AP10" i="2"/>
  <c r="AP22" i="2"/>
  <c r="AP34" i="2"/>
  <c r="AP46" i="2"/>
  <c r="AP58" i="2"/>
  <c r="AP70" i="2"/>
  <c r="AP82" i="2"/>
  <c r="AP94" i="2"/>
  <c r="AP106" i="2"/>
  <c r="AP118" i="2"/>
  <c r="AP125" i="2"/>
  <c r="AP139" i="2"/>
  <c r="AP151" i="2"/>
  <c r="AP163" i="2"/>
  <c r="AP175" i="2"/>
  <c r="AP187" i="2"/>
  <c r="AP199" i="2"/>
  <c r="AP211" i="2"/>
  <c r="AP223" i="2"/>
  <c r="AP235" i="2"/>
  <c r="AP247" i="2"/>
  <c r="AP259" i="2"/>
  <c r="AP271" i="2"/>
  <c r="AP283" i="2"/>
  <c r="AP295" i="2"/>
  <c r="AP307" i="2"/>
  <c r="AP319" i="2"/>
  <c r="AP331" i="2"/>
  <c r="AP343" i="2"/>
  <c r="AP355" i="2"/>
  <c r="AP367" i="2"/>
  <c r="AP379" i="2"/>
  <c r="AP391" i="2"/>
  <c r="AP403" i="2"/>
  <c r="AP415" i="2"/>
  <c r="AP427" i="2"/>
  <c r="AP439" i="2"/>
  <c r="AP451" i="2"/>
  <c r="AP463" i="2"/>
  <c r="AP475" i="2"/>
  <c r="AP487" i="2"/>
  <c r="AP499" i="2"/>
  <c r="AP4" i="2"/>
  <c r="AP17" i="2"/>
  <c r="AP29" i="2"/>
  <c r="AP41" i="2"/>
  <c r="AP53" i="2"/>
  <c r="AP65" i="2"/>
  <c r="AP77" i="2"/>
  <c r="AP89" i="2"/>
  <c r="AP101" i="2"/>
  <c r="AP113" i="2"/>
  <c r="AP134" i="2"/>
  <c r="AP146" i="2"/>
  <c r="AP158" i="2"/>
  <c r="AP170" i="2"/>
  <c r="AP182" i="2"/>
  <c r="AP194" i="2"/>
  <c r="AP206" i="2"/>
  <c r="AP218" i="2"/>
  <c r="AP230" i="2"/>
  <c r="AP242" i="2"/>
  <c r="AP254" i="2"/>
  <c r="AP266" i="2"/>
  <c r="AP278" i="2"/>
  <c r="AP290" i="2"/>
  <c r="AP302" i="2"/>
  <c r="AP314" i="2"/>
  <c r="AP326" i="2"/>
  <c r="AP338" i="2"/>
  <c r="AP350" i="2"/>
  <c r="AP362" i="2"/>
  <c r="AP374" i="2"/>
  <c r="AP386" i="2"/>
  <c r="AP398" i="2"/>
  <c r="AP410" i="2"/>
  <c r="AP422" i="2"/>
  <c r="AP434" i="2"/>
  <c r="AP446" i="2"/>
  <c r="AP458" i="2"/>
  <c r="AP470" i="2"/>
  <c r="AP482" i="2"/>
  <c r="AP494" i="2"/>
  <c r="AP7" i="2"/>
  <c r="AP12" i="2"/>
  <c r="AP24" i="2"/>
  <c r="AP36" i="2"/>
  <c r="AP48" i="2"/>
  <c r="AP60" i="2"/>
  <c r="AP72" i="2"/>
  <c r="AP84" i="2"/>
  <c r="AP96" i="2"/>
  <c r="AP108" i="2"/>
  <c r="AP120" i="2"/>
  <c r="AP127" i="2"/>
  <c r="AP141" i="2"/>
  <c r="AP153" i="2"/>
  <c r="AP165" i="2"/>
  <c r="AP177" i="2"/>
  <c r="AP189" i="2"/>
  <c r="AP201" i="2"/>
  <c r="AP213" i="2"/>
  <c r="AP225" i="2"/>
  <c r="AP237" i="2"/>
  <c r="AP249" i="2"/>
  <c r="AP261" i="2"/>
  <c r="AP273" i="2"/>
  <c r="AP285" i="2"/>
  <c r="AP297" i="2"/>
  <c r="AP309" i="2"/>
  <c r="AP321" i="2"/>
  <c r="AP333" i="2"/>
  <c r="AP345" i="2"/>
  <c r="AP357" i="2"/>
  <c r="AP369" i="2"/>
  <c r="AP381" i="2"/>
  <c r="AP393" i="2"/>
  <c r="AP405" i="2"/>
  <c r="AP417" i="2"/>
  <c r="AP429" i="2"/>
  <c r="AP441" i="2"/>
  <c r="AP453" i="2"/>
  <c r="AP465" i="2"/>
  <c r="AP477" i="2"/>
  <c r="AP489" i="2"/>
  <c r="AP501" i="2"/>
  <c r="AP19" i="2"/>
  <c r="AP31" i="2"/>
  <c r="AP43" i="2"/>
  <c r="AP55" i="2"/>
  <c r="AP67" i="2"/>
  <c r="AP79" i="2"/>
  <c r="AP91" i="2"/>
  <c r="AP103" i="2"/>
  <c r="AP115" i="2"/>
  <c r="AP136" i="2"/>
  <c r="AP148" i="2"/>
  <c r="AP160" i="2"/>
  <c r="AP172" i="2"/>
  <c r="AP184" i="2"/>
  <c r="AP196" i="2"/>
  <c r="AP208" i="2"/>
  <c r="AP220" i="2"/>
  <c r="AP232" i="2"/>
  <c r="AP244" i="2"/>
  <c r="AP256" i="2"/>
  <c r="AP268" i="2"/>
  <c r="AP280" i="2"/>
  <c r="AP292" i="2"/>
  <c r="AP304" i="2"/>
  <c r="AP316" i="2"/>
  <c r="AP328" i="2"/>
  <c r="AP340" i="2"/>
  <c r="AP352" i="2"/>
  <c r="AP364" i="2"/>
  <c r="AP376" i="2"/>
  <c r="AP388" i="2"/>
  <c r="AP400" i="2"/>
  <c r="AP412" i="2"/>
  <c r="AP424" i="2"/>
  <c r="AP436" i="2"/>
  <c r="AP448" i="2"/>
  <c r="AP460" i="2"/>
  <c r="AP472" i="2"/>
  <c r="AP484" i="2"/>
  <c r="AP496" i="2"/>
  <c r="AP14" i="2"/>
  <c r="AP26" i="2"/>
  <c r="AP38" i="2"/>
  <c r="AP50" i="2"/>
  <c r="AP62" i="2"/>
  <c r="AP74" i="2"/>
  <c r="AP86" i="2"/>
  <c r="AP98" i="2"/>
  <c r="AP110" i="2"/>
  <c r="AP122" i="2"/>
  <c r="AP129" i="2"/>
  <c r="AP131" i="2"/>
  <c r="AP143" i="2"/>
  <c r="AP155" i="2"/>
  <c r="AP167" i="2"/>
  <c r="AP179" i="2"/>
  <c r="AP191" i="2"/>
  <c r="AP203" i="2"/>
  <c r="AP215" i="2"/>
  <c r="AP227" i="2"/>
  <c r="AP239" i="2"/>
  <c r="AP251" i="2"/>
  <c r="AP263" i="2"/>
  <c r="AP275" i="2"/>
  <c r="AP287" i="2"/>
  <c r="AP299" i="2"/>
  <c r="AP311" i="2"/>
  <c r="AP323" i="2"/>
  <c r="AP335" i="2"/>
  <c r="AP347" i="2"/>
  <c r="AP359" i="2"/>
  <c r="AP371" i="2"/>
  <c r="AP383" i="2"/>
  <c r="AP395" i="2"/>
  <c r="AP407" i="2"/>
  <c r="AP419" i="2"/>
  <c r="AP431" i="2"/>
  <c r="AP443" i="2"/>
  <c r="AP455" i="2"/>
  <c r="AP467" i="2"/>
  <c r="AP479" i="2"/>
  <c r="AP491" i="2"/>
  <c r="AP503" i="2"/>
  <c r="AP9" i="2"/>
  <c r="AP21" i="2"/>
  <c r="AP33" i="2"/>
  <c r="AP45" i="2"/>
  <c r="AP57" i="2"/>
  <c r="AP69" i="2"/>
  <c r="AP81" i="2"/>
  <c r="AP93" i="2"/>
  <c r="AP105" i="2"/>
  <c r="AP117" i="2"/>
  <c r="AP124" i="2"/>
  <c r="AP138" i="2"/>
  <c r="AP150" i="2"/>
  <c r="AP162" i="2"/>
  <c r="AP174" i="2"/>
  <c r="AP186" i="2"/>
  <c r="AP198" i="2"/>
  <c r="AP210" i="2"/>
  <c r="AP222" i="2"/>
  <c r="AP234" i="2"/>
  <c r="AP16" i="2"/>
  <c r="AP28" i="2"/>
  <c r="AP40" i="2"/>
  <c r="AP52" i="2"/>
  <c r="AP64" i="2"/>
  <c r="AP76" i="2"/>
  <c r="AP88" i="2"/>
  <c r="AP100" i="2"/>
  <c r="AP112" i="2"/>
  <c r="AP133" i="2"/>
  <c r="AP145" i="2"/>
  <c r="AP157" i="2"/>
  <c r="AP169" i="2"/>
  <c r="AP181" i="2"/>
  <c r="AP193" i="2"/>
  <c r="AP205" i="2"/>
  <c r="AP217" i="2"/>
  <c r="AP229" i="2"/>
  <c r="AP241" i="2"/>
  <c r="AP253" i="2"/>
  <c r="AP265" i="2"/>
  <c r="AP277" i="2"/>
  <c r="AP289" i="2"/>
  <c r="AP301" i="2"/>
  <c r="AP313" i="2"/>
  <c r="AP325" i="2"/>
  <c r="AP337" i="2"/>
  <c r="AP349" i="2"/>
  <c r="AP361" i="2"/>
  <c r="AP373" i="2"/>
  <c r="AP385" i="2"/>
  <c r="AP397" i="2"/>
  <c r="AP409" i="2"/>
  <c r="AP421" i="2"/>
  <c r="AP433" i="2"/>
  <c r="AP445" i="2"/>
  <c r="AP457" i="2"/>
  <c r="AP469" i="2"/>
  <c r="AP481" i="2"/>
  <c r="AP493" i="2"/>
  <c r="A170" i="1"/>
  <c r="V139" i="24"/>
  <c r="V52" i="24"/>
  <c r="V50" i="24"/>
  <c r="V140" i="24" s="1"/>
  <c r="AQ467" i="2"/>
  <c r="AQ471" i="2"/>
  <c r="AQ475" i="2"/>
  <c r="AQ479" i="2"/>
  <c r="AQ483" i="2"/>
  <c r="AQ487" i="2"/>
  <c r="AQ491" i="2"/>
  <c r="AQ495" i="2"/>
  <c r="AQ499" i="2"/>
  <c r="AQ503" i="2"/>
  <c r="AQ8" i="2"/>
  <c r="AQ9" i="2"/>
  <c r="AQ13" i="2"/>
  <c r="AQ17" i="2"/>
  <c r="AQ21" i="2"/>
  <c r="AQ25" i="2"/>
  <c r="AQ29" i="2"/>
  <c r="AQ33" i="2"/>
  <c r="AQ37" i="2"/>
  <c r="AQ41" i="2"/>
  <c r="AQ45" i="2"/>
  <c r="AQ49" i="2"/>
  <c r="AQ53" i="2"/>
  <c r="AQ57" i="2"/>
  <c r="AQ61" i="2"/>
  <c r="AQ67" i="2"/>
  <c r="AQ71" i="2"/>
  <c r="AQ75" i="2"/>
  <c r="AQ79" i="2"/>
  <c r="AQ83" i="2"/>
  <c r="AQ87" i="2"/>
  <c r="AQ91" i="2"/>
  <c r="AQ95" i="2"/>
  <c r="AQ99" i="2"/>
  <c r="AQ103" i="2"/>
  <c r="AQ107" i="2"/>
  <c r="AQ111" i="2"/>
  <c r="AQ115" i="2"/>
  <c r="AQ119" i="2"/>
  <c r="AQ123" i="2"/>
  <c r="AQ126" i="2"/>
  <c r="AQ192" i="2"/>
  <c r="AQ196" i="2"/>
  <c r="AQ200" i="2"/>
  <c r="AQ204" i="2"/>
  <c r="AQ208" i="2"/>
  <c r="AQ212" i="2"/>
  <c r="AQ216" i="2"/>
  <c r="AQ220" i="2"/>
  <c r="AQ224" i="2"/>
  <c r="AQ228" i="2"/>
  <c r="AQ232" i="2"/>
  <c r="AQ236" i="2"/>
  <c r="AQ240" i="2"/>
  <c r="AQ244" i="2"/>
  <c r="AQ249" i="2"/>
  <c r="AQ253" i="2"/>
  <c r="AQ257" i="2"/>
  <c r="AQ261" i="2"/>
  <c r="AQ265" i="2"/>
  <c r="AQ269" i="2"/>
  <c r="AQ273" i="2"/>
  <c r="AQ277" i="2"/>
  <c r="AQ281" i="2"/>
  <c r="AQ285" i="2"/>
  <c r="AQ133" i="2"/>
  <c r="AQ137" i="2"/>
  <c r="AQ141" i="2"/>
  <c r="AQ145" i="2"/>
  <c r="AQ149" i="2"/>
  <c r="AQ153" i="2"/>
  <c r="AQ157" i="2"/>
  <c r="AQ161" i="2"/>
  <c r="AQ165" i="2"/>
  <c r="AQ169" i="2"/>
  <c r="AQ173" i="2"/>
  <c r="AQ177" i="2"/>
  <c r="AQ181" i="2"/>
  <c r="AQ185" i="2"/>
  <c r="AQ189" i="2"/>
  <c r="AQ290" i="2"/>
  <c r="AQ294" i="2"/>
  <c r="AQ298" i="2"/>
  <c r="AQ302" i="2"/>
  <c r="AQ306" i="2"/>
  <c r="AQ310" i="2"/>
  <c r="AQ314" i="2"/>
  <c r="AQ318" i="2"/>
  <c r="AQ322" i="2"/>
  <c r="AQ326" i="2"/>
  <c r="AQ330" i="2"/>
  <c r="AQ334" i="2"/>
  <c r="AQ338" i="2"/>
  <c r="AQ342" i="2"/>
  <c r="AQ346" i="2"/>
  <c r="AQ350" i="2"/>
  <c r="AQ354" i="2"/>
  <c r="AQ358" i="2"/>
  <c r="AQ362" i="2"/>
  <c r="AQ366" i="2"/>
  <c r="AQ370" i="2"/>
  <c r="AQ374" i="2"/>
  <c r="AQ378" i="2"/>
  <c r="AQ382" i="2"/>
  <c r="AQ386" i="2"/>
  <c r="AQ390" i="2"/>
  <c r="AQ394" i="2"/>
  <c r="AQ398" i="2"/>
  <c r="AQ402" i="2"/>
  <c r="AQ406" i="2"/>
  <c r="AQ410" i="2"/>
  <c r="AQ414" i="2"/>
  <c r="AQ418" i="2"/>
  <c r="AQ422" i="2"/>
  <c r="AQ426" i="2"/>
  <c r="AQ430" i="2"/>
  <c r="AQ434" i="2"/>
  <c r="AQ438" i="2"/>
  <c r="AQ442" i="2"/>
  <c r="AQ446" i="2"/>
  <c r="AQ450" i="2"/>
  <c r="AQ454" i="2"/>
  <c r="AQ458" i="2"/>
  <c r="AQ462" i="2"/>
  <c r="AQ5" i="2"/>
  <c r="AQ10" i="2"/>
  <c r="AQ14" i="2"/>
  <c r="AQ18" i="2"/>
  <c r="AQ22" i="2"/>
  <c r="AQ26" i="2"/>
  <c r="AQ30" i="2"/>
  <c r="AQ34" i="2"/>
  <c r="AQ38" i="2"/>
  <c r="AQ42" i="2"/>
  <c r="AQ46" i="2"/>
  <c r="AQ50" i="2"/>
  <c r="AQ54" i="2"/>
  <c r="AQ58" i="2"/>
  <c r="AQ62" i="2"/>
  <c r="AQ66" i="2"/>
  <c r="AQ70" i="2"/>
  <c r="AQ74" i="2"/>
  <c r="AQ78" i="2"/>
  <c r="AQ82" i="2"/>
  <c r="AQ86" i="2"/>
  <c r="AQ90" i="2"/>
  <c r="AQ94" i="2"/>
  <c r="AQ98" i="2"/>
  <c r="AQ102" i="2"/>
  <c r="AQ106" i="2"/>
  <c r="AQ110" i="2"/>
  <c r="AQ114" i="2"/>
  <c r="AQ118" i="2"/>
  <c r="AQ122" i="2"/>
  <c r="AQ125" i="2"/>
  <c r="AQ129" i="2"/>
  <c r="AQ131" i="2"/>
  <c r="AQ132" i="2"/>
  <c r="AQ136" i="2"/>
  <c r="AQ140" i="2"/>
  <c r="AQ144" i="2"/>
  <c r="AQ148" i="2"/>
  <c r="AQ152" i="2"/>
  <c r="AQ156" i="2"/>
  <c r="AQ160" i="2"/>
  <c r="AQ164" i="2"/>
  <c r="AQ168" i="2"/>
  <c r="AQ172" i="2"/>
  <c r="AQ176" i="2"/>
  <c r="AQ180" i="2"/>
  <c r="AQ184" i="2"/>
  <c r="AQ188" i="2"/>
  <c r="AQ193" i="2"/>
  <c r="AQ197" i="2"/>
  <c r="AQ201" i="2"/>
  <c r="AQ205" i="2"/>
  <c r="AQ209" i="2"/>
  <c r="AQ213" i="2"/>
  <c r="AQ217" i="2"/>
  <c r="AQ221" i="2"/>
  <c r="AQ225" i="2"/>
  <c r="AQ229" i="2"/>
  <c r="AQ233" i="2"/>
  <c r="AQ237" i="2"/>
  <c r="AQ241" i="2"/>
  <c r="AQ245" i="2"/>
  <c r="AQ246" i="2"/>
  <c r="AQ250" i="2"/>
  <c r="AQ254" i="2"/>
  <c r="AQ258" i="2"/>
  <c r="AQ262" i="2"/>
  <c r="AQ266" i="2"/>
  <c r="AQ270" i="2"/>
  <c r="AQ274" i="2"/>
  <c r="AQ278" i="2"/>
  <c r="AQ282" i="2"/>
  <c r="AQ286" i="2"/>
  <c r="AQ291" i="2"/>
  <c r="AQ295" i="2"/>
  <c r="AQ299" i="2"/>
  <c r="AQ303" i="2"/>
  <c r="AQ307" i="2"/>
  <c r="AQ311" i="2"/>
  <c r="AQ315" i="2"/>
  <c r="AQ319" i="2"/>
  <c r="AQ323" i="2"/>
  <c r="AQ327" i="2"/>
  <c r="AQ331" i="2"/>
  <c r="AQ335" i="2"/>
  <c r="AQ339" i="2"/>
  <c r="AQ343" i="2"/>
  <c r="AQ347" i="2"/>
  <c r="AQ351" i="2"/>
  <c r="AQ355" i="2"/>
  <c r="AQ359" i="2"/>
  <c r="AQ363" i="2"/>
  <c r="AQ367" i="2"/>
  <c r="AQ371" i="2"/>
  <c r="AQ375" i="2"/>
  <c r="AQ379" i="2"/>
  <c r="AQ383" i="2"/>
  <c r="AQ387" i="2"/>
  <c r="AQ391" i="2"/>
  <c r="AQ395" i="2"/>
  <c r="AQ399" i="2"/>
  <c r="AQ403" i="2"/>
  <c r="AQ407" i="2"/>
  <c r="AQ411" i="2"/>
  <c r="AQ415" i="2"/>
  <c r="AQ419" i="2"/>
  <c r="AQ423" i="2"/>
  <c r="AQ427" i="2"/>
  <c r="AQ431" i="2"/>
  <c r="AQ435" i="2"/>
  <c r="AQ439" i="2"/>
  <c r="AQ443" i="2"/>
  <c r="AQ447" i="2"/>
  <c r="AQ451" i="2"/>
  <c r="AQ455" i="2"/>
  <c r="AQ459" i="2"/>
  <c r="AQ463" i="2"/>
  <c r="AQ468" i="2"/>
  <c r="AQ472" i="2"/>
  <c r="AQ476" i="2"/>
  <c r="AQ480" i="2"/>
  <c r="AQ484" i="2"/>
  <c r="AQ488" i="2"/>
  <c r="AQ492" i="2"/>
  <c r="AQ496" i="2"/>
  <c r="AQ500" i="2"/>
  <c r="AQ6" i="2"/>
  <c r="AQ11" i="2"/>
  <c r="AQ15" i="2"/>
  <c r="AQ19" i="2"/>
  <c r="AQ23" i="2"/>
  <c r="AQ27" i="2"/>
  <c r="AQ31" i="2"/>
  <c r="AQ35" i="2"/>
  <c r="AQ39" i="2"/>
  <c r="AQ43" i="2"/>
  <c r="AQ47" i="2"/>
  <c r="AQ51" i="2"/>
  <c r="AQ55" i="2"/>
  <c r="AQ59" i="2"/>
  <c r="AQ63" i="2"/>
  <c r="AQ64" i="2"/>
  <c r="AQ68" i="2"/>
  <c r="AQ72" i="2"/>
  <c r="AQ76" i="2"/>
  <c r="AQ80" i="2"/>
  <c r="AQ84" i="2"/>
  <c r="AQ88" i="2"/>
  <c r="AQ92" i="2"/>
  <c r="AQ96" i="2"/>
  <c r="AQ100" i="2"/>
  <c r="AQ104" i="2"/>
  <c r="AQ108" i="2"/>
  <c r="AQ112" i="2"/>
  <c r="AQ116" i="2"/>
  <c r="AQ120" i="2"/>
  <c r="AQ127" i="2"/>
  <c r="AQ130" i="2"/>
  <c r="AQ134" i="2"/>
  <c r="AQ138" i="2"/>
  <c r="AQ142" i="2"/>
  <c r="AQ146" i="2"/>
  <c r="AQ150" i="2"/>
  <c r="AQ154" i="2"/>
  <c r="AQ158" i="2"/>
  <c r="AQ162" i="2"/>
  <c r="AQ166" i="2"/>
  <c r="AQ170" i="2"/>
  <c r="AQ174" i="2"/>
  <c r="AQ178" i="2"/>
  <c r="AQ182" i="2"/>
  <c r="AQ186" i="2"/>
  <c r="AQ190" i="2"/>
  <c r="AQ194" i="2"/>
  <c r="AQ198" i="2"/>
  <c r="AQ202" i="2"/>
  <c r="AQ206" i="2"/>
  <c r="AQ210" i="2"/>
  <c r="AQ214" i="2"/>
  <c r="AQ218" i="2"/>
  <c r="AQ222" i="2"/>
  <c r="AQ226" i="2"/>
  <c r="AQ230" i="2"/>
  <c r="AQ234" i="2"/>
  <c r="AQ238" i="2"/>
  <c r="AQ242" i="2"/>
  <c r="AQ247" i="2"/>
  <c r="AQ251" i="2"/>
  <c r="AQ255" i="2"/>
  <c r="AQ259" i="2"/>
  <c r="AQ263" i="2"/>
  <c r="AQ267" i="2"/>
  <c r="AQ271" i="2"/>
  <c r="AQ275" i="2"/>
  <c r="AQ279" i="2"/>
  <c r="AQ283" i="2"/>
  <c r="AQ287" i="2"/>
  <c r="AQ288" i="2"/>
  <c r="AQ292" i="2"/>
  <c r="AQ296" i="2"/>
  <c r="AQ300" i="2"/>
  <c r="AQ304" i="2"/>
  <c r="AQ308" i="2"/>
  <c r="AQ312" i="2"/>
  <c r="AQ316" i="2"/>
  <c r="AQ320" i="2"/>
  <c r="AQ324" i="2"/>
  <c r="AQ328" i="2"/>
  <c r="AQ332" i="2"/>
  <c r="AQ336" i="2"/>
  <c r="AQ340" i="2"/>
  <c r="AQ344" i="2"/>
  <c r="AQ348" i="2"/>
  <c r="AQ352" i="2"/>
  <c r="AQ356" i="2"/>
  <c r="AQ360" i="2"/>
  <c r="AQ364" i="2"/>
  <c r="AQ368" i="2"/>
  <c r="AQ372" i="2"/>
  <c r="AQ376" i="2"/>
  <c r="AQ380" i="2"/>
  <c r="AQ384" i="2"/>
  <c r="AQ388" i="2"/>
  <c r="AQ392" i="2"/>
  <c r="AQ396" i="2"/>
  <c r="AQ400" i="2"/>
  <c r="AQ404" i="2"/>
  <c r="AQ408" i="2"/>
  <c r="AQ412" i="2"/>
  <c r="AQ416" i="2"/>
  <c r="AQ420" i="2"/>
  <c r="AQ424" i="2"/>
  <c r="AQ428" i="2"/>
  <c r="AQ432" i="2"/>
  <c r="AQ436" i="2"/>
  <c r="AQ440" i="2"/>
  <c r="AQ444" i="2"/>
  <c r="AQ448" i="2"/>
  <c r="AQ452" i="2"/>
  <c r="AQ456" i="2"/>
  <c r="AQ460" i="2"/>
  <c r="AQ464" i="2"/>
  <c r="AQ469" i="2"/>
  <c r="AQ473" i="2"/>
  <c r="AQ477" i="2"/>
  <c r="AQ481" i="2"/>
  <c r="AQ485" i="2"/>
  <c r="AQ489" i="2"/>
  <c r="AQ493" i="2"/>
  <c r="AQ497" i="2"/>
  <c r="AQ501" i="2"/>
  <c r="AQ4" i="2"/>
  <c r="AQ7" i="2"/>
  <c r="AQ12" i="2"/>
  <c r="AQ16" i="2"/>
  <c r="AQ20" i="2"/>
  <c r="AQ24" i="2"/>
  <c r="AQ28" i="2"/>
  <c r="AQ32" i="2"/>
  <c r="AQ36" i="2"/>
  <c r="AQ40" i="2"/>
  <c r="AQ44" i="2"/>
  <c r="AQ48" i="2"/>
  <c r="AQ52" i="2"/>
  <c r="AQ56" i="2"/>
  <c r="AQ60" i="2"/>
  <c r="AQ65" i="2"/>
  <c r="AQ69" i="2"/>
  <c r="AQ73" i="2"/>
  <c r="AQ77" i="2"/>
  <c r="AQ81" i="2"/>
  <c r="AQ85" i="2"/>
  <c r="AQ89" i="2"/>
  <c r="AQ93" i="2"/>
  <c r="AQ97" i="2"/>
  <c r="AQ101" i="2"/>
  <c r="AQ105" i="2"/>
  <c r="AQ109" i="2"/>
  <c r="AQ113" i="2"/>
  <c r="AQ117" i="2"/>
  <c r="AQ121" i="2"/>
  <c r="AQ124" i="2"/>
  <c r="AQ128" i="2"/>
  <c r="AQ135" i="2"/>
  <c r="AQ139" i="2"/>
  <c r="AQ143" i="2"/>
  <c r="AQ147" i="2"/>
  <c r="AQ151" i="2"/>
  <c r="AQ155" i="2"/>
  <c r="AQ159" i="2"/>
  <c r="AQ163" i="2"/>
  <c r="AQ167" i="2"/>
  <c r="AQ171" i="2"/>
  <c r="AQ175" i="2"/>
  <c r="AQ179" i="2"/>
  <c r="AQ183" i="2"/>
  <c r="AQ187" i="2"/>
  <c r="AQ191" i="2"/>
  <c r="AQ195" i="2"/>
  <c r="AQ199" i="2"/>
  <c r="AQ203" i="2"/>
  <c r="AQ207" i="2"/>
  <c r="AQ211" i="2"/>
  <c r="AQ215" i="2"/>
  <c r="AQ219" i="2"/>
  <c r="AQ223" i="2"/>
  <c r="AQ227" i="2"/>
  <c r="AQ231" i="2"/>
  <c r="AQ235" i="2"/>
  <c r="AQ239" i="2"/>
  <c r="AQ243" i="2"/>
  <c r="AQ248" i="2"/>
  <c r="AQ252" i="2"/>
  <c r="AQ256" i="2"/>
  <c r="AQ260" i="2"/>
  <c r="AQ264" i="2"/>
  <c r="AQ268" i="2"/>
  <c r="AQ272" i="2"/>
  <c r="AQ276" i="2"/>
  <c r="AQ280" i="2"/>
  <c r="AQ284" i="2"/>
  <c r="AQ289" i="2"/>
  <c r="AQ293" i="2"/>
  <c r="AQ297" i="2"/>
  <c r="AQ301" i="2"/>
  <c r="AQ305" i="2"/>
  <c r="AQ309" i="2"/>
  <c r="AQ313" i="2"/>
  <c r="AQ317" i="2"/>
  <c r="AQ321" i="2"/>
  <c r="AQ325" i="2"/>
  <c r="AQ329" i="2"/>
  <c r="AQ333" i="2"/>
  <c r="AQ337" i="2"/>
  <c r="AQ341" i="2"/>
  <c r="AQ345" i="2"/>
  <c r="AQ349" i="2"/>
  <c r="AQ353" i="2"/>
  <c r="AQ357" i="2"/>
  <c r="AQ361" i="2"/>
  <c r="AQ365" i="2"/>
  <c r="AQ369" i="2"/>
  <c r="AQ373" i="2"/>
  <c r="AQ377" i="2"/>
  <c r="AQ381" i="2"/>
  <c r="AQ385" i="2"/>
  <c r="AQ389" i="2"/>
  <c r="AQ393" i="2"/>
  <c r="AQ397" i="2"/>
  <c r="AQ401" i="2"/>
  <c r="AQ405" i="2"/>
  <c r="AQ409" i="2"/>
  <c r="AQ413" i="2"/>
  <c r="AQ417" i="2"/>
  <c r="AQ421" i="2"/>
  <c r="AQ425" i="2"/>
  <c r="AQ429" i="2"/>
  <c r="AQ433" i="2"/>
  <c r="AQ437" i="2"/>
  <c r="AQ441" i="2"/>
  <c r="AQ445" i="2"/>
  <c r="AQ449" i="2"/>
  <c r="AQ453" i="2"/>
  <c r="AQ457" i="2"/>
  <c r="AQ461" i="2"/>
  <c r="AQ465" i="2"/>
  <c r="AQ466" i="2"/>
  <c r="AQ470" i="2"/>
  <c r="AQ474" i="2"/>
  <c r="AQ478" i="2"/>
  <c r="AQ482" i="2"/>
  <c r="AQ486" i="2"/>
  <c r="AQ490" i="2"/>
  <c r="AQ494" i="2"/>
  <c r="AQ498" i="2"/>
  <c r="AQ502" i="2"/>
  <c r="G335" i="20"/>
  <c r="P330" i="19" s="1"/>
  <c r="I331" i="22" s="1"/>
  <c r="G333" i="20"/>
  <c r="P328" i="19" s="1"/>
  <c r="I329" i="22" s="1"/>
  <c r="G508" i="20"/>
  <c r="P503" i="19" s="1"/>
  <c r="I504" i="22" s="1"/>
  <c r="G507" i="20"/>
  <c r="P502" i="19" s="1"/>
  <c r="I503" i="22" s="1"/>
  <c r="G506" i="20"/>
  <c r="P501" i="19" s="1"/>
  <c r="I502" i="22" s="1"/>
  <c r="G505" i="20"/>
  <c r="G504" i="20"/>
  <c r="P499" i="19" s="1"/>
  <c r="I500" i="22" s="1"/>
  <c r="G503" i="20"/>
  <c r="P498" i="19" s="1"/>
  <c r="I499" i="22" s="1"/>
  <c r="G502" i="20"/>
  <c r="P497" i="19" s="1"/>
  <c r="I498" i="22" s="1"/>
  <c r="G501" i="20"/>
  <c r="P496" i="19" s="1"/>
  <c r="I497" i="22" s="1"/>
  <c r="G500" i="20"/>
  <c r="P495" i="19" s="1"/>
  <c r="I496" i="22" s="1"/>
  <c r="G499" i="20"/>
  <c r="P494" i="19" s="1"/>
  <c r="I495" i="22" s="1"/>
  <c r="G498" i="20"/>
  <c r="P493" i="19" s="1"/>
  <c r="I494" i="22" s="1"/>
  <c r="G497" i="20"/>
  <c r="P492" i="19" s="1"/>
  <c r="I493" i="22" s="1"/>
  <c r="G496" i="20"/>
  <c r="P491" i="19" s="1"/>
  <c r="I492" i="22" s="1"/>
  <c r="G495" i="20"/>
  <c r="P490" i="19" s="1"/>
  <c r="I491" i="22" s="1"/>
  <c r="G494" i="20"/>
  <c r="P489" i="19" s="1"/>
  <c r="I490" i="22" s="1"/>
  <c r="G493" i="20"/>
  <c r="G492" i="20"/>
  <c r="P487" i="19" s="1"/>
  <c r="I488" i="22" s="1"/>
  <c r="G491" i="20"/>
  <c r="P486" i="19" s="1"/>
  <c r="I487" i="22" s="1"/>
  <c r="G490" i="20"/>
  <c r="P485" i="19" s="1"/>
  <c r="I486" i="22" s="1"/>
  <c r="G489" i="20"/>
  <c r="P484" i="19" s="1"/>
  <c r="I485" i="22" s="1"/>
  <c r="G488" i="20"/>
  <c r="P483" i="19" s="1"/>
  <c r="I484" i="22" s="1"/>
  <c r="G487" i="20"/>
  <c r="P482" i="19" s="1"/>
  <c r="I483" i="22" s="1"/>
  <c r="G486" i="20"/>
  <c r="P481" i="19" s="1"/>
  <c r="I482" i="22" s="1"/>
  <c r="G485" i="20"/>
  <c r="G484" i="20"/>
  <c r="P479" i="19" s="1"/>
  <c r="I480" i="22" s="1"/>
  <c r="G483" i="20"/>
  <c r="P478" i="19" s="1"/>
  <c r="I479" i="22" s="1"/>
  <c r="G482" i="20"/>
  <c r="P477" i="19" s="1"/>
  <c r="I478" i="22" s="1"/>
  <c r="G481" i="20"/>
  <c r="P476" i="19" s="1"/>
  <c r="I477" i="22" s="1"/>
  <c r="G480" i="20"/>
  <c r="P475" i="19" s="1"/>
  <c r="I476" i="22" s="1"/>
  <c r="G479" i="20"/>
  <c r="P474" i="19" s="1"/>
  <c r="I475" i="22" s="1"/>
  <c r="G478" i="20"/>
  <c r="P473" i="19" s="1"/>
  <c r="I474" i="22" s="1"/>
  <c r="G477" i="20"/>
  <c r="P472" i="19" s="1"/>
  <c r="I473" i="22" s="1"/>
  <c r="G476" i="20"/>
  <c r="P471" i="19" s="1"/>
  <c r="I472" i="22" s="1"/>
  <c r="G475" i="20"/>
  <c r="P470" i="19" s="1"/>
  <c r="I471" i="22" s="1"/>
  <c r="G474" i="20"/>
  <c r="P469" i="19" s="1"/>
  <c r="I470" i="22" s="1"/>
  <c r="G473" i="20"/>
  <c r="G472" i="20"/>
  <c r="P467" i="19" s="1"/>
  <c r="I468" i="22" s="1"/>
  <c r="G471" i="20"/>
  <c r="P466" i="19" s="1"/>
  <c r="I467" i="22" s="1"/>
  <c r="G470" i="20"/>
  <c r="P465" i="19" s="1"/>
  <c r="I466" i="22" s="1"/>
  <c r="G469" i="20"/>
  <c r="G468" i="20"/>
  <c r="P463" i="19" s="1"/>
  <c r="I464" i="22" s="1"/>
  <c r="G467" i="20"/>
  <c r="P462" i="19" s="1"/>
  <c r="I463" i="22" s="1"/>
  <c r="G466" i="20"/>
  <c r="P461" i="19" s="1"/>
  <c r="I462" i="22" s="1"/>
  <c r="G465" i="20"/>
  <c r="P460" i="19" s="1"/>
  <c r="I461" i="22" s="1"/>
  <c r="G464" i="20"/>
  <c r="P459" i="19" s="1"/>
  <c r="I460" i="22" s="1"/>
  <c r="G463" i="20"/>
  <c r="P458" i="19" s="1"/>
  <c r="I459" i="22" s="1"/>
  <c r="G462" i="20"/>
  <c r="P457" i="19" s="1"/>
  <c r="I458" i="22" s="1"/>
  <c r="G461" i="20"/>
  <c r="G460" i="20"/>
  <c r="P455" i="19" s="1"/>
  <c r="I456" i="22" s="1"/>
  <c r="G459" i="20"/>
  <c r="P454" i="19" s="1"/>
  <c r="I455" i="22" s="1"/>
  <c r="G458" i="20"/>
  <c r="P453" i="19" s="1"/>
  <c r="I454" i="22" s="1"/>
  <c r="G457" i="20"/>
  <c r="G456" i="20"/>
  <c r="P451" i="19" s="1"/>
  <c r="I452" i="22" s="1"/>
  <c r="G455" i="20"/>
  <c r="P450" i="19" s="1"/>
  <c r="I451" i="22" s="1"/>
  <c r="G453" i="20"/>
  <c r="P448" i="19" s="1"/>
  <c r="I449" i="22" s="1"/>
  <c r="G452" i="20"/>
  <c r="P447" i="19" s="1"/>
  <c r="I448" i="22" s="1"/>
  <c r="G451" i="20"/>
  <c r="P446" i="19" s="1"/>
  <c r="I447" i="22" s="1"/>
  <c r="G450" i="20"/>
  <c r="P445" i="19" s="1"/>
  <c r="I446" i="22" s="1"/>
  <c r="G449" i="20"/>
  <c r="P444" i="19" s="1"/>
  <c r="I445" i="22" s="1"/>
  <c r="G448" i="20"/>
  <c r="P443" i="19" s="1"/>
  <c r="I444" i="22" s="1"/>
  <c r="G447" i="20"/>
  <c r="P442" i="19" s="1"/>
  <c r="I443" i="22" s="1"/>
  <c r="G446" i="20"/>
  <c r="P441" i="19" s="1"/>
  <c r="I442" i="22" s="1"/>
  <c r="G445" i="20"/>
  <c r="P440" i="19" s="1"/>
  <c r="I441" i="22" s="1"/>
  <c r="G444" i="20"/>
  <c r="G443" i="20"/>
  <c r="P438" i="19" s="1"/>
  <c r="I439" i="22" s="1"/>
  <c r="G442" i="20"/>
  <c r="P437" i="19" s="1"/>
  <c r="I438" i="22" s="1"/>
  <c r="G441" i="20"/>
  <c r="P436" i="19" s="1"/>
  <c r="I437" i="22" s="1"/>
  <c r="G440" i="20"/>
  <c r="G439" i="20"/>
  <c r="P434" i="19" s="1"/>
  <c r="I435" i="22" s="1"/>
  <c r="G438" i="20"/>
  <c r="P433" i="19" s="1"/>
  <c r="I434" i="22" s="1"/>
  <c r="G437" i="20"/>
  <c r="P432" i="19" s="1"/>
  <c r="I433" i="22" s="1"/>
  <c r="G436" i="20"/>
  <c r="P431" i="19" s="1"/>
  <c r="I432" i="22" s="1"/>
  <c r="G435" i="20"/>
  <c r="P430" i="19" s="1"/>
  <c r="I431" i="22" s="1"/>
  <c r="G434" i="20"/>
  <c r="P429" i="19" s="1"/>
  <c r="I430" i="22" s="1"/>
  <c r="G433" i="20"/>
  <c r="P428" i="19" s="1"/>
  <c r="I429" i="22" s="1"/>
  <c r="G432" i="20"/>
  <c r="G431" i="20"/>
  <c r="P426" i="19" s="1"/>
  <c r="I427" i="22" s="1"/>
  <c r="G430" i="20"/>
  <c r="P425" i="19" s="1"/>
  <c r="I426" i="22" s="1"/>
  <c r="G429" i="20"/>
  <c r="P424" i="19" s="1"/>
  <c r="I425" i="22" s="1"/>
  <c r="G428" i="20"/>
  <c r="G427" i="20"/>
  <c r="P422" i="19" s="1"/>
  <c r="I423" i="22" s="1"/>
  <c r="G426" i="20"/>
  <c r="P421" i="19" s="1"/>
  <c r="I422" i="22" s="1"/>
  <c r="G425" i="20"/>
  <c r="P420" i="19" s="1"/>
  <c r="I421" i="22" s="1"/>
  <c r="G424" i="20"/>
  <c r="G423" i="20"/>
  <c r="P418" i="19" s="1"/>
  <c r="I419" i="22" s="1"/>
  <c r="G422" i="20"/>
  <c r="P417" i="19" s="1"/>
  <c r="I418" i="22" s="1"/>
  <c r="G421" i="20"/>
  <c r="P416" i="19" s="1"/>
  <c r="I417" i="22" s="1"/>
  <c r="G420" i="20"/>
  <c r="P415" i="19" s="1"/>
  <c r="I416" i="22" s="1"/>
  <c r="G419" i="20"/>
  <c r="P414" i="19" s="1"/>
  <c r="I415" i="22" s="1"/>
  <c r="G418" i="20"/>
  <c r="P413" i="19" s="1"/>
  <c r="I414" i="22" s="1"/>
  <c r="G417" i="20"/>
  <c r="P412" i="19" s="1"/>
  <c r="I413" i="22" s="1"/>
  <c r="G416" i="20"/>
  <c r="P411" i="19" s="1"/>
  <c r="I412" i="22" s="1"/>
  <c r="G415" i="20"/>
  <c r="P410" i="19" s="1"/>
  <c r="I411" i="22" s="1"/>
  <c r="G414" i="20"/>
  <c r="P409" i="19" s="1"/>
  <c r="I410" i="22" s="1"/>
  <c r="G413" i="20"/>
  <c r="P408" i="19" s="1"/>
  <c r="I409" i="22" s="1"/>
  <c r="G412" i="20"/>
  <c r="G411" i="20"/>
  <c r="P406" i="19" s="1"/>
  <c r="I407" i="22" s="1"/>
  <c r="G410" i="20"/>
  <c r="P405" i="19" s="1"/>
  <c r="I406" i="22" s="1"/>
  <c r="G409" i="20"/>
  <c r="P404" i="19" s="1"/>
  <c r="I405" i="22" s="1"/>
  <c r="G408" i="20"/>
  <c r="G407" i="20"/>
  <c r="P402" i="19" s="1"/>
  <c r="I403" i="22" s="1"/>
  <c r="G406" i="20"/>
  <c r="P401" i="19" s="1"/>
  <c r="I402" i="22" s="1"/>
  <c r="G405" i="20"/>
  <c r="P400" i="19" s="1"/>
  <c r="I401" i="22" s="1"/>
  <c r="G404" i="20"/>
  <c r="G403" i="20"/>
  <c r="P398" i="19" s="1"/>
  <c r="I399" i="22" s="1"/>
  <c r="G402" i="20"/>
  <c r="P397" i="19" s="1"/>
  <c r="I398" i="22" s="1"/>
  <c r="G401" i="20"/>
  <c r="P396" i="19" s="1"/>
  <c r="I397" i="22" s="1"/>
  <c r="G400" i="20"/>
  <c r="P395" i="19" s="1"/>
  <c r="I396" i="22" s="1"/>
  <c r="G399" i="20"/>
  <c r="P394" i="19" s="1"/>
  <c r="I395" i="22" s="1"/>
  <c r="G398" i="20"/>
  <c r="P393" i="19" s="1"/>
  <c r="I394" i="22" s="1"/>
  <c r="G397" i="20"/>
  <c r="P392" i="19" s="1"/>
  <c r="I393" i="22" s="1"/>
  <c r="G396" i="20"/>
  <c r="P391" i="19" s="1"/>
  <c r="I392" i="22" s="1"/>
  <c r="G395" i="20"/>
  <c r="P390" i="19" s="1"/>
  <c r="I391" i="22" s="1"/>
  <c r="G394" i="20"/>
  <c r="P389" i="19" s="1"/>
  <c r="I390" i="22" s="1"/>
  <c r="G393" i="20"/>
  <c r="P388" i="19" s="1"/>
  <c r="I389" i="22" s="1"/>
  <c r="G392" i="20"/>
  <c r="G391" i="20"/>
  <c r="P386" i="19" s="1"/>
  <c r="I387" i="22" s="1"/>
  <c r="G390" i="20"/>
  <c r="P385" i="19" s="1"/>
  <c r="I386" i="22" s="1"/>
  <c r="G389" i="20"/>
  <c r="P384" i="19" s="1"/>
  <c r="I385" i="22" s="1"/>
  <c r="G388" i="20"/>
  <c r="P383" i="19" s="1"/>
  <c r="I384" i="22" s="1"/>
  <c r="G387" i="20"/>
  <c r="P382" i="19" s="1"/>
  <c r="I383" i="22" s="1"/>
  <c r="G386" i="20"/>
  <c r="P381" i="19" s="1"/>
  <c r="I382" i="22" s="1"/>
  <c r="G385" i="20"/>
  <c r="P380" i="19" s="1"/>
  <c r="I381" i="22" s="1"/>
  <c r="G384" i="20"/>
  <c r="P379" i="19" s="1"/>
  <c r="I380" i="22" s="1"/>
  <c r="G383" i="20"/>
  <c r="P378" i="19" s="1"/>
  <c r="I379" i="22" s="1"/>
  <c r="G382" i="20"/>
  <c r="P377" i="19" s="1"/>
  <c r="I378" i="22" s="1"/>
  <c r="G381" i="20"/>
  <c r="P376" i="19" s="1"/>
  <c r="I377" i="22" s="1"/>
  <c r="G380" i="20"/>
  <c r="G379" i="20"/>
  <c r="P374" i="19" s="1"/>
  <c r="I375" i="22" s="1"/>
  <c r="G378" i="20"/>
  <c r="P373" i="19" s="1"/>
  <c r="I374" i="22" s="1"/>
  <c r="G377" i="20"/>
  <c r="P372" i="19" s="1"/>
  <c r="I373" i="22" s="1"/>
  <c r="G376" i="20"/>
  <c r="P371" i="19" s="1"/>
  <c r="I372" i="22" s="1"/>
  <c r="G375" i="20"/>
  <c r="P370" i="19" s="1"/>
  <c r="I371" i="22" s="1"/>
  <c r="G374" i="20"/>
  <c r="P369" i="19" s="1"/>
  <c r="I370" i="22" s="1"/>
  <c r="G373" i="20"/>
  <c r="P368" i="19" s="1"/>
  <c r="I369" i="22" s="1"/>
  <c r="G372" i="20"/>
  <c r="P367" i="19" s="1"/>
  <c r="I368" i="22" s="1"/>
  <c r="G371" i="20"/>
  <c r="P366" i="19" s="1"/>
  <c r="I367" i="22" s="1"/>
  <c r="G370" i="20"/>
  <c r="P365" i="19" s="1"/>
  <c r="I366" i="22" s="1"/>
  <c r="G369" i="20"/>
  <c r="P364" i="19" s="1"/>
  <c r="I365" i="22" s="1"/>
  <c r="G368" i="20"/>
  <c r="G367" i="20"/>
  <c r="P362" i="19" s="1"/>
  <c r="I363" i="22" s="1"/>
  <c r="G366" i="20"/>
  <c r="P361" i="19" s="1"/>
  <c r="I362" i="22" s="1"/>
  <c r="G365" i="20"/>
  <c r="P360" i="19" s="1"/>
  <c r="I361" i="22" s="1"/>
  <c r="G364" i="20"/>
  <c r="P359" i="19" s="1"/>
  <c r="I360" i="22" s="1"/>
  <c r="G363" i="20"/>
  <c r="P358" i="19" s="1"/>
  <c r="I359" i="22" s="1"/>
  <c r="G362" i="20"/>
  <c r="P357" i="19" s="1"/>
  <c r="I358" i="22" s="1"/>
  <c r="G361" i="20"/>
  <c r="P356" i="19" s="1"/>
  <c r="I357" i="22" s="1"/>
  <c r="G360" i="20"/>
  <c r="G359" i="20"/>
  <c r="P354" i="19" s="1"/>
  <c r="I355" i="22" s="1"/>
  <c r="G358" i="20"/>
  <c r="P353" i="19" s="1"/>
  <c r="I354" i="22" s="1"/>
  <c r="G357" i="20"/>
  <c r="P352" i="19" s="1"/>
  <c r="I353" i="22" s="1"/>
  <c r="G356" i="20"/>
  <c r="G355" i="20"/>
  <c r="P350" i="19" s="1"/>
  <c r="I351" i="22" s="1"/>
  <c r="G354" i="20"/>
  <c r="P349" i="19" s="1"/>
  <c r="I350" i="22" s="1"/>
  <c r="G353" i="20"/>
  <c r="P348" i="19" s="1"/>
  <c r="I349" i="22" s="1"/>
  <c r="G352" i="20"/>
  <c r="P347" i="19" s="1"/>
  <c r="I348" i="22" s="1"/>
  <c r="G351" i="20"/>
  <c r="P346" i="19" s="1"/>
  <c r="I347" i="22" s="1"/>
  <c r="G350" i="20"/>
  <c r="P345" i="19" s="1"/>
  <c r="I346" i="22" s="1"/>
  <c r="G349" i="20"/>
  <c r="P344" i="19" s="1"/>
  <c r="I345" i="22" s="1"/>
  <c r="G348" i="20"/>
  <c r="P343" i="19" s="1"/>
  <c r="I344" i="22" s="1"/>
  <c r="G347" i="20"/>
  <c r="P342" i="19" s="1"/>
  <c r="I343" i="22" s="1"/>
  <c r="G346" i="20"/>
  <c r="P341" i="19" s="1"/>
  <c r="I342" i="22" s="1"/>
  <c r="G345" i="20"/>
  <c r="P340" i="19" s="1"/>
  <c r="I341" i="22" s="1"/>
  <c r="G344" i="20"/>
  <c r="P339" i="19" s="1"/>
  <c r="I340" i="22" s="1"/>
  <c r="G343" i="20"/>
  <c r="P338" i="19" s="1"/>
  <c r="I339" i="22" s="1"/>
  <c r="G342" i="20"/>
  <c r="P337" i="19" s="1"/>
  <c r="I338" i="22" s="1"/>
  <c r="G341" i="20"/>
  <c r="P336" i="19" s="1"/>
  <c r="I337" i="22" s="1"/>
  <c r="G340" i="20"/>
  <c r="P335" i="19" s="1"/>
  <c r="I336" i="22" s="1"/>
  <c r="G339" i="20"/>
  <c r="P334" i="19" s="1"/>
  <c r="I335" i="22" s="1"/>
  <c r="G338" i="20"/>
  <c r="P333" i="19" s="1"/>
  <c r="I334" i="22" s="1"/>
  <c r="G337" i="20"/>
  <c r="P332" i="19" s="1"/>
  <c r="I333" i="22" s="1"/>
  <c r="G336" i="20"/>
  <c r="P331" i="19" s="1"/>
  <c r="I332" i="22" s="1"/>
  <c r="G334" i="20"/>
  <c r="P329" i="19" s="1"/>
  <c r="I330" i="22" s="1"/>
  <c r="G331" i="20"/>
  <c r="P326" i="19" s="1"/>
  <c r="I327" i="22" s="1"/>
  <c r="G329" i="20"/>
  <c r="P324" i="19" s="1"/>
  <c r="I325" i="22" s="1"/>
  <c r="G327" i="20"/>
  <c r="P322" i="19" s="1"/>
  <c r="I323" i="22" s="1"/>
  <c r="G325" i="20"/>
  <c r="P320" i="19" s="1"/>
  <c r="I321" i="22" s="1"/>
  <c r="G324" i="20"/>
  <c r="P319" i="19" s="1"/>
  <c r="I320" i="22" s="1"/>
  <c r="G322" i="20"/>
  <c r="P317" i="19" s="1"/>
  <c r="I318" i="22" s="1"/>
  <c r="G320" i="20"/>
  <c r="P315" i="19" s="1"/>
  <c r="I316" i="22" s="1"/>
  <c r="G318" i="20"/>
  <c r="P313" i="19" s="1"/>
  <c r="I314" i="22" s="1"/>
  <c r="G316" i="20"/>
  <c r="P311" i="19" s="1"/>
  <c r="I312" i="22" s="1"/>
  <c r="G314" i="20"/>
  <c r="P309" i="19" s="1"/>
  <c r="I310" i="22" s="1"/>
  <c r="G312" i="20"/>
  <c r="G310" i="20"/>
  <c r="P305" i="19" s="1"/>
  <c r="I306" i="22" s="1"/>
  <c r="G308" i="20"/>
  <c r="P303" i="19" s="1"/>
  <c r="I304" i="22" s="1"/>
  <c r="G306" i="20"/>
  <c r="P301" i="19" s="1"/>
  <c r="I302" i="22" s="1"/>
  <c r="G304" i="20"/>
  <c r="P299" i="19" s="1"/>
  <c r="I300" i="22" s="1"/>
  <c r="G302" i="20"/>
  <c r="P297" i="19" s="1"/>
  <c r="I298" i="22" s="1"/>
  <c r="G300" i="20"/>
  <c r="P295" i="19" s="1"/>
  <c r="I296" i="22" s="1"/>
  <c r="G298" i="20"/>
  <c r="P293" i="19" s="1"/>
  <c r="I294" i="22" s="1"/>
  <c r="G296" i="20"/>
  <c r="P291" i="19" s="1"/>
  <c r="I292" i="22" s="1"/>
  <c r="G294" i="20"/>
  <c r="G292" i="20"/>
  <c r="P287" i="19" s="1"/>
  <c r="I288" i="22" s="1"/>
  <c r="G289" i="20"/>
  <c r="P284" i="19" s="1"/>
  <c r="I285" i="22" s="1"/>
  <c r="G287" i="20"/>
  <c r="P282" i="19" s="1"/>
  <c r="I283" i="22" s="1"/>
  <c r="G285" i="20"/>
  <c r="P280" i="19" s="1"/>
  <c r="I281" i="22" s="1"/>
  <c r="G283" i="20"/>
  <c r="P278" i="19" s="1"/>
  <c r="I279" i="22" s="1"/>
  <c r="G281" i="20"/>
  <c r="P276" i="19" s="1"/>
  <c r="I277" i="22" s="1"/>
  <c r="G278" i="20"/>
  <c r="P273" i="19" s="1"/>
  <c r="I274" i="22" s="1"/>
  <c r="G276" i="20"/>
  <c r="P271" i="19" s="1"/>
  <c r="I272" i="22" s="1"/>
  <c r="G274" i="20"/>
  <c r="P269" i="19" s="1"/>
  <c r="I270" i="22" s="1"/>
  <c r="G272" i="20"/>
  <c r="P267" i="19" s="1"/>
  <c r="I268" i="22" s="1"/>
  <c r="G270" i="20"/>
  <c r="P265" i="19" s="1"/>
  <c r="I266" i="22" s="1"/>
  <c r="G268" i="20"/>
  <c r="P263" i="19" s="1"/>
  <c r="I264" i="22" s="1"/>
  <c r="G266" i="20"/>
  <c r="P261" i="19" s="1"/>
  <c r="I262" i="22" s="1"/>
  <c r="G264" i="20"/>
  <c r="P259" i="19" s="1"/>
  <c r="I260" i="22" s="1"/>
  <c r="G262" i="20"/>
  <c r="P257" i="19" s="1"/>
  <c r="I258" i="22" s="1"/>
  <c r="G260" i="20"/>
  <c r="P255" i="19" s="1"/>
  <c r="I256" i="22" s="1"/>
  <c r="G259" i="20"/>
  <c r="P254" i="19" s="1"/>
  <c r="I255" i="22" s="1"/>
  <c r="G257" i="20"/>
  <c r="P252" i="19" s="1"/>
  <c r="I253" i="22" s="1"/>
  <c r="G255" i="20"/>
  <c r="P250" i="19" s="1"/>
  <c r="I251" i="22" s="1"/>
  <c r="G252" i="20"/>
  <c r="P247" i="19" s="1"/>
  <c r="I248" i="22" s="1"/>
  <c r="G251" i="20"/>
  <c r="P246" i="19" s="1"/>
  <c r="I247" i="22" s="1"/>
  <c r="G249" i="20"/>
  <c r="P244" i="19" s="1"/>
  <c r="I245" i="22" s="1"/>
  <c r="G247" i="20"/>
  <c r="P242" i="19" s="1"/>
  <c r="I243" i="22" s="1"/>
  <c r="G245" i="20"/>
  <c r="P240" i="19" s="1"/>
  <c r="I241" i="22" s="1"/>
  <c r="G243" i="20"/>
  <c r="P238" i="19" s="1"/>
  <c r="I239" i="22" s="1"/>
  <c r="G241" i="20"/>
  <c r="P236" i="19" s="1"/>
  <c r="I237" i="22" s="1"/>
  <c r="G239" i="20"/>
  <c r="P234" i="19" s="1"/>
  <c r="I235" i="22" s="1"/>
  <c r="G237" i="20"/>
  <c r="P232" i="19" s="1"/>
  <c r="I233" i="22" s="1"/>
  <c r="G235" i="20"/>
  <c r="P230" i="19" s="1"/>
  <c r="I231" i="22" s="1"/>
  <c r="G233" i="20"/>
  <c r="P228" i="19" s="1"/>
  <c r="I229" i="22" s="1"/>
  <c r="G231" i="20"/>
  <c r="P226" i="19" s="1"/>
  <c r="I227" i="22" s="1"/>
  <c r="G229" i="20"/>
  <c r="P224" i="19" s="1"/>
  <c r="I225" i="22" s="1"/>
  <c r="G227" i="20"/>
  <c r="P222" i="19" s="1"/>
  <c r="I223" i="22" s="1"/>
  <c r="G225" i="20"/>
  <c r="P220" i="19" s="1"/>
  <c r="I221" i="22" s="1"/>
  <c r="G223" i="20"/>
  <c r="P218" i="19" s="1"/>
  <c r="I219" i="22" s="1"/>
  <c r="G221" i="20"/>
  <c r="P216" i="19" s="1"/>
  <c r="I217" i="22" s="1"/>
  <c r="G219" i="20"/>
  <c r="P214" i="19" s="1"/>
  <c r="I215" i="22" s="1"/>
  <c r="G217" i="20"/>
  <c r="P212" i="19" s="1"/>
  <c r="I213" i="22" s="1"/>
  <c r="G215" i="20"/>
  <c r="P210" i="19" s="1"/>
  <c r="I211" i="22" s="1"/>
  <c r="G213" i="20"/>
  <c r="P208" i="19" s="1"/>
  <c r="I209" i="22" s="1"/>
  <c r="G211" i="20"/>
  <c r="P206" i="19" s="1"/>
  <c r="I207" i="22" s="1"/>
  <c r="G209" i="20"/>
  <c r="P204" i="19" s="1"/>
  <c r="I205" i="22" s="1"/>
  <c r="G207" i="20"/>
  <c r="P202" i="19" s="1"/>
  <c r="I203" i="22" s="1"/>
  <c r="G205" i="20"/>
  <c r="P200" i="19" s="1"/>
  <c r="I201" i="22" s="1"/>
  <c r="G203" i="20"/>
  <c r="P198" i="19" s="1"/>
  <c r="I199" i="22" s="1"/>
  <c r="G200" i="20"/>
  <c r="P195" i="19" s="1"/>
  <c r="I196" i="22" s="1"/>
  <c r="G198" i="20"/>
  <c r="P193" i="19" s="1"/>
  <c r="I194" i="22" s="1"/>
  <c r="G196" i="20"/>
  <c r="P191" i="19" s="1"/>
  <c r="I192" i="22" s="1"/>
  <c r="G194" i="20"/>
  <c r="P189" i="19" s="1"/>
  <c r="I190" i="22" s="1"/>
  <c r="G192" i="20"/>
  <c r="P187" i="19" s="1"/>
  <c r="I188" i="22" s="1"/>
  <c r="G190" i="20"/>
  <c r="P185" i="19" s="1"/>
  <c r="I186" i="22" s="1"/>
  <c r="G188" i="20"/>
  <c r="P183" i="19" s="1"/>
  <c r="I184" i="22" s="1"/>
  <c r="G186" i="20"/>
  <c r="P181" i="19" s="1"/>
  <c r="I182" i="22" s="1"/>
  <c r="G184" i="20"/>
  <c r="P179" i="19" s="1"/>
  <c r="I180" i="22" s="1"/>
  <c r="G182" i="20"/>
  <c r="P177" i="19" s="1"/>
  <c r="I178" i="22" s="1"/>
  <c r="G180" i="20"/>
  <c r="P175" i="19" s="1"/>
  <c r="I176" i="22" s="1"/>
  <c r="G178" i="20"/>
  <c r="P173" i="19" s="1"/>
  <c r="I174" i="22" s="1"/>
  <c r="G176" i="20"/>
  <c r="P171" i="19" s="1"/>
  <c r="I172" i="22" s="1"/>
  <c r="G174" i="20"/>
  <c r="P169" i="19" s="1"/>
  <c r="I170" i="22" s="1"/>
  <c r="G172" i="20"/>
  <c r="P167" i="19" s="1"/>
  <c r="I168" i="22" s="1"/>
  <c r="G170" i="20"/>
  <c r="P165" i="19" s="1"/>
  <c r="I166" i="22" s="1"/>
  <c r="G168" i="20"/>
  <c r="P163" i="19" s="1"/>
  <c r="I164" i="22" s="1"/>
  <c r="G166" i="20"/>
  <c r="P161" i="19" s="1"/>
  <c r="I162" i="22" s="1"/>
  <c r="G164" i="20"/>
  <c r="P159" i="19" s="1"/>
  <c r="I160" i="22" s="1"/>
  <c r="G161" i="20"/>
  <c r="P156" i="19" s="1"/>
  <c r="I157" i="22" s="1"/>
  <c r="G159" i="20"/>
  <c r="P154" i="19" s="1"/>
  <c r="I155" i="22" s="1"/>
  <c r="G157" i="20"/>
  <c r="P152" i="19" s="1"/>
  <c r="I153" i="22" s="1"/>
  <c r="G155" i="20"/>
  <c r="P150" i="19" s="1"/>
  <c r="I151" i="22" s="1"/>
  <c r="G153" i="20"/>
  <c r="P148" i="19" s="1"/>
  <c r="I149" i="22" s="1"/>
  <c r="G151" i="20"/>
  <c r="P146" i="19" s="1"/>
  <c r="I147" i="22" s="1"/>
  <c r="G149" i="20"/>
  <c r="P144" i="19" s="1"/>
  <c r="I145" i="22" s="1"/>
  <c r="G147" i="20"/>
  <c r="P142" i="19" s="1"/>
  <c r="I143" i="22" s="1"/>
  <c r="G145" i="20"/>
  <c r="P140" i="19" s="1"/>
  <c r="I141" i="22" s="1"/>
  <c r="G143" i="20"/>
  <c r="P138" i="19" s="1"/>
  <c r="I139" i="22" s="1"/>
  <c r="G141" i="20"/>
  <c r="P136" i="19" s="1"/>
  <c r="I137" i="22" s="1"/>
  <c r="G139" i="20"/>
  <c r="P134" i="19" s="1"/>
  <c r="I135" i="22" s="1"/>
  <c r="G137" i="20"/>
  <c r="P132" i="19" s="1"/>
  <c r="I133" i="22" s="1"/>
  <c r="G135" i="20"/>
  <c r="P130" i="19" s="1"/>
  <c r="I131" i="22" s="1"/>
  <c r="G133" i="20"/>
  <c r="P128" i="19" s="1"/>
  <c r="I129" i="22" s="1"/>
  <c r="G131" i="20"/>
  <c r="P126" i="19" s="1"/>
  <c r="I127" i="22" s="1"/>
  <c r="G129" i="20"/>
  <c r="P124" i="19" s="1"/>
  <c r="I125" i="22" s="1"/>
  <c r="G127" i="20"/>
  <c r="P122" i="19" s="1"/>
  <c r="I123" i="22" s="1"/>
  <c r="G125" i="20"/>
  <c r="P120" i="19" s="1"/>
  <c r="I121" i="22" s="1"/>
  <c r="G123" i="20"/>
  <c r="P118" i="19" s="1"/>
  <c r="I119" i="22" s="1"/>
  <c r="G121" i="20"/>
  <c r="P116" i="19" s="1"/>
  <c r="I117" i="22" s="1"/>
  <c r="G119" i="20"/>
  <c r="P114" i="19" s="1"/>
  <c r="I115" i="22" s="1"/>
  <c r="G117" i="20"/>
  <c r="P112" i="19" s="1"/>
  <c r="I113" i="22" s="1"/>
  <c r="G115" i="20"/>
  <c r="P110" i="19" s="1"/>
  <c r="I111" i="22" s="1"/>
  <c r="G113" i="20"/>
  <c r="P108" i="19" s="1"/>
  <c r="I109" i="22" s="1"/>
  <c r="G111" i="20"/>
  <c r="P106" i="19" s="1"/>
  <c r="I107" i="22" s="1"/>
  <c r="G109" i="20"/>
  <c r="P104" i="19" s="1"/>
  <c r="I105" i="22" s="1"/>
  <c r="G107" i="20"/>
  <c r="P102" i="19" s="1"/>
  <c r="I103" i="22" s="1"/>
  <c r="G106" i="20"/>
  <c r="P101" i="19" s="1"/>
  <c r="I102" i="22" s="1"/>
  <c r="G104" i="20"/>
  <c r="P99" i="19" s="1"/>
  <c r="I100" i="22" s="1"/>
  <c r="G102" i="20"/>
  <c r="P97" i="19" s="1"/>
  <c r="I98" i="22" s="1"/>
  <c r="G100" i="20"/>
  <c r="P95" i="19" s="1"/>
  <c r="I96" i="22" s="1"/>
  <c r="G98" i="20"/>
  <c r="P93" i="19" s="1"/>
  <c r="I94" i="22" s="1"/>
  <c r="G96" i="20"/>
  <c r="P91" i="19" s="1"/>
  <c r="I92" i="22" s="1"/>
  <c r="G94" i="20"/>
  <c r="G92" i="20"/>
  <c r="P87" i="19" s="1"/>
  <c r="I88" i="22" s="1"/>
  <c r="G90" i="20"/>
  <c r="P85" i="19" s="1"/>
  <c r="I86" i="22" s="1"/>
  <c r="G88" i="20"/>
  <c r="P83" i="19" s="1"/>
  <c r="I84" i="22" s="1"/>
  <c r="G86" i="20"/>
  <c r="G84" i="20"/>
  <c r="P79" i="19" s="1"/>
  <c r="I80" i="22" s="1"/>
  <c r="G82" i="20"/>
  <c r="P77" i="19" s="1"/>
  <c r="I78" i="22" s="1"/>
  <c r="G80" i="20"/>
  <c r="P75" i="19" s="1"/>
  <c r="I76" i="22" s="1"/>
  <c r="G78" i="20"/>
  <c r="P73" i="19" s="1"/>
  <c r="I74" i="22" s="1"/>
  <c r="G76" i="20"/>
  <c r="P71" i="19" s="1"/>
  <c r="I72" i="22" s="1"/>
  <c r="G73" i="20"/>
  <c r="P68" i="19" s="1"/>
  <c r="I69" i="22" s="1"/>
  <c r="G71" i="20"/>
  <c r="P66" i="19" s="1"/>
  <c r="I67" i="22" s="1"/>
  <c r="G69" i="20"/>
  <c r="P64" i="19" s="1"/>
  <c r="I65" i="22" s="1"/>
  <c r="G68" i="20"/>
  <c r="P63" i="19" s="1"/>
  <c r="I64" i="22" s="1"/>
  <c r="G65" i="20"/>
  <c r="P60" i="19" s="1"/>
  <c r="I61" i="22" s="1"/>
  <c r="G64" i="20"/>
  <c r="P59" i="19" s="1"/>
  <c r="I60" i="22" s="1"/>
  <c r="G62" i="20"/>
  <c r="P57" i="19" s="1"/>
  <c r="I58" i="22" s="1"/>
  <c r="G59" i="20"/>
  <c r="P54" i="19" s="1"/>
  <c r="I55" i="22" s="1"/>
  <c r="G58" i="20"/>
  <c r="P53" i="19" s="1"/>
  <c r="I54" i="22" s="1"/>
  <c r="G56" i="20"/>
  <c r="P51" i="19" s="1"/>
  <c r="I52" i="22" s="1"/>
  <c r="G54" i="20"/>
  <c r="P49" i="19" s="1"/>
  <c r="I50" i="22" s="1"/>
  <c r="G52" i="20"/>
  <c r="P47" i="19" s="1"/>
  <c r="I48" i="22" s="1"/>
  <c r="G49" i="20"/>
  <c r="P44" i="19" s="1"/>
  <c r="I45" i="22" s="1"/>
  <c r="G47" i="20"/>
  <c r="P42" i="19" s="1"/>
  <c r="I43" i="22" s="1"/>
  <c r="G45" i="20"/>
  <c r="P40" i="19" s="1"/>
  <c r="I41" i="22" s="1"/>
  <c r="G43" i="20"/>
  <c r="P38" i="19" s="1"/>
  <c r="I39" i="22" s="1"/>
  <c r="G42" i="20"/>
  <c r="P37" i="19" s="1"/>
  <c r="I38" i="22" s="1"/>
  <c r="G40" i="20"/>
  <c r="P35" i="19" s="1"/>
  <c r="I36" i="22" s="1"/>
  <c r="G38" i="20"/>
  <c r="P33" i="19" s="1"/>
  <c r="I34" i="22" s="1"/>
  <c r="G36" i="20"/>
  <c r="P31" i="19" s="1"/>
  <c r="I32" i="22" s="1"/>
  <c r="G35" i="20"/>
  <c r="P30" i="19" s="1"/>
  <c r="I31" i="22" s="1"/>
  <c r="G33" i="20"/>
  <c r="P28" i="19" s="1"/>
  <c r="I29" i="22" s="1"/>
  <c r="G31" i="20"/>
  <c r="P26" i="19" s="1"/>
  <c r="I27" i="22" s="1"/>
  <c r="G29" i="20"/>
  <c r="P24" i="19" s="1"/>
  <c r="I25" i="22" s="1"/>
  <c r="G27" i="20"/>
  <c r="G26" i="20"/>
  <c r="P21" i="19" s="1"/>
  <c r="I22" i="22" s="1"/>
  <c r="G25" i="20"/>
  <c r="P20" i="19" s="1"/>
  <c r="I21" i="22" s="1"/>
  <c r="G24" i="20"/>
  <c r="P19" i="19" s="1"/>
  <c r="I20" i="22" s="1"/>
  <c r="G22" i="20"/>
  <c r="P17" i="19" s="1"/>
  <c r="I18" i="22" s="1"/>
  <c r="G21" i="20"/>
  <c r="P16" i="19" s="1"/>
  <c r="I17" i="22" s="1"/>
  <c r="G20" i="20"/>
  <c r="G19" i="20"/>
  <c r="P14" i="19" s="1"/>
  <c r="I15" i="22" s="1"/>
  <c r="G18" i="20"/>
  <c r="P13" i="19" s="1"/>
  <c r="I14" i="22" s="1"/>
  <c r="G17" i="20"/>
  <c r="P12" i="19" s="1"/>
  <c r="I13" i="22" s="1"/>
  <c r="G16" i="20"/>
  <c r="G15" i="20"/>
  <c r="P10" i="19" s="1"/>
  <c r="I11" i="22" s="1"/>
  <c r="G14" i="20"/>
  <c r="P9" i="19" s="1"/>
  <c r="I10" i="22" s="1"/>
  <c r="G13" i="20"/>
  <c r="P8" i="19" s="1"/>
  <c r="I9" i="22" s="1"/>
  <c r="G12" i="20"/>
  <c r="P7" i="19" s="1"/>
  <c r="I8" i="22" s="1"/>
  <c r="G11" i="20"/>
  <c r="P6" i="19" s="1"/>
  <c r="I7" i="22" s="1"/>
  <c r="G10" i="20"/>
  <c r="P5" i="19" s="1"/>
  <c r="I6" i="22" s="1"/>
  <c r="G9" i="20"/>
  <c r="P4" i="19" s="1"/>
  <c r="I5" i="22" s="1"/>
  <c r="G332" i="20"/>
  <c r="P327" i="19" s="1"/>
  <c r="I328" i="22" s="1"/>
  <c r="G330" i="20"/>
  <c r="P325" i="19" s="1"/>
  <c r="I326" i="22" s="1"/>
  <c r="G328" i="20"/>
  <c r="P323" i="19" s="1"/>
  <c r="I324" i="22" s="1"/>
  <c r="G326" i="20"/>
  <c r="P321" i="19" s="1"/>
  <c r="I322" i="22" s="1"/>
  <c r="G323" i="20"/>
  <c r="P318" i="19" s="1"/>
  <c r="I319" i="22" s="1"/>
  <c r="G321" i="20"/>
  <c r="P316" i="19" s="1"/>
  <c r="I317" i="22" s="1"/>
  <c r="G319" i="20"/>
  <c r="P314" i="19" s="1"/>
  <c r="I315" i="22" s="1"/>
  <c r="G317" i="20"/>
  <c r="P312" i="19" s="1"/>
  <c r="I313" i="22" s="1"/>
  <c r="G315" i="20"/>
  <c r="P310" i="19" s="1"/>
  <c r="I311" i="22" s="1"/>
  <c r="G313" i="20"/>
  <c r="P308" i="19" s="1"/>
  <c r="I309" i="22" s="1"/>
  <c r="G311" i="20"/>
  <c r="P306" i="19" s="1"/>
  <c r="I307" i="22" s="1"/>
  <c r="G309" i="20"/>
  <c r="P304" i="19" s="1"/>
  <c r="I305" i="22" s="1"/>
  <c r="G307" i="20"/>
  <c r="P302" i="19" s="1"/>
  <c r="I303" i="22" s="1"/>
  <c r="G305" i="20"/>
  <c r="P300" i="19" s="1"/>
  <c r="I301" i="22" s="1"/>
  <c r="G303" i="20"/>
  <c r="P298" i="19" s="1"/>
  <c r="I299" i="22" s="1"/>
  <c r="G301" i="20"/>
  <c r="P296" i="19" s="1"/>
  <c r="I297" i="22" s="1"/>
  <c r="G299" i="20"/>
  <c r="P294" i="19" s="1"/>
  <c r="I295" i="22" s="1"/>
  <c r="G297" i="20"/>
  <c r="P292" i="19" s="1"/>
  <c r="I293" i="22" s="1"/>
  <c r="G295" i="20"/>
  <c r="P290" i="19" s="1"/>
  <c r="I291" i="22" s="1"/>
  <c r="G293" i="20"/>
  <c r="P288" i="19" s="1"/>
  <c r="I289" i="22" s="1"/>
  <c r="G291" i="20"/>
  <c r="P286" i="19" s="1"/>
  <c r="I287" i="22" s="1"/>
  <c r="G290" i="20"/>
  <c r="P285" i="19" s="1"/>
  <c r="I286" i="22" s="1"/>
  <c r="G288" i="20"/>
  <c r="P283" i="19" s="1"/>
  <c r="I284" i="22" s="1"/>
  <c r="G286" i="20"/>
  <c r="P281" i="19" s="1"/>
  <c r="I282" i="22" s="1"/>
  <c r="G284" i="20"/>
  <c r="P279" i="19" s="1"/>
  <c r="I280" i="22" s="1"/>
  <c r="G282" i="20"/>
  <c r="P277" i="19" s="1"/>
  <c r="I278" i="22" s="1"/>
  <c r="G280" i="20"/>
  <c r="P275" i="19" s="1"/>
  <c r="I276" i="22" s="1"/>
  <c r="G279" i="20"/>
  <c r="P274" i="19" s="1"/>
  <c r="I275" i="22" s="1"/>
  <c r="G277" i="20"/>
  <c r="P272" i="19" s="1"/>
  <c r="I273" i="22" s="1"/>
  <c r="G275" i="20"/>
  <c r="P270" i="19" s="1"/>
  <c r="I271" i="22" s="1"/>
  <c r="G273" i="20"/>
  <c r="P268" i="19" s="1"/>
  <c r="I269" i="22" s="1"/>
  <c r="G271" i="20"/>
  <c r="P266" i="19" s="1"/>
  <c r="I267" i="22" s="1"/>
  <c r="G269" i="20"/>
  <c r="P264" i="19" s="1"/>
  <c r="I265" i="22" s="1"/>
  <c r="G267" i="20"/>
  <c r="P262" i="19" s="1"/>
  <c r="I263" i="22" s="1"/>
  <c r="G265" i="20"/>
  <c r="P260" i="19" s="1"/>
  <c r="I261" i="22" s="1"/>
  <c r="G263" i="20"/>
  <c r="P258" i="19" s="1"/>
  <c r="I259" i="22" s="1"/>
  <c r="G261" i="20"/>
  <c r="G258" i="20"/>
  <c r="P253" i="19" s="1"/>
  <c r="I254" i="22" s="1"/>
  <c r="G256" i="20"/>
  <c r="P251" i="19" s="1"/>
  <c r="I252" i="22" s="1"/>
  <c r="G254" i="20"/>
  <c r="P249" i="19" s="1"/>
  <c r="I250" i="22" s="1"/>
  <c r="G253" i="20"/>
  <c r="P248" i="19" s="1"/>
  <c r="I249" i="22" s="1"/>
  <c r="G250" i="20"/>
  <c r="P245" i="19" s="1"/>
  <c r="I246" i="22" s="1"/>
  <c r="G248" i="20"/>
  <c r="P243" i="19" s="1"/>
  <c r="I244" i="22" s="1"/>
  <c r="G246" i="20"/>
  <c r="P241" i="19" s="1"/>
  <c r="I242" i="22" s="1"/>
  <c r="G244" i="20"/>
  <c r="G242" i="20"/>
  <c r="P237" i="19" s="1"/>
  <c r="I238" i="22" s="1"/>
  <c r="G240" i="20"/>
  <c r="P235" i="19" s="1"/>
  <c r="I236" i="22" s="1"/>
  <c r="G238" i="20"/>
  <c r="P233" i="19" s="1"/>
  <c r="I234" i="22" s="1"/>
  <c r="G236" i="20"/>
  <c r="P231" i="19" s="1"/>
  <c r="I232" i="22" s="1"/>
  <c r="G234" i="20"/>
  <c r="P229" i="19" s="1"/>
  <c r="I230" i="22" s="1"/>
  <c r="G232" i="20"/>
  <c r="P227" i="19" s="1"/>
  <c r="I228" i="22" s="1"/>
  <c r="G230" i="20"/>
  <c r="P225" i="19" s="1"/>
  <c r="I226" i="22" s="1"/>
  <c r="G228" i="20"/>
  <c r="P223" i="19" s="1"/>
  <c r="I224" i="22" s="1"/>
  <c r="G226" i="20"/>
  <c r="P221" i="19" s="1"/>
  <c r="I222" i="22" s="1"/>
  <c r="G224" i="20"/>
  <c r="P219" i="19" s="1"/>
  <c r="I220" i="22" s="1"/>
  <c r="G222" i="20"/>
  <c r="P217" i="19" s="1"/>
  <c r="I218" i="22" s="1"/>
  <c r="G220" i="20"/>
  <c r="P215" i="19" s="1"/>
  <c r="I216" i="22" s="1"/>
  <c r="G218" i="20"/>
  <c r="P213" i="19" s="1"/>
  <c r="I214" i="22" s="1"/>
  <c r="G216" i="20"/>
  <c r="P211" i="19" s="1"/>
  <c r="I212" i="22" s="1"/>
  <c r="G214" i="20"/>
  <c r="P209" i="19" s="1"/>
  <c r="I210" i="22" s="1"/>
  <c r="G212" i="20"/>
  <c r="P207" i="19" s="1"/>
  <c r="I208" i="22" s="1"/>
  <c r="G210" i="20"/>
  <c r="P205" i="19" s="1"/>
  <c r="I206" i="22" s="1"/>
  <c r="G208" i="20"/>
  <c r="P203" i="19" s="1"/>
  <c r="I204" i="22" s="1"/>
  <c r="G206" i="20"/>
  <c r="P201" i="19" s="1"/>
  <c r="I202" i="22" s="1"/>
  <c r="G204" i="20"/>
  <c r="G202" i="20"/>
  <c r="P197" i="19" s="1"/>
  <c r="I198" i="22" s="1"/>
  <c r="G201" i="20"/>
  <c r="P196" i="19" s="1"/>
  <c r="I197" i="22" s="1"/>
  <c r="G199" i="20"/>
  <c r="P194" i="19" s="1"/>
  <c r="I195" i="22" s="1"/>
  <c r="G197" i="20"/>
  <c r="P192" i="19" s="1"/>
  <c r="I193" i="22" s="1"/>
  <c r="G195" i="20"/>
  <c r="P190" i="19" s="1"/>
  <c r="I191" i="22" s="1"/>
  <c r="G193" i="20"/>
  <c r="P188" i="19" s="1"/>
  <c r="I189" i="22" s="1"/>
  <c r="G191" i="20"/>
  <c r="P186" i="19" s="1"/>
  <c r="I187" i="22" s="1"/>
  <c r="G189" i="20"/>
  <c r="P184" i="19" s="1"/>
  <c r="I185" i="22" s="1"/>
  <c r="G187" i="20"/>
  <c r="P182" i="19" s="1"/>
  <c r="I183" i="22" s="1"/>
  <c r="G185" i="20"/>
  <c r="P180" i="19" s="1"/>
  <c r="I181" i="22" s="1"/>
  <c r="G183" i="20"/>
  <c r="P178" i="19" s="1"/>
  <c r="I179" i="22" s="1"/>
  <c r="G181" i="20"/>
  <c r="P176" i="19" s="1"/>
  <c r="I177" i="22" s="1"/>
  <c r="G179" i="20"/>
  <c r="P174" i="19" s="1"/>
  <c r="I175" i="22" s="1"/>
  <c r="G177" i="20"/>
  <c r="P172" i="19" s="1"/>
  <c r="I173" i="22" s="1"/>
  <c r="G175" i="20"/>
  <c r="P170" i="19" s="1"/>
  <c r="I171" i="22" s="1"/>
  <c r="G173" i="20"/>
  <c r="P168" i="19" s="1"/>
  <c r="I169" i="22" s="1"/>
  <c r="G171" i="20"/>
  <c r="P166" i="19" s="1"/>
  <c r="I167" i="22" s="1"/>
  <c r="G169" i="20"/>
  <c r="P164" i="19" s="1"/>
  <c r="I165" i="22" s="1"/>
  <c r="G167" i="20"/>
  <c r="P162" i="19" s="1"/>
  <c r="I163" i="22" s="1"/>
  <c r="G165" i="20"/>
  <c r="P160" i="19" s="1"/>
  <c r="I161" i="22" s="1"/>
  <c r="G163" i="20"/>
  <c r="P158" i="19" s="1"/>
  <c r="I159" i="22" s="1"/>
  <c r="G162" i="20"/>
  <c r="P157" i="19" s="1"/>
  <c r="I158" i="22" s="1"/>
  <c r="G160" i="20"/>
  <c r="P155" i="19" s="1"/>
  <c r="I156" i="22" s="1"/>
  <c r="G158" i="20"/>
  <c r="G156" i="20"/>
  <c r="P151" i="19" s="1"/>
  <c r="I152" i="22" s="1"/>
  <c r="G154" i="20"/>
  <c r="P149" i="19" s="1"/>
  <c r="I150" i="22" s="1"/>
  <c r="G152" i="20"/>
  <c r="P147" i="19" s="1"/>
  <c r="I148" i="22" s="1"/>
  <c r="G150" i="20"/>
  <c r="P145" i="19" s="1"/>
  <c r="I146" i="22" s="1"/>
  <c r="G148" i="20"/>
  <c r="P143" i="19" s="1"/>
  <c r="I144" i="22" s="1"/>
  <c r="G146" i="20"/>
  <c r="P141" i="19" s="1"/>
  <c r="I142" i="22" s="1"/>
  <c r="G144" i="20"/>
  <c r="P139" i="19" s="1"/>
  <c r="I140" i="22" s="1"/>
  <c r="G142" i="20"/>
  <c r="P137" i="19" s="1"/>
  <c r="I138" i="22" s="1"/>
  <c r="G140" i="20"/>
  <c r="P135" i="19" s="1"/>
  <c r="I136" i="22" s="1"/>
  <c r="G138" i="20"/>
  <c r="P133" i="19" s="1"/>
  <c r="I134" i="22" s="1"/>
  <c r="G136" i="20"/>
  <c r="P131" i="19" s="1"/>
  <c r="I132" i="22" s="1"/>
  <c r="G134" i="20"/>
  <c r="P129" i="19" s="1"/>
  <c r="I130" i="22" s="1"/>
  <c r="G132" i="20"/>
  <c r="P127" i="19" s="1"/>
  <c r="I128" i="22" s="1"/>
  <c r="G130" i="20"/>
  <c r="P125" i="19" s="1"/>
  <c r="I126" i="22" s="1"/>
  <c r="G128" i="20"/>
  <c r="P123" i="19" s="1"/>
  <c r="I124" i="22" s="1"/>
  <c r="G126" i="20"/>
  <c r="P121" i="19" s="1"/>
  <c r="I122" i="22" s="1"/>
  <c r="G124" i="20"/>
  <c r="P119" i="19" s="1"/>
  <c r="I120" i="22" s="1"/>
  <c r="G122" i="20"/>
  <c r="P117" i="19" s="1"/>
  <c r="I118" i="22" s="1"/>
  <c r="G120" i="20"/>
  <c r="P115" i="19" s="1"/>
  <c r="I116" i="22" s="1"/>
  <c r="G118" i="20"/>
  <c r="P113" i="19" s="1"/>
  <c r="I114" i="22" s="1"/>
  <c r="G116" i="20"/>
  <c r="P111" i="19" s="1"/>
  <c r="I112" i="22" s="1"/>
  <c r="G114" i="20"/>
  <c r="P109" i="19" s="1"/>
  <c r="I110" i="22" s="1"/>
  <c r="G112" i="20"/>
  <c r="P107" i="19" s="1"/>
  <c r="I108" i="22" s="1"/>
  <c r="G110" i="20"/>
  <c r="P105" i="19" s="1"/>
  <c r="I106" i="22" s="1"/>
  <c r="G108" i="20"/>
  <c r="P103" i="19" s="1"/>
  <c r="I104" i="22" s="1"/>
  <c r="G105" i="20"/>
  <c r="P100" i="19" s="1"/>
  <c r="I101" i="22" s="1"/>
  <c r="G103" i="20"/>
  <c r="P98" i="19" s="1"/>
  <c r="I99" i="22" s="1"/>
  <c r="G101" i="20"/>
  <c r="P96" i="19" s="1"/>
  <c r="I97" i="22" s="1"/>
  <c r="G99" i="20"/>
  <c r="P94" i="19" s="1"/>
  <c r="I95" i="22" s="1"/>
  <c r="G97" i="20"/>
  <c r="P92" i="19" s="1"/>
  <c r="I93" i="22" s="1"/>
  <c r="G95" i="20"/>
  <c r="P90" i="19" s="1"/>
  <c r="I91" i="22" s="1"/>
  <c r="G93" i="20"/>
  <c r="P88" i="19" s="1"/>
  <c r="I89" i="22" s="1"/>
  <c r="G91" i="20"/>
  <c r="P86" i="19" s="1"/>
  <c r="I87" i="22" s="1"/>
  <c r="G89" i="20"/>
  <c r="P84" i="19" s="1"/>
  <c r="I85" i="22" s="1"/>
  <c r="G87" i="20"/>
  <c r="P82" i="19" s="1"/>
  <c r="I83" i="22" s="1"/>
  <c r="G85" i="20"/>
  <c r="P80" i="19" s="1"/>
  <c r="I81" i="22" s="1"/>
  <c r="G83" i="20"/>
  <c r="P78" i="19" s="1"/>
  <c r="I79" i="22" s="1"/>
  <c r="G81" i="20"/>
  <c r="P76" i="19" s="1"/>
  <c r="I77" i="22" s="1"/>
  <c r="G79" i="20"/>
  <c r="P74" i="19" s="1"/>
  <c r="I75" i="22" s="1"/>
  <c r="G77" i="20"/>
  <c r="P72" i="19" s="1"/>
  <c r="I73" i="22" s="1"/>
  <c r="G75" i="20"/>
  <c r="P70" i="19" s="1"/>
  <c r="I71" i="22" s="1"/>
  <c r="G74" i="20"/>
  <c r="P69" i="19" s="1"/>
  <c r="I70" i="22" s="1"/>
  <c r="G72" i="20"/>
  <c r="P67" i="19" s="1"/>
  <c r="I68" i="22" s="1"/>
  <c r="G70" i="20"/>
  <c r="P65" i="19" s="1"/>
  <c r="I66" i="22" s="1"/>
  <c r="G67" i="20"/>
  <c r="P62" i="19" s="1"/>
  <c r="I63" i="22" s="1"/>
  <c r="G66" i="20"/>
  <c r="P61" i="19" s="1"/>
  <c r="I62" i="22" s="1"/>
  <c r="G63" i="20"/>
  <c r="P58" i="19" s="1"/>
  <c r="I59" i="22" s="1"/>
  <c r="G61" i="20"/>
  <c r="P56" i="19" s="1"/>
  <c r="I57" i="22" s="1"/>
  <c r="G60" i="20"/>
  <c r="P55" i="19" s="1"/>
  <c r="I56" i="22" s="1"/>
  <c r="G57" i="20"/>
  <c r="P52" i="19" s="1"/>
  <c r="I53" i="22" s="1"/>
  <c r="G55" i="20"/>
  <c r="P50" i="19" s="1"/>
  <c r="I51" i="22" s="1"/>
  <c r="G53" i="20"/>
  <c r="G51" i="20"/>
  <c r="P46" i="19" s="1"/>
  <c r="I47" i="22" s="1"/>
  <c r="G50" i="20"/>
  <c r="P45" i="19" s="1"/>
  <c r="I46" i="22" s="1"/>
  <c r="G48" i="20"/>
  <c r="P43" i="19" s="1"/>
  <c r="I44" i="22" s="1"/>
  <c r="G46" i="20"/>
  <c r="P41" i="19" s="1"/>
  <c r="I42" i="22" s="1"/>
  <c r="G44" i="20"/>
  <c r="P39" i="19" s="1"/>
  <c r="I40" i="22" s="1"/>
  <c r="G41" i="20"/>
  <c r="P36" i="19" s="1"/>
  <c r="I37" i="22" s="1"/>
  <c r="G39" i="20"/>
  <c r="P34" i="19" s="1"/>
  <c r="I35" i="22" s="1"/>
  <c r="G37" i="20"/>
  <c r="P32" i="19" s="1"/>
  <c r="I33" i="22" s="1"/>
  <c r="G34" i="20"/>
  <c r="P29" i="19" s="1"/>
  <c r="I30" i="22" s="1"/>
  <c r="G32" i="20"/>
  <c r="P27" i="19" s="1"/>
  <c r="I28" i="22" s="1"/>
  <c r="G30" i="20"/>
  <c r="P25" i="19" s="1"/>
  <c r="I26" i="22" s="1"/>
  <c r="G28" i="20"/>
  <c r="P23" i="19" s="1"/>
  <c r="I24" i="22" s="1"/>
  <c r="G23" i="20"/>
  <c r="P18" i="19" s="1"/>
  <c r="I19" i="22" s="1"/>
  <c r="G454" i="20"/>
  <c r="P449" i="19" s="1"/>
  <c r="I450" i="22" s="1"/>
  <c r="U50" i="24"/>
  <c r="X58" i="24"/>
  <c r="Z25" i="24"/>
  <c r="Z47" i="24" s="1"/>
  <c r="Z69" i="24" s="1"/>
  <c r="Z36" i="24"/>
  <c r="Z58" i="24" s="1"/>
  <c r="Z80" i="24" s="1"/>
  <c r="X26" i="24"/>
  <c r="U20" i="24"/>
  <c r="U22" i="24"/>
  <c r="U53" i="24" s="1"/>
  <c r="V20" i="24"/>
  <c r="V110" i="24" s="1"/>
  <c r="V170" i="24"/>
  <c r="AA70" i="24"/>
  <c r="AA38" i="24"/>
  <c r="Z97" i="24"/>
  <c r="Z117" i="24" s="1"/>
  <c r="Z118" i="24"/>
  <c r="Z98" i="24"/>
  <c r="U85" i="24"/>
  <c r="U83" i="24"/>
  <c r="V83" i="24"/>
  <c r="V55" i="24"/>
  <c r="V142" i="24"/>
  <c r="V53" i="24"/>
  <c r="V143" i="24" s="1"/>
  <c r="AA49" i="24"/>
  <c r="AA81" i="24"/>
  <c r="P363" i="19"/>
  <c r="I364" i="22" s="1"/>
  <c r="P22" i="19"/>
  <c r="I23" i="22" s="1"/>
  <c r="B69" i="3"/>
  <c r="P427" i="19"/>
  <c r="I428" i="22" s="1"/>
  <c r="P81" i="19"/>
  <c r="I82" i="22" s="1"/>
  <c r="P500" i="19"/>
  <c r="I501" i="22" s="1"/>
  <c r="P488" i="19"/>
  <c r="I489" i="22" s="1"/>
  <c r="P480" i="19"/>
  <c r="I481" i="22" s="1"/>
  <c r="P468" i="19"/>
  <c r="I469" i="22" s="1"/>
  <c r="P464" i="19"/>
  <c r="I465" i="22" s="1"/>
  <c r="P456" i="19"/>
  <c r="I457" i="22" s="1"/>
  <c r="P452" i="19"/>
  <c r="I453" i="22" s="1"/>
  <c r="P439" i="19"/>
  <c r="I440" i="22" s="1"/>
  <c r="P435" i="19"/>
  <c r="I436" i="22" s="1"/>
  <c r="P423" i="19"/>
  <c r="I424" i="22" s="1"/>
  <c r="P419" i="19"/>
  <c r="I420" i="22" s="1"/>
  <c r="P399" i="19"/>
  <c r="I400" i="22" s="1"/>
  <c r="P351" i="19"/>
  <c r="I352" i="22" s="1"/>
  <c r="P239" i="19"/>
  <c r="I240" i="22" s="1"/>
  <c r="P15" i="19"/>
  <c r="I16" i="22" s="1"/>
  <c r="P289" i="19"/>
  <c r="I290" i="22" s="1"/>
  <c r="P11" i="19"/>
  <c r="I12" i="22" s="1"/>
  <c r="P407" i="19"/>
  <c r="I408" i="22" s="1"/>
  <c r="P403" i="19"/>
  <c r="I404" i="22" s="1"/>
  <c r="P387" i="19"/>
  <c r="I388" i="22" s="1"/>
  <c r="P375" i="19"/>
  <c r="I376" i="22" s="1"/>
  <c r="P355" i="19"/>
  <c r="I356" i="22" s="1"/>
  <c r="P307" i="19"/>
  <c r="I308" i="22" s="1"/>
  <c r="P256" i="19"/>
  <c r="I257" i="22" s="1"/>
  <c r="P199" i="19"/>
  <c r="I200" i="22" s="1"/>
  <c r="P153" i="19"/>
  <c r="I154" i="22" s="1"/>
  <c r="P89" i="19"/>
  <c r="I90" i="22" s="1"/>
  <c r="P48" i="19"/>
  <c r="I49" i="22" s="1"/>
  <c r="A170" i="2" l="1"/>
  <c r="A171" i="1"/>
  <c r="U52" i="24"/>
  <c r="U25" i="24"/>
  <c r="U23" i="24"/>
  <c r="V23" i="24"/>
  <c r="V113" i="24" s="1"/>
  <c r="X59" i="24"/>
  <c r="X27" i="24"/>
  <c r="Z37" i="24"/>
  <c r="Z59" i="24" s="1"/>
  <c r="Z81" i="24" s="1"/>
  <c r="Z26" i="24"/>
  <c r="Z48" i="24" s="1"/>
  <c r="Z70" i="24" s="1"/>
  <c r="V58" i="24"/>
  <c r="U55" i="24"/>
  <c r="V145" i="24"/>
  <c r="V56" i="24"/>
  <c r="V146" i="24" s="1"/>
  <c r="Z120" i="24"/>
  <c r="Z99" i="24"/>
  <c r="Z119" i="24" s="1"/>
  <c r="Z100" i="24"/>
  <c r="V173" i="24"/>
  <c r="AA82" i="24"/>
  <c r="AA50" i="24"/>
  <c r="V86" i="24"/>
  <c r="U88" i="24"/>
  <c r="U86" i="24"/>
  <c r="AA39" i="24"/>
  <c r="AA71" i="24"/>
  <c r="B93" i="3"/>
  <c r="A171" i="2" l="1"/>
  <c r="A172" i="1"/>
  <c r="X60" i="24"/>
  <c r="Z38" i="24"/>
  <c r="Z60" i="24" s="1"/>
  <c r="Z82" i="24" s="1"/>
  <c r="Z27" i="24"/>
  <c r="Z49" i="24" s="1"/>
  <c r="Z71" i="24" s="1"/>
  <c r="X28" i="24"/>
  <c r="U28" i="24"/>
  <c r="U26" i="24"/>
  <c r="V26" i="24"/>
  <c r="V116" i="24" s="1"/>
  <c r="U56" i="24"/>
  <c r="AA72" i="24"/>
  <c r="AA40" i="24"/>
  <c r="Z122" i="24"/>
  <c r="Z102" i="24"/>
  <c r="Z101" i="24"/>
  <c r="Z121" i="24" s="1"/>
  <c r="V89" i="24"/>
  <c r="U91" i="24"/>
  <c r="U89" i="24"/>
  <c r="V176" i="24"/>
  <c r="AA83" i="24"/>
  <c r="AA51" i="24"/>
  <c r="V61" i="24"/>
  <c r="V148" i="24"/>
  <c r="V59" i="24"/>
  <c r="V149" i="24" s="1"/>
  <c r="U59" i="24"/>
  <c r="U58" i="24"/>
  <c r="B117" i="3"/>
  <c r="A172" i="2" l="1"/>
  <c r="A173" i="1"/>
  <c r="V29" i="24"/>
  <c r="V119" i="24" s="1"/>
  <c r="U29" i="24"/>
  <c r="U31" i="24"/>
  <c r="X61" i="24"/>
  <c r="Z39" i="24"/>
  <c r="Z61" i="24" s="1"/>
  <c r="Z83" i="24" s="1"/>
  <c r="Z28" i="24"/>
  <c r="Z50" i="24" s="1"/>
  <c r="Z72" i="24" s="1"/>
  <c r="X29" i="24"/>
  <c r="Y28" i="24"/>
  <c r="Y61" i="24" s="1"/>
  <c r="V151" i="24"/>
  <c r="V64" i="24"/>
  <c r="V62" i="24"/>
  <c r="V152" i="24" s="1"/>
  <c r="U62" i="24"/>
  <c r="U61" i="24"/>
  <c r="AA52" i="24"/>
  <c r="AA84" i="24"/>
  <c r="Z124" i="24"/>
  <c r="Z104" i="24"/>
  <c r="Z103" i="24"/>
  <c r="Z123" i="24" s="1"/>
  <c r="U92" i="24"/>
  <c r="U94" i="24"/>
  <c r="V92" i="24"/>
  <c r="AA73" i="24"/>
  <c r="AA41" i="24"/>
  <c r="V179" i="24"/>
  <c r="B141" i="3"/>
  <c r="A174" i="1" l="1"/>
  <c r="A173" i="2"/>
  <c r="X62" i="24"/>
  <c r="Z29" i="24"/>
  <c r="Z51" i="24" s="1"/>
  <c r="Z73" i="24" s="1"/>
  <c r="Z40" i="24"/>
  <c r="Z62" i="24" s="1"/>
  <c r="Z84" i="24" s="1"/>
  <c r="Y29" i="24"/>
  <c r="Y62" i="24" s="1"/>
  <c r="X30" i="24"/>
  <c r="U34" i="24"/>
  <c r="V32" i="24"/>
  <c r="V122" i="24" s="1"/>
  <c r="U32" i="24"/>
  <c r="V182" i="24"/>
  <c r="V95" i="24"/>
  <c r="U97" i="24"/>
  <c r="U95" i="24"/>
  <c r="AA85" i="24"/>
  <c r="AA53" i="24"/>
  <c r="AA86" i="24" s="1"/>
  <c r="V67" i="24"/>
  <c r="V154" i="24"/>
  <c r="U65" i="24"/>
  <c r="U64" i="24"/>
  <c r="V65" i="24"/>
  <c r="V155" i="24" s="1"/>
  <c r="AA74" i="24"/>
  <c r="AA42" i="24"/>
  <c r="AA75" i="24" s="1"/>
  <c r="Z126" i="24"/>
  <c r="Z106" i="24"/>
  <c r="Z107" i="24" s="1"/>
  <c r="Z105" i="24"/>
  <c r="Z125" i="24" s="1"/>
  <c r="B165" i="3"/>
  <c r="A175" i="1" l="1"/>
  <c r="A174" i="2"/>
  <c r="U35" i="24"/>
  <c r="U37" i="24"/>
  <c r="V35" i="24"/>
  <c r="V125" i="24" s="1"/>
  <c r="X63" i="24"/>
  <c r="Z41" i="24"/>
  <c r="Z63" i="24" s="1"/>
  <c r="Z85" i="24" s="1"/>
  <c r="Y30" i="24"/>
  <c r="Y63" i="24" s="1"/>
  <c r="Z30" i="24"/>
  <c r="Z52" i="24" s="1"/>
  <c r="Z74" i="24" s="1"/>
  <c r="X31" i="24"/>
  <c r="U100" i="24"/>
  <c r="V98" i="24"/>
  <c r="U98" i="24"/>
  <c r="V70" i="24"/>
  <c r="V157" i="24"/>
  <c r="V68" i="24"/>
  <c r="V158" i="24" s="1"/>
  <c r="U68" i="24"/>
  <c r="U67" i="24"/>
  <c r="V185" i="24"/>
  <c r="B189" i="3"/>
  <c r="A176" i="1" l="1"/>
  <c r="A175" i="2"/>
  <c r="V38" i="24"/>
  <c r="V128" i="24" s="1"/>
  <c r="U38" i="24"/>
  <c r="U40" i="24"/>
  <c r="X64" i="24"/>
  <c r="Y31" i="24"/>
  <c r="Y64" i="24" s="1"/>
  <c r="Z42" i="24"/>
  <c r="Z64" i="24" s="1"/>
  <c r="Z86" i="24" s="1"/>
  <c r="Z31" i="24"/>
  <c r="Z53" i="24" s="1"/>
  <c r="Z75" i="24" s="1"/>
  <c r="V71" i="24"/>
  <c r="V161" i="24" s="1"/>
  <c r="V160" i="24"/>
  <c r="U71" i="24"/>
  <c r="U70" i="24"/>
  <c r="U101" i="24"/>
  <c r="V101" i="24"/>
  <c r="V188" i="24"/>
  <c r="B213" i="3"/>
  <c r="A177" i="1" l="1"/>
  <c r="A176" i="2"/>
  <c r="V41" i="24"/>
  <c r="V131" i="24" s="1"/>
  <c r="U41" i="24"/>
  <c r="V191" i="24"/>
  <c r="B237" i="3"/>
  <c r="A177" i="2" l="1"/>
  <c r="A178" i="1"/>
  <c r="B261" i="3"/>
  <c r="A178" i="2" l="1"/>
  <c r="A179" i="1"/>
  <c r="B285" i="3"/>
  <c r="A180" i="1" l="1"/>
  <c r="A179" i="2"/>
  <c r="B309" i="3"/>
  <c r="A181" i="1" l="1"/>
  <c r="A180" i="2"/>
  <c r="B333" i="3"/>
  <c r="A181" i="2" l="1"/>
  <c r="A182" i="1"/>
  <c r="B357" i="3"/>
  <c r="A182" i="2" l="1"/>
  <c r="A183" i="1"/>
  <c r="B381" i="3"/>
  <c r="A183" i="2" l="1"/>
  <c r="A184" i="1"/>
  <c r="B405" i="3"/>
  <c r="A185" i="1" l="1"/>
  <c r="A184" i="2"/>
  <c r="B429" i="3"/>
  <c r="A186" i="1" l="1"/>
  <c r="A185" i="2"/>
  <c r="B453" i="3"/>
  <c r="A187" i="1" l="1"/>
  <c r="A186" i="2"/>
  <c r="B477" i="3"/>
  <c r="A188" i="1" l="1"/>
  <c r="A187" i="2"/>
  <c r="B501" i="3"/>
  <c r="A189" i="1" l="1"/>
  <c r="A188" i="2"/>
  <c r="B525" i="3"/>
  <c r="A190" i="1" l="1"/>
  <c r="A189" i="2"/>
  <c r="B549" i="3"/>
  <c r="A191" i="1" l="1"/>
  <c r="A190" i="2"/>
  <c r="B573" i="3"/>
  <c r="A192" i="1" l="1"/>
  <c r="A191" i="2"/>
  <c r="B597" i="3"/>
  <c r="A193" i="1" l="1"/>
  <c r="A192" i="2"/>
  <c r="B621" i="3"/>
  <c r="A194" i="1" l="1"/>
  <c r="A193" i="2"/>
  <c r="B645" i="3"/>
  <c r="A195" i="1" l="1"/>
  <c r="A194" i="2"/>
  <c r="B669" i="3"/>
  <c r="A195" i="2" l="1"/>
  <c r="A196" i="1"/>
  <c r="B693" i="3"/>
  <c r="A197" i="1" l="1"/>
  <c r="A196" i="2"/>
  <c r="B717" i="3"/>
  <c r="A198" i="1" l="1"/>
  <c r="A197" i="2"/>
  <c r="B741" i="3"/>
  <c r="A199" i="1" l="1"/>
  <c r="A198" i="2"/>
  <c r="B765" i="3"/>
  <c r="A199" i="2" l="1"/>
  <c r="A200" i="1"/>
  <c r="B789" i="3"/>
  <c r="A201" i="1" l="1"/>
  <c r="A200" i="2"/>
  <c r="B813" i="3"/>
  <c r="A202" i="1" l="1"/>
  <c r="A201" i="2"/>
  <c r="B837" i="3"/>
  <c r="A202" i="2" l="1"/>
  <c r="A203" i="1"/>
  <c r="B861" i="3"/>
  <c r="A204" i="1" l="1"/>
  <c r="A203" i="2"/>
  <c r="B885" i="3"/>
  <c r="A205" i="1" l="1"/>
  <c r="A204" i="2"/>
  <c r="B909" i="3"/>
  <c r="A206" i="1" l="1"/>
  <c r="A205" i="2"/>
  <c r="B933" i="3"/>
  <c r="A207" i="1" l="1"/>
  <c r="A206" i="2"/>
  <c r="B957" i="3"/>
  <c r="A208" i="1" l="1"/>
  <c r="A207" i="2"/>
  <c r="B981" i="3"/>
  <c r="A208" i="2" l="1"/>
  <c r="A209" i="1"/>
  <c r="B1005" i="3"/>
  <c r="A209" i="2" l="1"/>
  <c r="A210" i="1"/>
  <c r="B1029" i="3"/>
  <c r="A211" i="1" l="1"/>
  <c r="A210" i="2"/>
  <c r="B1053" i="3"/>
  <c r="A212" i="1" l="1"/>
  <c r="A211" i="2"/>
  <c r="B1077" i="3"/>
  <c r="A213" i="1" l="1"/>
  <c r="A212" i="2"/>
  <c r="B1101" i="3"/>
  <c r="A213" i="2" l="1"/>
  <c r="A214" i="1"/>
  <c r="B1125" i="3"/>
  <c r="A214" i="2" l="1"/>
  <c r="A215" i="1"/>
  <c r="B1149" i="3"/>
  <c r="A216" i="1" l="1"/>
  <c r="A215" i="2"/>
  <c r="B1173" i="3"/>
  <c r="A217" i="1" l="1"/>
  <c r="A216" i="2"/>
  <c r="B1197" i="3"/>
  <c r="A218" i="1" l="1"/>
  <c r="A217" i="2"/>
  <c r="B1221" i="3"/>
  <c r="A219" i="1" l="1"/>
  <c r="A218" i="2"/>
  <c r="B1245" i="3"/>
  <c r="A219" i="2" l="1"/>
  <c r="A220" i="1"/>
  <c r="B1269" i="3"/>
  <c r="A220" i="2" l="1"/>
  <c r="A221" i="1"/>
  <c r="B1293" i="3"/>
  <c r="A222" i="1" l="1"/>
  <c r="A221" i="2"/>
  <c r="B1317" i="3"/>
  <c r="A223" i="1" l="1"/>
  <c r="A222" i="2"/>
  <c r="B1341" i="3"/>
  <c r="A223" i="2" l="1"/>
  <c r="A224" i="1"/>
  <c r="B1365" i="3"/>
  <c r="A224" i="2" l="1"/>
  <c r="A225" i="1"/>
  <c r="B1389" i="3"/>
  <c r="A225" i="2" l="1"/>
  <c r="A226" i="1"/>
  <c r="B1413" i="3"/>
  <c r="A226" i="2" l="1"/>
  <c r="A227" i="1"/>
  <c r="B1437" i="3"/>
  <c r="A227" i="2" l="1"/>
  <c r="A228" i="1"/>
  <c r="B1461" i="3"/>
  <c r="A228" i="2" l="1"/>
  <c r="A229" i="1"/>
  <c r="B1485" i="3"/>
  <c r="A230" i="1" l="1"/>
  <c r="A229" i="2"/>
  <c r="B1509" i="3"/>
  <c r="A231" i="1" l="1"/>
  <c r="A230" i="2"/>
  <c r="B1533" i="3"/>
  <c r="A231" i="2" l="1"/>
  <c r="A232" i="1"/>
  <c r="B1557" i="3"/>
  <c r="A232" i="2" l="1"/>
  <c r="A233" i="1"/>
  <c r="B1581" i="3"/>
  <c r="A234" i="1" l="1"/>
  <c r="A233" i="2"/>
  <c r="B1605" i="3"/>
  <c r="A234" i="2" l="1"/>
  <c r="A235" i="1"/>
  <c r="B1629" i="3"/>
  <c r="A235" i="2" l="1"/>
  <c r="A236" i="1"/>
  <c r="B1653" i="3"/>
  <c r="A237" i="1" l="1"/>
  <c r="A236" i="2"/>
  <c r="B1677" i="3"/>
  <c r="A237" i="2" l="1"/>
  <c r="A238" i="1"/>
  <c r="B1701" i="3"/>
  <c r="A238" i="2" l="1"/>
  <c r="A239" i="1"/>
  <c r="B1725" i="3"/>
  <c r="A239" i="2" l="1"/>
  <c r="A240" i="1"/>
  <c r="B1749" i="3"/>
  <c r="A241" i="1" l="1"/>
  <c r="A240" i="2"/>
  <c r="B1773" i="3"/>
  <c r="A242" i="1" l="1"/>
  <c r="A241" i="2"/>
  <c r="B1797" i="3"/>
  <c r="A243" i="1" l="1"/>
  <c r="A242" i="2"/>
  <c r="B1821" i="3"/>
  <c r="A244" i="1" l="1"/>
  <c r="A243" i="2"/>
  <c r="B1845" i="3"/>
  <c r="A244" i="2" l="1"/>
  <c r="A245" i="1"/>
  <c r="B1869" i="3"/>
  <c r="A245" i="2" l="1"/>
  <c r="A246" i="1"/>
  <c r="B1893" i="3"/>
  <c r="A247" i="1" l="1"/>
  <c r="A246" i="2"/>
  <c r="B1917" i="3"/>
  <c r="A248" i="1" l="1"/>
  <c r="A247" i="2"/>
  <c r="B1941" i="3"/>
  <c r="A248" i="2" l="1"/>
  <c r="A249" i="1"/>
  <c r="B1965" i="3"/>
  <c r="A249" i="2" l="1"/>
  <c r="A250" i="1"/>
  <c r="B1989" i="3"/>
  <c r="A250" i="2" l="1"/>
  <c r="A251" i="1"/>
  <c r="B2013" i="3"/>
  <c r="A251" i="2" l="1"/>
  <c r="A252" i="1"/>
  <c r="B2037" i="3"/>
  <c r="A253" i="1" l="1"/>
  <c r="A252" i="2"/>
  <c r="B2061" i="3"/>
  <c r="A254" i="1" l="1"/>
  <c r="A253" i="2"/>
  <c r="C2083" i="3" s="1"/>
  <c r="C2067" i="3"/>
  <c r="C2077" i="3"/>
  <c r="C2071" i="3"/>
  <c r="B2085" i="3"/>
  <c r="C2073" i="3"/>
  <c r="C2061" i="3"/>
  <c r="C2076" i="3"/>
  <c r="C2064" i="3"/>
  <c r="C2068" i="3"/>
  <c r="C2066" i="3"/>
  <c r="C2084" i="3"/>
  <c r="C2065" i="3" l="1"/>
  <c r="C2074" i="3"/>
  <c r="C2072" i="3"/>
  <c r="C2070" i="3"/>
  <c r="C2081" i="3"/>
  <c r="C2063" i="3"/>
  <c r="C2075" i="3"/>
  <c r="C2082" i="3"/>
  <c r="C2080" i="3"/>
  <c r="C2078" i="3"/>
  <c r="C2069" i="3"/>
  <c r="C2079" i="3"/>
  <c r="C2027" i="3"/>
  <c r="C2028" i="3"/>
  <c r="C2034" i="3"/>
  <c r="C2043" i="3"/>
  <c r="C2055" i="3"/>
  <c r="C2053" i="3"/>
  <c r="C2037" i="3"/>
  <c r="C2040" i="3"/>
  <c r="C2042" i="3"/>
  <c r="C2035" i="3"/>
  <c r="C2024" i="3"/>
  <c r="C61" i="3"/>
  <c r="C79" i="3"/>
  <c r="C69" i="3"/>
  <c r="C74" i="3"/>
  <c r="C57" i="3"/>
  <c r="C72" i="3"/>
  <c r="C71" i="3"/>
  <c r="C106" i="3"/>
  <c r="C101" i="3"/>
  <c r="C112" i="3"/>
  <c r="C95" i="3"/>
  <c r="C103" i="3"/>
  <c r="C119" i="3"/>
  <c r="C133" i="3"/>
  <c r="C130" i="3"/>
  <c r="C123" i="3"/>
  <c r="C125" i="3"/>
  <c r="C136" i="3"/>
  <c r="C148" i="3"/>
  <c r="C160" i="3"/>
  <c r="C151" i="3"/>
  <c r="C159" i="3"/>
  <c r="C147" i="3"/>
  <c r="C161" i="3"/>
  <c r="C165" i="3"/>
  <c r="C185" i="3"/>
  <c r="C182" i="3"/>
  <c r="C171" i="3"/>
  <c r="C169" i="3"/>
  <c r="C172" i="3"/>
  <c r="C192" i="3"/>
  <c r="C207" i="3"/>
  <c r="C199" i="3"/>
  <c r="C193" i="3"/>
  <c r="C210" i="3"/>
  <c r="C230" i="3"/>
  <c r="C226" i="3"/>
  <c r="C231" i="3"/>
  <c r="C222" i="3"/>
  <c r="C223" i="3"/>
  <c r="C235" i="3"/>
  <c r="C255" i="3"/>
  <c r="C242" i="3"/>
  <c r="C244" i="3"/>
  <c r="C254" i="3"/>
  <c r="C247" i="3"/>
  <c r="C245" i="3"/>
  <c r="C273" i="3"/>
  <c r="C265" i="3"/>
  <c r="C278" i="3"/>
  <c r="C271" i="3"/>
  <c r="C272" i="3"/>
  <c r="C282" i="3"/>
  <c r="C296" i="3"/>
  <c r="C290" i="3"/>
  <c r="C288" i="3"/>
  <c r="C289" i="3"/>
  <c r="C294" i="3"/>
  <c r="C319" i="3"/>
  <c r="C324" i="3"/>
  <c r="C318" i="3"/>
  <c r="C332" i="3"/>
  <c r="C325" i="3"/>
  <c r="C331" i="3"/>
  <c r="C343" i="3"/>
  <c r="C338" i="3"/>
  <c r="C346" i="3"/>
  <c r="C339" i="3"/>
  <c r="C333" i="3"/>
  <c r="C337" i="3"/>
  <c r="C363" i="3"/>
  <c r="C365" i="3"/>
  <c r="C376" i="3"/>
  <c r="C360" i="3"/>
  <c r="C372" i="3"/>
  <c r="C359" i="3"/>
  <c r="C401" i="3"/>
  <c r="C389" i="3"/>
  <c r="C396" i="3"/>
  <c r="C403" i="3"/>
  <c r="C386" i="3"/>
  <c r="C405" i="3"/>
  <c r="C2020" i="3"/>
  <c r="C2032" i="3"/>
  <c r="C2051" i="3"/>
  <c r="C2049" i="3"/>
  <c r="C2046" i="3"/>
  <c r="C2048" i="3"/>
  <c r="C2050" i="3"/>
  <c r="C2022" i="3"/>
  <c r="C59" i="3"/>
  <c r="C68" i="3"/>
  <c r="C62" i="3"/>
  <c r="C77" i="3"/>
  <c r="C78" i="3"/>
  <c r="C75" i="3"/>
  <c r="C115" i="3"/>
  <c r="C99" i="3"/>
  <c r="C113" i="3"/>
  <c r="C98" i="3"/>
  <c r="C105" i="3"/>
  <c r="C96" i="3"/>
  <c r="C135" i="3"/>
  <c r="C138" i="3"/>
  <c r="C131" i="3"/>
  <c r="C139" i="3"/>
  <c r="C120" i="3"/>
  <c r="C126" i="3"/>
  <c r="C145" i="3"/>
  <c r="C163" i="3"/>
  <c r="C164" i="3"/>
  <c r="C153" i="3"/>
  <c r="C158" i="3"/>
  <c r="C162" i="3"/>
  <c r="C187" i="3"/>
  <c r="C176" i="3"/>
  <c r="C167" i="3"/>
  <c r="C170" i="3"/>
  <c r="C179" i="3"/>
  <c r="C198" i="3"/>
  <c r="C194" i="3"/>
  <c r="C189" i="3"/>
  <c r="C197" i="3"/>
  <c r="C205" i="3"/>
  <c r="C208" i="3"/>
  <c r="C224" i="3"/>
  <c r="C229" i="3"/>
  <c r="C225" i="3"/>
  <c r="C227" i="3"/>
  <c r="C234" i="3"/>
  <c r="C217" i="3"/>
  <c r="C252" i="3"/>
  <c r="C240" i="3"/>
  <c r="C243" i="3"/>
  <c r="C253" i="3"/>
  <c r="C241" i="3"/>
  <c r="C248" i="3"/>
  <c r="C270" i="3"/>
  <c r="C277" i="3"/>
  <c r="C276" i="3"/>
  <c r="C261" i="3"/>
  <c r="C266" i="3"/>
  <c r="C293" i="3"/>
  <c r="C292" i="3"/>
  <c r="C305" i="3"/>
  <c r="C287" i="3"/>
  <c r="C306" i="3"/>
  <c r="C295" i="3"/>
  <c r="C311" i="3"/>
  <c r="C313" i="3"/>
  <c r="C321" i="3"/>
  <c r="C309" i="3"/>
  <c r="C329" i="3"/>
  <c r="C328" i="3"/>
  <c r="C352" i="3"/>
  <c r="C342" i="3"/>
  <c r="C354" i="3"/>
  <c r="C351" i="3"/>
  <c r="C353" i="3"/>
  <c r="C336" i="3"/>
  <c r="C379" i="3"/>
  <c r="C371" i="3"/>
  <c r="C362" i="3"/>
  <c r="C373" i="3"/>
  <c r="C370" i="3"/>
  <c r="C381" i="3"/>
  <c r="C2036" i="3"/>
  <c r="C2015" i="3"/>
  <c r="C2030" i="3"/>
  <c r="C2059" i="3"/>
  <c r="C2041" i="3"/>
  <c r="C2039" i="3"/>
  <c r="C2054" i="3"/>
  <c r="C2056" i="3"/>
  <c r="C2058" i="3"/>
  <c r="C2025" i="3"/>
  <c r="C55" i="3"/>
  <c r="C60" i="3"/>
  <c r="C31" i="3"/>
  <c r="C66" i="3"/>
  <c r="C65" i="3"/>
  <c r="C64" i="3"/>
  <c r="C108" i="3"/>
  <c r="C97" i="3"/>
  <c r="C102" i="3"/>
  <c r="C93" i="3"/>
  <c r="C104" i="3"/>
  <c r="C109" i="3"/>
  <c r="C132" i="3"/>
  <c r="C121" i="3"/>
  <c r="C124" i="3"/>
  <c r="C137" i="3"/>
  <c r="C127" i="3"/>
  <c r="C122" i="3"/>
  <c r="C144" i="3"/>
  <c r="C156" i="3"/>
  <c r="C157" i="3"/>
  <c r="C150" i="3"/>
  <c r="C146" i="3"/>
  <c r="C177" i="3"/>
  <c r="C183" i="3"/>
  <c r="C186" i="3"/>
  <c r="C181" i="3"/>
  <c r="C175" i="3"/>
  <c r="C180" i="3"/>
  <c r="C200" i="3"/>
  <c r="C212" i="3"/>
  <c r="C191" i="3"/>
  <c r="C206" i="3"/>
  <c r="C203" i="3"/>
  <c r="C195" i="3"/>
  <c r="C228" i="3"/>
  <c r="C233" i="3"/>
  <c r="C219" i="3"/>
  <c r="C220" i="3"/>
  <c r="C213" i="3"/>
  <c r="C236" i="3"/>
  <c r="C249" i="3"/>
  <c r="C250" i="3"/>
  <c r="C259" i="3"/>
  <c r="C246" i="3"/>
  <c r="C237" i="3"/>
  <c r="C263" i="3"/>
  <c r="C280" i="3"/>
  <c r="C267" i="3"/>
  <c r="C274" i="3"/>
  <c r="C284" i="3"/>
  <c r="C275" i="3"/>
  <c r="C304" i="3"/>
  <c r="C300" i="3"/>
  <c r="C302" i="3"/>
  <c r="C291" i="3"/>
  <c r="C285" i="3"/>
  <c r="C299" i="3"/>
  <c r="C314" i="3"/>
  <c r="C323" i="3"/>
  <c r="C316" i="3"/>
  <c r="C327" i="3"/>
  <c r="C330" i="3"/>
  <c r="C320" i="3"/>
  <c r="C347" i="3"/>
  <c r="C344" i="3"/>
  <c r="C349" i="3"/>
  <c r="C335" i="3"/>
  <c r="C355" i="3"/>
  <c r="C357" i="3"/>
  <c r="C366" i="3"/>
  <c r="C369" i="3"/>
  <c r="C380" i="3"/>
  <c r="C367" i="3"/>
  <c r="C368" i="3"/>
  <c r="C383" i="3"/>
  <c r="C402" i="3"/>
  <c r="C385" i="3"/>
  <c r="C400" i="3"/>
  <c r="C390" i="3"/>
  <c r="C395" i="3"/>
  <c r="C407" i="3"/>
  <c r="C420" i="3"/>
  <c r="C2031" i="3"/>
  <c r="C2047" i="3"/>
  <c r="C2026" i="3"/>
  <c r="C67" i="3"/>
  <c r="C116" i="3"/>
  <c r="C110" i="3"/>
  <c r="C128" i="3"/>
  <c r="C149" i="3"/>
  <c r="C141" i="3"/>
  <c r="C174" i="3"/>
  <c r="C202" i="3"/>
  <c r="C211" i="3"/>
  <c r="C218" i="3"/>
  <c r="C251" i="3"/>
  <c r="C279" i="3"/>
  <c r="C281" i="3"/>
  <c r="C297" i="3"/>
  <c r="C326" i="3"/>
  <c r="C315" i="3"/>
  <c r="C350" i="3"/>
  <c r="C374" i="3"/>
  <c r="C377" i="3"/>
  <c r="C393" i="3"/>
  <c r="C391" i="3"/>
  <c r="C415" i="3"/>
  <c r="C412" i="3"/>
  <c r="C425" i="3"/>
  <c r="C414" i="3"/>
  <c r="C411" i="3"/>
  <c r="C429" i="3"/>
  <c r="C444" i="3"/>
  <c r="C447" i="3"/>
  <c r="C446" i="3"/>
  <c r="C433" i="3"/>
  <c r="C441" i="3"/>
  <c r="C457" i="3"/>
  <c r="C472" i="3"/>
  <c r="C28" i="3"/>
  <c r="C84" i="3"/>
  <c r="C48" i="3"/>
  <c r="C40" i="3"/>
  <c r="C39" i="3"/>
  <c r="C41" i="3"/>
  <c r="C476" i="3"/>
  <c r="C38" i="3"/>
  <c r="C87" i="3"/>
  <c r="C47" i="3"/>
  <c r="C463" i="3"/>
  <c r="C456" i="3"/>
  <c r="C44" i="3"/>
  <c r="C53" i="3"/>
  <c r="C42" i="3"/>
  <c r="C495" i="3"/>
  <c r="C488" i="3"/>
  <c r="C494" i="3"/>
  <c r="C493" i="3"/>
  <c r="C484" i="3"/>
  <c r="C496" i="3"/>
  <c r="C507" i="3"/>
  <c r="C522" i="3"/>
  <c r="C521" i="3"/>
  <c r="C508" i="3"/>
  <c r="C503" i="3"/>
  <c r="C525" i="3"/>
  <c r="C540" i="3"/>
  <c r="C541" i="3"/>
  <c r="C542" i="3"/>
  <c r="C538" i="3"/>
  <c r="C533" i="3"/>
  <c r="C551" i="3"/>
  <c r="C568" i="3"/>
  <c r="C556" i="3"/>
  <c r="C572" i="3"/>
  <c r="C563" i="3"/>
  <c r="C553" i="3"/>
  <c r="C575" i="3"/>
  <c r="C592" i="3"/>
  <c r="C590" i="3"/>
  <c r="C587" i="3"/>
  <c r="C580" i="3"/>
  <c r="C584" i="3"/>
  <c r="C618" i="3"/>
  <c r="C612" i="3"/>
  <c r="C615" i="3"/>
  <c r="C619" i="3"/>
  <c r="C607" i="3"/>
  <c r="C635" i="3"/>
  <c r="C632" i="3"/>
  <c r="C2045" i="3"/>
  <c r="C2052" i="3"/>
  <c r="C2021" i="3"/>
  <c r="C58" i="3"/>
  <c r="C114" i="3"/>
  <c r="C107" i="3"/>
  <c r="C134" i="3"/>
  <c r="C152" i="3"/>
  <c r="C168" i="3"/>
  <c r="C188" i="3"/>
  <c r="C196" i="3"/>
  <c r="C232" i="3"/>
  <c r="C221" i="3"/>
  <c r="C257" i="3"/>
  <c r="C264" i="3"/>
  <c r="C269" i="3"/>
  <c r="C307" i="3"/>
  <c r="C317" i="3"/>
  <c r="C345" i="3"/>
  <c r="C356" i="3"/>
  <c r="C378" i="3"/>
  <c r="C399" i="3"/>
  <c r="C398" i="3"/>
  <c r="C388" i="3"/>
  <c r="C423" i="3"/>
  <c r="C408" i="3"/>
  <c r="C427" i="3"/>
  <c r="C417" i="3"/>
  <c r="C416" i="3"/>
  <c r="C435" i="3"/>
  <c r="C452" i="3"/>
  <c r="C449" i="3"/>
  <c r="C432" i="3"/>
  <c r="C442" i="3"/>
  <c r="C439" i="3"/>
  <c r="C471" i="3"/>
  <c r="C54" i="3"/>
  <c r="C88" i="3"/>
  <c r="C43" i="3"/>
  <c r="C33" i="3"/>
  <c r="C34" i="3"/>
  <c r="C36" i="3"/>
  <c r="C461" i="3"/>
  <c r="C474" i="3"/>
  <c r="C29" i="3"/>
  <c r="C85" i="3"/>
  <c r="C80" i="3"/>
  <c r="C475" i="3"/>
  <c r="C51" i="3"/>
  <c r="C83" i="3"/>
  <c r="C460" i="3"/>
  <c r="C91" i="3"/>
  <c r="C487" i="3"/>
  <c r="C485" i="3"/>
  <c r="C492" i="3"/>
  <c r="C499" i="3"/>
  <c r="C482" i="3"/>
  <c r="C501" i="3"/>
  <c r="C518" i="3"/>
  <c r="C504" i="3"/>
  <c r="C519" i="3"/>
  <c r="C523" i="3"/>
  <c r="C512" i="3"/>
  <c r="C529" i="3"/>
  <c r="C548" i="3"/>
  <c r="C543" i="3"/>
  <c r="C530" i="3"/>
  <c r="C536" i="3"/>
  <c r="C527" i="3"/>
  <c r="C567" i="3"/>
  <c r="C570" i="3"/>
  <c r="C555" i="3"/>
  <c r="C560" i="3"/>
  <c r="C569" i="3"/>
  <c r="C554" i="3"/>
  <c r="C591" i="3"/>
  <c r="C579" i="3"/>
  <c r="C588" i="3"/>
  <c r="C581" i="3"/>
  <c r="C578" i="3"/>
  <c r="C597" i="3"/>
  <c r="C602" i="3"/>
  <c r="C601" i="3"/>
  <c r="C599" i="3"/>
  <c r="C606" i="3"/>
  <c r="C614" i="3"/>
  <c r="C623" i="3"/>
  <c r="C630" i="3"/>
  <c r="C2023" i="3"/>
  <c r="C2060" i="3"/>
  <c r="C63" i="3"/>
  <c r="C73" i="3"/>
  <c r="C100" i="3"/>
  <c r="C140" i="3"/>
  <c r="C155" i="3"/>
  <c r="C154" i="3"/>
  <c r="C173" i="3"/>
  <c r="C204" i="3"/>
  <c r="C201" i="3"/>
  <c r="C215" i="3"/>
  <c r="C258" i="3"/>
  <c r="C260" i="3"/>
  <c r="C268" i="3"/>
  <c r="C298" i="3"/>
  <c r="C303" i="3"/>
  <c r="C322" i="3"/>
  <c r="C340" i="3"/>
  <c r="C361" i="3"/>
  <c r="C375" i="3"/>
  <c r="C392" i="3"/>
  <c r="C397" i="3"/>
  <c r="C384" i="3"/>
  <c r="C428" i="3"/>
  <c r="C413" i="3"/>
  <c r="C422" i="3"/>
  <c r="C409" i="3"/>
  <c r="C410" i="3"/>
  <c r="C443" i="3"/>
  <c r="C437" i="3"/>
  <c r="C448" i="3"/>
  <c r="C431" i="3"/>
  <c r="C438" i="3"/>
  <c r="C453" i="3"/>
  <c r="C470" i="3"/>
  <c r="C37" i="3"/>
  <c r="C26" i="3"/>
  <c r="C92" i="3"/>
  <c r="C32" i="3"/>
  <c r="C458" i="3"/>
  <c r="C24" i="3"/>
  <c r="C455" i="3"/>
  <c r="C50" i="3"/>
  <c r="C81" i="3"/>
  <c r="C459" i="3"/>
  <c r="C469" i="3"/>
  <c r="C466" i="3"/>
  <c r="C30" i="3"/>
  <c r="C35" i="3"/>
  <c r="C21" i="3"/>
  <c r="C479" i="3"/>
  <c r="C498" i="3"/>
  <c r="C491" i="3"/>
  <c r="C480" i="3"/>
  <c r="C486" i="3"/>
  <c r="C481" i="3"/>
  <c r="C513" i="3"/>
  <c r="C516" i="3"/>
  <c r="C509" i="3"/>
  <c r="C510" i="3"/>
  <c r="C505" i="3"/>
  <c r="C514" i="3"/>
  <c r="C535" i="3"/>
  <c r="C531" i="3"/>
  <c r="C544" i="3"/>
  <c r="C537" i="3"/>
  <c r="C547" i="3"/>
  <c r="C549" i="3"/>
  <c r="C558" i="3"/>
  <c r="C571" i="3"/>
  <c r="C559" i="3"/>
  <c r="C566" i="3"/>
  <c r="C562" i="3"/>
  <c r="C583" i="3"/>
  <c r="C594" i="3"/>
  <c r="C589" i="3"/>
  <c r="C576" i="3"/>
  <c r="C582" i="3"/>
  <c r="C585" i="3"/>
  <c r="C617" i="3"/>
  <c r="C608" i="3"/>
  <c r="C603" i="3"/>
  <c r="C620" i="3"/>
  <c r="C609" i="3"/>
  <c r="C111" i="3"/>
  <c r="C178" i="3"/>
  <c r="C239" i="3"/>
  <c r="C301" i="3"/>
  <c r="C364" i="3"/>
  <c r="C418" i="3"/>
  <c r="C419" i="3"/>
  <c r="C445" i="3"/>
  <c r="C23" i="3"/>
  <c r="C473" i="3"/>
  <c r="C90" i="3"/>
  <c r="C45" i="3"/>
  <c r="C500" i="3"/>
  <c r="C483" i="3"/>
  <c r="C520" i="3"/>
  <c r="C528" i="3"/>
  <c r="C532" i="3"/>
  <c r="C557" i="3"/>
  <c r="C593" i="3"/>
  <c r="C605" i="3"/>
  <c r="C611" i="3"/>
  <c r="C634" i="3"/>
  <c r="C633" i="3"/>
  <c r="C638" i="3"/>
  <c r="C641" i="3"/>
  <c r="C637" i="3"/>
  <c r="C665" i="3"/>
  <c r="C662" i="3"/>
  <c r="C668" i="3"/>
  <c r="C659" i="3"/>
  <c r="C648" i="3"/>
  <c r="C654" i="3"/>
  <c r="C677" i="3"/>
  <c r="C674" i="3"/>
  <c r="C675" i="3"/>
  <c r="C692" i="3"/>
  <c r="C678" i="3"/>
  <c r="C693" i="3"/>
  <c r="C706" i="3"/>
  <c r="C711" i="3"/>
  <c r="C697" i="3"/>
  <c r="C704" i="3"/>
  <c r="C709" i="3"/>
  <c r="C725" i="3"/>
  <c r="C726" i="3"/>
  <c r="C727" i="3"/>
  <c r="C736" i="3"/>
  <c r="C735" i="3"/>
  <c r="C733" i="3"/>
  <c r="C745" i="3"/>
  <c r="C760" i="3"/>
  <c r="C747" i="3"/>
  <c r="C762" i="3"/>
  <c r="C749" i="3"/>
  <c r="C744" i="3"/>
  <c r="C783" i="3"/>
  <c r="C771" i="3"/>
  <c r="C778" i="3"/>
  <c r="C767" i="3"/>
  <c r="C770" i="3"/>
  <c r="C803" i="3"/>
  <c r="C798" i="3"/>
  <c r="C808" i="3"/>
  <c r="C792" i="3"/>
  <c r="C806" i="3"/>
  <c r="C791" i="3"/>
  <c r="C817" i="3"/>
  <c r="C836" i="3"/>
  <c r="C831" i="3"/>
  <c r="C816" i="3"/>
  <c r="C826" i="3"/>
  <c r="C833" i="3"/>
  <c r="C845" i="3"/>
  <c r="C846" i="3"/>
  <c r="C860" i="3"/>
  <c r="C851" i="3"/>
  <c r="C840" i="3"/>
  <c r="C844" i="3"/>
  <c r="C877" i="3"/>
  <c r="C866" i="3"/>
  <c r="C881" i="3"/>
  <c r="C883" i="3"/>
  <c r="C863" i="3"/>
  <c r="C885" i="3"/>
  <c r="C890" i="3"/>
  <c r="C903" i="3"/>
  <c r="C900" i="3"/>
  <c r="C889" i="3"/>
  <c r="C907" i="3"/>
  <c r="C913" i="3"/>
  <c r="C926" i="3"/>
  <c r="C915" i="3"/>
  <c r="C928" i="3"/>
  <c r="C923" i="3"/>
  <c r="C931" i="3"/>
  <c r="C948" i="3"/>
  <c r="C950" i="3"/>
  <c r="C955" i="3"/>
  <c r="C952" i="3"/>
  <c r="C935" i="3"/>
  <c r="C956" i="3"/>
  <c r="C966" i="3"/>
  <c r="C979" i="3"/>
  <c r="C976" i="3"/>
  <c r="C967" i="3"/>
  <c r="C978" i="3"/>
  <c r="C981" i="3"/>
  <c r="C994" i="3"/>
  <c r="C993" i="3"/>
  <c r="C1001" i="3"/>
  <c r="C986" i="3"/>
  <c r="C990" i="3"/>
  <c r="C1024" i="3"/>
  <c r="C1025" i="3"/>
  <c r="C1023" i="3"/>
  <c r="C1010" i="3"/>
  <c r="C1021" i="3"/>
  <c r="C1011" i="3"/>
  <c r="C1045" i="3"/>
  <c r="C1049" i="3"/>
  <c r="C1036" i="3"/>
  <c r="C1042" i="3"/>
  <c r="C1034" i="3"/>
  <c r="C1038" i="3"/>
  <c r="C1063" i="3"/>
  <c r="C1061" i="3"/>
  <c r="C1074" i="3"/>
  <c r="C1066" i="3"/>
  <c r="C1060" i="3"/>
  <c r="C1088" i="3"/>
  <c r="C1091" i="3"/>
  <c r="C1090" i="3"/>
  <c r="C1085" i="3"/>
  <c r="C1097" i="3"/>
  <c r="C1098" i="3"/>
  <c r="C1120" i="3"/>
  <c r="C1123" i="3"/>
  <c r="C1115" i="3"/>
  <c r="C1118" i="3"/>
  <c r="C1112" i="3"/>
  <c r="C1105" i="3"/>
  <c r="C1141" i="3"/>
  <c r="C1137" i="3"/>
  <c r="C1147" i="3"/>
  <c r="C1136" i="3"/>
  <c r="C1131" i="3"/>
  <c r="C1145" i="3"/>
  <c r="C1161" i="3"/>
  <c r="C1163" i="3"/>
  <c r="C1156" i="3"/>
  <c r="C1171" i="3"/>
  <c r="C1151" i="3"/>
  <c r="C1176" i="3"/>
  <c r="C1193" i="3"/>
  <c r="C1196" i="3"/>
  <c r="C1186" i="3"/>
  <c r="C1179" i="3"/>
  <c r="C1183" i="3"/>
  <c r="C1199" i="3"/>
  <c r="C1218" i="3"/>
  <c r="C1207" i="3"/>
  <c r="C1200" i="3"/>
  <c r="C1214" i="3"/>
  <c r="C1215" i="3"/>
  <c r="C1225" i="3"/>
  <c r="C1241" i="3"/>
  <c r="C2044" i="3"/>
  <c r="C129" i="3"/>
  <c r="C184" i="3"/>
  <c r="C256" i="3"/>
  <c r="C312" i="3"/>
  <c r="C404" i="3"/>
  <c r="C426" i="3"/>
  <c r="C451" i="3"/>
  <c r="C440" i="3"/>
  <c r="C49" i="3"/>
  <c r="C86" i="3"/>
  <c r="C82" i="3"/>
  <c r="C89" i="3"/>
  <c r="C489" i="3"/>
  <c r="C511" i="3"/>
  <c r="C517" i="3"/>
  <c r="C546" i="3"/>
  <c r="C565" i="3"/>
  <c r="C564" i="3"/>
  <c r="C586" i="3"/>
  <c r="C610" i="3"/>
  <c r="C613" i="3"/>
  <c r="C640" i="3"/>
  <c r="C626" i="3"/>
  <c r="C621" i="3"/>
  <c r="C644" i="3"/>
  <c r="C642" i="3"/>
  <c r="C649" i="3"/>
  <c r="C651" i="3"/>
  <c r="C658" i="3"/>
  <c r="C655" i="3"/>
  <c r="C667" i="3"/>
  <c r="C669" i="3"/>
  <c r="C672" i="3"/>
  <c r="C691" i="3"/>
  <c r="C689" i="3"/>
  <c r="C673" i="3"/>
  <c r="C684" i="3"/>
  <c r="C701" i="3"/>
  <c r="C716" i="3"/>
  <c r="C712" i="3"/>
  <c r="C707" i="3"/>
  <c r="C702" i="3"/>
  <c r="C696" i="3"/>
  <c r="C719" i="3"/>
  <c r="C734" i="3"/>
  <c r="C722" i="3"/>
  <c r="C717" i="3"/>
  <c r="C732" i="3"/>
  <c r="C738" i="3"/>
  <c r="C761" i="3"/>
  <c r="C752" i="3"/>
  <c r="C753" i="3"/>
  <c r="C763" i="3"/>
  <c r="C756" i="3"/>
  <c r="C765" i="3"/>
  <c r="C788" i="3"/>
  <c r="C785" i="3"/>
  <c r="C781" i="3"/>
  <c r="C769" i="3"/>
  <c r="C787" i="3"/>
  <c r="C793" i="3"/>
  <c r="C796" i="3"/>
  <c r="C804" i="3"/>
  <c r="C810" i="3"/>
  <c r="C789" i="3"/>
  <c r="C812" i="3"/>
  <c r="C815" i="3"/>
  <c r="C820" i="3"/>
  <c r="C834" i="3"/>
  <c r="C827" i="3"/>
  <c r="C824" i="3"/>
  <c r="C818" i="3"/>
  <c r="C847" i="3"/>
  <c r="C843" i="3"/>
  <c r="C858" i="3"/>
  <c r="C855" i="3"/>
  <c r="C859" i="3"/>
  <c r="C861" i="3"/>
  <c r="C884" i="3"/>
  <c r="C869" i="3"/>
  <c r="C878" i="3"/>
  <c r="C872" i="3"/>
  <c r="C868" i="3"/>
  <c r="C893" i="3"/>
  <c r="C908" i="3"/>
  <c r="C901" i="3"/>
  <c r="C906" i="3"/>
  <c r="C896" i="3"/>
  <c r="C897" i="3"/>
  <c r="C929" i="3"/>
  <c r="C920" i="3"/>
  <c r="C925" i="3"/>
  <c r="C918" i="3"/>
  <c r="C921" i="3"/>
  <c r="C914" i="3"/>
  <c r="C946" i="3"/>
  <c r="C942" i="3"/>
  <c r="C937" i="3"/>
  <c r="C943" i="3"/>
  <c r="C951" i="3"/>
  <c r="C971" i="3"/>
  <c r="C964" i="3"/>
  <c r="C975" i="3"/>
  <c r="C977" i="3"/>
  <c r="C959" i="3"/>
  <c r="C963" i="3"/>
  <c r="C989" i="3"/>
  <c r="C1004" i="3"/>
  <c r="C984" i="3"/>
  <c r="C1000" i="3"/>
  <c r="C995" i="3"/>
  <c r="C983" i="3"/>
  <c r="C1018" i="3"/>
  <c r="C1017" i="3"/>
  <c r="C1026" i="3"/>
  <c r="C1016" i="3"/>
  <c r="C1027" i="3"/>
  <c r="C1015" i="3"/>
  <c r="C1047" i="3"/>
  <c r="C1031" i="3"/>
  <c r="C1052" i="3"/>
  <c r="C1041" i="3"/>
  <c r="C1033" i="3"/>
  <c r="C1064" i="3"/>
  <c r="C1059" i="3"/>
  <c r="C1053" i="3"/>
  <c r="C1069" i="3"/>
  <c r="C1062" i="3"/>
  <c r="C1076" i="3"/>
  <c r="C1082" i="3"/>
  <c r="C1099" i="3"/>
  <c r="C1094" i="3"/>
  <c r="C1080" i="3"/>
  <c r="C1095" i="3"/>
  <c r="C1079" i="3"/>
  <c r="C1114" i="3"/>
  <c r="C1113" i="3"/>
  <c r="C1108" i="3"/>
  <c r="C1106" i="3"/>
  <c r="C1103" i="3"/>
  <c r="C1117" i="3"/>
  <c r="C1139" i="3"/>
  <c r="C1132" i="3"/>
  <c r="C1134" i="3"/>
  <c r="C1130" i="3"/>
  <c r="C1140" i="3"/>
  <c r="C1152" i="3"/>
  <c r="C1165" i="3"/>
  <c r="C1164" i="3"/>
  <c r="C1172" i="3"/>
  <c r="C1170" i="3"/>
  <c r="C1149" i="3"/>
  <c r="C1192" i="3"/>
  <c r="C1195" i="3"/>
  <c r="C1194" i="3"/>
  <c r="C1184" i="3"/>
  <c r="C1191" i="3"/>
  <c r="C1182" i="3"/>
  <c r="C1201" i="3"/>
  <c r="C1212" i="3"/>
  <c r="C2017" i="3"/>
  <c r="C76" i="3"/>
  <c r="C117" i="3"/>
  <c r="C209" i="3"/>
  <c r="C283" i="3"/>
  <c r="C341" i="3"/>
  <c r="C394" i="3"/>
  <c r="C424" i="3"/>
  <c r="C436" i="3"/>
  <c r="C434" i="3"/>
  <c r="C25" i="3"/>
  <c r="C467" i="3"/>
  <c r="C52" i="3"/>
  <c r="C462" i="3"/>
  <c r="C490" i="3"/>
  <c r="C524" i="3"/>
  <c r="C515" i="3"/>
  <c r="C539" i="3"/>
  <c r="C552" i="3"/>
  <c r="C573" i="3"/>
  <c r="C577" i="3"/>
  <c r="C600" i="3"/>
  <c r="C604" i="3"/>
  <c r="C643" i="3"/>
  <c r="C624" i="3"/>
  <c r="C625" i="3"/>
  <c r="C636" i="3"/>
  <c r="C645" i="3"/>
  <c r="C666" i="3"/>
  <c r="C657" i="3"/>
  <c r="C656" i="3"/>
  <c r="C660" i="3"/>
  <c r="C653" i="3"/>
  <c r="C679" i="3"/>
  <c r="C690" i="3"/>
  <c r="C680" i="3"/>
  <c r="C685" i="3"/>
  <c r="C683" i="3"/>
  <c r="C671" i="3"/>
  <c r="C703" i="3"/>
  <c r="C698" i="3"/>
  <c r="C710" i="3"/>
  <c r="C695" i="3"/>
  <c r="C700" i="3"/>
  <c r="C714" i="3"/>
  <c r="C730" i="3"/>
  <c r="C739" i="3"/>
  <c r="C720" i="3"/>
  <c r="C721" i="3"/>
  <c r="C724" i="3"/>
  <c r="C741" i="3"/>
  <c r="C758" i="3"/>
  <c r="C751" i="3"/>
  <c r="C759" i="3"/>
  <c r="C746" i="3"/>
  <c r="C754" i="3"/>
  <c r="C775" i="3"/>
  <c r="C786" i="3"/>
  <c r="C782" i="3"/>
  <c r="C768" i="3"/>
  <c r="C774" i="3"/>
  <c r="C777" i="3"/>
  <c r="C805" i="3"/>
  <c r="C802" i="3"/>
  <c r="C811" i="3"/>
  <c r="C794" i="3"/>
  <c r="C797" i="3"/>
  <c r="C799" i="3"/>
  <c r="C821" i="3"/>
  <c r="C819" i="3"/>
  <c r="C832" i="3"/>
  <c r="C823" i="3"/>
  <c r="C822" i="3"/>
  <c r="C837" i="3"/>
  <c r="C854" i="3"/>
  <c r="C849" i="3"/>
  <c r="C848" i="3"/>
  <c r="C852" i="3"/>
  <c r="C853" i="3"/>
  <c r="C871" i="3"/>
  <c r="C882" i="3"/>
  <c r="C880" i="3"/>
  <c r="C876" i="3"/>
  <c r="C875" i="3"/>
  <c r="C879" i="3"/>
  <c r="C887" i="3"/>
  <c r="C898" i="3"/>
  <c r="C904" i="3"/>
  <c r="C899" i="3"/>
  <c r="C894" i="3"/>
  <c r="C888" i="3"/>
  <c r="C916" i="3"/>
  <c r="C927" i="3"/>
  <c r="C911" i="3"/>
  <c r="C917" i="3"/>
  <c r="C919" i="3"/>
  <c r="C947" i="3"/>
  <c r="C936" i="3"/>
  <c r="C945" i="3"/>
  <c r="C949" i="3"/>
  <c r="C944" i="3"/>
  <c r="C953" i="3"/>
  <c r="C965" i="3"/>
  <c r="C962" i="3"/>
  <c r="C968" i="3"/>
  <c r="C970" i="3"/>
  <c r="C961" i="3"/>
  <c r="C973" i="3"/>
  <c r="C985" i="3"/>
  <c r="C996" i="3"/>
  <c r="C987" i="3"/>
  <c r="C998" i="3"/>
  <c r="C997" i="3"/>
  <c r="C1002" i="3"/>
  <c r="C1019" i="3"/>
  <c r="C1012" i="3"/>
  <c r="C1005" i="3"/>
  <c r="C1007" i="3"/>
  <c r="C1020" i="3"/>
  <c r="C1032" i="3"/>
  <c r="C1051" i="3"/>
  <c r="C1039" i="3"/>
  <c r="C1050" i="3"/>
  <c r="C1046" i="3"/>
  <c r="C1037" i="3"/>
  <c r="C1055" i="3"/>
  <c r="C1073" i="3"/>
  <c r="C1058" i="3"/>
  <c r="C1056" i="3"/>
  <c r="C1065" i="3"/>
  <c r="C1071" i="3"/>
  <c r="C1083" i="3"/>
  <c r="C1092" i="3"/>
  <c r="C1081" i="3"/>
  <c r="C1096" i="3"/>
  <c r="C1084" i="3"/>
  <c r="C1077" i="3"/>
  <c r="C1111" i="3"/>
  <c r="C1121" i="3"/>
  <c r="C1124" i="3"/>
  <c r="C1109" i="3"/>
  <c r="C1107" i="3"/>
  <c r="C1128" i="3"/>
  <c r="C1143" i="3"/>
  <c r="C1148" i="3"/>
  <c r="C1142" i="3"/>
  <c r="C1125" i="3"/>
  <c r="C1135" i="3"/>
  <c r="C1168" i="3"/>
  <c r="C1166" i="3"/>
  <c r="C1158" i="3"/>
  <c r="C1167" i="3"/>
  <c r="C1157" i="3"/>
  <c r="C1154" i="3"/>
  <c r="C1189" i="3"/>
  <c r="C1181" i="3"/>
  <c r="C1177" i="3"/>
  <c r="C1178" i="3"/>
  <c r="C1173" i="3"/>
  <c r="C1187" i="3"/>
  <c r="C1219" i="3"/>
  <c r="C1205" i="3"/>
  <c r="C1217" i="3"/>
  <c r="C1210" i="3"/>
  <c r="C1204" i="3"/>
  <c r="C1232" i="3"/>
  <c r="C1223" i="3"/>
  <c r="C1231" i="3"/>
  <c r="C1221" i="3"/>
  <c r="C1239" i="3"/>
  <c r="C56" i="3"/>
  <c r="C348" i="3"/>
  <c r="C465" i="3"/>
  <c r="C477" i="3"/>
  <c r="C534" i="3"/>
  <c r="C616" i="3"/>
  <c r="C631" i="3"/>
  <c r="C661" i="3"/>
  <c r="C687" i="3"/>
  <c r="C681" i="3"/>
  <c r="C708" i="3"/>
  <c r="C728" i="3"/>
  <c r="C723" i="3"/>
  <c r="C764" i="3"/>
  <c r="C784" i="3"/>
  <c r="C776" i="3"/>
  <c r="C795" i="3"/>
  <c r="C829" i="3"/>
  <c r="C839" i="3"/>
  <c r="C850" i="3"/>
  <c r="C867" i="3"/>
  <c r="C905" i="3"/>
  <c r="C892" i="3"/>
  <c r="C930" i="3"/>
  <c r="C940" i="3"/>
  <c r="C939" i="3"/>
  <c r="C957" i="3"/>
  <c r="C988" i="3"/>
  <c r="C1008" i="3"/>
  <c r="C1009" i="3"/>
  <c r="C1043" i="3"/>
  <c r="C1075" i="3"/>
  <c r="C1057" i="3"/>
  <c r="C1089" i="3"/>
  <c r="C1122" i="3"/>
  <c r="C1101" i="3"/>
  <c r="C1133" i="3"/>
  <c r="C1155" i="3"/>
  <c r="C1159" i="3"/>
  <c r="C1175" i="3"/>
  <c r="C1203" i="3"/>
  <c r="C1211" i="3"/>
  <c r="C1226" i="3"/>
  <c r="C1233" i="3"/>
  <c r="C1240" i="3"/>
  <c r="C1228" i="3"/>
  <c r="C1248" i="3"/>
  <c r="C1257" i="3"/>
  <c r="C1260" i="3"/>
  <c r="C1268" i="3"/>
  <c r="C1245" i="3"/>
  <c r="C1249" i="3"/>
  <c r="C1288" i="3"/>
  <c r="C1287" i="3"/>
  <c r="C1271" i="3"/>
  <c r="C1280" i="3"/>
  <c r="C1291" i="3"/>
  <c r="C1282" i="3"/>
  <c r="C1299" i="3"/>
  <c r="C1315" i="3"/>
  <c r="C1313" i="3"/>
  <c r="C1307" i="3"/>
  <c r="C1312" i="3"/>
  <c r="C1305" i="3"/>
  <c r="C1321" i="3"/>
  <c r="C1327" i="3"/>
  <c r="C1330" i="3"/>
  <c r="C1333" i="3"/>
  <c r="C1324" i="3"/>
  <c r="C1352" i="3"/>
  <c r="C1345" i="3"/>
  <c r="C1348" i="3"/>
  <c r="C1349" i="3"/>
  <c r="C1364" i="3"/>
  <c r="C1354" i="3"/>
  <c r="C1370" i="3"/>
  <c r="C1373" i="3"/>
  <c r="C1377" i="3"/>
  <c r="C1378" i="3"/>
  <c r="C1384" i="3"/>
  <c r="C1388" i="3"/>
  <c r="C1393" i="3"/>
  <c r="C1404" i="3"/>
  <c r="C1394" i="3"/>
  <c r="C1408" i="3"/>
  <c r="C1409" i="3"/>
  <c r="C1398" i="3"/>
  <c r="C1421" i="3"/>
  <c r="C1428" i="3"/>
  <c r="C1422" i="3"/>
  <c r="C1432" i="3"/>
  <c r="C1420" i="3"/>
  <c r="C1440" i="3"/>
  <c r="C1449" i="3"/>
  <c r="C1452" i="3"/>
  <c r="C1460" i="3"/>
  <c r="C1445" i="3"/>
  <c r="C1459" i="3"/>
  <c r="C1480" i="3"/>
  <c r="C1474" i="3"/>
  <c r="C1463" i="3"/>
  <c r="C1472" i="3"/>
  <c r="C1475" i="3"/>
  <c r="C1465" i="3"/>
  <c r="C1491" i="3"/>
  <c r="C1500" i="3"/>
  <c r="C1494" i="3"/>
  <c r="C1504" i="3"/>
  <c r="C1507" i="3"/>
  <c r="C1497" i="3"/>
  <c r="C1513" i="3"/>
  <c r="C1519" i="3"/>
  <c r="C1529" i="3"/>
  <c r="C1525" i="3"/>
  <c r="C1516" i="3"/>
  <c r="C1544" i="3"/>
  <c r="C1554" i="3"/>
  <c r="C1541" i="3"/>
  <c r="C1553" i="3"/>
  <c r="C1545" i="3"/>
  <c r="C1556" i="3"/>
  <c r="C1562" i="3"/>
  <c r="C1557" i="3"/>
  <c r="C1564" i="3"/>
  <c r="C1566" i="3"/>
  <c r="C1560" i="3"/>
  <c r="C1578" i="3"/>
  <c r="C1585" i="3"/>
  <c r="C1596" i="3"/>
  <c r="C1593" i="3"/>
  <c r="C1600" i="3"/>
  <c r="C1581" i="3"/>
  <c r="C1597" i="3"/>
  <c r="C1613" i="3"/>
  <c r="C1620" i="3"/>
  <c r="C1622" i="3"/>
  <c r="C1621" i="3"/>
  <c r="C1612" i="3"/>
  <c r="C1632" i="3"/>
  <c r="C1641" i="3"/>
  <c r="C1634" i="3"/>
  <c r="C1647" i="3"/>
  <c r="C1629" i="3"/>
  <c r="C1633" i="3"/>
  <c r="C1672" i="3"/>
  <c r="C1665" i="3"/>
  <c r="C1655" i="3"/>
  <c r="C1664" i="3"/>
  <c r="C1675" i="3"/>
  <c r="C1666" i="3"/>
  <c r="C1683" i="3"/>
  <c r="C1698" i="3"/>
  <c r="C1697" i="3"/>
  <c r="C1691" i="3"/>
  <c r="C1680" i="3"/>
  <c r="C1695" i="3"/>
  <c r="C1705" i="3"/>
  <c r="C1711" i="3"/>
  <c r="C1714" i="3"/>
  <c r="C1717" i="3"/>
  <c r="C1708" i="3"/>
  <c r="C1728" i="3"/>
  <c r="C1741" i="3"/>
  <c r="C1740" i="3"/>
  <c r="C1748" i="3"/>
  <c r="C1730" i="3"/>
  <c r="C1731" i="3"/>
  <c r="C1768" i="3"/>
  <c r="C1753" i="3"/>
  <c r="C1770" i="3"/>
  <c r="C143" i="3"/>
  <c r="C387" i="3"/>
  <c r="C27" i="3"/>
  <c r="C497" i="3"/>
  <c r="C561" i="3"/>
  <c r="C629" i="3"/>
  <c r="C627" i="3"/>
  <c r="C652" i="3"/>
  <c r="C682" i="3"/>
  <c r="C676" i="3"/>
  <c r="C713" i="3"/>
  <c r="C737" i="3"/>
  <c r="C743" i="3"/>
  <c r="C755" i="3"/>
  <c r="C780" i="3"/>
  <c r="C800" i="3"/>
  <c r="C801" i="3"/>
  <c r="C830" i="3"/>
  <c r="C856" i="3"/>
  <c r="C841" i="3"/>
  <c r="C874" i="3"/>
  <c r="C891" i="3"/>
  <c r="C909" i="3"/>
  <c r="C924" i="3"/>
  <c r="C954" i="3"/>
  <c r="C969" i="3"/>
  <c r="C980" i="3"/>
  <c r="C999" i="3"/>
  <c r="C1022" i="3"/>
  <c r="C1013" i="3"/>
  <c r="C1029" i="3"/>
  <c r="C1068" i="3"/>
  <c r="C1070" i="3"/>
  <c r="C1093" i="3"/>
  <c r="C1116" i="3"/>
  <c r="C1144" i="3"/>
  <c r="C1129" i="3"/>
  <c r="C1153" i="3"/>
  <c r="C1190" i="3"/>
  <c r="C1188" i="3"/>
  <c r="C1209" i="3"/>
  <c r="C1197" i="3"/>
  <c r="C1229" i="3"/>
  <c r="C1235" i="3"/>
  <c r="C1237" i="3"/>
  <c r="C1244" i="3"/>
  <c r="C1264" i="3"/>
  <c r="C1251" i="3"/>
  <c r="C1250" i="3"/>
  <c r="C1263" i="3"/>
  <c r="C1256" i="3"/>
  <c r="C1253" i="3"/>
  <c r="C1285" i="3"/>
  <c r="C1276" i="3"/>
  <c r="C1277" i="3"/>
  <c r="C1274" i="3"/>
  <c r="C1273" i="3"/>
  <c r="C1286" i="3"/>
  <c r="C1293" i="3"/>
  <c r="C1298" i="3"/>
  <c r="C1308" i="3"/>
  <c r="C1314" i="3"/>
  <c r="C1306" i="3"/>
  <c r="C1328" i="3"/>
  <c r="C1334" i="3"/>
  <c r="C1325" i="3"/>
  <c r="C1339" i="3"/>
  <c r="C1331" i="3"/>
  <c r="C1340" i="3"/>
  <c r="C1343" i="3"/>
  <c r="C1362" i="3"/>
  <c r="C1361" i="3"/>
  <c r="C1346" i="3"/>
  <c r="C1355" i="3"/>
  <c r="C1353" i="3"/>
  <c r="C1367" i="3"/>
  <c r="C1379" i="3"/>
  <c r="C1380" i="3"/>
  <c r="C1369" i="3"/>
  <c r="C1381" i="3"/>
  <c r="C1383" i="3"/>
  <c r="C1405" i="3"/>
  <c r="C1397" i="3"/>
  <c r="C1401" i="3"/>
  <c r="C1402" i="3"/>
  <c r="C1396" i="3"/>
  <c r="C1424" i="3"/>
  <c r="C1433" i="3"/>
  <c r="C1423" i="3"/>
  <c r="C1430" i="3"/>
  <c r="C1429" i="3"/>
  <c r="C1436" i="3"/>
  <c r="C1456" i="3"/>
  <c r="C1441" i="3"/>
  <c r="C1442" i="3"/>
  <c r="C1455" i="3"/>
  <c r="C1458" i="3"/>
  <c r="C1443" i="3"/>
  <c r="C1477" i="3"/>
  <c r="C1468" i="3"/>
  <c r="C1461" i="3"/>
  <c r="C1466" i="3"/>
  <c r="C1483" i="3"/>
  <c r="C1473" i="3"/>
  <c r="C1505" i="3"/>
  <c r="C1493" i="3"/>
  <c r="C1501" i="3"/>
  <c r="C1498" i="3"/>
  <c r="C1492" i="3"/>
  <c r="C1520" i="3"/>
  <c r="C1515" i="3"/>
  <c r="C1517" i="3"/>
  <c r="C1526" i="3"/>
  <c r="C1523" i="3"/>
  <c r="C1532" i="3"/>
  <c r="C1535" i="3"/>
  <c r="C1543" i="3"/>
  <c r="C1538" i="3"/>
  <c r="C1536" i="3"/>
  <c r="C1549" i="3"/>
  <c r="C1551" i="3"/>
  <c r="C1559" i="3"/>
  <c r="C1565" i="3"/>
  <c r="C1561" i="3"/>
  <c r="C1570" i="3"/>
  <c r="C1576" i="3"/>
  <c r="C1569" i="3"/>
  <c r="C1603" i="3"/>
  <c r="C1589" i="3"/>
  <c r="C1601" i="3"/>
  <c r="C1594" i="3"/>
  <c r="C1588" i="3"/>
  <c r="C1616" i="3"/>
  <c r="C1607" i="3"/>
  <c r="C1615" i="3"/>
  <c r="C1605" i="3"/>
  <c r="C1623" i="3"/>
  <c r="C1628" i="3"/>
  <c r="C1648" i="3"/>
  <c r="C1635" i="3"/>
  <c r="C1643" i="3"/>
  <c r="C1645" i="3"/>
  <c r="C1640" i="3"/>
  <c r="C1637" i="3"/>
  <c r="C1669" i="3"/>
  <c r="C1660" i="3"/>
  <c r="C1661" i="3"/>
  <c r="C1658" i="3"/>
  <c r="C1657" i="3"/>
  <c r="C1671" i="3"/>
  <c r="C1677" i="3"/>
  <c r="C1682" i="3"/>
  <c r="C1692" i="3"/>
  <c r="C1699" i="3"/>
  <c r="C1696" i="3"/>
  <c r="C1712" i="3"/>
  <c r="C1718" i="3"/>
  <c r="C1709" i="3"/>
  <c r="C1723" i="3"/>
  <c r="C1715" i="3"/>
  <c r="C1724" i="3"/>
  <c r="C1744" i="3"/>
  <c r="C1735" i="3"/>
  <c r="C1734" i="3"/>
  <c r="C1743" i="3"/>
  <c r="C1736" i="3"/>
  <c r="C1733" i="3"/>
  <c r="C2057" i="3"/>
  <c r="C216" i="3"/>
  <c r="C421" i="3"/>
  <c r="C464" i="3"/>
  <c r="C506" i="3"/>
  <c r="C596" i="3"/>
  <c r="C639" i="3"/>
  <c r="C647" i="3"/>
  <c r="C650" i="3"/>
  <c r="C688" i="3"/>
  <c r="C705" i="3"/>
  <c r="C715" i="3"/>
  <c r="C740" i="3"/>
  <c r="C750" i="3"/>
  <c r="C757" i="3"/>
  <c r="C779" i="3"/>
  <c r="C807" i="3"/>
  <c r="C813" i="3"/>
  <c r="C825" i="3"/>
  <c r="C857" i="3"/>
  <c r="C873" i="3"/>
  <c r="C865" i="3"/>
  <c r="C902" i="3"/>
  <c r="C932" i="3"/>
  <c r="C922" i="3"/>
  <c r="C938" i="3"/>
  <c r="C972" i="3"/>
  <c r="C974" i="3"/>
  <c r="C1003" i="3"/>
  <c r="C1028" i="3"/>
  <c r="C1048" i="3"/>
  <c r="C1040" i="3"/>
  <c r="C1067" i="3"/>
  <c r="C1086" i="3"/>
  <c r="C1100" i="3"/>
  <c r="C1119" i="3"/>
  <c r="C1127" i="3"/>
  <c r="C1138" i="3"/>
  <c r="C1169" i="3"/>
  <c r="C1180" i="3"/>
  <c r="C1208" i="3"/>
  <c r="C1206" i="3"/>
  <c r="C1220" i="3"/>
  <c r="C1230" i="3"/>
  <c r="C1238" i="3"/>
  <c r="C1243" i="3"/>
  <c r="C1242" i="3"/>
  <c r="C1258" i="3"/>
  <c r="C1265" i="3"/>
  <c r="C1262" i="3"/>
  <c r="C1261" i="3"/>
  <c r="C1247" i="3"/>
  <c r="C1259" i="3"/>
  <c r="C1289" i="3"/>
  <c r="C1292" i="3"/>
  <c r="C1283" i="3"/>
  <c r="C1275" i="3"/>
  <c r="C1284" i="3"/>
  <c r="C1304" i="3"/>
  <c r="C1302" i="3"/>
  <c r="C1300" i="3"/>
  <c r="C1301" i="3"/>
  <c r="C1311" i="3"/>
  <c r="C1303" i="3"/>
  <c r="C1322" i="3"/>
  <c r="C1319" i="3"/>
  <c r="C1329" i="3"/>
  <c r="C1320" i="3"/>
  <c r="C1335" i="3"/>
  <c r="C1338" i="3"/>
  <c r="C1341" i="3"/>
  <c r="C1358" i="3"/>
  <c r="C1363" i="3"/>
  <c r="C1350" i="3"/>
  <c r="C1344" i="3"/>
  <c r="C1359" i="3"/>
  <c r="C1371" i="3"/>
  <c r="C1387" i="3"/>
  <c r="C1375" i="3"/>
  <c r="C1386" i="3"/>
  <c r="C1382" i="3"/>
  <c r="C1400" i="3"/>
  <c r="C1411" i="3"/>
  <c r="C1395" i="3"/>
  <c r="C1389" i="3"/>
  <c r="C1403" i="3"/>
  <c r="C1412" i="3"/>
  <c r="C1418" i="3"/>
  <c r="C1415" i="3"/>
  <c r="C1425" i="3"/>
  <c r="C1419" i="3"/>
  <c r="C1431" i="3"/>
  <c r="C1434" i="3"/>
  <c r="C1450" i="3"/>
  <c r="C1454" i="3"/>
  <c r="C1451" i="3"/>
  <c r="C1453" i="3"/>
  <c r="C1448" i="3"/>
  <c r="C1437" i="3"/>
  <c r="C1481" i="3"/>
  <c r="C1484" i="3"/>
  <c r="C1469" i="3"/>
  <c r="C1467" i="3"/>
  <c r="C1476" i="3"/>
  <c r="C1496" i="3"/>
  <c r="C1485" i="3"/>
  <c r="C1489" i="3"/>
  <c r="C1490" i="3"/>
  <c r="C1495" i="3"/>
  <c r="C1508" i="3"/>
  <c r="C1514" i="3"/>
  <c r="C1531" i="3"/>
  <c r="C1521" i="3"/>
  <c r="C1512" i="3"/>
  <c r="C1527" i="3"/>
  <c r="C1530" i="3"/>
  <c r="C1533" i="3"/>
  <c r="C1539" i="3"/>
  <c r="C1542" i="3"/>
  <c r="C1552" i="3"/>
  <c r="C1550" i="3"/>
  <c r="C1555" i="3"/>
  <c r="C1563" i="3"/>
  <c r="C1571" i="3"/>
  <c r="C1572" i="3"/>
  <c r="C1577" i="3"/>
  <c r="C1573" i="3"/>
  <c r="C1592" i="3"/>
  <c r="C1586" i="3"/>
  <c r="C1587" i="3"/>
  <c r="C1590" i="3"/>
  <c r="C1595" i="3"/>
  <c r="C1604" i="3"/>
  <c r="C1610" i="3"/>
  <c r="C1614" i="3"/>
  <c r="C1617" i="3"/>
  <c r="C1608" i="3"/>
  <c r="C1627" i="3"/>
  <c r="C1626" i="3"/>
  <c r="C1642" i="3"/>
  <c r="C1650" i="3"/>
  <c r="C1636" i="3"/>
  <c r="C1649" i="3"/>
  <c r="C1631" i="3"/>
  <c r="C1646" i="3"/>
  <c r="C1673" i="3"/>
  <c r="C1676" i="3"/>
  <c r="C1667" i="3"/>
  <c r="C1659" i="3"/>
  <c r="C1668" i="3"/>
  <c r="C1688" i="3"/>
  <c r="C1686" i="3"/>
  <c r="C1684" i="3"/>
  <c r="C1685" i="3"/>
  <c r="C1700" i="3"/>
  <c r="C1690" i="3"/>
  <c r="C1706" i="3"/>
  <c r="C1703" i="3"/>
  <c r="C1713" i="3"/>
  <c r="C1704" i="3"/>
  <c r="C1719" i="3"/>
  <c r="C1722" i="3"/>
  <c r="C1738" i="3"/>
  <c r="C1747" i="3"/>
  <c r="C1742" i="3"/>
  <c r="C1745" i="3"/>
  <c r="C1727" i="3"/>
  <c r="C1746" i="3"/>
  <c r="C1766" i="3"/>
  <c r="C1756" i="3"/>
  <c r="C1767" i="3"/>
  <c r="C1754" i="3"/>
  <c r="C1757" i="3"/>
  <c r="C1784" i="3"/>
  <c r="C1795" i="3"/>
  <c r="C1780" i="3"/>
  <c r="C1779" i="3"/>
  <c r="C1782" i="3"/>
  <c r="C1787" i="3"/>
  <c r="C1816" i="3"/>
  <c r="C450" i="3"/>
  <c r="C628" i="3"/>
  <c r="C699" i="3"/>
  <c r="C773" i="3"/>
  <c r="C835" i="3"/>
  <c r="C895" i="3"/>
  <c r="C960" i="3"/>
  <c r="C1035" i="3"/>
  <c r="C1104" i="3"/>
  <c r="C1160" i="3"/>
  <c r="C1213" i="3"/>
  <c r="C1234" i="3"/>
  <c r="C1266" i="3"/>
  <c r="C1290" i="3"/>
  <c r="C1295" i="3"/>
  <c r="C1296" i="3"/>
  <c r="C1323" i="3"/>
  <c r="C1347" i="3"/>
  <c r="C1360" i="3"/>
  <c r="C1374" i="3"/>
  <c r="C1407" i="3"/>
  <c r="C1410" i="3"/>
  <c r="C1416" i="3"/>
  <c r="C1447" i="3"/>
  <c r="C1464" i="3"/>
  <c r="C1470" i="3"/>
  <c r="C1499" i="3"/>
  <c r="C1509" i="3"/>
  <c r="C1511" i="3"/>
  <c r="C1537" i="3"/>
  <c r="C1575" i="3"/>
  <c r="C1574" i="3"/>
  <c r="C1584" i="3"/>
  <c r="C1625" i="3"/>
  <c r="C1618" i="3"/>
  <c r="C1639" i="3"/>
  <c r="C1674" i="3"/>
  <c r="C1679" i="3"/>
  <c r="C1689" i="3"/>
  <c r="C1707" i="3"/>
  <c r="C1737" i="3"/>
  <c r="C1725" i="3"/>
  <c r="C1763" i="3"/>
  <c r="C1771" i="3"/>
  <c r="C1749" i="3"/>
  <c r="C1775" i="3"/>
  <c r="C1785" i="3"/>
  <c r="C1781" i="3"/>
  <c r="C1776" i="3"/>
  <c r="C1773" i="3"/>
  <c r="C1819" i="3"/>
  <c r="C1818" i="3"/>
  <c r="C1806" i="3"/>
  <c r="C1805" i="3"/>
  <c r="C1807" i="3"/>
  <c r="C1823" i="3"/>
  <c r="C1826" i="3"/>
  <c r="C1837" i="3"/>
  <c r="C1821" i="3"/>
  <c r="C1824" i="3"/>
  <c r="C1828" i="3"/>
  <c r="C1851" i="3"/>
  <c r="C1847" i="3"/>
  <c r="C1862" i="3"/>
  <c r="C1848" i="3"/>
  <c r="C1863" i="3"/>
  <c r="C1853" i="3"/>
  <c r="C1879" i="3"/>
  <c r="C1876" i="3"/>
  <c r="C1874" i="3"/>
  <c r="C1871" i="3"/>
  <c r="C1884" i="3"/>
  <c r="C1896" i="3"/>
  <c r="C1911" i="3"/>
  <c r="C1903" i="3"/>
  <c r="C1916" i="3"/>
  <c r="C1908" i="3"/>
  <c r="C1893" i="3"/>
  <c r="C1936" i="3"/>
  <c r="C1934" i="3"/>
  <c r="C1935" i="3"/>
  <c r="C1926" i="3"/>
  <c r="C1931" i="3"/>
  <c r="C1922" i="3"/>
  <c r="C1957" i="3"/>
  <c r="C1945" i="3"/>
  <c r="C1949" i="3"/>
  <c r="C1958" i="3"/>
  <c r="C1952" i="3"/>
  <c r="C1954" i="3"/>
  <c r="C1980" i="3"/>
  <c r="C1976" i="3"/>
  <c r="C1971" i="3"/>
  <c r="C1974" i="3"/>
  <c r="C1975" i="3"/>
  <c r="C2003" i="3"/>
  <c r="C2000" i="3"/>
  <c r="C1993" i="3"/>
  <c r="C1992" i="3"/>
  <c r="C2007" i="3"/>
  <c r="C1995" i="3"/>
  <c r="C2016" i="3"/>
  <c r="C2019" i="3"/>
  <c r="C1279" i="3"/>
  <c r="C1439" i="3"/>
  <c r="C1502" i="3"/>
  <c r="C1568" i="3"/>
  <c r="C1609" i="3"/>
  <c r="C1653" i="3"/>
  <c r="C1716" i="3"/>
  <c r="C1769" i="3"/>
  <c r="C1762" i="3"/>
  <c r="C1791" i="3"/>
  <c r="C1820" i="3"/>
  <c r="C1812" i="3"/>
  <c r="C1844" i="3"/>
  <c r="C1830" i="3"/>
  <c r="C1858" i="3"/>
  <c r="C1866" i="3"/>
  <c r="C1886" i="3"/>
  <c r="C1907" i="3"/>
  <c r="C1902" i="3"/>
  <c r="C1933" i="3"/>
  <c r="C1917" i="3"/>
  <c r="C1963" i="3"/>
  <c r="C1941" i="3"/>
  <c r="C1968" i="3"/>
  <c r="C1988" i="3"/>
  <c r="C1994" i="3"/>
  <c r="C2018" i="3"/>
  <c r="C468" i="3"/>
  <c r="C664" i="3"/>
  <c r="C731" i="3"/>
  <c r="C772" i="3"/>
  <c r="C842" i="3"/>
  <c r="C912" i="3"/>
  <c r="C991" i="3"/>
  <c r="C1044" i="3"/>
  <c r="C1110" i="3"/>
  <c r="C1185" i="3"/>
  <c r="C1236" i="3"/>
  <c r="C1254" i="3"/>
  <c r="C1267" i="3"/>
  <c r="C1281" i="3"/>
  <c r="C1309" i="3"/>
  <c r="C1316" i="3"/>
  <c r="C1336" i="3"/>
  <c r="C1351" i="3"/>
  <c r="C1376" i="3"/>
  <c r="C1368" i="3"/>
  <c r="C1399" i="3"/>
  <c r="C1417" i="3"/>
  <c r="C1435" i="3"/>
  <c r="C1444" i="3"/>
  <c r="C1479" i="3"/>
  <c r="C1471" i="3"/>
  <c r="C1488" i="3"/>
  <c r="C1524" i="3"/>
  <c r="C1518" i="3"/>
  <c r="C1546" i="3"/>
  <c r="C1579" i="3"/>
  <c r="C1583" i="3"/>
  <c r="C1598" i="3"/>
  <c r="C1619" i="3"/>
  <c r="C1638" i="3"/>
  <c r="C1651" i="3"/>
  <c r="C1670" i="3"/>
  <c r="C1693" i="3"/>
  <c r="C1687" i="3"/>
  <c r="C1720" i="3"/>
  <c r="C1729" i="3"/>
  <c r="C1752" i="3"/>
  <c r="C1772" i="3"/>
  <c r="C1760" i="3"/>
  <c r="C1764" i="3"/>
  <c r="C1777" i="3"/>
  <c r="C1793" i="3"/>
  <c r="C1783" i="3"/>
  <c r="C1792" i="3"/>
  <c r="C1800" i="3"/>
  <c r="C1809" i="3"/>
  <c r="C1797" i="3"/>
  <c r="C1808" i="3"/>
  <c r="C1817" i="3"/>
  <c r="C1811" i="3"/>
  <c r="C1843" i="3"/>
  <c r="C1842" i="3"/>
  <c r="C1838" i="3"/>
  <c r="C1835" i="3"/>
  <c r="C1840" i="3"/>
  <c r="C1841" i="3"/>
  <c r="C1854" i="3"/>
  <c r="C1860" i="3"/>
  <c r="C1849" i="3"/>
  <c r="C1864" i="3"/>
  <c r="C1852" i="3"/>
  <c r="C1872" i="3"/>
  <c r="C1890" i="3"/>
  <c r="C1892" i="3"/>
  <c r="C1881" i="3"/>
  <c r="C1875" i="3"/>
  <c r="C1877" i="3"/>
  <c r="C1912" i="3"/>
  <c r="C1895" i="3"/>
  <c r="C1905" i="3"/>
  <c r="C1914" i="3"/>
  <c r="C1906" i="3"/>
  <c r="C1897" i="3"/>
  <c r="C1930" i="3"/>
  <c r="C1921" i="3"/>
  <c r="C1937" i="3"/>
  <c r="C1928" i="3"/>
  <c r="C1938" i="3"/>
  <c r="C1927" i="3"/>
  <c r="C1950" i="3"/>
  <c r="C1959" i="3"/>
  <c r="C1948" i="3"/>
  <c r="C1953" i="3"/>
  <c r="C1946" i="3"/>
  <c r="C1965" i="3"/>
  <c r="C1972" i="3"/>
  <c r="C1987" i="3"/>
  <c r="C1981" i="3"/>
  <c r="C1970" i="3"/>
  <c r="C1978" i="3"/>
  <c r="C1997" i="3"/>
  <c r="C2001" i="3"/>
  <c r="C2005" i="3"/>
  <c r="C2010" i="3"/>
  <c r="C2009" i="3"/>
  <c r="C1999" i="3"/>
  <c r="C2013" i="3"/>
  <c r="C933" i="3"/>
  <c r="C1269" i="3"/>
  <c r="C1332" i="3"/>
  <c r="C1357" i="3"/>
  <c r="C1391" i="3"/>
  <c r="C1427" i="3"/>
  <c r="C1478" i="3"/>
  <c r="C1528" i="3"/>
  <c r="C1580" i="3"/>
  <c r="C1611" i="3"/>
  <c r="C1663" i="3"/>
  <c r="C1710" i="3"/>
  <c r="C1758" i="3"/>
  <c r="C1778" i="3"/>
  <c r="C1796" i="3"/>
  <c r="C1810" i="3"/>
  <c r="C1827" i="3"/>
  <c r="C1839" i="3"/>
  <c r="C1867" i="3"/>
  <c r="C1865" i="3"/>
  <c r="C1878" i="3"/>
  <c r="C1869" i="3"/>
  <c r="C1899" i="3"/>
  <c r="C1898" i="3"/>
  <c r="C1940" i="3"/>
  <c r="C1960" i="3"/>
  <c r="C1962" i="3"/>
  <c r="C1985" i="3"/>
  <c r="C1986" i="3"/>
  <c r="C2011" i="3"/>
  <c r="C1998" i="3"/>
  <c r="C545" i="3"/>
  <c r="C663" i="3"/>
  <c r="C729" i="3"/>
  <c r="C809" i="3"/>
  <c r="C870" i="3"/>
  <c r="C941" i="3"/>
  <c r="C992" i="3"/>
  <c r="C1072" i="3"/>
  <c r="C1146" i="3"/>
  <c r="C1202" i="3"/>
  <c r="C1224" i="3"/>
  <c r="C1255" i="3"/>
  <c r="C1272" i="3"/>
  <c r="C1278" i="3"/>
  <c r="C1310" i="3"/>
  <c r="C1317" i="3"/>
  <c r="C1337" i="3"/>
  <c r="C1356" i="3"/>
  <c r="C1365" i="3"/>
  <c r="C1385" i="3"/>
  <c r="C1392" i="3"/>
  <c r="C1426" i="3"/>
  <c r="C1413" i="3"/>
  <c r="C1457" i="3"/>
  <c r="C1482" i="3"/>
  <c r="C1487" i="3"/>
  <c r="C1506" i="3"/>
  <c r="C1522" i="3"/>
  <c r="C1547" i="3"/>
  <c r="C1540" i="3"/>
  <c r="C1567" i="3"/>
  <c r="C1602" i="3"/>
  <c r="C1599" i="3"/>
  <c r="C1624" i="3"/>
  <c r="C1644" i="3"/>
  <c r="C1656" i="3"/>
  <c r="C1662" i="3"/>
  <c r="C1694" i="3"/>
  <c r="C1701" i="3"/>
  <c r="C1721" i="3"/>
  <c r="C1732" i="3"/>
  <c r="C1765" i="3"/>
  <c r="C1761" i="3"/>
  <c r="C1751" i="3"/>
  <c r="C1759" i="3"/>
  <c r="C1789" i="3"/>
  <c r="C1794" i="3"/>
  <c r="C1790" i="3"/>
  <c r="C1786" i="3"/>
  <c r="C1813" i="3"/>
  <c r="C1804" i="3"/>
  <c r="C1803" i="3"/>
  <c r="C1802" i="3"/>
  <c r="C1799" i="3"/>
  <c r="C1814" i="3"/>
  <c r="C1831" i="3"/>
  <c r="C1833" i="3"/>
  <c r="C1836" i="3"/>
  <c r="C1825" i="3"/>
  <c r="C1834" i="3"/>
  <c r="C1856" i="3"/>
  <c r="C1859" i="3"/>
  <c r="C1855" i="3"/>
  <c r="C1857" i="3"/>
  <c r="C1861" i="3"/>
  <c r="C1868" i="3"/>
  <c r="C1888" i="3"/>
  <c r="C1891" i="3"/>
  <c r="C1887" i="3"/>
  <c r="C1883" i="3"/>
  <c r="C1889" i="3"/>
  <c r="C1873" i="3"/>
  <c r="C1909" i="3"/>
  <c r="C1910" i="3"/>
  <c r="C1913" i="3"/>
  <c r="C1915" i="3"/>
  <c r="C1904" i="3"/>
  <c r="C1901" i="3"/>
  <c r="C1929" i="3"/>
  <c r="C1924" i="3"/>
  <c r="C1939" i="3"/>
  <c r="C1919" i="3"/>
  <c r="C1932" i="3"/>
  <c r="C1944" i="3"/>
  <c r="C1961" i="3"/>
  <c r="C1956" i="3"/>
  <c r="C1964" i="3"/>
  <c r="C1951" i="3"/>
  <c r="C1947" i="3"/>
  <c r="C1969" i="3"/>
  <c r="C1984" i="3"/>
  <c r="C1983" i="3"/>
  <c r="C1967" i="3"/>
  <c r="C1979" i="3"/>
  <c r="C1973" i="3"/>
  <c r="C2004" i="3"/>
  <c r="C2008" i="3"/>
  <c r="C1996" i="3"/>
  <c r="C1989" i="3"/>
  <c r="C2006" i="3"/>
  <c r="C2012" i="3"/>
  <c r="C2029" i="3"/>
  <c r="C308" i="3"/>
  <c r="C595" i="3"/>
  <c r="C686" i="3"/>
  <c r="C748" i="3"/>
  <c r="C828" i="3"/>
  <c r="C864" i="3"/>
  <c r="C1014" i="3"/>
  <c r="C1087" i="3"/>
  <c r="C1162" i="3"/>
  <c r="C1216" i="3"/>
  <c r="C1227" i="3"/>
  <c r="C1252" i="3"/>
  <c r="C1297" i="3"/>
  <c r="C1326" i="3"/>
  <c r="C1372" i="3"/>
  <c r="C1406" i="3"/>
  <c r="C1446" i="3"/>
  <c r="C1503" i="3"/>
  <c r="C1548" i="3"/>
  <c r="C1591" i="3"/>
  <c r="C1652" i="3"/>
  <c r="C1681" i="3"/>
  <c r="C1739" i="3"/>
  <c r="C1755" i="3"/>
  <c r="C1788" i="3"/>
  <c r="C1815" i="3"/>
  <c r="C1801" i="3"/>
  <c r="C1832" i="3"/>
  <c r="C1829" i="3"/>
  <c r="C1850" i="3"/>
  <c r="C1845" i="3"/>
  <c r="C1882" i="3"/>
  <c r="C1880" i="3"/>
  <c r="C1885" i="3"/>
  <c r="C1900" i="3"/>
  <c r="C1920" i="3"/>
  <c r="C1923" i="3"/>
  <c r="C1925" i="3"/>
  <c r="C1943" i="3"/>
  <c r="C1955" i="3"/>
  <c r="C1982" i="3"/>
  <c r="C1977" i="3"/>
  <c r="C2002" i="3"/>
  <c r="C1991" i="3"/>
  <c r="C2033" i="3"/>
  <c r="A254" i="2"/>
  <c r="A255" i="1"/>
  <c r="C2091" i="3"/>
  <c r="C2099" i="3"/>
  <c r="C2107" i="3"/>
  <c r="C2087" i="3"/>
  <c r="C2097" i="3"/>
  <c r="B2109" i="3"/>
  <c r="C2093" i="3"/>
  <c r="C2105" i="3"/>
  <c r="C2101" i="3"/>
  <c r="C2089" i="3"/>
  <c r="C2095" i="3"/>
  <c r="C2103" i="3"/>
  <c r="C2085" i="3"/>
  <c r="C2094" i="3"/>
  <c r="C2102" i="3"/>
  <c r="C2100" i="3"/>
  <c r="C2088" i="3"/>
  <c r="C2096" i="3"/>
  <c r="C2104" i="3"/>
  <c r="C2092" i="3"/>
  <c r="C2090" i="3"/>
  <c r="C2098" i="3"/>
  <c r="C2106" i="3"/>
  <c r="C2108" i="3"/>
  <c r="A255" i="2" l="1"/>
  <c r="A256" i="1"/>
  <c r="C2115" i="3"/>
  <c r="C2123" i="3"/>
  <c r="C2131" i="3"/>
  <c r="C2119" i="3"/>
  <c r="C2129" i="3"/>
  <c r="C2121" i="3"/>
  <c r="C2113" i="3"/>
  <c r="C2127" i="3"/>
  <c r="C2111" i="3"/>
  <c r="C2117" i="3"/>
  <c r="C2125" i="3"/>
  <c r="B2133" i="3"/>
  <c r="C2109" i="3"/>
  <c r="C2118" i="3"/>
  <c r="C2126" i="3"/>
  <c r="C2124" i="3"/>
  <c r="C2112" i="3"/>
  <c r="C2120" i="3"/>
  <c r="C2128" i="3"/>
  <c r="C2116" i="3"/>
  <c r="C2114" i="3"/>
  <c r="C2122" i="3"/>
  <c r="C2130" i="3"/>
  <c r="C2132" i="3"/>
  <c r="A257" i="1" l="1"/>
  <c r="A256" i="2"/>
  <c r="C2139" i="3"/>
  <c r="C2147" i="3"/>
  <c r="C2155" i="3"/>
  <c r="C2141" i="3"/>
  <c r="C2151" i="3"/>
  <c r="C2135" i="3"/>
  <c r="C2149" i="3"/>
  <c r="C2143" i="3"/>
  <c r="B2157" i="3"/>
  <c r="C2137" i="3"/>
  <c r="C2145" i="3"/>
  <c r="C2153" i="3"/>
  <c r="C2133" i="3"/>
  <c r="C2142" i="3"/>
  <c r="C2150" i="3"/>
  <c r="C2148" i="3"/>
  <c r="C2136" i="3"/>
  <c r="C2144" i="3"/>
  <c r="C2152" i="3"/>
  <c r="C2140" i="3"/>
  <c r="C2138" i="3"/>
  <c r="C2146" i="3"/>
  <c r="C2154" i="3"/>
  <c r="C2156" i="3"/>
  <c r="A258" i="1" l="1"/>
  <c r="A257" i="2"/>
  <c r="C2163" i="3"/>
  <c r="C2171" i="3"/>
  <c r="C2179" i="3"/>
  <c r="C2161" i="3"/>
  <c r="C2173" i="3"/>
  <c r="C2165" i="3"/>
  <c r="C2177" i="3"/>
  <c r="C2169" i="3"/>
  <c r="C2167" i="3"/>
  <c r="C2175" i="3"/>
  <c r="B2181" i="3"/>
  <c r="C2159" i="3"/>
  <c r="C2157" i="3"/>
  <c r="C2166" i="3"/>
  <c r="C2174" i="3"/>
  <c r="C2172" i="3"/>
  <c r="C2160" i="3"/>
  <c r="C2168" i="3"/>
  <c r="C2176" i="3"/>
  <c r="C2164" i="3"/>
  <c r="C2162" i="3"/>
  <c r="C2170" i="3"/>
  <c r="C2178" i="3"/>
  <c r="C2180" i="3"/>
  <c r="A258" i="2" l="1"/>
  <c r="A259" i="1"/>
  <c r="C2187" i="3"/>
  <c r="C2195" i="3"/>
  <c r="C2203" i="3"/>
  <c r="C2183" i="3"/>
  <c r="C2193" i="3"/>
  <c r="B2205" i="3"/>
  <c r="C2191" i="3"/>
  <c r="C2185" i="3"/>
  <c r="C2199" i="3"/>
  <c r="C2197" i="3"/>
  <c r="C2201" i="3"/>
  <c r="C2189" i="3"/>
  <c r="C2181" i="3"/>
  <c r="C2190" i="3"/>
  <c r="C2198" i="3"/>
  <c r="C2196" i="3"/>
  <c r="C2184" i="3"/>
  <c r="C2192" i="3"/>
  <c r="C2200" i="3"/>
  <c r="C2188" i="3"/>
  <c r="C2186" i="3"/>
  <c r="C2194" i="3"/>
  <c r="C2202" i="3"/>
  <c r="C2204" i="3"/>
  <c r="A260" i="1" l="1"/>
  <c r="A259" i="2"/>
  <c r="C2211" i="3"/>
  <c r="C2219" i="3"/>
  <c r="C2227" i="3"/>
  <c r="C2215" i="3"/>
  <c r="C2225" i="3"/>
  <c r="C2207" i="3"/>
  <c r="C2221" i="3"/>
  <c r="C2213" i="3"/>
  <c r="B2229" i="3"/>
  <c r="C2223" i="3"/>
  <c r="C2209" i="3"/>
  <c r="C2217" i="3"/>
  <c r="C2205" i="3"/>
  <c r="C2214" i="3"/>
  <c r="C2222" i="3"/>
  <c r="C2212" i="3"/>
  <c r="C2228" i="3"/>
  <c r="C2208" i="3"/>
  <c r="C2216" i="3"/>
  <c r="C2224" i="3"/>
  <c r="C2210" i="3"/>
  <c r="C2218" i="3"/>
  <c r="C2226" i="3"/>
  <c r="C2220" i="3"/>
  <c r="A260" i="2" l="1"/>
  <c r="A261" i="1"/>
  <c r="C2235" i="3"/>
  <c r="C2243" i="3"/>
  <c r="C2251" i="3"/>
  <c r="C2237" i="3"/>
  <c r="C2247" i="3"/>
  <c r="C2233" i="3"/>
  <c r="C2249" i="3"/>
  <c r="C2241" i="3"/>
  <c r="B2253" i="3"/>
  <c r="C2231" i="3"/>
  <c r="C2239" i="3"/>
  <c r="C2245" i="3"/>
  <c r="C2229" i="3"/>
  <c r="C2238" i="3"/>
  <c r="C2246" i="3"/>
  <c r="C2236" i="3"/>
  <c r="C2232" i="3"/>
  <c r="C2240" i="3"/>
  <c r="C2248" i="3"/>
  <c r="C2252" i="3"/>
  <c r="C2234" i="3"/>
  <c r="C2242" i="3"/>
  <c r="C2250" i="3"/>
  <c r="C2244" i="3"/>
  <c r="A261" i="2" l="1"/>
  <c r="A262" i="1"/>
  <c r="C2259" i="3"/>
  <c r="C2267" i="3"/>
  <c r="C2275" i="3"/>
  <c r="C2257" i="3"/>
  <c r="C2269" i="3"/>
  <c r="C2263" i="3"/>
  <c r="B2277" i="3"/>
  <c r="C2255" i="3"/>
  <c r="C2271" i="3"/>
  <c r="C2261" i="3"/>
  <c r="C2265" i="3"/>
  <c r="C2273" i="3"/>
  <c r="C2253" i="3"/>
  <c r="C2262" i="3"/>
  <c r="C2270" i="3"/>
  <c r="C2276" i="3"/>
  <c r="C2256" i="3"/>
  <c r="C2264" i="3"/>
  <c r="C2272" i="3"/>
  <c r="C2268" i="3"/>
  <c r="C2258" i="3"/>
  <c r="C2266" i="3"/>
  <c r="C2274" i="3"/>
  <c r="C2260" i="3"/>
  <c r="A263" i="1" l="1"/>
  <c r="A262" i="2"/>
  <c r="C2283" i="3"/>
  <c r="C2291" i="3"/>
  <c r="C2299" i="3"/>
  <c r="C2279" i="3"/>
  <c r="C2289" i="3"/>
  <c r="B2301" i="3"/>
  <c r="C2293" i="3"/>
  <c r="C2285" i="3"/>
  <c r="C2297" i="3"/>
  <c r="C2281" i="3"/>
  <c r="C2287" i="3"/>
  <c r="C2295" i="3"/>
  <c r="C2277" i="3"/>
  <c r="C2286" i="3"/>
  <c r="C2294" i="3"/>
  <c r="C2300" i="3"/>
  <c r="C2280" i="3"/>
  <c r="C2288" i="3"/>
  <c r="C2296" i="3"/>
  <c r="C2284" i="3"/>
  <c r="C2282" i="3"/>
  <c r="C2290" i="3"/>
  <c r="C2298" i="3"/>
  <c r="C2292" i="3"/>
  <c r="A264" i="1" l="1"/>
  <c r="A263" i="2"/>
  <c r="C2307" i="3"/>
  <c r="C2315" i="3"/>
  <c r="C2323" i="3"/>
  <c r="C2311" i="3"/>
  <c r="C2321" i="3"/>
  <c r="C2305" i="3"/>
  <c r="C2319" i="3"/>
  <c r="C2313" i="3"/>
  <c r="C2309" i="3"/>
  <c r="C2317" i="3"/>
  <c r="B2325" i="3"/>
  <c r="C2303" i="3"/>
  <c r="C2301" i="3"/>
  <c r="C2310" i="3"/>
  <c r="C2318" i="3"/>
  <c r="C2324" i="3"/>
  <c r="C2304" i="3"/>
  <c r="C2312" i="3"/>
  <c r="C2320" i="3"/>
  <c r="C2308" i="3"/>
  <c r="C2306" i="3"/>
  <c r="C2314" i="3"/>
  <c r="C2322" i="3"/>
  <c r="C2316" i="3"/>
  <c r="A264" i="2" l="1"/>
  <c r="A265" i="1"/>
  <c r="C2331" i="3"/>
  <c r="C2339" i="3"/>
  <c r="C2347" i="3"/>
  <c r="C2333" i="3"/>
  <c r="C2343" i="3"/>
  <c r="C2335" i="3"/>
  <c r="B2349" i="3"/>
  <c r="C2327" i="3"/>
  <c r="C2341" i="3"/>
  <c r="C2337" i="3"/>
  <c r="C2345" i="3"/>
  <c r="C2329" i="3"/>
  <c r="C2325" i="3"/>
  <c r="C2334" i="3"/>
  <c r="C2342" i="3"/>
  <c r="C2348" i="3"/>
  <c r="C2328" i="3"/>
  <c r="C2336" i="3"/>
  <c r="C2344" i="3"/>
  <c r="C2340" i="3"/>
  <c r="C2330" i="3"/>
  <c r="C2338" i="3"/>
  <c r="C2346" i="3"/>
  <c r="C2332" i="3"/>
  <c r="A266" i="1" l="1"/>
  <c r="A265" i="2"/>
  <c r="C2355" i="3"/>
  <c r="C2363" i="3"/>
  <c r="C2371" i="3"/>
  <c r="C2353" i="3"/>
  <c r="C2365" i="3"/>
  <c r="C2361" i="3"/>
  <c r="C2357" i="3"/>
  <c r="C2369" i="3"/>
  <c r="C2367" i="3"/>
  <c r="B2373" i="3"/>
  <c r="C2351" i="3"/>
  <c r="C2359" i="3"/>
  <c r="C2349" i="3"/>
  <c r="C2358" i="3"/>
  <c r="C2366" i="3"/>
  <c r="C2372" i="3"/>
  <c r="C2352" i="3"/>
  <c r="C2360" i="3"/>
  <c r="C2368" i="3"/>
  <c r="C2356" i="3"/>
  <c r="C2354" i="3"/>
  <c r="C2362" i="3"/>
  <c r="C2370" i="3"/>
  <c r="C2364" i="3"/>
  <c r="A266" i="2" l="1"/>
  <c r="A267" i="1"/>
  <c r="C2379" i="3"/>
  <c r="C2387" i="3"/>
  <c r="C2395" i="3"/>
  <c r="C2375" i="3"/>
  <c r="C2385" i="3"/>
  <c r="B2397" i="3"/>
  <c r="C2377" i="3"/>
  <c r="C2391" i="3"/>
  <c r="C2383" i="3"/>
  <c r="C2393" i="3"/>
  <c r="C2381" i="3"/>
  <c r="C2389" i="3"/>
  <c r="C2373" i="3"/>
  <c r="C2382" i="3"/>
  <c r="C2390" i="3"/>
  <c r="C2396" i="3"/>
  <c r="C2376" i="3"/>
  <c r="C2384" i="3"/>
  <c r="C2392" i="3"/>
  <c r="C2380" i="3"/>
  <c r="C2378" i="3"/>
  <c r="C2386" i="3"/>
  <c r="C2394" i="3"/>
  <c r="C2388" i="3"/>
  <c r="A267" i="2" l="1"/>
  <c r="A268" i="1"/>
  <c r="C2403" i="3"/>
  <c r="C2411" i="3"/>
  <c r="C2419" i="3"/>
  <c r="C2407" i="3"/>
  <c r="C2417" i="3"/>
  <c r="C2405" i="3"/>
  <c r="B2421" i="3"/>
  <c r="C2399" i="3"/>
  <c r="C2413" i="3"/>
  <c r="C2401" i="3"/>
  <c r="C2409" i="3"/>
  <c r="C2415" i="3"/>
  <c r="C2397" i="3"/>
  <c r="C2406" i="3"/>
  <c r="C2414" i="3"/>
  <c r="C2420" i="3"/>
  <c r="C2400" i="3"/>
  <c r="C2408" i="3"/>
  <c r="C2416" i="3"/>
  <c r="C2404" i="3"/>
  <c r="C2402" i="3"/>
  <c r="C2410" i="3"/>
  <c r="C2418" i="3"/>
  <c r="C2412" i="3"/>
  <c r="A269" i="1" l="1"/>
  <c r="A268" i="2"/>
  <c r="C2427" i="3"/>
  <c r="C2435" i="3"/>
  <c r="C2443" i="3"/>
  <c r="C2429" i="3"/>
  <c r="C2439" i="3"/>
  <c r="C2433" i="3"/>
  <c r="C2425" i="3"/>
  <c r="C2441" i="3"/>
  <c r="C2423" i="3"/>
  <c r="C2431" i="3"/>
  <c r="C2437" i="3"/>
  <c r="B2445" i="3"/>
  <c r="C2421" i="3"/>
  <c r="C2430" i="3"/>
  <c r="C2438" i="3"/>
  <c r="C2436" i="3"/>
  <c r="C2424" i="3"/>
  <c r="C2432" i="3"/>
  <c r="C2440" i="3"/>
  <c r="C2428" i="3"/>
  <c r="C2426" i="3"/>
  <c r="C2434" i="3"/>
  <c r="C2442" i="3"/>
  <c r="C2444" i="3"/>
  <c r="A269" i="2" l="1"/>
  <c r="A270" i="1"/>
  <c r="C2451" i="3"/>
  <c r="C2459" i="3"/>
  <c r="C2467" i="3"/>
  <c r="C2449" i="3"/>
  <c r="C2461" i="3"/>
  <c r="C2447" i="3"/>
  <c r="C2463" i="3"/>
  <c r="C2455" i="3"/>
  <c r="B2469" i="3"/>
  <c r="C2453" i="3"/>
  <c r="C2457" i="3"/>
  <c r="C2465" i="3"/>
  <c r="C2445" i="3"/>
  <c r="C2454" i="3"/>
  <c r="C2462" i="3"/>
  <c r="C2448" i="3"/>
  <c r="C2456" i="3"/>
  <c r="C2464" i="3"/>
  <c r="C2452" i="3"/>
  <c r="C2450" i="3"/>
  <c r="C2458" i="3"/>
  <c r="C2466" i="3"/>
  <c r="C2460" i="3"/>
  <c r="C2468" i="3"/>
  <c r="A270" i="2" l="1"/>
  <c r="A271" i="1"/>
  <c r="C2475" i="3"/>
  <c r="C2480" i="3"/>
  <c r="C2484" i="3"/>
  <c r="C2488" i="3"/>
  <c r="C2492" i="3"/>
  <c r="C2471" i="3"/>
  <c r="C2479" i="3"/>
  <c r="C2485" i="3"/>
  <c r="C2490" i="3"/>
  <c r="C2477" i="3"/>
  <c r="C2483" i="3"/>
  <c r="C2491" i="3"/>
  <c r="C2481" i="3"/>
  <c r="C2487" i="3"/>
  <c r="C2478" i="3"/>
  <c r="B2493" i="3"/>
  <c r="C2482" i="3"/>
  <c r="C2486" i="3"/>
  <c r="C2473" i="3"/>
  <c r="C2489" i="3"/>
  <c r="C2469" i="3"/>
  <c r="C2476" i="3"/>
  <c r="C2472" i="3"/>
  <c r="C2474" i="3"/>
  <c r="A271" i="2" l="1"/>
  <c r="A272" i="1"/>
  <c r="C2496" i="3"/>
  <c r="C2500" i="3"/>
  <c r="C2504" i="3"/>
  <c r="C2508" i="3"/>
  <c r="C2512" i="3"/>
  <c r="C2516" i="3"/>
  <c r="C2495" i="3"/>
  <c r="C2501" i="3"/>
  <c r="C2506" i="3"/>
  <c r="C2511" i="3"/>
  <c r="B2517" i="3"/>
  <c r="C2498" i="3"/>
  <c r="C2505" i="3"/>
  <c r="C2513" i="3"/>
  <c r="C2493" i="3"/>
  <c r="C2502" i="3"/>
  <c r="C2509" i="3"/>
  <c r="C2515" i="3"/>
  <c r="C2507" i="3"/>
  <c r="C2497" i="3"/>
  <c r="C2510" i="3"/>
  <c r="C2499" i="3"/>
  <c r="C2514" i="3"/>
  <c r="C2503" i="3"/>
  <c r="A273" i="1" l="1"/>
  <c r="A272" i="2"/>
  <c r="C2520" i="3"/>
  <c r="C2524" i="3"/>
  <c r="C2528" i="3"/>
  <c r="C2532" i="3"/>
  <c r="C2536" i="3"/>
  <c r="C2540" i="3"/>
  <c r="C2522" i="3"/>
  <c r="C2527" i="3"/>
  <c r="C2533" i="3"/>
  <c r="C2538" i="3"/>
  <c r="C2519" i="3"/>
  <c r="C2526" i="3"/>
  <c r="C2534" i="3"/>
  <c r="B2541" i="3"/>
  <c r="C2523" i="3"/>
  <c r="C2530" i="3"/>
  <c r="C2537" i="3"/>
  <c r="C2521" i="3"/>
  <c r="C2535" i="3"/>
  <c r="C2525" i="3"/>
  <c r="C2539" i="3"/>
  <c r="C2529" i="3"/>
  <c r="C2517" i="3"/>
  <c r="C2531" i="3"/>
  <c r="A273" i="2" l="1"/>
  <c r="A274" i="1"/>
  <c r="C2544" i="3"/>
  <c r="C2548" i="3"/>
  <c r="C2552" i="3"/>
  <c r="C2556" i="3"/>
  <c r="C2560" i="3"/>
  <c r="C2564" i="3"/>
  <c r="C2543" i="3"/>
  <c r="C2549" i="3"/>
  <c r="C2554" i="3"/>
  <c r="C2559" i="3"/>
  <c r="B2565" i="3"/>
  <c r="C2547" i="3"/>
  <c r="C2555" i="3"/>
  <c r="C2562" i="3"/>
  <c r="C2545" i="3"/>
  <c r="C2551" i="3"/>
  <c r="C2558" i="3"/>
  <c r="C2550" i="3"/>
  <c r="C2563" i="3"/>
  <c r="C2553" i="3"/>
  <c r="C2541" i="3"/>
  <c r="C2557" i="3"/>
  <c r="C2546" i="3"/>
  <c r="C2561" i="3"/>
  <c r="A275" i="1" l="1"/>
  <c r="A274" i="2"/>
  <c r="C2568" i="3"/>
  <c r="C2572" i="3"/>
  <c r="C2576" i="3"/>
  <c r="C2580" i="3"/>
  <c r="C2584" i="3"/>
  <c r="C2588" i="3"/>
  <c r="C2570" i="3"/>
  <c r="C2575" i="3"/>
  <c r="C2581" i="3"/>
  <c r="C2586" i="3"/>
  <c r="C2569" i="3"/>
  <c r="C2577" i="3"/>
  <c r="C2583" i="3"/>
  <c r="C2565" i="3"/>
  <c r="C2573" i="3"/>
  <c r="C2579" i="3"/>
  <c r="C2587" i="3"/>
  <c r="C2578" i="3"/>
  <c r="C2567" i="3"/>
  <c r="C2582" i="3"/>
  <c r="C2571" i="3"/>
  <c r="C2585" i="3"/>
  <c r="C2574" i="3"/>
  <c r="B2589" i="3"/>
  <c r="A275" i="2" l="1"/>
  <c r="A276" i="1"/>
  <c r="C2592" i="3"/>
  <c r="C2596" i="3"/>
  <c r="C2600" i="3"/>
  <c r="C2604" i="3"/>
  <c r="C2608" i="3"/>
  <c r="C2612" i="3"/>
  <c r="C2591" i="3"/>
  <c r="C2597" i="3"/>
  <c r="C2602" i="3"/>
  <c r="C2607" i="3"/>
  <c r="B2613" i="3"/>
  <c r="C2589" i="3"/>
  <c r="C2598" i="3"/>
  <c r="C2605" i="3"/>
  <c r="C2611" i="3"/>
  <c r="C2594" i="3"/>
  <c r="C2601" i="3"/>
  <c r="C2609" i="3"/>
  <c r="C2593" i="3"/>
  <c r="C2606" i="3"/>
  <c r="C2595" i="3"/>
  <c r="C2610" i="3"/>
  <c r="C2599" i="3"/>
  <c r="C2603" i="3"/>
  <c r="A276" i="2" l="1"/>
  <c r="A277" i="1"/>
  <c r="C2616" i="3"/>
  <c r="C2620" i="3"/>
  <c r="C2624" i="3"/>
  <c r="C2628" i="3"/>
  <c r="C2632" i="3"/>
  <c r="C2636" i="3"/>
  <c r="C2618" i="3"/>
  <c r="C2623" i="3"/>
  <c r="C2629" i="3"/>
  <c r="C2634" i="3"/>
  <c r="C2619" i="3"/>
  <c r="C2626" i="3"/>
  <c r="C2633" i="3"/>
  <c r="C2615" i="3"/>
  <c r="C2622" i="3"/>
  <c r="C2630" i="3"/>
  <c r="B2637" i="3"/>
  <c r="C2621" i="3"/>
  <c r="C2635" i="3"/>
  <c r="C2625" i="3"/>
  <c r="C2613" i="3"/>
  <c r="C2627" i="3"/>
  <c r="C2617" i="3"/>
  <c r="C2631" i="3"/>
  <c r="A278" i="1" l="1"/>
  <c r="A277" i="2"/>
  <c r="C2640" i="3"/>
  <c r="C2644" i="3"/>
  <c r="C2648" i="3"/>
  <c r="C2652" i="3"/>
  <c r="C2656" i="3"/>
  <c r="C2660" i="3"/>
  <c r="C2639" i="3"/>
  <c r="C2645" i="3"/>
  <c r="C2650" i="3"/>
  <c r="C2655" i="3"/>
  <c r="B2661" i="3"/>
  <c r="C2641" i="3"/>
  <c r="C2647" i="3"/>
  <c r="C2654" i="3"/>
  <c r="C2643" i="3"/>
  <c r="C2651" i="3"/>
  <c r="C2658" i="3"/>
  <c r="C2649" i="3"/>
  <c r="C2637" i="3"/>
  <c r="C2653" i="3"/>
  <c r="C2642" i="3"/>
  <c r="C2657" i="3"/>
  <c r="C2646" i="3"/>
  <c r="C2659" i="3"/>
  <c r="A278" i="2" l="1"/>
  <c r="A279" i="1"/>
  <c r="C2664" i="3"/>
  <c r="C2668" i="3"/>
  <c r="C2672" i="3"/>
  <c r="C2676" i="3"/>
  <c r="C2680" i="3"/>
  <c r="C2684" i="3"/>
  <c r="C2666" i="3"/>
  <c r="C2671" i="3"/>
  <c r="C2677" i="3"/>
  <c r="C2682" i="3"/>
  <c r="C2661" i="3"/>
  <c r="C2669" i="3"/>
  <c r="C2675" i="3"/>
  <c r="C2683" i="3"/>
  <c r="C2665" i="3"/>
  <c r="C2673" i="3"/>
  <c r="C2679" i="3"/>
  <c r="C2663" i="3"/>
  <c r="C2678" i="3"/>
  <c r="C2667" i="3"/>
  <c r="C2681" i="3"/>
  <c r="C2670" i="3"/>
  <c r="B2685" i="3"/>
  <c r="C2674" i="3"/>
  <c r="A280" i="1" l="1"/>
  <c r="A279" i="2"/>
  <c r="C2688" i="3"/>
  <c r="C2692" i="3"/>
  <c r="C2696" i="3"/>
  <c r="C2700" i="3"/>
  <c r="C2704" i="3"/>
  <c r="C2708" i="3"/>
  <c r="C2687" i="3"/>
  <c r="C2693" i="3"/>
  <c r="C2698" i="3"/>
  <c r="C2703" i="3"/>
  <c r="B2709" i="3"/>
  <c r="C2690" i="3"/>
  <c r="C2697" i="3"/>
  <c r="C2705" i="3"/>
  <c r="C2685" i="3"/>
  <c r="C2694" i="3"/>
  <c r="C2701" i="3"/>
  <c r="C2707" i="3"/>
  <c r="C2691" i="3"/>
  <c r="C2706" i="3"/>
  <c r="C2695" i="3"/>
  <c r="C2699" i="3"/>
  <c r="C2689" i="3"/>
  <c r="C2702" i="3"/>
  <c r="A280" i="2" l="1"/>
  <c r="A281" i="1"/>
  <c r="C2712" i="3"/>
  <c r="C2716" i="3"/>
  <c r="C2720" i="3"/>
  <c r="C2724" i="3"/>
  <c r="C2728" i="3"/>
  <c r="C2732" i="3"/>
  <c r="C2714" i="3"/>
  <c r="C2719" i="3"/>
  <c r="C2725" i="3"/>
  <c r="C2730" i="3"/>
  <c r="C2711" i="3"/>
  <c r="C2718" i="3"/>
  <c r="C2726" i="3"/>
  <c r="B2733" i="3"/>
  <c r="C2715" i="3"/>
  <c r="C2722" i="3"/>
  <c r="C2729" i="3"/>
  <c r="C2721" i="3"/>
  <c r="C2709" i="3"/>
  <c r="C2723" i="3"/>
  <c r="C2713" i="3"/>
  <c r="C2727" i="3"/>
  <c r="C2717" i="3"/>
  <c r="C2731" i="3"/>
  <c r="A281" i="2" l="1"/>
  <c r="A282" i="1"/>
  <c r="C2736" i="3"/>
  <c r="C2740" i="3"/>
  <c r="C2744" i="3"/>
  <c r="C2748" i="3"/>
  <c r="C2752" i="3"/>
  <c r="C2756" i="3"/>
  <c r="C2735" i="3"/>
  <c r="C2741" i="3"/>
  <c r="C2746" i="3"/>
  <c r="C2751" i="3"/>
  <c r="B2757" i="3"/>
  <c r="C2739" i="3"/>
  <c r="C2747" i="3"/>
  <c r="C2754" i="3"/>
  <c r="C2737" i="3"/>
  <c r="C2743" i="3"/>
  <c r="C2750" i="3"/>
  <c r="C2733" i="3"/>
  <c r="C2749" i="3"/>
  <c r="C2738" i="3"/>
  <c r="C2753" i="3"/>
  <c r="C2742" i="3"/>
  <c r="C2755" i="3"/>
  <c r="C2745" i="3"/>
  <c r="A282" i="2" l="1"/>
  <c r="A283" i="1"/>
  <c r="C2760" i="3"/>
  <c r="C2764" i="3"/>
  <c r="C2768" i="3"/>
  <c r="C2772" i="3"/>
  <c r="C2776" i="3"/>
  <c r="C2780" i="3"/>
  <c r="C2762" i="3"/>
  <c r="C2767" i="3"/>
  <c r="C2773" i="3"/>
  <c r="C2778" i="3"/>
  <c r="C2761" i="3"/>
  <c r="C2769" i="3"/>
  <c r="C2775" i="3"/>
  <c r="C2757" i="3"/>
  <c r="C2765" i="3"/>
  <c r="C2771" i="3"/>
  <c r="C2779" i="3"/>
  <c r="C2763" i="3"/>
  <c r="C2777" i="3"/>
  <c r="C2766" i="3"/>
  <c r="B2781" i="3"/>
  <c r="C2770" i="3"/>
  <c r="C2759" i="3"/>
  <c r="C2774" i="3"/>
  <c r="A283" i="2" l="1"/>
  <c r="A284" i="1"/>
  <c r="C2784" i="3"/>
  <c r="C2788" i="3"/>
  <c r="C2792" i="3"/>
  <c r="C2796" i="3"/>
  <c r="C2800" i="3"/>
  <c r="C2804" i="3"/>
  <c r="C2783" i="3"/>
  <c r="C2789" i="3"/>
  <c r="C2794" i="3"/>
  <c r="C2799" i="3"/>
  <c r="B2805" i="3"/>
  <c r="C2781" i="3"/>
  <c r="C2790" i="3"/>
  <c r="C2797" i="3"/>
  <c r="C2803" i="3"/>
  <c r="C2786" i="3"/>
  <c r="C2793" i="3"/>
  <c r="C2801" i="3"/>
  <c r="C2791" i="3"/>
  <c r="C2795" i="3"/>
  <c r="C2785" i="3"/>
  <c r="C2798" i="3"/>
  <c r="C2787" i="3"/>
  <c r="C2802" i="3"/>
  <c r="A285" i="1" l="1"/>
  <c r="A284" i="2"/>
  <c r="C2808" i="3"/>
  <c r="C2812" i="3"/>
  <c r="C2816" i="3"/>
  <c r="C2820" i="3"/>
  <c r="C2824" i="3"/>
  <c r="C2828" i="3"/>
  <c r="C2810" i="3"/>
  <c r="C2815" i="3"/>
  <c r="C2821" i="3"/>
  <c r="C2826" i="3"/>
  <c r="C2811" i="3"/>
  <c r="C2818" i="3"/>
  <c r="C2825" i="3"/>
  <c r="C2807" i="3"/>
  <c r="C2814" i="3"/>
  <c r="C2822" i="3"/>
  <c r="B2829" i="3"/>
  <c r="C2805" i="3"/>
  <c r="C2819" i="3"/>
  <c r="C2809" i="3"/>
  <c r="C2823" i="3"/>
  <c r="C2813" i="3"/>
  <c r="C2827" i="3"/>
  <c r="C2817" i="3"/>
  <c r="A286" i="1" l="1"/>
  <c r="A285" i="2"/>
  <c r="C2832" i="3"/>
  <c r="C2836" i="3"/>
  <c r="C2840" i="3"/>
  <c r="C2844" i="3"/>
  <c r="C2848" i="3"/>
  <c r="C2852" i="3"/>
  <c r="C2831" i="3"/>
  <c r="C2837" i="3"/>
  <c r="C2842" i="3"/>
  <c r="C2847" i="3"/>
  <c r="B2853" i="3"/>
  <c r="C2833" i="3"/>
  <c r="C2839" i="3"/>
  <c r="C2846" i="3"/>
  <c r="C2835" i="3"/>
  <c r="C2843" i="3"/>
  <c r="C2850" i="3"/>
  <c r="C2834" i="3"/>
  <c r="C2849" i="3"/>
  <c r="C2838" i="3"/>
  <c r="C2851" i="3"/>
  <c r="C2841" i="3"/>
  <c r="C2829" i="3"/>
  <c r="C2845" i="3"/>
  <c r="A286" i="2" l="1"/>
  <c r="A287" i="1"/>
  <c r="C2856" i="3"/>
  <c r="C2860" i="3"/>
  <c r="C2864" i="3"/>
  <c r="C2868" i="3"/>
  <c r="C2872" i="3"/>
  <c r="C2876" i="3"/>
  <c r="C2858" i="3"/>
  <c r="C2863" i="3"/>
  <c r="C2869" i="3"/>
  <c r="C2874" i="3"/>
  <c r="C2853" i="3"/>
  <c r="C2861" i="3"/>
  <c r="C2867" i="3"/>
  <c r="C2875" i="3"/>
  <c r="C2857" i="3"/>
  <c r="C2865" i="3"/>
  <c r="C2871" i="3"/>
  <c r="C2862" i="3"/>
  <c r="B2877" i="3"/>
  <c r="C2866" i="3"/>
  <c r="C2855" i="3"/>
  <c r="C2870" i="3"/>
  <c r="C2859" i="3"/>
  <c r="C2873" i="3"/>
  <c r="A287" i="2" l="1"/>
  <c r="A288" i="1"/>
  <c r="C2880" i="3"/>
  <c r="C2884" i="3"/>
  <c r="C2888" i="3"/>
  <c r="C2892" i="3"/>
  <c r="C2896" i="3"/>
  <c r="C2900" i="3"/>
  <c r="C2879" i="3"/>
  <c r="C2885" i="3"/>
  <c r="C2890" i="3"/>
  <c r="C2895" i="3"/>
  <c r="B2901" i="3"/>
  <c r="C2882" i="3"/>
  <c r="C2889" i="3"/>
  <c r="C2897" i="3"/>
  <c r="C2877" i="3"/>
  <c r="C2886" i="3"/>
  <c r="C2893" i="3"/>
  <c r="C2899" i="3"/>
  <c r="C2891" i="3"/>
  <c r="C2881" i="3"/>
  <c r="C2894" i="3"/>
  <c r="C2883" i="3"/>
  <c r="C2898" i="3"/>
  <c r="C2887" i="3"/>
  <c r="A289" i="1" l="1"/>
  <c r="A288" i="2"/>
  <c r="C2904" i="3"/>
  <c r="C2908" i="3"/>
  <c r="C2912" i="3"/>
  <c r="C2916" i="3"/>
  <c r="C2920" i="3"/>
  <c r="C2924" i="3"/>
  <c r="C2906" i="3"/>
  <c r="C2911" i="3"/>
  <c r="C2917" i="3"/>
  <c r="C2922" i="3"/>
  <c r="C2903" i="3"/>
  <c r="C2910" i="3"/>
  <c r="C2918" i="3"/>
  <c r="B2925" i="3"/>
  <c r="C2907" i="3"/>
  <c r="C2914" i="3"/>
  <c r="C2921" i="3"/>
  <c r="C2905" i="3"/>
  <c r="C2919" i="3"/>
  <c r="C2909" i="3"/>
  <c r="C2923" i="3"/>
  <c r="C2913" i="3"/>
  <c r="C2901" i="3"/>
  <c r="C2915" i="3"/>
  <c r="A289" i="2" l="1"/>
  <c r="A290" i="1"/>
  <c r="C2928" i="3"/>
  <c r="C2932" i="3"/>
  <c r="C2936" i="3"/>
  <c r="C2940" i="3"/>
  <c r="C2944" i="3"/>
  <c r="C2948" i="3"/>
  <c r="C2927" i="3"/>
  <c r="C2933" i="3"/>
  <c r="C2938" i="3"/>
  <c r="C2943" i="3"/>
  <c r="B2949" i="3"/>
  <c r="C2931" i="3"/>
  <c r="C2939" i="3"/>
  <c r="C2946" i="3"/>
  <c r="C2929" i="3"/>
  <c r="C2935" i="3"/>
  <c r="C2942" i="3"/>
  <c r="C2934" i="3"/>
  <c r="C2947" i="3"/>
  <c r="C2937" i="3"/>
  <c r="C2925" i="3"/>
  <c r="C2941" i="3"/>
  <c r="C2930" i="3"/>
  <c r="C2945" i="3"/>
  <c r="A291" i="1" l="1"/>
  <c r="A290" i="2"/>
  <c r="C2952" i="3"/>
  <c r="C2956" i="3"/>
  <c r="C2960" i="3"/>
  <c r="C2964" i="3"/>
  <c r="C2968" i="3"/>
  <c r="C2972" i="3"/>
  <c r="C2954" i="3"/>
  <c r="C2959" i="3"/>
  <c r="C2965" i="3"/>
  <c r="C2970" i="3"/>
  <c r="C2953" i="3"/>
  <c r="C2961" i="3"/>
  <c r="C2967" i="3"/>
  <c r="C2949" i="3"/>
  <c r="C2957" i="3"/>
  <c r="C2963" i="3"/>
  <c r="C2971" i="3"/>
  <c r="C2962" i="3"/>
  <c r="C2951" i="3"/>
  <c r="C2966" i="3"/>
  <c r="C2955" i="3"/>
  <c r="C2969" i="3"/>
  <c r="C2958" i="3"/>
  <c r="B2973" i="3"/>
  <c r="A292" i="1" l="1"/>
  <c r="A291" i="2"/>
  <c r="C2976" i="3"/>
  <c r="C2980" i="3"/>
  <c r="C2984" i="3"/>
  <c r="C2988" i="3"/>
  <c r="C2992" i="3"/>
  <c r="C2996" i="3"/>
  <c r="C2975" i="3"/>
  <c r="C2981" i="3"/>
  <c r="C2986" i="3"/>
  <c r="C2991" i="3"/>
  <c r="B2997" i="3"/>
  <c r="C2973" i="3"/>
  <c r="C2982" i="3"/>
  <c r="C2989" i="3"/>
  <c r="C2995" i="3"/>
  <c r="C2978" i="3"/>
  <c r="C2985" i="3"/>
  <c r="C2993" i="3"/>
  <c r="C2977" i="3"/>
  <c r="C2990" i="3"/>
  <c r="C2979" i="3"/>
  <c r="C2994" i="3"/>
  <c r="C2983" i="3"/>
  <c r="C2987" i="3"/>
  <c r="A293" i="1" l="1"/>
  <c r="A292" i="2"/>
  <c r="C3000" i="3"/>
  <c r="C3004" i="3"/>
  <c r="C3008" i="3"/>
  <c r="C3012" i="3"/>
  <c r="C3016" i="3"/>
  <c r="C3020" i="3"/>
  <c r="C3002" i="3"/>
  <c r="C3007" i="3"/>
  <c r="C3013" i="3"/>
  <c r="C3018" i="3"/>
  <c r="C3003" i="3"/>
  <c r="C3010" i="3"/>
  <c r="C3017" i="3"/>
  <c r="C2999" i="3"/>
  <c r="C3006" i="3"/>
  <c r="C3014" i="3"/>
  <c r="B3021" i="3"/>
  <c r="C3005" i="3"/>
  <c r="C3019" i="3"/>
  <c r="C3009" i="3"/>
  <c r="C2997" i="3"/>
  <c r="C3011" i="3"/>
  <c r="C3001" i="3"/>
  <c r="C3015" i="3"/>
  <c r="A294" i="1" l="1"/>
  <c r="A293" i="2"/>
  <c r="C3024" i="3"/>
  <c r="C3028" i="3"/>
  <c r="C3032" i="3"/>
  <c r="C3036" i="3"/>
  <c r="C3040" i="3"/>
  <c r="C3044" i="3"/>
  <c r="C3023" i="3"/>
  <c r="C3029" i="3"/>
  <c r="C3034" i="3"/>
  <c r="C3039" i="3"/>
  <c r="B3045" i="3"/>
  <c r="C3025" i="3"/>
  <c r="C3031" i="3"/>
  <c r="C3038" i="3"/>
  <c r="C3027" i="3"/>
  <c r="C3035" i="3"/>
  <c r="C3042" i="3"/>
  <c r="C3033" i="3"/>
  <c r="C3021" i="3"/>
  <c r="C3037" i="3"/>
  <c r="C3026" i="3"/>
  <c r="C3041" i="3"/>
  <c r="C3030" i="3"/>
  <c r="C3043" i="3"/>
  <c r="A294" i="2" l="1"/>
  <c r="A295" i="1"/>
  <c r="C3048" i="3"/>
  <c r="C3052" i="3"/>
  <c r="C3056" i="3"/>
  <c r="C3060" i="3"/>
  <c r="C3064" i="3"/>
  <c r="C3068" i="3"/>
  <c r="C3050" i="3"/>
  <c r="C3055" i="3"/>
  <c r="C3061" i="3"/>
  <c r="C3066" i="3"/>
  <c r="C3045" i="3"/>
  <c r="C3053" i="3"/>
  <c r="C3059" i="3"/>
  <c r="C3067" i="3"/>
  <c r="C3049" i="3"/>
  <c r="C3057" i="3"/>
  <c r="C3063" i="3"/>
  <c r="C3047" i="3"/>
  <c r="C3062" i="3"/>
  <c r="C3051" i="3"/>
  <c r="C3065" i="3"/>
  <c r="C3054" i="3"/>
  <c r="B3069" i="3"/>
  <c r="C3058" i="3"/>
  <c r="A295" i="2" l="1"/>
  <c r="A296" i="1"/>
  <c r="C3072" i="3"/>
  <c r="C3076" i="3"/>
  <c r="C3080" i="3"/>
  <c r="C3084" i="3"/>
  <c r="C3088" i="3"/>
  <c r="C3092" i="3"/>
  <c r="C3071" i="3"/>
  <c r="C3077" i="3"/>
  <c r="C3082" i="3"/>
  <c r="C3087" i="3"/>
  <c r="B3093" i="3"/>
  <c r="C3074" i="3"/>
  <c r="C3081" i="3"/>
  <c r="C3089" i="3"/>
  <c r="C3069" i="3"/>
  <c r="C3078" i="3"/>
  <c r="C3085" i="3"/>
  <c r="C3091" i="3"/>
  <c r="C3075" i="3"/>
  <c r="C3090" i="3"/>
  <c r="C3079" i="3"/>
  <c r="C3083" i="3"/>
  <c r="C3073" i="3"/>
  <c r="C3086" i="3"/>
  <c r="A296" i="2" l="1"/>
  <c r="A297" i="1"/>
  <c r="C3096" i="3"/>
  <c r="C3100" i="3"/>
  <c r="C3104" i="3"/>
  <c r="C3108" i="3"/>
  <c r="C3112" i="3"/>
  <c r="C3116" i="3"/>
  <c r="C3098" i="3"/>
  <c r="C3103" i="3"/>
  <c r="C3109" i="3"/>
  <c r="C3114" i="3"/>
  <c r="C3095" i="3"/>
  <c r="C3102" i="3"/>
  <c r="C3110" i="3"/>
  <c r="B3117" i="3"/>
  <c r="C3099" i="3"/>
  <c r="C3106" i="3"/>
  <c r="C3113" i="3"/>
  <c r="C3105" i="3"/>
  <c r="C3093" i="3"/>
  <c r="C3107" i="3"/>
  <c r="C3097" i="3"/>
  <c r="C3111" i="3"/>
  <c r="C3101" i="3"/>
  <c r="C3115" i="3"/>
  <c r="A297" i="2" l="1"/>
  <c r="A298" i="1"/>
  <c r="C3120" i="3"/>
  <c r="C3124" i="3"/>
  <c r="C3128" i="3"/>
  <c r="C3132" i="3"/>
  <c r="C3136" i="3"/>
  <c r="C3140" i="3"/>
  <c r="C3119" i="3"/>
  <c r="C3125" i="3"/>
  <c r="C3130" i="3"/>
  <c r="C3135" i="3"/>
  <c r="B3141" i="3"/>
  <c r="C3123" i="3"/>
  <c r="C3131" i="3"/>
  <c r="C3138" i="3"/>
  <c r="C3121" i="3"/>
  <c r="C3127" i="3"/>
  <c r="C3134" i="3"/>
  <c r="C3117" i="3"/>
  <c r="C3133" i="3"/>
  <c r="C3122" i="3"/>
  <c r="C3137" i="3"/>
  <c r="C3126" i="3"/>
  <c r="C3139" i="3"/>
  <c r="C3129" i="3"/>
  <c r="A298" i="2" l="1"/>
  <c r="A299" i="1"/>
  <c r="C3144" i="3"/>
  <c r="C3148" i="3"/>
  <c r="C3152" i="3"/>
  <c r="C3156" i="3"/>
  <c r="C3160" i="3"/>
  <c r="C3164" i="3"/>
  <c r="C3146" i="3"/>
  <c r="C3151" i="3"/>
  <c r="C3157" i="3"/>
  <c r="C3162" i="3"/>
  <c r="C3145" i="3"/>
  <c r="C3153" i="3"/>
  <c r="C3159" i="3"/>
  <c r="C3141" i="3"/>
  <c r="C3149" i="3"/>
  <c r="C3155" i="3"/>
  <c r="C3163" i="3"/>
  <c r="C3147" i="3"/>
  <c r="C3161" i="3"/>
  <c r="C3150" i="3"/>
  <c r="B3165" i="3"/>
  <c r="C3154" i="3"/>
  <c r="C3143" i="3"/>
  <c r="C3158" i="3"/>
  <c r="A300" i="1" l="1"/>
  <c r="A299" i="2"/>
  <c r="C3168" i="3"/>
  <c r="C3172" i="3"/>
  <c r="C3176" i="3"/>
  <c r="C3180" i="3"/>
  <c r="C3184" i="3"/>
  <c r="C3188" i="3"/>
  <c r="C3167" i="3"/>
  <c r="C3173" i="3"/>
  <c r="C3178" i="3"/>
  <c r="C3183" i="3"/>
  <c r="B3189" i="3"/>
  <c r="C3165" i="3"/>
  <c r="C3174" i="3"/>
  <c r="C3181" i="3"/>
  <c r="C3187" i="3"/>
  <c r="C3170" i="3"/>
  <c r="C3177" i="3"/>
  <c r="C3185" i="3"/>
  <c r="C3175" i="3"/>
  <c r="C3179" i="3"/>
  <c r="C3169" i="3"/>
  <c r="C3182" i="3"/>
  <c r="C3171" i="3"/>
  <c r="C3186" i="3"/>
  <c r="A300" i="2" l="1"/>
  <c r="A301" i="1"/>
  <c r="C3192" i="3"/>
  <c r="C3196" i="3"/>
  <c r="C3200" i="3"/>
  <c r="C3204" i="3"/>
  <c r="C3208" i="3"/>
  <c r="C3212" i="3"/>
  <c r="C3194" i="3"/>
  <c r="C3199" i="3"/>
  <c r="C3205" i="3"/>
  <c r="C3210" i="3"/>
  <c r="C3195" i="3"/>
  <c r="C3202" i="3"/>
  <c r="C3209" i="3"/>
  <c r="C3191" i="3"/>
  <c r="C3198" i="3"/>
  <c r="C3206" i="3"/>
  <c r="B3213" i="3"/>
  <c r="C3189" i="3"/>
  <c r="C3203" i="3"/>
  <c r="C3193" i="3"/>
  <c r="C3207" i="3"/>
  <c r="C3197" i="3"/>
  <c r="C3211" i="3"/>
  <c r="C3201" i="3"/>
  <c r="A302" i="1" l="1"/>
  <c r="A301" i="2"/>
  <c r="C3216" i="3"/>
  <c r="C3220" i="3"/>
  <c r="C3224" i="3"/>
  <c r="C3228" i="3"/>
  <c r="C3232" i="3"/>
  <c r="C3236" i="3"/>
  <c r="C3215" i="3"/>
  <c r="C3221" i="3"/>
  <c r="C3226" i="3"/>
  <c r="C3231" i="3"/>
  <c r="B3237" i="3"/>
  <c r="C3217" i="3"/>
  <c r="C3223" i="3"/>
  <c r="C3230" i="3"/>
  <c r="C3219" i="3"/>
  <c r="C3227" i="3"/>
  <c r="C3234" i="3"/>
  <c r="C3218" i="3"/>
  <c r="C3233" i="3"/>
  <c r="C3222" i="3"/>
  <c r="C3235" i="3"/>
  <c r="C3225" i="3"/>
  <c r="C3213" i="3"/>
  <c r="C3229" i="3"/>
  <c r="A302" i="2" l="1"/>
  <c r="A303" i="1"/>
  <c r="C3240" i="3"/>
  <c r="C3244" i="3"/>
  <c r="C3248" i="3"/>
  <c r="C3252" i="3"/>
  <c r="C3256" i="3"/>
  <c r="C3260" i="3"/>
  <c r="C3242" i="3"/>
  <c r="C3247" i="3"/>
  <c r="C3253" i="3"/>
  <c r="C3258" i="3"/>
  <c r="C3237" i="3"/>
  <c r="C3245" i="3"/>
  <c r="C3251" i="3"/>
  <c r="C3259" i="3"/>
  <c r="C3241" i="3"/>
  <c r="C3249" i="3"/>
  <c r="C3255" i="3"/>
  <c r="C3246" i="3"/>
  <c r="B3261" i="3"/>
  <c r="C3250" i="3"/>
  <c r="C3239" i="3"/>
  <c r="C3254" i="3"/>
  <c r="C3243" i="3"/>
  <c r="C3257" i="3"/>
  <c r="A304" i="1" l="1"/>
  <c r="A303" i="2"/>
  <c r="C3264" i="3"/>
  <c r="C3268" i="3"/>
  <c r="C3272" i="3"/>
  <c r="C3276" i="3"/>
  <c r="C3280" i="3"/>
  <c r="C3284" i="3"/>
  <c r="C3263" i="3"/>
  <c r="C3269" i="3"/>
  <c r="C3274" i="3"/>
  <c r="C3279" i="3"/>
  <c r="B3285" i="3"/>
  <c r="C3266" i="3"/>
  <c r="C3273" i="3"/>
  <c r="C3281" i="3"/>
  <c r="C3261" i="3"/>
  <c r="C3270" i="3"/>
  <c r="C3277" i="3"/>
  <c r="C3283" i="3"/>
  <c r="C3275" i="3"/>
  <c r="C3265" i="3"/>
  <c r="C3278" i="3"/>
  <c r="C3267" i="3"/>
  <c r="C3282" i="3"/>
  <c r="C3271" i="3"/>
  <c r="A304" i="2" l="1"/>
  <c r="A305" i="1"/>
  <c r="C3288" i="3"/>
  <c r="C3292" i="3"/>
  <c r="C3296" i="3"/>
  <c r="C3300" i="3"/>
  <c r="C3304" i="3"/>
  <c r="C3308" i="3"/>
  <c r="C3290" i="3"/>
  <c r="C3295" i="3"/>
  <c r="C3301" i="3"/>
  <c r="C3306" i="3"/>
  <c r="C3287" i="3"/>
  <c r="C3294" i="3"/>
  <c r="C3302" i="3"/>
  <c r="B3309" i="3"/>
  <c r="C3291" i="3"/>
  <c r="C3298" i="3"/>
  <c r="C3305" i="3"/>
  <c r="C3289" i="3"/>
  <c r="C3303" i="3"/>
  <c r="C3293" i="3"/>
  <c r="C3307" i="3"/>
  <c r="C3297" i="3"/>
  <c r="C3285" i="3"/>
  <c r="C3299" i="3"/>
  <c r="A306" i="1" l="1"/>
  <c r="A305" i="2"/>
  <c r="C3312" i="3"/>
  <c r="C3316" i="3"/>
  <c r="C3320" i="3"/>
  <c r="C3324" i="3"/>
  <c r="C3328" i="3"/>
  <c r="C3332" i="3"/>
  <c r="C3311" i="3"/>
  <c r="C3317" i="3"/>
  <c r="C3322" i="3"/>
  <c r="C3327" i="3"/>
  <c r="B3333" i="3"/>
  <c r="C3315" i="3"/>
  <c r="C3323" i="3"/>
  <c r="C3330" i="3"/>
  <c r="C3313" i="3"/>
  <c r="C3319" i="3"/>
  <c r="C3326" i="3"/>
  <c r="C3318" i="3"/>
  <c r="C3331" i="3"/>
  <c r="C3321" i="3"/>
  <c r="C3309" i="3"/>
  <c r="C3325" i="3"/>
  <c r="C3314" i="3"/>
  <c r="C3329" i="3"/>
  <c r="A307" i="1" l="1"/>
  <c r="A306" i="2"/>
  <c r="C3336" i="3"/>
  <c r="C3340" i="3"/>
  <c r="C3344" i="3"/>
  <c r="C3348" i="3"/>
  <c r="C3352" i="3"/>
  <c r="C3356" i="3"/>
  <c r="C3338" i="3"/>
  <c r="C3343" i="3"/>
  <c r="C3349" i="3"/>
  <c r="C3354" i="3"/>
  <c r="C3337" i="3"/>
  <c r="C3345" i="3"/>
  <c r="C3351" i="3"/>
  <c r="C3333" i="3"/>
  <c r="C3341" i="3"/>
  <c r="C3347" i="3"/>
  <c r="C3355" i="3"/>
  <c r="C3346" i="3"/>
  <c r="C3335" i="3"/>
  <c r="C3350" i="3"/>
  <c r="C3339" i="3"/>
  <c r="C3353" i="3"/>
  <c r="C3342" i="3"/>
  <c r="B3357" i="3"/>
  <c r="A307" i="2" l="1"/>
  <c r="A308" i="1"/>
  <c r="C3360" i="3"/>
  <c r="C3364" i="3"/>
  <c r="C3368" i="3"/>
  <c r="C3372" i="3"/>
  <c r="C3376" i="3"/>
  <c r="C3380" i="3"/>
  <c r="C3359" i="3"/>
  <c r="C3365" i="3"/>
  <c r="C3370" i="3"/>
  <c r="C3375" i="3"/>
  <c r="B3381" i="3"/>
  <c r="C3357" i="3"/>
  <c r="C3366" i="3"/>
  <c r="C3373" i="3"/>
  <c r="C3379" i="3"/>
  <c r="C3362" i="3"/>
  <c r="C3369" i="3"/>
  <c r="C3377" i="3"/>
  <c r="C3361" i="3"/>
  <c r="C3374" i="3"/>
  <c r="C3363" i="3"/>
  <c r="C3378" i="3"/>
  <c r="C3367" i="3"/>
  <c r="C3371" i="3"/>
  <c r="A308" i="2" l="1"/>
  <c r="A309" i="1"/>
  <c r="C3384" i="3"/>
  <c r="C3388" i="3"/>
  <c r="C3392" i="3"/>
  <c r="C3396" i="3"/>
  <c r="C3400" i="3"/>
  <c r="C3404" i="3"/>
  <c r="C3386" i="3"/>
  <c r="C3391" i="3"/>
  <c r="C3397" i="3"/>
  <c r="C3402" i="3"/>
  <c r="C3387" i="3"/>
  <c r="C3394" i="3"/>
  <c r="C3401" i="3"/>
  <c r="C3383" i="3"/>
  <c r="C3390" i="3"/>
  <c r="C3398" i="3"/>
  <c r="B3405" i="3"/>
  <c r="C3389" i="3"/>
  <c r="C3403" i="3"/>
  <c r="C3393" i="3"/>
  <c r="C3381" i="3"/>
  <c r="C3395" i="3"/>
  <c r="C3385" i="3"/>
  <c r="C3399" i="3"/>
  <c r="A309" i="2" l="1"/>
  <c r="A310" i="1"/>
  <c r="C3408" i="3"/>
  <c r="C3412" i="3"/>
  <c r="C3416" i="3"/>
  <c r="C3420" i="3"/>
  <c r="C3424" i="3"/>
  <c r="C3428" i="3"/>
  <c r="C3407" i="3"/>
  <c r="C3413" i="3"/>
  <c r="C3418" i="3"/>
  <c r="C3423" i="3"/>
  <c r="B3429" i="3"/>
  <c r="C3409" i="3"/>
  <c r="C3415" i="3"/>
  <c r="C3422" i="3"/>
  <c r="C3411" i="3"/>
  <c r="C3419" i="3"/>
  <c r="C3426" i="3"/>
  <c r="C3417" i="3"/>
  <c r="C3405" i="3"/>
  <c r="C3421" i="3"/>
  <c r="C3410" i="3"/>
  <c r="C3425" i="3"/>
  <c r="C3414" i="3"/>
  <c r="C3427" i="3"/>
  <c r="A311" i="1" l="1"/>
  <c r="A310" i="2"/>
  <c r="C3432" i="3"/>
  <c r="C3436" i="3"/>
  <c r="C3440" i="3"/>
  <c r="C3444" i="3"/>
  <c r="C3448" i="3"/>
  <c r="C3452" i="3"/>
  <c r="C3434" i="3"/>
  <c r="C3439" i="3"/>
  <c r="C3445" i="3"/>
  <c r="C3450" i="3"/>
  <c r="C3429" i="3"/>
  <c r="C3437" i="3"/>
  <c r="C3443" i="3"/>
  <c r="C3451" i="3"/>
  <c r="C3433" i="3"/>
  <c r="C3441" i="3"/>
  <c r="C3447" i="3"/>
  <c r="C3431" i="3"/>
  <c r="C3446" i="3"/>
  <c r="C3435" i="3"/>
  <c r="C3449" i="3"/>
  <c r="C3438" i="3"/>
  <c r="B3453" i="3"/>
  <c r="C3442" i="3"/>
  <c r="A311" i="2" l="1"/>
  <c r="A312" i="1"/>
  <c r="C3456" i="3"/>
  <c r="C3460" i="3"/>
  <c r="C3464" i="3"/>
  <c r="C3468" i="3"/>
  <c r="C3472" i="3"/>
  <c r="C3476" i="3"/>
  <c r="C3455" i="3"/>
  <c r="C3461" i="3"/>
  <c r="C3466" i="3"/>
  <c r="C3471" i="3"/>
  <c r="B3477" i="3"/>
  <c r="C3458" i="3"/>
  <c r="C3465" i="3"/>
  <c r="C3473" i="3"/>
  <c r="C3453" i="3"/>
  <c r="C3462" i="3"/>
  <c r="C3469" i="3"/>
  <c r="C3475" i="3"/>
  <c r="C3459" i="3"/>
  <c r="C3474" i="3"/>
  <c r="C3463" i="3"/>
  <c r="C3467" i="3"/>
  <c r="C3457" i="3"/>
  <c r="C3470" i="3"/>
  <c r="A313" i="1" l="1"/>
  <c r="A312" i="2"/>
  <c r="C3480" i="3"/>
  <c r="C3484" i="3"/>
  <c r="C3488" i="3"/>
  <c r="C3492" i="3"/>
  <c r="C3496" i="3"/>
  <c r="C3500" i="3"/>
  <c r="C3482" i="3"/>
  <c r="C3487" i="3"/>
  <c r="C3493" i="3"/>
  <c r="C3498" i="3"/>
  <c r="C3479" i="3"/>
  <c r="C3486" i="3"/>
  <c r="C3494" i="3"/>
  <c r="B3501" i="3"/>
  <c r="C3483" i="3"/>
  <c r="C3490" i="3"/>
  <c r="C3497" i="3"/>
  <c r="C3489" i="3"/>
  <c r="C3477" i="3"/>
  <c r="C3491" i="3"/>
  <c r="C3481" i="3"/>
  <c r="C3495" i="3"/>
  <c r="C3485" i="3"/>
  <c r="C3499" i="3"/>
  <c r="A313" i="2" l="1"/>
  <c r="A314" i="1"/>
  <c r="C3504" i="3"/>
  <c r="C3508" i="3"/>
  <c r="C3512" i="3"/>
  <c r="C3516" i="3"/>
  <c r="C3520" i="3"/>
  <c r="C3524" i="3"/>
  <c r="C3503" i="3"/>
  <c r="C3509" i="3"/>
  <c r="C3514" i="3"/>
  <c r="C3519" i="3"/>
  <c r="B3525" i="3"/>
  <c r="C3507" i="3"/>
  <c r="C3515" i="3"/>
  <c r="C3522" i="3"/>
  <c r="C3505" i="3"/>
  <c r="C3511" i="3"/>
  <c r="C3518" i="3"/>
  <c r="C3501" i="3"/>
  <c r="C3517" i="3"/>
  <c r="C3506" i="3"/>
  <c r="C3521" i="3"/>
  <c r="C3510" i="3"/>
  <c r="C3523" i="3"/>
  <c r="C3513" i="3"/>
  <c r="A314" i="2" l="1"/>
  <c r="A315" i="1"/>
  <c r="C3528" i="3"/>
  <c r="C3532" i="3"/>
  <c r="C3536" i="3"/>
  <c r="C3540" i="3"/>
  <c r="C3544" i="3"/>
  <c r="C3548" i="3"/>
  <c r="C3530" i="3"/>
  <c r="C3535" i="3"/>
  <c r="C3541" i="3"/>
  <c r="C3546" i="3"/>
  <c r="C3529" i="3"/>
  <c r="C3537" i="3"/>
  <c r="C3543" i="3"/>
  <c r="C3525" i="3"/>
  <c r="C3533" i="3"/>
  <c r="C3539" i="3"/>
  <c r="C3547" i="3"/>
  <c r="C3531" i="3"/>
  <c r="C3545" i="3"/>
  <c r="C3534" i="3"/>
  <c r="B3549" i="3"/>
  <c r="C3538" i="3"/>
  <c r="C3527" i="3"/>
  <c r="C3542" i="3"/>
  <c r="A315" i="2" l="1"/>
  <c r="A316" i="1"/>
  <c r="C3552" i="3"/>
  <c r="C3556" i="3"/>
  <c r="C3560" i="3"/>
  <c r="C3564" i="3"/>
  <c r="C3568" i="3"/>
  <c r="C3572" i="3"/>
  <c r="C3551" i="3"/>
  <c r="C3557" i="3"/>
  <c r="C3562" i="3"/>
  <c r="C3567" i="3"/>
  <c r="B3573" i="3"/>
  <c r="C3549" i="3"/>
  <c r="C3558" i="3"/>
  <c r="C3565" i="3"/>
  <c r="C3571" i="3"/>
  <c r="C3554" i="3"/>
  <c r="C3561" i="3"/>
  <c r="C3569" i="3"/>
  <c r="C3559" i="3"/>
  <c r="C3563" i="3"/>
  <c r="C3553" i="3"/>
  <c r="C3566" i="3"/>
  <c r="C3555" i="3"/>
  <c r="C3570" i="3"/>
  <c r="A317" i="1" l="1"/>
  <c r="A316" i="2"/>
  <c r="C3576" i="3"/>
  <c r="C3580" i="3"/>
  <c r="C3584" i="3"/>
  <c r="C3588" i="3"/>
  <c r="C3592" i="3"/>
  <c r="C3596" i="3"/>
  <c r="C3578" i="3"/>
  <c r="C3583" i="3"/>
  <c r="C3589" i="3"/>
  <c r="C3594" i="3"/>
  <c r="C3579" i="3"/>
  <c r="C3586" i="3"/>
  <c r="C3593" i="3"/>
  <c r="C3575" i="3"/>
  <c r="C3582" i="3"/>
  <c r="C3590" i="3"/>
  <c r="B3597" i="3"/>
  <c r="C3573" i="3"/>
  <c r="C3587" i="3"/>
  <c r="C3577" i="3"/>
  <c r="C3591" i="3"/>
  <c r="C3581" i="3"/>
  <c r="C3595" i="3"/>
  <c r="C3585" i="3"/>
  <c r="A318" i="1" l="1"/>
  <c r="A317" i="2"/>
  <c r="C3600" i="3"/>
  <c r="C3604" i="3"/>
  <c r="C3608" i="3"/>
  <c r="C3612" i="3"/>
  <c r="C3616" i="3"/>
  <c r="C3620" i="3"/>
  <c r="C3599" i="3"/>
  <c r="C3605" i="3"/>
  <c r="C3610" i="3"/>
  <c r="C3615" i="3"/>
  <c r="B3621" i="3"/>
  <c r="C3601" i="3"/>
  <c r="C3607" i="3"/>
  <c r="C3614" i="3"/>
  <c r="C3603" i="3"/>
  <c r="C3611" i="3"/>
  <c r="C3618" i="3"/>
  <c r="C3602" i="3"/>
  <c r="C3617" i="3"/>
  <c r="C3606" i="3"/>
  <c r="C3619" i="3"/>
  <c r="C3609" i="3"/>
  <c r="C3597" i="3"/>
  <c r="C3613" i="3"/>
  <c r="A319" i="1" l="1"/>
  <c r="A318" i="2"/>
  <c r="C3624" i="3"/>
  <c r="C3628" i="3"/>
  <c r="C3632" i="3"/>
  <c r="C3636" i="3"/>
  <c r="C3640" i="3"/>
  <c r="C3644" i="3"/>
  <c r="C3626" i="3"/>
  <c r="C3631" i="3"/>
  <c r="C3637" i="3"/>
  <c r="C3642" i="3"/>
  <c r="C3621" i="3"/>
  <c r="C3629" i="3"/>
  <c r="C3635" i="3"/>
  <c r="C3643" i="3"/>
  <c r="C3625" i="3"/>
  <c r="C3633" i="3"/>
  <c r="C3639" i="3"/>
  <c r="C3630" i="3"/>
  <c r="B3645" i="3"/>
  <c r="C3634" i="3"/>
  <c r="C3623" i="3"/>
  <c r="C3638" i="3"/>
  <c r="C3627" i="3"/>
  <c r="C3641" i="3"/>
  <c r="A319" i="2" l="1"/>
  <c r="A320" i="1"/>
  <c r="C3648" i="3"/>
  <c r="C3652" i="3"/>
  <c r="C3656" i="3"/>
  <c r="C3660" i="3"/>
  <c r="C3664" i="3"/>
  <c r="C3668" i="3"/>
  <c r="C3647" i="3"/>
  <c r="C3653" i="3"/>
  <c r="C3658" i="3"/>
  <c r="C3663" i="3"/>
  <c r="B3669" i="3"/>
  <c r="C3650" i="3"/>
  <c r="C3657" i="3"/>
  <c r="C3665" i="3"/>
  <c r="C3645" i="3"/>
  <c r="C3654" i="3"/>
  <c r="C3661" i="3"/>
  <c r="C3667" i="3"/>
  <c r="C3659" i="3"/>
  <c r="C3649" i="3"/>
  <c r="C3662" i="3"/>
  <c r="C3651" i="3"/>
  <c r="C3666" i="3"/>
  <c r="C3655" i="3"/>
  <c r="A320" i="2" l="1"/>
  <c r="A321" i="1"/>
  <c r="C3672" i="3"/>
  <c r="C3676" i="3"/>
  <c r="C3680" i="3"/>
  <c r="C3684" i="3"/>
  <c r="C3688" i="3"/>
  <c r="C3692" i="3"/>
  <c r="C3674" i="3"/>
  <c r="C3679" i="3"/>
  <c r="C3685" i="3"/>
  <c r="C3690" i="3"/>
  <c r="C3671" i="3"/>
  <c r="C3678" i="3"/>
  <c r="C3686" i="3"/>
  <c r="B3693" i="3"/>
  <c r="C3675" i="3"/>
  <c r="C3682" i="3"/>
  <c r="C3689" i="3"/>
  <c r="C3673" i="3"/>
  <c r="C3687" i="3"/>
  <c r="C3677" i="3"/>
  <c r="C3691" i="3"/>
  <c r="C3681" i="3"/>
  <c r="C3669" i="3"/>
  <c r="C3683" i="3"/>
  <c r="A322" i="1" l="1"/>
  <c r="A321" i="2"/>
  <c r="C3696" i="3"/>
  <c r="C3700" i="3"/>
  <c r="C3704" i="3"/>
  <c r="C3708" i="3"/>
  <c r="C3712" i="3"/>
  <c r="C3716" i="3"/>
  <c r="C3695" i="3"/>
  <c r="C3701" i="3"/>
  <c r="C3706" i="3"/>
  <c r="C3711" i="3"/>
  <c r="B3717" i="3"/>
  <c r="C3699" i="3"/>
  <c r="C3707" i="3"/>
  <c r="C3714" i="3"/>
  <c r="C3697" i="3"/>
  <c r="C3703" i="3"/>
  <c r="C3710" i="3"/>
  <c r="C3702" i="3"/>
  <c r="C3715" i="3"/>
  <c r="C3705" i="3"/>
  <c r="C3693" i="3"/>
  <c r="C3709" i="3"/>
  <c r="C3698" i="3"/>
  <c r="C3713" i="3"/>
  <c r="A322" i="2" l="1"/>
  <c r="A323" i="1"/>
  <c r="C3720" i="3"/>
  <c r="C3724" i="3"/>
  <c r="C3728" i="3"/>
  <c r="C3732" i="3"/>
  <c r="C3736" i="3"/>
  <c r="C3740" i="3"/>
  <c r="C3722" i="3"/>
  <c r="C3727" i="3"/>
  <c r="C3733" i="3"/>
  <c r="C3738" i="3"/>
  <c r="C3721" i="3"/>
  <c r="C3729" i="3"/>
  <c r="C3735" i="3"/>
  <c r="C3717" i="3"/>
  <c r="C3725" i="3"/>
  <c r="C3731" i="3"/>
  <c r="C3739" i="3"/>
  <c r="C3730" i="3"/>
  <c r="C3719" i="3"/>
  <c r="C3734" i="3"/>
  <c r="C3723" i="3"/>
  <c r="C3737" i="3"/>
  <c r="C3726" i="3"/>
  <c r="B3741" i="3"/>
  <c r="A324" i="1" l="1"/>
  <c r="A323" i="2"/>
  <c r="C3744" i="3"/>
  <c r="C3748" i="3"/>
  <c r="C3752" i="3"/>
  <c r="C3756" i="3"/>
  <c r="C3760" i="3"/>
  <c r="C3764" i="3"/>
  <c r="C3743" i="3"/>
  <c r="C3749" i="3"/>
  <c r="C3754" i="3"/>
  <c r="C3759" i="3"/>
  <c r="B3765" i="3"/>
  <c r="C3741" i="3"/>
  <c r="C3750" i="3"/>
  <c r="C3757" i="3"/>
  <c r="C3763" i="3"/>
  <c r="C3746" i="3"/>
  <c r="C3753" i="3"/>
  <c r="C3761" i="3"/>
  <c r="C3745" i="3"/>
  <c r="C3758" i="3"/>
  <c r="C3747" i="3"/>
  <c r="C3762" i="3"/>
  <c r="C3751" i="3"/>
  <c r="C3755" i="3"/>
  <c r="A324" i="2" l="1"/>
  <c r="A325" i="1"/>
  <c r="C3768" i="3"/>
  <c r="C3772" i="3"/>
  <c r="C3776" i="3"/>
  <c r="C3780" i="3"/>
  <c r="C3784" i="3"/>
  <c r="C3788" i="3"/>
  <c r="C3770" i="3"/>
  <c r="C3775" i="3"/>
  <c r="C3781" i="3"/>
  <c r="C3786" i="3"/>
  <c r="C3771" i="3"/>
  <c r="C3778" i="3"/>
  <c r="C3785" i="3"/>
  <c r="C3767" i="3"/>
  <c r="C3774" i="3"/>
  <c r="C3782" i="3"/>
  <c r="B3789" i="3"/>
  <c r="C3773" i="3"/>
  <c r="C3787" i="3"/>
  <c r="C3777" i="3"/>
  <c r="C3765" i="3"/>
  <c r="C3779" i="3"/>
  <c r="C3769" i="3"/>
  <c r="C3783" i="3"/>
  <c r="A326" i="1" l="1"/>
  <c r="A325" i="2"/>
  <c r="C3792" i="3"/>
  <c r="C3796" i="3"/>
  <c r="C3800" i="3"/>
  <c r="C3804" i="3"/>
  <c r="C3808" i="3"/>
  <c r="C3812" i="3"/>
  <c r="C3791" i="3"/>
  <c r="C3797" i="3"/>
  <c r="C3802" i="3"/>
  <c r="C3807" i="3"/>
  <c r="B3813" i="3"/>
  <c r="C3793" i="3"/>
  <c r="C3799" i="3"/>
  <c r="C3806" i="3"/>
  <c r="C3795" i="3"/>
  <c r="C3803" i="3"/>
  <c r="C3810" i="3"/>
  <c r="C3801" i="3"/>
  <c r="C3789" i="3"/>
  <c r="C3805" i="3"/>
  <c r="C3794" i="3"/>
  <c r="C3809" i="3"/>
  <c r="C3798" i="3"/>
  <c r="C3811" i="3"/>
  <c r="A326" i="2" l="1"/>
  <c r="A327" i="1"/>
  <c r="C3816" i="3"/>
  <c r="C3820" i="3"/>
  <c r="C3824" i="3"/>
  <c r="C3828" i="3"/>
  <c r="C3832" i="3"/>
  <c r="C3836" i="3"/>
  <c r="C3818" i="3"/>
  <c r="C3823" i="3"/>
  <c r="C3829" i="3"/>
  <c r="C3834" i="3"/>
  <c r="C3813" i="3"/>
  <c r="C3821" i="3"/>
  <c r="C3827" i="3"/>
  <c r="C3835" i="3"/>
  <c r="C3817" i="3"/>
  <c r="C3825" i="3"/>
  <c r="C3831" i="3"/>
  <c r="C3815" i="3"/>
  <c r="C3830" i="3"/>
  <c r="C3819" i="3"/>
  <c r="C3833" i="3"/>
  <c r="C3822" i="3"/>
  <c r="B3837" i="3"/>
  <c r="C3826" i="3"/>
  <c r="A328" i="1" l="1"/>
  <c r="A327" i="2"/>
  <c r="C3840" i="3"/>
  <c r="C3844" i="3"/>
  <c r="C3848" i="3"/>
  <c r="C3852" i="3"/>
  <c r="C3856" i="3"/>
  <c r="C3860" i="3"/>
  <c r="C3839" i="3"/>
  <c r="C3845" i="3"/>
  <c r="C3850" i="3"/>
  <c r="C3855" i="3"/>
  <c r="B3861" i="3"/>
  <c r="C3842" i="3"/>
  <c r="C3849" i="3"/>
  <c r="C3857" i="3"/>
  <c r="C3837" i="3"/>
  <c r="C3846" i="3"/>
  <c r="C3853" i="3"/>
  <c r="C3859" i="3"/>
  <c r="C3843" i="3"/>
  <c r="C3858" i="3"/>
  <c r="C3847" i="3"/>
  <c r="C3851" i="3"/>
  <c r="C3841" i="3"/>
  <c r="C3854" i="3"/>
  <c r="A329" i="1" l="1"/>
  <c r="A328" i="2"/>
  <c r="C3864" i="3"/>
  <c r="C3868" i="3"/>
  <c r="C3872" i="3"/>
  <c r="C3876" i="3"/>
  <c r="C3880" i="3"/>
  <c r="C3884" i="3"/>
  <c r="B3885" i="3"/>
  <c r="C3866" i="3"/>
  <c r="C3871" i="3"/>
  <c r="C3877" i="3"/>
  <c r="C3882" i="3"/>
  <c r="C3863" i="3"/>
  <c r="C3870" i="3"/>
  <c r="C3878" i="3"/>
  <c r="C3867" i="3"/>
  <c r="C3874" i="3"/>
  <c r="C3881" i="3"/>
  <c r="C3873" i="3"/>
  <c r="C3861" i="3"/>
  <c r="C3875" i="3"/>
  <c r="C3865" i="3"/>
  <c r="C3879" i="3"/>
  <c r="C3869" i="3"/>
  <c r="C3883" i="3"/>
  <c r="A330" i="1" l="1"/>
  <c r="A329" i="2"/>
  <c r="C3885" i="3"/>
  <c r="C3889" i="3"/>
  <c r="C3897" i="3"/>
  <c r="C3905" i="3"/>
  <c r="C3887" i="3"/>
  <c r="C3899" i="3"/>
  <c r="B3909" i="3"/>
  <c r="C3893" i="3"/>
  <c r="C3907" i="3"/>
  <c r="C3903" i="3"/>
  <c r="C3901" i="3"/>
  <c r="C3891" i="3"/>
  <c r="C3895" i="3"/>
  <c r="C3902" i="3"/>
  <c r="C3894" i="3"/>
  <c r="C3904" i="3"/>
  <c r="C3908" i="3"/>
  <c r="C3900" i="3"/>
  <c r="C3892" i="3"/>
  <c r="C3896" i="3"/>
  <c r="C3906" i="3"/>
  <c r="C3898" i="3"/>
  <c r="C3890" i="3"/>
  <c r="C3888" i="3"/>
  <c r="A331" i="1" l="1"/>
  <c r="A330" i="2"/>
  <c r="C3913" i="3"/>
  <c r="C3921" i="3"/>
  <c r="C3929" i="3"/>
  <c r="C3919" i="3"/>
  <c r="C3931" i="3"/>
  <c r="C3923" i="3"/>
  <c r="C3925" i="3"/>
  <c r="C3927" i="3"/>
  <c r="C3915" i="3"/>
  <c r="B3933" i="3"/>
  <c r="C3911" i="3"/>
  <c r="C3917" i="3"/>
  <c r="C3916" i="3"/>
  <c r="C3924" i="3"/>
  <c r="C3932" i="3"/>
  <c r="C3922" i="3"/>
  <c r="C3909" i="3"/>
  <c r="C3918" i="3"/>
  <c r="C3926" i="3"/>
  <c r="C3930" i="3"/>
  <c r="C3912" i="3"/>
  <c r="C3920" i="3"/>
  <c r="C3928" i="3"/>
  <c r="C3914" i="3"/>
  <c r="A332" i="1" l="1"/>
  <c r="A331" i="2"/>
  <c r="C3937" i="3"/>
  <c r="C3945" i="3"/>
  <c r="C3953" i="3"/>
  <c r="C3941" i="3"/>
  <c r="C3951" i="3"/>
  <c r="C3935" i="3"/>
  <c r="C3949" i="3"/>
  <c r="C3943" i="3"/>
  <c r="C3955" i="3"/>
  <c r="C3939" i="3"/>
  <c r="C3947" i="3"/>
  <c r="B3957" i="3"/>
  <c r="C3940" i="3"/>
  <c r="C3948" i="3"/>
  <c r="C3956" i="3"/>
  <c r="C3954" i="3"/>
  <c r="C3933" i="3"/>
  <c r="C3942" i="3"/>
  <c r="C3950" i="3"/>
  <c r="C3946" i="3"/>
  <c r="C3936" i="3"/>
  <c r="C3944" i="3"/>
  <c r="C3952" i="3"/>
  <c r="C3938" i="3"/>
  <c r="A333" i="1" l="1"/>
  <c r="A332" i="2"/>
  <c r="C3961" i="3"/>
  <c r="C3969" i="3"/>
  <c r="C3977" i="3"/>
  <c r="C3963" i="3"/>
  <c r="C3973" i="3"/>
  <c r="C3965" i="3"/>
  <c r="C3979" i="3"/>
  <c r="C3959" i="3"/>
  <c r="B3981" i="3"/>
  <c r="C3975" i="3"/>
  <c r="C3967" i="3"/>
  <c r="C3971" i="3"/>
  <c r="C3964" i="3"/>
  <c r="C3972" i="3"/>
  <c r="C3980" i="3"/>
  <c r="C3978" i="3"/>
  <c r="C3957" i="3"/>
  <c r="C3966" i="3"/>
  <c r="C3974" i="3"/>
  <c r="C3962" i="3"/>
  <c r="C3960" i="3"/>
  <c r="C3968" i="3"/>
  <c r="C3976" i="3"/>
  <c r="C3970" i="3"/>
  <c r="A333" i="2" l="1"/>
  <c r="A334" i="1"/>
  <c r="C3985" i="3"/>
  <c r="C3993" i="3"/>
  <c r="C4001" i="3"/>
  <c r="C3983" i="3"/>
  <c r="C3995" i="3"/>
  <c r="B4005" i="3"/>
  <c r="C3991" i="3"/>
  <c r="C3999" i="3"/>
  <c r="C4003" i="3"/>
  <c r="C3989" i="3"/>
  <c r="C3987" i="3"/>
  <c r="C3997" i="3"/>
  <c r="C3988" i="3"/>
  <c r="C3996" i="3"/>
  <c r="C4004" i="3"/>
  <c r="C4002" i="3"/>
  <c r="C3981" i="3"/>
  <c r="C3990" i="3"/>
  <c r="C3998" i="3"/>
  <c r="C3994" i="3"/>
  <c r="C3984" i="3"/>
  <c r="C3992" i="3"/>
  <c r="C4000" i="3"/>
  <c r="C3986" i="3"/>
  <c r="A335" i="1" l="1"/>
  <c r="A334" i="2"/>
  <c r="C4009" i="3"/>
  <c r="C4017" i="3"/>
  <c r="C4025" i="3"/>
  <c r="C4015" i="3"/>
  <c r="C4027" i="3"/>
  <c r="C4007" i="3"/>
  <c r="C4021" i="3"/>
  <c r="C4019" i="3"/>
  <c r="B4029" i="3"/>
  <c r="C4013" i="3"/>
  <c r="C4011" i="3"/>
  <c r="C4023" i="3"/>
  <c r="C4012" i="3"/>
  <c r="C4020" i="3"/>
  <c r="C4028" i="3"/>
  <c r="C4026" i="3"/>
  <c r="C4005" i="3"/>
  <c r="C4014" i="3"/>
  <c r="C4022" i="3"/>
  <c r="C4018" i="3"/>
  <c r="C4008" i="3"/>
  <c r="C4016" i="3"/>
  <c r="C4024" i="3"/>
  <c r="C4010" i="3"/>
  <c r="A335" i="2" l="1"/>
  <c r="A336" i="1"/>
  <c r="C4033" i="3"/>
  <c r="C4041" i="3"/>
  <c r="C4049" i="3"/>
  <c r="C4037" i="3"/>
  <c r="C4047" i="3"/>
  <c r="C4035" i="3"/>
  <c r="C4051" i="3"/>
  <c r="C4039" i="3"/>
  <c r="B4053" i="3"/>
  <c r="C4043" i="3"/>
  <c r="C4031" i="3"/>
  <c r="C4045" i="3"/>
  <c r="C4036" i="3"/>
  <c r="C4044" i="3"/>
  <c r="C4052" i="3"/>
  <c r="C4050" i="3"/>
  <c r="C4029" i="3"/>
  <c r="C4038" i="3"/>
  <c r="C4046" i="3"/>
  <c r="C4042" i="3"/>
  <c r="C4032" i="3"/>
  <c r="C4040" i="3"/>
  <c r="C4048" i="3"/>
  <c r="C4034" i="3"/>
  <c r="A337" i="1" l="1"/>
  <c r="A336" i="2"/>
  <c r="C4057" i="3"/>
  <c r="C4065" i="3"/>
  <c r="C4073" i="3"/>
  <c r="C4059" i="3"/>
  <c r="C4069" i="3"/>
  <c r="C4063" i="3"/>
  <c r="B4077" i="3"/>
  <c r="C4055" i="3"/>
  <c r="C4075" i="3"/>
  <c r="C4067" i="3"/>
  <c r="C4061" i="3"/>
  <c r="C4071" i="3"/>
  <c r="C4060" i="3"/>
  <c r="C4068" i="3"/>
  <c r="C4076" i="3"/>
  <c r="C4058" i="3"/>
  <c r="C4074" i="3"/>
  <c r="C4053" i="3"/>
  <c r="C4062" i="3"/>
  <c r="C4070" i="3"/>
  <c r="C4066" i="3"/>
  <c r="C4056" i="3"/>
  <c r="C4064" i="3"/>
  <c r="C4072" i="3"/>
  <c r="A337" i="2" l="1"/>
  <c r="A338" i="1"/>
  <c r="C4081" i="3"/>
  <c r="C4089" i="3"/>
  <c r="C4097" i="3"/>
  <c r="C4079" i="3"/>
  <c r="C4091" i="3"/>
  <c r="B4101" i="3"/>
  <c r="C4093" i="3"/>
  <c r="C4095" i="3"/>
  <c r="C4083" i="3"/>
  <c r="C4087" i="3"/>
  <c r="C4085" i="3"/>
  <c r="C4099" i="3"/>
  <c r="C4084" i="3"/>
  <c r="C4092" i="3"/>
  <c r="C4100" i="3"/>
  <c r="C4090" i="3"/>
  <c r="C4077" i="3"/>
  <c r="C4086" i="3"/>
  <c r="C4094" i="3"/>
  <c r="C4082" i="3"/>
  <c r="C4080" i="3"/>
  <c r="C4088" i="3"/>
  <c r="C4096" i="3"/>
  <c r="C4098" i="3"/>
  <c r="A339" i="1" l="1"/>
  <c r="A338" i="2"/>
  <c r="C4105" i="3"/>
  <c r="C4113" i="3"/>
  <c r="C4121" i="3"/>
  <c r="C4111" i="3"/>
  <c r="C4123" i="3"/>
  <c r="C4107" i="3"/>
  <c r="C4119" i="3"/>
  <c r="C4115" i="3"/>
  <c r="C4103" i="3"/>
  <c r="C4117" i="3"/>
  <c r="C4109" i="3"/>
  <c r="B4125" i="3"/>
  <c r="C4108" i="3"/>
  <c r="C4116" i="3"/>
  <c r="C4124" i="3"/>
  <c r="C4114" i="3"/>
  <c r="C4101" i="3"/>
  <c r="C4110" i="3"/>
  <c r="C4118" i="3"/>
  <c r="C4106" i="3"/>
  <c r="C4104" i="3"/>
  <c r="C4112" i="3"/>
  <c r="C4120" i="3"/>
  <c r="C4122" i="3"/>
  <c r="A340" i="1" l="1"/>
  <c r="A339" i="2"/>
  <c r="C4129" i="3"/>
  <c r="C4137" i="3"/>
  <c r="C4145" i="3"/>
  <c r="C4133" i="3"/>
  <c r="C4143" i="3"/>
  <c r="C4135" i="3"/>
  <c r="B4149" i="3"/>
  <c r="C4131" i="3"/>
  <c r="C4127" i="3"/>
  <c r="C4141" i="3"/>
  <c r="C4139" i="3"/>
  <c r="C4147" i="3"/>
  <c r="C4132" i="3"/>
  <c r="C4140" i="3"/>
  <c r="C4148" i="3"/>
  <c r="C4138" i="3"/>
  <c r="C4125" i="3"/>
  <c r="C4134" i="3"/>
  <c r="C4142" i="3"/>
  <c r="C4130" i="3"/>
  <c r="C4128" i="3"/>
  <c r="C4136" i="3"/>
  <c r="C4144" i="3"/>
  <c r="C4146" i="3"/>
  <c r="A341" i="1" l="1"/>
  <c r="A340" i="2"/>
  <c r="C4153" i="3"/>
  <c r="C4161" i="3"/>
  <c r="C4169" i="3"/>
  <c r="C4155" i="3"/>
  <c r="C4165" i="3"/>
  <c r="C4163" i="3"/>
  <c r="C4151" i="3"/>
  <c r="C4171" i="3"/>
  <c r="C4157" i="3"/>
  <c r="C4167" i="3"/>
  <c r="C4159" i="3"/>
  <c r="B4173" i="3"/>
  <c r="C4156" i="3"/>
  <c r="C4164" i="3"/>
  <c r="C4172" i="3"/>
  <c r="C4162" i="3"/>
  <c r="C4149" i="3"/>
  <c r="C4158" i="3"/>
  <c r="C4166" i="3"/>
  <c r="C4154" i="3"/>
  <c r="C4152" i="3"/>
  <c r="C4160" i="3"/>
  <c r="C4168" i="3"/>
  <c r="C4170" i="3"/>
  <c r="A341" i="2" l="1"/>
  <c r="A342" i="1"/>
  <c r="C4177" i="3"/>
  <c r="C4185" i="3"/>
  <c r="C4193" i="3"/>
  <c r="C4175" i="3"/>
  <c r="C4187" i="3"/>
  <c r="B4197" i="3"/>
  <c r="C4179" i="3"/>
  <c r="C4191" i="3"/>
  <c r="C4189" i="3"/>
  <c r="C4181" i="3"/>
  <c r="C4195" i="3"/>
  <c r="C4183" i="3"/>
  <c r="C4180" i="3"/>
  <c r="C4188" i="3"/>
  <c r="C4196" i="3"/>
  <c r="C4194" i="3"/>
  <c r="C4173" i="3"/>
  <c r="C4182" i="3"/>
  <c r="C4190" i="3"/>
  <c r="C4178" i="3"/>
  <c r="C4176" i="3"/>
  <c r="C4184" i="3"/>
  <c r="C4192" i="3"/>
  <c r="C4186" i="3"/>
  <c r="A343" i="1" l="1"/>
  <c r="A342" i="2"/>
  <c r="C4201" i="3"/>
  <c r="C4209" i="3"/>
  <c r="C4217" i="3"/>
  <c r="C4207" i="3"/>
  <c r="C4219" i="3"/>
  <c r="C4205" i="3"/>
  <c r="B4221" i="3"/>
  <c r="C4211" i="3"/>
  <c r="C4203" i="3"/>
  <c r="C4215" i="3"/>
  <c r="C4199" i="3"/>
  <c r="C4213" i="3"/>
  <c r="C4204" i="3"/>
  <c r="C4212" i="3"/>
  <c r="C4220" i="3"/>
  <c r="C4218" i="3"/>
  <c r="C4197" i="3"/>
  <c r="C4206" i="3"/>
  <c r="C4214" i="3"/>
  <c r="C4210" i="3"/>
  <c r="C4200" i="3"/>
  <c r="C4208" i="3"/>
  <c r="C4216" i="3"/>
  <c r="C4202" i="3"/>
  <c r="A343" i="2" l="1"/>
  <c r="A344" i="1"/>
  <c r="C4225" i="3"/>
  <c r="C4233" i="3"/>
  <c r="C4241" i="3"/>
  <c r="C4229" i="3"/>
  <c r="C4239" i="3"/>
  <c r="C4235" i="3"/>
  <c r="C4227" i="3"/>
  <c r="B4245" i="3"/>
  <c r="C4231" i="3"/>
  <c r="C4243" i="3"/>
  <c r="C4237" i="3"/>
  <c r="C4223" i="3"/>
  <c r="C4228" i="3"/>
  <c r="C4236" i="3"/>
  <c r="C4244" i="3"/>
  <c r="C4242" i="3"/>
  <c r="C4221" i="3"/>
  <c r="C4230" i="3"/>
  <c r="C4238" i="3"/>
  <c r="C4226" i="3"/>
  <c r="C4224" i="3"/>
  <c r="C4232" i="3"/>
  <c r="C4240" i="3"/>
  <c r="C4234" i="3"/>
  <c r="A345" i="1" l="1"/>
  <c r="A344" i="2"/>
  <c r="C4249" i="3"/>
  <c r="C4257" i="3"/>
  <c r="C4265" i="3"/>
  <c r="C4251" i="3"/>
  <c r="C4261" i="3"/>
  <c r="C4247" i="3"/>
  <c r="C4263" i="3"/>
  <c r="C4267" i="3"/>
  <c r="C4255" i="3"/>
  <c r="B4269" i="3"/>
  <c r="C4253" i="3"/>
  <c r="C4259" i="3"/>
  <c r="C4252" i="3"/>
  <c r="C4260" i="3"/>
  <c r="C4268" i="3"/>
  <c r="C4266" i="3"/>
  <c r="C4245" i="3"/>
  <c r="C4254" i="3"/>
  <c r="C4262" i="3"/>
  <c r="C4250" i="3"/>
  <c r="C4248" i="3"/>
  <c r="C4256" i="3"/>
  <c r="C4264" i="3"/>
  <c r="C4258" i="3"/>
  <c r="A345" i="2" l="1"/>
  <c r="A346" i="1"/>
  <c r="C4273" i="3"/>
  <c r="C4281" i="3"/>
  <c r="C4289" i="3"/>
  <c r="C4271" i="3"/>
  <c r="C4283" i="3"/>
  <c r="B4293" i="3"/>
  <c r="C4277" i="3"/>
  <c r="C4291" i="3"/>
  <c r="C4285" i="3"/>
  <c r="C4279" i="3"/>
  <c r="C4287" i="3"/>
  <c r="C4275" i="3"/>
  <c r="C4276" i="3"/>
  <c r="C4284" i="3"/>
  <c r="C4292" i="3"/>
  <c r="C4290" i="3"/>
  <c r="C4269" i="3"/>
  <c r="C4278" i="3"/>
  <c r="C4286" i="3"/>
  <c r="C4274" i="3"/>
  <c r="C4272" i="3"/>
  <c r="C4280" i="3"/>
  <c r="C4288" i="3"/>
  <c r="C4282" i="3"/>
  <c r="A346" i="2" l="1"/>
  <c r="A347" i="1"/>
  <c r="C4297" i="3"/>
  <c r="C4305" i="3"/>
  <c r="C4313" i="3"/>
  <c r="C4303" i="3"/>
  <c r="C4315" i="3"/>
  <c r="C4307" i="3"/>
  <c r="C4301" i="3"/>
  <c r="C4309" i="3"/>
  <c r="C4295" i="3"/>
  <c r="B4317" i="3"/>
  <c r="C4299" i="3"/>
  <c r="C4311" i="3"/>
  <c r="C4300" i="3"/>
  <c r="C4308" i="3"/>
  <c r="C4316" i="3"/>
  <c r="C4314" i="3"/>
  <c r="C4293" i="3"/>
  <c r="C4302" i="3"/>
  <c r="C4310" i="3"/>
  <c r="C4298" i="3"/>
  <c r="C4296" i="3"/>
  <c r="C4304" i="3"/>
  <c r="C4312" i="3"/>
  <c r="C4306" i="3"/>
  <c r="A348" i="1" l="1"/>
  <c r="A347" i="2"/>
  <c r="C4321" i="3"/>
  <c r="C4329" i="3"/>
  <c r="C4337" i="3"/>
  <c r="C4325" i="3"/>
  <c r="C4335" i="3"/>
  <c r="C4319" i="3"/>
  <c r="C4333" i="3"/>
  <c r="C4323" i="3"/>
  <c r="B4341" i="3"/>
  <c r="C4331" i="3"/>
  <c r="C4339" i="3"/>
  <c r="C4327" i="3"/>
  <c r="C4324" i="3"/>
  <c r="C4332" i="3"/>
  <c r="C4340" i="3"/>
  <c r="C4322" i="3"/>
  <c r="C4338" i="3"/>
  <c r="C4317" i="3"/>
  <c r="C4326" i="3"/>
  <c r="C4334" i="3"/>
  <c r="C4320" i="3"/>
  <c r="C4328" i="3"/>
  <c r="C4336" i="3"/>
  <c r="C4330" i="3"/>
  <c r="A348" i="2" l="1"/>
  <c r="A349" i="1"/>
  <c r="C4345" i="3"/>
  <c r="C4353" i="3"/>
  <c r="C4361" i="3"/>
  <c r="C4347" i="3"/>
  <c r="C4357" i="3"/>
  <c r="C4349" i="3"/>
  <c r="C4363" i="3"/>
  <c r="C4359" i="3"/>
  <c r="C4355" i="3"/>
  <c r="C4343" i="3"/>
  <c r="C4351" i="3"/>
  <c r="B4365" i="3"/>
  <c r="C4348" i="3"/>
  <c r="C4356" i="3"/>
  <c r="C4364" i="3"/>
  <c r="C4354" i="3"/>
  <c r="C4341" i="3"/>
  <c r="C4350" i="3"/>
  <c r="C4358" i="3"/>
  <c r="C4346" i="3"/>
  <c r="C4362" i="3"/>
  <c r="C4344" i="3"/>
  <c r="C4352" i="3"/>
  <c r="C4360" i="3"/>
  <c r="A350" i="1" l="1"/>
  <c r="A349" i="2"/>
  <c r="C4369" i="3"/>
  <c r="C4377" i="3"/>
  <c r="C4385" i="3"/>
  <c r="C4367" i="3"/>
  <c r="C4379" i="3"/>
  <c r="B4389" i="3"/>
  <c r="C4375" i="3"/>
  <c r="C4381" i="3"/>
  <c r="C4383" i="3"/>
  <c r="C4371" i="3"/>
  <c r="C4387" i="3"/>
  <c r="C4373" i="3"/>
  <c r="C4372" i="3"/>
  <c r="C4380" i="3"/>
  <c r="C4388" i="3"/>
  <c r="C4370" i="3"/>
  <c r="C4378" i="3"/>
  <c r="C4365" i="3"/>
  <c r="C4374" i="3"/>
  <c r="C4382" i="3"/>
  <c r="C4368" i="3"/>
  <c r="C4376" i="3"/>
  <c r="C4384" i="3"/>
  <c r="C4386" i="3"/>
  <c r="A351" i="1" l="1"/>
  <c r="A350" i="2"/>
  <c r="C4393" i="3"/>
  <c r="C4399" i="3"/>
  <c r="C4403" i="3"/>
  <c r="C4407" i="3"/>
  <c r="C4411" i="3"/>
  <c r="C4398" i="3"/>
  <c r="C4404" i="3"/>
  <c r="C4409" i="3"/>
  <c r="C4391" i="3"/>
  <c r="C4401" i="3"/>
  <c r="C4408" i="3"/>
  <c r="C4397" i="3"/>
  <c r="C4406" i="3"/>
  <c r="C4402" i="3"/>
  <c r="B4413" i="3"/>
  <c r="C4395" i="3"/>
  <c r="C4410" i="3"/>
  <c r="C4400" i="3"/>
  <c r="C4405" i="3"/>
  <c r="C4412" i="3"/>
  <c r="C4396" i="3"/>
  <c r="C4389" i="3"/>
  <c r="C4394" i="3"/>
  <c r="C4392" i="3"/>
  <c r="A351" i="2" l="1"/>
  <c r="A352" i="1"/>
  <c r="C4415" i="3"/>
  <c r="C4419" i="3"/>
  <c r="C4423" i="3"/>
  <c r="C4427" i="3"/>
  <c r="C4431" i="3"/>
  <c r="C4435" i="3"/>
  <c r="C4413" i="3"/>
  <c r="C4420" i="3"/>
  <c r="C4425" i="3"/>
  <c r="C4430" i="3"/>
  <c r="C4436" i="3"/>
  <c r="C4416" i="3"/>
  <c r="C4422" i="3"/>
  <c r="C4429" i="3"/>
  <c r="B4437" i="3"/>
  <c r="C4417" i="3"/>
  <c r="C4426" i="3"/>
  <c r="C4434" i="3"/>
  <c r="C4428" i="3"/>
  <c r="C4421" i="3"/>
  <c r="C4433" i="3"/>
  <c r="C4418" i="3"/>
  <c r="C4424" i="3"/>
  <c r="C4432" i="3"/>
  <c r="A353" i="1" l="1"/>
  <c r="A352" i="2"/>
  <c r="C4439" i="3"/>
  <c r="C4443" i="3"/>
  <c r="C4447" i="3"/>
  <c r="C4451" i="3"/>
  <c r="C4455" i="3"/>
  <c r="C4459" i="3"/>
  <c r="C4441" i="3"/>
  <c r="C4446" i="3"/>
  <c r="C4452" i="3"/>
  <c r="C4457" i="3"/>
  <c r="C4444" i="3"/>
  <c r="C4450" i="3"/>
  <c r="C4458" i="3"/>
  <c r="C4445" i="3"/>
  <c r="C4454" i="3"/>
  <c r="C4440" i="3"/>
  <c r="C4453" i="3"/>
  <c r="C4448" i="3"/>
  <c r="C4460" i="3"/>
  <c r="C4442" i="3"/>
  <c r="C4449" i="3"/>
  <c r="C4456" i="3"/>
  <c r="C4437" i="3"/>
  <c r="B4461" i="3"/>
  <c r="A354" i="1" l="1"/>
  <c r="A353" i="2"/>
  <c r="C4463" i="3"/>
  <c r="C4467" i="3"/>
  <c r="C4471" i="3"/>
  <c r="C4475" i="3"/>
  <c r="C4479" i="3"/>
  <c r="C4483" i="3"/>
  <c r="C4461" i="3"/>
  <c r="C4468" i="3"/>
  <c r="C4473" i="3"/>
  <c r="C4478" i="3"/>
  <c r="C4484" i="3"/>
  <c r="C4465" i="3"/>
  <c r="C4472" i="3"/>
  <c r="C4480" i="3"/>
  <c r="C4464" i="3"/>
  <c r="C4474" i="3"/>
  <c r="C4482" i="3"/>
  <c r="C4466" i="3"/>
  <c r="C4477" i="3"/>
  <c r="C4470" i="3"/>
  <c r="B4485" i="3"/>
  <c r="C4469" i="3"/>
  <c r="C4476" i="3"/>
  <c r="C4481" i="3"/>
  <c r="A354" i="2" l="1"/>
  <c r="A355" i="1"/>
  <c r="C4487" i="3"/>
  <c r="C4491" i="3"/>
  <c r="C4495" i="3"/>
  <c r="C4499" i="3"/>
  <c r="C4503" i="3"/>
  <c r="C4507" i="3"/>
  <c r="C4489" i="3"/>
  <c r="C4494" i="3"/>
  <c r="C4500" i="3"/>
  <c r="C4505" i="3"/>
  <c r="C4485" i="3"/>
  <c r="C4493" i="3"/>
  <c r="C4501" i="3"/>
  <c r="C4508" i="3"/>
  <c r="C4492" i="3"/>
  <c r="C4502" i="3"/>
  <c r="C4490" i="3"/>
  <c r="C4504" i="3"/>
  <c r="C4497" i="3"/>
  <c r="B4509" i="3"/>
  <c r="C4496" i="3"/>
  <c r="C4498" i="3"/>
  <c r="C4506" i="3"/>
  <c r="C4488" i="3"/>
  <c r="A355" i="2" l="1"/>
  <c r="A356" i="1"/>
  <c r="C4511" i="3"/>
  <c r="C4515" i="3"/>
  <c r="C4519" i="3"/>
  <c r="C4523" i="3"/>
  <c r="C4527" i="3"/>
  <c r="C4531" i="3"/>
  <c r="C4509" i="3"/>
  <c r="C4516" i="3"/>
  <c r="C4521" i="3"/>
  <c r="C4526" i="3"/>
  <c r="C4532" i="3"/>
  <c r="C4514" i="3"/>
  <c r="C4522" i="3"/>
  <c r="C4529" i="3"/>
  <c r="C4512" i="3"/>
  <c r="C4520" i="3"/>
  <c r="C4530" i="3"/>
  <c r="C4517" i="3"/>
  <c r="C4528" i="3"/>
  <c r="C4524" i="3"/>
  <c r="C4518" i="3"/>
  <c r="C4525" i="3"/>
  <c r="B4533" i="3"/>
  <c r="C4513" i="3"/>
  <c r="A356" i="2" l="1"/>
  <c r="A357" i="1"/>
  <c r="C4535" i="3"/>
  <c r="C4539" i="3"/>
  <c r="C4543" i="3"/>
  <c r="C4547" i="3"/>
  <c r="C4551" i="3"/>
  <c r="C4555" i="3"/>
  <c r="C4537" i="3"/>
  <c r="C4542" i="3"/>
  <c r="C4548" i="3"/>
  <c r="C4553" i="3"/>
  <c r="C4536" i="3"/>
  <c r="C4544" i="3"/>
  <c r="C4550" i="3"/>
  <c r="B4557" i="3"/>
  <c r="C4540" i="3"/>
  <c r="C4549" i="3"/>
  <c r="C4541" i="3"/>
  <c r="C4554" i="3"/>
  <c r="C4533" i="3"/>
  <c r="C4546" i="3"/>
  <c r="C4545" i="3"/>
  <c r="C4552" i="3"/>
  <c r="C4556" i="3"/>
  <c r="C4538" i="3"/>
  <c r="A357" i="2" l="1"/>
  <c r="A358" i="1"/>
  <c r="C4559" i="3"/>
  <c r="C4563" i="3"/>
  <c r="C4567" i="3"/>
  <c r="C4571" i="3"/>
  <c r="C4575" i="3"/>
  <c r="C4579" i="3"/>
  <c r="C4557" i="3"/>
  <c r="C4564" i="3"/>
  <c r="C4569" i="3"/>
  <c r="C4574" i="3"/>
  <c r="C4580" i="3"/>
  <c r="C4565" i="3"/>
  <c r="C4572" i="3"/>
  <c r="C4578" i="3"/>
  <c r="C4560" i="3"/>
  <c r="C4568" i="3"/>
  <c r="C4577" i="3"/>
  <c r="C4566" i="3"/>
  <c r="B4581" i="3"/>
  <c r="C4561" i="3"/>
  <c r="C4573" i="3"/>
  <c r="C4570" i="3"/>
  <c r="C4576" i="3"/>
  <c r="C4562" i="3"/>
  <c r="A359" i="1" l="1"/>
  <c r="A358" i="2"/>
  <c r="C4583" i="3"/>
  <c r="C4587" i="3"/>
  <c r="C4591" i="3"/>
  <c r="C4595" i="3"/>
  <c r="C4599" i="3"/>
  <c r="C4603" i="3"/>
  <c r="C4585" i="3"/>
  <c r="C4590" i="3"/>
  <c r="C4596" i="3"/>
  <c r="C4601" i="3"/>
  <c r="C4586" i="3"/>
  <c r="C4593" i="3"/>
  <c r="C4600" i="3"/>
  <c r="C4588" i="3"/>
  <c r="C4597" i="3"/>
  <c r="B4605" i="3"/>
  <c r="C4592" i="3"/>
  <c r="C4604" i="3"/>
  <c r="C4584" i="3"/>
  <c r="C4598" i="3"/>
  <c r="C4594" i="3"/>
  <c r="C4602" i="3"/>
  <c r="C4581" i="3"/>
  <c r="C4589" i="3"/>
  <c r="A359" i="2" l="1"/>
  <c r="A360" i="1"/>
  <c r="C4607" i="3"/>
  <c r="C4611" i="3"/>
  <c r="C4615" i="3"/>
  <c r="C4619" i="3"/>
  <c r="C4623" i="3"/>
  <c r="C4627" i="3"/>
  <c r="C4605" i="3"/>
  <c r="C4612" i="3"/>
  <c r="C4617" i="3"/>
  <c r="C4622" i="3"/>
  <c r="C4628" i="3"/>
  <c r="C4608" i="3"/>
  <c r="C4614" i="3"/>
  <c r="C4621" i="3"/>
  <c r="B4629" i="3"/>
  <c r="C4616" i="3"/>
  <c r="C4625" i="3"/>
  <c r="C4618" i="3"/>
  <c r="C4610" i="3"/>
  <c r="C4624" i="3"/>
  <c r="C4620" i="3"/>
  <c r="C4626" i="3"/>
  <c r="C4609" i="3"/>
  <c r="C4613" i="3"/>
  <c r="A361" i="1" l="1"/>
  <c r="A360" i="2"/>
  <c r="C4631" i="3"/>
  <c r="C4635" i="3"/>
  <c r="C4639" i="3"/>
  <c r="C4643" i="3"/>
  <c r="C4647" i="3"/>
  <c r="C4651" i="3"/>
  <c r="C4633" i="3"/>
  <c r="C4638" i="3"/>
  <c r="C4644" i="3"/>
  <c r="C4649" i="3"/>
  <c r="C4636" i="3"/>
  <c r="C4642" i="3"/>
  <c r="C4650" i="3"/>
  <c r="C4634" i="3"/>
  <c r="C4645" i="3"/>
  <c r="B4653" i="3"/>
  <c r="C4629" i="3"/>
  <c r="C4641" i="3"/>
  <c r="C4637" i="3"/>
  <c r="C4648" i="3"/>
  <c r="C4646" i="3"/>
  <c r="C4652" i="3"/>
  <c r="C4632" i="3"/>
  <c r="C4640" i="3"/>
  <c r="A362" i="1" l="1"/>
  <c r="A361" i="2"/>
  <c r="C4655" i="3"/>
  <c r="C4659" i="3"/>
  <c r="C4663" i="3"/>
  <c r="C4667" i="3"/>
  <c r="C4671" i="3"/>
  <c r="C4675" i="3"/>
  <c r="C4653" i="3"/>
  <c r="C4660" i="3"/>
  <c r="C4665" i="3"/>
  <c r="C4670" i="3"/>
  <c r="C4676" i="3"/>
  <c r="C4657" i="3"/>
  <c r="C4664" i="3"/>
  <c r="C4672" i="3"/>
  <c r="C4662" i="3"/>
  <c r="C4673" i="3"/>
  <c r="C4656" i="3"/>
  <c r="C4668" i="3"/>
  <c r="C4661" i="3"/>
  <c r="C4674" i="3"/>
  <c r="C4669" i="3"/>
  <c r="B4677" i="3"/>
  <c r="C4658" i="3"/>
  <c r="C4666" i="3"/>
  <c r="A363" i="1" l="1"/>
  <c r="A362" i="2"/>
  <c r="C4679" i="3"/>
  <c r="C4683" i="3"/>
  <c r="C4687" i="3"/>
  <c r="C4691" i="3"/>
  <c r="C4695" i="3"/>
  <c r="C4699" i="3"/>
  <c r="C4681" i="3"/>
  <c r="C4686" i="3"/>
  <c r="C4692" i="3"/>
  <c r="C4697" i="3"/>
  <c r="C4677" i="3"/>
  <c r="C4685" i="3"/>
  <c r="C4693" i="3"/>
  <c r="C4700" i="3"/>
  <c r="C4682" i="3"/>
  <c r="C4690" i="3"/>
  <c r="B4701" i="3"/>
  <c r="C4680" i="3"/>
  <c r="C4694" i="3"/>
  <c r="C4688" i="3"/>
  <c r="C4698" i="3"/>
  <c r="C4696" i="3"/>
  <c r="C4684" i="3"/>
  <c r="C4689" i="3"/>
  <c r="A363" i="2" l="1"/>
  <c r="A364" i="1"/>
  <c r="C4703" i="3"/>
  <c r="C4707" i="3"/>
  <c r="C4711" i="3"/>
  <c r="C4715" i="3"/>
  <c r="C4719" i="3"/>
  <c r="C4723" i="3"/>
  <c r="C4701" i="3"/>
  <c r="C4708" i="3"/>
  <c r="C4713" i="3"/>
  <c r="C4718" i="3"/>
  <c r="C4724" i="3"/>
  <c r="C4706" i="3"/>
  <c r="C4714" i="3"/>
  <c r="C4721" i="3"/>
  <c r="C4710" i="3"/>
  <c r="C4720" i="3"/>
  <c r="C4705" i="3"/>
  <c r="C4717" i="3"/>
  <c r="C4712" i="3"/>
  <c r="B4725" i="3"/>
  <c r="C4722" i="3"/>
  <c r="C4704" i="3"/>
  <c r="C4709" i="3"/>
  <c r="C4716" i="3"/>
  <c r="A364" i="2" l="1"/>
  <c r="A365" i="1"/>
  <c r="C4727" i="3"/>
  <c r="C4731" i="3"/>
  <c r="C4735" i="3"/>
  <c r="C4739" i="3"/>
  <c r="C4743" i="3"/>
  <c r="C4747" i="3"/>
  <c r="C4729" i="3"/>
  <c r="C4734" i="3"/>
  <c r="C4740" i="3"/>
  <c r="C4745" i="3"/>
  <c r="C4728" i="3"/>
  <c r="C4736" i="3"/>
  <c r="C4742" i="3"/>
  <c r="B4749" i="3"/>
  <c r="C4730" i="3"/>
  <c r="C4738" i="3"/>
  <c r="C4748" i="3"/>
  <c r="C4732" i="3"/>
  <c r="C4744" i="3"/>
  <c r="C4737" i="3"/>
  <c r="C4746" i="3"/>
  <c r="C4725" i="3"/>
  <c r="C4733" i="3"/>
  <c r="C4741" i="3"/>
  <c r="A366" i="1" l="1"/>
  <c r="A365" i="2"/>
  <c r="C4751" i="3"/>
  <c r="C4755" i="3"/>
  <c r="C4759" i="3"/>
  <c r="C4763" i="3"/>
  <c r="C4767" i="3"/>
  <c r="C4771" i="3"/>
  <c r="C4749" i="3"/>
  <c r="C4756" i="3"/>
  <c r="C4761" i="3"/>
  <c r="C4766" i="3"/>
  <c r="C4772" i="3"/>
  <c r="C4757" i="3"/>
  <c r="C4764" i="3"/>
  <c r="C4770" i="3"/>
  <c r="C4758" i="3"/>
  <c r="C4768" i="3"/>
  <c r="C4754" i="3"/>
  <c r="C4769" i="3"/>
  <c r="C4752" i="3"/>
  <c r="C4762" i="3"/>
  <c r="B4773" i="3"/>
  <c r="C4753" i="3"/>
  <c r="C4760" i="3"/>
  <c r="C4765" i="3"/>
  <c r="A366" i="2" l="1"/>
  <c r="A367" i="1"/>
  <c r="C4775" i="3"/>
  <c r="C4779" i="3"/>
  <c r="C4783" i="3"/>
  <c r="C4787" i="3"/>
  <c r="C4791" i="3"/>
  <c r="C4795" i="3"/>
  <c r="C4777" i="3"/>
  <c r="C4782" i="3"/>
  <c r="C4788" i="3"/>
  <c r="C4793" i="3"/>
  <c r="C4778" i="3"/>
  <c r="C4785" i="3"/>
  <c r="C4792" i="3"/>
  <c r="C4776" i="3"/>
  <c r="C4786" i="3"/>
  <c r="C4796" i="3"/>
  <c r="C4781" i="3"/>
  <c r="C4794" i="3"/>
  <c r="C4773" i="3"/>
  <c r="C4789" i="3"/>
  <c r="B4797" i="3"/>
  <c r="C4780" i="3"/>
  <c r="C4784" i="3"/>
  <c r="C4790" i="3"/>
  <c r="A368" i="1" l="1"/>
  <c r="A367" i="2"/>
  <c r="C4799" i="3"/>
  <c r="C4803" i="3"/>
  <c r="C4807" i="3"/>
  <c r="C4811" i="3"/>
  <c r="C4815" i="3"/>
  <c r="C4819" i="3"/>
  <c r="C4797" i="3"/>
  <c r="C4804" i="3"/>
  <c r="C4809" i="3"/>
  <c r="C4814" i="3"/>
  <c r="C4820" i="3"/>
  <c r="C4800" i="3"/>
  <c r="C4806" i="3"/>
  <c r="C4813" i="3"/>
  <c r="B4821" i="3"/>
  <c r="C4805" i="3"/>
  <c r="C4816" i="3"/>
  <c r="C4808" i="3"/>
  <c r="C4818" i="3"/>
  <c r="C4801" i="3"/>
  <c r="C4812" i="3"/>
  <c r="C4802" i="3"/>
  <c r="C4810" i="3"/>
  <c r="C4817" i="3"/>
  <c r="A368" i="2" l="1"/>
  <c r="A369" i="1"/>
  <c r="C4823" i="3"/>
  <c r="C4827" i="3"/>
  <c r="C4831" i="3"/>
  <c r="C4835" i="3"/>
  <c r="C4839" i="3"/>
  <c r="C4843" i="3"/>
  <c r="C4825" i="3"/>
  <c r="C4830" i="3"/>
  <c r="C4836" i="3"/>
  <c r="C4841" i="3"/>
  <c r="C4828" i="3"/>
  <c r="C4834" i="3"/>
  <c r="C4842" i="3"/>
  <c r="C4824" i="3"/>
  <c r="C4833" i="3"/>
  <c r="C4844" i="3"/>
  <c r="C4832" i="3"/>
  <c r="B4845" i="3"/>
  <c r="C4826" i="3"/>
  <c r="C4838" i="3"/>
  <c r="C4821" i="3"/>
  <c r="C4829" i="3"/>
  <c r="C4837" i="3"/>
  <c r="C4840" i="3"/>
  <c r="A370" i="1" l="1"/>
  <c r="A369" i="2"/>
  <c r="C4847" i="3"/>
  <c r="C4851" i="3"/>
  <c r="C4855" i="3"/>
  <c r="C4859" i="3"/>
  <c r="C4863" i="3"/>
  <c r="C4867" i="3"/>
  <c r="C4845" i="3"/>
  <c r="C4852" i="3"/>
  <c r="C4857" i="3"/>
  <c r="C4862" i="3"/>
  <c r="C4868" i="3"/>
  <c r="C4849" i="3"/>
  <c r="C4856" i="3"/>
  <c r="C4864" i="3"/>
  <c r="C4853" i="3"/>
  <c r="C4861" i="3"/>
  <c r="C4858" i="3"/>
  <c r="B4869" i="3"/>
  <c r="C4850" i="3"/>
  <c r="C4865" i="3"/>
  <c r="C4848" i="3"/>
  <c r="C4854" i="3"/>
  <c r="C4860" i="3"/>
  <c r="C4866" i="3"/>
  <c r="A371" i="1" l="1"/>
  <c r="A370" i="2"/>
  <c r="C4871" i="3"/>
  <c r="C4875" i="3"/>
  <c r="C4879" i="3"/>
  <c r="C4883" i="3"/>
  <c r="C4887" i="3"/>
  <c r="C4891" i="3"/>
  <c r="C4873" i="3"/>
  <c r="C4878" i="3"/>
  <c r="C4884" i="3"/>
  <c r="C4889" i="3"/>
  <c r="C4869" i="3"/>
  <c r="C4877" i="3"/>
  <c r="C4885" i="3"/>
  <c r="C4892" i="3"/>
  <c r="C4872" i="3"/>
  <c r="C4881" i="3"/>
  <c r="C4890" i="3"/>
  <c r="C4882" i="3"/>
  <c r="C4876" i="3"/>
  <c r="C4888" i="3"/>
  <c r="C4874" i="3"/>
  <c r="C4880" i="3"/>
  <c r="C4886" i="3"/>
  <c r="B4893" i="3"/>
  <c r="A371" i="2" l="1"/>
  <c r="A372" i="1"/>
  <c r="C4895" i="3"/>
  <c r="C4899" i="3"/>
  <c r="C4903" i="3"/>
  <c r="C4907" i="3"/>
  <c r="C4911" i="3"/>
  <c r="C4915" i="3"/>
  <c r="C4893" i="3"/>
  <c r="C4900" i="3"/>
  <c r="C4905" i="3"/>
  <c r="C4910" i="3"/>
  <c r="C4916" i="3"/>
  <c r="C4898" i="3"/>
  <c r="C4906" i="3"/>
  <c r="C4913" i="3"/>
  <c r="C4901" i="3"/>
  <c r="C4909" i="3"/>
  <c r="C4896" i="3"/>
  <c r="C4908" i="3"/>
  <c r="C4902" i="3"/>
  <c r="C4914" i="3"/>
  <c r="C4897" i="3"/>
  <c r="C4904" i="3"/>
  <c r="C4912" i="3"/>
  <c r="B4917" i="3"/>
  <c r="A373" i="1" l="1"/>
  <c r="A372" i="2"/>
  <c r="C4919" i="3"/>
  <c r="C4923" i="3"/>
  <c r="C4927" i="3"/>
  <c r="C4931" i="3"/>
  <c r="C4935" i="3"/>
  <c r="C4939" i="3"/>
  <c r="C4921" i="3"/>
  <c r="C4926" i="3"/>
  <c r="C4932" i="3"/>
  <c r="C4937" i="3"/>
  <c r="C4920" i="3"/>
  <c r="C4928" i="3"/>
  <c r="C4934" i="3"/>
  <c r="B4941" i="3"/>
  <c r="C4917" i="3"/>
  <c r="C4929" i="3"/>
  <c r="C4938" i="3"/>
  <c r="C4922" i="3"/>
  <c r="C4933" i="3"/>
  <c r="C4925" i="3"/>
  <c r="C4940" i="3"/>
  <c r="C4924" i="3"/>
  <c r="C4930" i="3"/>
  <c r="C4936" i="3"/>
  <c r="A373" i="2" l="1"/>
  <c r="A374" i="1"/>
  <c r="C4943" i="3"/>
  <c r="C4947" i="3"/>
  <c r="C4951" i="3"/>
  <c r="C4955" i="3"/>
  <c r="C4959" i="3"/>
  <c r="C4963" i="3"/>
  <c r="C4941" i="3"/>
  <c r="C4948" i="3"/>
  <c r="C4953" i="3"/>
  <c r="C4958" i="3"/>
  <c r="C4964" i="3"/>
  <c r="C4949" i="3"/>
  <c r="C4956" i="3"/>
  <c r="C4962" i="3"/>
  <c r="C4946" i="3"/>
  <c r="C4957" i="3"/>
  <c r="C4945" i="3"/>
  <c r="C4960" i="3"/>
  <c r="C4952" i="3"/>
  <c r="B4965" i="3"/>
  <c r="C4950" i="3"/>
  <c r="C4954" i="3"/>
  <c r="C4961" i="3"/>
  <c r="C4944" i="3"/>
  <c r="A374" i="2" l="1"/>
  <c r="A375" i="1"/>
  <c r="C4967" i="3"/>
  <c r="C4971" i="3"/>
  <c r="C4975" i="3"/>
  <c r="C4979" i="3"/>
  <c r="C4983" i="3"/>
  <c r="C4987" i="3"/>
  <c r="C4969" i="3"/>
  <c r="C4974" i="3"/>
  <c r="C4980" i="3"/>
  <c r="C4985" i="3"/>
  <c r="C4970" i="3"/>
  <c r="C4977" i="3"/>
  <c r="C4984" i="3"/>
  <c r="C4965" i="3"/>
  <c r="C4976" i="3"/>
  <c r="C4986" i="3"/>
  <c r="C4972" i="3"/>
  <c r="C4982" i="3"/>
  <c r="C4978" i="3"/>
  <c r="B4989" i="3"/>
  <c r="C4973" i="3"/>
  <c r="C4981" i="3"/>
  <c r="C4988" i="3"/>
  <c r="C4968" i="3"/>
  <c r="A375" i="2" l="1"/>
  <c r="A376" i="1"/>
  <c r="C4991" i="3"/>
  <c r="C4995" i="3"/>
  <c r="C4999" i="3"/>
  <c r="C5003" i="3"/>
  <c r="C5007" i="3"/>
  <c r="C5011" i="3"/>
  <c r="C4989" i="3"/>
  <c r="C4996" i="3"/>
  <c r="C5001" i="3"/>
  <c r="C5006" i="3"/>
  <c r="C5012" i="3"/>
  <c r="C4992" i="3"/>
  <c r="C4998" i="3"/>
  <c r="C5005" i="3"/>
  <c r="B5013" i="3"/>
  <c r="C4994" i="3"/>
  <c r="C5004" i="3"/>
  <c r="C4997" i="3"/>
  <c r="C5009" i="3"/>
  <c r="C5002" i="3"/>
  <c r="C5000" i="3"/>
  <c r="C5008" i="3"/>
  <c r="C5010" i="3"/>
  <c r="C4993" i="3"/>
  <c r="A376" i="2" l="1"/>
  <c r="A377" i="1"/>
  <c r="C5015" i="3"/>
  <c r="C5019" i="3"/>
  <c r="C5023" i="3"/>
  <c r="C5027" i="3"/>
  <c r="C5031" i="3"/>
  <c r="C5035" i="3"/>
  <c r="C5017" i="3"/>
  <c r="C5022" i="3"/>
  <c r="C5028" i="3"/>
  <c r="C5033" i="3"/>
  <c r="C5020" i="3"/>
  <c r="C5026" i="3"/>
  <c r="C5034" i="3"/>
  <c r="C5013" i="3"/>
  <c r="C5024" i="3"/>
  <c r="C5032" i="3"/>
  <c r="C5021" i="3"/>
  <c r="C5036" i="3"/>
  <c r="C5016" i="3"/>
  <c r="C5029" i="3"/>
  <c r="C5025" i="3"/>
  <c r="C5030" i="3"/>
  <c r="B5037" i="3"/>
  <c r="C5018" i="3"/>
  <c r="A377" i="2" l="1"/>
  <c r="A378" i="1"/>
  <c r="C5039" i="3"/>
  <c r="C5043" i="3"/>
  <c r="C5047" i="3"/>
  <c r="C5051" i="3"/>
  <c r="C5055" i="3"/>
  <c r="C5059" i="3"/>
  <c r="C5037" i="3"/>
  <c r="C5044" i="3"/>
  <c r="C5049" i="3"/>
  <c r="C5054" i="3"/>
  <c r="C5060" i="3"/>
  <c r="C5041" i="3"/>
  <c r="C5048" i="3"/>
  <c r="C5056" i="3"/>
  <c r="C5042" i="3"/>
  <c r="C5052" i="3"/>
  <c r="B5061" i="3"/>
  <c r="C5046" i="3"/>
  <c r="C5058" i="3"/>
  <c r="C5040" i="3"/>
  <c r="C5053" i="3"/>
  <c r="C5050" i="3"/>
  <c r="C5057" i="3"/>
  <c r="C5045" i="3"/>
  <c r="A379" i="1" l="1"/>
  <c r="A378" i="2"/>
  <c r="C5063" i="3"/>
  <c r="C5067" i="3"/>
  <c r="C5071" i="3"/>
  <c r="C5075" i="3"/>
  <c r="C5079" i="3"/>
  <c r="C5083" i="3"/>
  <c r="C5065" i="3"/>
  <c r="C5070" i="3"/>
  <c r="C5076" i="3"/>
  <c r="C5081" i="3"/>
  <c r="C5061" i="3"/>
  <c r="C5069" i="3"/>
  <c r="C5077" i="3"/>
  <c r="C5084" i="3"/>
  <c r="C5072" i="3"/>
  <c r="C5080" i="3"/>
  <c r="C5073" i="3"/>
  <c r="B5085" i="3"/>
  <c r="C5066" i="3"/>
  <c r="C5078" i="3"/>
  <c r="C5074" i="3"/>
  <c r="C5082" i="3"/>
  <c r="C5064" i="3"/>
  <c r="C5068" i="3"/>
  <c r="A380" i="1" l="1"/>
  <c r="A379" i="2"/>
  <c r="C5087" i="3"/>
  <c r="C5091" i="3"/>
  <c r="C5095" i="3"/>
  <c r="C5099" i="3"/>
  <c r="C5103" i="3"/>
  <c r="C5107" i="3"/>
  <c r="C5085" i="3"/>
  <c r="C5092" i="3"/>
  <c r="C5097" i="3"/>
  <c r="C5102" i="3"/>
  <c r="C5108" i="3"/>
  <c r="C5090" i="3"/>
  <c r="C5098" i="3"/>
  <c r="C5105" i="3"/>
  <c r="C5089" i="3"/>
  <c r="C5100" i="3"/>
  <c r="B5109" i="3"/>
  <c r="C5096" i="3"/>
  <c r="C5093" i="3"/>
  <c r="C5104" i="3"/>
  <c r="C5101" i="3"/>
  <c r="C5106" i="3"/>
  <c r="C5088" i="3"/>
  <c r="C5094" i="3"/>
  <c r="A381" i="1" l="1"/>
  <c r="A380" i="2"/>
  <c r="C5111" i="3"/>
  <c r="C5115" i="3"/>
  <c r="C5119" i="3"/>
  <c r="C5123" i="3"/>
  <c r="C5127" i="3"/>
  <c r="C5131" i="3"/>
  <c r="C5113" i="3"/>
  <c r="C5118" i="3"/>
  <c r="C5124" i="3"/>
  <c r="C5129" i="3"/>
  <c r="C5112" i="3"/>
  <c r="C5120" i="3"/>
  <c r="C5126" i="3"/>
  <c r="B5133" i="3"/>
  <c r="C5117" i="3"/>
  <c r="C5128" i="3"/>
  <c r="C5109" i="3"/>
  <c r="C5122" i="3"/>
  <c r="C5116" i="3"/>
  <c r="C5130" i="3"/>
  <c r="C5125" i="3"/>
  <c r="C5132" i="3"/>
  <c r="C5114" i="3"/>
  <c r="C5121" i="3"/>
  <c r="A382" i="1" l="1"/>
  <c r="A381" i="2"/>
  <c r="C5135" i="3"/>
  <c r="C5139" i="3"/>
  <c r="C5143" i="3"/>
  <c r="C5147" i="3"/>
  <c r="C5151" i="3"/>
  <c r="C5155" i="3"/>
  <c r="C5133" i="3"/>
  <c r="C5140" i="3"/>
  <c r="C5145" i="3"/>
  <c r="C5150" i="3"/>
  <c r="C5156" i="3"/>
  <c r="C5141" i="3"/>
  <c r="C5148" i="3"/>
  <c r="C5154" i="3"/>
  <c r="C5137" i="3"/>
  <c r="C5146" i="3"/>
  <c r="B5157" i="3"/>
  <c r="C5136" i="3"/>
  <c r="C5149" i="3"/>
  <c r="C5142" i="3"/>
  <c r="C5153" i="3"/>
  <c r="C5152" i="3"/>
  <c r="C5138" i="3"/>
  <c r="C5144" i="3"/>
  <c r="A383" i="1" l="1"/>
  <c r="A382" i="2"/>
  <c r="C5159" i="3"/>
  <c r="C5163" i="3"/>
  <c r="C5167" i="3"/>
  <c r="C5171" i="3"/>
  <c r="C5175" i="3"/>
  <c r="C5179" i="3"/>
  <c r="C5161" i="3"/>
  <c r="C5166" i="3"/>
  <c r="C5172" i="3"/>
  <c r="C5177" i="3"/>
  <c r="C5162" i="3"/>
  <c r="C5169" i="3"/>
  <c r="C5176" i="3"/>
  <c r="C5165" i="3"/>
  <c r="C5174" i="3"/>
  <c r="C5160" i="3"/>
  <c r="C5173" i="3"/>
  <c r="C5168" i="3"/>
  <c r="C5180" i="3"/>
  <c r="C5178" i="3"/>
  <c r="C5157" i="3"/>
  <c r="B5181" i="3"/>
  <c r="C5164" i="3"/>
  <c r="C5170" i="3"/>
  <c r="A384" i="1" l="1"/>
  <c r="A383" i="2"/>
  <c r="C5183" i="3"/>
  <c r="C5187" i="3"/>
  <c r="C5191" i="3"/>
  <c r="C5195" i="3"/>
  <c r="C5199" i="3"/>
  <c r="C5203" i="3"/>
  <c r="C5181" i="3"/>
  <c r="C5188" i="3"/>
  <c r="C5193" i="3"/>
  <c r="C5198" i="3"/>
  <c r="C5204" i="3"/>
  <c r="C5184" i="3"/>
  <c r="C5190" i="3"/>
  <c r="C5197" i="3"/>
  <c r="B5205" i="3"/>
  <c r="C5185" i="3"/>
  <c r="C5194" i="3"/>
  <c r="C5202" i="3"/>
  <c r="C5186" i="3"/>
  <c r="C5200" i="3"/>
  <c r="C5192" i="3"/>
  <c r="C5201" i="3"/>
  <c r="C5189" i="3"/>
  <c r="C5196" i="3"/>
  <c r="A384" i="2" l="1"/>
  <c r="A385" i="1"/>
  <c r="C5207" i="3"/>
  <c r="C5211" i="3"/>
  <c r="C5215" i="3"/>
  <c r="C5219" i="3"/>
  <c r="C5223" i="3"/>
  <c r="C5227" i="3"/>
  <c r="C5209" i="3"/>
  <c r="C5214" i="3"/>
  <c r="C5220" i="3"/>
  <c r="C5225" i="3"/>
  <c r="C5212" i="3"/>
  <c r="C5218" i="3"/>
  <c r="C5226" i="3"/>
  <c r="C5213" i="3"/>
  <c r="C5222" i="3"/>
  <c r="C5210" i="3"/>
  <c r="C5224" i="3"/>
  <c r="C5205" i="3"/>
  <c r="C5217" i="3"/>
  <c r="B5229" i="3"/>
  <c r="C5228" i="3"/>
  <c r="C5208" i="3"/>
  <c r="C5216" i="3"/>
  <c r="C5221" i="3"/>
  <c r="A386" i="1" l="1"/>
  <c r="A385" i="2"/>
  <c r="C5231" i="3"/>
  <c r="C5235" i="3"/>
  <c r="C5239" i="3"/>
  <c r="C5243" i="3"/>
  <c r="C5247" i="3"/>
  <c r="C5251" i="3"/>
  <c r="C5229" i="3"/>
  <c r="C5236" i="3"/>
  <c r="C5241" i="3"/>
  <c r="C5246" i="3"/>
  <c r="C5252" i="3"/>
  <c r="C5233" i="3"/>
  <c r="C5240" i="3"/>
  <c r="C5248" i="3"/>
  <c r="C5232" i="3"/>
  <c r="C5242" i="3"/>
  <c r="C5250" i="3"/>
  <c r="C5237" i="3"/>
  <c r="C5249" i="3"/>
  <c r="C5244" i="3"/>
  <c r="B5253" i="3"/>
  <c r="C5234" i="3"/>
  <c r="C5238" i="3"/>
  <c r="C5245" i="3"/>
  <c r="A386" i="2" l="1"/>
  <c r="A387" i="1"/>
  <c r="C5255" i="3"/>
  <c r="C5259" i="3"/>
  <c r="C5263" i="3"/>
  <c r="C5267" i="3"/>
  <c r="C5271" i="3"/>
  <c r="C5275" i="3"/>
  <c r="C5257" i="3"/>
  <c r="C5262" i="3"/>
  <c r="C5268" i="3"/>
  <c r="C5273" i="3"/>
  <c r="C5253" i="3"/>
  <c r="C5261" i="3"/>
  <c r="C5269" i="3"/>
  <c r="C5276" i="3"/>
  <c r="C5260" i="3"/>
  <c r="C5270" i="3"/>
  <c r="C5264" i="3"/>
  <c r="C5274" i="3"/>
  <c r="C5256" i="3"/>
  <c r="C5266" i="3"/>
  <c r="B5277" i="3"/>
  <c r="C5258" i="3"/>
  <c r="C5265" i="3"/>
  <c r="C5272" i="3"/>
  <c r="A388" i="1" l="1"/>
  <c r="A387" i="2"/>
  <c r="C5279" i="3"/>
  <c r="C5283" i="3"/>
  <c r="C5287" i="3"/>
  <c r="C5291" i="3"/>
  <c r="C5295" i="3"/>
  <c r="C5299" i="3"/>
  <c r="C5277" i="3"/>
  <c r="C5284" i="3"/>
  <c r="C5289" i="3"/>
  <c r="C5294" i="3"/>
  <c r="C5300" i="3"/>
  <c r="C5282" i="3"/>
  <c r="C5290" i="3"/>
  <c r="C5297" i="3"/>
  <c r="C5280" i="3"/>
  <c r="C5288" i="3"/>
  <c r="C5298" i="3"/>
  <c r="C5286" i="3"/>
  <c r="B5301" i="3"/>
  <c r="C5281" i="3"/>
  <c r="C5293" i="3"/>
  <c r="C5285" i="3"/>
  <c r="C5292" i="3"/>
  <c r="C5296" i="3"/>
  <c r="A388" i="2" l="1"/>
  <c r="A389" i="1"/>
  <c r="C5303" i="3"/>
  <c r="C5307" i="3"/>
  <c r="C5311" i="3"/>
  <c r="C5315" i="3"/>
  <c r="C5319" i="3"/>
  <c r="C5323" i="3"/>
  <c r="C5305" i="3"/>
  <c r="C5310" i="3"/>
  <c r="C5316" i="3"/>
  <c r="C5321" i="3"/>
  <c r="C5304" i="3"/>
  <c r="C5312" i="3"/>
  <c r="C5318" i="3"/>
  <c r="B5325" i="3"/>
  <c r="C5308" i="3"/>
  <c r="C5317" i="3"/>
  <c r="C5313" i="3"/>
  <c r="C5324" i="3"/>
  <c r="C5306" i="3"/>
  <c r="C5320" i="3"/>
  <c r="C5301" i="3"/>
  <c r="C5309" i="3"/>
  <c r="C5314" i="3"/>
  <c r="C5322" i="3"/>
  <c r="A389" i="2" l="1"/>
  <c r="A390" i="1"/>
  <c r="C5327" i="3"/>
  <c r="C5331" i="3"/>
  <c r="C5335" i="3"/>
  <c r="C5339" i="3"/>
  <c r="C5343" i="3"/>
  <c r="C5347" i="3"/>
  <c r="C5325" i="3"/>
  <c r="C5332" i="3"/>
  <c r="C5337" i="3"/>
  <c r="C5342" i="3"/>
  <c r="C5348" i="3"/>
  <c r="C5333" i="3"/>
  <c r="C5340" i="3"/>
  <c r="C5346" i="3"/>
  <c r="C5328" i="3"/>
  <c r="C5336" i="3"/>
  <c r="C5345" i="3"/>
  <c r="C5338" i="3"/>
  <c r="C5330" i="3"/>
  <c r="C5344" i="3"/>
  <c r="C5329" i="3"/>
  <c r="C5334" i="3"/>
  <c r="C5341" i="3"/>
  <c r="B5349" i="3"/>
  <c r="A390" i="2" l="1"/>
  <c r="A391" i="1"/>
  <c r="C5351" i="3"/>
  <c r="C5355" i="3"/>
  <c r="C5359" i="3"/>
  <c r="C5363" i="3"/>
  <c r="C5367" i="3"/>
  <c r="C5371" i="3"/>
  <c r="C5353" i="3"/>
  <c r="C5358" i="3"/>
  <c r="C5364" i="3"/>
  <c r="C5369" i="3"/>
  <c r="C5354" i="3"/>
  <c r="C5361" i="3"/>
  <c r="C5368" i="3"/>
  <c r="C5356" i="3"/>
  <c r="C5365" i="3"/>
  <c r="B5373" i="3"/>
  <c r="C5349" i="3"/>
  <c r="C5362" i="3"/>
  <c r="C5357" i="3"/>
  <c r="C5370" i="3"/>
  <c r="C5352" i="3"/>
  <c r="C5360" i="3"/>
  <c r="C5366" i="3"/>
  <c r="C5372" i="3"/>
  <c r="A392" i="1" l="1"/>
  <c r="A391" i="2"/>
  <c r="C5375" i="3"/>
  <c r="C5379" i="3"/>
  <c r="C5383" i="3"/>
  <c r="C5387" i="3"/>
  <c r="C5391" i="3"/>
  <c r="C5395" i="3"/>
  <c r="C5373" i="3"/>
  <c r="C5380" i="3"/>
  <c r="C5385" i="3"/>
  <c r="C5390" i="3"/>
  <c r="C5396" i="3"/>
  <c r="C5376" i="3"/>
  <c r="C5382" i="3"/>
  <c r="C5389" i="3"/>
  <c r="B5397" i="3"/>
  <c r="C5384" i="3"/>
  <c r="C5393" i="3"/>
  <c r="C5377" i="3"/>
  <c r="C5388" i="3"/>
  <c r="C5381" i="3"/>
  <c r="C5394" i="3"/>
  <c r="C5378" i="3"/>
  <c r="C5386" i="3"/>
  <c r="C5392" i="3"/>
  <c r="A393" i="1" l="1"/>
  <c r="A392" i="2"/>
  <c r="C5399" i="3"/>
  <c r="C5403" i="3"/>
  <c r="C5407" i="3"/>
  <c r="C5411" i="3"/>
  <c r="C5415" i="3"/>
  <c r="C5419" i="3"/>
  <c r="C5401" i="3"/>
  <c r="C5406" i="3"/>
  <c r="C5412" i="3"/>
  <c r="C5417" i="3"/>
  <c r="C5404" i="3"/>
  <c r="C5410" i="3"/>
  <c r="C5418" i="3"/>
  <c r="C5402" i="3"/>
  <c r="C5413" i="3"/>
  <c r="B5421" i="3"/>
  <c r="C5400" i="3"/>
  <c r="C5414" i="3"/>
  <c r="C5408" i="3"/>
  <c r="C5420" i="3"/>
  <c r="C5405" i="3"/>
  <c r="C5409" i="3"/>
  <c r="C5416" i="3"/>
  <c r="C5397" i="3"/>
  <c r="A393" i="2" l="1"/>
  <c r="A394" i="1"/>
  <c r="C5423" i="3"/>
  <c r="C5427" i="3"/>
  <c r="C5431" i="3"/>
  <c r="C5435" i="3"/>
  <c r="C5439" i="3"/>
  <c r="C5443" i="3"/>
  <c r="C5421" i="3"/>
  <c r="C5428" i="3"/>
  <c r="C5433" i="3"/>
  <c r="C5438" i="3"/>
  <c r="C5444" i="3"/>
  <c r="C5425" i="3"/>
  <c r="C5432" i="3"/>
  <c r="C5440" i="3"/>
  <c r="C5430" i="3"/>
  <c r="C5441" i="3"/>
  <c r="C5426" i="3"/>
  <c r="C5437" i="3"/>
  <c r="C5434" i="3"/>
  <c r="B5445" i="3"/>
  <c r="C5429" i="3"/>
  <c r="C5436" i="3"/>
  <c r="C5442" i="3"/>
  <c r="C5424" i="3"/>
  <c r="A395" i="1" l="1"/>
  <c r="A394" i="2"/>
  <c r="C5447" i="3"/>
  <c r="C5451" i="3"/>
  <c r="C5455" i="3"/>
  <c r="C5459" i="3"/>
  <c r="C5463" i="3"/>
  <c r="C5467" i="3"/>
  <c r="C5449" i="3"/>
  <c r="C5454" i="3"/>
  <c r="C5460" i="3"/>
  <c r="C5465" i="3"/>
  <c r="C5445" i="3"/>
  <c r="C5453" i="3"/>
  <c r="C5461" i="3"/>
  <c r="C5468" i="3"/>
  <c r="C5450" i="3"/>
  <c r="C5458" i="3"/>
  <c r="B5469" i="3"/>
  <c r="C5452" i="3"/>
  <c r="C5464" i="3"/>
  <c r="C5457" i="3"/>
  <c r="C5456" i="3"/>
  <c r="C5462" i="3"/>
  <c r="C5466" i="3"/>
  <c r="C5448" i="3"/>
  <c r="A396" i="1" l="1"/>
  <c r="A395" i="2"/>
  <c r="C5471" i="3"/>
  <c r="C5475" i="3"/>
  <c r="C5479" i="3"/>
  <c r="C5483" i="3"/>
  <c r="C5487" i="3"/>
  <c r="C5491" i="3"/>
  <c r="C5469" i="3"/>
  <c r="C5476" i="3"/>
  <c r="C5481" i="3"/>
  <c r="C5486" i="3"/>
  <c r="C5492" i="3"/>
  <c r="C5474" i="3"/>
  <c r="C5482" i="3"/>
  <c r="C5489" i="3"/>
  <c r="C5478" i="3"/>
  <c r="C5488" i="3"/>
  <c r="C5477" i="3"/>
  <c r="C5490" i="3"/>
  <c r="C5472" i="3"/>
  <c r="C5484" i="3"/>
  <c r="C5480" i="3"/>
  <c r="C5485" i="3"/>
  <c r="B5493" i="3"/>
  <c r="C5473" i="3"/>
  <c r="A396" i="2" l="1"/>
  <c r="A397" i="1"/>
  <c r="C5495" i="3"/>
  <c r="C5499" i="3"/>
  <c r="C5503" i="3"/>
  <c r="C5507" i="3"/>
  <c r="C5511" i="3"/>
  <c r="C5515" i="3"/>
  <c r="C5497" i="3"/>
  <c r="C5502" i="3"/>
  <c r="C5508" i="3"/>
  <c r="C5513" i="3"/>
  <c r="C5496" i="3"/>
  <c r="C5504" i="3"/>
  <c r="C5510" i="3"/>
  <c r="B5517" i="3"/>
  <c r="C5498" i="3"/>
  <c r="C5506" i="3"/>
  <c r="C5516" i="3"/>
  <c r="C5501" i="3"/>
  <c r="C5514" i="3"/>
  <c r="C5493" i="3"/>
  <c r="C5509" i="3"/>
  <c r="C5505" i="3"/>
  <c r="C5512" i="3"/>
  <c r="C5500" i="3"/>
  <c r="A398" i="1" l="1"/>
  <c r="A397" i="2"/>
  <c r="C5519" i="3"/>
  <c r="C5523" i="3"/>
  <c r="C5527" i="3"/>
  <c r="C5531" i="3"/>
  <c r="C5535" i="3"/>
  <c r="C5539" i="3"/>
  <c r="C5517" i="3"/>
  <c r="C5524" i="3"/>
  <c r="C5529" i="3"/>
  <c r="C5534" i="3"/>
  <c r="C5540" i="3"/>
  <c r="C5525" i="3"/>
  <c r="C5532" i="3"/>
  <c r="C5538" i="3"/>
  <c r="C5526" i="3"/>
  <c r="C5536" i="3"/>
  <c r="C5528" i="3"/>
  <c r="B5541" i="3"/>
  <c r="C5521" i="3"/>
  <c r="C5533" i="3"/>
  <c r="C5530" i="3"/>
  <c r="C5537" i="3"/>
  <c r="C5520" i="3"/>
  <c r="C5522" i="3"/>
  <c r="A399" i="1" l="1"/>
  <c r="A398" i="2"/>
  <c r="C5543" i="3"/>
  <c r="C5547" i="3"/>
  <c r="C5551" i="3"/>
  <c r="C5555" i="3"/>
  <c r="C5559" i="3"/>
  <c r="C5563" i="3"/>
  <c r="C5545" i="3"/>
  <c r="C5550" i="3"/>
  <c r="C5556" i="3"/>
  <c r="C5561" i="3"/>
  <c r="C5546" i="3"/>
  <c r="C5553" i="3"/>
  <c r="C5560" i="3"/>
  <c r="C5544" i="3"/>
  <c r="C5554" i="3"/>
  <c r="C5564" i="3"/>
  <c r="C5552" i="3"/>
  <c r="B5565" i="3"/>
  <c r="C5548" i="3"/>
  <c r="C5558" i="3"/>
  <c r="C5557" i="3"/>
  <c r="C5562" i="3"/>
  <c r="C5541" i="3"/>
  <c r="C5549" i="3"/>
  <c r="A399" i="2" l="1"/>
  <c r="A400" i="1"/>
  <c r="C5567" i="3"/>
  <c r="C5571" i="3"/>
  <c r="C5575" i="3"/>
  <c r="C5579" i="3"/>
  <c r="C5583" i="3"/>
  <c r="C5587" i="3"/>
  <c r="C5565" i="3"/>
  <c r="C5572" i="3"/>
  <c r="C5577" i="3"/>
  <c r="C5582" i="3"/>
  <c r="C5588" i="3"/>
  <c r="C5568" i="3"/>
  <c r="C5574" i="3"/>
  <c r="C5581" i="3"/>
  <c r="B5589" i="3"/>
  <c r="C5573" i="3"/>
  <c r="C5584" i="3"/>
  <c r="C5578" i="3"/>
  <c r="C5570" i="3"/>
  <c r="C5585" i="3"/>
  <c r="C5580" i="3"/>
  <c r="C5586" i="3"/>
  <c r="C5569" i="3"/>
  <c r="C5576" i="3"/>
  <c r="A401" i="1" l="1"/>
  <c r="A400" i="2"/>
  <c r="C5591" i="3"/>
  <c r="C5595" i="3"/>
  <c r="C5599" i="3"/>
  <c r="C5603" i="3"/>
  <c r="C5607" i="3"/>
  <c r="C5611" i="3"/>
  <c r="C5593" i="3"/>
  <c r="C5598" i="3"/>
  <c r="C5604" i="3"/>
  <c r="C5609" i="3"/>
  <c r="C5596" i="3"/>
  <c r="C5602" i="3"/>
  <c r="C5610" i="3"/>
  <c r="C5592" i="3"/>
  <c r="C5601" i="3"/>
  <c r="C5612" i="3"/>
  <c r="C5589" i="3"/>
  <c r="C5605" i="3"/>
  <c r="C5597" i="3"/>
  <c r="C5608" i="3"/>
  <c r="C5606" i="3"/>
  <c r="B5613" i="3"/>
  <c r="C5594" i="3"/>
  <c r="C5600" i="3"/>
  <c r="A402" i="1" l="1"/>
  <c r="A401" i="2"/>
  <c r="C5615" i="3"/>
  <c r="C5619" i="3"/>
  <c r="C5623" i="3"/>
  <c r="C5627" i="3"/>
  <c r="C5631" i="3"/>
  <c r="C5635" i="3"/>
  <c r="C5613" i="3"/>
  <c r="C5620" i="3"/>
  <c r="C5625" i="3"/>
  <c r="C5630" i="3"/>
  <c r="C5636" i="3"/>
  <c r="C5617" i="3"/>
  <c r="C5624" i="3"/>
  <c r="C5632" i="3"/>
  <c r="C5621" i="3"/>
  <c r="C5629" i="3"/>
  <c r="C5616" i="3"/>
  <c r="C5628" i="3"/>
  <c r="C5622" i="3"/>
  <c r="C5634" i="3"/>
  <c r="C5633" i="3"/>
  <c r="B5637" i="3"/>
  <c r="C5618" i="3"/>
  <c r="C5626" i="3"/>
  <c r="A402" i="2" l="1"/>
  <c r="A403" i="1"/>
  <c r="C5639" i="3"/>
  <c r="C5643" i="3"/>
  <c r="C5647" i="3"/>
  <c r="C5651" i="3"/>
  <c r="C5655" i="3"/>
  <c r="C5659" i="3"/>
  <c r="C5641" i="3"/>
  <c r="C5646" i="3"/>
  <c r="C5652" i="3"/>
  <c r="C5657" i="3"/>
  <c r="C5637" i="3"/>
  <c r="C5645" i="3"/>
  <c r="C5653" i="3"/>
  <c r="C5660" i="3"/>
  <c r="C5640" i="3"/>
  <c r="C5649" i="3"/>
  <c r="C5658" i="3"/>
  <c r="C5642" i="3"/>
  <c r="C5654" i="3"/>
  <c r="C5648" i="3"/>
  <c r="B5661" i="3"/>
  <c r="C5656" i="3"/>
  <c r="C5644" i="3"/>
  <c r="C5650" i="3"/>
  <c r="A404" i="1" l="1"/>
  <c r="A403" i="2"/>
  <c r="C5663" i="3"/>
  <c r="C5667" i="3"/>
  <c r="C5671" i="3"/>
  <c r="C5675" i="3"/>
  <c r="C5679" i="3"/>
  <c r="C5683" i="3"/>
  <c r="C5661" i="3"/>
  <c r="C5668" i="3"/>
  <c r="C5673" i="3"/>
  <c r="C5678" i="3"/>
  <c r="C5684" i="3"/>
  <c r="C5666" i="3"/>
  <c r="C5674" i="3"/>
  <c r="C5681" i="3"/>
  <c r="C5669" i="3"/>
  <c r="C5677" i="3"/>
  <c r="C5665" i="3"/>
  <c r="C5680" i="3"/>
  <c r="C5672" i="3"/>
  <c r="B5685" i="3"/>
  <c r="C5682" i="3"/>
  <c r="C5664" i="3"/>
  <c r="C5670" i="3"/>
  <c r="C5676" i="3"/>
  <c r="A405" i="1" l="1"/>
  <c r="A404" i="2"/>
  <c r="C5687" i="3"/>
  <c r="C5691" i="3"/>
  <c r="C5695" i="3"/>
  <c r="C5699" i="3"/>
  <c r="C5703" i="3"/>
  <c r="C5707" i="3"/>
  <c r="C5689" i="3"/>
  <c r="C5694" i="3"/>
  <c r="C5700" i="3"/>
  <c r="C5705" i="3"/>
  <c r="C5688" i="3"/>
  <c r="C5696" i="3"/>
  <c r="C5702" i="3"/>
  <c r="B5709" i="3"/>
  <c r="C5685" i="3"/>
  <c r="C5697" i="3"/>
  <c r="C5706" i="3"/>
  <c r="C5692" i="3"/>
  <c r="C5704" i="3"/>
  <c r="C5698" i="3"/>
  <c r="C5708" i="3"/>
  <c r="C5690" i="3"/>
  <c r="C5693" i="3"/>
  <c r="C5701" i="3"/>
  <c r="A406" i="1" l="1"/>
  <c r="A405" i="2"/>
  <c r="C5711" i="3"/>
  <c r="C5715" i="3"/>
  <c r="C5719" i="3"/>
  <c r="C5723" i="3"/>
  <c r="C5727" i="3"/>
  <c r="C5731" i="3"/>
  <c r="C5709" i="3"/>
  <c r="C5716" i="3"/>
  <c r="C5721" i="3"/>
  <c r="C5726" i="3"/>
  <c r="C5732" i="3"/>
  <c r="C5717" i="3"/>
  <c r="C5724" i="3"/>
  <c r="C5730" i="3"/>
  <c r="C5714" i="3"/>
  <c r="C5725" i="3"/>
  <c r="C5718" i="3"/>
  <c r="C5729" i="3"/>
  <c r="C5712" i="3"/>
  <c r="C5722" i="3"/>
  <c r="B5733" i="3"/>
  <c r="C5713" i="3"/>
  <c r="C5720" i="3"/>
  <c r="C5728" i="3"/>
  <c r="A407" i="1" l="1"/>
  <c r="A406" i="2"/>
  <c r="C5735" i="3"/>
  <c r="C5739" i="3"/>
  <c r="C5743" i="3"/>
  <c r="C5747" i="3"/>
  <c r="C5751" i="3"/>
  <c r="C5755" i="3"/>
  <c r="C5737" i="3"/>
  <c r="C5742" i="3"/>
  <c r="C5748" i="3"/>
  <c r="C5753" i="3"/>
  <c r="C5738" i="3"/>
  <c r="C5745" i="3"/>
  <c r="C5752" i="3"/>
  <c r="C5733" i="3"/>
  <c r="C5744" i="3"/>
  <c r="C5754" i="3"/>
  <c r="C5741" i="3"/>
  <c r="C5756" i="3"/>
  <c r="C5736" i="3"/>
  <c r="C5749" i="3"/>
  <c r="B5757" i="3"/>
  <c r="C5740" i="3"/>
  <c r="C5746" i="3"/>
  <c r="C5750" i="3"/>
  <c r="A407" i="2" l="1"/>
  <c r="A408" i="1"/>
  <c r="C5759" i="3"/>
  <c r="C5763" i="3"/>
  <c r="C5767" i="3"/>
  <c r="C5771" i="3"/>
  <c r="C5775" i="3"/>
  <c r="C5779" i="3"/>
  <c r="C5757" i="3"/>
  <c r="C5764" i="3"/>
  <c r="C5769" i="3"/>
  <c r="C5774" i="3"/>
  <c r="C5780" i="3"/>
  <c r="C5760" i="3"/>
  <c r="C5766" i="3"/>
  <c r="C5773" i="3"/>
  <c r="B5781" i="3"/>
  <c r="C5762" i="3"/>
  <c r="C5772" i="3"/>
  <c r="C5768" i="3"/>
  <c r="C5778" i="3"/>
  <c r="C5761" i="3"/>
  <c r="C5776" i="3"/>
  <c r="C5765" i="3"/>
  <c r="C5770" i="3"/>
  <c r="C5777" i="3"/>
  <c r="A408" i="2" l="1"/>
  <c r="A409" i="1"/>
  <c r="C5783" i="3"/>
  <c r="C5787" i="3"/>
  <c r="C5791" i="3"/>
  <c r="C5795" i="3"/>
  <c r="C5799" i="3"/>
  <c r="C5803" i="3"/>
  <c r="C5785" i="3"/>
  <c r="C5790" i="3"/>
  <c r="C5796" i="3"/>
  <c r="C5801" i="3"/>
  <c r="C5788" i="3"/>
  <c r="C5794" i="3"/>
  <c r="C5802" i="3"/>
  <c r="C5781" i="3"/>
  <c r="C5792" i="3"/>
  <c r="C5800" i="3"/>
  <c r="C5793" i="3"/>
  <c r="B5805" i="3"/>
  <c r="C5786" i="3"/>
  <c r="C5798" i="3"/>
  <c r="C5784" i="3"/>
  <c r="C5789" i="3"/>
  <c r="C5797" i="3"/>
  <c r="C5804" i="3"/>
  <c r="A410" i="1" l="1"/>
  <c r="A409" i="2"/>
  <c r="C5807" i="3"/>
  <c r="C5811" i="3"/>
  <c r="C5815" i="3"/>
  <c r="C5819" i="3"/>
  <c r="C5823" i="3"/>
  <c r="C5827" i="3"/>
  <c r="C5805" i="3"/>
  <c r="C5812" i="3"/>
  <c r="C5817" i="3"/>
  <c r="C5822" i="3"/>
  <c r="C5828" i="3"/>
  <c r="C5809" i="3"/>
  <c r="C5816" i="3"/>
  <c r="C5824" i="3"/>
  <c r="C5810" i="3"/>
  <c r="C5820" i="3"/>
  <c r="B5829" i="3"/>
  <c r="C5818" i="3"/>
  <c r="C5813" i="3"/>
  <c r="C5825" i="3"/>
  <c r="C5808" i="3"/>
  <c r="C5814" i="3"/>
  <c r="C5821" i="3"/>
  <c r="C5826" i="3"/>
  <c r="A410" i="2" l="1"/>
  <c r="A411" i="1"/>
  <c r="C5831" i="3"/>
  <c r="C5835" i="3"/>
  <c r="C5839" i="3"/>
  <c r="C5843" i="3"/>
  <c r="C5847" i="3"/>
  <c r="C5851" i="3"/>
  <c r="C5833" i="3"/>
  <c r="C5838" i="3"/>
  <c r="C5844" i="3"/>
  <c r="C5849" i="3"/>
  <c r="C5829" i="3"/>
  <c r="C5837" i="3"/>
  <c r="C5845" i="3"/>
  <c r="C5852" i="3"/>
  <c r="C5840" i="3"/>
  <c r="C5848" i="3"/>
  <c r="C5832" i="3"/>
  <c r="C5842" i="3"/>
  <c r="C5836" i="3"/>
  <c r="C5850" i="3"/>
  <c r="C5834" i="3"/>
  <c r="C5841" i="3"/>
  <c r="C5846" i="3"/>
  <c r="B5853" i="3"/>
  <c r="A411" i="2" l="1"/>
  <c r="A412" i="1"/>
  <c r="C5855" i="3"/>
  <c r="C5859" i="3"/>
  <c r="C5863" i="3"/>
  <c r="C5867" i="3"/>
  <c r="C5871" i="3"/>
  <c r="C5875" i="3"/>
  <c r="C5853" i="3"/>
  <c r="C5860" i="3"/>
  <c r="C5865" i="3"/>
  <c r="C5870" i="3"/>
  <c r="C5876" i="3"/>
  <c r="C5858" i="3"/>
  <c r="C5866" i="3"/>
  <c r="C5873" i="3"/>
  <c r="C5857" i="3"/>
  <c r="C5868" i="3"/>
  <c r="B5877" i="3"/>
  <c r="C5856" i="3"/>
  <c r="C5869" i="3"/>
  <c r="C5862" i="3"/>
  <c r="C5874" i="3"/>
  <c r="C5861" i="3"/>
  <c r="C5864" i="3"/>
  <c r="C5872" i="3"/>
  <c r="A413" i="1" l="1"/>
  <c r="A412" i="2"/>
  <c r="C5879" i="3"/>
  <c r="C5883" i="3"/>
  <c r="C5887" i="3"/>
  <c r="C5891" i="3"/>
  <c r="C5895" i="3"/>
  <c r="C5899" i="3"/>
  <c r="C5881" i="3"/>
  <c r="C5886" i="3"/>
  <c r="C5892" i="3"/>
  <c r="C5897" i="3"/>
  <c r="C5880" i="3"/>
  <c r="C5888" i="3"/>
  <c r="C5894" i="3"/>
  <c r="B5901" i="3"/>
  <c r="C5885" i="3"/>
  <c r="C5896" i="3"/>
  <c r="C5882" i="3"/>
  <c r="C5893" i="3"/>
  <c r="C5889" i="3"/>
  <c r="C5900" i="3"/>
  <c r="C5884" i="3"/>
  <c r="C5890" i="3"/>
  <c r="C5898" i="3"/>
  <c r="C5877" i="3"/>
  <c r="A414" i="1" l="1"/>
  <c r="A413" i="2"/>
  <c r="C5903" i="3"/>
  <c r="C5907" i="3"/>
  <c r="C5911" i="3"/>
  <c r="C5915" i="3"/>
  <c r="C5919" i="3"/>
  <c r="C5923" i="3"/>
  <c r="C5901" i="3"/>
  <c r="C5908" i="3"/>
  <c r="C5913" i="3"/>
  <c r="C5918" i="3"/>
  <c r="C5924" i="3"/>
  <c r="C5909" i="3"/>
  <c r="C5916" i="3"/>
  <c r="C5922" i="3"/>
  <c r="C5905" i="3"/>
  <c r="C5914" i="3"/>
  <c r="B5925" i="3"/>
  <c r="C5906" i="3"/>
  <c r="C5920" i="3"/>
  <c r="C5912" i="3"/>
  <c r="C5910" i="3"/>
  <c r="C5917" i="3"/>
  <c r="C5921" i="3"/>
  <c r="C5904" i="3"/>
  <c r="A415" i="1" l="1"/>
  <c r="A414" i="2"/>
  <c r="C5927" i="3"/>
  <c r="C5931" i="3"/>
  <c r="C5935" i="3"/>
  <c r="C5939" i="3"/>
  <c r="C5943" i="3"/>
  <c r="C5947" i="3"/>
  <c r="C5929" i="3"/>
  <c r="C5934" i="3"/>
  <c r="C5940" i="3"/>
  <c r="C5945" i="3"/>
  <c r="C5930" i="3"/>
  <c r="C5937" i="3"/>
  <c r="C5944" i="3"/>
  <c r="C5933" i="3"/>
  <c r="C5942" i="3"/>
  <c r="C5932" i="3"/>
  <c r="C5946" i="3"/>
  <c r="C5925" i="3"/>
  <c r="C5938" i="3"/>
  <c r="B5949" i="3"/>
  <c r="C5936" i="3"/>
  <c r="C5941" i="3"/>
  <c r="C5948" i="3"/>
  <c r="C5928" i="3"/>
  <c r="A416" i="1" l="1"/>
  <c r="A415" i="2"/>
  <c r="C5951" i="3"/>
  <c r="C5955" i="3"/>
  <c r="C5959" i="3"/>
  <c r="C5963" i="3"/>
  <c r="C5967" i="3"/>
  <c r="C5971" i="3"/>
  <c r="C5949" i="3"/>
  <c r="C5956" i="3"/>
  <c r="C5961" i="3"/>
  <c r="C5966" i="3"/>
  <c r="C5972" i="3"/>
  <c r="C5952" i="3"/>
  <c r="C5958" i="3"/>
  <c r="C5965" i="3"/>
  <c r="B5973" i="3"/>
  <c r="C5953" i="3"/>
  <c r="C5962" i="3"/>
  <c r="C5970" i="3"/>
  <c r="C5957" i="3"/>
  <c r="C5969" i="3"/>
  <c r="C5964" i="3"/>
  <c r="C5960" i="3"/>
  <c r="C5968" i="3"/>
  <c r="C5954" i="3"/>
  <c r="A417" i="1" l="1"/>
  <c r="A416" i="2"/>
  <c r="C5975" i="3"/>
  <c r="C5979" i="3"/>
  <c r="C5983" i="3"/>
  <c r="C5987" i="3"/>
  <c r="C5991" i="3"/>
  <c r="C5995" i="3"/>
  <c r="C5977" i="3"/>
  <c r="C5982" i="3"/>
  <c r="C5988" i="3"/>
  <c r="C5993" i="3"/>
  <c r="C5980" i="3"/>
  <c r="C5986" i="3"/>
  <c r="C5994" i="3"/>
  <c r="C5981" i="3"/>
  <c r="C5990" i="3"/>
  <c r="C5984" i="3"/>
  <c r="C5996" i="3"/>
  <c r="C5976" i="3"/>
  <c r="C5989" i="3"/>
  <c r="C5985" i="3"/>
  <c r="C5992" i="3"/>
  <c r="C5973" i="3"/>
  <c r="B5997" i="3"/>
  <c r="C5978" i="3"/>
  <c r="A417" i="2" l="1"/>
  <c r="A418" i="1"/>
  <c r="C5999" i="3"/>
  <c r="C6003" i="3"/>
  <c r="C6007" i="3"/>
  <c r="C6011" i="3"/>
  <c r="C6015" i="3"/>
  <c r="C6019" i="3"/>
  <c r="C5997" i="3"/>
  <c r="C6004" i="3"/>
  <c r="C6009" i="3"/>
  <c r="C6014" i="3"/>
  <c r="C6020" i="3"/>
  <c r="C6001" i="3"/>
  <c r="C6008" i="3"/>
  <c r="C6016" i="3"/>
  <c r="C6000" i="3"/>
  <c r="C6010" i="3"/>
  <c r="C6018" i="3"/>
  <c r="C6006" i="3"/>
  <c r="B6021" i="3"/>
  <c r="C6002" i="3"/>
  <c r="C6013" i="3"/>
  <c r="C6012" i="3"/>
  <c r="C6017" i="3"/>
  <c r="C6005" i="3"/>
  <c r="A419" i="1" l="1"/>
  <c r="A418" i="2"/>
  <c r="C6023" i="3"/>
  <c r="C6027" i="3"/>
  <c r="C6031" i="3"/>
  <c r="C6035" i="3"/>
  <c r="C6039" i="3"/>
  <c r="C6043" i="3"/>
  <c r="C6025" i="3"/>
  <c r="C6030" i="3"/>
  <c r="C6036" i="3"/>
  <c r="C6041" i="3"/>
  <c r="C6021" i="3"/>
  <c r="C6029" i="3"/>
  <c r="C6037" i="3"/>
  <c r="C6044" i="3"/>
  <c r="C6028" i="3"/>
  <c r="C6038" i="3"/>
  <c r="C6033" i="3"/>
  <c r="B6045" i="3"/>
  <c r="C6026" i="3"/>
  <c r="C6040" i="3"/>
  <c r="C6034" i="3"/>
  <c r="C6042" i="3"/>
  <c r="C6024" i="3"/>
  <c r="C6032" i="3"/>
  <c r="A420" i="1" l="1"/>
  <c r="A419" i="2"/>
  <c r="C6047" i="3"/>
  <c r="C6051" i="3"/>
  <c r="C6055" i="3"/>
  <c r="C6059" i="3"/>
  <c r="C6063" i="3"/>
  <c r="C6067" i="3"/>
  <c r="C6045" i="3"/>
  <c r="C6052" i="3"/>
  <c r="C6057" i="3"/>
  <c r="C6062" i="3"/>
  <c r="C6068" i="3"/>
  <c r="C6050" i="3"/>
  <c r="C6058" i="3"/>
  <c r="C6065" i="3"/>
  <c r="C6048" i="3"/>
  <c r="C6056" i="3"/>
  <c r="C6066" i="3"/>
  <c r="C6060" i="3"/>
  <c r="C6053" i="3"/>
  <c r="C6064" i="3"/>
  <c r="C6061" i="3"/>
  <c r="B6069" i="3"/>
  <c r="C6049" i="3"/>
  <c r="C6054" i="3"/>
  <c r="A421" i="1" l="1"/>
  <c r="A420" i="2"/>
  <c r="C6071" i="3"/>
  <c r="C6075" i="3"/>
  <c r="C6079" i="3"/>
  <c r="C6083" i="3"/>
  <c r="C6073" i="3"/>
  <c r="C6078" i="3"/>
  <c r="C6084" i="3"/>
  <c r="C6088" i="3"/>
  <c r="C6092" i="3"/>
  <c r="C6072" i="3"/>
  <c r="C6080" i="3"/>
  <c r="C6086" i="3"/>
  <c r="C6091" i="3"/>
  <c r="C6076" i="3"/>
  <c r="C6085" i="3"/>
  <c r="B6093" i="3"/>
  <c r="C6069" i="3"/>
  <c r="C6082" i="3"/>
  <c r="C6077" i="3"/>
  <c r="C6089" i="3"/>
  <c r="C6087" i="3"/>
  <c r="C6090" i="3"/>
  <c r="C6074" i="3"/>
  <c r="C6081" i="3"/>
  <c r="A422" i="1" l="1"/>
  <c r="A421" i="2"/>
  <c r="C6096" i="3"/>
  <c r="C6100" i="3"/>
  <c r="C6104" i="3"/>
  <c r="C6108" i="3"/>
  <c r="C6112" i="3"/>
  <c r="C6116" i="3"/>
  <c r="C6097" i="3"/>
  <c r="C6102" i="3"/>
  <c r="C6099" i="3"/>
  <c r="C6106" i="3"/>
  <c r="C6111" i="3"/>
  <c r="B6117" i="3"/>
  <c r="C6093" i="3"/>
  <c r="C6103" i="3"/>
  <c r="C6110" i="3"/>
  <c r="C6098" i="3"/>
  <c r="C6107" i="3"/>
  <c r="C6114" i="3"/>
  <c r="C6105" i="3"/>
  <c r="C6109" i="3"/>
  <c r="C6095" i="3"/>
  <c r="C6113" i="3"/>
  <c r="C6101" i="3"/>
  <c r="C6115" i="3"/>
  <c r="A423" i="1" l="1"/>
  <c r="A422" i="2"/>
  <c r="C6120" i="3"/>
  <c r="C6124" i="3"/>
  <c r="C6128" i="3"/>
  <c r="C6132" i="3"/>
  <c r="C6136" i="3"/>
  <c r="C6140" i="3"/>
  <c r="C6122" i="3"/>
  <c r="C6127" i="3"/>
  <c r="C6133" i="3"/>
  <c r="C6138" i="3"/>
  <c r="C6117" i="3"/>
  <c r="C6125" i="3"/>
  <c r="C6131" i="3"/>
  <c r="C6139" i="3"/>
  <c r="C6121" i="3"/>
  <c r="C6129" i="3"/>
  <c r="C6135" i="3"/>
  <c r="C6119" i="3"/>
  <c r="C6134" i="3"/>
  <c r="C6123" i="3"/>
  <c r="C6137" i="3"/>
  <c r="C6126" i="3"/>
  <c r="B6141" i="3"/>
  <c r="C6130" i="3"/>
  <c r="A423" i="2" l="1"/>
  <c r="A424" i="1"/>
  <c r="C6144" i="3"/>
  <c r="C6148" i="3"/>
  <c r="C6152" i="3"/>
  <c r="C6156" i="3"/>
  <c r="C6160" i="3"/>
  <c r="C6164" i="3"/>
  <c r="C6143" i="3"/>
  <c r="C6149" i="3"/>
  <c r="C6154" i="3"/>
  <c r="C6159" i="3"/>
  <c r="B6165" i="3"/>
  <c r="C6146" i="3"/>
  <c r="C6153" i="3"/>
  <c r="C6161" i="3"/>
  <c r="C6141" i="3"/>
  <c r="C6150" i="3"/>
  <c r="C6157" i="3"/>
  <c r="C6163" i="3"/>
  <c r="C6147" i="3"/>
  <c r="C6162" i="3"/>
  <c r="C6151" i="3"/>
  <c r="C6155" i="3"/>
  <c r="C6145" i="3"/>
  <c r="C6158" i="3"/>
  <c r="A425" i="1" l="1"/>
  <c r="A424" i="2"/>
  <c r="C6168" i="3"/>
  <c r="C6172" i="3"/>
  <c r="C6176" i="3"/>
  <c r="C6180" i="3"/>
  <c r="C6184" i="3"/>
  <c r="C6188" i="3"/>
  <c r="C6170" i="3"/>
  <c r="C6175" i="3"/>
  <c r="C6181" i="3"/>
  <c r="C6186" i="3"/>
  <c r="C6167" i="3"/>
  <c r="C6174" i="3"/>
  <c r="C6182" i="3"/>
  <c r="B6189" i="3"/>
  <c r="C6171" i="3"/>
  <c r="C6178" i="3"/>
  <c r="C6185" i="3"/>
  <c r="C6177" i="3"/>
  <c r="C6165" i="3"/>
  <c r="C6179" i="3"/>
  <c r="C6169" i="3"/>
  <c r="C6183" i="3"/>
  <c r="C6173" i="3"/>
  <c r="C6187" i="3"/>
  <c r="A425" i="2" l="1"/>
  <c r="A426" i="1"/>
  <c r="C6192" i="3"/>
  <c r="C6196" i="3"/>
  <c r="C6200" i="3"/>
  <c r="C6204" i="3"/>
  <c r="C6208" i="3"/>
  <c r="C6212" i="3"/>
  <c r="C6191" i="3"/>
  <c r="C6197" i="3"/>
  <c r="C6202" i="3"/>
  <c r="C6207" i="3"/>
  <c r="B6213" i="3"/>
  <c r="C6195" i="3"/>
  <c r="C6203" i="3"/>
  <c r="C6210" i="3"/>
  <c r="C6193" i="3"/>
  <c r="C6199" i="3"/>
  <c r="C6206" i="3"/>
  <c r="C6189" i="3"/>
  <c r="C6205" i="3"/>
  <c r="C6194" i="3"/>
  <c r="C6209" i="3"/>
  <c r="C6198" i="3"/>
  <c r="C6211" i="3"/>
  <c r="C6201" i="3"/>
  <c r="A426" i="2" l="1"/>
  <c r="A427" i="1"/>
  <c r="C6216" i="3"/>
  <c r="C6220" i="3"/>
  <c r="C6224" i="3"/>
  <c r="C6228" i="3"/>
  <c r="C6232" i="3"/>
  <c r="C6236" i="3"/>
  <c r="C6218" i="3"/>
  <c r="C6223" i="3"/>
  <c r="C6229" i="3"/>
  <c r="C6234" i="3"/>
  <c r="C6217" i="3"/>
  <c r="C6225" i="3"/>
  <c r="C6231" i="3"/>
  <c r="C6213" i="3"/>
  <c r="C6221" i="3"/>
  <c r="C6227" i="3"/>
  <c r="C6235" i="3"/>
  <c r="C6219" i="3"/>
  <c r="C6233" i="3"/>
  <c r="C6222" i="3"/>
  <c r="B6237" i="3"/>
  <c r="C6226" i="3"/>
  <c r="C6215" i="3"/>
  <c r="C6230" i="3"/>
  <c r="A428" i="1" l="1"/>
  <c r="A427" i="2"/>
  <c r="C6240" i="3"/>
  <c r="C6244" i="3"/>
  <c r="C6248" i="3"/>
  <c r="C6252" i="3"/>
  <c r="C6256" i="3"/>
  <c r="C6260" i="3"/>
  <c r="C6239" i="3"/>
  <c r="C6245" i="3"/>
  <c r="C6250" i="3"/>
  <c r="C6255" i="3"/>
  <c r="B6261" i="3"/>
  <c r="C6237" i="3"/>
  <c r="C6246" i="3"/>
  <c r="C6253" i="3"/>
  <c r="C6259" i="3"/>
  <c r="C6242" i="3"/>
  <c r="C6249" i="3"/>
  <c r="C6257" i="3"/>
  <c r="C6247" i="3"/>
  <c r="C6251" i="3"/>
  <c r="C6241" i="3"/>
  <c r="C6254" i="3"/>
  <c r="C6243" i="3"/>
  <c r="C6258" i="3"/>
  <c r="A428" i="2" l="1"/>
  <c r="A429" i="1"/>
  <c r="C6264" i="3"/>
  <c r="C6268" i="3"/>
  <c r="C6272" i="3"/>
  <c r="C6276" i="3"/>
  <c r="C6280" i="3"/>
  <c r="C6284" i="3"/>
  <c r="C6266" i="3"/>
  <c r="C6271" i="3"/>
  <c r="C6277" i="3"/>
  <c r="C6282" i="3"/>
  <c r="C6267" i="3"/>
  <c r="C6274" i="3"/>
  <c r="C6281" i="3"/>
  <c r="C6263" i="3"/>
  <c r="C6270" i="3"/>
  <c r="C6278" i="3"/>
  <c r="B6285" i="3"/>
  <c r="C6261" i="3"/>
  <c r="C6275" i="3"/>
  <c r="C6265" i="3"/>
  <c r="C6279" i="3"/>
  <c r="C6269" i="3"/>
  <c r="C6283" i="3"/>
  <c r="C6273" i="3"/>
  <c r="A430" i="1" l="1"/>
  <c r="A429" i="2"/>
  <c r="C6288" i="3"/>
  <c r="C6292" i="3"/>
  <c r="C6296" i="3"/>
  <c r="C6300" i="3"/>
  <c r="C6304" i="3"/>
  <c r="C6308" i="3"/>
  <c r="C6287" i="3"/>
  <c r="C6293" i="3"/>
  <c r="C6298" i="3"/>
  <c r="C6303" i="3"/>
  <c r="B6309" i="3"/>
  <c r="C6289" i="3"/>
  <c r="C6295" i="3"/>
  <c r="C6302" i="3"/>
  <c r="C6291" i="3"/>
  <c r="C6299" i="3"/>
  <c r="C6306" i="3"/>
  <c r="C6290" i="3"/>
  <c r="C6305" i="3"/>
  <c r="C6294" i="3"/>
  <c r="C6307" i="3"/>
  <c r="C6297" i="3"/>
  <c r="C6285" i="3"/>
  <c r="C6301" i="3"/>
  <c r="A430" i="2" l="1"/>
  <c r="A431" i="1"/>
  <c r="C6312" i="3"/>
  <c r="C6316" i="3"/>
  <c r="C6320" i="3"/>
  <c r="C6324" i="3"/>
  <c r="C6328" i="3"/>
  <c r="C6332" i="3"/>
  <c r="C6314" i="3"/>
  <c r="C6319" i="3"/>
  <c r="C6325" i="3"/>
  <c r="C6330" i="3"/>
  <c r="C6309" i="3"/>
  <c r="C6317" i="3"/>
  <c r="C6323" i="3"/>
  <c r="C6331" i="3"/>
  <c r="C6313" i="3"/>
  <c r="C6321" i="3"/>
  <c r="C6327" i="3"/>
  <c r="C6318" i="3"/>
  <c r="B6333" i="3"/>
  <c r="C6322" i="3"/>
  <c r="C6311" i="3"/>
  <c r="C6326" i="3"/>
  <c r="C6315" i="3"/>
  <c r="C6329" i="3"/>
  <c r="A431" i="2" l="1"/>
  <c r="A432" i="1"/>
  <c r="C6336" i="3"/>
  <c r="C6340" i="3"/>
  <c r="C6344" i="3"/>
  <c r="C6348" i="3"/>
  <c r="C6352" i="3"/>
  <c r="C6356" i="3"/>
  <c r="C6335" i="3"/>
  <c r="C6341" i="3"/>
  <c r="C6346" i="3"/>
  <c r="C6351" i="3"/>
  <c r="B6357" i="3"/>
  <c r="C6338" i="3"/>
  <c r="C6345" i="3"/>
  <c r="C6353" i="3"/>
  <c r="C6333" i="3"/>
  <c r="C6342" i="3"/>
  <c r="C6349" i="3"/>
  <c r="C6355" i="3"/>
  <c r="C6347" i="3"/>
  <c r="C6337" i="3"/>
  <c r="C6350" i="3"/>
  <c r="C6339" i="3"/>
  <c r="C6354" i="3"/>
  <c r="C6343" i="3"/>
  <c r="A433" i="1" l="1"/>
  <c r="A432" i="2"/>
  <c r="C6360" i="3"/>
  <c r="C6364" i="3"/>
  <c r="C6368" i="3"/>
  <c r="C6372" i="3"/>
  <c r="C6376" i="3"/>
  <c r="C6380" i="3"/>
  <c r="C6362" i="3"/>
  <c r="C6367" i="3"/>
  <c r="C6373" i="3"/>
  <c r="C6378" i="3"/>
  <c r="C6359" i="3"/>
  <c r="C6366" i="3"/>
  <c r="C6374" i="3"/>
  <c r="B6381" i="3"/>
  <c r="C6363" i="3"/>
  <c r="C6370" i="3"/>
  <c r="C6377" i="3"/>
  <c r="C6361" i="3"/>
  <c r="C6375" i="3"/>
  <c r="C6365" i="3"/>
  <c r="C6379" i="3"/>
  <c r="C6369" i="3"/>
  <c r="C6357" i="3"/>
  <c r="C6371" i="3"/>
  <c r="A433" i="2" l="1"/>
  <c r="A434" i="1"/>
  <c r="C6384" i="3"/>
  <c r="C6388" i="3"/>
  <c r="C6392" i="3"/>
  <c r="C6396" i="3"/>
  <c r="C6400" i="3"/>
  <c r="C6404" i="3"/>
  <c r="C6383" i="3"/>
  <c r="C6389" i="3"/>
  <c r="C6394" i="3"/>
  <c r="C6399" i="3"/>
  <c r="B6405" i="3"/>
  <c r="C6387" i="3"/>
  <c r="C6395" i="3"/>
  <c r="C6402" i="3"/>
  <c r="C6385" i="3"/>
  <c r="C6391" i="3"/>
  <c r="C6398" i="3"/>
  <c r="C6390" i="3"/>
  <c r="C6403" i="3"/>
  <c r="C6393" i="3"/>
  <c r="C6381" i="3"/>
  <c r="C6397" i="3"/>
  <c r="C6386" i="3"/>
  <c r="C6401" i="3"/>
  <c r="A434" i="2" l="1"/>
  <c r="A435" i="1"/>
  <c r="C6408" i="3"/>
  <c r="C6412" i="3"/>
  <c r="C6416" i="3"/>
  <c r="C6420" i="3"/>
  <c r="C6424" i="3"/>
  <c r="C6428" i="3"/>
  <c r="C6410" i="3"/>
  <c r="C6415" i="3"/>
  <c r="C6421" i="3"/>
  <c r="C6426" i="3"/>
  <c r="C6409" i="3"/>
  <c r="C6417" i="3"/>
  <c r="C6423" i="3"/>
  <c r="C6405" i="3"/>
  <c r="C6413" i="3"/>
  <c r="C6419" i="3"/>
  <c r="C6427" i="3"/>
  <c r="C6418" i="3"/>
  <c r="C6407" i="3"/>
  <c r="C6422" i="3"/>
  <c r="C6411" i="3"/>
  <c r="C6425" i="3"/>
  <c r="C6414" i="3"/>
  <c r="B6429" i="3"/>
  <c r="A436" i="1" l="1"/>
  <c r="A435" i="2"/>
  <c r="C6432" i="3"/>
  <c r="C6436" i="3"/>
  <c r="C6440" i="3"/>
  <c r="C6444" i="3"/>
  <c r="C6448" i="3"/>
  <c r="C6452" i="3"/>
  <c r="C6431" i="3"/>
  <c r="C6437" i="3"/>
  <c r="C6442" i="3"/>
  <c r="C6447" i="3"/>
  <c r="B6453" i="3"/>
  <c r="C6429" i="3"/>
  <c r="C6438" i="3"/>
  <c r="C6445" i="3"/>
  <c r="C6451" i="3"/>
  <c r="C6434" i="3"/>
  <c r="C6441" i="3"/>
  <c r="C6449" i="3"/>
  <c r="C6433" i="3"/>
  <c r="C6446" i="3"/>
  <c r="C6435" i="3"/>
  <c r="C6450" i="3"/>
  <c r="C6439" i="3"/>
  <c r="C6443" i="3"/>
  <c r="A437" i="1" l="1"/>
  <c r="A436" i="2"/>
  <c r="C6456" i="3"/>
  <c r="C6460" i="3"/>
  <c r="C6464" i="3"/>
  <c r="C6468" i="3"/>
  <c r="C6472" i="3"/>
  <c r="C6476" i="3"/>
  <c r="C6458" i="3"/>
  <c r="C6463" i="3"/>
  <c r="C6469" i="3"/>
  <c r="C6474" i="3"/>
  <c r="C6459" i="3"/>
  <c r="C6466" i="3"/>
  <c r="C6473" i="3"/>
  <c r="C6455" i="3"/>
  <c r="C6462" i="3"/>
  <c r="C6470" i="3"/>
  <c r="B6477" i="3"/>
  <c r="C6461" i="3"/>
  <c r="C6475" i="3"/>
  <c r="C6465" i="3"/>
  <c r="C6453" i="3"/>
  <c r="C6467" i="3"/>
  <c r="C6457" i="3"/>
  <c r="C6471" i="3"/>
  <c r="A437" i="2" l="1"/>
  <c r="A438" i="1"/>
  <c r="C6480" i="3"/>
  <c r="C6484" i="3"/>
  <c r="C6488" i="3"/>
  <c r="C6492" i="3"/>
  <c r="C6496" i="3"/>
  <c r="C6500" i="3"/>
  <c r="C6479" i="3"/>
  <c r="C6485" i="3"/>
  <c r="C6490" i="3"/>
  <c r="C6495" i="3"/>
  <c r="B6501" i="3"/>
  <c r="C6481" i="3"/>
  <c r="C6487" i="3"/>
  <c r="C6494" i="3"/>
  <c r="C6483" i="3"/>
  <c r="C6491" i="3"/>
  <c r="C6498" i="3"/>
  <c r="C6489" i="3"/>
  <c r="C6477" i="3"/>
  <c r="C6493" i="3"/>
  <c r="C6482" i="3"/>
  <c r="C6497" i="3"/>
  <c r="C6486" i="3"/>
  <c r="C6499" i="3"/>
  <c r="A438" i="2" l="1"/>
  <c r="A439" i="1"/>
  <c r="C6504" i="3"/>
  <c r="C6508" i="3"/>
  <c r="C6512" i="3"/>
  <c r="C6516" i="3"/>
  <c r="C6520" i="3"/>
  <c r="C6524" i="3"/>
  <c r="C6506" i="3"/>
  <c r="C6511" i="3"/>
  <c r="C6517" i="3"/>
  <c r="C6522" i="3"/>
  <c r="C6501" i="3"/>
  <c r="C6509" i="3"/>
  <c r="C6515" i="3"/>
  <c r="C6523" i="3"/>
  <c r="C6505" i="3"/>
  <c r="C6513" i="3"/>
  <c r="C6519" i="3"/>
  <c r="C6503" i="3"/>
  <c r="C6518" i="3"/>
  <c r="C6507" i="3"/>
  <c r="C6521" i="3"/>
  <c r="C6510" i="3"/>
  <c r="B6525" i="3"/>
  <c r="C6514" i="3"/>
  <c r="A439" i="2" l="1"/>
  <c r="A440" i="1"/>
  <c r="C6528" i="3"/>
  <c r="C6532" i="3"/>
  <c r="C6536" i="3"/>
  <c r="C6540" i="3"/>
  <c r="C6544" i="3"/>
  <c r="C6548" i="3"/>
  <c r="C6527" i="3"/>
  <c r="C6533" i="3"/>
  <c r="C6538" i="3"/>
  <c r="C6543" i="3"/>
  <c r="B6549" i="3"/>
  <c r="C6530" i="3"/>
  <c r="C6537" i="3"/>
  <c r="C6545" i="3"/>
  <c r="C6525" i="3"/>
  <c r="C6534" i="3"/>
  <c r="C6541" i="3"/>
  <c r="C6547" i="3"/>
  <c r="C6531" i="3"/>
  <c r="C6546" i="3"/>
  <c r="C6535" i="3"/>
  <c r="C6539" i="3"/>
  <c r="C6529" i="3"/>
  <c r="C6542" i="3"/>
  <c r="A440" i="2" l="1"/>
  <c r="A441" i="1"/>
  <c r="C6552" i="3"/>
  <c r="C6556" i="3"/>
  <c r="C6560" i="3"/>
  <c r="C6564" i="3"/>
  <c r="C6568" i="3"/>
  <c r="C6572" i="3"/>
  <c r="C6554" i="3"/>
  <c r="C6559" i="3"/>
  <c r="C6565" i="3"/>
  <c r="C6570" i="3"/>
  <c r="C6551" i="3"/>
  <c r="C6558" i="3"/>
  <c r="C6566" i="3"/>
  <c r="B6573" i="3"/>
  <c r="C6555" i="3"/>
  <c r="C6562" i="3"/>
  <c r="C6569" i="3"/>
  <c r="C6561" i="3"/>
  <c r="C6549" i="3"/>
  <c r="C6563" i="3"/>
  <c r="C6553" i="3"/>
  <c r="C6567" i="3"/>
  <c r="C6557" i="3"/>
  <c r="C6571" i="3"/>
  <c r="A442" i="1" l="1"/>
  <c r="A441" i="2"/>
  <c r="C6576" i="3"/>
  <c r="C6580" i="3"/>
  <c r="C6584" i="3"/>
  <c r="C6588" i="3"/>
  <c r="C6592" i="3"/>
  <c r="C6596" i="3"/>
  <c r="C6575" i="3"/>
  <c r="C6581" i="3"/>
  <c r="C6586" i="3"/>
  <c r="C6591" i="3"/>
  <c r="B6597" i="3"/>
  <c r="C6579" i="3"/>
  <c r="C6587" i="3"/>
  <c r="C6594" i="3"/>
  <c r="C6577" i="3"/>
  <c r="C6583" i="3"/>
  <c r="C6590" i="3"/>
  <c r="C6573" i="3"/>
  <c r="C6589" i="3"/>
  <c r="C6578" i="3"/>
  <c r="C6593" i="3"/>
  <c r="C6582" i="3"/>
  <c r="C6595" i="3"/>
  <c r="C6585" i="3"/>
  <c r="A442" i="2" l="1"/>
  <c r="A443" i="1"/>
  <c r="C6600" i="3"/>
  <c r="C6604" i="3"/>
  <c r="C6608" i="3"/>
  <c r="C6612" i="3"/>
  <c r="C6616" i="3"/>
  <c r="C6620" i="3"/>
  <c r="C6602" i="3"/>
  <c r="C6607" i="3"/>
  <c r="C6613" i="3"/>
  <c r="C6618" i="3"/>
  <c r="C6601" i="3"/>
  <c r="C6609" i="3"/>
  <c r="C6615" i="3"/>
  <c r="C6597" i="3"/>
  <c r="C6605" i="3"/>
  <c r="C6611" i="3"/>
  <c r="C6619" i="3"/>
  <c r="C6603" i="3"/>
  <c r="C6617" i="3"/>
  <c r="C6606" i="3"/>
  <c r="B6621" i="3"/>
  <c r="C6610" i="3"/>
  <c r="C6599" i="3"/>
  <c r="C6614" i="3"/>
  <c r="A443" i="2" l="1"/>
  <c r="A444" i="1"/>
  <c r="C6624" i="3"/>
  <c r="C6628" i="3"/>
  <c r="C6632" i="3"/>
  <c r="C6636" i="3"/>
  <c r="C6640" i="3"/>
  <c r="C6644" i="3"/>
  <c r="C6623" i="3"/>
  <c r="C6629" i="3"/>
  <c r="C6634" i="3"/>
  <c r="C6639" i="3"/>
  <c r="B6645" i="3"/>
  <c r="C6621" i="3"/>
  <c r="C6630" i="3"/>
  <c r="C6637" i="3"/>
  <c r="C6643" i="3"/>
  <c r="C6626" i="3"/>
  <c r="C6633" i="3"/>
  <c r="C6641" i="3"/>
  <c r="C6631" i="3"/>
  <c r="C6635" i="3"/>
  <c r="C6625" i="3"/>
  <c r="C6638" i="3"/>
  <c r="C6627" i="3"/>
  <c r="C6642" i="3"/>
  <c r="A445" i="1" l="1"/>
  <c r="A444" i="2"/>
  <c r="C6648" i="3"/>
  <c r="C6652" i="3"/>
  <c r="C6656" i="3"/>
  <c r="C6660" i="3"/>
  <c r="C6664" i="3"/>
  <c r="C6668" i="3"/>
  <c r="C6650" i="3"/>
  <c r="C6655" i="3"/>
  <c r="C6661" i="3"/>
  <c r="C6666" i="3"/>
  <c r="C6651" i="3"/>
  <c r="C6658" i="3"/>
  <c r="C6665" i="3"/>
  <c r="C6647" i="3"/>
  <c r="C6654" i="3"/>
  <c r="C6662" i="3"/>
  <c r="B6669" i="3"/>
  <c r="C6645" i="3"/>
  <c r="C6659" i="3"/>
  <c r="C6649" i="3"/>
  <c r="C6663" i="3"/>
  <c r="C6653" i="3"/>
  <c r="C6667" i="3"/>
  <c r="C6657" i="3"/>
  <c r="A446" i="1" l="1"/>
  <c r="A445" i="2"/>
  <c r="C6672" i="3"/>
  <c r="C6676" i="3"/>
  <c r="C6680" i="3"/>
  <c r="C6684" i="3"/>
  <c r="C6688" i="3"/>
  <c r="C6692" i="3"/>
  <c r="C6671" i="3"/>
  <c r="C6677" i="3"/>
  <c r="C6682" i="3"/>
  <c r="C6687" i="3"/>
  <c r="B6693" i="3"/>
  <c r="C6673" i="3"/>
  <c r="C6679" i="3"/>
  <c r="C6686" i="3"/>
  <c r="C6675" i="3"/>
  <c r="C6683" i="3"/>
  <c r="C6690" i="3"/>
  <c r="C6674" i="3"/>
  <c r="C6689" i="3"/>
  <c r="C6678" i="3"/>
  <c r="C6691" i="3"/>
  <c r="C6681" i="3"/>
  <c r="C6669" i="3"/>
  <c r="C6685" i="3"/>
  <c r="A446" i="2" l="1"/>
  <c r="A447" i="1"/>
  <c r="C6696" i="3"/>
  <c r="C6700" i="3"/>
  <c r="C6704" i="3"/>
  <c r="C6708" i="3"/>
  <c r="C6712" i="3"/>
  <c r="C6716" i="3"/>
  <c r="C6698" i="3"/>
  <c r="C6703" i="3"/>
  <c r="C6709" i="3"/>
  <c r="C6714" i="3"/>
  <c r="C6693" i="3"/>
  <c r="C6701" i="3"/>
  <c r="C6707" i="3"/>
  <c r="C6715" i="3"/>
  <c r="C6697" i="3"/>
  <c r="C6705" i="3"/>
  <c r="C6711" i="3"/>
  <c r="C6702" i="3"/>
  <c r="B6717" i="3"/>
  <c r="C6706" i="3"/>
  <c r="C6695" i="3"/>
  <c r="C6710" i="3"/>
  <c r="C6699" i="3"/>
  <c r="C6713" i="3"/>
  <c r="A447" i="2" l="1"/>
  <c r="A448" i="1"/>
  <c r="C6720" i="3"/>
  <c r="C6724" i="3"/>
  <c r="C6728" i="3"/>
  <c r="C6732" i="3"/>
  <c r="C6736" i="3"/>
  <c r="C6740" i="3"/>
  <c r="C6719" i="3"/>
  <c r="C6725" i="3"/>
  <c r="C6730" i="3"/>
  <c r="C6735" i="3"/>
  <c r="B6741" i="3"/>
  <c r="C6722" i="3"/>
  <c r="C6729" i="3"/>
  <c r="C6737" i="3"/>
  <c r="C6717" i="3"/>
  <c r="C6726" i="3"/>
  <c r="C6733" i="3"/>
  <c r="C6739" i="3"/>
  <c r="C6731" i="3"/>
  <c r="C6721" i="3"/>
  <c r="C6734" i="3"/>
  <c r="C6723" i="3"/>
  <c r="C6738" i="3"/>
  <c r="C6727" i="3"/>
  <c r="A449" i="1" l="1"/>
  <c r="A448" i="2"/>
  <c r="C6744" i="3"/>
  <c r="C6748" i="3"/>
  <c r="C6752" i="3"/>
  <c r="C6756" i="3"/>
  <c r="C6760" i="3"/>
  <c r="C6764" i="3"/>
  <c r="C6746" i="3"/>
  <c r="C6751" i="3"/>
  <c r="C6757" i="3"/>
  <c r="C6762" i="3"/>
  <c r="C6743" i="3"/>
  <c r="C6750" i="3"/>
  <c r="C6758" i="3"/>
  <c r="B6765" i="3"/>
  <c r="C6747" i="3"/>
  <c r="C6754" i="3"/>
  <c r="C6761" i="3"/>
  <c r="C6745" i="3"/>
  <c r="C6759" i="3"/>
  <c r="C6749" i="3"/>
  <c r="C6763" i="3"/>
  <c r="C6753" i="3"/>
  <c r="C6741" i="3"/>
  <c r="C6755" i="3"/>
  <c r="A450" i="1" l="1"/>
  <c r="A449" i="2"/>
  <c r="C6768" i="3"/>
  <c r="C6772" i="3"/>
  <c r="C6776" i="3"/>
  <c r="C6780" i="3"/>
  <c r="C6784" i="3"/>
  <c r="C6788" i="3"/>
  <c r="C6767" i="3"/>
  <c r="C6773" i="3"/>
  <c r="C6778" i="3"/>
  <c r="C6783" i="3"/>
  <c r="B6789" i="3"/>
  <c r="C6771" i="3"/>
  <c r="C6779" i="3"/>
  <c r="C6786" i="3"/>
  <c r="C6769" i="3"/>
  <c r="C6775" i="3"/>
  <c r="C6782" i="3"/>
  <c r="C6774" i="3"/>
  <c r="C6787" i="3"/>
  <c r="C6777" i="3"/>
  <c r="C6765" i="3"/>
  <c r="C6781" i="3"/>
  <c r="C6770" i="3"/>
  <c r="C6785" i="3"/>
  <c r="A450" i="2" l="1"/>
  <c r="A451" i="1"/>
  <c r="C6792" i="3"/>
  <c r="C6796" i="3"/>
  <c r="C6800" i="3"/>
  <c r="C6804" i="3"/>
  <c r="C6808" i="3"/>
  <c r="C6812" i="3"/>
  <c r="C6794" i="3"/>
  <c r="C6799" i="3"/>
  <c r="C6805" i="3"/>
  <c r="C6810" i="3"/>
  <c r="C6793" i="3"/>
  <c r="C6801" i="3"/>
  <c r="C6807" i="3"/>
  <c r="C6789" i="3"/>
  <c r="C6797" i="3"/>
  <c r="C6803" i="3"/>
  <c r="C6811" i="3"/>
  <c r="C6802" i="3"/>
  <c r="C6791" i="3"/>
  <c r="C6806" i="3"/>
  <c r="C6795" i="3"/>
  <c r="C6809" i="3"/>
  <c r="C6798" i="3"/>
  <c r="B6813" i="3"/>
  <c r="A451" i="2" l="1"/>
  <c r="A452" i="1"/>
  <c r="C6816" i="3"/>
  <c r="C6820" i="3"/>
  <c r="C6824" i="3"/>
  <c r="C6828" i="3"/>
  <c r="C6832" i="3"/>
  <c r="C6836" i="3"/>
  <c r="C6815" i="3"/>
  <c r="C6821" i="3"/>
  <c r="C6826" i="3"/>
  <c r="C6831" i="3"/>
  <c r="B6837" i="3"/>
  <c r="C6813" i="3"/>
  <c r="C6822" i="3"/>
  <c r="C6829" i="3"/>
  <c r="C6835" i="3"/>
  <c r="C6818" i="3"/>
  <c r="C6825" i="3"/>
  <c r="C6833" i="3"/>
  <c r="C6817" i="3"/>
  <c r="C6830" i="3"/>
  <c r="C6819" i="3"/>
  <c r="C6834" i="3"/>
  <c r="C6823" i="3"/>
  <c r="C6827" i="3"/>
  <c r="A453" i="1" l="1"/>
  <c r="A452" i="2"/>
  <c r="C6840" i="3"/>
  <c r="C6844" i="3"/>
  <c r="C6848" i="3"/>
  <c r="C6852" i="3"/>
  <c r="C6856" i="3"/>
  <c r="C6860" i="3"/>
  <c r="C6842" i="3"/>
  <c r="C6847" i="3"/>
  <c r="C6853" i="3"/>
  <c r="C6858" i="3"/>
  <c r="C6843" i="3"/>
  <c r="C6850" i="3"/>
  <c r="C6857" i="3"/>
  <c r="C6839" i="3"/>
  <c r="C6846" i="3"/>
  <c r="C6854" i="3"/>
  <c r="B6861" i="3"/>
  <c r="C6845" i="3"/>
  <c r="C6859" i="3"/>
  <c r="C6849" i="3"/>
  <c r="C6837" i="3"/>
  <c r="C6851" i="3"/>
  <c r="C6841" i="3"/>
  <c r="C6855" i="3"/>
  <c r="A453" i="2" l="1"/>
  <c r="A454" i="1"/>
  <c r="C6864" i="3"/>
  <c r="C6868" i="3"/>
  <c r="C6872" i="3"/>
  <c r="C6876" i="3"/>
  <c r="C6880" i="3"/>
  <c r="C6884" i="3"/>
  <c r="C6863" i="3"/>
  <c r="C6869" i="3"/>
  <c r="C6874" i="3"/>
  <c r="C6879" i="3"/>
  <c r="B6885" i="3"/>
  <c r="C6865" i="3"/>
  <c r="C6871" i="3"/>
  <c r="C6878" i="3"/>
  <c r="C6867" i="3"/>
  <c r="C6875" i="3"/>
  <c r="C6882" i="3"/>
  <c r="C6873" i="3"/>
  <c r="C6861" i="3"/>
  <c r="C6877" i="3"/>
  <c r="C6866" i="3"/>
  <c r="C6881" i="3"/>
  <c r="C6870" i="3"/>
  <c r="C6883" i="3"/>
  <c r="A454" i="2" l="1"/>
  <c r="A455" i="1"/>
  <c r="C6888" i="3"/>
  <c r="C6892" i="3"/>
  <c r="C6896" i="3"/>
  <c r="C6900" i="3"/>
  <c r="C6904" i="3"/>
  <c r="C6908" i="3"/>
  <c r="C6890" i="3"/>
  <c r="C6895" i="3"/>
  <c r="C6901" i="3"/>
  <c r="C6906" i="3"/>
  <c r="C6885" i="3"/>
  <c r="C6893" i="3"/>
  <c r="C6899" i="3"/>
  <c r="C6907" i="3"/>
  <c r="C6889" i="3"/>
  <c r="C6897" i="3"/>
  <c r="C6903" i="3"/>
  <c r="C6887" i="3"/>
  <c r="C6902" i="3"/>
  <c r="C6891" i="3"/>
  <c r="C6905" i="3"/>
  <c r="C6894" i="3"/>
  <c r="B6909" i="3"/>
  <c r="C6898" i="3"/>
  <c r="A456" i="1" l="1"/>
  <c r="A455" i="2"/>
  <c r="C6912" i="3"/>
  <c r="C6916" i="3"/>
  <c r="C6920" i="3"/>
  <c r="C6924" i="3"/>
  <c r="C6928" i="3"/>
  <c r="C6932" i="3"/>
  <c r="C6911" i="3"/>
  <c r="C6917" i="3"/>
  <c r="C6922" i="3"/>
  <c r="C6927" i="3"/>
  <c r="B6933" i="3"/>
  <c r="C6914" i="3"/>
  <c r="C6921" i="3"/>
  <c r="C6929" i="3"/>
  <c r="C6909" i="3"/>
  <c r="C6918" i="3"/>
  <c r="C6925" i="3"/>
  <c r="C6931" i="3"/>
  <c r="C6915" i="3"/>
  <c r="C6930" i="3"/>
  <c r="C6919" i="3"/>
  <c r="C6923" i="3"/>
  <c r="C6913" i="3"/>
  <c r="C6926" i="3"/>
  <c r="A457" i="1" l="1"/>
  <c r="A456" i="2"/>
  <c r="C6936" i="3"/>
  <c r="C6940" i="3"/>
  <c r="C6944" i="3"/>
  <c r="C6948" i="3"/>
  <c r="C6952" i="3"/>
  <c r="C6956" i="3"/>
  <c r="C6938" i="3"/>
  <c r="C6943" i="3"/>
  <c r="C6949" i="3"/>
  <c r="C6954" i="3"/>
  <c r="C6935" i="3"/>
  <c r="C6942" i="3"/>
  <c r="C6950" i="3"/>
  <c r="B6957" i="3"/>
  <c r="C6939" i="3"/>
  <c r="C6946" i="3"/>
  <c r="C6953" i="3"/>
  <c r="C6945" i="3"/>
  <c r="C6933" i="3"/>
  <c r="C6947" i="3"/>
  <c r="C6937" i="3"/>
  <c r="C6951" i="3"/>
  <c r="C6941" i="3"/>
  <c r="C6955" i="3"/>
  <c r="A458" i="1" l="1"/>
  <c r="A457" i="2"/>
  <c r="C6960" i="3"/>
  <c r="C6964" i="3"/>
  <c r="C6968" i="3"/>
  <c r="C6972" i="3"/>
  <c r="C6976" i="3"/>
  <c r="C6980" i="3"/>
  <c r="C6959" i="3"/>
  <c r="C6965" i="3"/>
  <c r="C6970" i="3"/>
  <c r="C6975" i="3"/>
  <c r="B6981" i="3"/>
  <c r="C6963" i="3"/>
  <c r="C6971" i="3"/>
  <c r="C6978" i="3"/>
  <c r="C6961" i="3"/>
  <c r="C6967" i="3"/>
  <c r="C6974" i="3"/>
  <c r="C6957" i="3"/>
  <c r="C6973" i="3"/>
  <c r="C6962" i="3"/>
  <c r="C6977" i="3"/>
  <c r="C6966" i="3"/>
  <c r="C6979" i="3"/>
  <c r="C6969" i="3"/>
  <c r="A458" i="2" l="1"/>
  <c r="A459" i="1"/>
  <c r="C6984" i="3"/>
  <c r="C6988" i="3"/>
  <c r="C6992" i="3"/>
  <c r="C6996" i="3"/>
  <c r="C7000" i="3"/>
  <c r="C7004" i="3"/>
  <c r="C6986" i="3"/>
  <c r="C6991" i="3"/>
  <c r="C6997" i="3"/>
  <c r="C7002" i="3"/>
  <c r="C6985" i="3"/>
  <c r="C6993" i="3"/>
  <c r="C6999" i="3"/>
  <c r="C6981" i="3"/>
  <c r="C6989" i="3"/>
  <c r="C6995" i="3"/>
  <c r="C7003" i="3"/>
  <c r="C6987" i="3"/>
  <c r="C7001" i="3"/>
  <c r="C6990" i="3"/>
  <c r="B7005" i="3"/>
  <c r="C6994" i="3"/>
  <c r="C6983" i="3"/>
  <c r="C6998" i="3"/>
  <c r="A459" i="2" l="1"/>
  <c r="A460" i="1"/>
  <c r="C7008" i="3"/>
  <c r="C7012" i="3"/>
  <c r="C7016" i="3"/>
  <c r="C7020" i="3"/>
  <c r="C7024" i="3"/>
  <c r="C7028" i="3"/>
  <c r="C7007" i="3"/>
  <c r="C7013" i="3"/>
  <c r="C7018" i="3"/>
  <c r="C7023" i="3"/>
  <c r="B7029" i="3"/>
  <c r="C7005" i="3"/>
  <c r="C7014" i="3"/>
  <c r="C7021" i="3"/>
  <c r="C7027" i="3"/>
  <c r="C7010" i="3"/>
  <c r="C7017" i="3"/>
  <c r="C7025" i="3"/>
  <c r="C7015" i="3"/>
  <c r="C7019" i="3"/>
  <c r="C7009" i="3"/>
  <c r="C7022" i="3"/>
  <c r="C7011" i="3"/>
  <c r="C7026" i="3"/>
  <c r="A461" i="1" l="1"/>
  <c r="A460" i="2"/>
  <c r="C7032" i="3"/>
  <c r="C7036" i="3"/>
  <c r="C7040" i="3"/>
  <c r="C7044" i="3"/>
  <c r="C7048" i="3"/>
  <c r="C7052" i="3"/>
  <c r="C7034" i="3"/>
  <c r="C7039" i="3"/>
  <c r="C7045" i="3"/>
  <c r="C7050" i="3"/>
  <c r="C7035" i="3"/>
  <c r="C7042" i="3"/>
  <c r="C7049" i="3"/>
  <c r="C7031" i="3"/>
  <c r="C7038" i="3"/>
  <c r="C7046" i="3"/>
  <c r="B7053" i="3"/>
  <c r="C7029" i="3"/>
  <c r="C7043" i="3"/>
  <c r="C7033" i="3"/>
  <c r="C7047" i="3"/>
  <c r="C7037" i="3"/>
  <c r="C7051" i="3"/>
  <c r="C7041" i="3"/>
  <c r="A462" i="1" l="1"/>
  <c r="A461" i="2"/>
  <c r="C7056" i="3"/>
  <c r="C7060" i="3"/>
  <c r="C7064" i="3"/>
  <c r="C7068" i="3"/>
  <c r="C7072" i="3"/>
  <c r="C7076" i="3"/>
  <c r="C7055" i="3"/>
  <c r="C7061" i="3"/>
  <c r="C7066" i="3"/>
  <c r="C7071" i="3"/>
  <c r="B7077" i="3"/>
  <c r="C7057" i="3"/>
  <c r="C7063" i="3"/>
  <c r="C7070" i="3"/>
  <c r="C7059" i="3"/>
  <c r="C7067" i="3"/>
  <c r="C7074" i="3"/>
  <c r="C7058" i="3"/>
  <c r="C7073" i="3"/>
  <c r="C7062" i="3"/>
  <c r="C7075" i="3"/>
  <c r="C7065" i="3"/>
  <c r="C7053" i="3"/>
  <c r="C7069" i="3"/>
  <c r="A463" i="1" l="1"/>
  <c r="A462" i="2"/>
  <c r="C7080" i="3"/>
  <c r="C7084" i="3"/>
  <c r="C7088" i="3"/>
  <c r="C7092" i="3"/>
  <c r="C7096" i="3"/>
  <c r="C7100" i="3"/>
  <c r="C7082" i="3"/>
  <c r="C7087" i="3"/>
  <c r="C7093" i="3"/>
  <c r="C7098" i="3"/>
  <c r="C7077" i="3"/>
  <c r="C7085" i="3"/>
  <c r="C7091" i="3"/>
  <c r="C7099" i="3"/>
  <c r="C7081" i="3"/>
  <c r="C7089" i="3"/>
  <c r="C7095" i="3"/>
  <c r="C7086" i="3"/>
  <c r="B7101" i="3"/>
  <c r="C7090" i="3"/>
  <c r="C7079" i="3"/>
  <c r="C7094" i="3"/>
  <c r="C7083" i="3"/>
  <c r="C7097" i="3"/>
  <c r="A463" i="2" l="1"/>
  <c r="A464" i="1"/>
  <c r="C7104" i="3"/>
  <c r="C7108" i="3"/>
  <c r="C7112" i="3"/>
  <c r="C7116" i="3"/>
  <c r="C7120" i="3"/>
  <c r="C7124" i="3"/>
  <c r="C7103" i="3"/>
  <c r="C7109" i="3"/>
  <c r="C7114" i="3"/>
  <c r="C7119" i="3"/>
  <c r="B7125" i="3"/>
  <c r="C7106" i="3"/>
  <c r="C7113" i="3"/>
  <c r="C7121" i="3"/>
  <c r="C7101" i="3"/>
  <c r="C7110" i="3"/>
  <c r="C7117" i="3"/>
  <c r="C7123" i="3"/>
  <c r="C7115" i="3"/>
  <c r="C7105" i="3"/>
  <c r="C7118" i="3"/>
  <c r="C7107" i="3"/>
  <c r="C7122" i="3"/>
  <c r="C7111" i="3"/>
  <c r="A465" i="1" l="1"/>
  <c r="A464" i="2"/>
  <c r="C7128" i="3"/>
  <c r="C7132" i="3"/>
  <c r="C7136" i="3"/>
  <c r="C7140" i="3"/>
  <c r="C7144" i="3"/>
  <c r="C7148" i="3"/>
  <c r="C7130" i="3"/>
  <c r="C7135" i="3"/>
  <c r="C7141" i="3"/>
  <c r="C7146" i="3"/>
  <c r="C7127" i="3"/>
  <c r="C7134" i="3"/>
  <c r="C7142" i="3"/>
  <c r="B7149" i="3"/>
  <c r="C7131" i="3"/>
  <c r="C7138" i="3"/>
  <c r="C7145" i="3"/>
  <c r="C7129" i="3"/>
  <c r="C7143" i="3"/>
  <c r="C7133" i="3"/>
  <c r="C7147" i="3"/>
  <c r="C7137" i="3"/>
  <c r="C7125" i="3"/>
  <c r="C7139" i="3"/>
  <c r="A466" i="1" l="1"/>
  <c r="A465" i="2"/>
  <c r="C7152" i="3"/>
  <c r="C7156" i="3"/>
  <c r="C7160" i="3"/>
  <c r="C7164" i="3"/>
  <c r="C7168" i="3"/>
  <c r="C7172" i="3"/>
  <c r="C7151" i="3"/>
  <c r="C7157" i="3"/>
  <c r="C7162" i="3"/>
  <c r="C7167" i="3"/>
  <c r="B7173" i="3"/>
  <c r="C7155" i="3"/>
  <c r="C7163" i="3"/>
  <c r="C7170" i="3"/>
  <c r="C7153" i="3"/>
  <c r="C7159" i="3"/>
  <c r="C7166" i="3"/>
  <c r="C7158" i="3"/>
  <c r="C7171" i="3"/>
  <c r="C7161" i="3"/>
  <c r="C7149" i="3"/>
  <c r="C7165" i="3"/>
  <c r="C7154" i="3"/>
  <c r="C7169" i="3"/>
  <c r="A467" i="1" l="1"/>
  <c r="A466" i="2"/>
  <c r="C7176" i="3"/>
  <c r="C7180" i="3"/>
  <c r="C7184" i="3"/>
  <c r="C7188" i="3"/>
  <c r="C7192" i="3"/>
  <c r="C7196" i="3"/>
  <c r="C7178" i="3"/>
  <c r="C7183" i="3"/>
  <c r="C7189" i="3"/>
  <c r="C7194" i="3"/>
  <c r="C7177" i="3"/>
  <c r="C7185" i="3"/>
  <c r="C7191" i="3"/>
  <c r="C7173" i="3"/>
  <c r="C7181" i="3"/>
  <c r="C7187" i="3"/>
  <c r="C7195" i="3"/>
  <c r="C7186" i="3"/>
  <c r="C7175" i="3"/>
  <c r="C7190" i="3"/>
  <c r="C7179" i="3"/>
  <c r="C7193" i="3"/>
  <c r="C7182" i="3"/>
  <c r="B7197" i="3"/>
  <c r="A468" i="1" l="1"/>
  <c r="A467" i="2"/>
  <c r="C7200" i="3"/>
  <c r="C7204" i="3"/>
  <c r="C7208" i="3"/>
  <c r="C7212" i="3"/>
  <c r="C7216" i="3"/>
  <c r="C7220" i="3"/>
  <c r="C7199" i="3"/>
  <c r="C7205" i="3"/>
  <c r="C7210" i="3"/>
  <c r="C7215" i="3"/>
  <c r="B7221" i="3"/>
  <c r="C7197" i="3"/>
  <c r="C7206" i="3"/>
  <c r="C7213" i="3"/>
  <c r="C7219" i="3"/>
  <c r="C7202" i="3"/>
  <c r="C7209" i="3"/>
  <c r="C7217" i="3"/>
  <c r="C7201" i="3"/>
  <c r="C7214" i="3"/>
  <c r="C7203" i="3"/>
  <c r="C7218" i="3"/>
  <c r="C7207" i="3"/>
  <c r="C7211" i="3"/>
  <c r="A468" i="2" l="1"/>
  <c r="A469" i="1"/>
  <c r="C7224" i="3"/>
  <c r="C7228" i="3"/>
  <c r="C7232" i="3"/>
  <c r="C7236" i="3"/>
  <c r="C7240" i="3"/>
  <c r="C7244" i="3"/>
  <c r="C7226" i="3"/>
  <c r="C7231" i="3"/>
  <c r="C7237" i="3"/>
  <c r="C7242" i="3"/>
  <c r="C7227" i="3"/>
  <c r="C7234" i="3"/>
  <c r="C7241" i="3"/>
  <c r="C7223" i="3"/>
  <c r="C7230" i="3"/>
  <c r="C7238" i="3"/>
  <c r="B7245" i="3"/>
  <c r="C7229" i="3"/>
  <c r="C7243" i="3"/>
  <c r="C7233" i="3"/>
  <c r="C7221" i="3"/>
  <c r="C7235" i="3"/>
  <c r="C7225" i="3"/>
  <c r="C7239" i="3"/>
  <c r="A470" i="1" l="1"/>
  <c r="A469" i="2"/>
  <c r="C7248" i="3"/>
  <c r="C7252" i="3"/>
  <c r="C7256" i="3"/>
  <c r="C7260" i="3"/>
  <c r="C7264" i="3"/>
  <c r="C7268" i="3"/>
  <c r="C7247" i="3"/>
  <c r="C7253" i="3"/>
  <c r="C7258" i="3"/>
  <c r="C7263" i="3"/>
  <c r="B7269" i="3"/>
  <c r="C7249" i="3"/>
  <c r="C7255" i="3"/>
  <c r="C7262" i="3"/>
  <c r="C7251" i="3"/>
  <c r="C7259" i="3"/>
  <c r="C7266" i="3"/>
  <c r="C7257" i="3"/>
  <c r="C7245" i="3"/>
  <c r="C7261" i="3"/>
  <c r="C7250" i="3"/>
  <c r="C7265" i="3"/>
  <c r="C7254" i="3"/>
  <c r="C7267" i="3"/>
  <c r="A471" i="1" l="1"/>
  <c r="A470" i="2"/>
  <c r="C7272" i="3"/>
  <c r="C7276" i="3"/>
  <c r="C7280" i="3"/>
  <c r="C7284" i="3"/>
  <c r="C7288" i="3"/>
  <c r="C7292" i="3"/>
  <c r="C7274" i="3"/>
  <c r="C7279" i="3"/>
  <c r="C7285" i="3"/>
  <c r="C7290" i="3"/>
  <c r="C7269" i="3"/>
  <c r="C7277" i="3"/>
  <c r="C7283" i="3"/>
  <c r="C7291" i="3"/>
  <c r="C7273" i="3"/>
  <c r="C7281" i="3"/>
  <c r="C7287" i="3"/>
  <c r="C7271" i="3"/>
  <c r="C7286" i="3"/>
  <c r="C7275" i="3"/>
  <c r="C7289" i="3"/>
  <c r="C7278" i="3"/>
  <c r="B7293" i="3"/>
  <c r="C7282" i="3"/>
  <c r="A472" i="1" l="1"/>
  <c r="A471" i="2"/>
  <c r="C7296" i="3"/>
  <c r="C7300" i="3"/>
  <c r="C7304" i="3"/>
  <c r="C7308" i="3"/>
  <c r="C7312" i="3"/>
  <c r="C7316" i="3"/>
  <c r="C7295" i="3"/>
  <c r="C7301" i="3"/>
  <c r="C7306" i="3"/>
  <c r="C7311" i="3"/>
  <c r="B7317" i="3"/>
  <c r="C7298" i="3"/>
  <c r="C7305" i="3"/>
  <c r="C7313" i="3"/>
  <c r="C7293" i="3"/>
  <c r="C7302" i="3"/>
  <c r="C7309" i="3"/>
  <c r="C7315" i="3"/>
  <c r="C7299" i="3"/>
  <c r="C7314" i="3"/>
  <c r="C7303" i="3"/>
  <c r="C7307" i="3"/>
  <c r="C7297" i="3"/>
  <c r="C7310" i="3"/>
  <c r="A472" i="2" l="1"/>
  <c r="A473" i="1"/>
  <c r="C7320" i="3"/>
  <c r="C7324" i="3"/>
  <c r="C7328" i="3"/>
  <c r="C7332" i="3"/>
  <c r="C7336" i="3"/>
  <c r="C7340" i="3"/>
  <c r="C7322" i="3"/>
  <c r="C7327" i="3"/>
  <c r="C7333" i="3"/>
  <c r="C7338" i="3"/>
  <c r="C7319" i="3"/>
  <c r="C7326" i="3"/>
  <c r="C7334" i="3"/>
  <c r="B7341" i="3"/>
  <c r="C7323" i="3"/>
  <c r="C7330" i="3"/>
  <c r="C7337" i="3"/>
  <c r="C7329" i="3"/>
  <c r="C7317" i="3"/>
  <c r="C7331" i="3"/>
  <c r="C7321" i="3"/>
  <c r="C7335" i="3"/>
  <c r="C7325" i="3"/>
  <c r="C7339" i="3"/>
  <c r="A474" i="1" l="1"/>
  <c r="A473" i="2"/>
  <c r="C7344" i="3"/>
  <c r="C7348" i="3"/>
  <c r="C7352" i="3"/>
  <c r="C7356" i="3"/>
  <c r="C7360" i="3"/>
  <c r="C7364" i="3"/>
  <c r="C7343" i="3"/>
  <c r="C7349" i="3"/>
  <c r="C7354" i="3"/>
  <c r="C7359" i="3"/>
  <c r="B7365" i="3"/>
  <c r="C7347" i="3"/>
  <c r="C7355" i="3"/>
  <c r="C7362" i="3"/>
  <c r="C7345" i="3"/>
  <c r="C7351" i="3"/>
  <c r="C7358" i="3"/>
  <c r="C7341" i="3"/>
  <c r="C7357" i="3"/>
  <c r="C7346" i="3"/>
  <c r="C7361" i="3"/>
  <c r="C7350" i="3"/>
  <c r="C7363" i="3"/>
  <c r="C7353" i="3"/>
  <c r="A475" i="1" l="1"/>
  <c r="A474" i="2"/>
  <c r="C7368" i="3"/>
  <c r="C7372" i="3"/>
  <c r="C7376" i="3"/>
  <c r="C7380" i="3"/>
  <c r="C7384" i="3"/>
  <c r="C7388" i="3"/>
  <c r="C7370" i="3"/>
  <c r="C7375" i="3"/>
  <c r="C7381" i="3"/>
  <c r="C7386" i="3"/>
  <c r="C7369" i="3"/>
  <c r="C7377" i="3"/>
  <c r="C7383" i="3"/>
  <c r="C7365" i="3"/>
  <c r="C7373" i="3"/>
  <c r="C7379" i="3"/>
  <c r="C7387" i="3"/>
  <c r="C7371" i="3"/>
  <c r="C7385" i="3"/>
  <c r="C7374" i="3"/>
  <c r="B7389" i="3"/>
  <c r="C7378" i="3"/>
  <c r="C7367" i="3"/>
  <c r="C7382" i="3"/>
  <c r="A475" i="2" l="1"/>
  <c r="A476" i="1"/>
  <c r="C7392" i="3"/>
  <c r="C7396" i="3"/>
  <c r="C7400" i="3"/>
  <c r="C7404" i="3"/>
  <c r="C7408" i="3"/>
  <c r="C7412" i="3"/>
  <c r="C7391" i="3"/>
  <c r="C7397" i="3"/>
  <c r="C7402" i="3"/>
  <c r="C7407" i="3"/>
  <c r="B7413" i="3"/>
  <c r="C7389" i="3"/>
  <c r="C7398" i="3"/>
  <c r="C7405" i="3"/>
  <c r="C7411" i="3"/>
  <c r="C7394" i="3"/>
  <c r="C7401" i="3"/>
  <c r="C7409" i="3"/>
  <c r="C7399" i="3"/>
  <c r="C7403" i="3"/>
  <c r="C7393" i="3"/>
  <c r="C7406" i="3"/>
  <c r="C7395" i="3"/>
  <c r="C7410" i="3"/>
  <c r="A477" i="1" l="1"/>
  <c r="A476" i="2"/>
  <c r="C7416" i="3"/>
  <c r="C7420" i="3"/>
  <c r="C7424" i="3"/>
  <c r="C7428" i="3"/>
  <c r="C7432" i="3"/>
  <c r="C7436" i="3"/>
  <c r="C7418" i="3"/>
  <c r="C7423" i="3"/>
  <c r="C7429" i="3"/>
  <c r="C7434" i="3"/>
  <c r="C7419" i="3"/>
  <c r="C7426" i="3"/>
  <c r="C7433" i="3"/>
  <c r="C7415" i="3"/>
  <c r="C7422" i="3"/>
  <c r="C7430" i="3"/>
  <c r="B7437" i="3"/>
  <c r="C7413" i="3"/>
  <c r="C7427" i="3"/>
  <c r="C7417" i="3"/>
  <c r="C7431" i="3"/>
  <c r="C7421" i="3"/>
  <c r="C7435" i="3"/>
  <c r="C7425" i="3"/>
  <c r="A478" i="1" l="1"/>
  <c r="A477" i="2"/>
  <c r="C7440" i="3"/>
  <c r="C7444" i="3"/>
  <c r="C7448" i="3"/>
  <c r="C7452" i="3"/>
  <c r="C7456" i="3"/>
  <c r="C7460" i="3"/>
  <c r="C7439" i="3"/>
  <c r="C7445" i="3"/>
  <c r="C7450" i="3"/>
  <c r="C7455" i="3"/>
  <c r="B7461" i="3"/>
  <c r="C7441" i="3"/>
  <c r="C7447" i="3"/>
  <c r="C7454" i="3"/>
  <c r="C7443" i="3"/>
  <c r="C7451" i="3"/>
  <c r="C7458" i="3"/>
  <c r="C7442" i="3"/>
  <c r="C7457" i="3"/>
  <c r="C7446" i="3"/>
  <c r="C7459" i="3"/>
  <c r="C7449" i="3"/>
  <c r="C7437" i="3"/>
  <c r="C7453" i="3"/>
  <c r="A479" i="1" l="1"/>
  <c r="A478" i="2"/>
  <c r="C7464" i="3"/>
  <c r="C7468" i="3"/>
  <c r="C7472" i="3"/>
  <c r="C7476" i="3"/>
  <c r="C7480" i="3"/>
  <c r="C7484" i="3"/>
  <c r="C7466" i="3"/>
  <c r="C7471" i="3"/>
  <c r="C7477" i="3"/>
  <c r="C7482" i="3"/>
  <c r="C7461" i="3"/>
  <c r="C7469" i="3"/>
  <c r="C7475" i="3"/>
  <c r="C7483" i="3"/>
  <c r="C7465" i="3"/>
  <c r="C7473" i="3"/>
  <c r="C7479" i="3"/>
  <c r="C7470" i="3"/>
  <c r="B7485" i="3"/>
  <c r="C7474" i="3"/>
  <c r="C7463" i="3"/>
  <c r="C7478" i="3"/>
  <c r="C7467" i="3"/>
  <c r="C7481" i="3"/>
  <c r="A480" i="1" l="1"/>
  <c r="A479" i="2"/>
  <c r="C7488" i="3"/>
  <c r="C7492" i="3"/>
  <c r="C7496" i="3"/>
  <c r="C7500" i="3"/>
  <c r="C7504" i="3"/>
  <c r="C7508" i="3"/>
  <c r="C7487" i="3"/>
  <c r="C7493" i="3"/>
  <c r="C7498" i="3"/>
  <c r="C7503" i="3"/>
  <c r="B7509" i="3"/>
  <c r="C7490" i="3"/>
  <c r="C7497" i="3"/>
  <c r="C7505" i="3"/>
  <c r="C7485" i="3"/>
  <c r="C7494" i="3"/>
  <c r="C7501" i="3"/>
  <c r="C7507" i="3"/>
  <c r="C7499" i="3"/>
  <c r="C7489" i="3"/>
  <c r="C7502" i="3"/>
  <c r="C7491" i="3"/>
  <c r="C7506" i="3"/>
  <c r="C7495" i="3"/>
  <c r="A480" i="2" l="1"/>
  <c r="A481" i="1"/>
  <c r="C7512" i="3"/>
  <c r="C7516" i="3"/>
  <c r="C7520" i="3"/>
  <c r="C7524" i="3"/>
  <c r="C7528" i="3"/>
  <c r="C7532" i="3"/>
  <c r="C7514" i="3"/>
  <c r="C7519" i="3"/>
  <c r="C7525" i="3"/>
  <c r="C7530" i="3"/>
  <c r="C7511" i="3"/>
  <c r="C7518" i="3"/>
  <c r="C7526" i="3"/>
  <c r="B7533" i="3"/>
  <c r="C7515" i="3"/>
  <c r="C7522" i="3"/>
  <c r="C7529" i="3"/>
  <c r="C7513" i="3"/>
  <c r="C7527" i="3"/>
  <c r="C7517" i="3"/>
  <c r="C7531" i="3"/>
  <c r="C7521" i="3"/>
  <c r="C7509" i="3"/>
  <c r="C7523" i="3"/>
  <c r="A482" i="1" l="1"/>
  <c r="A481" i="2"/>
  <c r="C7536" i="3"/>
  <c r="C7540" i="3"/>
  <c r="C7544" i="3"/>
  <c r="C7548" i="3"/>
  <c r="C7552" i="3"/>
  <c r="C7556" i="3"/>
  <c r="C7535" i="3"/>
  <c r="C7541" i="3"/>
  <c r="C7546" i="3"/>
  <c r="C7551" i="3"/>
  <c r="B7557" i="3"/>
  <c r="C7539" i="3"/>
  <c r="C7547" i="3"/>
  <c r="C7554" i="3"/>
  <c r="C7537" i="3"/>
  <c r="C7543" i="3"/>
  <c r="C7550" i="3"/>
  <c r="C7542" i="3"/>
  <c r="C7555" i="3"/>
  <c r="C7545" i="3"/>
  <c r="C7533" i="3"/>
  <c r="C7549" i="3"/>
  <c r="C7538" i="3"/>
  <c r="C7553" i="3"/>
  <c r="A483" i="1" l="1"/>
  <c r="A482" i="2"/>
  <c r="C7560" i="3"/>
  <c r="C7564" i="3"/>
  <c r="C7568" i="3"/>
  <c r="C7572" i="3"/>
  <c r="C7576" i="3"/>
  <c r="C7580" i="3"/>
  <c r="C7562" i="3"/>
  <c r="C7567" i="3"/>
  <c r="C7573" i="3"/>
  <c r="C7578" i="3"/>
  <c r="C7561" i="3"/>
  <c r="C7569" i="3"/>
  <c r="C7575" i="3"/>
  <c r="C7557" i="3"/>
  <c r="C7565" i="3"/>
  <c r="C7571" i="3"/>
  <c r="C7579" i="3"/>
  <c r="C7570" i="3"/>
  <c r="C7559" i="3"/>
  <c r="C7574" i="3"/>
  <c r="C7563" i="3"/>
  <c r="C7577" i="3"/>
  <c r="C7566" i="3"/>
  <c r="B7581" i="3"/>
  <c r="A484" i="1" l="1"/>
  <c r="A483" i="2"/>
  <c r="C7584" i="3"/>
  <c r="C7588" i="3"/>
  <c r="C7592" i="3"/>
  <c r="C7596" i="3"/>
  <c r="C7600" i="3"/>
  <c r="C7604" i="3"/>
  <c r="C7583" i="3"/>
  <c r="C7589" i="3"/>
  <c r="C7594" i="3"/>
  <c r="C7599" i="3"/>
  <c r="B7605" i="3"/>
  <c r="C7581" i="3"/>
  <c r="C7590" i="3"/>
  <c r="C7597" i="3"/>
  <c r="C7603" i="3"/>
  <c r="C7586" i="3"/>
  <c r="C7593" i="3"/>
  <c r="C7601" i="3"/>
  <c r="C7585" i="3"/>
  <c r="C7598" i="3"/>
  <c r="C7587" i="3"/>
  <c r="C7602" i="3"/>
  <c r="C7591" i="3"/>
  <c r="C7595" i="3"/>
  <c r="A484" i="2" l="1"/>
  <c r="A485" i="1"/>
  <c r="C7608" i="3"/>
  <c r="C7612" i="3"/>
  <c r="C7616" i="3"/>
  <c r="C7620" i="3"/>
  <c r="C7624" i="3"/>
  <c r="C7628" i="3"/>
  <c r="C7610" i="3"/>
  <c r="C7615" i="3"/>
  <c r="C7621" i="3"/>
  <c r="C7626" i="3"/>
  <c r="C7611" i="3"/>
  <c r="C7618" i="3"/>
  <c r="C7625" i="3"/>
  <c r="C7607" i="3"/>
  <c r="C7614" i="3"/>
  <c r="C7622" i="3"/>
  <c r="B7629" i="3"/>
  <c r="C7613" i="3"/>
  <c r="C7627" i="3"/>
  <c r="C7617" i="3"/>
  <c r="C7605" i="3"/>
  <c r="C7619" i="3"/>
  <c r="C7609" i="3"/>
  <c r="C7623" i="3"/>
  <c r="A485" i="2" l="1"/>
  <c r="A486" i="1"/>
  <c r="C7632" i="3"/>
  <c r="C7636" i="3"/>
  <c r="C7640" i="3"/>
  <c r="C7644" i="3"/>
  <c r="C7648" i="3"/>
  <c r="C7652" i="3"/>
  <c r="C7631" i="3"/>
  <c r="C7637" i="3"/>
  <c r="C7642" i="3"/>
  <c r="C7647" i="3"/>
  <c r="B7653" i="3"/>
  <c r="C7633" i="3"/>
  <c r="C7639" i="3"/>
  <c r="C7646" i="3"/>
  <c r="C7635" i="3"/>
  <c r="C7643" i="3"/>
  <c r="C7650" i="3"/>
  <c r="C7641" i="3"/>
  <c r="C7629" i="3"/>
  <c r="C7645" i="3"/>
  <c r="C7634" i="3"/>
  <c r="C7649" i="3"/>
  <c r="C7638" i="3"/>
  <c r="C7651" i="3"/>
  <c r="A486" i="2" l="1"/>
  <c r="A487" i="1"/>
  <c r="C7656" i="3"/>
  <c r="C7660" i="3"/>
  <c r="C7664" i="3"/>
  <c r="C7668" i="3"/>
  <c r="C7672" i="3"/>
  <c r="C7676" i="3"/>
  <c r="C7658" i="3"/>
  <c r="C7663" i="3"/>
  <c r="C7669" i="3"/>
  <c r="C7674" i="3"/>
  <c r="C7653" i="3"/>
  <c r="C7661" i="3"/>
  <c r="C7667" i="3"/>
  <c r="C7675" i="3"/>
  <c r="C7657" i="3"/>
  <c r="C7665" i="3"/>
  <c r="C7671" i="3"/>
  <c r="C7655" i="3"/>
  <c r="C7670" i="3"/>
  <c r="C7659" i="3"/>
  <c r="C7673" i="3"/>
  <c r="C7662" i="3"/>
  <c r="B7677" i="3"/>
  <c r="C7666" i="3"/>
  <c r="A487" i="2" l="1"/>
  <c r="A488" i="1"/>
  <c r="C7680" i="3"/>
  <c r="C7684" i="3"/>
  <c r="C7688" i="3"/>
  <c r="C7692" i="3"/>
  <c r="C7696" i="3"/>
  <c r="C7700" i="3"/>
  <c r="C7679" i="3"/>
  <c r="C7685" i="3"/>
  <c r="C7690" i="3"/>
  <c r="C7695" i="3"/>
  <c r="B7701" i="3"/>
  <c r="C7682" i="3"/>
  <c r="C7689" i="3"/>
  <c r="C7697" i="3"/>
  <c r="C7677" i="3"/>
  <c r="C7686" i="3"/>
  <c r="C7693" i="3"/>
  <c r="C7699" i="3"/>
  <c r="C7683" i="3"/>
  <c r="C7698" i="3"/>
  <c r="C7687" i="3"/>
  <c r="C7691" i="3"/>
  <c r="C7681" i="3"/>
  <c r="C7694" i="3"/>
  <c r="A489" i="1" l="1"/>
  <c r="A488" i="2"/>
  <c r="B7725" i="3"/>
  <c r="C7704" i="3"/>
  <c r="C7708" i="3"/>
  <c r="C7712" i="3"/>
  <c r="C7716" i="3"/>
  <c r="C7720" i="3"/>
  <c r="C7724" i="3"/>
  <c r="C7706" i="3"/>
  <c r="C7711" i="3"/>
  <c r="C7717" i="3"/>
  <c r="C7722" i="3"/>
  <c r="C7703" i="3"/>
  <c r="C7710" i="3"/>
  <c r="C7718" i="3"/>
  <c r="C7707" i="3"/>
  <c r="C7714" i="3"/>
  <c r="C7721" i="3"/>
  <c r="C7713" i="3"/>
  <c r="C7701" i="3"/>
  <c r="C7715" i="3"/>
  <c r="C7705" i="3"/>
  <c r="C7719" i="3"/>
  <c r="C7709" i="3"/>
  <c r="C7723" i="3"/>
  <c r="A490" i="1" l="1"/>
  <c r="A489" i="2"/>
  <c r="C7728" i="3"/>
  <c r="C7732" i="3"/>
  <c r="C7736" i="3"/>
  <c r="C7740" i="3"/>
  <c r="C7744" i="3"/>
  <c r="C7729" i="3"/>
  <c r="C7733" i="3"/>
  <c r="C7737" i="3"/>
  <c r="C7741" i="3"/>
  <c r="C7731" i="3"/>
  <c r="C7739" i="3"/>
  <c r="C7746" i="3"/>
  <c r="C7734" i="3"/>
  <c r="C7743" i="3"/>
  <c r="B7749" i="3"/>
  <c r="C7725" i="3"/>
  <c r="C7738" i="3"/>
  <c r="C7748" i="3"/>
  <c r="C7742" i="3"/>
  <c r="C7730" i="3"/>
  <c r="C7747" i="3"/>
  <c r="C7745" i="3"/>
  <c r="C7727" i="3"/>
  <c r="C7735" i="3"/>
  <c r="A490" i="2" l="1"/>
  <c r="A491" i="1"/>
  <c r="C7749" i="3"/>
  <c r="C7754" i="3"/>
  <c r="C7758" i="3"/>
  <c r="C7762" i="3"/>
  <c r="C7766" i="3"/>
  <c r="C7770" i="3"/>
  <c r="C7755" i="3"/>
  <c r="C7760" i="3"/>
  <c r="C7765" i="3"/>
  <c r="C7771" i="3"/>
  <c r="C7756" i="3"/>
  <c r="C7763" i="3"/>
  <c r="C7769" i="3"/>
  <c r="C7752" i="3"/>
  <c r="C7761" i="3"/>
  <c r="C7772" i="3"/>
  <c r="C7757" i="3"/>
  <c r="C7767" i="3"/>
  <c r="C7751" i="3"/>
  <c r="C7768" i="3"/>
  <c r="B7773" i="3"/>
  <c r="C7759" i="3"/>
  <c r="C7753" i="3"/>
  <c r="C7764" i="3"/>
  <c r="A491" i="2" l="1"/>
  <c r="A492" i="1"/>
  <c r="C7773" i="3"/>
  <c r="C7778" i="3"/>
  <c r="C7782" i="3"/>
  <c r="C7786" i="3"/>
  <c r="C7790" i="3"/>
  <c r="C7794" i="3"/>
  <c r="C7776" i="3"/>
  <c r="C7781" i="3"/>
  <c r="C7787" i="3"/>
  <c r="C7792" i="3"/>
  <c r="B7797" i="3"/>
  <c r="C7777" i="3"/>
  <c r="C7784" i="3"/>
  <c r="C7791" i="3"/>
  <c r="C7780" i="3"/>
  <c r="C7789" i="3"/>
  <c r="C7775" i="3"/>
  <c r="C7785" i="3"/>
  <c r="C7795" i="3"/>
  <c r="C7788" i="3"/>
  <c r="C7796" i="3"/>
  <c r="C7783" i="3"/>
  <c r="C7779" i="3"/>
  <c r="C7793" i="3"/>
  <c r="A493" i="1" l="1"/>
  <c r="A492" i="2"/>
  <c r="C7797" i="3"/>
  <c r="C7802" i="3"/>
  <c r="C7806" i="3"/>
  <c r="C7810" i="3"/>
  <c r="C7814" i="3"/>
  <c r="C7818" i="3"/>
  <c r="C7803" i="3"/>
  <c r="C7808" i="3"/>
  <c r="C7813" i="3"/>
  <c r="C7819" i="3"/>
  <c r="C7799" i="3"/>
  <c r="C7805" i="3"/>
  <c r="C7812" i="3"/>
  <c r="C7820" i="3"/>
  <c r="C7800" i="3"/>
  <c r="C7809" i="3"/>
  <c r="C7817" i="3"/>
  <c r="C7804" i="3"/>
  <c r="C7815" i="3"/>
  <c r="C7807" i="3"/>
  <c r="B7821" i="3"/>
  <c r="C7811" i="3"/>
  <c r="C7801" i="3"/>
  <c r="C7816" i="3"/>
  <c r="A493" i="2" l="1"/>
  <c r="A494" i="1"/>
  <c r="C7821" i="3"/>
  <c r="C7826" i="3"/>
  <c r="C7830" i="3"/>
  <c r="C7834" i="3"/>
  <c r="C7838" i="3"/>
  <c r="C7842" i="3"/>
  <c r="C7824" i="3"/>
  <c r="C7829" i="3"/>
  <c r="C7835" i="3"/>
  <c r="C7840" i="3"/>
  <c r="B7845" i="3"/>
  <c r="C7827" i="3"/>
  <c r="C7833" i="3"/>
  <c r="C7841" i="3"/>
  <c r="C7828" i="3"/>
  <c r="C7837" i="3"/>
  <c r="C7823" i="3"/>
  <c r="C7832" i="3"/>
  <c r="C7843" i="3"/>
  <c r="C7825" i="3"/>
  <c r="C7844" i="3"/>
  <c r="C7836" i="3"/>
  <c r="C7831" i="3"/>
  <c r="C7839" i="3"/>
  <c r="A495" i="1" l="1"/>
  <c r="A494" i="2"/>
  <c r="C7845" i="3"/>
  <c r="C7850" i="3"/>
  <c r="C7854" i="3"/>
  <c r="C7858" i="3"/>
  <c r="C7862" i="3"/>
  <c r="C7866" i="3"/>
  <c r="C7851" i="3"/>
  <c r="C7856" i="3"/>
  <c r="C7861" i="3"/>
  <c r="C7867" i="3"/>
  <c r="C7848" i="3"/>
  <c r="C7855" i="3"/>
  <c r="C7863" i="3"/>
  <c r="B7869" i="3"/>
  <c r="C7847" i="3"/>
  <c r="C7857" i="3"/>
  <c r="C7865" i="3"/>
  <c r="C7852" i="3"/>
  <c r="C7860" i="3"/>
  <c r="C7864" i="3"/>
  <c r="C7849" i="3"/>
  <c r="C7859" i="3"/>
  <c r="C7853" i="3"/>
  <c r="C7868" i="3"/>
  <c r="A496" i="1" l="1"/>
  <c r="A495" i="2"/>
  <c r="C7869" i="3"/>
  <c r="C7874" i="3"/>
  <c r="C7878" i="3"/>
  <c r="C7882" i="3"/>
  <c r="C7886" i="3"/>
  <c r="C7890" i="3"/>
  <c r="C7872" i="3"/>
  <c r="C7877" i="3"/>
  <c r="C7883" i="3"/>
  <c r="C7888" i="3"/>
  <c r="B7893" i="3"/>
  <c r="C7876" i="3"/>
  <c r="C7884" i="3"/>
  <c r="C7891" i="3"/>
  <c r="C7875" i="3"/>
  <c r="C7885" i="3"/>
  <c r="C7871" i="3"/>
  <c r="C7880" i="3"/>
  <c r="C7889" i="3"/>
  <c r="C7881" i="3"/>
  <c r="C7873" i="3"/>
  <c r="C7887" i="3"/>
  <c r="C7879" i="3"/>
  <c r="C7892" i="3"/>
  <c r="A497" i="1" l="1"/>
  <c r="A496" i="2"/>
  <c r="C7893" i="3"/>
  <c r="C7898" i="3"/>
  <c r="C7902" i="3"/>
  <c r="C7906" i="3"/>
  <c r="C7910" i="3"/>
  <c r="C7914" i="3"/>
  <c r="C7899" i="3"/>
  <c r="C7904" i="3"/>
  <c r="C7909" i="3"/>
  <c r="C7915" i="3"/>
  <c r="C7897" i="3"/>
  <c r="C7905" i="3"/>
  <c r="C7912" i="3"/>
  <c r="C7895" i="3"/>
  <c r="C7903" i="3"/>
  <c r="C7913" i="3"/>
  <c r="C7900" i="3"/>
  <c r="C7908" i="3"/>
  <c r="B7917" i="3"/>
  <c r="C7901" i="3"/>
  <c r="C7896" i="3"/>
  <c r="C7911" i="3"/>
  <c r="C7907" i="3"/>
  <c r="C7916" i="3"/>
  <c r="A498" i="1" l="1"/>
  <c r="A497" i="2"/>
  <c r="C7917" i="3"/>
  <c r="C7922" i="3"/>
  <c r="C7926" i="3"/>
  <c r="C7930" i="3"/>
  <c r="C7934" i="3"/>
  <c r="C7938" i="3"/>
  <c r="C7920" i="3"/>
  <c r="C7925" i="3"/>
  <c r="C7931" i="3"/>
  <c r="C7936" i="3"/>
  <c r="B7941" i="3"/>
  <c r="C7919" i="3"/>
  <c r="C7927" i="3"/>
  <c r="C7933" i="3"/>
  <c r="C7940" i="3"/>
  <c r="C7923" i="3"/>
  <c r="C7932" i="3"/>
  <c r="C7928" i="3"/>
  <c r="C7937" i="3"/>
  <c r="C7921" i="3"/>
  <c r="C7939" i="3"/>
  <c r="C7924" i="3"/>
  <c r="C7935" i="3"/>
  <c r="C7929" i="3"/>
  <c r="A499" i="1" l="1"/>
  <c r="A498" i="2"/>
  <c r="C7941" i="3"/>
  <c r="C7946" i="3"/>
  <c r="C7950" i="3"/>
  <c r="C7954" i="3"/>
  <c r="C7958" i="3"/>
  <c r="C7962" i="3"/>
  <c r="C7947" i="3"/>
  <c r="C7952" i="3"/>
  <c r="C7957" i="3"/>
  <c r="C7963" i="3"/>
  <c r="C7948" i="3"/>
  <c r="C7955" i="3"/>
  <c r="C7961" i="3"/>
  <c r="C7943" i="3"/>
  <c r="C7951" i="3"/>
  <c r="C7960" i="3"/>
  <c r="C7945" i="3"/>
  <c r="C7956" i="3"/>
  <c r="B7965" i="3"/>
  <c r="C7959" i="3"/>
  <c r="C7949" i="3"/>
  <c r="C7964" i="3"/>
  <c r="C7953" i="3"/>
  <c r="C7944" i="3"/>
  <c r="A499" i="2" l="1"/>
  <c r="A500" i="1"/>
  <c r="C7965" i="3"/>
  <c r="C7970" i="3"/>
  <c r="C7974" i="3"/>
  <c r="C7978" i="3"/>
  <c r="C7982" i="3"/>
  <c r="C7986" i="3"/>
  <c r="C7968" i="3"/>
  <c r="C7973" i="3"/>
  <c r="C7979" i="3"/>
  <c r="C7984" i="3"/>
  <c r="B7989" i="3"/>
  <c r="C7969" i="3"/>
  <c r="C7976" i="3"/>
  <c r="C7983" i="3"/>
  <c r="C7971" i="3"/>
  <c r="C7980" i="3"/>
  <c r="C7988" i="3"/>
  <c r="C7975" i="3"/>
  <c r="C7985" i="3"/>
  <c r="C7977" i="3"/>
  <c r="C7972" i="3"/>
  <c r="C7987" i="3"/>
  <c r="C7981" i="3"/>
  <c r="C7967" i="3"/>
  <c r="A501" i="1" l="1"/>
  <c r="A500" i="2"/>
  <c r="C7989" i="3"/>
  <c r="C7994" i="3"/>
  <c r="C7998" i="3"/>
  <c r="C8002" i="3"/>
  <c r="C8006" i="3"/>
  <c r="C8010" i="3"/>
  <c r="C7995" i="3"/>
  <c r="C8000" i="3"/>
  <c r="C8005" i="3"/>
  <c r="C8011" i="3"/>
  <c r="C7991" i="3"/>
  <c r="C7997" i="3"/>
  <c r="C8004" i="3"/>
  <c r="C8012" i="3"/>
  <c r="C7999" i="3"/>
  <c r="C8008" i="3"/>
  <c r="C7993" i="3"/>
  <c r="C8003" i="3"/>
  <c r="B8013" i="3"/>
  <c r="C7996" i="3"/>
  <c r="C8001" i="3"/>
  <c r="C8009" i="3"/>
  <c r="C8007" i="3"/>
  <c r="C7992" i="3"/>
  <c r="A502" i="1" l="1"/>
  <c r="A501" i="2"/>
  <c r="C8013" i="3"/>
  <c r="C8018" i="3"/>
  <c r="C8022" i="3"/>
  <c r="C8026" i="3"/>
  <c r="C8030" i="3"/>
  <c r="C8034" i="3"/>
  <c r="C8016" i="3"/>
  <c r="C8021" i="3"/>
  <c r="C8027" i="3"/>
  <c r="C8032" i="3"/>
  <c r="B8037" i="3"/>
  <c r="C8019" i="3"/>
  <c r="C8025" i="3"/>
  <c r="C8033" i="3"/>
  <c r="C8017" i="3"/>
  <c r="C8028" i="3"/>
  <c r="C8036" i="3"/>
  <c r="C8023" i="3"/>
  <c r="C8031" i="3"/>
  <c r="C8015" i="3"/>
  <c r="C8035" i="3"/>
  <c r="C8024" i="3"/>
  <c r="C8029" i="3"/>
  <c r="C8020" i="3"/>
  <c r="A503" i="1" l="1"/>
  <c r="A503" i="2" s="1"/>
  <c r="A502" i="2"/>
  <c r="C8037" i="3"/>
  <c r="C8042" i="3"/>
  <c r="C8046" i="3"/>
  <c r="C8050" i="3"/>
  <c r="C8054" i="3"/>
  <c r="C8058" i="3"/>
  <c r="C8043" i="3"/>
  <c r="C8048" i="3"/>
  <c r="C8053" i="3"/>
  <c r="C8059" i="3"/>
  <c r="C8040" i="3"/>
  <c r="C8047" i="3"/>
  <c r="C8055" i="3"/>
  <c r="B8061" i="3"/>
  <c r="C8045" i="3"/>
  <c r="C8056" i="3"/>
  <c r="C8041" i="3"/>
  <c r="C8051" i="3"/>
  <c r="C8060" i="3"/>
  <c r="C8052" i="3"/>
  <c r="C8049" i="3"/>
  <c r="C8039" i="3"/>
  <c r="C8057" i="3"/>
  <c r="C8044" i="3"/>
  <c r="C8061" i="3" l="1"/>
  <c r="C8066" i="3"/>
  <c r="C8070" i="3"/>
  <c r="C8074" i="3"/>
  <c r="C8078" i="3"/>
  <c r="C8082" i="3"/>
  <c r="C8064" i="3"/>
  <c r="C8069" i="3"/>
  <c r="C8075" i="3"/>
  <c r="C8080" i="3"/>
  <c r="B8085" i="3"/>
  <c r="C8068" i="3"/>
  <c r="C8076" i="3"/>
  <c r="C8083" i="3"/>
  <c r="C8065" i="3"/>
  <c r="C8073" i="3"/>
  <c r="C8084" i="3"/>
  <c r="C8071" i="3"/>
  <c r="C8079" i="3"/>
  <c r="C8072" i="3"/>
  <c r="C8077" i="3"/>
  <c r="C8063" i="3"/>
  <c r="C8081" i="3"/>
  <c r="C8067" i="3"/>
  <c r="C8085" i="3" l="1"/>
  <c r="C8090" i="3"/>
  <c r="C8094" i="3"/>
  <c r="C8098" i="3"/>
  <c r="C8102" i="3"/>
  <c r="C8106" i="3"/>
  <c r="C8091" i="3"/>
  <c r="C8096" i="3"/>
  <c r="C8101" i="3"/>
  <c r="C8107" i="3"/>
  <c r="C8089" i="3"/>
  <c r="C8097" i="3"/>
  <c r="C8104" i="3"/>
  <c r="C8093" i="3"/>
  <c r="C8103" i="3"/>
  <c r="C8088" i="3"/>
  <c r="C8099" i="3"/>
  <c r="C8108" i="3"/>
  <c r="C8092" i="3"/>
  <c r="B8109" i="3"/>
  <c r="C8100" i="3"/>
  <c r="C8087" i="3"/>
  <c r="C8105" i="3"/>
  <c r="C8095" i="3"/>
  <c r="C8109" i="3" l="1"/>
  <c r="C8114" i="3"/>
  <c r="C8118" i="3"/>
  <c r="C8122" i="3"/>
  <c r="C8126" i="3"/>
  <c r="C8130" i="3"/>
  <c r="C8112" i="3"/>
  <c r="C8117" i="3"/>
  <c r="C8123" i="3"/>
  <c r="C8128" i="3"/>
  <c r="B8133" i="3"/>
  <c r="C8111" i="3"/>
  <c r="C8119" i="3"/>
  <c r="C8125" i="3"/>
  <c r="C8132" i="3"/>
  <c r="C8113" i="3"/>
  <c r="C8121" i="3"/>
  <c r="C8131" i="3"/>
  <c r="C8116" i="3"/>
  <c r="C8127" i="3"/>
  <c r="C8129" i="3"/>
  <c r="C8124" i="3"/>
  <c r="C8115" i="3"/>
  <c r="C8120" i="3"/>
  <c r="C8133" i="3" l="1"/>
  <c r="C8138" i="3"/>
  <c r="C8142" i="3"/>
  <c r="C8146" i="3"/>
  <c r="C8150" i="3"/>
  <c r="C8154" i="3"/>
  <c r="C8139" i="3"/>
  <c r="C8144" i="3"/>
  <c r="C8149" i="3"/>
  <c r="C8155" i="3"/>
  <c r="C8140" i="3"/>
  <c r="C8147" i="3"/>
  <c r="C8153" i="3"/>
  <c r="C8141" i="3"/>
  <c r="C8151" i="3"/>
  <c r="C8136" i="3"/>
  <c r="C8145" i="3"/>
  <c r="C8156" i="3"/>
  <c r="C8148" i="3"/>
  <c r="C8152" i="3"/>
  <c r="C8137" i="3"/>
  <c r="C8135" i="3"/>
  <c r="B8157" i="3"/>
  <c r="C8143" i="3"/>
  <c r="C8157" i="3" l="1"/>
  <c r="C8162" i="3"/>
  <c r="C8166" i="3"/>
  <c r="C8170" i="3"/>
  <c r="C8174" i="3"/>
  <c r="C8178" i="3"/>
  <c r="C8160" i="3"/>
  <c r="C8165" i="3"/>
  <c r="C8171" i="3"/>
  <c r="C8176" i="3"/>
  <c r="B8181" i="3"/>
  <c r="C8161" i="3"/>
  <c r="C8168" i="3"/>
  <c r="C8175" i="3"/>
  <c r="C8159" i="3"/>
  <c r="C8169" i="3"/>
  <c r="C8179" i="3"/>
  <c r="C8164" i="3"/>
  <c r="C8173" i="3"/>
  <c r="C8167" i="3"/>
  <c r="C8177" i="3"/>
  <c r="C8163" i="3"/>
  <c r="C8180" i="3"/>
  <c r="C8172" i="3"/>
  <c r="C8181" i="3" l="1"/>
  <c r="C8186" i="3"/>
  <c r="C8190" i="3"/>
  <c r="C8194" i="3"/>
  <c r="C8198" i="3"/>
  <c r="C8202" i="3"/>
  <c r="C8187" i="3"/>
  <c r="C8192" i="3"/>
  <c r="C8197" i="3"/>
  <c r="C8203" i="3"/>
  <c r="C8183" i="3"/>
  <c r="C8189" i="3"/>
  <c r="C8196" i="3"/>
  <c r="C8204" i="3"/>
  <c r="C8188" i="3"/>
  <c r="C8199" i="3"/>
  <c r="C8184" i="3"/>
  <c r="C8193" i="3"/>
  <c r="C8201" i="3"/>
  <c r="C8185" i="3"/>
  <c r="B8205" i="3"/>
  <c r="C8200" i="3"/>
  <c r="C8191" i="3"/>
  <c r="C8195" i="3"/>
  <c r="C8205" i="3" l="1"/>
  <c r="C8210" i="3"/>
  <c r="C8214" i="3"/>
  <c r="C8218" i="3"/>
  <c r="C8222" i="3"/>
  <c r="C8226" i="3"/>
  <c r="C8208" i="3"/>
  <c r="C8213" i="3"/>
  <c r="C8219" i="3"/>
  <c r="C8224" i="3"/>
  <c r="B8229" i="3"/>
  <c r="C8211" i="3"/>
  <c r="C8217" i="3"/>
  <c r="C8225" i="3"/>
  <c r="C8207" i="3"/>
  <c r="C8216" i="3"/>
  <c r="C8227" i="3"/>
  <c r="C8212" i="3"/>
  <c r="C8221" i="3"/>
  <c r="C8223" i="3"/>
  <c r="C8228" i="3"/>
  <c r="C8215" i="3"/>
  <c r="C8209" i="3"/>
  <c r="C8220" i="3"/>
  <c r="C8229" i="3" l="1"/>
  <c r="C8234" i="3"/>
  <c r="C8238" i="3"/>
  <c r="C8242" i="3"/>
  <c r="C8246" i="3"/>
  <c r="C8250" i="3"/>
  <c r="C8235" i="3"/>
  <c r="C8240" i="3"/>
  <c r="C8245" i="3"/>
  <c r="C8251" i="3"/>
  <c r="C8232" i="3"/>
  <c r="C8239" i="3"/>
  <c r="C8247" i="3"/>
  <c r="B8253" i="3"/>
  <c r="C8236" i="3"/>
  <c r="C8244" i="3"/>
  <c r="C8231" i="3"/>
  <c r="C8241" i="3"/>
  <c r="C8249" i="3"/>
  <c r="C8243" i="3"/>
  <c r="C8252" i="3"/>
  <c r="C8237" i="3"/>
  <c r="C8233" i="3"/>
  <c r="C8248" i="3"/>
  <c r="C8255" i="3" l="1"/>
  <c r="C8259" i="3"/>
  <c r="C8263" i="3"/>
  <c r="C8267" i="3"/>
  <c r="C8271" i="3"/>
  <c r="C8275" i="3"/>
  <c r="C8258" i="3"/>
  <c r="C8264" i="3"/>
  <c r="C8269" i="3"/>
  <c r="C8274" i="3"/>
  <c r="C8253" i="3"/>
  <c r="C8261" i="3"/>
  <c r="C8268" i="3"/>
  <c r="C8276" i="3"/>
  <c r="C8257" i="3"/>
  <c r="C8265" i="3"/>
  <c r="C8272" i="3"/>
  <c r="C8260" i="3"/>
  <c r="C8273" i="3"/>
  <c r="C8270" i="3"/>
  <c r="C8262" i="3"/>
  <c r="B8277" i="3"/>
  <c r="C8256" i="3"/>
  <c r="C8266" i="3"/>
  <c r="C8279" i="3" l="1"/>
  <c r="C8283" i="3"/>
  <c r="C8287" i="3"/>
  <c r="C8291" i="3"/>
  <c r="C8295" i="3"/>
  <c r="C8299" i="3"/>
  <c r="C8280" i="3"/>
  <c r="C8285" i="3"/>
  <c r="C8290" i="3"/>
  <c r="C8296" i="3"/>
  <c r="B8301" i="3"/>
  <c r="C8282" i="3"/>
  <c r="C8289" i="3"/>
  <c r="C8297" i="3"/>
  <c r="C8277" i="3"/>
  <c r="C8286" i="3"/>
  <c r="C8293" i="3"/>
  <c r="C8300" i="3"/>
  <c r="C8288" i="3"/>
  <c r="C8292" i="3"/>
  <c r="C8281" i="3"/>
  <c r="C8298" i="3"/>
  <c r="C8294" i="3"/>
  <c r="C8284" i="3"/>
  <c r="C8303" i="3" l="1"/>
  <c r="C8307" i="3"/>
  <c r="C8311" i="3"/>
  <c r="C8315" i="3"/>
  <c r="C8319" i="3"/>
  <c r="C8323" i="3"/>
  <c r="C8306" i="3"/>
  <c r="C8312" i="3"/>
  <c r="C8317" i="3"/>
  <c r="C8322" i="3"/>
  <c r="C8304" i="3"/>
  <c r="C8310" i="3"/>
  <c r="C8318" i="3"/>
  <c r="B8325" i="3"/>
  <c r="C8308" i="3"/>
  <c r="C8314" i="3"/>
  <c r="C8321" i="3"/>
  <c r="C8301" i="3"/>
  <c r="C8316" i="3"/>
  <c r="C8309" i="3"/>
  <c r="C8320" i="3"/>
  <c r="C8313" i="3"/>
  <c r="C8305" i="3"/>
  <c r="C8324" i="3"/>
  <c r="C8327" i="3" l="1"/>
  <c r="C8331" i="3"/>
  <c r="C8335" i="3"/>
  <c r="C8339" i="3"/>
  <c r="C8343" i="3"/>
  <c r="C8347" i="3"/>
  <c r="C8328" i="3"/>
  <c r="C8333" i="3"/>
  <c r="C8338" i="3"/>
  <c r="C8344" i="3"/>
  <c r="B8349" i="3"/>
  <c r="C8332" i="3"/>
  <c r="C8340" i="3"/>
  <c r="C8346" i="3"/>
  <c r="C8329" i="3"/>
  <c r="C8336" i="3"/>
  <c r="C8342" i="3"/>
  <c r="C8330" i="3"/>
  <c r="C8345" i="3"/>
  <c r="C8325" i="3"/>
  <c r="C8348" i="3"/>
  <c r="C8337" i="3"/>
  <c r="C8334" i="3"/>
  <c r="C8341" i="3"/>
  <c r="C8351" i="3" l="1"/>
  <c r="C8355" i="3"/>
  <c r="C8359" i="3"/>
  <c r="C8363" i="3"/>
  <c r="C8367" i="3"/>
  <c r="C8371" i="3"/>
  <c r="C8354" i="3"/>
  <c r="C8360" i="3"/>
  <c r="C8365" i="3"/>
  <c r="C8370" i="3"/>
  <c r="C8353" i="3"/>
  <c r="C8361" i="3"/>
  <c r="C8368" i="3"/>
  <c r="C8349" i="3"/>
  <c r="C8357" i="3"/>
  <c r="C8364" i="3"/>
  <c r="C8372" i="3"/>
  <c r="C8358" i="3"/>
  <c r="B8373" i="3"/>
  <c r="C8366" i="3"/>
  <c r="C8356" i="3"/>
  <c r="C8352" i="3"/>
  <c r="C8369" i="3"/>
  <c r="C8362" i="3"/>
  <c r="C8375" i="3" l="1"/>
  <c r="C8379" i="3"/>
  <c r="C8383" i="3"/>
  <c r="C8387" i="3"/>
  <c r="C8391" i="3"/>
  <c r="C8395" i="3"/>
  <c r="C8376" i="3"/>
  <c r="C8381" i="3"/>
  <c r="C8386" i="3"/>
  <c r="C8392" i="3"/>
  <c r="B8397" i="3"/>
  <c r="C8373" i="3"/>
  <c r="C8382" i="3"/>
  <c r="C8389" i="3"/>
  <c r="C8396" i="3"/>
  <c r="C8378" i="3"/>
  <c r="C8385" i="3"/>
  <c r="C8393" i="3"/>
  <c r="C8388" i="3"/>
  <c r="C8384" i="3"/>
  <c r="C8377" i="3"/>
  <c r="C8394" i="3"/>
  <c r="C8390" i="3"/>
  <c r="C8380" i="3"/>
  <c r="C8399" i="3" l="1"/>
  <c r="C8403" i="3"/>
  <c r="C8407" i="3"/>
  <c r="C8411" i="3"/>
  <c r="C8415" i="3"/>
  <c r="C8419" i="3"/>
  <c r="C8402" i="3"/>
  <c r="C8408" i="3"/>
  <c r="C8413" i="3"/>
  <c r="C8418" i="3"/>
  <c r="C8404" i="3"/>
  <c r="C8410" i="3"/>
  <c r="C8417" i="3"/>
  <c r="C8400" i="3"/>
  <c r="C8406" i="3"/>
  <c r="C8414" i="3"/>
  <c r="B8421" i="3"/>
  <c r="C8401" i="3"/>
  <c r="C8416" i="3"/>
  <c r="C8405" i="3"/>
  <c r="C8412" i="3"/>
  <c r="C8409" i="3"/>
  <c r="C8420" i="3"/>
  <c r="C8397" i="3"/>
  <c r="C8423" i="3" l="1"/>
  <c r="C8427" i="3"/>
  <c r="C8431" i="3"/>
  <c r="C8435" i="3"/>
  <c r="C8439" i="3"/>
  <c r="C8443" i="3"/>
  <c r="C8424" i="3"/>
  <c r="C8429" i="3"/>
  <c r="C8434" i="3"/>
  <c r="C8440" i="3"/>
  <c r="B8445" i="3"/>
  <c r="C8425" i="3"/>
  <c r="C8432" i="3"/>
  <c r="C8438" i="3"/>
  <c r="C8428" i="3"/>
  <c r="C8436" i="3"/>
  <c r="C8442" i="3"/>
  <c r="C8430" i="3"/>
  <c r="C8444" i="3"/>
  <c r="C8421" i="3"/>
  <c r="C8441" i="3"/>
  <c r="C8433" i="3"/>
  <c r="C8426" i="3"/>
  <c r="C8437" i="3"/>
  <c r="C8447" i="3" l="1"/>
  <c r="C8451" i="3"/>
  <c r="C8455" i="3"/>
  <c r="C8459" i="3"/>
  <c r="C8463" i="3"/>
  <c r="C8467" i="3"/>
  <c r="C8450" i="3"/>
  <c r="C8456" i="3"/>
  <c r="C8461" i="3"/>
  <c r="C8466" i="3"/>
  <c r="C8445" i="3"/>
  <c r="C8453" i="3"/>
  <c r="C8460" i="3"/>
  <c r="C8468" i="3"/>
  <c r="C8449" i="3"/>
  <c r="C8457" i="3"/>
  <c r="C8464" i="3"/>
  <c r="C8458" i="3"/>
  <c r="C8462" i="3"/>
  <c r="C8452" i="3"/>
  <c r="B8469" i="3"/>
  <c r="C8465" i="3"/>
  <c r="C8448" i="3"/>
  <c r="C8454" i="3"/>
  <c r="C8471" i="3" l="1"/>
  <c r="C8475" i="3"/>
  <c r="C8479" i="3"/>
  <c r="C8483" i="3"/>
  <c r="C8487" i="3"/>
  <c r="C8491" i="3"/>
  <c r="C8472" i="3"/>
  <c r="C8477" i="3"/>
  <c r="C8482" i="3"/>
  <c r="C8488" i="3"/>
  <c r="B8493" i="3"/>
  <c r="C8474" i="3"/>
  <c r="C8481" i="3"/>
  <c r="C8489" i="3"/>
  <c r="C8469" i="3"/>
  <c r="C8478" i="3"/>
  <c r="C8485" i="3"/>
  <c r="C8492" i="3"/>
  <c r="C8473" i="3"/>
  <c r="C8486" i="3"/>
  <c r="C8480" i="3"/>
  <c r="C8490" i="3"/>
  <c r="C8484" i="3"/>
  <c r="C8476" i="3"/>
  <c r="C8495" i="3" l="1"/>
  <c r="C8499" i="3"/>
  <c r="C8503" i="3"/>
  <c r="C8507" i="3"/>
  <c r="C8511" i="3"/>
  <c r="C8515" i="3"/>
  <c r="C8498" i="3"/>
  <c r="C8504" i="3"/>
  <c r="C8509" i="3"/>
  <c r="C8514" i="3"/>
  <c r="C8496" i="3"/>
  <c r="C8502" i="3"/>
  <c r="C8510" i="3"/>
  <c r="B8517" i="3"/>
  <c r="C8500" i="3"/>
  <c r="C8506" i="3"/>
  <c r="C8513" i="3"/>
  <c r="C8501" i="3"/>
  <c r="C8516" i="3"/>
  <c r="C8497" i="3"/>
  <c r="C8508" i="3"/>
  <c r="C8505" i="3"/>
  <c r="C8493" i="3"/>
  <c r="C8512" i="3"/>
  <c r="C8519" i="3" l="1"/>
  <c r="C8523" i="3"/>
  <c r="C8527" i="3"/>
  <c r="C8531" i="3"/>
  <c r="C8535" i="3"/>
  <c r="C8539" i="3"/>
  <c r="C8520" i="3"/>
  <c r="C8525" i="3"/>
  <c r="C8530" i="3"/>
  <c r="C8536" i="3"/>
  <c r="B8541" i="3"/>
  <c r="C8524" i="3"/>
  <c r="C8532" i="3"/>
  <c r="C8538" i="3"/>
  <c r="C8521" i="3"/>
  <c r="C8528" i="3"/>
  <c r="C8534" i="3"/>
  <c r="C8529" i="3"/>
  <c r="C8517" i="3"/>
  <c r="C8537" i="3"/>
  <c r="C8526" i="3"/>
  <c r="C8540" i="3"/>
  <c r="C8522" i="3"/>
  <c r="C8533" i="3"/>
  <c r="C8543" i="3" l="1"/>
  <c r="C8547" i="3"/>
  <c r="C8551" i="3"/>
  <c r="C8555" i="3"/>
  <c r="C8559" i="3"/>
  <c r="C8563" i="3"/>
  <c r="C8546" i="3"/>
  <c r="C8552" i="3"/>
  <c r="C8557" i="3"/>
  <c r="C8562" i="3"/>
  <c r="C8545" i="3"/>
  <c r="C8553" i="3"/>
  <c r="C8560" i="3"/>
  <c r="C8541" i="3"/>
  <c r="C8549" i="3"/>
  <c r="C8556" i="3"/>
  <c r="C8564" i="3"/>
  <c r="C8544" i="3"/>
  <c r="C8558" i="3"/>
  <c r="C8554" i="3"/>
  <c r="C8548" i="3"/>
  <c r="B8565" i="3"/>
  <c r="C8561" i="3"/>
  <c r="C8550" i="3"/>
  <c r="C8567" i="3" l="1"/>
  <c r="C8571" i="3"/>
  <c r="C8575" i="3"/>
  <c r="C8579" i="3"/>
  <c r="C8583" i="3"/>
  <c r="C8587" i="3"/>
  <c r="C8568" i="3"/>
  <c r="C8573" i="3"/>
  <c r="C8578" i="3"/>
  <c r="C8584" i="3"/>
  <c r="B8589" i="3"/>
  <c r="C8565" i="3"/>
  <c r="C8574" i="3"/>
  <c r="C8581" i="3"/>
  <c r="C8588" i="3"/>
  <c r="C8570" i="3"/>
  <c r="C8577" i="3"/>
  <c r="C8585" i="3"/>
  <c r="C8572" i="3"/>
  <c r="C8586" i="3"/>
  <c r="C8576" i="3"/>
  <c r="C8582" i="3"/>
  <c r="C8580" i="3"/>
  <c r="C8569" i="3"/>
  <c r="C8591" i="3" l="1"/>
  <c r="C8595" i="3"/>
  <c r="C8599" i="3"/>
  <c r="C8603" i="3"/>
  <c r="C8607" i="3"/>
  <c r="C8611" i="3"/>
  <c r="C8594" i="3"/>
  <c r="C8600" i="3"/>
  <c r="C8605" i="3"/>
  <c r="C8610" i="3"/>
  <c r="C8596" i="3"/>
  <c r="C8602" i="3"/>
  <c r="C8609" i="3"/>
  <c r="C8592" i="3"/>
  <c r="C8598" i="3"/>
  <c r="C8606" i="3"/>
  <c r="B8613" i="3"/>
  <c r="C8601" i="3"/>
  <c r="C8593" i="3"/>
  <c r="C8612" i="3"/>
  <c r="C8604" i="3"/>
  <c r="C8597" i="3"/>
  <c r="C8608" i="3"/>
  <c r="C8589" i="3"/>
  <c r="C8615" i="3" l="1"/>
  <c r="C8619" i="3"/>
  <c r="C8623" i="3"/>
  <c r="C8627" i="3"/>
  <c r="C8631" i="3"/>
  <c r="C8635" i="3"/>
  <c r="C8616" i="3"/>
  <c r="C8621" i="3"/>
  <c r="C8626" i="3"/>
  <c r="C8632" i="3"/>
  <c r="B8637" i="3"/>
  <c r="C8617" i="3"/>
  <c r="C8624" i="3"/>
  <c r="C8630" i="3"/>
  <c r="C8620" i="3"/>
  <c r="C8628" i="3"/>
  <c r="C8634" i="3"/>
  <c r="C8613" i="3"/>
  <c r="C8629" i="3"/>
  <c r="C8633" i="3"/>
  <c r="C8622" i="3"/>
  <c r="C8618" i="3"/>
  <c r="C8636" i="3"/>
  <c r="C8625" i="3"/>
  <c r="C8639" i="3" l="1"/>
  <c r="C8643" i="3"/>
  <c r="C8647" i="3"/>
  <c r="C8651" i="3"/>
  <c r="C8655" i="3"/>
  <c r="C8659" i="3"/>
  <c r="C8642" i="3"/>
  <c r="C8648" i="3"/>
  <c r="C8653" i="3"/>
  <c r="C8658" i="3"/>
  <c r="C8637" i="3"/>
  <c r="C8645" i="3"/>
  <c r="C8652" i="3"/>
  <c r="C8660" i="3"/>
  <c r="C8641" i="3"/>
  <c r="C8649" i="3"/>
  <c r="C8656" i="3"/>
  <c r="C8644" i="3"/>
  <c r="C8657" i="3"/>
  <c r="C8650" i="3"/>
  <c r="C8640" i="3"/>
  <c r="B8661" i="3"/>
  <c r="C8654" i="3"/>
  <c r="C8646" i="3"/>
  <c r="C8663" i="3" l="1"/>
  <c r="C8667" i="3"/>
  <c r="C8671" i="3"/>
  <c r="C8675" i="3"/>
  <c r="C8679" i="3"/>
  <c r="C8683" i="3"/>
  <c r="C8664" i="3"/>
  <c r="C8669" i="3"/>
  <c r="C8674" i="3"/>
  <c r="C8680" i="3"/>
  <c r="B8685" i="3"/>
  <c r="C8666" i="3"/>
  <c r="C8673" i="3"/>
  <c r="C8681" i="3"/>
  <c r="C8661" i="3"/>
  <c r="C8670" i="3"/>
  <c r="C8677" i="3"/>
  <c r="C8684" i="3"/>
  <c r="C8672" i="3"/>
  <c r="C8668" i="3"/>
  <c r="C8678" i="3"/>
  <c r="C8676" i="3"/>
  <c r="C8682" i="3"/>
  <c r="C8665" i="3"/>
  <c r="C8687" i="3" l="1"/>
  <c r="C8691" i="3"/>
  <c r="C8695" i="3"/>
  <c r="C8699" i="3"/>
  <c r="C8703" i="3"/>
  <c r="C8707" i="3"/>
  <c r="C8690" i="3"/>
  <c r="C8696" i="3"/>
  <c r="C8701" i="3"/>
  <c r="C8706" i="3"/>
  <c r="C8688" i="3"/>
  <c r="C8694" i="3"/>
  <c r="C8702" i="3"/>
  <c r="B8709" i="3"/>
  <c r="C8692" i="3"/>
  <c r="C8698" i="3"/>
  <c r="C8705" i="3"/>
  <c r="C8685" i="3"/>
  <c r="C8700" i="3"/>
  <c r="C8689" i="3"/>
  <c r="C8708" i="3"/>
  <c r="C8697" i="3"/>
  <c r="C8693" i="3"/>
  <c r="C8704" i="3"/>
  <c r="C8711" i="3" l="1"/>
  <c r="C8715" i="3"/>
  <c r="C8719" i="3"/>
  <c r="C8723" i="3"/>
  <c r="C8727" i="3"/>
  <c r="C8731" i="3"/>
  <c r="C8712" i="3"/>
  <c r="C8717" i="3"/>
  <c r="C8722" i="3"/>
  <c r="C8728" i="3"/>
  <c r="B8733" i="3"/>
  <c r="C8716" i="3"/>
  <c r="C8724" i="3"/>
  <c r="C8730" i="3"/>
  <c r="C8713" i="3"/>
  <c r="C8720" i="3"/>
  <c r="C8726" i="3"/>
  <c r="C8714" i="3"/>
  <c r="C8729" i="3"/>
  <c r="C8725" i="3"/>
  <c r="C8718" i="3"/>
  <c r="C8732" i="3"/>
  <c r="C8709" i="3"/>
  <c r="C8721" i="3"/>
  <c r="C8735" i="3" l="1"/>
  <c r="C8739" i="3"/>
  <c r="C8743" i="3"/>
  <c r="C8747" i="3"/>
  <c r="C8751" i="3"/>
  <c r="C8755" i="3"/>
  <c r="C8738" i="3"/>
  <c r="C8744" i="3"/>
  <c r="C8749" i="3"/>
  <c r="C8754" i="3"/>
  <c r="C8737" i="3"/>
  <c r="C8745" i="3"/>
  <c r="C8752" i="3"/>
  <c r="C8733" i="3"/>
  <c r="C8741" i="3"/>
  <c r="C8748" i="3"/>
  <c r="C8756" i="3"/>
  <c r="C8742" i="3"/>
  <c r="B8757" i="3"/>
  <c r="C8746" i="3"/>
  <c r="C8736" i="3"/>
  <c r="C8753" i="3"/>
  <c r="C8750" i="3"/>
  <c r="C8740" i="3"/>
  <c r="C8759" i="3" l="1"/>
  <c r="C8763" i="3"/>
  <c r="C8767" i="3"/>
  <c r="C8771" i="3"/>
  <c r="C8775" i="3"/>
  <c r="C8779" i="3"/>
  <c r="C8760" i="3"/>
  <c r="C8765" i="3"/>
  <c r="C8770" i="3"/>
  <c r="C8776" i="3"/>
  <c r="B8781" i="3"/>
  <c r="C8757" i="3"/>
  <c r="C8766" i="3"/>
  <c r="C8773" i="3"/>
  <c r="C8780" i="3"/>
  <c r="C8762" i="3"/>
  <c r="C8769" i="3"/>
  <c r="C8777" i="3"/>
  <c r="C8772" i="3"/>
  <c r="C8764" i="3"/>
  <c r="C8774" i="3"/>
  <c r="C8768" i="3"/>
  <c r="C8761" i="3"/>
  <c r="C8778" i="3"/>
  <c r="C8783" i="3" l="1"/>
  <c r="C8787" i="3"/>
  <c r="C8791" i="3"/>
  <c r="C8795" i="3"/>
  <c r="C8799" i="3"/>
  <c r="C8803" i="3"/>
  <c r="C8786" i="3"/>
  <c r="C8792" i="3"/>
  <c r="C8797" i="3"/>
  <c r="C8802" i="3"/>
  <c r="C8788" i="3"/>
  <c r="C8794" i="3"/>
  <c r="C8801" i="3"/>
  <c r="C8784" i="3"/>
  <c r="C8790" i="3"/>
  <c r="C8798" i="3"/>
  <c r="B8805" i="3"/>
  <c r="C8785" i="3"/>
  <c r="C8800" i="3"/>
  <c r="C8781" i="3"/>
  <c r="C8804" i="3"/>
  <c r="C8793" i="3"/>
  <c r="C8789" i="3"/>
  <c r="C8796" i="3"/>
  <c r="C8807" i="3" l="1"/>
  <c r="C8811" i="3"/>
  <c r="C8815" i="3"/>
  <c r="C8819" i="3"/>
  <c r="C8823" i="3"/>
  <c r="C8827" i="3"/>
  <c r="C8808" i="3"/>
  <c r="C8813" i="3"/>
  <c r="C8818" i="3"/>
  <c r="C8824" i="3"/>
  <c r="B8829" i="3"/>
  <c r="C8809" i="3"/>
  <c r="C8816" i="3"/>
  <c r="C8822" i="3"/>
  <c r="C8812" i="3"/>
  <c r="C8820" i="3"/>
  <c r="C8826" i="3"/>
  <c r="C8814" i="3"/>
  <c r="C8828" i="3"/>
  <c r="C8821" i="3"/>
  <c r="C8810" i="3"/>
  <c r="C8805" i="3"/>
  <c r="C8825" i="3"/>
  <c r="C8817" i="3"/>
  <c r="C8831" i="3" l="1"/>
  <c r="C8835" i="3"/>
  <c r="C8839" i="3"/>
  <c r="C8843" i="3"/>
  <c r="C8847" i="3"/>
  <c r="C8851" i="3"/>
  <c r="C8834" i="3"/>
  <c r="C8840" i="3"/>
  <c r="C8845" i="3"/>
  <c r="C8850" i="3"/>
  <c r="C8829" i="3"/>
  <c r="C8837" i="3"/>
  <c r="C8844" i="3"/>
  <c r="C8852" i="3"/>
  <c r="C8833" i="3"/>
  <c r="C8841" i="3"/>
  <c r="C8848" i="3"/>
  <c r="C8842" i="3"/>
  <c r="C8838" i="3"/>
  <c r="C8832" i="3"/>
  <c r="C8849" i="3"/>
  <c r="C8846" i="3"/>
  <c r="C8836" i="3"/>
  <c r="B8853" i="3"/>
  <c r="C8855" i="3" l="1"/>
  <c r="C8859" i="3"/>
  <c r="C8863" i="3"/>
  <c r="C8867" i="3"/>
  <c r="C8871" i="3"/>
  <c r="C8875" i="3"/>
  <c r="C8856" i="3"/>
  <c r="C8861" i="3"/>
  <c r="C8866" i="3"/>
  <c r="C8872" i="3"/>
  <c r="B8877" i="3"/>
  <c r="C8858" i="3"/>
  <c r="C8865" i="3"/>
  <c r="C8873" i="3"/>
  <c r="C8853" i="3"/>
  <c r="C8862" i="3"/>
  <c r="C8869" i="3"/>
  <c r="C8876" i="3"/>
  <c r="C8857" i="3"/>
  <c r="C8870" i="3"/>
  <c r="C8860" i="3"/>
  <c r="C8868" i="3"/>
  <c r="C8864" i="3"/>
  <c r="C8874" i="3"/>
  <c r="C8879" i="3" l="1"/>
  <c r="C8883" i="3"/>
  <c r="C8887" i="3"/>
  <c r="C8891" i="3"/>
  <c r="C8895" i="3"/>
  <c r="C8899" i="3"/>
  <c r="C8882" i="3"/>
  <c r="C8888" i="3"/>
  <c r="C8893" i="3"/>
  <c r="C8898" i="3"/>
  <c r="C8880" i="3"/>
  <c r="C8886" i="3"/>
  <c r="C8894" i="3"/>
  <c r="B8901" i="3"/>
  <c r="C8884" i="3"/>
  <c r="C8890" i="3"/>
  <c r="C8897" i="3"/>
  <c r="C8885" i="3"/>
  <c r="C8900" i="3"/>
  <c r="C8877" i="3"/>
  <c r="C8896" i="3"/>
  <c r="C8889" i="3"/>
  <c r="C8881" i="3"/>
  <c r="C8892" i="3"/>
  <c r="C8903" i="3" l="1"/>
  <c r="C8907" i="3"/>
  <c r="C8911" i="3"/>
  <c r="C8915" i="3"/>
  <c r="C8919" i="3"/>
  <c r="C8923" i="3"/>
  <c r="C8904" i="3"/>
  <c r="C8909" i="3"/>
  <c r="C8914" i="3"/>
  <c r="C8920" i="3"/>
  <c r="B8925" i="3"/>
  <c r="C8908" i="3"/>
  <c r="C8916" i="3"/>
  <c r="C8922" i="3"/>
  <c r="C8905" i="3"/>
  <c r="C8912" i="3"/>
  <c r="C8918" i="3"/>
  <c r="C8913" i="3"/>
  <c r="C8917" i="3"/>
  <c r="C8906" i="3"/>
  <c r="C8924" i="3"/>
  <c r="C8921" i="3"/>
  <c r="C8901" i="3"/>
  <c r="C8910" i="3"/>
  <c r="C8927" i="3" l="1"/>
  <c r="C8931" i="3"/>
  <c r="C8935" i="3"/>
  <c r="C8939" i="3"/>
  <c r="C8943" i="3"/>
  <c r="C8947" i="3"/>
  <c r="C8930" i="3"/>
  <c r="C8936" i="3"/>
  <c r="C8941" i="3"/>
  <c r="C8946" i="3"/>
  <c r="C8929" i="3"/>
  <c r="C8937" i="3"/>
  <c r="C8944" i="3"/>
  <c r="C8925" i="3"/>
  <c r="C8933" i="3"/>
  <c r="C8940" i="3"/>
  <c r="C8948" i="3"/>
  <c r="C8928" i="3"/>
  <c r="C8942" i="3"/>
  <c r="C8934" i="3"/>
  <c r="C8945" i="3"/>
  <c r="C8938" i="3"/>
  <c r="B8949" i="3"/>
  <c r="C8932" i="3"/>
  <c r="C8951" i="3" l="1"/>
  <c r="C8955" i="3"/>
  <c r="C8959" i="3"/>
  <c r="C8963" i="3"/>
  <c r="C8967" i="3"/>
  <c r="C8971" i="3"/>
  <c r="C8952" i="3"/>
  <c r="C8957" i="3"/>
  <c r="C8962" i="3"/>
  <c r="C8968" i="3"/>
  <c r="B8973" i="3"/>
  <c r="C8949" i="3"/>
  <c r="C8958" i="3"/>
  <c r="C8965" i="3"/>
  <c r="C8972" i="3"/>
  <c r="C8954" i="3"/>
  <c r="C8961" i="3"/>
  <c r="C8969" i="3"/>
  <c r="C8956" i="3"/>
  <c r="C8970" i="3"/>
  <c r="C8953" i="3"/>
  <c r="C8964" i="3"/>
  <c r="C8960" i="3"/>
  <c r="C8966" i="3"/>
  <c r="C8975" i="3" l="1"/>
  <c r="C8979" i="3"/>
  <c r="C8983" i="3"/>
  <c r="C8987" i="3"/>
  <c r="C8991" i="3"/>
  <c r="C8995" i="3"/>
  <c r="C8978" i="3"/>
  <c r="C8984" i="3"/>
  <c r="C8989" i="3"/>
  <c r="C8994" i="3"/>
  <c r="C8980" i="3"/>
  <c r="C8986" i="3"/>
  <c r="C8993" i="3"/>
  <c r="C8976" i="3"/>
  <c r="C8982" i="3"/>
  <c r="C8990" i="3"/>
  <c r="B8997" i="3"/>
  <c r="C8985" i="3"/>
  <c r="C8973" i="3"/>
  <c r="C8992" i="3"/>
  <c r="C8981" i="3"/>
  <c r="C8996" i="3"/>
  <c r="C8977" i="3"/>
  <c r="C8988" i="3"/>
  <c r="C8999" i="3" l="1"/>
  <c r="C9003" i="3"/>
  <c r="C9007" i="3"/>
  <c r="C9011" i="3"/>
  <c r="C9015" i="3"/>
  <c r="C9019" i="3"/>
  <c r="C9000" i="3"/>
  <c r="C9005" i="3"/>
  <c r="C9010" i="3"/>
  <c r="C9016" i="3"/>
  <c r="B9021" i="3"/>
  <c r="C9001" i="3"/>
  <c r="C9008" i="3"/>
  <c r="C9014" i="3"/>
  <c r="C9004" i="3"/>
  <c r="C9012" i="3"/>
  <c r="C9018" i="3"/>
  <c r="C8997" i="3"/>
  <c r="C9013" i="3"/>
  <c r="C9009" i="3"/>
  <c r="C9002" i="3"/>
  <c r="C9020" i="3"/>
  <c r="C9017" i="3"/>
  <c r="C9006" i="3"/>
  <c r="C9023" i="3" l="1"/>
  <c r="C9027" i="3"/>
  <c r="C9031" i="3"/>
  <c r="C9035" i="3"/>
  <c r="C9039" i="3"/>
  <c r="C9043" i="3"/>
  <c r="C9026" i="3"/>
  <c r="C9032" i="3"/>
  <c r="C9037" i="3"/>
  <c r="C9042" i="3"/>
  <c r="C9021" i="3"/>
  <c r="C9029" i="3"/>
  <c r="C9036" i="3"/>
  <c r="C9044" i="3"/>
  <c r="C9025" i="3"/>
  <c r="C9033" i="3"/>
  <c r="C9040" i="3"/>
  <c r="C9028" i="3"/>
  <c r="C9041" i="3"/>
  <c r="C9030" i="3"/>
  <c r="C9038" i="3"/>
  <c r="C9034" i="3"/>
  <c r="C9024" i="3"/>
  <c r="B9045" i="3"/>
  <c r="C9047" i="3" l="1"/>
  <c r="C9051" i="3"/>
  <c r="C9055" i="3"/>
  <c r="C9059" i="3"/>
  <c r="C9063" i="3"/>
  <c r="C9067" i="3"/>
  <c r="C9048" i="3"/>
  <c r="C9053" i="3"/>
  <c r="C9058" i="3"/>
  <c r="C9064" i="3"/>
  <c r="B9069" i="3"/>
  <c r="C9050" i="3"/>
  <c r="C9057" i="3"/>
  <c r="C9065" i="3"/>
  <c r="C9045" i="3"/>
  <c r="C9054" i="3"/>
  <c r="C9061" i="3"/>
  <c r="C9068" i="3"/>
  <c r="C9056" i="3"/>
  <c r="C9049" i="3"/>
  <c r="C9066" i="3"/>
  <c r="C9060" i="3"/>
  <c r="C9052" i="3"/>
  <c r="C9062" i="3"/>
  <c r="C9071" i="3" l="1"/>
  <c r="C9075" i="3"/>
  <c r="C9079" i="3"/>
  <c r="C9083" i="3"/>
  <c r="C9087" i="3"/>
  <c r="C9091" i="3"/>
  <c r="C9074" i="3"/>
  <c r="C9080" i="3"/>
  <c r="C9085" i="3"/>
  <c r="C9090" i="3"/>
  <c r="C9072" i="3"/>
  <c r="C9078" i="3"/>
  <c r="C9086" i="3"/>
  <c r="B9093" i="3"/>
  <c r="C9076" i="3"/>
  <c r="C9082" i="3"/>
  <c r="C9089" i="3"/>
  <c r="C9069" i="3"/>
  <c r="C9084" i="3"/>
  <c r="C9088" i="3"/>
  <c r="C9077" i="3"/>
  <c r="C9073" i="3"/>
  <c r="C9092" i="3"/>
  <c r="C9081" i="3"/>
  <c r="C9095" i="3" l="1"/>
  <c r="C9099" i="3"/>
  <c r="C9103" i="3"/>
  <c r="C9107" i="3"/>
  <c r="C9111" i="3"/>
  <c r="C9115" i="3"/>
  <c r="C9096" i="3"/>
  <c r="C9101" i="3"/>
  <c r="C9106" i="3"/>
  <c r="C9112" i="3"/>
  <c r="B9117" i="3"/>
  <c r="C9100" i="3"/>
  <c r="C9108" i="3"/>
  <c r="C9114" i="3"/>
  <c r="C9097" i="3"/>
  <c r="C9104" i="3"/>
  <c r="C9110" i="3"/>
  <c r="C9098" i="3"/>
  <c r="C9113" i="3"/>
  <c r="C9105" i="3"/>
  <c r="C9093" i="3"/>
  <c r="C9116" i="3"/>
  <c r="C9109" i="3"/>
  <c r="C9102" i="3"/>
  <c r="C9119" i="3" l="1"/>
  <c r="C9123" i="3"/>
  <c r="C9127" i="3"/>
  <c r="C9131" i="3"/>
  <c r="C9135" i="3"/>
  <c r="C9139" i="3"/>
  <c r="C9122" i="3"/>
  <c r="C9128" i="3"/>
  <c r="C9133" i="3"/>
  <c r="C9138" i="3"/>
  <c r="C9121" i="3"/>
  <c r="C9129" i="3"/>
  <c r="C9136" i="3"/>
  <c r="C9117" i="3"/>
  <c r="C9125" i="3"/>
  <c r="C9132" i="3"/>
  <c r="C9140" i="3"/>
  <c r="C9126" i="3"/>
  <c r="B9141" i="3"/>
  <c r="C9124" i="3"/>
  <c r="C9134" i="3"/>
  <c r="C9130" i="3"/>
  <c r="C9137" i="3"/>
  <c r="C9120" i="3"/>
  <c r="C9143" i="3" l="1"/>
  <c r="C9147" i="3"/>
  <c r="C9151" i="3"/>
  <c r="C9155" i="3"/>
  <c r="C9159" i="3"/>
  <c r="C9163" i="3"/>
  <c r="C9144" i="3"/>
  <c r="C9149" i="3"/>
  <c r="C9154" i="3"/>
  <c r="C9160" i="3"/>
  <c r="B9165" i="3"/>
  <c r="C9141" i="3"/>
  <c r="C9150" i="3"/>
  <c r="C9157" i="3"/>
  <c r="C9164" i="3"/>
  <c r="C9146" i="3"/>
  <c r="C9153" i="3"/>
  <c r="C9161" i="3"/>
  <c r="C9156" i="3"/>
  <c r="C9145" i="3"/>
  <c r="C9162" i="3"/>
  <c r="C9152" i="3"/>
  <c r="C9148" i="3"/>
  <c r="C9158" i="3"/>
  <c r="C9167" i="3" l="1"/>
  <c r="C9171" i="3"/>
  <c r="C9175" i="3"/>
  <c r="C9179" i="3"/>
  <c r="C9183" i="3"/>
  <c r="C9187" i="3"/>
  <c r="C9170" i="3"/>
  <c r="C9176" i="3"/>
  <c r="C9181" i="3"/>
  <c r="C9186" i="3"/>
  <c r="C9172" i="3"/>
  <c r="C9178" i="3"/>
  <c r="C9185" i="3"/>
  <c r="C9168" i="3"/>
  <c r="C9174" i="3"/>
  <c r="C9182" i="3"/>
  <c r="B9189" i="3"/>
  <c r="C9169" i="3"/>
  <c r="C9184" i="3"/>
  <c r="C9180" i="3"/>
  <c r="C9173" i="3"/>
  <c r="C9188" i="3"/>
  <c r="C9165" i="3"/>
  <c r="C9177" i="3"/>
  <c r="C9191" i="3" l="1"/>
  <c r="C9195" i="3"/>
  <c r="C9199" i="3"/>
  <c r="C9203" i="3"/>
  <c r="C9207" i="3"/>
  <c r="C9211" i="3"/>
  <c r="C9192" i="3"/>
  <c r="C9197" i="3"/>
  <c r="C9202" i="3"/>
  <c r="C9208" i="3"/>
  <c r="B9213" i="3"/>
  <c r="C9193" i="3"/>
  <c r="C9200" i="3"/>
  <c r="C9206" i="3"/>
  <c r="C9196" i="3"/>
  <c r="C9204" i="3"/>
  <c r="C9210" i="3"/>
  <c r="C9198" i="3"/>
  <c r="C9212" i="3"/>
  <c r="C9201" i="3"/>
  <c r="C9189" i="3"/>
  <c r="C9209" i="3"/>
  <c r="C9205" i="3"/>
  <c r="C9194" i="3"/>
  <c r="C9215" i="3" l="1"/>
  <c r="C9219" i="3"/>
  <c r="C9223" i="3"/>
  <c r="C9227" i="3"/>
  <c r="C9231" i="3"/>
  <c r="C9235" i="3"/>
  <c r="C9218" i="3"/>
  <c r="C9224" i="3"/>
  <c r="C9229" i="3"/>
  <c r="C9234" i="3"/>
  <c r="C9213" i="3"/>
  <c r="C9221" i="3"/>
  <c r="C9228" i="3"/>
  <c r="C9236" i="3"/>
  <c r="C9217" i="3"/>
  <c r="C9225" i="3"/>
  <c r="C9232" i="3"/>
  <c r="C9226" i="3"/>
  <c r="C9220" i="3"/>
  <c r="B9237" i="3"/>
  <c r="C9230" i="3"/>
  <c r="C9222" i="3"/>
  <c r="C9216" i="3"/>
  <c r="C9233" i="3"/>
  <c r="C9239" i="3" l="1"/>
  <c r="C9243" i="3"/>
  <c r="C9247" i="3"/>
  <c r="C9251" i="3"/>
  <c r="C9255" i="3"/>
  <c r="C9259" i="3"/>
  <c r="C9240" i="3"/>
  <c r="C9245" i="3"/>
  <c r="C9250" i="3"/>
  <c r="C9256" i="3"/>
  <c r="B9261" i="3"/>
  <c r="C9242" i="3"/>
  <c r="C9249" i="3"/>
  <c r="C9257" i="3"/>
  <c r="C9237" i="3"/>
  <c r="C9246" i="3"/>
  <c r="C9253" i="3"/>
  <c r="C9260" i="3"/>
  <c r="C9241" i="3"/>
  <c r="C9254" i="3"/>
  <c r="C9258" i="3"/>
  <c r="C9248" i="3"/>
  <c r="C9244" i="3"/>
  <c r="C9252" i="3"/>
  <c r="C9263" i="3" l="1"/>
  <c r="C9267" i="3"/>
  <c r="C9271" i="3"/>
  <c r="C9275" i="3"/>
  <c r="C9279" i="3"/>
  <c r="C9283" i="3"/>
  <c r="C9266" i="3"/>
  <c r="C9272" i="3"/>
  <c r="C9277" i="3"/>
  <c r="C9282" i="3"/>
  <c r="C9264" i="3"/>
  <c r="C9270" i="3"/>
  <c r="C9278" i="3"/>
  <c r="B9285" i="3"/>
  <c r="C9268" i="3"/>
  <c r="C9274" i="3"/>
  <c r="C9281" i="3"/>
  <c r="C9269" i="3"/>
  <c r="C9284" i="3"/>
  <c r="C9276" i="3"/>
  <c r="C9265" i="3"/>
  <c r="C9261" i="3"/>
  <c r="C9280" i="3"/>
  <c r="C9273" i="3"/>
  <c r="C9287" i="3" l="1"/>
  <c r="C9291" i="3"/>
  <c r="C9295" i="3"/>
  <c r="C9299" i="3"/>
  <c r="C9303" i="3"/>
  <c r="C9307" i="3"/>
  <c r="C9288" i="3"/>
  <c r="C9293" i="3"/>
  <c r="C9298" i="3"/>
  <c r="C9304" i="3"/>
  <c r="B9309" i="3"/>
  <c r="C9292" i="3"/>
  <c r="C9300" i="3"/>
  <c r="C9306" i="3"/>
  <c r="C9289" i="3"/>
  <c r="C9296" i="3"/>
  <c r="C9302" i="3"/>
  <c r="C9297" i="3"/>
  <c r="C9294" i="3"/>
  <c r="C9285" i="3"/>
  <c r="C9305" i="3"/>
  <c r="C9301" i="3"/>
  <c r="C9290" i="3"/>
  <c r="C9308" i="3"/>
  <c r="C9311" i="3" l="1"/>
  <c r="C9315" i="3"/>
  <c r="C9319" i="3"/>
  <c r="C9323" i="3"/>
  <c r="C9327" i="3"/>
  <c r="C9331" i="3"/>
  <c r="C9314" i="3"/>
  <c r="C9320" i="3"/>
  <c r="C9325" i="3"/>
  <c r="C9330" i="3"/>
  <c r="C9313" i="3"/>
  <c r="C9321" i="3"/>
  <c r="C9328" i="3"/>
  <c r="C9309" i="3"/>
  <c r="C9317" i="3"/>
  <c r="C9324" i="3"/>
  <c r="C9332" i="3"/>
  <c r="C9312" i="3"/>
  <c r="C9326" i="3"/>
  <c r="C9316" i="3"/>
  <c r="B9333" i="3"/>
  <c r="C9322" i="3"/>
  <c r="C9318" i="3"/>
  <c r="C9329" i="3"/>
  <c r="C9335" i="3" l="1"/>
  <c r="C9339" i="3"/>
  <c r="C9343" i="3"/>
  <c r="C9347" i="3"/>
  <c r="C9351" i="3"/>
  <c r="C9355" i="3"/>
  <c r="C9336" i="3"/>
  <c r="C9341" i="3"/>
  <c r="C9346" i="3"/>
  <c r="C9352" i="3"/>
  <c r="B9357" i="3"/>
  <c r="C9333" i="3"/>
  <c r="C9342" i="3"/>
  <c r="C9349" i="3"/>
  <c r="C9356" i="3"/>
  <c r="C9338" i="3"/>
  <c r="C9345" i="3"/>
  <c r="C9353" i="3"/>
  <c r="C9340" i="3"/>
  <c r="C9354" i="3"/>
  <c r="C9350" i="3"/>
  <c r="C9344" i="3"/>
  <c r="C9337" i="3"/>
  <c r="C9348" i="3"/>
  <c r="C9359" i="3" l="1"/>
  <c r="C9363" i="3"/>
  <c r="C9367" i="3"/>
  <c r="C9371" i="3"/>
  <c r="C9375" i="3"/>
  <c r="C9379" i="3"/>
  <c r="C9362" i="3"/>
  <c r="C9368" i="3"/>
  <c r="C9373" i="3"/>
  <c r="C9378" i="3"/>
  <c r="C9364" i="3"/>
  <c r="C9370" i="3"/>
  <c r="C9377" i="3"/>
  <c r="C9360" i="3"/>
  <c r="C9366" i="3"/>
  <c r="C9374" i="3"/>
  <c r="B9381" i="3"/>
  <c r="C9369" i="3"/>
  <c r="C9372" i="3"/>
  <c r="C9361" i="3"/>
  <c r="C9380" i="3"/>
  <c r="C9376" i="3"/>
  <c r="C9357" i="3"/>
  <c r="C9365" i="3"/>
  <c r="C9383" i="3" l="1"/>
  <c r="C9387" i="3"/>
  <c r="C9391" i="3"/>
  <c r="C9395" i="3"/>
  <c r="C9399" i="3"/>
  <c r="C9403" i="3"/>
  <c r="C9384" i="3"/>
  <c r="C9389" i="3"/>
  <c r="C9394" i="3"/>
  <c r="C9400" i="3"/>
  <c r="B9405" i="3"/>
  <c r="C9385" i="3"/>
  <c r="C9392" i="3"/>
  <c r="C9398" i="3"/>
  <c r="C9388" i="3"/>
  <c r="C9396" i="3"/>
  <c r="C9402" i="3"/>
  <c r="C9381" i="3"/>
  <c r="C9397" i="3"/>
  <c r="C9390" i="3"/>
  <c r="C9401" i="3"/>
  <c r="C9393" i="3"/>
  <c r="C9404" i="3"/>
  <c r="C9386" i="3"/>
  <c r="C9407" i="3" l="1"/>
  <c r="C9411" i="3"/>
  <c r="C9415" i="3"/>
  <c r="C9419" i="3"/>
  <c r="C9423" i="3"/>
  <c r="C9427" i="3"/>
  <c r="C9410" i="3"/>
  <c r="C9416" i="3"/>
  <c r="C9421" i="3"/>
  <c r="C9426" i="3"/>
  <c r="C9405" i="3"/>
  <c r="C9413" i="3"/>
  <c r="C9420" i="3"/>
  <c r="C9428" i="3"/>
  <c r="C9409" i="3"/>
  <c r="C9417" i="3"/>
  <c r="C9424" i="3"/>
  <c r="C9412" i="3"/>
  <c r="C9425" i="3"/>
  <c r="C9408" i="3"/>
  <c r="B9429" i="3"/>
  <c r="C9418" i="3"/>
  <c r="C9414" i="3"/>
  <c r="C9422" i="3"/>
  <c r="C9431" i="3" l="1"/>
  <c r="C9435" i="3"/>
  <c r="C9439" i="3"/>
  <c r="C9443" i="3"/>
  <c r="C9447" i="3"/>
  <c r="C9451" i="3"/>
  <c r="C9432" i="3"/>
  <c r="C9437" i="3"/>
  <c r="C9442" i="3"/>
  <c r="C9448" i="3"/>
  <c r="B9453" i="3"/>
  <c r="C9434" i="3"/>
  <c r="C9441" i="3"/>
  <c r="C9449" i="3"/>
  <c r="C9429" i="3"/>
  <c r="C9438" i="3"/>
  <c r="C9445" i="3"/>
  <c r="C9452" i="3"/>
  <c r="C9440" i="3"/>
  <c r="C9446" i="3"/>
  <c r="C9436" i="3"/>
  <c r="C9450" i="3"/>
  <c r="C9433" i="3"/>
  <c r="C9444" i="3"/>
  <c r="C9455" i="3" l="1"/>
  <c r="C9459" i="3"/>
  <c r="C9463" i="3"/>
  <c r="C9467" i="3"/>
  <c r="C9471" i="3"/>
  <c r="C9475" i="3"/>
  <c r="C9458" i="3"/>
  <c r="C9464" i="3"/>
  <c r="C9469" i="3"/>
  <c r="C9474" i="3"/>
  <c r="C9456" i="3"/>
  <c r="C9462" i="3"/>
  <c r="C9470" i="3"/>
  <c r="B9477" i="3"/>
  <c r="C9460" i="3"/>
  <c r="C9466" i="3"/>
  <c r="C9473" i="3"/>
  <c r="C9453" i="3"/>
  <c r="C9468" i="3"/>
  <c r="C9465" i="3"/>
  <c r="C9457" i="3"/>
  <c r="C9476" i="3"/>
  <c r="C9472" i="3"/>
  <c r="C9461" i="3"/>
  <c r="C9479" i="3" l="1"/>
  <c r="C9483" i="3"/>
  <c r="C9487" i="3"/>
  <c r="C9491" i="3"/>
  <c r="C9495" i="3"/>
  <c r="C9499" i="3"/>
  <c r="C9480" i="3"/>
  <c r="C9485" i="3"/>
  <c r="C9490" i="3"/>
  <c r="C9496" i="3"/>
  <c r="B9501" i="3"/>
  <c r="C9484" i="3"/>
  <c r="C9492" i="3"/>
  <c r="C9498" i="3"/>
  <c r="C9481" i="3"/>
  <c r="C9488" i="3"/>
  <c r="C9494" i="3"/>
  <c r="C9482" i="3"/>
  <c r="C9497" i="3"/>
  <c r="C9486" i="3"/>
  <c r="C9493" i="3"/>
  <c r="C9489" i="3"/>
  <c r="C9477" i="3"/>
  <c r="C9500" i="3"/>
  <c r="C9503" i="3" l="1"/>
  <c r="C9507" i="3"/>
  <c r="C9511" i="3"/>
  <c r="C9515" i="3"/>
  <c r="C9519" i="3"/>
  <c r="C9523" i="3"/>
  <c r="C9506" i="3"/>
  <c r="C9512" i="3"/>
  <c r="C9517" i="3"/>
  <c r="C9522" i="3"/>
  <c r="C9505" i="3"/>
  <c r="C9513" i="3"/>
  <c r="C9520" i="3"/>
  <c r="C9501" i="3"/>
  <c r="C9509" i="3"/>
  <c r="C9516" i="3"/>
  <c r="C9524" i="3"/>
  <c r="C9510" i="3"/>
  <c r="B9525" i="3"/>
  <c r="C9504" i="3"/>
  <c r="C9521" i="3"/>
  <c r="C9514" i="3"/>
  <c r="C9508" i="3"/>
  <c r="C9518" i="3"/>
  <c r="C9527" i="3" l="1"/>
  <c r="C9531" i="3"/>
  <c r="C9535" i="3"/>
  <c r="C9539" i="3"/>
  <c r="C9543" i="3"/>
  <c r="C9547" i="3"/>
  <c r="C9528" i="3"/>
  <c r="C9533" i="3"/>
  <c r="C9538" i="3"/>
  <c r="C9544" i="3"/>
  <c r="B9549" i="3"/>
  <c r="C9525" i="3"/>
  <c r="C9534" i="3"/>
  <c r="C9541" i="3"/>
  <c r="C9548" i="3"/>
  <c r="C9530" i="3"/>
  <c r="C9537" i="3"/>
  <c r="C9545" i="3"/>
  <c r="C9540" i="3"/>
  <c r="C9542" i="3"/>
  <c r="C9532" i="3"/>
  <c r="C9529" i="3"/>
  <c r="C9546" i="3"/>
  <c r="C9536" i="3"/>
  <c r="C9551" i="3" l="1"/>
  <c r="C9555" i="3"/>
  <c r="C9559" i="3"/>
  <c r="C9563" i="3"/>
  <c r="C9567" i="3"/>
  <c r="C9571" i="3"/>
  <c r="C9554" i="3"/>
  <c r="C9560" i="3"/>
  <c r="C9565" i="3"/>
  <c r="C9570" i="3"/>
  <c r="C9556" i="3"/>
  <c r="C9562" i="3"/>
  <c r="C9569" i="3"/>
  <c r="C9552" i="3"/>
  <c r="C9558" i="3"/>
  <c r="C9566" i="3"/>
  <c r="B9573" i="3"/>
  <c r="C9553" i="3"/>
  <c r="C9568" i="3"/>
  <c r="C9561" i="3"/>
  <c r="C9549" i="3"/>
  <c r="C9572" i="3"/>
  <c r="C9564" i="3"/>
  <c r="C9557" i="3"/>
  <c r="C9575" i="3" l="1"/>
  <c r="C9579" i="3"/>
  <c r="C9583" i="3"/>
  <c r="C9587" i="3"/>
  <c r="C9591" i="3"/>
  <c r="C9595" i="3"/>
  <c r="C9576" i="3"/>
  <c r="C9581" i="3"/>
  <c r="C9586" i="3"/>
  <c r="C9592" i="3"/>
  <c r="B9597" i="3"/>
  <c r="C9577" i="3"/>
  <c r="C9584" i="3"/>
  <c r="C9590" i="3"/>
  <c r="C9580" i="3"/>
  <c r="C9588" i="3"/>
  <c r="C9594" i="3"/>
  <c r="C9582" i="3"/>
  <c r="C9596" i="3"/>
  <c r="C9578" i="3"/>
  <c r="C9589" i="3"/>
  <c r="C9585" i="3"/>
  <c r="C9593" i="3"/>
  <c r="C9573" i="3"/>
  <c r="C9599" i="3" l="1"/>
  <c r="C9603" i="3"/>
  <c r="C9607" i="3"/>
  <c r="C9611" i="3"/>
  <c r="C9615" i="3"/>
  <c r="C9619" i="3"/>
  <c r="C9602" i="3"/>
  <c r="C9608" i="3"/>
  <c r="C9613" i="3"/>
  <c r="C9618" i="3"/>
  <c r="C9597" i="3"/>
  <c r="C9605" i="3"/>
  <c r="C9612" i="3"/>
  <c r="C9620" i="3"/>
  <c r="C9601" i="3"/>
  <c r="C9609" i="3"/>
  <c r="C9616" i="3"/>
  <c r="C9610" i="3"/>
  <c r="C9600" i="3"/>
  <c r="C9617" i="3"/>
  <c r="C9606" i="3"/>
  <c r="C9604" i="3"/>
  <c r="B9621" i="3"/>
  <c r="C9614" i="3"/>
  <c r="C9623" i="3" l="1"/>
  <c r="C9627" i="3"/>
  <c r="C9631" i="3"/>
  <c r="C9635" i="3"/>
  <c r="C9639" i="3"/>
  <c r="C9643" i="3"/>
  <c r="C9624" i="3"/>
  <c r="C9629" i="3"/>
  <c r="C9634" i="3"/>
  <c r="C9640" i="3"/>
  <c r="B9645" i="3"/>
  <c r="C9626" i="3"/>
  <c r="C9633" i="3"/>
  <c r="C9641" i="3"/>
  <c r="C9621" i="3"/>
  <c r="C9630" i="3"/>
  <c r="C9637" i="3"/>
  <c r="C9644" i="3"/>
  <c r="C9625" i="3"/>
  <c r="C9638" i="3"/>
  <c r="C9636" i="3"/>
  <c r="C9628" i="3"/>
  <c r="C9642" i="3"/>
  <c r="C9632" i="3"/>
  <c r="C9647" i="3" l="1"/>
  <c r="C9651" i="3"/>
  <c r="C9655" i="3"/>
  <c r="C9659" i="3"/>
  <c r="C9663" i="3"/>
  <c r="C9667" i="3"/>
  <c r="C9650" i="3"/>
  <c r="C9656" i="3"/>
  <c r="C9661" i="3"/>
  <c r="C9666" i="3"/>
  <c r="C9648" i="3"/>
  <c r="C9654" i="3"/>
  <c r="C9662" i="3"/>
  <c r="B9669" i="3"/>
  <c r="C9652" i="3"/>
  <c r="C9658" i="3"/>
  <c r="C9665" i="3"/>
  <c r="C9653" i="3"/>
  <c r="C9668" i="3"/>
  <c r="C9657" i="3"/>
  <c r="C9645" i="3"/>
  <c r="C9664" i="3"/>
  <c r="C9660" i="3"/>
  <c r="C9649" i="3"/>
  <c r="C9671" i="3" l="1"/>
  <c r="C9675" i="3"/>
  <c r="C9679" i="3"/>
  <c r="C9683" i="3"/>
  <c r="C9687" i="3"/>
  <c r="C9691" i="3"/>
  <c r="C9672" i="3"/>
  <c r="C9677" i="3"/>
  <c r="C9682" i="3"/>
  <c r="C9688" i="3"/>
  <c r="B9693" i="3"/>
  <c r="C9676" i="3"/>
  <c r="C9684" i="3"/>
  <c r="C9690" i="3"/>
  <c r="C9673" i="3"/>
  <c r="C9680" i="3"/>
  <c r="C9686" i="3"/>
  <c r="C9681" i="3"/>
  <c r="C9674" i="3"/>
  <c r="C9692" i="3"/>
  <c r="C9685" i="3"/>
  <c r="C9678" i="3"/>
  <c r="C9669" i="3"/>
  <c r="C9689" i="3"/>
  <c r="C9695" i="3" l="1"/>
  <c r="C9699" i="3"/>
  <c r="C9703" i="3"/>
  <c r="C9707" i="3"/>
  <c r="C9711" i="3"/>
  <c r="C9715" i="3"/>
  <c r="C9698" i="3"/>
  <c r="C9704" i="3"/>
  <c r="C9709" i="3"/>
  <c r="C9714" i="3"/>
  <c r="C9697" i="3"/>
  <c r="C9705" i="3"/>
  <c r="C9712" i="3"/>
  <c r="C9693" i="3"/>
  <c r="C9701" i="3"/>
  <c r="C9708" i="3"/>
  <c r="C9716" i="3"/>
  <c r="C9696" i="3"/>
  <c r="C9710" i="3"/>
  <c r="C9713" i="3"/>
  <c r="C9702" i="3"/>
  <c r="B9717" i="3"/>
  <c r="C9700" i="3"/>
  <c r="C9706" i="3"/>
  <c r="C9719" i="3" l="1"/>
  <c r="C9723" i="3"/>
  <c r="C9727" i="3"/>
  <c r="C9731" i="3"/>
  <c r="C9735" i="3"/>
  <c r="C9739" i="3"/>
  <c r="C9720" i="3"/>
  <c r="C9725" i="3"/>
  <c r="C9730" i="3"/>
  <c r="C9736" i="3"/>
  <c r="B9741" i="3"/>
  <c r="C9717" i="3"/>
  <c r="C9726" i="3"/>
  <c r="C9733" i="3"/>
  <c r="C9740" i="3"/>
  <c r="C9722" i="3"/>
  <c r="C9729" i="3"/>
  <c r="C9737" i="3"/>
  <c r="C9724" i="3"/>
  <c r="C9738" i="3"/>
  <c r="C9732" i="3"/>
  <c r="C9721" i="3"/>
  <c r="C9734" i="3"/>
  <c r="C9728" i="3"/>
  <c r="C9743" i="3" l="1"/>
  <c r="C9747" i="3"/>
  <c r="C9751" i="3"/>
  <c r="C9755" i="3"/>
  <c r="C9759" i="3"/>
  <c r="C9763" i="3"/>
  <c r="C9746" i="3"/>
  <c r="C9752" i="3"/>
  <c r="C9757" i="3"/>
  <c r="C9762" i="3"/>
  <c r="C9748" i="3"/>
  <c r="C9754" i="3"/>
  <c r="C9761" i="3"/>
  <c r="C9744" i="3"/>
  <c r="C9750" i="3"/>
  <c r="C9758" i="3"/>
  <c r="B9765" i="3"/>
  <c r="C9753" i="3"/>
  <c r="C9749" i="3"/>
  <c r="C9741" i="3"/>
  <c r="C9760" i="3"/>
  <c r="C9756" i="3"/>
  <c r="C9745" i="3"/>
  <c r="C9764" i="3"/>
  <c r="C9767" i="3" l="1"/>
  <c r="C9771" i="3"/>
  <c r="C9775" i="3"/>
  <c r="C9779" i="3"/>
  <c r="C9783" i="3"/>
  <c r="C9787" i="3"/>
  <c r="C9768" i="3"/>
  <c r="C9773" i="3"/>
  <c r="C9778" i="3"/>
  <c r="C9784" i="3"/>
  <c r="B9789" i="3"/>
  <c r="C9769" i="3"/>
  <c r="C9776" i="3"/>
  <c r="C9782" i="3"/>
  <c r="C9772" i="3"/>
  <c r="C9780" i="3"/>
  <c r="C9786" i="3"/>
  <c r="C9765" i="3"/>
  <c r="C9781" i="3"/>
  <c r="C9770" i="3"/>
  <c r="C9788" i="3"/>
  <c r="C9777" i="3"/>
  <c r="C9774" i="3"/>
  <c r="C9785" i="3"/>
  <c r="C9791" i="3" l="1"/>
  <c r="C9795" i="3"/>
  <c r="C9799" i="3"/>
  <c r="C9803" i="3"/>
  <c r="C9807" i="3"/>
  <c r="C9811" i="3"/>
  <c r="C9794" i="3"/>
  <c r="C9800" i="3"/>
  <c r="C9805" i="3"/>
  <c r="C9810" i="3"/>
  <c r="C9789" i="3"/>
  <c r="C9797" i="3"/>
  <c r="C9804" i="3"/>
  <c r="C9812" i="3"/>
  <c r="C9793" i="3"/>
  <c r="C9801" i="3"/>
  <c r="C9808" i="3"/>
  <c r="C9796" i="3"/>
  <c r="C9809" i="3"/>
  <c r="C9806" i="3"/>
  <c r="C9798" i="3"/>
  <c r="C9792" i="3"/>
  <c r="B9813" i="3"/>
  <c r="C9802" i="3"/>
  <c r="C9815" i="3" l="1"/>
  <c r="C9819" i="3"/>
  <c r="C9823" i="3"/>
  <c r="C9827" i="3"/>
  <c r="C9831" i="3"/>
  <c r="C9835" i="3"/>
  <c r="C9816" i="3"/>
  <c r="C9821" i="3"/>
  <c r="C9826" i="3"/>
  <c r="C9832" i="3"/>
  <c r="B9837" i="3"/>
  <c r="C9818" i="3"/>
  <c r="C9825" i="3"/>
  <c r="C9833" i="3"/>
  <c r="C9813" i="3"/>
  <c r="C9822" i="3"/>
  <c r="C9829" i="3"/>
  <c r="C9836" i="3"/>
  <c r="C9824" i="3"/>
  <c r="C9828" i="3"/>
  <c r="C9817" i="3"/>
  <c r="C9834" i="3"/>
  <c r="C9830" i="3"/>
  <c r="C9820" i="3"/>
  <c r="C9839" i="3" l="1"/>
  <c r="C9843" i="3"/>
  <c r="C9847" i="3"/>
  <c r="C9851" i="3"/>
  <c r="C9855" i="3"/>
  <c r="C9859" i="3"/>
  <c r="C9842" i="3"/>
  <c r="C9848" i="3"/>
  <c r="C9853" i="3"/>
  <c r="C9858" i="3"/>
  <c r="C9840" i="3"/>
  <c r="C9846" i="3"/>
  <c r="C9854" i="3"/>
  <c r="B9861" i="3"/>
  <c r="C9844" i="3"/>
  <c r="C9850" i="3"/>
  <c r="C9857" i="3"/>
  <c r="C9837" i="3"/>
  <c r="C9852" i="3"/>
  <c r="C9845" i="3"/>
  <c r="C9856" i="3"/>
  <c r="C9849" i="3"/>
  <c r="C9860" i="3"/>
  <c r="C9841" i="3"/>
  <c r="C9863" i="3" l="1"/>
  <c r="C9867" i="3"/>
  <c r="C9871" i="3"/>
  <c r="C9875" i="3"/>
  <c r="C9879" i="3"/>
  <c r="C9883" i="3"/>
  <c r="C9864" i="3"/>
  <c r="C9869" i="3"/>
  <c r="C9874" i="3"/>
  <c r="C9880" i="3"/>
  <c r="B9885" i="3"/>
  <c r="C9868" i="3"/>
  <c r="C9876" i="3"/>
  <c r="C9882" i="3"/>
  <c r="C9865" i="3"/>
  <c r="C9872" i="3"/>
  <c r="C9878" i="3"/>
  <c r="C9866" i="3"/>
  <c r="C9881" i="3"/>
  <c r="C9861" i="3"/>
  <c r="C9884" i="3"/>
  <c r="C9873" i="3"/>
  <c r="C9870" i="3"/>
  <c r="C9877" i="3"/>
  <c r="C9887" i="3" l="1"/>
  <c r="C9891" i="3"/>
  <c r="C9895" i="3"/>
  <c r="C9899" i="3"/>
  <c r="C9903" i="3"/>
  <c r="C9907" i="3"/>
  <c r="C9890" i="3"/>
  <c r="C9896" i="3"/>
  <c r="C9901" i="3"/>
  <c r="C9906" i="3"/>
  <c r="C9889" i="3"/>
  <c r="C9897" i="3"/>
  <c r="C9904" i="3"/>
  <c r="C9885" i="3"/>
  <c r="C9893" i="3"/>
  <c r="C9900" i="3"/>
  <c r="C9908" i="3"/>
  <c r="C9894" i="3"/>
  <c r="B9909" i="3"/>
  <c r="C9902" i="3"/>
  <c r="C9892" i="3"/>
  <c r="C9905" i="3"/>
  <c r="C9888" i="3"/>
  <c r="C9898" i="3"/>
  <c r="C9911" i="3" l="1"/>
  <c r="C9915" i="3"/>
  <c r="C9919" i="3"/>
  <c r="C9923" i="3"/>
  <c r="C9927" i="3"/>
  <c r="C9931" i="3"/>
  <c r="C9912" i="3"/>
  <c r="C9917" i="3"/>
  <c r="C9922" i="3"/>
  <c r="C9928" i="3"/>
  <c r="B9933" i="3"/>
  <c r="C9909" i="3"/>
  <c r="C9918" i="3"/>
  <c r="C9925" i="3"/>
  <c r="C9932" i="3"/>
  <c r="C9914" i="3"/>
  <c r="C9921" i="3"/>
  <c r="C9929" i="3"/>
  <c r="C9924" i="3"/>
  <c r="C9920" i="3"/>
  <c r="C9913" i="3"/>
  <c r="C9930" i="3"/>
  <c r="C9926" i="3"/>
  <c r="C9916" i="3"/>
  <c r="C9935" i="3" l="1"/>
  <c r="C9939" i="3"/>
  <c r="C9943" i="3"/>
  <c r="C9947" i="3"/>
  <c r="C9951" i="3"/>
  <c r="C9955" i="3"/>
  <c r="C9938" i="3"/>
  <c r="C9944" i="3"/>
  <c r="C9949" i="3"/>
  <c r="C9954" i="3"/>
  <c r="C9940" i="3"/>
  <c r="C9946" i="3"/>
  <c r="C9953" i="3"/>
  <c r="C9936" i="3"/>
  <c r="C9942" i="3"/>
  <c r="C9950" i="3"/>
  <c r="B9957" i="3"/>
  <c r="C9937" i="3"/>
  <c r="C9952" i="3"/>
  <c r="C9941" i="3"/>
  <c r="C9948" i="3"/>
  <c r="C9945" i="3"/>
  <c r="C9933" i="3"/>
  <c r="C9956" i="3"/>
  <c r="C9959" i="3" l="1"/>
  <c r="C9963" i="3"/>
  <c r="C9967" i="3"/>
  <c r="C9971" i="3"/>
  <c r="C9975" i="3"/>
  <c r="C9979" i="3"/>
  <c r="C9960" i="3"/>
  <c r="C9965" i="3"/>
  <c r="C9970" i="3"/>
  <c r="C9976" i="3"/>
  <c r="B9981" i="3"/>
  <c r="C9961" i="3"/>
  <c r="C9968" i="3"/>
  <c r="C9974" i="3"/>
  <c r="C9964" i="3"/>
  <c r="C9972" i="3"/>
  <c r="C9978" i="3"/>
  <c r="C9966" i="3"/>
  <c r="C9980" i="3"/>
  <c r="C9957" i="3"/>
  <c r="C9977" i="3"/>
  <c r="C9969" i="3"/>
  <c r="C9962" i="3"/>
  <c r="C9973" i="3"/>
  <c r="C9983" i="3" l="1"/>
  <c r="C9987" i="3"/>
  <c r="C9991" i="3"/>
  <c r="C9995" i="3"/>
  <c r="C9999" i="3"/>
  <c r="C10003" i="3"/>
  <c r="C9986" i="3"/>
  <c r="C9992" i="3"/>
  <c r="C9997" i="3"/>
  <c r="C10002" i="3"/>
  <c r="C9981" i="3"/>
  <c r="C9989" i="3"/>
  <c r="C9996" i="3"/>
  <c r="C10004" i="3"/>
  <c r="C9985" i="3"/>
  <c r="C9993" i="3"/>
  <c r="C10000" i="3"/>
  <c r="C9994" i="3"/>
  <c r="C9998" i="3"/>
  <c r="C9988" i="3"/>
  <c r="B10005" i="3"/>
  <c r="C9984" i="3"/>
  <c r="C10001" i="3"/>
  <c r="C9990" i="3"/>
  <c r="C10007" i="3" l="1"/>
  <c r="C10011" i="3"/>
  <c r="C10015" i="3"/>
  <c r="C10019" i="3"/>
  <c r="C10023" i="3"/>
  <c r="C10027" i="3"/>
  <c r="C10008" i="3"/>
  <c r="C10013" i="3"/>
  <c r="C10018" i="3"/>
  <c r="C10024" i="3"/>
  <c r="B10029" i="3"/>
  <c r="C10010" i="3"/>
  <c r="C10017" i="3"/>
  <c r="C10025" i="3"/>
  <c r="C10005" i="3"/>
  <c r="C10014" i="3"/>
  <c r="C10021" i="3"/>
  <c r="C10028" i="3"/>
  <c r="C10009" i="3"/>
  <c r="C10022" i="3"/>
  <c r="C10016" i="3"/>
  <c r="C10026" i="3"/>
  <c r="C10020" i="3"/>
  <c r="C10012" i="3"/>
  <c r="C10031" i="3" l="1"/>
  <c r="C10035" i="3"/>
  <c r="C10039" i="3"/>
  <c r="C10043" i="3"/>
  <c r="C10047" i="3"/>
  <c r="C10051" i="3"/>
  <c r="C10034" i="3"/>
  <c r="C10040" i="3"/>
  <c r="C10045" i="3"/>
  <c r="C10050" i="3"/>
  <c r="C10032" i="3"/>
  <c r="C10038" i="3"/>
  <c r="C10046" i="3"/>
  <c r="B10053" i="3"/>
  <c r="C10036" i="3"/>
  <c r="C10042" i="3"/>
  <c r="C10049" i="3"/>
  <c r="C10037" i="3"/>
  <c r="C10052" i="3"/>
  <c r="C10033" i="3"/>
  <c r="C10044" i="3"/>
  <c r="C10041" i="3"/>
  <c r="C10048" i="3"/>
  <c r="C10029" i="3"/>
  <c r="C10055" i="3" l="1"/>
  <c r="C10059" i="3"/>
  <c r="C10063" i="3"/>
  <c r="C10067" i="3"/>
  <c r="C10071" i="3"/>
  <c r="C10075" i="3"/>
  <c r="C10056" i="3"/>
  <c r="C10061" i="3"/>
  <c r="C10066" i="3"/>
  <c r="C10072" i="3"/>
  <c r="B10077" i="3"/>
  <c r="C10060" i="3"/>
  <c r="C10068" i="3"/>
  <c r="C10074" i="3"/>
  <c r="C10057" i="3"/>
  <c r="C10064" i="3"/>
  <c r="C10070" i="3"/>
  <c r="C10065" i="3"/>
  <c r="C10053" i="3"/>
  <c r="C10073" i="3"/>
  <c r="C10062" i="3"/>
  <c r="C10058" i="3"/>
  <c r="C10076" i="3"/>
  <c r="C10069" i="3"/>
  <c r="C10079" i="3" l="1"/>
  <c r="C10083" i="3"/>
  <c r="C10087" i="3"/>
  <c r="C10091" i="3"/>
  <c r="C10095" i="3"/>
  <c r="C10099" i="3"/>
  <c r="C10082" i="3"/>
  <c r="C10088" i="3"/>
  <c r="C10093" i="3"/>
  <c r="C10098" i="3"/>
  <c r="C10081" i="3"/>
  <c r="C10089" i="3"/>
  <c r="C10096" i="3"/>
  <c r="C10077" i="3"/>
  <c r="C10085" i="3"/>
  <c r="C10092" i="3"/>
  <c r="C10100" i="3"/>
  <c r="C10080" i="3"/>
  <c r="C10094" i="3"/>
  <c r="C10090" i="3"/>
  <c r="C10084" i="3"/>
  <c r="B10101" i="3"/>
  <c r="C10097" i="3"/>
  <c r="C10086" i="3"/>
  <c r="C10103" i="3" l="1"/>
  <c r="C10107" i="3"/>
  <c r="C10111" i="3"/>
  <c r="C10115" i="3"/>
  <c r="C10119" i="3"/>
  <c r="C10123" i="3"/>
  <c r="C10104" i="3"/>
  <c r="C10109" i="3"/>
  <c r="C10114" i="3"/>
  <c r="C10120" i="3"/>
  <c r="B10125" i="3"/>
  <c r="C10101" i="3"/>
  <c r="C10110" i="3"/>
  <c r="C10117" i="3"/>
  <c r="C10124" i="3"/>
  <c r="C10106" i="3"/>
  <c r="C10113" i="3"/>
  <c r="C10121" i="3"/>
  <c r="C10108" i="3"/>
  <c r="C10122" i="3"/>
  <c r="C10112" i="3"/>
  <c r="C10118" i="3"/>
  <c r="C10116" i="3"/>
  <c r="C10105" i="3"/>
  <c r="C10127" i="3" l="1"/>
  <c r="C10131" i="3"/>
  <c r="C10135" i="3"/>
  <c r="C10139" i="3"/>
  <c r="C10143" i="3"/>
  <c r="C10147" i="3"/>
  <c r="C10130" i="3"/>
  <c r="C10136" i="3"/>
  <c r="C10141" i="3"/>
  <c r="C10146" i="3"/>
  <c r="C10132" i="3"/>
  <c r="C10138" i="3"/>
  <c r="C10145" i="3"/>
  <c r="C10128" i="3"/>
  <c r="C10134" i="3"/>
  <c r="C10142" i="3"/>
  <c r="B10149" i="3"/>
  <c r="C10137" i="3"/>
  <c r="C10129" i="3"/>
  <c r="C10148" i="3"/>
  <c r="C10140" i="3"/>
  <c r="C10133" i="3"/>
  <c r="C10125" i="3"/>
  <c r="C10144" i="3"/>
  <c r="C10151" i="3" l="1"/>
  <c r="C10155" i="3"/>
  <c r="C10159" i="3"/>
  <c r="C10163" i="3"/>
  <c r="C10167" i="3"/>
  <c r="C10171" i="3"/>
  <c r="C10152" i="3"/>
  <c r="C10157" i="3"/>
  <c r="C10162" i="3"/>
  <c r="C10168" i="3"/>
  <c r="B10173" i="3"/>
  <c r="C10153" i="3"/>
  <c r="C10160" i="3"/>
  <c r="C10166" i="3"/>
  <c r="C10156" i="3"/>
  <c r="C10164" i="3"/>
  <c r="C10170" i="3"/>
  <c r="C10149" i="3"/>
  <c r="C10165" i="3"/>
  <c r="C10169" i="3"/>
  <c r="C10158" i="3"/>
  <c r="C10172" i="3"/>
  <c r="C10154" i="3"/>
  <c r="C10161" i="3"/>
  <c r="C10175" i="3" l="1"/>
  <c r="C10179" i="3"/>
  <c r="C10183" i="3"/>
  <c r="C10187" i="3"/>
  <c r="C10191" i="3"/>
  <c r="C10195" i="3"/>
  <c r="C10178" i="3"/>
  <c r="C10184" i="3"/>
  <c r="C10189" i="3"/>
  <c r="C10194" i="3"/>
  <c r="C10173" i="3"/>
  <c r="C10181" i="3"/>
  <c r="C10188" i="3"/>
  <c r="C10196" i="3"/>
  <c r="C10177" i="3"/>
  <c r="C10185" i="3"/>
  <c r="C10192" i="3"/>
  <c r="C10180" i="3"/>
  <c r="C10193" i="3"/>
  <c r="C10186" i="3"/>
  <c r="C10176" i="3"/>
  <c r="B10197" i="3"/>
  <c r="C10190" i="3"/>
  <c r="C10182" i="3"/>
  <c r="C10199" i="3" l="1"/>
  <c r="C10203" i="3"/>
  <c r="C10207" i="3"/>
  <c r="C10211" i="3"/>
  <c r="C10215" i="3"/>
  <c r="C10219" i="3"/>
  <c r="C10200" i="3"/>
  <c r="C10205" i="3"/>
  <c r="C10210" i="3"/>
  <c r="C10216" i="3"/>
  <c r="B10221" i="3"/>
  <c r="C10202" i="3"/>
  <c r="C10209" i="3"/>
  <c r="C10217" i="3"/>
  <c r="C10197" i="3"/>
  <c r="C10206" i="3"/>
  <c r="C10213" i="3"/>
  <c r="C10220" i="3"/>
  <c r="C10208" i="3"/>
  <c r="C10204" i="3"/>
  <c r="C10214" i="3"/>
  <c r="C10212" i="3"/>
  <c r="C10201" i="3"/>
  <c r="C10218" i="3"/>
  <c r="C10223" i="3" l="1"/>
  <c r="C10227" i="3"/>
  <c r="C10231" i="3"/>
  <c r="C10235" i="3"/>
  <c r="C10239" i="3"/>
  <c r="C10243" i="3"/>
  <c r="C10226" i="3"/>
  <c r="C10232" i="3"/>
  <c r="C10237" i="3"/>
  <c r="C10242" i="3"/>
  <c r="C10224" i="3"/>
  <c r="C10230" i="3"/>
  <c r="C10238" i="3"/>
  <c r="B10245" i="3"/>
  <c r="C10228" i="3"/>
  <c r="C10234" i="3"/>
  <c r="C10241" i="3"/>
  <c r="C10221" i="3"/>
  <c r="C10236" i="3"/>
  <c r="C10225" i="3"/>
  <c r="C10244" i="3"/>
  <c r="C10233" i="3"/>
  <c r="C10229" i="3"/>
  <c r="C10240" i="3"/>
  <c r="C10247" i="3" l="1"/>
  <c r="C10251" i="3"/>
  <c r="C10255" i="3"/>
  <c r="C10259" i="3"/>
  <c r="C10263" i="3"/>
  <c r="C10267" i="3"/>
  <c r="C10248" i="3"/>
  <c r="C10253" i="3"/>
  <c r="C10258" i="3"/>
  <c r="C10264" i="3"/>
  <c r="B10269" i="3"/>
  <c r="C10252" i="3"/>
  <c r="C10260" i="3"/>
  <c r="C10266" i="3"/>
  <c r="C10249" i="3"/>
  <c r="C10256" i="3"/>
  <c r="C10262" i="3"/>
  <c r="C10250" i="3"/>
  <c r="C10265" i="3"/>
  <c r="C10261" i="3"/>
  <c r="C10254" i="3"/>
  <c r="C10245" i="3"/>
  <c r="C10268" i="3"/>
  <c r="C10257" i="3"/>
  <c r="C10271" i="3" l="1"/>
  <c r="C10275" i="3"/>
  <c r="C10279" i="3"/>
  <c r="C10283" i="3"/>
  <c r="C10287" i="3"/>
  <c r="C10291" i="3"/>
  <c r="C10274" i="3"/>
  <c r="C10280" i="3"/>
  <c r="C10285" i="3"/>
  <c r="C10290" i="3"/>
  <c r="C10273" i="3"/>
  <c r="C10281" i="3"/>
  <c r="C10288" i="3"/>
  <c r="C10269" i="3"/>
  <c r="C10277" i="3"/>
  <c r="C10278" i="3"/>
  <c r="C10289" i="3"/>
  <c r="C10282" i="3"/>
  <c r="B10293" i="3"/>
  <c r="C10272" i="3"/>
  <c r="C10286" i="3"/>
  <c r="C10284" i="3"/>
  <c r="C10276" i="3"/>
  <c r="C10292" i="3"/>
  <c r="C10295" i="3" l="1"/>
  <c r="C10299" i="3"/>
  <c r="C10303" i="3"/>
  <c r="C10307" i="3"/>
  <c r="C10311" i="3"/>
  <c r="C10315" i="3"/>
  <c r="C10296" i="3"/>
  <c r="C10301" i="3"/>
  <c r="C10306" i="3"/>
  <c r="C10312" i="3"/>
  <c r="B10317" i="3"/>
  <c r="C10293" i="3"/>
  <c r="C10302" i="3"/>
  <c r="C10309" i="3"/>
  <c r="C10316" i="3"/>
  <c r="C10298" i="3"/>
  <c r="C10308" i="3"/>
  <c r="C10305" i="3"/>
  <c r="C10300" i="3"/>
  <c r="C10313" i="3"/>
  <c r="C10310" i="3"/>
  <c r="C10297" i="3"/>
  <c r="C10304" i="3"/>
  <c r="C10314" i="3"/>
  <c r="C10319" i="3" l="1"/>
  <c r="C10323" i="3"/>
  <c r="C10327" i="3"/>
  <c r="C10331" i="3"/>
  <c r="C10335" i="3"/>
  <c r="C10339" i="3"/>
  <c r="C10322" i="3"/>
  <c r="C10328" i="3"/>
  <c r="C10333" i="3"/>
  <c r="C10338" i="3"/>
  <c r="C10324" i="3"/>
  <c r="C10330" i="3"/>
  <c r="C10337" i="3"/>
  <c r="C10317" i="3"/>
  <c r="C10326" i="3"/>
  <c r="C10336" i="3"/>
  <c r="C10320" i="3"/>
  <c r="C10332" i="3"/>
  <c r="C10325" i="3"/>
  <c r="C10340" i="3"/>
  <c r="C10334" i="3"/>
  <c r="C10321" i="3"/>
  <c r="C10329" i="3"/>
  <c r="B10341" i="3"/>
  <c r="C10343" i="3" l="1"/>
  <c r="C10347" i="3"/>
  <c r="C10351" i="3"/>
  <c r="C10355" i="3"/>
  <c r="C10359" i="3"/>
  <c r="C10363" i="3"/>
  <c r="C10344" i="3"/>
  <c r="C10349" i="3"/>
  <c r="C10354" i="3"/>
  <c r="C10360" i="3"/>
  <c r="B10365" i="3"/>
  <c r="C10345" i="3"/>
  <c r="C10352" i="3"/>
  <c r="C10358" i="3"/>
  <c r="C10346" i="3"/>
  <c r="C10356" i="3"/>
  <c r="C10364" i="3"/>
  <c r="C10341" i="3"/>
  <c r="C10357" i="3"/>
  <c r="C10350" i="3"/>
  <c r="C10362" i="3"/>
  <c r="C10361" i="3"/>
  <c r="C10348" i="3"/>
  <c r="C10353" i="3"/>
  <c r="C10367" i="3" l="1"/>
  <c r="C10371" i="3"/>
  <c r="C10375" i="3"/>
  <c r="C10379" i="3"/>
  <c r="C10383" i="3"/>
  <c r="C10387" i="3"/>
  <c r="C10370" i="3"/>
  <c r="C10376" i="3"/>
  <c r="C10381" i="3"/>
  <c r="C10386" i="3"/>
  <c r="C10365" i="3"/>
  <c r="C10373" i="3"/>
  <c r="C10380" i="3"/>
  <c r="C10388" i="3"/>
  <c r="C10374" i="3"/>
  <c r="C10384" i="3"/>
  <c r="C10369" i="3"/>
  <c r="C10382" i="3"/>
  <c r="C10377" i="3"/>
  <c r="B10389" i="3"/>
  <c r="C10385" i="3"/>
  <c r="C10372" i="3"/>
  <c r="C10378" i="3"/>
  <c r="C10368" i="3"/>
  <c r="C10391" i="3" l="1"/>
  <c r="C10395" i="3"/>
  <c r="C10399" i="3"/>
  <c r="C10403" i="3"/>
  <c r="C10407" i="3"/>
  <c r="C10411" i="3"/>
  <c r="C10392" i="3"/>
  <c r="C10397" i="3"/>
  <c r="C10402" i="3"/>
  <c r="C10408" i="3"/>
  <c r="B10413" i="3"/>
  <c r="C10394" i="3"/>
  <c r="C10401" i="3"/>
  <c r="C10409" i="3"/>
  <c r="C10393" i="3"/>
  <c r="C10404" i="3"/>
  <c r="C10412" i="3"/>
  <c r="C10396" i="3"/>
  <c r="C10406" i="3"/>
  <c r="C10400" i="3"/>
  <c r="C10410" i="3"/>
  <c r="C10398" i="3"/>
  <c r="C10405" i="3"/>
  <c r="C10389" i="3"/>
  <c r="C10415" i="3" l="1"/>
  <c r="C10419" i="3"/>
  <c r="C10423" i="3"/>
  <c r="C10427" i="3"/>
  <c r="C10431" i="3"/>
  <c r="C10435" i="3"/>
  <c r="C10418" i="3"/>
  <c r="C10424" i="3"/>
  <c r="C10429" i="3"/>
  <c r="C10434" i="3"/>
  <c r="C10416" i="3"/>
  <c r="C10422" i="3"/>
  <c r="C10430" i="3"/>
  <c r="B10437" i="3"/>
  <c r="C10421" i="3"/>
  <c r="C10432" i="3"/>
  <c r="C10420" i="3"/>
  <c r="C10433" i="3"/>
  <c r="C10413" i="3"/>
  <c r="C10426" i="3"/>
  <c r="C10436" i="3"/>
  <c r="C10425" i="3"/>
  <c r="C10428" i="3"/>
  <c r="C10417" i="3"/>
  <c r="C10439" i="3" l="1"/>
  <c r="C10443" i="3"/>
  <c r="C10447" i="3"/>
  <c r="C10451" i="3"/>
  <c r="C10455" i="3"/>
  <c r="C10459" i="3"/>
  <c r="C10440" i="3"/>
  <c r="C10445" i="3"/>
  <c r="C10450" i="3"/>
  <c r="C10456" i="3"/>
  <c r="B10461" i="3"/>
  <c r="C10444" i="3"/>
  <c r="C10452" i="3"/>
  <c r="C10458" i="3"/>
  <c r="C10441" i="3"/>
  <c r="C10449" i="3"/>
  <c r="C10460" i="3"/>
  <c r="C10446" i="3"/>
  <c r="C10457" i="3"/>
  <c r="C10437" i="3"/>
  <c r="C10453" i="3"/>
  <c r="C10448" i="3"/>
  <c r="C10454" i="3"/>
  <c r="C10442" i="3"/>
  <c r="C10463" i="3" l="1"/>
  <c r="C10467" i="3"/>
  <c r="C10471" i="3"/>
  <c r="C10475" i="3"/>
  <c r="C10479" i="3"/>
  <c r="C10483" i="3"/>
  <c r="C10466" i="3"/>
  <c r="C10472" i="3"/>
  <c r="C10477" i="3"/>
  <c r="C10482" i="3"/>
  <c r="C10465" i="3"/>
  <c r="C10473" i="3"/>
  <c r="C10480" i="3"/>
  <c r="C10469" i="3"/>
  <c r="C10478" i="3"/>
  <c r="C10470" i="3"/>
  <c r="C10484" i="3"/>
  <c r="C10464" i="3"/>
  <c r="C10476" i="3"/>
  <c r="C10461" i="3"/>
  <c r="B10485" i="3"/>
  <c r="C10474" i="3"/>
  <c r="C10481" i="3"/>
  <c r="C10468" i="3"/>
  <c r="C10487" i="3" l="1"/>
  <c r="C10491" i="3"/>
  <c r="C10495" i="3"/>
  <c r="C10499" i="3"/>
  <c r="C10503" i="3"/>
  <c r="C10507" i="3"/>
  <c r="C10488" i="3"/>
  <c r="C10493" i="3"/>
  <c r="C10498" i="3"/>
  <c r="C10504" i="3"/>
  <c r="B10509" i="3"/>
  <c r="C10485" i="3"/>
  <c r="C10494" i="3"/>
  <c r="C10501" i="3"/>
  <c r="C10508" i="3"/>
  <c r="C10489" i="3"/>
  <c r="C10497" i="3"/>
  <c r="C10506" i="3"/>
  <c r="C10496" i="3"/>
  <c r="C10490" i="3"/>
  <c r="C10502" i="3"/>
  <c r="C10500" i="3"/>
  <c r="C10505" i="3"/>
  <c r="C10492" i="3"/>
  <c r="C10511" i="3" l="1"/>
  <c r="C10515" i="3"/>
  <c r="C10519" i="3"/>
  <c r="C10523" i="3"/>
  <c r="C10527" i="3"/>
  <c r="C10531" i="3"/>
  <c r="C10514" i="3"/>
  <c r="C10520" i="3"/>
  <c r="C10525" i="3"/>
  <c r="C10530" i="3"/>
  <c r="C10516" i="3"/>
  <c r="C10522" i="3"/>
  <c r="C10529" i="3"/>
  <c r="C10517" i="3"/>
  <c r="C10526" i="3"/>
  <c r="C10509" i="3"/>
  <c r="C10521" i="3"/>
  <c r="B10533" i="3"/>
  <c r="C10513" i="3"/>
  <c r="C10528" i="3"/>
  <c r="C10512" i="3"/>
  <c r="C10524" i="3"/>
  <c r="C10532" i="3"/>
  <c r="C10518" i="3"/>
  <c r="C10535" i="3" l="1"/>
  <c r="C10539" i="3"/>
  <c r="C10543" i="3"/>
  <c r="C10547" i="3"/>
  <c r="C10536" i="3"/>
  <c r="C10541" i="3"/>
  <c r="C10546" i="3"/>
  <c r="C10551" i="3"/>
  <c r="C10555" i="3"/>
  <c r="C10537" i="3"/>
  <c r="C10544" i="3"/>
  <c r="C10550" i="3"/>
  <c r="C10556" i="3"/>
  <c r="C10533" i="3"/>
  <c r="C10545" i="3"/>
  <c r="C10553" i="3"/>
  <c r="C10548" i="3"/>
  <c r="B10557" i="3"/>
  <c r="C10540" i="3"/>
  <c r="C10552" i="3"/>
  <c r="C10538" i="3"/>
  <c r="C10549" i="3"/>
  <c r="C10554" i="3"/>
  <c r="C10542" i="3"/>
  <c r="C10559" i="3" l="1"/>
  <c r="C10563" i="3"/>
  <c r="C10567" i="3"/>
  <c r="C10571" i="3"/>
  <c r="C10575" i="3"/>
  <c r="C10579" i="3"/>
  <c r="C10561" i="3"/>
  <c r="C10566" i="3"/>
  <c r="C10572" i="3"/>
  <c r="C10577" i="3"/>
  <c r="C10560" i="3"/>
  <c r="C10568" i="3"/>
  <c r="C10574" i="3"/>
  <c r="B10581" i="3"/>
  <c r="C10565" i="3"/>
  <c r="C10576" i="3"/>
  <c r="C10562" i="3"/>
  <c r="C10570" i="3"/>
  <c r="C10580" i="3"/>
  <c r="C10557" i="3"/>
  <c r="C10578" i="3"/>
  <c r="C10569" i="3"/>
  <c r="C10573" i="3"/>
  <c r="C10564" i="3"/>
  <c r="C10583" i="3" l="1"/>
  <c r="C10587" i="3"/>
  <c r="C10591" i="3"/>
  <c r="C10595" i="3"/>
  <c r="C10599" i="3"/>
  <c r="C10603" i="3"/>
  <c r="C10581" i="3"/>
  <c r="C10588" i="3"/>
  <c r="C10593" i="3"/>
  <c r="C10598" i="3"/>
  <c r="C10604" i="3"/>
  <c r="C10589" i="3"/>
  <c r="C10596" i="3"/>
  <c r="C10602" i="3"/>
  <c r="C10585" i="3"/>
  <c r="C10594" i="3"/>
  <c r="B10605" i="3"/>
  <c r="C10590" i="3"/>
  <c r="C10600" i="3"/>
  <c r="C10597" i="3"/>
  <c r="C10586" i="3"/>
  <c r="C10592" i="3"/>
  <c r="C10584" i="3"/>
  <c r="C10601" i="3"/>
  <c r="C10607" i="3" l="1"/>
  <c r="C10611" i="3"/>
  <c r="C10615" i="3"/>
  <c r="C10619" i="3"/>
  <c r="C10623" i="3"/>
  <c r="C10627" i="3"/>
  <c r="C10609" i="3"/>
  <c r="C10614" i="3"/>
  <c r="C10620" i="3"/>
  <c r="C10625" i="3"/>
  <c r="C10610" i="3"/>
  <c r="C10617" i="3"/>
  <c r="C10624" i="3"/>
  <c r="C10613" i="3"/>
  <c r="C10622" i="3"/>
  <c r="C10608" i="3"/>
  <c r="C10618" i="3"/>
  <c r="C10628" i="3"/>
  <c r="C10616" i="3"/>
  <c r="C10605" i="3"/>
  <c r="C10626" i="3"/>
  <c r="C10612" i="3"/>
  <c r="B10629" i="3"/>
  <c r="C10621" i="3"/>
  <c r="C10631" i="3" l="1"/>
  <c r="C10635" i="3"/>
  <c r="C10639" i="3"/>
  <c r="C10643" i="3"/>
  <c r="C10647" i="3"/>
  <c r="C10651" i="3"/>
  <c r="C10629" i="3"/>
  <c r="C10636" i="3"/>
  <c r="C10641" i="3"/>
  <c r="C10646" i="3"/>
  <c r="C10652" i="3"/>
  <c r="C10632" i="3"/>
  <c r="C10638" i="3"/>
  <c r="C10645" i="3"/>
  <c r="B10653" i="3"/>
  <c r="C10633" i="3"/>
  <c r="C10642" i="3"/>
  <c r="C10650" i="3"/>
  <c r="C10637" i="3"/>
  <c r="C10648" i="3"/>
  <c r="C10634" i="3"/>
  <c r="C10644" i="3"/>
  <c r="C10649" i="3"/>
  <c r="C10640" i="3"/>
  <c r="C10655" i="3" l="1"/>
  <c r="C10659" i="3"/>
  <c r="C10663" i="3"/>
  <c r="C10667" i="3"/>
  <c r="C10671" i="3"/>
  <c r="C10675" i="3"/>
  <c r="C10657" i="3"/>
  <c r="C10662" i="3"/>
  <c r="C10668" i="3"/>
  <c r="C10673" i="3"/>
  <c r="C10660" i="3"/>
  <c r="C10666" i="3"/>
  <c r="C10674" i="3"/>
  <c r="C10661" i="3"/>
  <c r="C10670" i="3"/>
  <c r="C10656" i="3"/>
  <c r="C10665" i="3"/>
  <c r="C10676" i="3"/>
  <c r="C10653" i="3"/>
  <c r="C10672" i="3"/>
  <c r="C10664" i="3"/>
  <c r="C10669" i="3"/>
  <c r="C10658" i="3"/>
  <c r="B10677" i="3"/>
  <c r="C10679" i="3" l="1"/>
  <c r="C10683" i="3"/>
  <c r="C10687" i="3"/>
  <c r="C10691" i="3"/>
  <c r="C10695" i="3"/>
  <c r="C10699" i="3"/>
  <c r="C10677" i="3"/>
  <c r="C10684" i="3"/>
  <c r="C10689" i="3"/>
  <c r="C10694" i="3"/>
  <c r="C10700" i="3"/>
  <c r="C10681" i="3"/>
  <c r="C10688" i="3"/>
  <c r="C10696" i="3"/>
  <c r="C10680" i="3"/>
  <c r="C10690" i="3"/>
  <c r="C10698" i="3"/>
  <c r="C10685" i="3"/>
  <c r="C10693" i="3"/>
  <c r="C10692" i="3"/>
  <c r="C10682" i="3"/>
  <c r="B10701" i="3"/>
  <c r="C10686" i="3"/>
  <c r="C10697" i="3"/>
  <c r="C10703" i="3" l="1"/>
  <c r="C10707" i="3"/>
  <c r="C10711" i="3"/>
  <c r="C10715" i="3"/>
  <c r="C10719" i="3"/>
  <c r="C10723" i="3"/>
  <c r="C10705" i="3"/>
  <c r="C10710" i="3"/>
  <c r="C10716" i="3"/>
  <c r="C10721" i="3"/>
  <c r="C10701" i="3"/>
  <c r="C10709" i="3"/>
  <c r="C10717" i="3"/>
  <c r="C10724" i="3"/>
  <c r="C10708" i="3"/>
  <c r="C10718" i="3"/>
  <c r="C10704" i="3"/>
  <c r="C10713" i="3"/>
  <c r="C10722" i="3"/>
  <c r="C10712" i="3"/>
  <c r="C10720" i="3"/>
  <c r="C10706" i="3"/>
  <c r="B10725" i="3"/>
  <c r="C10714" i="3"/>
  <c r="C10727" i="3" l="1"/>
  <c r="C10731" i="3"/>
  <c r="C10735" i="3"/>
  <c r="C10739" i="3"/>
  <c r="C10743" i="3"/>
  <c r="C10747" i="3"/>
  <c r="C10725" i="3"/>
  <c r="C10732" i="3"/>
  <c r="C10737" i="3"/>
  <c r="C10742" i="3"/>
  <c r="C10748" i="3"/>
  <c r="C10730" i="3"/>
  <c r="C10738" i="3"/>
  <c r="C10745" i="3"/>
  <c r="C10728" i="3"/>
  <c r="C10736" i="3"/>
  <c r="C10746" i="3"/>
  <c r="C10733" i="3"/>
  <c r="C10741" i="3"/>
  <c r="C10729" i="3"/>
  <c r="B10749" i="3"/>
  <c r="C10740" i="3"/>
  <c r="C10744" i="3"/>
  <c r="C10734" i="3"/>
  <c r="C10751" i="3" l="1"/>
  <c r="C10755" i="3"/>
  <c r="C10759" i="3"/>
  <c r="C10763" i="3"/>
  <c r="C10767" i="3"/>
  <c r="C10771" i="3"/>
  <c r="C10753" i="3"/>
  <c r="C10758" i="3"/>
  <c r="C10764" i="3"/>
  <c r="C10769" i="3"/>
  <c r="C10752" i="3"/>
  <c r="C10760" i="3"/>
  <c r="C10766" i="3"/>
  <c r="B10773" i="3"/>
  <c r="C10756" i="3"/>
  <c r="C10765" i="3"/>
  <c r="C10749" i="3"/>
  <c r="C10761" i="3"/>
  <c r="C10770" i="3"/>
  <c r="C10768" i="3"/>
  <c r="C10757" i="3"/>
  <c r="C10772" i="3"/>
  <c r="C10754" i="3"/>
  <c r="C10762" i="3"/>
  <c r="C10775" i="3" l="1"/>
  <c r="C10779" i="3"/>
  <c r="C10783" i="3"/>
  <c r="C10787" i="3"/>
  <c r="C10791" i="3"/>
  <c r="C10795" i="3"/>
  <c r="C10773" i="3"/>
  <c r="C10780" i="3"/>
  <c r="C10785" i="3"/>
  <c r="C10790" i="3"/>
  <c r="C10796" i="3"/>
  <c r="C10781" i="3"/>
  <c r="C10788" i="3"/>
  <c r="C10794" i="3"/>
  <c r="C10776" i="3"/>
  <c r="C10784" i="3"/>
  <c r="C10793" i="3"/>
  <c r="C10778" i="3"/>
  <c r="C10789" i="3"/>
  <c r="C10786" i="3"/>
  <c r="C10777" i="3"/>
  <c r="B10797" i="3"/>
  <c r="C10782" i="3"/>
  <c r="C10792" i="3"/>
  <c r="C10799" i="3" l="1"/>
  <c r="C10803" i="3"/>
  <c r="C10807" i="3"/>
  <c r="C10811" i="3"/>
  <c r="C10815" i="3"/>
  <c r="C10819" i="3"/>
  <c r="C10801" i="3"/>
  <c r="C10806" i="3"/>
  <c r="C10812" i="3"/>
  <c r="C10817" i="3"/>
  <c r="C10802" i="3"/>
  <c r="C10809" i="3"/>
  <c r="C10816" i="3"/>
  <c r="C10804" i="3"/>
  <c r="C10813" i="3"/>
  <c r="B10821" i="3"/>
  <c r="C10797" i="3"/>
  <c r="C10808" i="3"/>
  <c r="C10818" i="3"/>
  <c r="C10805" i="3"/>
  <c r="C10814" i="3"/>
  <c r="C10810" i="3"/>
  <c r="C10820" i="3"/>
  <c r="C10800" i="3"/>
  <c r="C10823" i="3" l="1"/>
  <c r="C10827" i="3"/>
  <c r="C10831" i="3"/>
  <c r="C10835" i="3"/>
  <c r="C10839" i="3"/>
  <c r="C10843" i="3"/>
  <c r="C10821" i="3"/>
  <c r="C10828" i="3"/>
  <c r="C10833" i="3"/>
  <c r="C10838" i="3"/>
  <c r="C10844" i="3"/>
  <c r="C10824" i="3"/>
  <c r="C10830" i="3"/>
  <c r="C10837" i="3"/>
  <c r="B10845" i="3"/>
  <c r="C10832" i="3"/>
  <c r="C10841" i="3"/>
  <c r="C10826" i="3"/>
  <c r="C10836" i="3"/>
  <c r="C10825" i="3"/>
  <c r="C10842" i="3"/>
  <c r="C10834" i="3"/>
  <c r="C10829" i="3"/>
  <c r="C10840" i="3"/>
  <c r="C10847" i="3" l="1"/>
  <c r="C10851" i="3"/>
  <c r="C10855" i="3"/>
  <c r="C10859" i="3"/>
  <c r="C10863" i="3"/>
  <c r="C10867" i="3"/>
  <c r="C10849" i="3"/>
  <c r="C10854" i="3"/>
  <c r="C10860" i="3"/>
  <c r="C10865" i="3"/>
  <c r="C10852" i="3"/>
  <c r="C10858" i="3"/>
  <c r="C10866" i="3"/>
  <c r="C10850" i="3"/>
  <c r="C10861" i="3"/>
  <c r="B10869" i="3"/>
  <c r="C10845" i="3"/>
  <c r="C10856" i="3"/>
  <c r="C10864" i="3"/>
  <c r="C10862" i="3"/>
  <c r="C10853" i="3"/>
  <c r="C10848" i="3"/>
  <c r="C10857" i="3"/>
  <c r="C10868" i="3"/>
  <c r="C10871" i="3" l="1"/>
  <c r="C10875" i="3"/>
  <c r="C10879" i="3"/>
  <c r="C10883" i="3"/>
  <c r="C10887" i="3"/>
  <c r="C10891" i="3"/>
  <c r="C10869" i="3"/>
  <c r="C10876" i="3"/>
  <c r="C10881" i="3"/>
  <c r="C10886" i="3"/>
  <c r="C10892" i="3"/>
  <c r="C10873" i="3"/>
  <c r="C10880" i="3"/>
  <c r="C10888" i="3"/>
  <c r="C10878" i="3"/>
  <c r="C10889" i="3"/>
  <c r="C10874" i="3"/>
  <c r="C10884" i="3"/>
  <c r="B10893" i="3"/>
  <c r="C10882" i="3"/>
  <c r="C10872" i="3"/>
  <c r="C10890" i="3"/>
  <c r="C10885" i="3"/>
  <c r="C10877" i="3"/>
  <c r="C10895" i="3" l="1"/>
  <c r="C10899" i="3"/>
  <c r="C10903" i="3"/>
  <c r="C10907" i="3"/>
  <c r="C10911" i="3"/>
  <c r="C10915" i="3"/>
  <c r="C10897" i="3"/>
  <c r="C10902" i="3"/>
  <c r="C10908" i="3"/>
  <c r="C10913" i="3"/>
  <c r="C10893" i="3"/>
  <c r="C10901" i="3"/>
  <c r="C10909" i="3"/>
  <c r="C10916" i="3"/>
  <c r="C10898" i="3"/>
  <c r="C10906" i="3"/>
  <c r="B10917" i="3"/>
  <c r="C10904" i="3"/>
  <c r="C10912" i="3"/>
  <c r="C10900" i="3"/>
  <c r="C10910" i="3"/>
  <c r="C10896" i="3"/>
  <c r="C10905" i="3"/>
  <c r="C10914" i="3"/>
  <c r="C10919" i="3" l="1"/>
  <c r="C10923" i="3"/>
  <c r="C10927" i="3"/>
  <c r="C10931" i="3"/>
  <c r="C10935" i="3"/>
  <c r="C10939" i="3"/>
  <c r="C10917" i="3"/>
  <c r="C10924" i="3"/>
  <c r="C10929" i="3"/>
  <c r="C10934" i="3"/>
  <c r="C10940" i="3"/>
  <c r="C10922" i="3"/>
  <c r="C10930" i="3"/>
  <c r="C10937" i="3"/>
  <c r="C10926" i="3"/>
  <c r="C10936" i="3"/>
  <c r="C10921" i="3"/>
  <c r="C10932" i="3"/>
  <c r="B10941" i="3"/>
  <c r="C10920" i="3"/>
  <c r="C10938" i="3"/>
  <c r="C10928" i="3"/>
  <c r="C10925" i="3"/>
  <c r="C10933" i="3"/>
  <c r="C10943" i="3" l="1"/>
  <c r="C10947" i="3"/>
  <c r="C10951" i="3"/>
  <c r="C10955" i="3"/>
  <c r="C10959" i="3"/>
  <c r="C10963" i="3"/>
  <c r="C10945" i="3"/>
  <c r="C10950" i="3"/>
  <c r="C10956" i="3"/>
  <c r="C10961" i="3"/>
  <c r="C10944" i="3"/>
  <c r="C10952" i="3"/>
  <c r="C10958" i="3"/>
  <c r="B10965" i="3"/>
  <c r="C10946" i="3"/>
  <c r="C10954" i="3"/>
  <c r="C10964" i="3"/>
  <c r="C10949" i="3"/>
  <c r="C10960" i="3"/>
  <c r="C10957" i="3"/>
  <c r="C10948" i="3"/>
  <c r="C10962" i="3"/>
  <c r="C10941" i="3"/>
  <c r="C10953" i="3"/>
  <c r="C10967" i="3" l="1"/>
  <c r="C10971" i="3"/>
  <c r="C10975" i="3"/>
  <c r="C10979" i="3"/>
  <c r="C10983" i="3"/>
  <c r="C10987" i="3"/>
  <c r="C10965" i="3"/>
  <c r="C10972" i="3"/>
  <c r="C10977" i="3"/>
  <c r="C10982" i="3"/>
  <c r="C10988" i="3"/>
  <c r="C10973" i="3"/>
  <c r="C10980" i="3"/>
  <c r="C10986" i="3"/>
  <c r="C10974" i="3"/>
  <c r="C10984" i="3"/>
  <c r="C10969" i="3"/>
  <c r="C10978" i="3"/>
  <c r="B10989" i="3"/>
  <c r="C10976" i="3"/>
  <c r="C10968" i="3"/>
  <c r="C10985" i="3"/>
  <c r="C10970" i="3"/>
  <c r="C10981" i="3"/>
  <c r="C10991" i="3" l="1"/>
  <c r="C10995" i="3"/>
  <c r="C10999" i="3"/>
  <c r="C11003" i="3"/>
  <c r="C11007" i="3"/>
  <c r="C11011" i="3"/>
  <c r="C10993" i="3"/>
  <c r="C10998" i="3"/>
  <c r="C11004" i="3"/>
  <c r="C11009" i="3"/>
  <c r="C10994" i="3"/>
  <c r="C11001" i="3"/>
  <c r="C11008" i="3"/>
  <c r="C10992" i="3"/>
  <c r="C11002" i="3"/>
  <c r="C11012" i="3"/>
  <c r="C10997" i="3"/>
  <c r="C11006" i="3"/>
  <c r="C10996" i="3"/>
  <c r="B11013" i="3"/>
  <c r="C11005" i="3"/>
  <c r="C11000" i="3"/>
  <c r="C11010" i="3"/>
  <c r="C10989" i="3"/>
  <c r="C11015" i="3" l="1"/>
  <c r="C11019" i="3"/>
  <c r="C11023" i="3"/>
  <c r="C11027" i="3"/>
  <c r="C11031" i="3"/>
  <c r="C11035" i="3"/>
  <c r="C11013" i="3"/>
  <c r="C11020" i="3"/>
  <c r="C11025" i="3"/>
  <c r="C11030" i="3"/>
  <c r="C11036" i="3"/>
  <c r="C11016" i="3"/>
  <c r="C11022" i="3"/>
  <c r="C11029" i="3"/>
  <c r="B11037" i="3"/>
  <c r="C11021" i="3"/>
  <c r="C11017" i="3"/>
  <c r="C11026" i="3"/>
  <c r="C11034" i="3"/>
  <c r="C11032" i="3"/>
  <c r="C11024" i="3"/>
  <c r="C11033" i="3"/>
  <c r="C11018" i="3"/>
  <c r="C11028" i="3"/>
  <c r="C11039" i="3" l="1"/>
  <c r="C11043" i="3"/>
  <c r="C11047" i="3"/>
  <c r="C11051" i="3"/>
  <c r="C11055" i="3"/>
  <c r="C11059" i="3"/>
  <c r="C11041" i="3"/>
  <c r="C11046" i="3"/>
  <c r="C11052" i="3"/>
  <c r="C11057" i="3"/>
  <c r="C11044" i="3"/>
  <c r="C11050" i="3"/>
  <c r="C11058" i="3"/>
  <c r="C11045" i="3"/>
  <c r="C11054" i="3"/>
  <c r="C11042" i="3"/>
  <c r="C11056" i="3"/>
  <c r="C11037" i="3"/>
  <c r="C11049" i="3"/>
  <c r="B11061" i="3"/>
  <c r="C11060" i="3"/>
  <c r="C11040" i="3"/>
  <c r="C11048" i="3"/>
  <c r="C11053" i="3"/>
  <c r="C11063" i="3" l="1"/>
  <c r="C11067" i="3"/>
  <c r="C11071" i="3"/>
  <c r="C11075" i="3"/>
  <c r="C11079" i="3"/>
  <c r="C11083" i="3"/>
  <c r="C11061" i="3"/>
  <c r="C11068" i="3"/>
  <c r="C11073" i="3"/>
  <c r="C11078" i="3"/>
  <c r="C11084" i="3"/>
  <c r="C11065" i="3"/>
  <c r="C11072" i="3"/>
  <c r="C11080" i="3"/>
  <c r="C11064" i="3"/>
  <c r="C11074" i="3"/>
  <c r="C11082" i="3"/>
  <c r="C11069" i="3"/>
  <c r="C11081" i="3"/>
  <c r="C11076" i="3"/>
  <c r="B11085" i="3"/>
  <c r="C11066" i="3"/>
  <c r="C11070" i="3"/>
  <c r="C11077" i="3"/>
  <c r="C11087" i="3" l="1"/>
  <c r="C11091" i="3"/>
  <c r="C11095" i="3"/>
  <c r="C11099" i="3"/>
  <c r="C11103" i="3"/>
  <c r="C11107" i="3"/>
  <c r="C11089" i="3"/>
  <c r="C11094" i="3"/>
  <c r="C11100" i="3"/>
  <c r="C11105" i="3"/>
  <c r="C11085" i="3"/>
  <c r="C11093" i="3"/>
  <c r="C11101" i="3"/>
  <c r="C11108" i="3"/>
  <c r="C11092" i="3"/>
  <c r="C11102" i="3"/>
  <c r="C11096" i="3"/>
  <c r="C11106" i="3"/>
  <c r="C11088" i="3"/>
  <c r="C11098" i="3"/>
  <c r="B11109" i="3"/>
  <c r="C11090" i="3"/>
  <c r="C11097" i="3"/>
  <c r="C11104" i="3"/>
  <c r="C11111" i="3" l="1"/>
  <c r="C11115" i="3"/>
  <c r="C11119" i="3"/>
  <c r="C11123" i="3"/>
  <c r="C11127" i="3"/>
  <c r="C11131" i="3"/>
  <c r="C11109" i="3"/>
  <c r="C11116" i="3"/>
  <c r="C11121" i="3"/>
  <c r="C11126" i="3"/>
  <c r="C11132" i="3"/>
  <c r="C11114" i="3"/>
  <c r="C11122" i="3"/>
  <c r="C11129" i="3"/>
  <c r="C11112" i="3"/>
  <c r="C11120" i="3"/>
  <c r="C11130" i="3"/>
  <c r="C11118" i="3"/>
  <c r="B11133" i="3"/>
  <c r="C11113" i="3"/>
  <c r="C11125" i="3"/>
  <c r="C11117" i="3"/>
  <c r="C11124" i="3"/>
  <c r="C11128" i="3"/>
  <c r="C11135" i="3" l="1"/>
  <c r="C11139" i="3"/>
  <c r="C11143" i="3"/>
  <c r="C11147" i="3"/>
  <c r="C11151" i="3"/>
  <c r="C11155" i="3"/>
  <c r="C11137" i="3"/>
  <c r="C11142" i="3"/>
  <c r="C11148" i="3"/>
  <c r="C11153" i="3"/>
  <c r="C11136" i="3"/>
  <c r="C11144" i="3"/>
  <c r="C11150" i="3"/>
  <c r="B11157" i="3"/>
  <c r="C11140" i="3"/>
  <c r="C11149" i="3"/>
  <c r="C11145" i="3"/>
  <c r="C11156" i="3"/>
  <c r="C11138" i="3"/>
  <c r="C11152" i="3"/>
  <c r="C11133" i="3"/>
  <c r="C11141" i="3"/>
  <c r="C11146" i="3"/>
  <c r="C11154" i="3"/>
  <c r="C11159" i="3" l="1"/>
  <c r="C11163" i="3"/>
  <c r="C11167" i="3"/>
  <c r="C11171" i="3"/>
  <c r="C11175" i="3"/>
  <c r="C11179" i="3"/>
  <c r="C11157" i="3"/>
  <c r="C11164" i="3"/>
  <c r="C11169" i="3"/>
  <c r="C11174" i="3"/>
  <c r="C11180" i="3"/>
  <c r="C11165" i="3"/>
  <c r="C11172" i="3"/>
  <c r="C11178" i="3"/>
  <c r="C11160" i="3"/>
  <c r="C11168" i="3"/>
  <c r="C11177" i="3"/>
  <c r="C11170" i="3"/>
  <c r="C11162" i="3"/>
  <c r="C11176" i="3"/>
  <c r="C11161" i="3"/>
  <c r="C11166" i="3"/>
  <c r="C11173" i="3"/>
  <c r="B11181" i="3"/>
  <c r="C11183" i="3" l="1"/>
  <c r="C11187" i="3"/>
  <c r="C11191" i="3"/>
  <c r="C11195" i="3"/>
  <c r="C11199" i="3"/>
  <c r="C11203" i="3"/>
  <c r="C11185" i="3"/>
  <c r="C11190" i="3"/>
  <c r="C11196" i="3"/>
  <c r="C11201" i="3"/>
  <c r="C11186" i="3"/>
  <c r="C11193" i="3"/>
  <c r="C11200" i="3"/>
  <c r="C11188" i="3"/>
  <c r="C11197" i="3"/>
  <c r="B11205" i="3"/>
  <c r="C11181" i="3"/>
  <c r="C11194" i="3"/>
  <c r="C11189" i="3"/>
  <c r="C11202" i="3"/>
  <c r="C11184" i="3"/>
  <c r="C11192" i="3"/>
  <c r="C11198" i="3"/>
  <c r="C11204" i="3"/>
  <c r="C11207" i="3" l="1"/>
  <c r="C11211" i="3"/>
  <c r="C11215" i="3"/>
  <c r="C11219" i="3"/>
  <c r="C11223" i="3"/>
  <c r="C11227" i="3"/>
  <c r="C11205" i="3"/>
  <c r="C11212" i="3"/>
  <c r="C11217" i="3"/>
  <c r="C11222" i="3"/>
  <c r="C11228" i="3"/>
  <c r="C11208" i="3"/>
  <c r="C11214" i="3"/>
  <c r="C11221" i="3"/>
  <c r="B11229" i="3"/>
  <c r="C11216" i="3"/>
  <c r="C11225" i="3"/>
  <c r="C11209" i="3"/>
  <c r="C11220" i="3"/>
  <c r="C11213" i="3"/>
  <c r="C11226" i="3"/>
  <c r="C11210" i="3"/>
  <c r="C11218" i="3"/>
  <c r="C11224" i="3"/>
  <c r="C11231" i="3" l="1"/>
  <c r="C11235" i="3"/>
  <c r="C11239" i="3"/>
  <c r="C11243" i="3"/>
  <c r="C11247" i="3"/>
  <c r="C11251" i="3"/>
  <c r="C11233" i="3"/>
  <c r="C11238" i="3"/>
  <c r="C11244" i="3"/>
  <c r="C11249" i="3"/>
  <c r="C11236" i="3"/>
  <c r="C11242" i="3"/>
  <c r="C11250" i="3"/>
  <c r="C11234" i="3"/>
  <c r="C11245" i="3"/>
  <c r="B11253" i="3"/>
  <c r="C11232" i="3"/>
  <c r="C11246" i="3"/>
  <c r="C11240" i="3"/>
  <c r="C11252" i="3"/>
  <c r="C11237" i="3"/>
  <c r="C11241" i="3"/>
  <c r="C11248" i="3"/>
  <c r="C11229" i="3"/>
  <c r="C11255" i="3" l="1"/>
  <c r="C11259" i="3"/>
  <c r="C11263" i="3"/>
  <c r="C11267" i="3"/>
  <c r="C11271" i="3"/>
  <c r="C11275" i="3"/>
  <c r="C11253" i="3"/>
  <c r="C11260" i="3"/>
  <c r="C11265" i="3"/>
  <c r="C11270" i="3"/>
  <c r="C11276" i="3"/>
  <c r="C11257" i="3"/>
  <c r="C11264" i="3"/>
  <c r="C11272" i="3"/>
  <c r="C11262" i="3"/>
  <c r="C11273" i="3"/>
  <c r="C11258" i="3"/>
  <c r="C11269" i="3"/>
  <c r="C11266" i="3"/>
  <c r="B11277" i="3"/>
  <c r="C11261" i="3"/>
  <c r="C11268" i="3"/>
  <c r="C11274" i="3"/>
  <c r="C11256" i="3"/>
  <c r="C11279" i="3" l="1"/>
  <c r="C11283" i="3"/>
  <c r="C11287" i="3"/>
  <c r="C11291" i="3"/>
  <c r="C11295" i="3"/>
  <c r="C11299" i="3"/>
  <c r="C11281" i="3"/>
  <c r="C11286" i="3"/>
  <c r="C11292" i="3"/>
  <c r="C11297" i="3"/>
  <c r="C11277" i="3"/>
  <c r="C11285" i="3"/>
  <c r="C11293" i="3"/>
  <c r="C11300" i="3"/>
  <c r="C11282" i="3"/>
  <c r="C11290" i="3"/>
  <c r="B11301" i="3"/>
  <c r="C11284" i="3"/>
  <c r="C11296" i="3"/>
  <c r="C11289" i="3"/>
  <c r="C11288" i="3"/>
  <c r="C11294" i="3"/>
  <c r="C11298" i="3"/>
  <c r="C11280" i="3"/>
  <c r="C11303" i="3" l="1"/>
  <c r="C11307" i="3"/>
  <c r="C11311" i="3"/>
  <c r="C11315" i="3"/>
  <c r="C11319" i="3"/>
  <c r="C11323" i="3"/>
  <c r="C11301" i="3"/>
  <c r="C11308" i="3"/>
  <c r="C11313" i="3"/>
  <c r="C11318" i="3"/>
  <c r="C11324" i="3"/>
  <c r="C11306" i="3"/>
  <c r="C11314" i="3"/>
  <c r="C11321" i="3"/>
  <c r="C11310" i="3"/>
  <c r="C11320" i="3"/>
  <c r="C11309" i="3"/>
  <c r="C11322" i="3"/>
  <c r="C11304" i="3"/>
  <c r="C11316" i="3"/>
  <c r="C11312" i="3"/>
  <c r="C11317" i="3"/>
  <c r="B11325" i="3"/>
  <c r="C11305" i="3"/>
  <c r="C11327" i="3" l="1"/>
  <c r="C11331" i="3"/>
  <c r="C11335" i="3"/>
  <c r="C11339" i="3"/>
  <c r="C11343" i="3"/>
  <c r="C11347" i="3"/>
  <c r="C11329" i="3"/>
  <c r="C11334" i="3"/>
  <c r="C11340" i="3"/>
  <c r="C11345" i="3"/>
  <c r="C11328" i="3"/>
  <c r="C11336" i="3"/>
  <c r="C11342" i="3"/>
  <c r="B11349" i="3"/>
  <c r="C11330" i="3"/>
  <c r="C11338" i="3"/>
  <c r="C11348" i="3"/>
  <c r="C11333" i="3"/>
  <c r="C11346" i="3"/>
  <c r="C11325" i="3"/>
  <c r="C11341" i="3"/>
  <c r="C11337" i="3"/>
  <c r="C11344" i="3"/>
  <c r="C11332" i="3"/>
  <c r="C11351" i="3" l="1"/>
  <c r="C11355" i="3"/>
  <c r="C11359" i="3"/>
  <c r="C11363" i="3"/>
  <c r="C11367" i="3"/>
  <c r="C11371" i="3"/>
  <c r="C11349" i="3"/>
  <c r="C11356" i="3"/>
  <c r="C11361" i="3"/>
  <c r="C11366" i="3"/>
  <c r="C11372" i="3"/>
  <c r="C11357" i="3"/>
  <c r="C11364" i="3"/>
  <c r="C11370" i="3"/>
  <c r="C11358" i="3"/>
  <c r="C11368" i="3"/>
  <c r="C11360" i="3"/>
  <c r="B11373" i="3"/>
  <c r="C11353" i="3"/>
  <c r="C11365" i="3"/>
  <c r="C11362" i="3"/>
  <c r="C11369" i="3"/>
  <c r="C11352" i="3"/>
  <c r="C11354" i="3"/>
  <c r="C11375" i="3" l="1"/>
  <c r="C11379" i="3"/>
  <c r="C11383" i="3"/>
  <c r="C11387" i="3"/>
  <c r="C11391" i="3"/>
  <c r="C11395" i="3"/>
  <c r="C11377" i="3"/>
  <c r="C11382" i="3"/>
  <c r="C11388" i="3"/>
  <c r="C11393" i="3"/>
  <c r="C11378" i="3"/>
  <c r="C11385" i="3"/>
  <c r="C11392" i="3"/>
  <c r="C11376" i="3"/>
  <c r="C11386" i="3"/>
  <c r="C11396" i="3"/>
  <c r="C11384" i="3"/>
  <c r="B11397" i="3"/>
  <c r="C11380" i="3"/>
  <c r="C11390" i="3"/>
  <c r="C11389" i="3"/>
  <c r="C11394" i="3"/>
  <c r="C11373" i="3"/>
  <c r="C11381" i="3"/>
  <c r="C11399" i="3" l="1"/>
  <c r="C11403" i="3"/>
  <c r="C11407" i="3"/>
  <c r="C11411" i="3"/>
  <c r="C11415" i="3"/>
  <c r="C11419" i="3"/>
  <c r="C11397" i="3"/>
  <c r="C11404" i="3"/>
  <c r="C11409" i="3"/>
  <c r="C11414" i="3"/>
  <c r="C11420" i="3"/>
  <c r="C11400" i="3"/>
  <c r="C11406" i="3"/>
  <c r="C11413" i="3"/>
  <c r="B11421" i="3"/>
  <c r="C11405" i="3"/>
  <c r="C11416" i="3"/>
  <c r="C11410" i="3"/>
  <c r="C11402" i="3"/>
  <c r="C11417" i="3"/>
  <c r="C11412" i="3"/>
  <c r="C11418" i="3"/>
  <c r="C11401" i="3"/>
  <c r="C11408" i="3"/>
  <c r="C11423" i="3" l="1"/>
  <c r="C11427" i="3"/>
  <c r="C11431" i="3"/>
  <c r="C11435" i="3"/>
  <c r="C11439" i="3"/>
  <c r="C11443" i="3"/>
  <c r="C11425" i="3"/>
  <c r="C11430" i="3"/>
  <c r="C11436" i="3"/>
  <c r="C11441" i="3"/>
  <c r="C11428" i="3"/>
  <c r="C11434" i="3"/>
  <c r="C11442" i="3"/>
  <c r="C11424" i="3"/>
  <c r="C11433" i="3"/>
  <c r="C11444" i="3"/>
  <c r="C11421" i="3"/>
  <c r="C11437" i="3"/>
  <c r="C11429" i="3"/>
  <c r="C11440" i="3"/>
  <c r="C11438" i="3"/>
  <c r="B11445" i="3"/>
  <c r="C11426" i="3"/>
  <c r="C11432" i="3"/>
  <c r="C11447" i="3" l="1"/>
  <c r="C11451" i="3"/>
  <c r="C11455" i="3"/>
  <c r="C11459" i="3"/>
  <c r="C11463" i="3"/>
  <c r="C11467" i="3"/>
  <c r="C11445" i="3"/>
  <c r="C11452" i="3"/>
  <c r="C11457" i="3"/>
  <c r="C11462" i="3"/>
  <c r="C11468" i="3"/>
  <c r="C11449" i="3"/>
  <c r="C11456" i="3"/>
  <c r="C11464" i="3"/>
  <c r="C11453" i="3"/>
  <c r="C11461" i="3"/>
  <c r="C11448" i="3"/>
  <c r="C11460" i="3"/>
  <c r="C11454" i="3"/>
  <c r="C11466" i="3"/>
  <c r="C11465" i="3"/>
  <c r="B11469" i="3"/>
  <c r="C11450" i="3"/>
  <c r="C11458" i="3"/>
  <c r="C11471" i="3" l="1"/>
  <c r="C11475" i="3"/>
  <c r="C11479" i="3"/>
  <c r="C11483" i="3"/>
  <c r="C11487" i="3"/>
  <c r="C11491" i="3"/>
  <c r="C11473" i="3"/>
  <c r="C11478" i="3"/>
  <c r="C11484" i="3"/>
  <c r="C11489" i="3"/>
  <c r="C11469" i="3"/>
  <c r="C11477" i="3"/>
  <c r="C11485" i="3"/>
  <c r="C11492" i="3"/>
  <c r="C11472" i="3"/>
  <c r="C11481" i="3"/>
  <c r="C11490" i="3"/>
  <c r="C11474" i="3"/>
  <c r="C11486" i="3"/>
  <c r="C11480" i="3"/>
  <c r="B11493" i="3"/>
  <c r="C11488" i="3"/>
  <c r="C11476" i="3"/>
  <c r="C11482" i="3"/>
  <c r="C11495" i="3" l="1"/>
  <c r="C11499" i="3"/>
  <c r="C11503" i="3"/>
  <c r="C11507" i="3"/>
  <c r="C11511" i="3"/>
  <c r="C11515" i="3"/>
  <c r="C11493" i="3"/>
  <c r="C11500" i="3"/>
  <c r="C11505" i="3"/>
  <c r="C11510" i="3"/>
  <c r="C11516" i="3"/>
  <c r="C11498" i="3"/>
  <c r="C11506" i="3"/>
  <c r="C11513" i="3"/>
  <c r="C11501" i="3"/>
  <c r="C11509" i="3"/>
  <c r="C11497" i="3"/>
  <c r="C11512" i="3"/>
  <c r="C11504" i="3"/>
  <c r="B11517" i="3"/>
  <c r="C11514" i="3"/>
  <c r="C11496" i="3"/>
  <c r="C11502" i="3"/>
  <c r="C11508" i="3"/>
  <c r="C11519" i="3" l="1"/>
  <c r="C11523" i="3"/>
  <c r="C11527" i="3"/>
  <c r="C11531" i="3"/>
  <c r="C11535" i="3"/>
  <c r="C11539" i="3"/>
  <c r="C11521" i="3"/>
  <c r="C11526" i="3"/>
  <c r="C11532" i="3"/>
  <c r="C11537" i="3"/>
  <c r="C11520" i="3"/>
  <c r="C11528" i="3"/>
  <c r="C11534" i="3"/>
  <c r="B11541" i="3"/>
  <c r="C11517" i="3"/>
  <c r="C11529" i="3"/>
  <c r="C11538" i="3"/>
  <c r="C11524" i="3"/>
  <c r="C11536" i="3"/>
  <c r="C11530" i="3"/>
  <c r="C11540" i="3"/>
  <c r="C11522" i="3"/>
  <c r="C11525" i="3"/>
  <c r="C11533" i="3"/>
  <c r="C11543" i="3" l="1"/>
  <c r="C11547" i="3"/>
  <c r="C11551" i="3"/>
  <c r="C11555" i="3"/>
  <c r="C11559" i="3"/>
  <c r="C11563" i="3"/>
  <c r="C11541" i="3"/>
  <c r="C11548" i="3"/>
  <c r="C11553" i="3"/>
  <c r="C11558" i="3"/>
  <c r="C11564" i="3"/>
  <c r="C11549" i="3"/>
  <c r="C11556" i="3"/>
  <c r="C11562" i="3"/>
  <c r="C11546" i="3"/>
  <c r="C11557" i="3"/>
  <c r="C11550" i="3"/>
  <c r="C11561" i="3"/>
  <c r="C11544" i="3"/>
  <c r="C11554" i="3"/>
  <c r="B11565" i="3"/>
  <c r="C11545" i="3"/>
  <c r="C11552" i="3"/>
  <c r="C11560" i="3"/>
  <c r="C11567" i="3" l="1"/>
  <c r="C11571" i="3"/>
  <c r="C11575" i="3"/>
  <c r="C11579" i="3"/>
  <c r="C11583" i="3"/>
  <c r="C11587" i="3"/>
  <c r="C11569" i="3"/>
  <c r="C11574" i="3"/>
  <c r="C11580" i="3"/>
  <c r="C11585" i="3"/>
  <c r="C11570" i="3"/>
  <c r="C11577" i="3"/>
  <c r="C11584" i="3"/>
  <c r="C11565" i="3"/>
  <c r="C11576" i="3"/>
  <c r="C11586" i="3"/>
  <c r="C11573" i="3"/>
  <c r="C11588" i="3"/>
  <c r="C11568" i="3"/>
  <c r="C11581" i="3"/>
  <c r="B11589" i="3"/>
  <c r="C11572" i="3"/>
  <c r="C11578" i="3"/>
  <c r="C11582" i="3"/>
  <c r="C11591" i="3" l="1"/>
  <c r="C11595" i="3"/>
  <c r="C11599" i="3"/>
  <c r="C11603" i="3"/>
  <c r="C11607" i="3"/>
  <c r="C11611" i="3"/>
  <c r="C11589" i="3"/>
  <c r="C11596" i="3"/>
  <c r="C11601" i="3"/>
  <c r="C11606" i="3"/>
  <c r="C11612" i="3"/>
  <c r="C11592" i="3"/>
  <c r="C11598" i="3"/>
  <c r="C11605" i="3"/>
  <c r="B11613" i="3"/>
  <c r="C11594" i="3"/>
  <c r="C11604" i="3"/>
  <c r="C11600" i="3"/>
  <c r="C11610" i="3"/>
  <c r="C11593" i="3"/>
  <c r="C11608" i="3"/>
  <c r="C11597" i="3"/>
  <c r="C11602" i="3"/>
  <c r="C11609" i="3"/>
  <c r="C11615" i="3" l="1"/>
  <c r="C11619" i="3"/>
  <c r="C11623" i="3"/>
  <c r="C11627" i="3"/>
  <c r="C11631" i="3"/>
  <c r="C11635" i="3"/>
  <c r="C11617" i="3"/>
  <c r="C11622" i="3"/>
  <c r="C11628" i="3"/>
  <c r="C11633" i="3"/>
  <c r="C11620" i="3"/>
  <c r="C11626" i="3"/>
  <c r="C11634" i="3"/>
  <c r="C11613" i="3"/>
  <c r="C11624" i="3"/>
  <c r="C11632" i="3"/>
  <c r="C11625" i="3"/>
  <c r="B11637" i="3"/>
  <c r="C11618" i="3"/>
  <c r="C11630" i="3"/>
  <c r="C11616" i="3"/>
  <c r="C11621" i="3"/>
  <c r="C11629" i="3"/>
  <c r="C11636" i="3"/>
  <c r="C11639" i="3" l="1"/>
  <c r="C11643" i="3"/>
  <c r="C11647" i="3"/>
  <c r="C11651" i="3"/>
  <c r="C11655" i="3"/>
  <c r="C11659" i="3"/>
  <c r="C11637" i="3"/>
  <c r="C11644" i="3"/>
  <c r="C11649" i="3"/>
  <c r="C11654" i="3"/>
  <c r="C11660" i="3"/>
  <c r="C11641" i="3"/>
  <c r="C11648" i="3"/>
  <c r="C11656" i="3"/>
  <c r="C11642" i="3"/>
  <c r="C11652" i="3"/>
  <c r="B11661" i="3"/>
  <c r="C11650" i="3"/>
  <c r="C11645" i="3"/>
  <c r="C11657" i="3"/>
  <c r="C11640" i="3"/>
  <c r="C11646" i="3"/>
  <c r="C11653" i="3"/>
  <c r="C11658" i="3"/>
  <c r="C11663" i="3" l="1"/>
  <c r="C11667" i="3"/>
  <c r="C11671" i="3"/>
  <c r="C11675" i="3"/>
  <c r="C11679" i="3"/>
  <c r="C11683" i="3"/>
  <c r="C11665" i="3"/>
  <c r="C11670" i="3"/>
  <c r="C11676" i="3"/>
  <c r="C11681" i="3"/>
  <c r="C11661" i="3"/>
  <c r="C11669" i="3"/>
  <c r="C11677" i="3"/>
  <c r="C11684" i="3"/>
  <c r="C11672" i="3"/>
  <c r="C11680" i="3"/>
  <c r="C11664" i="3"/>
  <c r="C11674" i="3"/>
  <c r="C11668" i="3"/>
  <c r="C11682" i="3"/>
  <c r="C11666" i="3"/>
  <c r="C11673" i="3"/>
  <c r="C11678" i="3"/>
  <c r="B11685" i="3"/>
  <c r="C11687" i="3" l="1"/>
  <c r="C11691" i="3"/>
  <c r="C11695" i="3"/>
  <c r="C11699" i="3"/>
  <c r="C11703" i="3"/>
  <c r="C11707" i="3"/>
  <c r="C11685" i="3"/>
  <c r="C11692" i="3"/>
  <c r="C11697" i="3"/>
  <c r="C11702" i="3"/>
  <c r="C11708" i="3"/>
  <c r="C11690" i="3"/>
  <c r="C11698" i="3"/>
  <c r="C11705" i="3"/>
  <c r="C11689" i="3"/>
  <c r="C11700" i="3"/>
  <c r="B11709" i="3"/>
  <c r="C11688" i="3"/>
  <c r="C11701" i="3"/>
  <c r="C11694" i="3"/>
  <c r="C11706" i="3"/>
  <c r="C11693" i="3"/>
  <c r="C11696" i="3"/>
  <c r="C11704" i="3"/>
  <c r="C11711" i="3" l="1"/>
  <c r="C11715" i="3"/>
  <c r="C11719" i="3"/>
  <c r="C11723" i="3"/>
  <c r="C11727" i="3"/>
  <c r="C11731" i="3"/>
  <c r="C11713" i="3"/>
  <c r="C11718" i="3"/>
  <c r="C11724" i="3"/>
  <c r="C11729" i="3"/>
  <c r="C11712" i="3"/>
  <c r="C11720" i="3"/>
  <c r="C11726" i="3"/>
  <c r="B11733" i="3"/>
  <c r="C11717" i="3"/>
  <c r="C11728" i="3"/>
  <c r="C11714" i="3"/>
  <c r="C11725" i="3"/>
  <c r="C11721" i="3"/>
  <c r="C11732" i="3"/>
  <c r="C11716" i="3"/>
  <c r="C11722" i="3"/>
  <c r="C11730" i="3"/>
  <c r="C11709" i="3"/>
  <c r="C11735" i="3" l="1"/>
  <c r="C11739" i="3"/>
  <c r="C11743" i="3"/>
  <c r="C11747" i="3"/>
  <c r="C11751" i="3"/>
  <c r="C11755" i="3"/>
  <c r="C11733" i="3"/>
  <c r="C11740" i="3"/>
  <c r="C11745" i="3"/>
  <c r="C11750" i="3"/>
  <c r="C11756" i="3"/>
  <c r="C11741" i="3"/>
  <c r="C11748" i="3"/>
  <c r="C11754" i="3"/>
  <c r="C11737" i="3"/>
  <c r="C11746" i="3"/>
  <c r="B11757" i="3"/>
  <c r="C11738" i="3"/>
  <c r="C11752" i="3"/>
  <c r="C11744" i="3"/>
  <c r="C11742" i="3"/>
  <c r="C11749" i="3"/>
  <c r="C11753" i="3"/>
  <c r="C11736" i="3"/>
  <c r="C11759" i="3" l="1"/>
  <c r="C11763" i="3"/>
  <c r="C11767" i="3"/>
  <c r="C11771" i="3"/>
  <c r="C11775" i="3"/>
  <c r="C11779" i="3"/>
  <c r="C11761" i="3"/>
  <c r="C11766" i="3"/>
  <c r="C11772" i="3"/>
  <c r="C11777" i="3"/>
  <c r="C11762" i="3"/>
  <c r="C11769" i="3"/>
  <c r="C11776" i="3"/>
  <c r="C11765" i="3"/>
  <c r="C11774" i="3"/>
  <c r="C11764" i="3"/>
  <c r="C11778" i="3"/>
  <c r="C11757" i="3"/>
  <c r="C11770" i="3"/>
  <c r="B11781" i="3"/>
  <c r="C11768" i="3"/>
  <c r="C11773" i="3"/>
  <c r="C11780" i="3"/>
  <c r="C11760" i="3"/>
  <c r="C11783" i="3" l="1"/>
  <c r="C11787" i="3"/>
  <c r="C11791" i="3"/>
  <c r="C11795" i="3"/>
  <c r="C11799" i="3"/>
  <c r="C11803" i="3"/>
  <c r="C11781" i="3"/>
  <c r="C11788" i="3"/>
  <c r="C11793" i="3"/>
  <c r="C11798" i="3"/>
  <c r="C11804" i="3"/>
  <c r="C11784" i="3"/>
  <c r="C11790" i="3"/>
  <c r="C11797" i="3"/>
  <c r="B11805" i="3"/>
  <c r="C11785" i="3"/>
  <c r="C11794" i="3"/>
  <c r="C11802" i="3"/>
  <c r="C11789" i="3"/>
  <c r="C11801" i="3"/>
  <c r="C11796" i="3"/>
  <c r="C11792" i="3"/>
  <c r="C11800" i="3"/>
  <c r="C11786" i="3"/>
  <c r="C11807" i="3" l="1"/>
  <c r="C11811" i="3"/>
  <c r="C11815" i="3"/>
  <c r="C11819" i="3"/>
  <c r="C11823" i="3"/>
  <c r="C11827" i="3"/>
  <c r="C11809" i="3"/>
  <c r="C11814" i="3"/>
  <c r="C11820" i="3"/>
  <c r="C11825" i="3"/>
  <c r="C11812" i="3"/>
  <c r="C11818" i="3"/>
  <c r="C11826" i="3"/>
  <c r="C11813" i="3"/>
  <c r="C11822" i="3"/>
  <c r="C11816" i="3"/>
  <c r="C11828" i="3"/>
  <c r="C11808" i="3"/>
  <c r="C11821" i="3"/>
  <c r="C11817" i="3"/>
  <c r="C11824" i="3"/>
  <c r="C11805" i="3"/>
  <c r="B11829" i="3"/>
  <c r="C11810" i="3"/>
  <c r="C11831" i="3" l="1"/>
  <c r="C11835" i="3"/>
  <c r="C11839" i="3"/>
  <c r="C11843" i="3"/>
  <c r="C11847" i="3"/>
  <c r="C11851" i="3"/>
  <c r="C11829" i="3"/>
  <c r="C11836" i="3"/>
  <c r="C11841" i="3"/>
  <c r="C11846" i="3"/>
  <c r="C11852" i="3"/>
  <c r="C11833" i="3"/>
  <c r="C11840" i="3"/>
  <c r="C11848" i="3"/>
  <c r="C11832" i="3"/>
  <c r="C11842" i="3"/>
  <c r="C11850" i="3"/>
  <c r="C11838" i="3"/>
  <c r="B11853" i="3"/>
  <c r="C11834" i="3"/>
  <c r="C11845" i="3"/>
  <c r="C11844" i="3"/>
  <c r="C11849" i="3"/>
  <c r="C11837" i="3"/>
  <c r="C11855" i="3" l="1"/>
  <c r="C11859" i="3"/>
  <c r="C11863" i="3"/>
  <c r="C11867" i="3"/>
  <c r="C11871" i="3"/>
  <c r="C11875" i="3"/>
  <c r="C11857" i="3"/>
  <c r="C11862" i="3"/>
  <c r="C11868" i="3"/>
  <c r="C11873" i="3"/>
  <c r="C11853" i="3"/>
  <c r="C11861" i="3"/>
  <c r="C11869" i="3"/>
  <c r="C11876" i="3"/>
  <c r="C11860" i="3"/>
  <c r="C11870" i="3"/>
  <c r="C11865" i="3"/>
  <c r="B11877" i="3"/>
  <c r="C11858" i="3"/>
  <c r="C11872" i="3"/>
  <c r="C11866" i="3"/>
  <c r="C11874" i="3"/>
  <c r="C11856" i="3"/>
  <c r="C11864" i="3"/>
  <c r="C11879" i="3" l="1"/>
  <c r="C11883" i="3"/>
  <c r="C11887" i="3"/>
  <c r="C11891" i="3"/>
  <c r="C11895" i="3"/>
  <c r="C11899" i="3"/>
  <c r="C11877" i="3"/>
  <c r="C11884" i="3"/>
  <c r="C11889" i="3"/>
  <c r="C11894" i="3"/>
  <c r="C11900" i="3"/>
  <c r="C11882" i="3"/>
  <c r="C11890" i="3"/>
  <c r="C11897" i="3"/>
  <c r="C11880" i="3"/>
  <c r="C11888" i="3"/>
  <c r="C11898" i="3"/>
  <c r="C11892" i="3"/>
  <c r="C11885" i="3"/>
  <c r="C11896" i="3"/>
  <c r="C11893" i="3"/>
  <c r="B11901" i="3"/>
  <c r="C11881" i="3"/>
  <c r="C11886" i="3"/>
  <c r="C11903" i="3" l="1"/>
  <c r="C11907" i="3"/>
  <c r="C11911" i="3"/>
  <c r="C11915" i="3"/>
  <c r="C11919" i="3"/>
  <c r="C11923" i="3"/>
  <c r="C11905" i="3"/>
  <c r="C11910" i="3"/>
  <c r="C11916" i="3"/>
  <c r="C11921" i="3"/>
  <c r="C11904" i="3"/>
  <c r="C11912" i="3"/>
  <c r="C11918" i="3"/>
  <c r="B11925" i="3"/>
  <c r="C11908" i="3"/>
  <c r="C11917" i="3"/>
  <c r="C11901" i="3"/>
  <c r="C11914" i="3"/>
  <c r="C11909" i="3"/>
  <c r="C11922" i="3"/>
  <c r="C11920" i="3"/>
  <c r="C11924" i="3"/>
  <c r="C11906" i="3"/>
  <c r="C11913" i="3"/>
  <c r="C11927" i="3" l="1"/>
  <c r="C11931" i="3"/>
  <c r="C11935" i="3"/>
  <c r="C11939" i="3"/>
  <c r="C11943" i="3"/>
  <c r="C11947" i="3"/>
  <c r="C11925" i="3"/>
  <c r="C11932" i="3"/>
  <c r="C11937" i="3"/>
  <c r="C11942" i="3"/>
  <c r="C11948" i="3"/>
  <c r="C11933" i="3"/>
  <c r="C11940" i="3"/>
  <c r="C11946" i="3"/>
  <c r="C11928" i="3"/>
  <c r="C11936" i="3"/>
  <c r="C11945" i="3"/>
  <c r="C11929" i="3"/>
  <c r="C11941" i="3"/>
  <c r="C11934" i="3"/>
  <c r="B11949" i="3"/>
  <c r="C11944" i="3"/>
  <c r="C11930" i="3"/>
  <c r="C11938" i="3"/>
  <c r="C11951" i="3" l="1"/>
  <c r="C11955" i="3"/>
  <c r="C11959" i="3"/>
  <c r="C11963" i="3"/>
  <c r="C11967" i="3"/>
  <c r="C11971" i="3"/>
  <c r="C11953" i="3"/>
  <c r="C11958" i="3"/>
  <c r="C11964" i="3"/>
  <c r="C11969" i="3"/>
  <c r="C11954" i="3"/>
  <c r="C11961" i="3"/>
  <c r="C11968" i="3"/>
  <c r="C11956" i="3"/>
  <c r="C11965" i="3"/>
  <c r="B11973" i="3"/>
  <c r="C11952" i="3"/>
  <c r="C11966" i="3"/>
  <c r="C11960" i="3"/>
  <c r="C11972" i="3"/>
  <c r="C11970" i="3"/>
  <c r="C11949" i="3"/>
  <c r="C11957" i="3"/>
  <c r="C11962" i="3"/>
  <c r="C11975" i="3" l="1"/>
  <c r="C11979" i="3"/>
  <c r="C11983" i="3"/>
  <c r="C11987" i="3"/>
  <c r="C11991" i="3"/>
  <c r="C11995" i="3"/>
  <c r="C11973" i="3"/>
  <c r="C11980" i="3"/>
  <c r="C11985" i="3"/>
  <c r="C11990" i="3"/>
  <c r="C11996" i="3"/>
  <c r="C11976" i="3"/>
  <c r="C11982" i="3"/>
  <c r="C11989" i="3"/>
  <c r="B11997" i="3"/>
  <c r="C11984" i="3"/>
  <c r="C11993" i="3"/>
  <c r="C11978" i="3"/>
  <c r="C11992" i="3"/>
  <c r="C11986" i="3"/>
  <c r="C11994" i="3"/>
  <c r="C11977" i="3"/>
  <c r="C11981" i="3"/>
  <c r="C11988" i="3"/>
  <c r="C11999" i="3" l="1"/>
  <c r="C12003" i="3"/>
  <c r="C12007" i="3"/>
  <c r="C12011" i="3"/>
  <c r="C12015" i="3"/>
  <c r="C12019" i="3"/>
  <c r="C12001" i="3"/>
  <c r="C12006" i="3"/>
  <c r="C12012" i="3"/>
  <c r="C12017" i="3"/>
  <c r="C12004" i="3"/>
  <c r="C12010" i="3"/>
  <c r="C12018" i="3"/>
  <c r="C12002" i="3"/>
  <c r="C12013" i="3"/>
  <c r="C12005" i="3"/>
  <c r="C12016" i="3"/>
  <c r="C11997" i="3"/>
  <c r="C12009" i="3"/>
  <c r="C12020" i="3"/>
  <c r="C12000" i="3"/>
  <c r="C12008" i="3"/>
  <c r="C12014" i="3"/>
  <c r="R22" i="24"/>
  <c r="S26" i="24"/>
  <c r="Y26" i="24"/>
  <c r="Y59" i="24" s="1"/>
  <c r="X38" i="24"/>
  <c r="X71" i="24" s="1"/>
  <c r="X40" i="24"/>
  <c r="X73" i="24" s="1"/>
  <c r="X47" i="24"/>
  <c r="X80" i="24" s="1"/>
  <c r="X49" i="24"/>
  <c r="X82" i="24" s="1"/>
  <c r="U103" i="24"/>
  <c r="U104" i="24"/>
  <c r="U223" i="24" s="1"/>
  <c r="U224" i="24" s="1"/>
  <c r="U106" i="24"/>
  <c r="U107" i="24"/>
  <c r="U226" i="24" s="1"/>
  <c r="U227" i="24" s="1"/>
  <c r="U109" i="24"/>
  <c r="U110" i="24"/>
  <c r="U229" i="24" s="1"/>
  <c r="U112" i="24"/>
  <c r="U113" i="24"/>
  <c r="U232" i="24" s="1"/>
  <c r="U233" i="24" s="1"/>
  <c r="U115" i="24"/>
  <c r="U116" i="24"/>
  <c r="U235" i="24" s="1"/>
  <c r="U118" i="24"/>
  <c r="U119" i="24"/>
  <c r="U238" i="24" s="1"/>
  <c r="U239" i="24" s="1"/>
  <c r="U121" i="24"/>
  <c r="U122" i="24"/>
  <c r="U241" i="24" s="1"/>
  <c r="U124" i="24"/>
  <c r="U125" i="24"/>
  <c r="U244" i="24" s="1"/>
  <c r="U245" i="24" s="1"/>
  <c r="U127" i="24"/>
  <c r="U128" i="24"/>
  <c r="U247" i="24" s="1"/>
  <c r="U130" i="24"/>
  <c r="U131" i="24"/>
  <c r="U250" i="24" s="1"/>
  <c r="U251" i="24" s="1"/>
  <c r="U133" i="24"/>
  <c r="U134" i="24"/>
  <c r="U136" i="24"/>
  <c r="U137" i="24"/>
  <c r="U139" i="24"/>
  <c r="U140" i="24"/>
  <c r="U142" i="24"/>
  <c r="U143" i="24"/>
  <c r="U145" i="24"/>
  <c r="U146" i="24"/>
  <c r="U148" i="24"/>
  <c r="U149" i="24"/>
  <c r="U151" i="24"/>
  <c r="U152" i="24"/>
  <c r="U154" i="24"/>
  <c r="U155" i="24"/>
  <c r="U157" i="24"/>
  <c r="U158" i="24"/>
  <c r="U160" i="24"/>
  <c r="U161" i="24"/>
  <c r="U163" i="24"/>
  <c r="U164" i="24"/>
  <c r="U166" i="24"/>
  <c r="U167" i="24"/>
  <c r="U169" i="24"/>
  <c r="U170" i="24"/>
  <c r="U172" i="24"/>
  <c r="U173" i="24"/>
  <c r="U175" i="24"/>
  <c r="U176" i="24"/>
  <c r="U178" i="24"/>
  <c r="U179" i="24"/>
  <c r="U181" i="24"/>
  <c r="U182" i="24"/>
  <c r="U184" i="24"/>
  <c r="U185" i="24"/>
  <c r="U187" i="24"/>
  <c r="U188" i="24"/>
  <c r="U190" i="24"/>
  <c r="U191" i="24"/>
  <c r="U193" i="24"/>
  <c r="V193" i="24"/>
  <c r="V194" i="24" s="1"/>
  <c r="Y89" i="24" s="1"/>
  <c r="U196" i="24"/>
  <c r="U197" i="24" s="1"/>
  <c r="X91" i="24" s="1"/>
  <c r="V196" i="24"/>
  <c r="V197" i="24" s="1"/>
  <c r="U199" i="24"/>
  <c r="U200" i="24" s="1"/>
  <c r="V199" i="24"/>
  <c r="V200" i="24" s="1"/>
  <c r="U202" i="24"/>
  <c r="V202" i="24"/>
  <c r="V203" i="24" s="1"/>
  <c r="U205" i="24"/>
  <c r="V205" i="24"/>
  <c r="V206" i="24" s="1"/>
  <c r="U208" i="24"/>
  <c r="U209" i="24" s="1"/>
  <c r="V208" i="24"/>
  <c r="V209" i="24" s="1"/>
  <c r="U211" i="24"/>
  <c r="U212" i="24" s="1"/>
  <c r="V211" i="24"/>
  <c r="V212" i="24" s="1"/>
  <c r="U214" i="24"/>
  <c r="V214" i="24"/>
  <c r="V215" i="24" s="1"/>
  <c r="U217" i="24"/>
  <c r="U218" i="24" s="1"/>
  <c r="X105" i="24" s="1"/>
  <c r="V217" i="24"/>
  <c r="U220" i="24"/>
  <c r="U221" i="24" s="1"/>
  <c r="X107" i="24" s="1"/>
  <c r="V220" i="24"/>
  <c r="V223" i="24"/>
  <c r="V224" i="24" s="1"/>
  <c r="Y110" i="24" s="1"/>
  <c r="V226" i="24"/>
  <c r="V229" i="24"/>
  <c r="V230" i="24" s="1"/>
  <c r="Y114" i="24" s="1"/>
  <c r="V232" i="24"/>
  <c r="V233" i="24" s="1"/>
  <c r="V235" i="24"/>
  <c r="U236" i="24"/>
  <c r="V238" i="24"/>
  <c r="V239" i="24" s="1"/>
  <c r="V241" i="24"/>
  <c r="V244" i="24"/>
  <c r="Y123" i="24" s="1"/>
  <c r="V247" i="24"/>
  <c r="Y125" i="24" s="1"/>
  <c r="V250" i="24"/>
  <c r="V251" i="24" s="1"/>
  <c r="BL5" i="24" l="1"/>
  <c r="BL9" i="24"/>
  <c r="BL13" i="24"/>
  <c r="BL17" i="24"/>
  <c r="BL21" i="24"/>
  <c r="BL4" i="24"/>
  <c r="BL8" i="24"/>
  <c r="BL10" i="24"/>
  <c r="BL16" i="24"/>
  <c r="BL18" i="24"/>
  <c r="BL26" i="24"/>
  <c r="BL6" i="24"/>
  <c r="BL11" i="24"/>
  <c r="BL15" i="24"/>
  <c r="BL24" i="24"/>
  <c r="BL32" i="24"/>
  <c r="BL19" i="24"/>
  <c r="BL20" i="24"/>
  <c r="BL22" i="24"/>
  <c r="BL28" i="24"/>
  <c r="BL29" i="24"/>
  <c r="BL35" i="24"/>
  <c r="BL39" i="24"/>
  <c r="BL43" i="24"/>
  <c r="BL47" i="24"/>
  <c r="BL51" i="24"/>
  <c r="BL55" i="24"/>
  <c r="BL27" i="24"/>
  <c r="BL30" i="24"/>
  <c r="BL37" i="24"/>
  <c r="BL45" i="24"/>
  <c r="BL53" i="24"/>
  <c r="BL59" i="24"/>
  <c r="BL63" i="24"/>
  <c r="BL34" i="24"/>
  <c r="BL40" i="24"/>
  <c r="BL49" i="24"/>
  <c r="BL52" i="24"/>
  <c r="BL54" i="24"/>
  <c r="BL58" i="24"/>
  <c r="BL60" i="24"/>
  <c r="BL66" i="24"/>
  <c r="BL67" i="24"/>
  <c r="BL71" i="24"/>
  <c r="BL75" i="24"/>
  <c r="BL79" i="24"/>
  <c r="BL83" i="24"/>
  <c r="BL87" i="24"/>
  <c r="BL91" i="24"/>
  <c r="BL95" i="24"/>
  <c r="BL99" i="24"/>
  <c r="BL103" i="24"/>
  <c r="BL107" i="24"/>
  <c r="BL111" i="24"/>
  <c r="BL7" i="24"/>
  <c r="BL25" i="24"/>
  <c r="BL48" i="24"/>
  <c r="BL68" i="24"/>
  <c r="BL74" i="24"/>
  <c r="BL76" i="24"/>
  <c r="BL82" i="24"/>
  <c r="BL84" i="24"/>
  <c r="BL90" i="24"/>
  <c r="BL92" i="24"/>
  <c r="BL98" i="24"/>
  <c r="BL100" i="24"/>
  <c r="BL106" i="24"/>
  <c r="BL108" i="24"/>
  <c r="BL115" i="24"/>
  <c r="BL119" i="24"/>
  <c r="BL123" i="24"/>
  <c r="BL127" i="24"/>
  <c r="BL131" i="24"/>
  <c r="BL12" i="24"/>
  <c r="BL14" i="24"/>
  <c r="BL23" i="24"/>
  <c r="BL70" i="24"/>
  <c r="BL72" i="24"/>
  <c r="BL85" i="24"/>
  <c r="BL89" i="24"/>
  <c r="BL102" i="24"/>
  <c r="BL104" i="24"/>
  <c r="BL118" i="24"/>
  <c r="BL120" i="24"/>
  <c r="BL126" i="24"/>
  <c r="BL128" i="24"/>
  <c r="BL132" i="24"/>
  <c r="BL136" i="24"/>
  <c r="BL140" i="24"/>
  <c r="BL144" i="24"/>
  <c r="BL148" i="24"/>
  <c r="BL152" i="24"/>
  <c r="BL156" i="24"/>
  <c r="BL160" i="24"/>
  <c r="BL164" i="24"/>
  <c r="BL168" i="24"/>
  <c r="BL172" i="24"/>
  <c r="BL176" i="24"/>
  <c r="BL180" i="24"/>
  <c r="BL184" i="24"/>
  <c r="BL188" i="24"/>
  <c r="BL192" i="24"/>
  <c r="BL196" i="24"/>
  <c r="BL200" i="24"/>
  <c r="BL204" i="24"/>
  <c r="BL208" i="24"/>
  <c r="BL212" i="24"/>
  <c r="BL216" i="24"/>
  <c r="BL220" i="24"/>
  <c r="BL224" i="24"/>
  <c r="BL31" i="24"/>
  <c r="BL41" i="24"/>
  <c r="BL62" i="24"/>
  <c r="BL113" i="24"/>
  <c r="BL117" i="24"/>
  <c r="BL130" i="24"/>
  <c r="BL135" i="24"/>
  <c r="BL137" i="24"/>
  <c r="BL143" i="24"/>
  <c r="BL145" i="24"/>
  <c r="BL151" i="24"/>
  <c r="BL153" i="24"/>
  <c r="BL159" i="24"/>
  <c r="BL161" i="24"/>
  <c r="BL167" i="24"/>
  <c r="BL169" i="24"/>
  <c r="BL175" i="24"/>
  <c r="BL177" i="24"/>
  <c r="BL183" i="24"/>
  <c r="BL185" i="24"/>
  <c r="BL191" i="24"/>
  <c r="BL193" i="24"/>
  <c r="BL199" i="24"/>
  <c r="BL201" i="24"/>
  <c r="BL207" i="24"/>
  <c r="BL209" i="24"/>
  <c r="BL215" i="24"/>
  <c r="BL217" i="24"/>
  <c r="BL223" i="24"/>
  <c r="BL225" i="24"/>
  <c r="BL230" i="24"/>
  <c r="BL234" i="24"/>
  <c r="BL238" i="24"/>
  <c r="BL242" i="24"/>
  <c r="BL246" i="24"/>
  <c r="BL250" i="24"/>
  <c r="BL254" i="24"/>
  <c r="BL258" i="24"/>
  <c r="BL36" i="24"/>
  <c r="BL38" i="24"/>
  <c r="BL42" i="24"/>
  <c r="BL44" i="24"/>
  <c r="BL80" i="24"/>
  <c r="BL86" i="24"/>
  <c r="BL94" i="24"/>
  <c r="BL96" i="24"/>
  <c r="BL101" i="24"/>
  <c r="BL121" i="24"/>
  <c r="BL122" i="24"/>
  <c r="BL124" i="24"/>
  <c r="BL125" i="24"/>
  <c r="BL129" i="24"/>
  <c r="BL139" i="24"/>
  <c r="BL141" i="24"/>
  <c r="BL154" i="24"/>
  <c r="BL158" i="24"/>
  <c r="BL171" i="24"/>
  <c r="BL173" i="24"/>
  <c r="BL186" i="24"/>
  <c r="BL190" i="24"/>
  <c r="BL203" i="24"/>
  <c r="BL205" i="24"/>
  <c r="BL218" i="24"/>
  <c r="BL222" i="24"/>
  <c r="BL229" i="24"/>
  <c r="BL231" i="24"/>
  <c r="BL237" i="24"/>
  <c r="BL239" i="24"/>
  <c r="BL245" i="24"/>
  <c r="BL247" i="24"/>
  <c r="BL253" i="24"/>
  <c r="BL255" i="24"/>
  <c r="BL262" i="24"/>
  <c r="BL266" i="24"/>
  <c r="BL270" i="24"/>
  <c r="BL274" i="24"/>
  <c r="BL278" i="24"/>
  <c r="BL282" i="24"/>
  <c r="BL286" i="24"/>
  <c r="BL290" i="24"/>
  <c r="BL294" i="24"/>
  <c r="BL298" i="24"/>
  <c r="BL302" i="24"/>
  <c r="BL306" i="24"/>
  <c r="BL310" i="24"/>
  <c r="BL314" i="24"/>
  <c r="BL318" i="24"/>
  <c r="BL322" i="24"/>
  <c r="BL326" i="24"/>
  <c r="BL330" i="24"/>
  <c r="BL334" i="24"/>
  <c r="BL338" i="24"/>
  <c r="BL342" i="24"/>
  <c r="BL346" i="24"/>
  <c r="BL350" i="24"/>
  <c r="BL354" i="24"/>
  <c r="BL358" i="24"/>
  <c r="BL362" i="24"/>
  <c r="BL366" i="24"/>
  <c r="BL370" i="24"/>
  <c r="BL374" i="24"/>
  <c r="BL378" i="24"/>
  <c r="BL382" i="24"/>
  <c r="BL386" i="24"/>
  <c r="BL390" i="24"/>
  <c r="BL394" i="24"/>
  <c r="BL398" i="24"/>
  <c r="BL402" i="24"/>
  <c r="BL406" i="24"/>
  <c r="BL410" i="24"/>
  <c r="BL414" i="24"/>
  <c r="BL418" i="24"/>
  <c r="BL422" i="24"/>
  <c r="BL426" i="24"/>
  <c r="BL430" i="24"/>
  <c r="BL434" i="24"/>
  <c r="BL438" i="24"/>
  <c r="BL442" i="24"/>
  <c r="BL446" i="24"/>
  <c r="BL450" i="24"/>
  <c r="BL61" i="24"/>
  <c r="BL64" i="24"/>
  <c r="BL69" i="24"/>
  <c r="BL73" i="24"/>
  <c r="BL77" i="24"/>
  <c r="BL227" i="24"/>
  <c r="BL240" i="24"/>
  <c r="BL244" i="24"/>
  <c r="BL257" i="24"/>
  <c r="BL259" i="24"/>
  <c r="BL265" i="24"/>
  <c r="BL267" i="24"/>
  <c r="BL273" i="24"/>
  <c r="BL275" i="24"/>
  <c r="BL281" i="24"/>
  <c r="BL283" i="24"/>
  <c r="BL289" i="24"/>
  <c r="BL291" i="24"/>
  <c r="BL297" i="24"/>
  <c r="BL299" i="24"/>
  <c r="BL305" i="24"/>
  <c r="BL307" i="24"/>
  <c r="BL313" i="24"/>
  <c r="BL315" i="24"/>
  <c r="BL321" i="24"/>
  <c r="BL323" i="24"/>
  <c r="BL329" i="24"/>
  <c r="BL331" i="24"/>
  <c r="BL337" i="24"/>
  <c r="BL339" i="24"/>
  <c r="BL345" i="24"/>
  <c r="BL347" i="24"/>
  <c r="BL353" i="24"/>
  <c r="BL355" i="24"/>
  <c r="BL361" i="24"/>
  <c r="BL363" i="24"/>
  <c r="BL369" i="24"/>
  <c r="BL371" i="24"/>
  <c r="BL377" i="24"/>
  <c r="BL379" i="24"/>
  <c r="BL385" i="24"/>
  <c r="BL387" i="24"/>
  <c r="BL393" i="24"/>
  <c r="BL395" i="24"/>
  <c r="BL401" i="24"/>
  <c r="BL403" i="24"/>
  <c r="BL409" i="24"/>
  <c r="BL411" i="24"/>
  <c r="BL417" i="24"/>
  <c r="BL419" i="24"/>
  <c r="BL425" i="24"/>
  <c r="BL427" i="24"/>
  <c r="BL433" i="24"/>
  <c r="BL435" i="24"/>
  <c r="BL441" i="24"/>
  <c r="BL443" i="24"/>
  <c r="BL449" i="24"/>
  <c r="BL451" i="24"/>
  <c r="BL455" i="24"/>
  <c r="BL459" i="24"/>
  <c r="BL463" i="24"/>
  <c r="BL467" i="24"/>
  <c r="BL471" i="24"/>
  <c r="BL475" i="24"/>
  <c r="BL479" i="24"/>
  <c r="BL483" i="24"/>
  <c r="BL487" i="24"/>
  <c r="BL491" i="24"/>
  <c r="BL495" i="24"/>
  <c r="BL499" i="24"/>
  <c r="BL503" i="24"/>
  <c r="BL57" i="24"/>
  <c r="BL97" i="24"/>
  <c r="BL105" i="24"/>
  <c r="BL112" i="24"/>
  <c r="BL114" i="24"/>
  <c r="BL33" i="24"/>
  <c r="BL46" i="24"/>
  <c r="BL93" i="24"/>
  <c r="BL149" i="24"/>
  <c r="BL165" i="24"/>
  <c r="BL170" i="24"/>
  <c r="BL179" i="24"/>
  <c r="BL195" i="24"/>
  <c r="BL214" i="24"/>
  <c r="BL116" i="24"/>
  <c r="BL134" i="24"/>
  <c r="BL142" i="24"/>
  <c r="BL146" i="24"/>
  <c r="BL155" i="24"/>
  <c r="BL162" i="24"/>
  <c r="BL181" i="24"/>
  <c r="BL197" i="24"/>
  <c r="BL202" i="24"/>
  <c r="BL211" i="24"/>
  <c r="BL248" i="24"/>
  <c r="BL249" i="24"/>
  <c r="BL251" i="24"/>
  <c r="BL252" i="24"/>
  <c r="BL256" i="24"/>
  <c r="BL264" i="24"/>
  <c r="BL277" i="24"/>
  <c r="BL279" i="24"/>
  <c r="BL292" i="24"/>
  <c r="BL296" i="24"/>
  <c r="BL309" i="24"/>
  <c r="BL311" i="24"/>
  <c r="BL324" i="24"/>
  <c r="BL328" i="24"/>
  <c r="BL341" i="24"/>
  <c r="BL343" i="24"/>
  <c r="BL356" i="24"/>
  <c r="BL360" i="24"/>
  <c r="BL373" i="24"/>
  <c r="BL375" i="24"/>
  <c r="BL388" i="24"/>
  <c r="BL392" i="24"/>
  <c r="BL405" i="24"/>
  <c r="BL407" i="24"/>
  <c r="BL420" i="24"/>
  <c r="BL424" i="24"/>
  <c r="BL437" i="24"/>
  <c r="BL439" i="24"/>
  <c r="BL452" i="24"/>
  <c r="BL458" i="24"/>
  <c r="BL460" i="24"/>
  <c r="BL466" i="24"/>
  <c r="BL468" i="24"/>
  <c r="BL474" i="24"/>
  <c r="BL476" i="24"/>
  <c r="BL482" i="24"/>
  <c r="BL484" i="24"/>
  <c r="BL490" i="24"/>
  <c r="BL492" i="24"/>
  <c r="BL498" i="24"/>
  <c r="BL500" i="24"/>
  <c r="BL56" i="24"/>
  <c r="BL81" i="24"/>
  <c r="BL109" i="24"/>
  <c r="BL150" i="24"/>
  <c r="BL157" i="24"/>
  <c r="BL166" i="24"/>
  <c r="BL174" i="24"/>
  <c r="BL178" i="24"/>
  <c r="BL187" i="24"/>
  <c r="BL194" i="24"/>
  <c r="BL213" i="24"/>
  <c r="BL228" i="24"/>
  <c r="BL232" i="24"/>
  <c r="BL233" i="24"/>
  <c r="BL235" i="24"/>
  <c r="BL236" i="24"/>
  <c r="BL241" i="24"/>
  <c r="BL243" i="24"/>
  <c r="BL260" i="24"/>
  <c r="BL268" i="24"/>
  <c r="BL272" i="24"/>
  <c r="BL285" i="24"/>
  <c r="BL287" i="24"/>
  <c r="BL300" i="24"/>
  <c r="BL304" i="24"/>
  <c r="BL147" i="24"/>
  <c r="BL189" i="24"/>
  <c r="BL198" i="24"/>
  <c r="BL219" i="24"/>
  <c r="BL50" i="24"/>
  <c r="BL65" i="24"/>
  <c r="BL163" i="24"/>
  <c r="BL206" i="24"/>
  <c r="BL221" i="24"/>
  <c r="BL269" i="24"/>
  <c r="BL271" i="24"/>
  <c r="BL78" i="24"/>
  <c r="BL110" i="24"/>
  <c r="BL182" i="24"/>
  <c r="BL210" i="24"/>
  <c r="BL284" i="24"/>
  <c r="BL276" i="24"/>
  <c r="BL301" i="24"/>
  <c r="BL303" i="24"/>
  <c r="BL308" i="24"/>
  <c r="BL88" i="24"/>
  <c r="BL280" i="24"/>
  <c r="BL288" i="24"/>
  <c r="BL293" i="24"/>
  <c r="BL316" i="24"/>
  <c r="BL319" i="24"/>
  <c r="BL320" i="24"/>
  <c r="BL327" i="24"/>
  <c r="BL336" i="24"/>
  <c r="BL133" i="24"/>
  <c r="BL226" i="24"/>
  <c r="BL295" i="24"/>
  <c r="BL312" i="24"/>
  <c r="BL325" i="24"/>
  <c r="BL332" i="24"/>
  <c r="BL333" i="24"/>
  <c r="BL357" i="24"/>
  <c r="BL365" i="24"/>
  <c r="BL368" i="24"/>
  <c r="BL380" i="24"/>
  <c r="BL383" i="24"/>
  <c r="BL384" i="24"/>
  <c r="BL399" i="24"/>
  <c r="BL416" i="24"/>
  <c r="BL423" i="24"/>
  <c r="BL432" i="24"/>
  <c r="BL440" i="24"/>
  <c r="BL444" i="24"/>
  <c r="BL461" i="24"/>
  <c r="BL465" i="24"/>
  <c r="BL478" i="24"/>
  <c r="BL480" i="24"/>
  <c r="BL493" i="24"/>
  <c r="BL497" i="24"/>
  <c r="BL317" i="24"/>
  <c r="BL344" i="24"/>
  <c r="BL381" i="24"/>
  <c r="BL391" i="24"/>
  <c r="BL396" i="24"/>
  <c r="BL263" i="24"/>
  <c r="BL335" i="24"/>
  <c r="BL349" i="24"/>
  <c r="BL359" i="24"/>
  <c r="BL364" i="24"/>
  <c r="BL372" i="24"/>
  <c r="BL376" i="24"/>
  <c r="BL412" i="24"/>
  <c r="BL421" i="24"/>
  <c r="BL428" i="24"/>
  <c r="BL447" i="24"/>
  <c r="BL470" i="24"/>
  <c r="BL472" i="24"/>
  <c r="BL485" i="24"/>
  <c r="BL489" i="24"/>
  <c r="BL502" i="24"/>
  <c r="BL504" i="24"/>
  <c r="BL261" i="24"/>
  <c r="BL340" i="24"/>
  <c r="BL352" i="24"/>
  <c r="BL367" i="24"/>
  <c r="BL400" i="24"/>
  <c r="BL413" i="24"/>
  <c r="BL415" i="24"/>
  <c r="BL431" i="24"/>
  <c r="BL445" i="24"/>
  <c r="BL454" i="24"/>
  <c r="BL457" i="24"/>
  <c r="BL481" i="24"/>
  <c r="BL494" i="24"/>
  <c r="BL501" i="24"/>
  <c r="BL397" i="24"/>
  <c r="BL429" i="24"/>
  <c r="BL462" i="24"/>
  <c r="BL496" i="24"/>
  <c r="BL488" i="24"/>
  <c r="BL389" i="24"/>
  <c r="BL404" i="24"/>
  <c r="BL436" i="24"/>
  <c r="BL453" i="24"/>
  <c r="BL473" i="24"/>
  <c r="BL477" i="24"/>
  <c r="BL138" i="24"/>
  <c r="BL348" i="24"/>
  <c r="BL351" i="24"/>
  <c r="BL456" i="24"/>
  <c r="BL469" i="24"/>
  <c r="BL408" i="24"/>
  <c r="BL448" i="24"/>
  <c r="BL464" i="24"/>
  <c r="BL486" i="24"/>
  <c r="X106" i="24"/>
  <c r="U242" i="24"/>
  <c r="X122" i="24" s="1"/>
  <c r="X121" i="24"/>
  <c r="X94" i="24"/>
  <c r="U203" i="24"/>
  <c r="X95" i="24" s="1"/>
  <c r="Y24" i="24"/>
  <c r="Y57" i="24" s="1"/>
  <c r="Y27" i="24"/>
  <c r="Y60" i="24" s="1"/>
  <c r="Y34" i="24"/>
  <c r="Y67" i="24" s="1"/>
  <c r="Y36" i="24"/>
  <c r="Y69" i="24" s="1"/>
  <c r="Y38" i="24"/>
  <c r="Y71" i="24" s="1"/>
  <c r="Y40" i="24"/>
  <c r="Y73" i="24" s="1"/>
  <c r="Y42" i="24"/>
  <c r="Y75" i="24" s="1"/>
  <c r="Y45" i="24"/>
  <c r="Y78" i="24" s="1"/>
  <c r="Y47" i="24"/>
  <c r="Y80" i="24" s="1"/>
  <c r="Y49" i="24"/>
  <c r="Y82" i="24" s="1"/>
  <c r="Y51" i="24"/>
  <c r="Y84" i="24" s="1"/>
  <c r="Y53" i="24"/>
  <c r="Y86" i="24" s="1"/>
  <c r="X111" i="24"/>
  <c r="Y9" i="24"/>
  <c r="X15" i="24" s="1"/>
  <c r="Y22" i="24"/>
  <c r="Y55" i="24" s="1"/>
  <c r="Y33" i="24"/>
  <c r="Y66" i="24" s="1"/>
  <c r="Y37" i="24"/>
  <c r="Y70" i="24" s="1"/>
  <c r="Y41" i="24"/>
  <c r="Y74" i="24" s="1"/>
  <c r="Y46" i="24"/>
  <c r="Y79" i="24" s="1"/>
  <c r="Y48" i="24"/>
  <c r="Y81" i="24" s="1"/>
  <c r="Y52" i="24"/>
  <c r="Y85" i="24" s="1"/>
  <c r="X117" i="24"/>
  <c r="Y25" i="24"/>
  <c r="Y58" i="24" s="1"/>
  <c r="X33" i="24"/>
  <c r="X66" i="24" s="1"/>
  <c r="X35" i="24"/>
  <c r="X68" i="24" s="1"/>
  <c r="X37" i="24"/>
  <c r="X70" i="24" s="1"/>
  <c r="X39" i="24"/>
  <c r="X72" i="24" s="1"/>
  <c r="X41" i="24"/>
  <c r="X74" i="24" s="1"/>
  <c r="X44" i="24"/>
  <c r="X77" i="24" s="1"/>
  <c r="X46" i="24"/>
  <c r="X79" i="24" s="1"/>
  <c r="X48" i="24"/>
  <c r="X81" i="24" s="1"/>
  <c r="X50" i="24"/>
  <c r="X83" i="24" s="1"/>
  <c r="X52" i="24"/>
  <c r="X85" i="24" s="1"/>
  <c r="Y35" i="24"/>
  <c r="Y68" i="24" s="1"/>
  <c r="Y39" i="24"/>
  <c r="Y72" i="24" s="1"/>
  <c r="Y44" i="24"/>
  <c r="Y77" i="24" s="1"/>
  <c r="Y50" i="24"/>
  <c r="Y83" i="24" s="1"/>
  <c r="Y100" i="24"/>
  <c r="Y121" i="24"/>
  <c r="V242" i="24"/>
  <c r="Y122" i="24" s="1"/>
  <c r="Y97" i="24"/>
  <c r="X115" i="24"/>
  <c r="X53" i="24"/>
  <c r="X86" i="24" s="1"/>
  <c r="X45" i="24"/>
  <c r="X78" i="24" s="1"/>
  <c r="X36" i="24"/>
  <c r="X69" i="24" s="1"/>
  <c r="Y23" i="24"/>
  <c r="Y56" i="24" s="1"/>
  <c r="X125" i="24"/>
  <c r="U248" i="24"/>
  <c r="X126" i="24" s="1"/>
  <c r="X102" i="24"/>
  <c r="U215" i="24"/>
  <c r="X103" i="24" s="1"/>
  <c r="X99" i="24"/>
  <c r="X51" i="24"/>
  <c r="X84" i="24" s="1"/>
  <c r="X42" i="24"/>
  <c r="X75" i="24" s="1"/>
  <c r="X34" i="24"/>
  <c r="X67" i="24" s="1"/>
  <c r="X120" i="24"/>
  <c r="X112" i="24"/>
  <c r="Y99" i="24"/>
  <c r="Y91" i="24"/>
  <c r="Y120" i="24"/>
  <c r="Y116" i="24"/>
  <c r="Y101" i="24"/>
  <c r="X98" i="24"/>
  <c r="Y93" i="24"/>
  <c r="X90" i="24"/>
  <c r="X124" i="24"/>
  <c r="X104" i="24"/>
  <c r="X116" i="24"/>
  <c r="X101" i="24"/>
  <c r="X96" i="24"/>
  <c r="X93" i="24"/>
  <c r="X88" i="24"/>
  <c r="X113" i="24"/>
  <c r="X118" i="24"/>
  <c r="U230" i="24"/>
  <c r="X114" i="24" s="1"/>
  <c r="Y103" i="24"/>
  <c r="X100" i="24"/>
  <c r="U206" i="24"/>
  <c r="X97" i="24" s="1"/>
  <c r="Y95" i="24"/>
  <c r="X92" i="24"/>
  <c r="U194" i="24"/>
  <c r="X89" i="24" s="1"/>
  <c r="X119" i="24"/>
  <c r="X110" i="24"/>
  <c r="Y92" i="24"/>
  <c r="X16" i="24"/>
  <c r="X123" i="24"/>
  <c r="Y96" i="24"/>
  <c r="Y88" i="24"/>
  <c r="V248" i="24"/>
  <c r="Y126" i="24" s="1"/>
  <c r="Y117" i="24"/>
  <c r="V236" i="24"/>
  <c r="Y118" i="24" s="1"/>
  <c r="Y119" i="24"/>
  <c r="Y115" i="24"/>
  <c r="Y113" i="24"/>
  <c r="Y109" i="24"/>
  <c r="R24" i="24"/>
  <c r="Y104" i="24"/>
  <c r="V218" i="24"/>
  <c r="Y105" i="24" s="1"/>
  <c r="X109" i="24"/>
  <c r="Y111" i="24"/>
  <c r="V227" i="24"/>
  <c r="Y112" i="24" s="1"/>
  <c r="V221" i="24"/>
  <c r="Y107" i="24" s="1"/>
  <c r="Y106" i="24"/>
  <c r="R23" i="24"/>
  <c r="R26" i="24"/>
  <c r="V245" i="24"/>
  <c r="Y124" i="24" s="1"/>
  <c r="Y102" i="24"/>
  <c r="Y98" i="24"/>
  <c r="Y94" i="24"/>
  <c r="Y90" i="24"/>
  <c r="S23" i="24"/>
  <c r="X18" i="24" l="1"/>
  <c r="X17" i="24"/>
  <c r="X13" i="24"/>
  <c r="Y16" i="24"/>
  <c r="Y13" i="24"/>
  <c r="Y14" i="24"/>
  <c r="Y15" i="24"/>
  <c r="S24" i="24"/>
  <c r="Y17" i="24"/>
  <c r="S25" i="24"/>
  <c r="Y20" i="24" s="1"/>
  <c r="R25" i="24"/>
  <c r="X20" i="24" s="1"/>
  <c r="Y19" i="24" l="1"/>
  <c r="X19" i="24"/>
  <c r="Y18" i="24"/>
</calcChain>
</file>

<file path=xl/sharedStrings.xml><?xml version="1.0" encoding="utf-8"?>
<sst xmlns="http://schemas.openxmlformats.org/spreadsheetml/2006/main" count="12868" uniqueCount="256">
  <si>
    <t>pH</t>
  </si>
  <si>
    <t>Temp.</t>
  </si>
  <si>
    <t>Na</t>
  </si>
  <si>
    <t>K</t>
  </si>
  <si>
    <t>Mg</t>
  </si>
  <si>
    <t>Ca</t>
  </si>
  <si>
    <t>NH4</t>
  </si>
  <si>
    <t>Cl</t>
  </si>
  <si>
    <t>HCO3</t>
  </si>
  <si>
    <t>SO4</t>
  </si>
  <si>
    <t>NO3</t>
  </si>
  <si>
    <t>Al</t>
  </si>
  <si>
    <t>o.PO4</t>
  </si>
  <si>
    <t>NO2</t>
  </si>
  <si>
    <t>Tot_P</t>
  </si>
  <si>
    <t>TOC</t>
  </si>
  <si>
    <t>Pb</t>
  </si>
  <si>
    <t>Zn</t>
  </si>
  <si>
    <t>Cd</t>
  </si>
  <si>
    <t>CO3</t>
  </si>
  <si>
    <t>EC</t>
  </si>
  <si>
    <t>SOLUTION</t>
  </si>
  <si>
    <t>units mmol/l</t>
  </si>
  <si>
    <t>N(3)</t>
  </si>
  <si>
    <t>S(6)</t>
  </si>
  <si>
    <t>N(5)</t>
  </si>
  <si>
    <t>SELECTED_OUTPUT</t>
  </si>
  <si>
    <t>-file</t>
  </si>
  <si>
    <t>-selected_out</t>
  </si>
  <si>
    <t>-user_punch</t>
  </si>
  <si>
    <t>-high_precision</t>
  </si>
  <si>
    <t>-simulation</t>
  </si>
  <si>
    <t>-state</t>
  </si>
  <si>
    <t>-solution</t>
  </si>
  <si>
    <t>-distance</t>
  </si>
  <si>
    <t>-time</t>
  </si>
  <si>
    <t>-step</t>
  </si>
  <si>
    <t>-reaction</t>
  </si>
  <si>
    <t>-temperature</t>
  </si>
  <si>
    <t>-alkalinity</t>
  </si>
  <si>
    <t>-ionic_strength</t>
  </si>
  <si>
    <t>-water</t>
  </si>
  <si>
    <t>-charge_balance</t>
  </si>
  <si>
    <t>-saturation_indices</t>
  </si>
  <si>
    <t>END</t>
  </si>
  <si>
    <t>true</t>
  </si>
  <si>
    <t>false</t>
  </si>
  <si>
    <t>-percent_error</t>
  </si>
  <si>
    <t>PI</t>
  </si>
  <si>
    <t>Major cations</t>
  </si>
  <si>
    <t>Major anions</t>
  </si>
  <si>
    <t>Trace metals</t>
  </si>
  <si>
    <t>Minor cations or anions</t>
  </si>
  <si>
    <t>General information</t>
  </si>
  <si>
    <t>Si</t>
  </si>
  <si>
    <t>P</t>
  </si>
  <si>
    <t>Number</t>
  </si>
  <si>
    <t>temp</t>
  </si>
  <si>
    <t>PHRQ_out</t>
  </si>
  <si>
    <t>TDS</t>
  </si>
  <si>
    <t>-pe</t>
  </si>
  <si>
    <t>Description:</t>
  </si>
  <si>
    <t>mgL</t>
  </si>
  <si>
    <t>mmolL</t>
  </si>
  <si>
    <t>PHRQ_in</t>
  </si>
  <si>
    <t>W-type</t>
  </si>
  <si>
    <t>Stuyfzand parameters</t>
  </si>
  <si>
    <t>F</t>
  </si>
  <si>
    <t>Final</t>
  </si>
  <si>
    <t>Minor ions</t>
  </si>
  <si>
    <t>Gases</t>
  </si>
  <si>
    <t>O2 (gas)</t>
  </si>
  <si>
    <t>CO2 (gas)</t>
  </si>
  <si>
    <t>Alkalinity</t>
  </si>
  <si>
    <t>CH4 (gas)</t>
  </si>
  <si>
    <t>H2S (gas)</t>
  </si>
  <si>
    <t>HS-</t>
  </si>
  <si>
    <t>C(-4)</t>
  </si>
  <si>
    <t>Manual</t>
  </si>
  <si>
    <t>http://wwwbrr.cr.usgs.gov/projects/GWC_coupled/phreeqc/</t>
  </si>
  <si>
    <t>Step 1:</t>
  </si>
  <si>
    <t>Step 2:</t>
  </si>
  <si>
    <t>Step 3:</t>
  </si>
  <si>
    <t>Step 4:</t>
  </si>
  <si>
    <t>Step 5:</t>
  </si>
  <si>
    <t>Step 6:</t>
  </si>
  <si>
    <t>Step 7:</t>
  </si>
  <si>
    <t>Step 8:</t>
  </si>
  <si>
    <t>Sheet:</t>
  </si>
  <si>
    <t>Contents of this spreadsheet</t>
  </si>
  <si>
    <t>General:</t>
  </si>
  <si>
    <t>Enter your hydrochemical analyses in the sheet 'mgL' (one sample per row);</t>
  </si>
  <si>
    <t>This spreadsheet:</t>
  </si>
  <si>
    <t>PHREEQC determines species of elements present in each water sample, and, in our case, writes to a file named 'test.out' infomation on:</t>
  </si>
  <si>
    <t>NOTE 1: When you have the data available in another spreadheet, copy and paste to the appropriate columns in the mgL-sheet;</t>
  </si>
  <si>
    <t>NOTE 2: In case NOTE 1 applies, use the COPY and PASTE commands only;</t>
  </si>
  <si>
    <t>NAME</t>
  </si>
  <si>
    <t>SURFLEV</t>
  </si>
  <si>
    <t>FILTER_NR</t>
  </si>
  <si>
    <t>UPFILTLEV</t>
  </si>
  <si>
    <t>LOWFILTLEV</t>
  </si>
  <si>
    <t>date</t>
  </si>
  <si>
    <t>GWO</t>
  </si>
  <si>
    <t>NOTE 3: Do NOT delete rows or columns in the mgL sheet!;</t>
  </si>
  <si>
    <t>Open PHREEQC, and leave it open;</t>
  </si>
  <si>
    <t>PHREEQC can be downloaded from the USGS site:</t>
  </si>
  <si>
    <t>Limitations:</t>
  </si>
  <si>
    <t>Remark</t>
  </si>
  <si>
    <t>Fe(2)</t>
  </si>
  <si>
    <t>Mn(2)</t>
  </si>
  <si>
    <t>For a description of the commands used in the input file (e.g. SELECTED_OUTPUT, SOLUTION, etc.), the reader is referred to the PHREEQC manual;</t>
  </si>
  <si>
    <t>The spreadsheet is not prepared with the idea to plot chemical time series;</t>
  </si>
  <si>
    <t>The spreadsheet can handle a maximum of 500 samples. This can be easily increased to 1000 or more. I leave that to you;</t>
  </si>
  <si>
    <t>Step 9:</t>
  </si>
  <si>
    <t>Procedure:</t>
  </si>
  <si>
    <t>A1</t>
  </si>
  <si>
    <t>A2</t>
  </si>
  <si>
    <t>A3</t>
  </si>
  <si>
    <t>A4</t>
  </si>
  <si>
    <t>A5</t>
  </si>
  <si>
    <t>A6</t>
  </si>
  <si>
    <t>A7</t>
  </si>
  <si>
    <t>A8</t>
  </si>
  <si>
    <t>A10</t>
  </si>
  <si>
    <t>A11</t>
  </si>
  <si>
    <t>N(-3)</t>
  </si>
  <si>
    <t>Redox class</t>
  </si>
  <si>
    <t>SO4--</t>
  </si>
  <si>
    <t>Fe++</t>
  </si>
  <si>
    <t>Mn++</t>
  </si>
  <si>
    <t>NO3-</t>
  </si>
  <si>
    <t>Name</t>
  </si>
  <si>
    <t>mmol/L</t>
  </si>
  <si>
    <t>mg/l</t>
  </si>
  <si>
    <t>Class boundaries</t>
  </si>
  <si>
    <t>pCO2</t>
  </si>
  <si>
    <t>Alk</t>
  </si>
  <si>
    <t>Redox</t>
  </si>
  <si>
    <t>Analysis</t>
  </si>
  <si>
    <t>Calcite diss</t>
  </si>
  <si>
    <t>Poll ind</t>
  </si>
  <si>
    <t>Values (not formulas!) of user specified output parameters to be used in analyses of results. This sheet is used as the basis for all following sheets.</t>
  </si>
  <si>
    <t>Values (not formulas!) of user specified output parameters to be used in analyses of results.</t>
  </si>
  <si>
    <t>Selected output from PHREEQC calculations.</t>
  </si>
  <si>
    <t>Preparation of PHREEQC input file.</t>
  </si>
  <si>
    <t>Results of analyses (in mmol/L), including Stuyfzand parameters (watertype, pollution index, and exchange).</t>
  </si>
  <si>
    <t>Results of analyses (in mg/L).</t>
  </si>
  <si>
    <t>1) prepares a PHREEQC file for speciation analysis with the PHREEQC.DAT database file, that comes with PHREEQC and then</t>
  </si>
  <si>
    <t>2) after running PHREEQC, prepares input to finally compose hydrosomes</t>
  </si>
  <si>
    <t>To prepare the sheet 'Analysis':</t>
  </si>
  <si>
    <t>Step 10:</t>
  </si>
  <si>
    <t>3. Start your Hydrochemical Facies Analysis;</t>
  </si>
  <si>
    <t>mu</t>
  </si>
  <si>
    <t>IB_err</t>
  </si>
  <si>
    <t>Facies</t>
  </si>
  <si>
    <t>Ion Balance</t>
  </si>
  <si>
    <t>Presents an overview of the ion balance error as a function of Ion Strength as determined by PHREEQC</t>
  </si>
  <si>
    <t>Assessing pollution in a sample based on a simplified pollution index</t>
  </si>
  <si>
    <t>MIDFILTLEV</t>
  </si>
  <si>
    <t>Milliequivalents</t>
  </si>
  <si>
    <t>Percentage</t>
  </si>
  <si>
    <t>Transformed coord</t>
  </si>
  <si>
    <t>DIAMOND</t>
  </si>
  <si>
    <t>Na + K</t>
  </si>
  <si>
    <t>total</t>
  </si>
  <si>
    <t>XUL</t>
  </si>
  <si>
    <t>Y</t>
  </si>
  <si>
    <t>HCO3 + CO3</t>
  </si>
  <si>
    <t>Offset =</t>
  </si>
  <si>
    <t xml:space="preserve"> </t>
  </si>
  <si>
    <t>Number of divisions =</t>
  </si>
  <si>
    <t>LabelOffset:</t>
  </si>
  <si>
    <t>ValueOffset:</t>
  </si>
  <si>
    <t>Triangle-X</t>
  </si>
  <si>
    <t>Triangle-Y</t>
  </si>
  <si>
    <t>fraction</t>
  </si>
  <si>
    <t>Cation</t>
  </si>
  <si>
    <t>CATION GRIDS</t>
  </si>
  <si>
    <t>GRIDS</t>
  </si>
  <si>
    <t>X</t>
  </si>
  <si>
    <t>Y-Label</t>
  </si>
  <si>
    <t>LABELS</t>
  </si>
  <si>
    <t>Angle</t>
  </si>
  <si>
    <t>XGrid-Bottom</t>
  </si>
  <si>
    <t>Anion</t>
  </si>
  <si>
    <t>Diamond</t>
  </si>
  <si>
    <t>XGrid-Left</t>
  </si>
  <si>
    <t>Xgrid-DIAMOND</t>
  </si>
  <si>
    <t>ANION GRIDS</t>
  </si>
  <si>
    <t>Xgrid-Right</t>
  </si>
  <si>
    <t>x-left</t>
  </si>
  <si>
    <t>X-right</t>
  </si>
  <si>
    <t>SO4+NO3</t>
  </si>
  <si>
    <t>PIPER PLOT CONTROL ISSUES (DON'T TOUCH IF YOU'RE NOT SURE WHAT YOU'RE DOING)</t>
  </si>
  <si>
    <t>Label</t>
  </si>
  <si>
    <t>Plot labels (Y/N)?</t>
  </si>
  <si>
    <t>Point no.</t>
  </si>
  <si>
    <t>delt_dist</t>
  </si>
  <si>
    <t>tot_dist</t>
  </si>
  <si>
    <t>UTM N</t>
  </si>
  <si>
    <t>UTM E</t>
  </si>
  <si>
    <t>Data label</t>
  </si>
  <si>
    <t>ACBT</t>
  </si>
  <si>
    <t>All concentrations below threshold</t>
  </si>
  <si>
    <t>Conflicting data: take own decision</t>
  </si>
  <si>
    <t>Surely 4-6, possibly 5-6</t>
  </si>
  <si>
    <t>4,5-6</t>
  </si>
  <si>
    <t>CD</t>
  </si>
  <si>
    <t>Abbreviations</t>
  </si>
  <si>
    <t>Piper plot</t>
  </si>
  <si>
    <t>Presents a Piper plot of the data or a selection of the data</t>
  </si>
  <si>
    <t>Map and X-section</t>
  </si>
  <si>
    <t>Presents the data in a makeshift map and cross-section</t>
  </si>
  <si>
    <t>Determines the redox level</t>
  </si>
  <si>
    <t>Graphs of dissolution of calcite, determined with PHREEQC</t>
  </si>
  <si>
    <t>Collecting all required parameters to compose hydrochemical facies</t>
  </si>
  <si>
    <r>
      <t xml:space="preserve">2. Copy and paste special </t>
    </r>
    <r>
      <rPr>
        <b/>
        <u/>
        <sz val="10"/>
        <rFont val="Arial"/>
        <family val="2"/>
      </rPr>
      <t>as values (keep source formatting!)</t>
    </r>
    <r>
      <rPr>
        <sz val="10"/>
        <rFont val="Arial"/>
        <family val="2"/>
      </rPr>
      <t xml:space="preserve"> the entire sheet 'mmolL' into the 'Analysis' sheet. </t>
    </r>
  </si>
  <si>
    <t>5. Delete rows with pct_err values lower than -10 or higher than 10. Also, delete the rows with no samples;</t>
  </si>
  <si>
    <t>2. Copy and Paste the entire 'Analysis'-sheet as values (keep the source formatting) into the 'Final'-sheet;</t>
  </si>
  <si>
    <t xml:space="preserve">Number </t>
  </si>
  <si>
    <t>Min</t>
  </si>
  <si>
    <t>Q1</t>
  </si>
  <si>
    <t>Med</t>
  </si>
  <si>
    <t>Q3</t>
  </si>
  <si>
    <t>Max</t>
  </si>
  <si>
    <t>Differences</t>
  </si>
  <si>
    <t>Q1-Min</t>
  </si>
  <si>
    <t>Med-Q1</t>
  </si>
  <si>
    <t>Q3-Med</t>
  </si>
  <si>
    <t>Max-Q3</t>
  </si>
  <si>
    <r>
      <t>Donwload PHREEQC and install on your computer</t>
    </r>
    <r>
      <rPr>
        <sz val="10"/>
        <color rgb="FF00B050"/>
        <rFont val="Arial"/>
        <family val="2"/>
      </rPr>
      <t>;</t>
    </r>
    <r>
      <rPr>
        <sz val="10"/>
        <rFont val="Arial"/>
        <family val="2"/>
      </rPr>
      <t xml:space="preserve"> </t>
    </r>
  </si>
  <si>
    <t>1. Erase any data in the 'Analysis'-sheet;</t>
  </si>
  <si>
    <t>4. Select the range 'output' (the data range) and sort in ascending way the column 'pct_err';</t>
  </si>
  <si>
    <t>6. Select the range 'output' (the data range) and sort in an ascending way the column 'number';</t>
  </si>
  <si>
    <t>test.out</t>
  </si>
  <si>
    <t>y</t>
  </si>
  <si>
    <t xml:space="preserve">Install the first download from the list. </t>
  </si>
  <si>
    <t>Go to the 'PHRQ_in' sheet;</t>
  </si>
  <si>
    <t xml:space="preserve">Select from the 'name box' in EXCEL the range phrq_in. With right mouse button select the range and copy and paste the entire range into PHREEQC (into the large empty field at Input files) </t>
  </si>
  <si>
    <t>Run PHREEQC (at File -&gt; Run) and save the file in a folder selected by you;</t>
  </si>
  <si>
    <t>Open the file test.out, and copy the entire contents of the file into the sheet PHRQ_out. Please note: test.out can be found in the folder selected by you in the previous step;</t>
  </si>
  <si>
    <t>To do so, choose in Excel: File -&gt; Open -&gt; Select 'test.out' from the directory in which you saved the file -&gt; Choose option Delimited and press Finish -&gt; Select sheet</t>
  </si>
  <si>
    <t>Box whisker plots</t>
  </si>
  <si>
    <t>Presents box whisker plots of cations, anions, and selected parameters of the entire database.</t>
  </si>
  <si>
    <t xml:space="preserve">CO2(g) Calcite </t>
  </si>
  <si>
    <t>1. Ion balance error (pct_err);</t>
  </si>
  <si>
    <t>2. Saturation indices of CO2(g) and Calcite (si_CO2(g), si_Calcite);</t>
  </si>
  <si>
    <t>Open 'ChemDiagnostics 5.xls';</t>
  </si>
  <si>
    <t>3. Select the contents of the sheet 'PHRQ_out' by entering CTRL-A and copy (paste as values) the contents to cell AR3 of the 'Analysis'-sheet. If done well, the 'Analysis'-sheet is</t>
  </si>
  <si>
    <t xml:space="preserve">    is now "filled" up to column AY;</t>
  </si>
  <si>
    <t>6. Save the 'ChemDiagnostics 5.xls' file under a different name;</t>
  </si>
  <si>
    <t>1. Erase data in the 'Final'-sheet;</t>
  </si>
  <si>
    <t>and Copy and Paste the entire 'test.out'-sheet to the 'PHQ_out'-sheet of the 'ChemDiagnostics 5.xls' file;</t>
  </si>
  <si>
    <t>Open system calcite dissolution at 10 degrees, determined with PHREEQC</t>
  </si>
  <si>
    <t>Open system calcite dissolution at 15 degrees, determined with PHREEQC</t>
  </si>
  <si>
    <t>Open system calcite dissolution at 25 degrees, determined with PHREEQC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</si>
</sst>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0.0%"/>
    <numFmt numFmtId="166" formatCode="0.000"/>
    <numFmt numFmtId="167" formatCode="0.0"/>
  </numFmts>
  <fonts count="22" x14ac:knownFonts="1">
    <font>
      <sz val="10"/>
      <name val="Arial"/>
    </font>
    <font>
      <sz val="8"/>
      <name val="Arial"/>
      <family val="2"/>
    </font>
    <font>
      <u/>
      <sz val="10"/>
      <color indexed="12"/>
      <name val="Arial"/>
      <family val="2"/>
    </font>
    <font>
      <sz val="10"/>
      <color indexed="8"/>
      <name val="Arial"/>
      <family val="2"/>
    </font>
    <font>
      <sz val="8"/>
      <color indexed="10"/>
      <name val="Arial"/>
      <family val="2"/>
    </font>
    <font>
      <sz val="8"/>
      <color indexed="12"/>
      <name val="Arial"/>
      <family val="2"/>
    </font>
    <font>
      <sz val="8"/>
      <color indexed="14"/>
      <name val="Arial"/>
      <family val="2"/>
    </font>
    <font>
      <sz val="8"/>
      <color indexed="56"/>
      <name val="Arial"/>
      <family val="2"/>
    </font>
    <font>
      <sz val="8"/>
      <color indexed="59"/>
      <name val="Arial"/>
      <family val="2"/>
    </font>
    <font>
      <sz val="8"/>
      <color indexed="8"/>
      <name val="Arial"/>
      <family val="2"/>
    </font>
    <font>
      <b/>
      <sz val="14"/>
      <name val="Arial"/>
      <family val="2"/>
    </font>
    <font>
      <b/>
      <sz val="12"/>
      <name val="Arial"/>
      <family val="2"/>
    </font>
    <font>
      <u/>
      <sz val="10"/>
      <name val="Arial"/>
      <family val="2"/>
    </font>
    <font>
      <b/>
      <u/>
      <sz val="10"/>
      <name val="Arial"/>
      <family val="2"/>
    </font>
    <font>
      <sz val="8"/>
      <name val="Arial"/>
      <family val="2"/>
    </font>
    <font>
      <b/>
      <i/>
      <sz val="8"/>
      <color indexed="8"/>
      <name val="Arial"/>
      <family val="2"/>
    </font>
    <font>
      <b/>
      <i/>
      <sz val="8"/>
      <name val="Arial"/>
      <family val="2"/>
    </font>
    <font>
      <sz val="10"/>
      <name val="Arial"/>
      <family val="2"/>
    </font>
    <font>
      <sz val="12"/>
      <name val="Arial"/>
      <family val="2"/>
    </font>
    <font>
      <b/>
      <sz val="10"/>
      <name val="Arial"/>
      <family val="2"/>
    </font>
    <font>
      <sz val="10"/>
      <color rgb="FF00B050"/>
      <name val="Arial"/>
      <family val="2"/>
    </font>
    <font>
      <sz val="8"/>
      <color rgb="FF00B050"/>
      <name val="Arial"/>
      <family val="2"/>
    </font>
  </fonts>
  <fills count="8">
    <fill>
      <patternFill patternType="none"/>
    </fill>
    <fill>
      <patternFill patternType="gray125"/>
    </fill>
    <fill>
      <patternFill patternType="solid">
        <fgColor theme="4" tint="0.59999389629810485"/>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rgb="FFFFFF00"/>
        <bgColor indexed="64"/>
      </patternFill>
    </fill>
    <fill>
      <patternFill patternType="solid">
        <fgColor theme="6" tint="0.79998168889431442"/>
        <bgColor indexed="64"/>
      </patternFill>
    </fill>
    <fill>
      <patternFill patternType="solid">
        <fgColor theme="9" tint="0.79998168889431442"/>
        <bgColor indexed="64"/>
      </patternFill>
    </fill>
  </fills>
  <borders count="10">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bottom style="thin">
        <color indexed="64"/>
      </bottom>
      <diagonal/>
    </border>
  </borders>
  <cellStyleXfs count="4">
    <xf numFmtId="0" fontId="0" fillId="0" borderId="0"/>
    <xf numFmtId="0" fontId="2" fillId="0" borderId="0" applyNumberFormat="0" applyFill="0" applyBorder="0" applyAlignment="0" applyProtection="0">
      <alignment vertical="top"/>
      <protection locked="0"/>
    </xf>
    <xf numFmtId="0" fontId="3" fillId="0" borderId="0"/>
    <xf numFmtId="0" fontId="17" fillId="0" borderId="0"/>
  </cellStyleXfs>
  <cellXfs count="106">
    <xf numFmtId="0" fontId="0" fillId="0" borderId="0" xfId="0"/>
    <xf numFmtId="0" fontId="0" fillId="0" borderId="0" xfId="0" quotePrefix="1"/>
    <xf numFmtId="0" fontId="0" fillId="0" borderId="0" xfId="0" applyBorder="1"/>
    <xf numFmtId="0" fontId="1"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11" fontId="1" fillId="0" borderId="0" xfId="0" applyNumberFormat="1" applyFont="1"/>
    <xf numFmtId="0" fontId="9" fillId="0" borderId="0" xfId="0" applyFont="1"/>
    <xf numFmtId="0" fontId="9" fillId="0" borderId="0" xfId="0" quotePrefix="1" applyFont="1"/>
    <xf numFmtId="0" fontId="2" fillId="0" borderId="0" xfId="1" applyAlignment="1" applyProtection="1"/>
    <xf numFmtId="0" fontId="10" fillId="0" borderId="0" xfId="0" applyFont="1"/>
    <xf numFmtId="0" fontId="11" fillId="0" borderId="0" xfId="0" applyFont="1"/>
    <xf numFmtId="0" fontId="12" fillId="0" borderId="0" xfId="0" applyFont="1"/>
    <xf numFmtId="164" fontId="1" fillId="0" borderId="0" xfId="0" applyNumberFormat="1" applyFont="1"/>
    <xf numFmtId="0" fontId="1" fillId="0" borderId="0" xfId="0" applyNumberFormat="1" applyFont="1"/>
    <xf numFmtId="0" fontId="14" fillId="0" borderId="0" xfId="0" applyFont="1"/>
    <xf numFmtId="164" fontId="14" fillId="0" borderId="0" xfId="0" applyNumberFormat="1" applyFont="1"/>
    <xf numFmtId="0" fontId="14" fillId="0" borderId="0" xfId="0" quotePrefix="1" applyFont="1"/>
    <xf numFmtId="2" fontId="9" fillId="0" borderId="0" xfId="0" quotePrefix="1" applyNumberFormat="1" applyFont="1" applyAlignment="1">
      <alignment horizontal="center"/>
    </xf>
    <xf numFmtId="11" fontId="9" fillId="0" borderId="0" xfId="0" quotePrefix="1" applyNumberFormat="1" applyFont="1" applyAlignment="1">
      <alignment horizontal="center"/>
    </xf>
    <xf numFmtId="0" fontId="1" fillId="0" borderId="0" xfId="0" applyFont="1" applyBorder="1"/>
    <xf numFmtId="0" fontId="9" fillId="0" borderId="0" xfId="0" applyFont="1" applyBorder="1" applyAlignment="1">
      <alignment horizontal="center"/>
    </xf>
    <xf numFmtId="0" fontId="15" fillId="0" borderId="0" xfId="0" applyFont="1" applyAlignment="1">
      <alignment horizontal="center"/>
    </xf>
    <xf numFmtId="11" fontId="15" fillId="0" borderId="0" xfId="0" quotePrefix="1" applyNumberFormat="1" applyFont="1" applyAlignment="1">
      <alignment horizontal="center"/>
    </xf>
    <xf numFmtId="11" fontId="16" fillId="0" borderId="0" xfId="0" applyNumberFormat="1" applyFont="1"/>
    <xf numFmtId="11" fontId="9" fillId="0" borderId="0" xfId="0" applyNumberFormat="1" applyFont="1" applyBorder="1"/>
    <xf numFmtId="0" fontId="15" fillId="0" borderId="1" xfId="0" applyFont="1" applyBorder="1"/>
    <xf numFmtId="11" fontId="15" fillId="0" borderId="2" xfId="0" applyNumberFormat="1" applyFont="1" applyBorder="1"/>
    <xf numFmtId="0" fontId="15" fillId="0" borderId="2" xfId="0" applyNumberFormat="1" applyFont="1" applyBorder="1"/>
    <xf numFmtId="11" fontId="15" fillId="0" borderId="3" xfId="0" applyNumberFormat="1" applyFont="1" applyBorder="1"/>
    <xf numFmtId="0" fontId="15" fillId="0" borderId="4" xfId="0" applyFont="1" applyBorder="1"/>
    <xf numFmtId="11" fontId="15" fillId="0" borderId="0" xfId="0" applyNumberFormat="1" applyFont="1" applyBorder="1"/>
    <xf numFmtId="0" fontId="15" fillId="0" borderId="0" xfId="0" applyFont="1" applyBorder="1"/>
    <xf numFmtId="0" fontId="15" fillId="0" borderId="0" xfId="0" applyNumberFormat="1" applyFont="1" applyBorder="1"/>
    <xf numFmtId="0" fontId="15" fillId="0" borderId="5" xfId="0" applyFont="1" applyBorder="1"/>
    <xf numFmtId="0" fontId="9" fillId="0" borderId="0" xfId="0" applyFont="1" applyBorder="1"/>
    <xf numFmtId="11" fontId="16" fillId="0" borderId="6" xfId="0" applyNumberFormat="1" applyFont="1" applyBorder="1"/>
    <xf numFmtId="11" fontId="16" fillId="0" borderId="7" xfId="0" applyNumberFormat="1" applyFont="1" applyBorder="1"/>
    <xf numFmtId="0" fontId="16" fillId="0" borderId="7" xfId="0" applyFont="1" applyBorder="1"/>
    <xf numFmtId="0" fontId="16" fillId="0" borderId="8" xfId="0" applyFont="1" applyBorder="1"/>
    <xf numFmtId="2" fontId="1" fillId="0" borderId="0" xfId="0" applyNumberFormat="1" applyFont="1"/>
    <xf numFmtId="0" fontId="17" fillId="0" borderId="0" xfId="3"/>
    <xf numFmtId="0" fontId="19" fillId="0" borderId="0" xfId="3" applyFont="1" applyAlignment="1">
      <alignment horizontal="right"/>
    </xf>
    <xf numFmtId="0" fontId="17" fillId="0" borderId="0" xfId="3" quotePrefix="1"/>
    <xf numFmtId="0" fontId="19" fillId="2" borderId="0" xfId="3" applyFont="1" applyFill="1"/>
    <xf numFmtId="0" fontId="17" fillId="2" borderId="0" xfId="3" applyFill="1"/>
    <xf numFmtId="0" fontId="17" fillId="2" borderId="0" xfId="3" applyFill="1" applyAlignment="1">
      <alignment horizontal="right"/>
    </xf>
    <xf numFmtId="0" fontId="19" fillId="2" borderId="9" xfId="3" applyFont="1" applyFill="1" applyBorder="1"/>
    <xf numFmtId="0" fontId="17" fillId="0" borderId="0" xfId="3" applyFill="1" applyBorder="1"/>
    <xf numFmtId="0" fontId="17" fillId="2" borderId="0" xfId="3" applyFill="1" applyBorder="1"/>
    <xf numFmtId="0" fontId="19" fillId="0" borderId="0" xfId="3" applyFont="1" applyFill="1" applyBorder="1" applyAlignment="1">
      <alignment horizontal="center" wrapText="1"/>
    </xf>
    <xf numFmtId="0" fontId="19" fillId="2" borderId="0" xfId="3" applyFont="1" applyFill="1" applyBorder="1" applyAlignment="1">
      <alignment horizontal="center"/>
    </xf>
    <xf numFmtId="0" fontId="17" fillId="2" borderId="0" xfId="3" applyFill="1" applyBorder="1" applyAlignment="1">
      <alignment horizontal="center"/>
    </xf>
    <xf numFmtId="2" fontId="17" fillId="2" borderId="0" xfId="3" applyNumberFormat="1" applyFill="1"/>
    <xf numFmtId="0" fontId="17" fillId="0" borderId="8" xfId="3" applyBorder="1"/>
    <xf numFmtId="0" fontId="17" fillId="0" borderId="6" xfId="3" applyBorder="1"/>
    <xf numFmtId="0" fontId="17" fillId="0" borderId="5" xfId="3" applyBorder="1"/>
    <xf numFmtId="0" fontId="17" fillId="0" borderId="4" xfId="3" applyBorder="1"/>
    <xf numFmtId="0" fontId="17" fillId="0" borderId="1" xfId="3" applyBorder="1"/>
    <xf numFmtId="0" fontId="17" fillId="0" borderId="3" xfId="3" applyBorder="1" applyAlignment="1">
      <alignment horizontal="right"/>
    </xf>
    <xf numFmtId="0" fontId="19" fillId="2" borderId="0" xfId="3" applyFont="1" applyFill="1" applyAlignment="1">
      <alignment horizontal="right"/>
    </xf>
    <xf numFmtId="0" fontId="1" fillId="3" borderId="0" xfId="0" applyFont="1" applyFill="1"/>
    <xf numFmtId="0" fontId="9" fillId="3" borderId="0" xfId="0" applyFont="1" applyFill="1"/>
    <xf numFmtId="0" fontId="1" fillId="4" borderId="0" xfId="0" applyFont="1" applyFill="1"/>
    <xf numFmtId="0" fontId="1" fillId="4" borderId="0" xfId="0" applyFont="1" applyFill="1" applyAlignment="1">
      <alignment horizontal="right"/>
    </xf>
    <xf numFmtId="0" fontId="1" fillId="3" borderId="0" xfId="0" applyFont="1" applyFill="1" applyAlignment="1">
      <alignment horizontal="right"/>
    </xf>
    <xf numFmtId="0" fontId="17" fillId="6" borderId="0" xfId="3" applyFill="1"/>
    <xf numFmtId="0" fontId="11" fillId="6" borderId="0" xfId="3" applyFont="1" applyFill="1" applyBorder="1" applyAlignment="1">
      <alignment horizontal="center"/>
    </xf>
    <xf numFmtId="0" fontId="11" fillId="6" borderId="0" xfId="3" applyFont="1" applyFill="1" applyBorder="1" applyAlignment="1">
      <alignment horizontal="left"/>
    </xf>
    <xf numFmtId="0" fontId="19" fillId="6" borderId="0" xfId="3" applyFont="1" applyFill="1" applyBorder="1" applyAlignment="1">
      <alignment horizontal="center"/>
    </xf>
    <xf numFmtId="0" fontId="11" fillId="6" borderId="0" xfId="3" quotePrefix="1" applyFont="1" applyFill="1" applyBorder="1" applyAlignment="1">
      <alignment horizontal="center"/>
    </xf>
    <xf numFmtId="0" fontId="19" fillId="6" borderId="0" xfId="3" applyFont="1" applyFill="1" applyAlignment="1">
      <alignment horizontal="center"/>
    </xf>
    <xf numFmtId="2" fontId="19" fillId="6" borderId="0" xfId="3" applyNumberFormat="1" applyFont="1" applyFill="1" applyAlignment="1">
      <alignment horizontal="center"/>
    </xf>
    <xf numFmtId="0" fontId="17" fillId="6" borderId="0" xfId="3" applyFill="1" applyAlignment="1">
      <alignment horizontal="center"/>
    </xf>
    <xf numFmtId="1" fontId="17" fillId="6" borderId="0" xfId="3" applyNumberFormat="1" applyFill="1"/>
    <xf numFmtId="2" fontId="17" fillId="6" borderId="0" xfId="3" quotePrefix="1" applyNumberFormat="1" applyFill="1"/>
    <xf numFmtId="2" fontId="17" fillId="6" borderId="0" xfId="3" applyNumberFormat="1" applyFill="1"/>
    <xf numFmtId="165" fontId="17" fillId="6" borderId="0" xfId="3" applyNumberFormat="1" applyFill="1"/>
    <xf numFmtId="166" fontId="17" fillId="6" borderId="0" xfId="3" applyNumberFormat="1" applyFill="1"/>
    <xf numFmtId="0" fontId="9" fillId="5" borderId="0" xfId="0" applyFont="1" applyFill="1"/>
    <xf numFmtId="0" fontId="1" fillId="5" borderId="0" xfId="0" applyFont="1" applyFill="1"/>
    <xf numFmtId="0" fontId="1" fillId="5" borderId="0" xfId="0" quotePrefix="1" applyFont="1" applyFill="1"/>
    <xf numFmtId="167" fontId="1" fillId="0" borderId="0" xfId="0" applyNumberFormat="1" applyFont="1"/>
    <xf numFmtId="0" fontId="9" fillId="0" borderId="5" xfId="0" applyFont="1" applyBorder="1" applyAlignment="1">
      <alignment horizontal="center"/>
    </xf>
    <xf numFmtId="0" fontId="9" fillId="0" borderId="4" xfId="0" applyFont="1" applyBorder="1"/>
    <xf numFmtId="0" fontId="1" fillId="0" borderId="5" xfId="0" applyFont="1" applyBorder="1" applyAlignment="1">
      <alignment horizontal="center"/>
    </xf>
    <xf numFmtId="11" fontId="9" fillId="0" borderId="4" xfId="0" applyNumberFormat="1" applyFont="1" applyBorder="1"/>
    <xf numFmtId="0" fontId="9" fillId="0" borderId="3" xfId="0" applyFont="1" applyBorder="1"/>
    <xf numFmtId="11" fontId="9" fillId="0" borderId="1" xfId="0" applyNumberFormat="1" applyFont="1" applyBorder="1"/>
    <xf numFmtId="0" fontId="9" fillId="0" borderId="6" xfId="0" applyFont="1" applyBorder="1"/>
    <xf numFmtId="2" fontId="9" fillId="0" borderId="5" xfId="0" quotePrefix="1" applyNumberFormat="1" applyFont="1" applyBorder="1" applyAlignment="1">
      <alignment horizontal="center"/>
    </xf>
    <xf numFmtId="2" fontId="9" fillId="0" borderId="4" xfId="0" quotePrefix="1" applyNumberFormat="1" applyFont="1" applyBorder="1" applyAlignment="1">
      <alignment horizontal="left"/>
    </xf>
    <xf numFmtId="0" fontId="17" fillId="0" borderId="0" xfId="0" applyFont="1"/>
    <xf numFmtId="0" fontId="9" fillId="7" borderId="0" xfId="0" applyFont="1" applyFill="1" applyAlignment="1">
      <alignment horizontal="right"/>
    </xf>
    <xf numFmtId="0" fontId="1" fillId="7" borderId="0" xfId="0" applyFont="1" applyFill="1"/>
    <xf numFmtId="0" fontId="4" fillId="0" borderId="0" xfId="0" quotePrefix="1" applyFont="1"/>
    <xf numFmtId="0" fontId="21" fillId="0" borderId="0" xfId="0" applyFont="1"/>
    <xf numFmtId="0" fontId="21" fillId="5" borderId="0" xfId="0" applyFont="1" applyFill="1"/>
    <xf numFmtId="0" fontId="21" fillId="3" borderId="0" xfId="0" applyFont="1" applyFill="1"/>
    <xf numFmtId="11" fontId="0" fillId="0" borderId="0" xfId="0" applyNumberFormat="1"/>
    <xf numFmtId="0" fontId="11" fillId="6" borderId="0" xfId="3" applyFont="1" applyFill="1" applyBorder="1" applyAlignment="1">
      <alignment horizontal="center"/>
    </xf>
    <xf numFmtId="0" fontId="18" fillId="6" borderId="0" xfId="3" applyFont="1" applyFill="1" applyAlignment="1">
      <alignment horizontal="center"/>
    </xf>
    <xf numFmtId="0" fontId="17" fillId="6" borderId="0" xfId="3" applyFill="1" applyAlignment="1"/>
  </cellXfs>
  <cellStyles count="4">
    <cellStyle name="Hyperlink" xfId="1" builtinId="8"/>
    <cellStyle name="Normal" xfId="0" builtinId="0"/>
    <cellStyle name="Normal 2" xfId="3" xr:uid="{00000000-0005-0000-0000-000002000000}"/>
    <cellStyle name="Standaard_Blad1" xfId="2" xr:uid="{00000000-0005-0000-0000-000003000000}"/>
  </cellStyles>
  <dxfs count="2">
    <dxf>
      <fill>
        <patternFill>
          <bgColor indexed="10"/>
        </patternFill>
      </fill>
    </dxf>
    <dxf>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'Ion balance'!$D$8</c:f>
              <c:strCache>
                <c:ptCount val="1"/>
                <c:pt idx="0">
                  <c:v>IB_err</c:v>
                </c:pt>
              </c:strCache>
            </c:strRef>
          </c:tx>
          <c:spPr>
            <a:ln w="28575" cap="rnd">
              <a:noFill/>
              <a:round/>
            </a:ln>
            <a:effectLst/>
          </c:spPr>
          <c:marker>
            <c:symbol val="circle"/>
            <c:size val="3"/>
            <c:spPr>
              <a:noFill/>
              <a:ln w="3175">
                <a:solidFill>
                  <a:schemeClr val="tx1"/>
                </a:solidFill>
              </a:ln>
              <a:effectLst/>
            </c:spPr>
          </c:marker>
          <c:xVal>
            <c:numRef>
              <c:f>'Ion balance'!$C$9:$C$508</c:f>
              <c:numCache>
                <c:formatCode>0.00E+00</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'Ion balance'!$D$9:$D$508</c:f>
              <c:numCache>
                <c:formatCode>0.00E+00</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yVal>
          <c:smooth val="0"/>
          <c:extLst>
            <c:ext xmlns:c16="http://schemas.microsoft.com/office/drawing/2014/chart" uri="{C3380CC4-5D6E-409C-BE32-E72D297353CC}">
              <c16:uniqueId val="{00000000-04CE-4A4C-9418-6535BFB5D30E}"/>
            </c:ext>
          </c:extLst>
        </c:ser>
        <c:dLbls>
          <c:showLegendKey val="0"/>
          <c:showVal val="0"/>
          <c:showCatName val="0"/>
          <c:showSerName val="0"/>
          <c:showPercent val="0"/>
          <c:showBubbleSize val="0"/>
        </c:dLbls>
        <c:axId val="613229608"/>
        <c:axId val="613231176"/>
      </c:scatterChart>
      <c:valAx>
        <c:axId val="613229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a:t>Ionic Strength (M)</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13231176"/>
        <c:crosses val="autoZero"/>
        <c:crossBetween val="midCat"/>
      </c:valAx>
      <c:valAx>
        <c:axId val="613231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a:t>Ion balance error (%)</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132296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en-US"/>
    </a:p>
  </c:tx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1"/>
          <c:spPr>
            <a:noFill/>
            <a:ln>
              <a:noFill/>
            </a:ln>
            <a:effectLst/>
          </c:spPr>
          <c:invertIfNegative val="0"/>
          <c:cat>
            <c:strRef>
              <c:f>'Box whisker plots'!$C$6:$G$6</c:f>
              <c:strCache>
                <c:ptCount val="5"/>
                <c:pt idx="0">
                  <c:v>Na</c:v>
                </c:pt>
                <c:pt idx="1">
                  <c:v>K</c:v>
                </c:pt>
                <c:pt idx="2">
                  <c:v>Mg</c:v>
                </c:pt>
                <c:pt idx="3">
                  <c:v>Ca</c:v>
                </c:pt>
                <c:pt idx="4">
                  <c:v>NH4</c:v>
                </c:pt>
              </c:strCache>
            </c:strRef>
          </c:cat>
          <c:val>
            <c:numRef>
              <c:f>'Box whisker plots'!$C$15:$G$15</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713C-469C-B1B5-9E8637BA98D5}"/>
            </c:ext>
          </c:extLst>
        </c:ser>
        <c:ser>
          <c:idx val="2"/>
          <c:order val="2"/>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'Box whisker plots'!$C$6:$G$6</c:f>
              <c:strCache>
                <c:ptCount val="5"/>
                <c:pt idx="0">
                  <c:v>Na</c:v>
                </c:pt>
                <c:pt idx="1">
                  <c:v>K</c:v>
                </c:pt>
                <c:pt idx="2">
                  <c:v>Mg</c:v>
                </c:pt>
                <c:pt idx="3">
                  <c:v>Ca</c:v>
                </c:pt>
                <c:pt idx="4">
                  <c:v>NH4</c:v>
                </c:pt>
              </c:strCache>
            </c:strRef>
          </c:cat>
          <c:val>
            <c:numRef>
              <c:f>'Box whisker plots'!$C$16:$G$16</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713C-469C-B1B5-9E8637BA98D5}"/>
            </c:ext>
          </c:extLst>
        </c:ser>
        <c:ser>
          <c:idx val="3"/>
          <c:order val="3"/>
          <c:spPr>
            <a:noFill/>
            <a:ln>
              <a:solidFill>
                <a:schemeClr val="tx1">
                  <a:lumMod val="75000"/>
                  <a:lumOff val="25000"/>
                </a:schemeClr>
              </a:solidFill>
            </a:ln>
            <a:effectLst/>
          </c:spPr>
          <c:invertIfNegative val="0"/>
          <c:cat>
            <c:strRef>
              <c:f>'Box whisker plots'!$C$6:$G$6</c:f>
              <c:strCache>
                <c:ptCount val="5"/>
                <c:pt idx="0">
                  <c:v>Na</c:v>
                </c:pt>
                <c:pt idx="1">
                  <c:v>K</c:v>
                </c:pt>
                <c:pt idx="2">
                  <c:v>Mg</c:v>
                </c:pt>
                <c:pt idx="3">
                  <c:v>Ca</c:v>
                </c:pt>
                <c:pt idx="4">
                  <c:v>NH4</c:v>
                </c:pt>
              </c:strCache>
            </c:strRef>
          </c:cat>
          <c:val>
            <c:numRef>
              <c:f>'Box whisker plots'!$C$17:$G$17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713C-469C-B1B5-9E8637BA98D5}"/>
            </c:ext>
          </c:extLst>
        </c:ser>
        <c:ser>
          <c:idx val="4"/>
          <c:order val="4"/>
          <c:spPr>
            <a:noFill/>
            <a:ln>
              <a:solidFill>
                <a:schemeClr val="tx1">
                  <a:lumMod val="75000"/>
                  <a:lumOff val="25000"/>
                </a:schemeClr>
              </a:solidFill>
            </a:ln>
            <a:effectLst/>
          </c:spPr>
          <c:invertIfNegative val="0"/>
          <c:errBars>
            <c:errBarType val="plus"/>
            <c:errValType val="percentage"/>
            <c:noEndCap val="0"/>
            <c:val val="100"/>
            <c:spPr>
              <a:noFill/>
              <a:ln w="9525" cap="flat" cmpd="sng" algn="ctr">
                <a:solidFill>
                  <a:schemeClr val="tx1">
                    <a:lumMod val="65000"/>
                    <a:lumOff val="35000"/>
                  </a:schemeClr>
                </a:solidFill>
                <a:round/>
              </a:ln>
              <a:effectLst/>
            </c:spPr>
          </c:errBars>
          <c:cat>
            <c:strRef>
              <c:f>'Box whisker plots'!$C$6:$G$6</c:f>
              <c:strCache>
                <c:ptCount val="5"/>
                <c:pt idx="0">
                  <c:v>Na</c:v>
                </c:pt>
                <c:pt idx="1">
                  <c:v>K</c:v>
                </c:pt>
                <c:pt idx="2">
                  <c:v>Mg</c:v>
                </c:pt>
                <c:pt idx="3">
                  <c:v>Ca</c:v>
                </c:pt>
                <c:pt idx="4">
                  <c:v>NH4</c:v>
                </c:pt>
              </c:strCache>
            </c:strRef>
          </c:cat>
          <c:val>
            <c:numRef>
              <c:f>'Box whisker plots'!$C$18:$G$18</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3-713C-469C-B1B5-9E8637BA98D5}"/>
            </c:ext>
          </c:extLst>
        </c:ser>
        <c:ser>
          <c:idx val="5"/>
          <c:order val="5"/>
          <c:spPr>
            <a:noFill/>
            <a:ln>
              <a:noFill/>
            </a:ln>
            <a:effectLst/>
          </c:spPr>
          <c:invertIfNegative val="0"/>
          <c:cat>
            <c:strRef>
              <c:f>'Box whisker plots'!$C$6:$G$6</c:f>
              <c:strCache>
                <c:ptCount val="5"/>
                <c:pt idx="0">
                  <c:v>Na</c:v>
                </c:pt>
                <c:pt idx="1">
                  <c:v>K</c:v>
                </c:pt>
                <c:pt idx="2">
                  <c:v>Mg</c:v>
                </c:pt>
                <c:pt idx="3">
                  <c:v>Ca</c:v>
                </c:pt>
                <c:pt idx="4">
                  <c:v>NH4</c:v>
                </c:pt>
              </c:strCache>
            </c:strRef>
          </c:cat>
          <c:val>
            <c:numRef>
              <c:f>'Box whisker plots'!$C$19:$G$19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4-713C-469C-B1B5-9E8637BA98D5}"/>
            </c:ext>
          </c:extLst>
        </c:ser>
        <c:dLbls>
          <c:showLegendKey val="0"/>
          <c:showVal val="0"/>
          <c:showCatName val="0"/>
          <c:showSerName val="0"/>
          <c:showPercent val="0"/>
          <c:showBubbleSize val="0"/>
        </c:dLbls>
        <c:gapWidth val="150"/>
        <c:overlap val="100"/>
        <c:axId val="613224512"/>
        <c:axId val="634746872"/>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'Box whisker plots'!$C$6:$G$6</c15:sqref>
                        </c15:formulaRef>
                      </c:ext>
                    </c:extLst>
                    <c:strCache>
                      <c:ptCount val="5"/>
                      <c:pt idx="0">
                        <c:v>Na</c:v>
                      </c:pt>
                      <c:pt idx="1">
                        <c:v>K</c:v>
                      </c:pt>
                      <c:pt idx="2">
                        <c:v>Mg</c:v>
                      </c:pt>
                      <c:pt idx="3">
                        <c:v>Ca</c:v>
                      </c:pt>
                      <c:pt idx="4">
                        <c:v>NH4</c:v>
                      </c:pt>
                    </c:strCache>
                  </c:strRef>
                </c:cat>
                <c:val>
                  <c:numRef>
                    <c:extLst>
                      <c:ext uri="{02D57815-91ED-43cb-92C2-25804820EDAC}">
                        <c15:formulaRef>
                          <c15:sqref>'Box whisker plots'!$W$7:$AA$7</c15:sqref>
                        </c15:formulaRef>
                      </c:ext>
                    </c:extLst>
                    <c:numCache>
                      <c:formatCode>General</c:formatCode>
                      <c:ptCount val="5"/>
                    </c:numCache>
                  </c:numRef>
                </c:val>
                <c:extLst>
                  <c:ext xmlns:c16="http://schemas.microsoft.com/office/drawing/2014/chart" uri="{C3380CC4-5D6E-409C-BE32-E72D297353CC}">
                    <c16:uniqueId val="{00000005-713C-469C-B1B5-9E8637BA98D5}"/>
                  </c:ext>
                </c:extLst>
              </c15:ser>
            </c15:filteredBarSeries>
          </c:ext>
        </c:extLst>
      </c:barChart>
      <c:catAx>
        <c:axId val="613224512"/>
        <c:scaling>
          <c:orientation val="minMax"/>
        </c:scaling>
        <c:delete val="0"/>
        <c:axPos val="l"/>
        <c:numFmt formatCode="General" sourceLinked="1"/>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34746872"/>
        <c:crosses val="autoZero"/>
        <c:auto val="1"/>
        <c:lblAlgn val="ctr"/>
        <c:lblOffset val="100"/>
        <c:noMultiLvlLbl val="0"/>
      </c:catAx>
      <c:valAx>
        <c:axId val="634746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GB" sz="1100" b="1">
                    <a:solidFill>
                      <a:schemeClr val="tx1"/>
                    </a:solidFill>
                  </a:rPr>
                  <a:t>Ion concentration (mmol/L)</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24512"/>
        <c:crosses val="autoZero"/>
        <c:crossBetween val="between"/>
      </c:valAx>
      <c:spPr>
        <a:noFill/>
        <a:ln>
          <a:solidFill>
            <a:schemeClr val="tx1">
              <a:lumMod val="75000"/>
              <a:lumOff val="2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1"/>
          <c:spPr>
            <a:noFill/>
            <a:ln>
              <a:noFill/>
            </a:ln>
            <a:effectLst/>
          </c:spPr>
          <c:invertIfNegative val="0"/>
          <c:cat>
            <c:strRef>
              <c:f>'Box whisker plots'!$H$6:$L$6</c:f>
              <c:strCache>
                <c:ptCount val="5"/>
                <c:pt idx="0">
                  <c:v>Cl</c:v>
                </c:pt>
                <c:pt idx="1">
                  <c:v>HCO3</c:v>
                </c:pt>
                <c:pt idx="2">
                  <c:v>CO3</c:v>
                </c:pt>
                <c:pt idx="3">
                  <c:v>SO4</c:v>
                </c:pt>
                <c:pt idx="4">
                  <c:v>NO3</c:v>
                </c:pt>
              </c:strCache>
            </c:strRef>
          </c:cat>
          <c:val>
            <c:numRef>
              <c:f>'Box whisker plots'!$H$15:$L$15</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56B9-4219-9BF3-FBDC02683C90}"/>
            </c:ext>
          </c:extLst>
        </c:ser>
        <c:ser>
          <c:idx val="2"/>
          <c:order val="2"/>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'Box whisker plots'!$H$6:$L$6</c:f>
              <c:strCache>
                <c:ptCount val="5"/>
                <c:pt idx="0">
                  <c:v>Cl</c:v>
                </c:pt>
                <c:pt idx="1">
                  <c:v>HCO3</c:v>
                </c:pt>
                <c:pt idx="2">
                  <c:v>CO3</c:v>
                </c:pt>
                <c:pt idx="3">
                  <c:v>SO4</c:v>
                </c:pt>
                <c:pt idx="4">
                  <c:v>NO3</c:v>
                </c:pt>
              </c:strCache>
            </c:strRef>
          </c:cat>
          <c:val>
            <c:numRef>
              <c:f>'Box whisker plots'!$H$16:$L$16</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56B9-4219-9BF3-FBDC02683C90}"/>
            </c:ext>
          </c:extLst>
        </c:ser>
        <c:ser>
          <c:idx val="3"/>
          <c:order val="3"/>
          <c:spPr>
            <a:noFill/>
            <a:ln>
              <a:solidFill>
                <a:schemeClr val="tx1">
                  <a:lumMod val="75000"/>
                  <a:lumOff val="25000"/>
                </a:schemeClr>
              </a:solidFill>
            </a:ln>
            <a:effectLst/>
          </c:spPr>
          <c:invertIfNegative val="0"/>
          <c:cat>
            <c:strRef>
              <c:f>'Box whisker plots'!$H$6:$L$6</c:f>
              <c:strCache>
                <c:ptCount val="5"/>
                <c:pt idx="0">
                  <c:v>Cl</c:v>
                </c:pt>
                <c:pt idx="1">
                  <c:v>HCO3</c:v>
                </c:pt>
                <c:pt idx="2">
                  <c:v>CO3</c:v>
                </c:pt>
                <c:pt idx="3">
                  <c:v>SO4</c:v>
                </c:pt>
                <c:pt idx="4">
                  <c:v>NO3</c:v>
                </c:pt>
              </c:strCache>
            </c:strRef>
          </c:cat>
          <c:val>
            <c:numRef>
              <c:f>'Box whisker plots'!$H$17:$L$17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56B9-4219-9BF3-FBDC02683C90}"/>
            </c:ext>
          </c:extLst>
        </c:ser>
        <c:ser>
          <c:idx val="4"/>
          <c:order val="4"/>
          <c:spPr>
            <a:noFill/>
            <a:ln>
              <a:solidFill>
                <a:schemeClr val="tx1">
                  <a:lumMod val="75000"/>
                  <a:lumOff val="25000"/>
                </a:schemeClr>
              </a:solidFill>
            </a:ln>
            <a:effectLst/>
          </c:spPr>
          <c:invertIfNegative val="0"/>
          <c:errBars>
            <c:errBarType val="plus"/>
            <c:errValType val="percentage"/>
            <c:noEndCap val="0"/>
            <c:val val="100"/>
            <c:spPr>
              <a:noFill/>
              <a:ln w="9525" cap="flat" cmpd="sng" algn="ctr">
                <a:solidFill>
                  <a:schemeClr val="tx1">
                    <a:lumMod val="65000"/>
                    <a:lumOff val="35000"/>
                  </a:schemeClr>
                </a:solidFill>
                <a:round/>
              </a:ln>
              <a:effectLst/>
            </c:spPr>
          </c:errBars>
          <c:cat>
            <c:strRef>
              <c:f>'Box whisker plots'!$H$6:$L$6</c:f>
              <c:strCache>
                <c:ptCount val="5"/>
                <c:pt idx="0">
                  <c:v>Cl</c:v>
                </c:pt>
                <c:pt idx="1">
                  <c:v>HCO3</c:v>
                </c:pt>
                <c:pt idx="2">
                  <c:v>CO3</c:v>
                </c:pt>
                <c:pt idx="3">
                  <c:v>SO4</c:v>
                </c:pt>
                <c:pt idx="4">
                  <c:v>NO3</c:v>
                </c:pt>
              </c:strCache>
            </c:strRef>
          </c:cat>
          <c:val>
            <c:numRef>
              <c:f>'Box whisker plots'!$H$18:$L$18</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3-56B9-4219-9BF3-FBDC02683C90}"/>
            </c:ext>
          </c:extLst>
        </c:ser>
        <c:ser>
          <c:idx val="5"/>
          <c:order val="5"/>
          <c:spPr>
            <a:noFill/>
            <a:ln>
              <a:noFill/>
            </a:ln>
            <a:effectLst/>
          </c:spPr>
          <c:invertIfNegative val="0"/>
          <c:cat>
            <c:strRef>
              <c:f>'Box whisker plots'!$H$6:$L$6</c:f>
              <c:strCache>
                <c:ptCount val="5"/>
                <c:pt idx="0">
                  <c:v>Cl</c:v>
                </c:pt>
                <c:pt idx="1">
                  <c:v>HCO3</c:v>
                </c:pt>
                <c:pt idx="2">
                  <c:v>CO3</c:v>
                </c:pt>
                <c:pt idx="3">
                  <c:v>SO4</c:v>
                </c:pt>
                <c:pt idx="4">
                  <c:v>NO3</c:v>
                </c:pt>
              </c:strCache>
            </c:strRef>
          </c:cat>
          <c:val>
            <c:numRef>
              <c:f>'Box whisker plots'!$H$19:$L$19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4-56B9-4219-9BF3-FBDC02683C90}"/>
            </c:ext>
          </c:extLst>
        </c:ser>
        <c:dLbls>
          <c:showLegendKey val="0"/>
          <c:showVal val="0"/>
          <c:showCatName val="0"/>
          <c:showSerName val="0"/>
          <c:showPercent val="0"/>
          <c:showBubbleSize val="0"/>
        </c:dLbls>
        <c:gapWidth val="150"/>
        <c:overlap val="100"/>
        <c:axId val="634749224"/>
        <c:axId val="634747656"/>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'Box whisker plots'!$H$6:$L$6</c15:sqref>
                        </c15:formulaRef>
                      </c:ext>
                    </c:extLst>
                    <c:strCache>
                      <c:ptCount val="5"/>
                      <c:pt idx="0">
                        <c:v>Cl</c:v>
                      </c:pt>
                      <c:pt idx="1">
                        <c:v>HCO3</c:v>
                      </c:pt>
                      <c:pt idx="2">
                        <c:v>CO3</c:v>
                      </c:pt>
                      <c:pt idx="3">
                        <c:v>SO4</c:v>
                      </c:pt>
                      <c:pt idx="4">
                        <c:v>NO3</c:v>
                      </c:pt>
                    </c:strCache>
                  </c:strRef>
                </c:cat>
                <c:val>
                  <c:numRef>
                    <c:extLst>
                      <c:ext uri="{02D57815-91ED-43cb-92C2-25804820EDAC}">
                        <c15:formulaRef>
                          <c15:sqref>'Box whisker plots'!$AB$7:$AF$7</c15:sqref>
                        </c15:formulaRef>
                      </c:ext>
                    </c:extLst>
                    <c:numCache>
                      <c:formatCode>General</c:formatCode>
                      <c:ptCount val="5"/>
                    </c:numCache>
                  </c:numRef>
                </c:val>
                <c:extLst>
                  <c:ext xmlns:c16="http://schemas.microsoft.com/office/drawing/2014/chart" uri="{C3380CC4-5D6E-409C-BE32-E72D297353CC}">
                    <c16:uniqueId val="{00000005-56B9-4219-9BF3-FBDC02683C90}"/>
                  </c:ext>
                </c:extLst>
              </c15:ser>
            </c15:filteredBarSeries>
          </c:ext>
        </c:extLst>
      </c:barChart>
      <c:catAx>
        <c:axId val="634749224"/>
        <c:scaling>
          <c:orientation val="minMax"/>
        </c:scaling>
        <c:delete val="0"/>
        <c:axPos val="l"/>
        <c:numFmt formatCode="General" sourceLinked="1"/>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34747656"/>
        <c:crosses val="autoZero"/>
        <c:auto val="1"/>
        <c:lblAlgn val="ctr"/>
        <c:lblOffset val="100"/>
        <c:noMultiLvlLbl val="0"/>
      </c:catAx>
      <c:valAx>
        <c:axId val="6347476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solidFill>
                      <a:schemeClr val="tx1"/>
                    </a:solidFill>
                  </a:rPr>
                  <a:t>Ion concentration (mmol/L)</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749224"/>
        <c:crosses val="autoZero"/>
        <c:crossBetween val="between"/>
      </c:valAx>
      <c:spPr>
        <a:noFill/>
        <a:ln>
          <a:solidFill>
            <a:schemeClr val="tx1">
              <a:lumMod val="75000"/>
              <a:lumOff val="25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1"/>
          <c:spPr>
            <a:noFill/>
            <a:ln>
              <a:noFill/>
            </a:ln>
            <a:effectLst/>
          </c:spPr>
          <c:invertIfNegative val="0"/>
          <c:cat>
            <c:strRef>
              <c:f>'Box whisker plots'!$M$6:$T$6</c:f>
              <c:strCache>
                <c:ptCount val="8"/>
                <c:pt idx="0">
                  <c:v>NO2</c:v>
                </c:pt>
                <c:pt idx="1">
                  <c:v>Fe(2)</c:v>
                </c:pt>
                <c:pt idx="2">
                  <c:v>Mn(2)</c:v>
                </c:pt>
                <c:pt idx="3">
                  <c:v>Al</c:v>
                </c:pt>
                <c:pt idx="4">
                  <c:v>Si</c:v>
                </c:pt>
                <c:pt idx="5">
                  <c:v>o.PO4</c:v>
                </c:pt>
                <c:pt idx="6">
                  <c:v>Tot_P</c:v>
                </c:pt>
                <c:pt idx="7">
                  <c:v>TOC</c:v>
                </c:pt>
              </c:strCache>
            </c:strRef>
          </c:cat>
          <c:val>
            <c:numRef>
              <c:f>'Box whisker plots'!$M$15:$T$15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7FF2-4156-B197-D52418D664D2}"/>
            </c:ext>
          </c:extLst>
        </c:ser>
        <c:ser>
          <c:idx val="2"/>
          <c:order val="2"/>
          <c:spPr>
            <a:noFill/>
            <a:ln>
              <a:noFill/>
            </a:ln>
            <a:effectLst/>
          </c:spPr>
          <c:invertIfNegative val="0"/>
          <c:errBars>
            <c:errBarType val="minus"/>
            <c:errValType val="percentage"/>
            <c:noEndCap val="0"/>
            <c:val val="100"/>
            <c:spPr>
              <a:noFill/>
              <a:ln w="9525" cap="flat" cmpd="sng" algn="ctr">
                <a:solidFill>
                  <a:schemeClr val="tx1">
                    <a:lumMod val="65000"/>
                    <a:lumOff val="35000"/>
                  </a:schemeClr>
                </a:solidFill>
                <a:round/>
              </a:ln>
              <a:effectLst/>
            </c:spPr>
          </c:errBars>
          <c:cat>
            <c:strRef>
              <c:f>'Box whisker plots'!$M$6:$T$6</c:f>
              <c:strCache>
                <c:ptCount val="8"/>
                <c:pt idx="0">
                  <c:v>NO2</c:v>
                </c:pt>
                <c:pt idx="1">
                  <c:v>Fe(2)</c:v>
                </c:pt>
                <c:pt idx="2">
                  <c:v>Mn(2)</c:v>
                </c:pt>
                <c:pt idx="3">
                  <c:v>Al</c:v>
                </c:pt>
                <c:pt idx="4">
                  <c:v>Si</c:v>
                </c:pt>
                <c:pt idx="5">
                  <c:v>o.PO4</c:v>
                </c:pt>
                <c:pt idx="6">
                  <c:v>Tot_P</c:v>
                </c:pt>
                <c:pt idx="7">
                  <c:v>TOC</c:v>
                </c:pt>
              </c:strCache>
            </c:strRef>
          </c:cat>
          <c:val>
            <c:numRef>
              <c:f>'Box whisker plots'!$M$16:$T$16</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7FF2-4156-B197-D52418D664D2}"/>
            </c:ext>
          </c:extLst>
        </c:ser>
        <c:ser>
          <c:idx val="3"/>
          <c:order val="3"/>
          <c:spPr>
            <a:noFill/>
            <a:ln>
              <a:solidFill>
                <a:schemeClr val="tx1">
                  <a:lumMod val="75000"/>
                  <a:lumOff val="25000"/>
                </a:schemeClr>
              </a:solidFill>
            </a:ln>
            <a:effectLst/>
          </c:spPr>
          <c:invertIfNegative val="0"/>
          <c:cat>
            <c:strRef>
              <c:f>'Box whisker plots'!$M$6:$T$6</c:f>
              <c:strCache>
                <c:ptCount val="8"/>
                <c:pt idx="0">
                  <c:v>NO2</c:v>
                </c:pt>
                <c:pt idx="1">
                  <c:v>Fe(2)</c:v>
                </c:pt>
                <c:pt idx="2">
                  <c:v>Mn(2)</c:v>
                </c:pt>
                <c:pt idx="3">
                  <c:v>Al</c:v>
                </c:pt>
                <c:pt idx="4">
                  <c:v>Si</c:v>
                </c:pt>
                <c:pt idx="5">
                  <c:v>o.PO4</c:v>
                </c:pt>
                <c:pt idx="6">
                  <c:v>Tot_P</c:v>
                </c:pt>
                <c:pt idx="7">
                  <c:v>TOC</c:v>
                </c:pt>
              </c:strCache>
            </c:strRef>
          </c:cat>
          <c:val>
            <c:numRef>
              <c:f>'Box whisker plots'!$M$17:$T$17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FF2-4156-B197-D52418D664D2}"/>
            </c:ext>
          </c:extLst>
        </c:ser>
        <c:ser>
          <c:idx val="4"/>
          <c:order val="4"/>
          <c:spPr>
            <a:noFill/>
            <a:ln>
              <a:solidFill>
                <a:schemeClr val="tx1">
                  <a:lumMod val="75000"/>
                  <a:lumOff val="25000"/>
                </a:schemeClr>
              </a:solidFill>
            </a:ln>
            <a:effectLst/>
          </c:spPr>
          <c:invertIfNegative val="0"/>
          <c:errBars>
            <c:errBarType val="plus"/>
            <c:errValType val="percentage"/>
            <c:noEndCap val="0"/>
            <c:val val="100"/>
            <c:spPr>
              <a:noFill/>
              <a:ln w="9525" cap="flat" cmpd="sng" algn="ctr">
                <a:solidFill>
                  <a:schemeClr val="tx1">
                    <a:lumMod val="65000"/>
                    <a:lumOff val="35000"/>
                  </a:schemeClr>
                </a:solidFill>
                <a:round/>
              </a:ln>
              <a:effectLst/>
            </c:spPr>
          </c:errBars>
          <c:cat>
            <c:strRef>
              <c:f>'Box whisker plots'!$M$6:$T$6</c:f>
              <c:strCache>
                <c:ptCount val="8"/>
                <c:pt idx="0">
                  <c:v>NO2</c:v>
                </c:pt>
                <c:pt idx="1">
                  <c:v>Fe(2)</c:v>
                </c:pt>
                <c:pt idx="2">
                  <c:v>Mn(2)</c:v>
                </c:pt>
                <c:pt idx="3">
                  <c:v>Al</c:v>
                </c:pt>
                <c:pt idx="4">
                  <c:v>Si</c:v>
                </c:pt>
                <c:pt idx="5">
                  <c:v>o.PO4</c:v>
                </c:pt>
                <c:pt idx="6">
                  <c:v>Tot_P</c:v>
                </c:pt>
                <c:pt idx="7">
                  <c:v>TOC</c:v>
                </c:pt>
              </c:strCache>
            </c:strRef>
          </c:cat>
          <c:val>
            <c:numRef>
              <c:f>'Box whisker plots'!$M$18:$T$18</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7FF2-4156-B197-D52418D664D2}"/>
            </c:ext>
          </c:extLst>
        </c:ser>
        <c:ser>
          <c:idx val="5"/>
          <c:order val="5"/>
          <c:spPr>
            <a:noFill/>
            <a:ln>
              <a:noFill/>
            </a:ln>
            <a:effectLst/>
          </c:spPr>
          <c:invertIfNegative val="0"/>
          <c:cat>
            <c:strRef>
              <c:f>'Box whisker plots'!$M$6:$T$6</c:f>
              <c:strCache>
                <c:ptCount val="8"/>
                <c:pt idx="0">
                  <c:v>NO2</c:v>
                </c:pt>
                <c:pt idx="1">
                  <c:v>Fe(2)</c:v>
                </c:pt>
                <c:pt idx="2">
                  <c:v>Mn(2)</c:v>
                </c:pt>
                <c:pt idx="3">
                  <c:v>Al</c:v>
                </c:pt>
                <c:pt idx="4">
                  <c:v>Si</c:v>
                </c:pt>
                <c:pt idx="5">
                  <c:v>o.PO4</c:v>
                </c:pt>
                <c:pt idx="6">
                  <c:v>Tot_P</c:v>
                </c:pt>
                <c:pt idx="7">
                  <c:v>TOC</c:v>
                </c:pt>
              </c:strCache>
            </c:strRef>
          </c:cat>
          <c:val>
            <c:numRef>
              <c:f>'Box whisker plots'!$M$19:$T$19</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7FF2-4156-B197-D52418D664D2}"/>
            </c:ext>
          </c:extLst>
        </c:ser>
        <c:dLbls>
          <c:showLegendKey val="0"/>
          <c:showVal val="0"/>
          <c:showCatName val="0"/>
          <c:showSerName val="0"/>
          <c:showPercent val="0"/>
          <c:showBubbleSize val="0"/>
        </c:dLbls>
        <c:gapWidth val="150"/>
        <c:overlap val="100"/>
        <c:axId val="634750400"/>
        <c:axId val="634750792"/>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'Box whisker plots'!$M$6:$T$6</c15:sqref>
                        </c15:formulaRef>
                      </c:ext>
                    </c:extLst>
                    <c:strCache>
                      <c:ptCount val="8"/>
                      <c:pt idx="0">
                        <c:v>NO2</c:v>
                      </c:pt>
                      <c:pt idx="1">
                        <c:v>Fe(2)</c:v>
                      </c:pt>
                      <c:pt idx="2">
                        <c:v>Mn(2)</c:v>
                      </c:pt>
                      <c:pt idx="3">
                        <c:v>Al</c:v>
                      </c:pt>
                      <c:pt idx="4">
                        <c:v>Si</c:v>
                      </c:pt>
                      <c:pt idx="5">
                        <c:v>o.PO4</c:v>
                      </c:pt>
                      <c:pt idx="6">
                        <c:v>Tot_P</c:v>
                      </c:pt>
                      <c:pt idx="7">
                        <c:v>TOC</c:v>
                      </c:pt>
                    </c:strCache>
                  </c:strRef>
                </c:cat>
                <c:val>
                  <c:numRef>
                    <c:extLst>
                      <c:ext uri="{02D57815-91ED-43cb-92C2-25804820EDAC}">
                        <c15:formulaRef>
                          <c15:sqref>'Box whisker plots'!$AG$7:$AN$7</c15:sqref>
                        </c15:formulaRef>
                      </c:ext>
                    </c:extLst>
                    <c:numCache>
                      <c:formatCode>General</c:formatCode>
                      <c:ptCount val="8"/>
                    </c:numCache>
                  </c:numRef>
                </c:val>
                <c:extLst>
                  <c:ext xmlns:c16="http://schemas.microsoft.com/office/drawing/2014/chart" uri="{C3380CC4-5D6E-409C-BE32-E72D297353CC}">
                    <c16:uniqueId val="{00000005-7FF2-4156-B197-D52418D664D2}"/>
                  </c:ext>
                </c:extLst>
              </c15:ser>
            </c15:filteredBarSeries>
          </c:ext>
        </c:extLst>
      </c:barChart>
      <c:catAx>
        <c:axId val="634750400"/>
        <c:scaling>
          <c:orientation val="minMax"/>
        </c:scaling>
        <c:delete val="0"/>
        <c:axPos val="l"/>
        <c:numFmt formatCode="General" sourceLinked="1"/>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34750792"/>
        <c:crosses val="autoZero"/>
        <c:auto val="1"/>
        <c:lblAlgn val="ctr"/>
        <c:lblOffset val="100"/>
        <c:noMultiLvlLbl val="0"/>
      </c:catAx>
      <c:valAx>
        <c:axId val="634750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GB" sz="1100" b="1">
                    <a:solidFill>
                      <a:schemeClr val="tx1"/>
                    </a:solidFill>
                  </a:rPr>
                  <a:t>Ion concentration (mmol/L)</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750400"/>
        <c:crosses val="autoZero"/>
        <c:crossBetween val="between"/>
      </c:valAx>
      <c:spPr>
        <a:noFill/>
        <a:ln>
          <a:solidFill>
            <a:schemeClr val="tx1">
              <a:lumMod val="75000"/>
              <a:lumOff val="25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97312588401699E-2"/>
          <c:y val="6.1166472071751694E-2"/>
          <c:w val="0.95049504950495045"/>
          <c:h val="0.90469476521693659"/>
        </c:manualLayout>
      </c:layout>
      <c:scatterChart>
        <c:scatterStyle val="lineMarker"/>
        <c:varyColors val="0"/>
        <c:ser>
          <c:idx val="3"/>
          <c:order val="0"/>
          <c:tx>
            <c:strRef>
              <c:f>'Piper Plot'!$Y$12</c:f>
              <c:strCache>
                <c:ptCount val="1"/>
                <c:pt idx="0">
                  <c:v>Y-Label</c:v>
                </c:pt>
              </c:strCache>
            </c:strRef>
          </c:tx>
          <c:spPr>
            <a:ln w="19050">
              <a:noFill/>
            </a:ln>
          </c:spPr>
          <c:marker>
            <c:symbol val="none"/>
          </c:marker>
          <c:dLbls>
            <c:dLbl>
              <c:idx val="0"/>
              <c:tx>
                <c:strRef>
                  <c:f>'Piper Plot'!$Z$13</c:f>
                  <c:strCache>
                    <c:ptCount val="1"/>
                    <c:pt idx="0">
                      <c:v>Mg</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{D6C5852F-FF44-4FFB-B4CA-6FD422542DBA}</c15:txfldGUID>
                      <c15:f>'Piper Plot'!$Z$13</c15:f>
                      <c15:dlblFieldTableCache>
                        <c:ptCount val="1"/>
                        <c:pt idx="0">
                          <c:v>Mg</c:v>
                        </c:pt>
                      </c15:dlblFieldTableCache>
                    </c15:dlblFTEntry>
                  </c15:dlblFieldTable>
                  <c15:showDataLabelsRange val="0"/>
                </c:ext>
                <c:ext xmlns:c16="http://schemas.microsoft.com/office/drawing/2014/chart" uri="{C3380CC4-5D6E-409C-BE32-E72D297353CC}">
                  <c16:uniqueId val="{00000000-C93E-482B-9F1E-A38FA2C2130A}"/>
                </c:ext>
              </c:extLst>
            </c:dLbl>
            <c:dLbl>
              <c:idx val="1"/>
              <c:tx>
                <c:strRef>
                  <c:f>'Piper Plot'!$Z$14</c:f>
                  <c:strCache>
                    <c:ptCount val="1"/>
                    <c:pt idx="0">
                      <c:v>Ca</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{F69E98C0-5F83-43BF-A8EE-FB2D6FC47DE8}</c15:txfldGUID>
                      <c15:f>'Piper Plot'!$Z$14</c15:f>
                      <c15:dlblFieldTableCache>
                        <c:ptCount val="1"/>
                        <c:pt idx="0">
                          <c:v>Ca</c:v>
                        </c:pt>
                      </c15:dlblFieldTableCache>
                    </c15:dlblFTEntry>
                  </c15:dlblFieldTable>
                  <c15:showDataLabelsRange val="0"/>
                </c:ext>
                <c:ext xmlns:c16="http://schemas.microsoft.com/office/drawing/2014/chart" uri="{C3380CC4-5D6E-409C-BE32-E72D297353CC}">
                  <c16:uniqueId val="{00000001-C93E-482B-9F1E-A38FA2C2130A}"/>
                </c:ext>
              </c:extLst>
            </c:dLbl>
            <c:dLbl>
              <c:idx val="2"/>
              <c:tx>
                <c:strRef>
                  <c:f>'Piper Plot'!$Z$15</c:f>
                  <c:strCache>
                    <c:ptCount val="1"/>
                    <c:pt idx="0">
                      <c:v>SO4+NO3</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{4FA7CC8C-FC05-4D35-96D6-A47502CE08F3}</c15:txfldGUID>
                      <c15:f>'Piper Plot'!$Z$15</c15:f>
                      <c15:dlblFieldTableCache>
                        <c:ptCount val="1"/>
                        <c:pt idx="0">
                          <c:v>SO4+NO3</c:v>
                        </c:pt>
                      </c15:dlblFieldTableCache>
                    </c15:dlblFTEntry>
                  </c15:dlblFieldTable>
                  <c15:showDataLabelsRange val="0"/>
                </c:ext>
                <c:ext xmlns:c16="http://schemas.microsoft.com/office/drawing/2014/chart" uri="{C3380CC4-5D6E-409C-BE32-E72D297353CC}">
                  <c16:uniqueId val="{00000002-C93E-482B-9F1E-A38FA2C2130A}"/>
                </c:ext>
              </c:extLst>
            </c:dLbl>
            <c:dLbl>
              <c:idx val="3"/>
              <c:tx>
                <c:strRef>
                  <c:f>'Piper Plot'!$Z$16</c:f>
                  <c:strCache>
                    <c:ptCount val="1"/>
                    <c:pt idx="0">
                      <c:v>Cl</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{E3950480-DB77-4C6C-AEB9-BFD362179533}</c15:txfldGUID>
                      <c15:f>'Piper Plot'!$Z$16</c15:f>
                      <c15:dlblFieldTableCache>
                        <c:ptCount val="1"/>
                        <c:pt idx="0">
                          <c:v>Cl</c:v>
                        </c:pt>
                      </c15:dlblFieldTableCache>
                    </c15:dlblFTEntry>
                  </c15:dlblFieldTable>
                  <c15:showDataLabelsRange val="0"/>
                </c:ext>
                <c:ext xmlns:c16="http://schemas.microsoft.com/office/drawing/2014/chart" uri="{C3380CC4-5D6E-409C-BE32-E72D297353CC}">
                  <c16:uniqueId val="{00000003-C93E-482B-9F1E-A38FA2C2130A}"/>
                </c:ext>
              </c:extLst>
            </c:dLbl>
            <c:dLbl>
              <c:idx val="4"/>
              <c:tx>
                <c:strRef>
                  <c:f>'Piper Plot'!$Z$17</c:f>
                  <c:strCache>
                    <c:ptCount val="1"/>
                    <c:pt idx="0">
                      <c:v>Na + K</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{099C119B-140D-4AD3-A251-E2BE51AE63F5}</c15:txfldGUID>
                      <c15:f>'Piper Plot'!$Z$17</c15:f>
                      <c15:dlblFieldTableCache>
                        <c:ptCount val="1"/>
                        <c:pt idx="0">
                          <c:v>Na + K</c:v>
                        </c:pt>
                      </c15:dlblFieldTableCache>
                    </c15:dlblFTEntry>
                  </c15:dlblFieldTable>
                  <c15:showDataLabelsRange val="0"/>
                </c:ext>
                <c:ext xmlns:c16="http://schemas.microsoft.com/office/drawing/2014/chart" uri="{C3380CC4-5D6E-409C-BE32-E72D297353CC}">
                  <c16:uniqueId val="{00000004-C93E-482B-9F1E-A38FA2C2130A}"/>
                </c:ext>
              </c:extLst>
            </c:dLbl>
            <c:dLbl>
              <c:idx val="5"/>
              <c:tx>
                <c:strRef>
                  <c:f>'Piper Plot'!$Z$18</c:f>
                  <c:strCache>
                    <c:ptCount val="1"/>
                    <c:pt idx="0">
                      <c:v>Cl + SO4+NO3</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{18DBA5A0-214D-4DB0-A554-C446FB414936}</c15:txfldGUID>
                      <c15:f>'Piper Plot'!$Z$18</c15:f>
                      <c15:dlblFieldTableCache>
                        <c:ptCount val="1"/>
                        <c:pt idx="0">
                          <c:v>Cl + SO4+NO3</c:v>
                        </c:pt>
                      </c15:dlblFieldTableCache>
                    </c15:dlblFTEntry>
                  </c15:dlblFieldTable>
                  <c15:showDataLabelsRange val="0"/>
                </c:ext>
                <c:ext xmlns:c16="http://schemas.microsoft.com/office/drawing/2014/chart" uri="{C3380CC4-5D6E-409C-BE32-E72D297353CC}">
                  <c16:uniqueId val="{00000005-C93E-482B-9F1E-A38FA2C2130A}"/>
                </c:ext>
              </c:extLst>
            </c:dLbl>
            <c:dLbl>
              <c:idx val="6"/>
              <c:tx>
                <c:strRef>
                  <c:f>'Piper Plot'!$Z$19</c:f>
                  <c:strCache>
                    <c:ptCount val="1"/>
                    <c:pt idx="0">
                      <c:v>Ca + Mg</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{E6FF00E3-04FB-401D-9577-DC48C5CA34F7}</c15:txfldGUID>
                      <c15:f>'Piper Plot'!$Z$19</c15:f>
                      <c15:dlblFieldTableCache>
                        <c:ptCount val="1"/>
                        <c:pt idx="0">
                          <c:v>Ca + Mg</c:v>
                        </c:pt>
                      </c15:dlblFieldTableCache>
                    </c15:dlblFTEntry>
                  </c15:dlblFieldTable>
                  <c15:showDataLabelsRange val="0"/>
                </c:ext>
                <c:ext xmlns:c16="http://schemas.microsoft.com/office/drawing/2014/chart" uri="{C3380CC4-5D6E-409C-BE32-E72D297353CC}">
                  <c16:uniqueId val="{00000006-C93E-482B-9F1E-A38FA2C2130A}"/>
                </c:ext>
              </c:extLst>
            </c:dLbl>
            <c:dLbl>
              <c:idx val="7"/>
              <c:layout>
                <c:manualLayout>
                  <c:x val="-4.4633084230807828E-2"/>
                  <c:y val="-1.1971789443816059E-2"/>
                </c:manualLayout>
              </c:layout>
              <c:tx>
                <c:strRef>
                  <c:f>'Piper Plot'!$Z$20</c:f>
                  <c:strCache>
                    <c:ptCount val="1"/>
                    <c:pt idx="0">
                      <c:v>HCO3 + CO3</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dlblFTEntry>
                      <c15:txfldGUID>{BCEBFC0F-D6DC-412E-BCF9-8E24567CB47D}</c15:txfldGUID>
                      <c15:f>'Piper Plot'!$Z$20</c15:f>
                      <c15:dlblFieldTableCache>
                        <c:ptCount val="1"/>
                        <c:pt idx="0">
                          <c:v>HCO3 + CO3</c:v>
                        </c:pt>
                      </c15:dlblFieldTableCache>
                    </c15:dlblFTEntry>
                  </c15:dlblFieldTable>
                  <c15:showDataLabelsRange val="0"/>
                </c:ext>
                <c:ext xmlns:c16="http://schemas.microsoft.com/office/drawing/2014/chart" uri="{C3380CC4-5D6E-409C-BE32-E72D297353CC}">
                  <c16:uniqueId val="{00000007-C93E-482B-9F1E-A38FA2C2130A}"/>
                </c:ext>
              </c:extLst>
            </c:dLbl>
            <c:dLbl>
              <c:idx val="9"/>
              <c:tx>
                <c:strRef>
                  <c:f>'Piper Plot'!$Z$22</c:f>
                  <c:strCache>
                    <c:ptCount val="1"/>
                    <c:pt idx="0">
                      <c:v>100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{FBB82654-F2EC-4D39-AD23-286AB1116279}</c15:txfldGUID>
                      <c15:f>'Piper Plot'!$Z$22</c15:f>
                      <c15:dlblFieldTableCache>
                        <c:ptCount val="1"/>
                        <c:pt idx="0">
                          <c:v>100</c:v>
                        </c:pt>
                      </c15:dlblFieldTableCache>
                    </c15:dlblFTEntry>
                  </c15:dlblFieldTable>
                  <c15:showDataLabelsRange val="0"/>
                </c:ext>
                <c:ext xmlns:c16="http://schemas.microsoft.com/office/drawing/2014/chart" uri="{C3380CC4-5D6E-409C-BE32-E72D297353CC}">
                  <c16:uniqueId val="{00000008-C93E-482B-9F1E-A38FA2C2130A}"/>
                </c:ext>
              </c:extLst>
            </c:dLbl>
            <c:dLbl>
              <c:idx val="10"/>
              <c:tx>
                <c:strRef>
                  <c:f>'Piper Plot'!$Z$23</c:f>
                  <c:strCache>
                    <c:ptCount val="1"/>
                    <c:pt idx="0">
                      <c:v>80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{7AD309C4-67E5-4277-BC13-D2592D5403BE}</c15:txfldGUID>
                      <c15:f>'Piper Plot'!$Z$23</c15:f>
                      <c15:dlblFieldTableCache>
                        <c:ptCount val="1"/>
                        <c:pt idx="0">
                          <c:v>80</c:v>
                        </c:pt>
                      </c15:dlblFieldTableCache>
                    </c15:dlblFTEntry>
                  </c15:dlblFieldTable>
                  <c15:showDataLabelsRange val="0"/>
                </c:ext>
                <c:ext xmlns:c16="http://schemas.microsoft.com/office/drawing/2014/chart" uri="{C3380CC4-5D6E-409C-BE32-E72D297353CC}">
                  <c16:uniqueId val="{00000009-C93E-482B-9F1E-A38FA2C2130A}"/>
                </c:ext>
              </c:extLst>
            </c:dLbl>
            <c:dLbl>
              <c:idx val="11"/>
              <c:tx>
                <c:strRef>
                  <c:f>'Piper Plot'!$Z$24</c:f>
                  <c:strCache>
                    <c:ptCount val="1"/>
                    <c:pt idx="0">
                      <c:v>60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{C0569617-C311-4CFF-AB38-F7C79D11BC04}</c15:txfldGUID>
                      <c15:f>'Piper Plot'!$Z$24</c15:f>
                      <c15:dlblFieldTableCache>
                        <c:ptCount val="1"/>
                        <c:pt idx="0">
                          <c:v>60</c:v>
                        </c:pt>
                      </c15:dlblFieldTableCache>
                    </c15:dlblFTEntry>
                  </c15:dlblFieldTable>
                  <c15:showDataLabelsRange val="0"/>
                </c:ext>
                <c:ext xmlns:c16="http://schemas.microsoft.com/office/drawing/2014/chart" uri="{C3380CC4-5D6E-409C-BE32-E72D297353CC}">
                  <c16:uniqueId val="{0000000A-C93E-482B-9F1E-A38FA2C2130A}"/>
                </c:ext>
              </c:extLst>
            </c:dLbl>
            <c:dLbl>
              <c:idx val="12"/>
              <c:tx>
                <c:strRef>
                  <c:f>'Piper Plot'!$Z$25</c:f>
                  <c:strCache>
                    <c:ptCount val="1"/>
                    <c:pt idx="0">
                      <c:v>40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{EA19D750-1D8D-483F-8F01-1764C851F969}</c15:txfldGUID>
                      <c15:f>'Piper Plot'!$Z$25</c15:f>
                      <c15:dlblFieldTableCache>
                        <c:ptCount val="1"/>
                        <c:pt idx="0">
                          <c:v>40</c:v>
                        </c:pt>
                      </c15:dlblFieldTableCache>
                    </c15:dlblFTEntry>
                  </c15:dlblFieldTable>
                  <c15:showDataLabelsRange val="0"/>
                </c:ext>
                <c:ext xmlns:c16="http://schemas.microsoft.com/office/drawing/2014/chart" uri="{C3380CC4-5D6E-409C-BE32-E72D297353CC}">
                  <c16:uniqueId val="{0000000B-C93E-482B-9F1E-A38FA2C2130A}"/>
                </c:ext>
              </c:extLst>
            </c:dLbl>
            <c:dLbl>
              <c:idx val="13"/>
              <c:tx>
                <c:strRef>
                  <c:f>'Piper Plot'!$Z$26</c:f>
                  <c:strCache>
                    <c:ptCount val="1"/>
                    <c:pt idx="0">
                      <c:v>20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{A1A55441-70A8-44AA-BAEF-BB3A1A0B21A6}</c15:txfldGUID>
                      <c15:f>'Piper Plot'!$Z$26</c15:f>
                      <c15:dlblFieldTableCache>
                        <c:ptCount val="1"/>
                        <c:pt idx="0">
                          <c:v>20</c:v>
                        </c:pt>
                      </c15:dlblFieldTableCache>
                    </c15:dlblFTEntry>
                  </c15:dlblFieldTable>
                  <c15:showDataLabelsRange val="0"/>
                </c:ext>
                <c:ext xmlns:c16="http://schemas.microsoft.com/office/drawing/2014/chart" uri="{C3380CC4-5D6E-409C-BE32-E72D297353CC}">
                  <c16:uniqueId val="{0000000C-C93E-482B-9F1E-A38FA2C2130A}"/>
                </c:ext>
              </c:extLst>
            </c:dLbl>
            <c:dLbl>
              <c:idx val="14"/>
              <c:tx>
                <c:strRef>
                  <c:f>'Piper Plot'!$Z$27</c:f>
                  <c:strCache>
                    <c:ptCount val="1"/>
                    <c:pt idx="0">
                      <c:v>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{21B5A77C-F853-4FF5-8F1A-A6DACC10D4B0}</c15:txfldGUID>
                      <c15:f>'Piper Plot'!$Z$27</c15:f>
                      <c15:dlblFieldTableCache>
                        <c:ptCount val="1"/>
                        <c:pt idx="0">
                          <c:v>0</c:v>
                        </c:pt>
                      </c15:dlblFieldTableCache>
                    </c15:dlblFTEntry>
                  </c15:dlblFieldTable>
                  <c15:showDataLabelsRange val="0"/>
                </c:ext>
                <c:ext xmlns:c16="http://schemas.microsoft.com/office/drawing/2014/chart" uri="{C3380CC4-5D6E-409C-BE32-E72D297353CC}">
                  <c16:uniqueId val="{0000000D-C93E-482B-9F1E-A38FA2C2130A}"/>
                </c:ext>
              </c:extLst>
            </c:dLbl>
            <c:dLbl>
              <c:idx val="15"/>
              <c:tx>
                <c:strRef>
                  <c:f>'Piper Plot'!$Z$28</c:f>
                  <c:strCache>
                    <c:ptCount val="1"/>
                    <c:pt idx="0">
                      <c:v>-20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{AF2AE1EE-A666-4CB5-B16A-56E9365E43E9}</c15:txfldGUID>
                      <c15:f>'Piper Plot'!$Z$28</c15:f>
                      <c15:dlblFieldTableCache>
                        <c:ptCount val="1"/>
                        <c:pt idx="0">
                          <c:v>-20</c:v>
                        </c:pt>
                      </c15:dlblFieldTableCache>
                    </c15:dlblFTEntry>
                  </c15:dlblFieldTable>
                  <c15:showDataLabelsRange val="0"/>
                </c:ext>
                <c:ext xmlns:c16="http://schemas.microsoft.com/office/drawing/2014/chart" uri="{C3380CC4-5D6E-409C-BE32-E72D297353CC}">
                  <c16:uniqueId val="{0000000E-C93E-482B-9F1E-A38FA2C2130A}"/>
                </c:ext>
              </c:extLst>
            </c:dLbl>
            <c:dLbl>
              <c:idx val="16"/>
              <c:tx>
                <c:strRef>
                  <c:f>'Piper Plot'!$Z$29</c:f>
                  <c:strCache>
                    <c:ptCount val="1"/>
                    <c:pt idx="0">
                      <c:v>-40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{2AE0A907-85A0-487E-AA76-AEB3FDD355F5}</c15:txfldGUID>
                      <c15:f>'Piper Plot'!$Z$29</c15:f>
                      <c15:dlblFieldTableCache>
                        <c:ptCount val="1"/>
                        <c:pt idx="0">
                          <c:v>-40</c:v>
                        </c:pt>
                      </c15:dlblFieldTableCache>
                    </c15:dlblFTEntry>
                  </c15:dlblFieldTable>
                  <c15:showDataLabelsRange val="0"/>
                </c:ext>
                <c:ext xmlns:c16="http://schemas.microsoft.com/office/drawing/2014/chart" uri="{C3380CC4-5D6E-409C-BE32-E72D297353CC}">
                  <c16:uniqueId val="{0000000F-C93E-482B-9F1E-A38FA2C2130A}"/>
                </c:ext>
              </c:extLst>
            </c:dLbl>
            <c:dLbl>
              <c:idx val="17"/>
              <c:tx>
                <c:strRef>
                  <c:f>'Piper Plot'!$Z$30</c:f>
                  <c:strCache>
                    <c:ptCount val="1"/>
                    <c:pt idx="0">
                      <c:v>-60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{AE9BDBAA-4D0E-4CC0-A08B-B7D1895128AE}</c15:txfldGUID>
                      <c15:f>'Piper Plot'!$Z$30</c15:f>
                      <c15:dlblFieldTableCache>
                        <c:ptCount val="1"/>
                        <c:pt idx="0">
                          <c:v>-60</c:v>
                        </c:pt>
                      </c15:dlblFieldTableCache>
                    </c15:dlblFTEntry>
                  </c15:dlblFieldTable>
                  <c15:showDataLabelsRange val="0"/>
                </c:ext>
                <c:ext xmlns:c16="http://schemas.microsoft.com/office/drawing/2014/chart" uri="{C3380CC4-5D6E-409C-BE32-E72D297353CC}">
                  <c16:uniqueId val="{00000010-C93E-482B-9F1E-A38FA2C2130A}"/>
                </c:ext>
              </c:extLst>
            </c:dLbl>
            <c:dLbl>
              <c:idx val="18"/>
              <c:tx>
                <c:strRef>
                  <c:f>'Piper Plot'!$Z$31</c:f>
                  <c:strCache>
                    <c:ptCount val="1"/>
                    <c:pt idx="0">
                      <c:v>-80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{60BECF08-F32C-4C85-BE8A-8EA9B06FCEB4}</c15:txfldGUID>
                      <c15:f>'Piper Plot'!$Z$31</c15:f>
                      <c15:dlblFieldTableCache>
                        <c:ptCount val="1"/>
                        <c:pt idx="0">
                          <c:v>-80</c:v>
                        </c:pt>
                      </c15:dlblFieldTableCache>
                    </c15:dlblFTEntry>
                  </c15:dlblFieldTable>
                  <c15:showDataLabelsRange val="0"/>
                </c:ext>
                <c:ext xmlns:c16="http://schemas.microsoft.com/office/drawing/2014/chart" uri="{C3380CC4-5D6E-409C-BE32-E72D297353CC}">
                  <c16:uniqueId val="{00000011-C93E-482B-9F1E-A38FA2C2130A}"/>
                </c:ext>
              </c:extLst>
            </c:dLbl>
            <c:dLbl>
              <c:idx val="20"/>
              <c:tx>
                <c:strRef>
                  <c:f>'Piper Plot'!$Z$33</c:f>
                  <c:strCache>
                    <c:ptCount val="1"/>
                    <c:pt idx="0">
                      <c:v>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{EF71F67A-862F-46A8-A7CA-E1EE1249C684}</c15:txfldGUID>
                      <c15:f>'Piper Plot'!$Z$33</c15:f>
                      <c15:dlblFieldTableCache>
                        <c:ptCount val="1"/>
                        <c:pt idx="0">
                          <c:v>0</c:v>
                        </c:pt>
                      </c15:dlblFieldTableCache>
                    </c15:dlblFTEntry>
                  </c15:dlblFieldTable>
                  <c15:showDataLabelsRange val="0"/>
                </c:ext>
                <c:ext xmlns:c16="http://schemas.microsoft.com/office/drawing/2014/chart" uri="{C3380CC4-5D6E-409C-BE32-E72D297353CC}">
                  <c16:uniqueId val="{00000012-C93E-482B-9F1E-A38FA2C2130A}"/>
                </c:ext>
              </c:extLst>
            </c:dLbl>
            <c:dLbl>
              <c:idx val="21"/>
              <c:tx>
                <c:strRef>
                  <c:f>'Piper Plot'!$Z$34</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{34C473E6-972F-4EFE-B9D0-2CFD7BBFB061}</c15:txfldGUID>
                      <c15:f>'Piper Plot'!$Z$34</c15:f>
                      <c15:dlblFieldTableCache>
                        <c:ptCount val="1"/>
                        <c:pt idx="0">
                          <c:v>20</c:v>
                        </c:pt>
                      </c15:dlblFieldTableCache>
                    </c15:dlblFTEntry>
                  </c15:dlblFieldTable>
                  <c15:showDataLabelsRange val="0"/>
                </c:ext>
                <c:ext xmlns:c16="http://schemas.microsoft.com/office/drawing/2014/chart" uri="{C3380CC4-5D6E-409C-BE32-E72D297353CC}">
                  <c16:uniqueId val="{00000013-C93E-482B-9F1E-A38FA2C2130A}"/>
                </c:ext>
              </c:extLst>
            </c:dLbl>
            <c:dLbl>
              <c:idx val="22"/>
              <c:tx>
                <c:strRef>
                  <c:f>'Piper Plot'!$Z$35</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{EAA6FA56-29A6-4B35-BC10-6BCBFA6EBA84}</c15:txfldGUID>
                      <c15:f>'Piper Plot'!$Z$35</c15:f>
                      <c15:dlblFieldTableCache>
                        <c:ptCount val="1"/>
                        <c:pt idx="0">
                          <c:v>40</c:v>
                        </c:pt>
                      </c15:dlblFieldTableCache>
                    </c15:dlblFTEntry>
                  </c15:dlblFieldTable>
                  <c15:showDataLabelsRange val="0"/>
                </c:ext>
                <c:ext xmlns:c16="http://schemas.microsoft.com/office/drawing/2014/chart" uri="{C3380CC4-5D6E-409C-BE32-E72D297353CC}">
                  <c16:uniqueId val="{00000014-C93E-482B-9F1E-A38FA2C2130A}"/>
                </c:ext>
              </c:extLst>
            </c:dLbl>
            <c:dLbl>
              <c:idx val="23"/>
              <c:tx>
                <c:strRef>
                  <c:f>'Piper Plot'!$Z$36</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{11FD34ED-F3B5-4A44-AC7A-4C08CF0D5E98}</c15:txfldGUID>
                      <c15:f>'Piper Plot'!$Z$36</c15:f>
                      <c15:dlblFieldTableCache>
                        <c:ptCount val="1"/>
                        <c:pt idx="0">
                          <c:v>60</c:v>
                        </c:pt>
                      </c15:dlblFieldTableCache>
                    </c15:dlblFTEntry>
                  </c15:dlblFieldTable>
                  <c15:showDataLabelsRange val="0"/>
                </c:ext>
                <c:ext xmlns:c16="http://schemas.microsoft.com/office/drawing/2014/chart" uri="{C3380CC4-5D6E-409C-BE32-E72D297353CC}">
                  <c16:uniqueId val="{00000015-C93E-482B-9F1E-A38FA2C2130A}"/>
                </c:ext>
              </c:extLst>
            </c:dLbl>
            <c:dLbl>
              <c:idx val="24"/>
              <c:tx>
                <c:strRef>
                  <c:f>'Piper Plot'!$Z$37</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{3FBAB1E4-BFBB-44EC-BB66-FD014B8B264B}</c15:txfldGUID>
                      <c15:f>'Piper Plot'!$Z$37</c15:f>
                      <c15:dlblFieldTableCache>
                        <c:ptCount val="1"/>
                        <c:pt idx="0">
                          <c:v>80</c:v>
                        </c:pt>
                      </c15:dlblFieldTableCache>
                    </c15:dlblFTEntry>
                  </c15:dlblFieldTable>
                  <c15:showDataLabelsRange val="0"/>
                </c:ext>
                <c:ext xmlns:c16="http://schemas.microsoft.com/office/drawing/2014/chart" uri="{C3380CC4-5D6E-409C-BE32-E72D297353CC}">
                  <c16:uniqueId val="{00000016-C93E-482B-9F1E-A38FA2C2130A}"/>
                </c:ext>
              </c:extLst>
            </c:dLbl>
            <c:dLbl>
              <c:idx val="25"/>
              <c:tx>
                <c:strRef>
                  <c:f>'Piper Plot'!$Z$38</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{ED52A21B-D66B-47A9-A960-DDC8FEB275BA}</c15:txfldGUID>
                      <c15:f>'Piper Plot'!$Z$38</c15:f>
                      <c15:dlblFieldTableCache>
                        <c:ptCount val="1"/>
                        <c:pt idx="0">
                          <c:v>100</c:v>
                        </c:pt>
                      </c15:dlblFieldTableCache>
                    </c15:dlblFTEntry>
                  </c15:dlblFieldTable>
                  <c15:showDataLabelsRange val="0"/>
                </c:ext>
                <c:ext xmlns:c16="http://schemas.microsoft.com/office/drawing/2014/chart" uri="{C3380CC4-5D6E-409C-BE32-E72D297353CC}">
                  <c16:uniqueId val="{00000017-C93E-482B-9F1E-A38FA2C2130A}"/>
                </c:ext>
              </c:extLst>
            </c:dLbl>
            <c:dLbl>
              <c:idx val="26"/>
              <c:tx>
                <c:strRef>
                  <c:f>'Piper Plot'!$Z$39</c:f>
                  <c:strCache>
                    <c:ptCount val="1"/>
                    <c:pt idx="0">
                      <c:v>120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{34FA676C-B56A-4A24-8DEA-994A020793A0}</c15:txfldGUID>
                      <c15:f>'Piper Plot'!$Z$39</c15:f>
                      <c15:dlblFieldTableCache>
                        <c:ptCount val="1"/>
                        <c:pt idx="0">
                          <c:v>120</c:v>
                        </c:pt>
                      </c15:dlblFieldTableCache>
                    </c15:dlblFTEntry>
                  </c15:dlblFieldTable>
                  <c15:showDataLabelsRange val="0"/>
                </c:ext>
                <c:ext xmlns:c16="http://schemas.microsoft.com/office/drawing/2014/chart" uri="{C3380CC4-5D6E-409C-BE32-E72D297353CC}">
                  <c16:uniqueId val="{00000018-C93E-482B-9F1E-A38FA2C2130A}"/>
                </c:ext>
              </c:extLst>
            </c:dLbl>
            <c:dLbl>
              <c:idx val="27"/>
              <c:tx>
                <c:strRef>
                  <c:f>'Piper Plot'!$Z$40</c:f>
                  <c:strCache>
                    <c:ptCount val="1"/>
                    <c:pt idx="0">
                      <c:v>140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{C34ACCA6-1E07-4960-BD46-AA47EEC96BF8}</c15:txfldGUID>
                      <c15:f>'Piper Plot'!$Z$40</c15:f>
                      <c15:dlblFieldTableCache>
                        <c:ptCount val="1"/>
                        <c:pt idx="0">
                          <c:v>140</c:v>
                        </c:pt>
                      </c15:dlblFieldTableCache>
                    </c15:dlblFTEntry>
                  </c15:dlblFieldTable>
                  <c15:showDataLabelsRange val="0"/>
                </c:ext>
                <c:ext xmlns:c16="http://schemas.microsoft.com/office/drawing/2014/chart" uri="{C3380CC4-5D6E-409C-BE32-E72D297353CC}">
                  <c16:uniqueId val="{00000019-C93E-482B-9F1E-A38FA2C2130A}"/>
                </c:ext>
              </c:extLst>
            </c:dLbl>
            <c:dLbl>
              <c:idx val="28"/>
              <c:tx>
                <c:strRef>
                  <c:f>'Piper Plot'!$Z$41</c:f>
                  <c:strCache>
                    <c:ptCount val="1"/>
                    <c:pt idx="0">
                      <c:v>160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{4898AD75-3840-4AD8-A281-55D0319F262F}</c15:txfldGUID>
                      <c15:f>'Piper Plot'!$Z$41</c15:f>
                      <c15:dlblFieldTableCache>
                        <c:ptCount val="1"/>
                        <c:pt idx="0">
                          <c:v>160</c:v>
                        </c:pt>
                      </c15:dlblFieldTableCache>
                    </c15:dlblFTEntry>
                  </c15:dlblFieldTable>
                  <c15:showDataLabelsRange val="0"/>
                </c:ext>
                <c:ext xmlns:c16="http://schemas.microsoft.com/office/drawing/2014/chart" uri="{C3380CC4-5D6E-409C-BE32-E72D297353CC}">
                  <c16:uniqueId val="{0000001A-C93E-482B-9F1E-A38FA2C2130A}"/>
                </c:ext>
              </c:extLst>
            </c:dLbl>
            <c:dLbl>
              <c:idx val="29"/>
              <c:tx>
                <c:strRef>
                  <c:f>'Piper Plot'!$Z$42</c:f>
                  <c:strCache>
                    <c:ptCount val="1"/>
                    <c:pt idx="0">
                      <c:v>180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{0869E82D-4587-43E9-B8E9-8144468CFB6B}</c15:txfldGUID>
                      <c15:f>'Piper Plot'!$Z$42</c15:f>
                      <c15:dlblFieldTableCache>
                        <c:ptCount val="1"/>
                        <c:pt idx="0">
                          <c:v>180</c:v>
                        </c:pt>
                      </c15:dlblFieldTableCache>
                    </c15:dlblFTEntry>
                  </c15:dlblFieldTable>
                  <c15:showDataLabelsRange val="0"/>
                </c:ext>
                <c:ext xmlns:c16="http://schemas.microsoft.com/office/drawing/2014/chart" uri="{C3380CC4-5D6E-409C-BE32-E72D297353CC}">
                  <c16:uniqueId val="{0000001B-C93E-482B-9F1E-A38FA2C2130A}"/>
                </c:ext>
              </c:extLst>
            </c:dLbl>
            <c:dLbl>
              <c:idx val="31"/>
              <c:tx>
                <c:strRef>
                  <c:f>'Piper Plot'!$Z$44</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{8FE9B7B7-1369-4037-99BD-99E509B06041}</c15:txfldGUID>
                      <c15:f>'Piper Plot'!$Z$44</c15:f>
                      <c15:dlblFieldTableCache>
                        <c:ptCount val="1"/>
                        <c:pt idx="0">
                          <c:v>100</c:v>
                        </c:pt>
                      </c15:dlblFieldTableCache>
                    </c15:dlblFTEntry>
                  </c15:dlblFieldTable>
                  <c15:showDataLabelsRange val="0"/>
                </c:ext>
                <c:ext xmlns:c16="http://schemas.microsoft.com/office/drawing/2014/chart" uri="{C3380CC4-5D6E-409C-BE32-E72D297353CC}">
                  <c16:uniqueId val="{0000001C-C93E-482B-9F1E-A38FA2C2130A}"/>
                </c:ext>
              </c:extLst>
            </c:dLbl>
            <c:dLbl>
              <c:idx val="32"/>
              <c:tx>
                <c:strRef>
                  <c:f>'Piper Plot'!$Z$45</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{7B407E7F-8459-4F22-9495-A557ECFCA528}</c15:txfldGUID>
                      <c15:f>'Piper Plot'!$Z$45</c15:f>
                      <c15:dlblFieldTableCache>
                        <c:ptCount val="1"/>
                        <c:pt idx="0">
                          <c:v>80</c:v>
                        </c:pt>
                      </c15:dlblFieldTableCache>
                    </c15:dlblFTEntry>
                  </c15:dlblFieldTable>
                  <c15:showDataLabelsRange val="0"/>
                </c:ext>
                <c:ext xmlns:c16="http://schemas.microsoft.com/office/drawing/2014/chart" uri="{C3380CC4-5D6E-409C-BE32-E72D297353CC}">
                  <c16:uniqueId val="{0000001D-C93E-482B-9F1E-A38FA2C2130A}"/>
                </c:ext>
              </c:extLst>
            </c:dLbl>
            <c:dLbl>
              <c:idx val="33"/>
              <c:tx>
                <c:strRef>
                  <c:f>'Piper Plot'!$Z$46</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{CA2FD37F-8BD1-4C28-8582-476812CB4278}</c15:txfldGUID>
                      <c15:f>'Piper Plot'!$Z$46</c15:f>
                      <c15:dlblFieldTableCache>
                        <c:ptCount val="1"/>
                        <c:pt idx="0">
                          <c:v>60</c:v>
                        </c:pt>
                      </c15:dlblFieldTableCache>
                    </c15:dlblFTEntry>
                  </c15:dlblFieldTable>
                  <c15:showDataLabelsRange val="0"/>
                </c:ext>
                <c:ext xmlns:c16="http://schemas.microsoft.com/office/drawing/2014/chart" uri="{C3380CC4-5D6E-409C-BE32-E72D297353CC}">
                  <c16:uniqueId val="{0000001E-C93E-482B-9F1E-A38FA2C2130A}"/>
                </c:ext>
              </c:extLst>
            </c:dLbl>
            <c:dLbl>
              <c:idx val="34"/>
              <c:tx>
                <c:strRef>
                  <c:f>'Piper Plot'!$Z$47</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{5C8FEE8D-6ABE-4394-B1F6-AA9F9CCE7AE6}</c15:txfldGUID>
                      <c15:f>'Piper Plot'!$Z$47</c15:f>
                      <c15:dlblFieldTableCache>
                        <c:ptCount val="1"/>
                        <c:pt idx="0">
                          <c:v>40</c:v>
                        </c:pt>
                      </c15:dlblFieldTableCache>
                    </c15:dlblFTEntry>
                  </c15:dlblFieldTable>
                  <c15:showDataLabelsRange val="0"/>
                </c:ext>
                <c:ext xmlns:c16="http://schemas.microsoft.com/office/drawing/2014/chart" uri="{C3380CC4-5D6E-409C-BE32-E72D297353CC}">
                  <c16:uniqueId val="{0000001F-C93E-482B-9F1E-A38FA2C2130A}"/>
                </c:ext>
              </c:extLst>
            </c:dLbl>
            <c:dLbl>
              <c:idx val="35"/>
              <c:tx>
                <c:strRef>
                  <c:f>'Piper Plot'!$Z$48</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{A75835F4-9D67-4852-B96C-E60E06EF9130}</c15:txfldGUID>
                      <c15:f>'Piper Plot'!$Z$48</c15:f>
                      <c15:dlblFieldTableCache>
                        <c:ptCount val="1"/>
                        <c:pt idx="0">
                          <c:v>20</c:v>
                        </c:pt>
                      </c15:dlblFieldTableCache>
                    </c15:dlblFTEntry>
                  </c15:dlblFieldTable>
                  <c15:showDataLabelsRange val="0"/>
                </c:ext>
                <c:ext xmlns:c16="http://schemas.microsoft.com/office/drawing/2014/chart" uri="{C3380CC4-5D6E-409C-BE32-E72D297353CC}">
                  <c16:uniqueId val="{00000020-C93E-482B-9F1E-A38FA2C2130A}"/>
                </c:ext>
              </c:extLst>
            </c:dLbl>
            <c:dLbl>
              <c:idx val="36"/>
              <c:tx>
                <c:strRef>
                  <c:f>'Piper Plot'!$Z$49</c:f>
                  <c:strCache>
                    <c:ptCount val="1"/>
                    <c:pt idx="0">
                      <c:v>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{50606B27-0E83-4DAF-BBF2-A8207A287C00}</c15:txfldGUID>
                      <c15:f>'Piper Plot'!$Z$49</c15:f>
                      <c15:dlblFieldTableCache>
                        <c:ptCount val="1"/>
                        <c:pt idx="0">
                          <c:v>0</c:v>
                        </c:pt>
                      </c15:dlblFieldTableCache>
                    </c15:dlblFTEntry>
                  </c15:dlblFieldTable>
                  <c15:showDataLabelsRange val="0"/>
                </c:ext>
                <c:ext xmlns:c16="http://schemas.microsoft.com/office/drawing/2014/chart" uri="{C3380CC4-5D6E-409C-BE32-E72D297353CC}">
                  <c16:uniqueId val="{00000021-C93E-482B-9F1E-A38FA2C2130A}"/>
                </c:ext>
              </c:extLst>
            </c:dLbl>
            <c:dLbl>
              <c:idx val="37"/>
              <c:tx>
                <c:strRef>
                  <c:f>'Piper Plot'!$Z$50</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{3F8524F3-E6FF-4879-86BD-BAFF755566C3}</c15:txfldGUID>
                      <c15:f>'Piper Plot'!$Z$50</c15:f>
                      <c15:dlblFieldTableCache>
                        <c:ptCount val="1"/>
                        <c:pt idx="0">
                          <c:v>-20</c:v>
                        </c:pt>
                      </c15:dlblFieldTableCache>
                    </c15:dlblFTEntry>
                  </c15:dlblFieldTable>
                  <c15:showDataLabelsRange val="0"/>
                </c:ext>
                <c:ext xmlns:c16="http://schemas.microsoft.com/office/drawing/2014/chart" uri="{C3380CC4-5D6E-409C-BE32-E72D297353CC}">
                  <c16:uniqueId val="{00000022-C93E-482B-9F1E-A38FA2C2130A}"/>
                </c:ext>
              </c:extLst>
            </c:dLbl>
            <c:dLbl>
              <c:idx val="38"/>
              <c:tx>
                <c:strRef>
                  <c:f>'Piper Plot'!$Z$51</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{B64BDBC9-43C1-4111-A76C-50B97521667F}</c15:txfldGUID>
                      <c15:f>'Piper Plot'!$Z$51</c15:f>
                      <c15:dlblFieldTableCache>
                        <c:ptCount val="1"/>
                        <c:pt idx="0">
                          <c:v>-40</c:v>
                        </c:pt>
                      </c15:dlblFieldTableCache>
                    </c15:dlblFTEntry>
                  </c15:dlblFieldTable>
                  <c15:showDataLabelsRange val="0"/>
                </c:ext>
                <c:ext xmlns:c16="http://schemas.microsoft.com/office/drawing/2014/chart" uri="{C3380CC4-5D6E-409C-BE32-E72D297353CC}">
                  <c16:uniqueId val="{00000023-C93E-482B-9F1E-A38FA2C2130A}"/>
                </c:ext>
              </c:extLst>
            </c:dLbl>
            <c:dLbl>
              <c:idx val="39"/>
              <c:tx>
                <c:strRef>
                  <c:f>'Piper Plot'!$Z$52</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{DDC8A8D7-AC39-4E6B-A925-E4CF5DC63B8D}</c15:txfldGUID>
                      <c15:f>'Piper Plot'!$Z$52</c15:f>
                      <c15:dlblFieldTableCache>
                        <c:ptCount val="1"/>
                        <c:pt idx="0">
                          <c:v>-60</c:v>
                        </c:pt>
                      </c15:dlblFieldTableCache>
                    </c15:dlblFTEntry>
                  </c15:dlblFieldTable>
                  <c15:showDataLabelsRange val="0"/>
                </c:ext>
                <c:ext xmlns:c16="http://schemas.microsoft.com/office/drawing/2014/chart" uri="{C3380CC4-5D6E-409C-BE32-E72D297353CC}">
                  <c16:uniqueId val="{00000024-C93E-482B-9F1E-A38FA2C2130A}"/>
                </c:ext>
              </c:extLst>
            </c:dLbl>
            <c:dLbl>
              <c:idx val="40"/>
              <c:tx>
                <c:strRef>
                  <c:f>'Piper Plot'!$Z$53</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{92A279F0-B4F9-4BDB-86DE-CE2A58C779C7}</c15:txfldGUID>
                      <c15:f>'Piper Plot'!$Z$53</c15:f>
                      <c15:dlblFieldTableCache>
                        <c:ptCount val="1"/>
                        <c:pt idx="0">
                          <c:v>-80</c:v>
                        </c:pt>
                      </c15:dlblFieldTableCache>
                    </c15:dlblFTEntry>
                  </c15:dlblFieldTable>
                  <c15:showDataLabelsRange val="0"/>
                </c:ext>
                <c:ext xmlns:c16="http://schemas.microsoft.com/office/drawing/2014/chart" uri="{C3380CC4-5D6E-409C-BE32-E72D297353CC}">
                  <c16:uniqueId val="{00000025-C93E-482B-9F1E-A38FA2C2130A}"/>
                </c:ext>
              </c:extLst>
            </c:dLbl>
            <c:dLbl>
              <c:idx val="42"/>
              <c:tx>
                <c:strRef>
                  <c:f>'Piper Plot'!$Z$55</c:f>
                  <c:strCache>
                    <c:ptCount val="1"/>
                    <c:pt idx="0">
                      <c:v>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{39296CA7-2935-4346-A028-70A255CCC0F6}</c15:txfldGUID>
                      <c15:f>'Piper Plot'!$Z$55</c15:f>
                      <c15:dlblFieldTableCache>
                        <c:ptCount val="1"/>
                        <c:pt idx="0">
                          <c:v>0</c:v>
                        </c:pt>
                      </c15:dlblFieldTableCache>
                    </c15:dlblFTEntry>
                  </c15:dlblFieldTable>
                  <c15:showDataLabelsRange val="0"/>
                </c:ext>
                <c:ext xmlns:c16="http://schemas.microsoft.com/office/drawing/2014/chart" uri="{C3380CC4-5D6E-409C-BE32-E72D297353CC}">
                  <c16:uniqueId val="{00000026-C93E-482B-9F1E-A38FA2C2130A}"/>
                </c:ext>
              </c:extLst>
            </c:dLbl>
            <c:dLbl>
              <c:idx val="43"/>
              <c:tx>
                <c:strRef>
                  <c:f>'Piper Plot'!$Z$56</c:f>
                  <c:strCache>
                    <c:ptCount val="1"/>
                    <c:pt idx="0">
                      <c:v>20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{8BD65074-05D3-4D8F-9ACF-52E15AEBE6E5}</c15:txfldGUID>
                      <c15:f>'Piper Plot'!$Z$56</c15:f>
                      <c15:dlblFieldTableCache>
                        <c:ptCount val="1"/>
                        <c:pt idx="0">
                          <c:v>20</c:v>
                        </c:pt>
                      </c15:dlblFieldTableCache>
                    </c15:dlblFTEntry>
                  </c15:dlblFieldTable>
                  <c15:showDataLabelsRange val="0"/>
                </c:ext>
                <c:ext xmlns:c16="http://schemas.microsoft.com/office/drawing/2014/chart" uri="{C3380CC4-5D6E-409C-BE32-E72D297353CC}">
                  <c16:uniqueId val="{00000027-C93E-482B-9F1E-A38FA2C2130A}"/>
                </c:ext>
              </c:extLst>
            </c:dLbl>
            <c:dLbl>
              <c:idx val="44"/>
              <c:tx>
                <c:strRef>
                  <c:f>'Piper Plot'!$Z$57</c:f>
                  <c:strCache>
                    <c:ptCount val="1"/>
                    <c:pt idx="0">
                      <c:v>40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{FFABAD13-725E-4205-B41D-B59C0B1536C4}</c15:txfldGUID>
                      <c15:f>'Piper Plot'!$Z$57</c15:f>
                      <c15:dlblFieldTableCache>
                        <c:ptCount val="1"/>
                        <c:pt idx="0">
                          <c:v>40</c:v>
                        </c:pt>
                      </c15:dlblFieldTableCache>
                    </c15:dlblFTEntry>
                  </c15:dlblFieldTable>
                  <c15:showDataLabelsRange val="0"/>
                </c:ext>
                <c:ext xmlns:c16="http://schemas.microsoft.com/office/drawing/2014/chart" uri="{C3380CC4-5D6E-409C-BE32-E72D297353CC}">
                  <c16:uniqueId val="{00000028-C93E-482B-9F1E-A38FA2C2130A}"/>
                </c:ext>
              </c:extLst>
            </c:dLbl>
            <c:dLbl>
              <c:idx val="45"/>
              <c:tx>
                <c:strRef>
                  <c:f>'Piper Plot'!$Z$58</c:f>
                  <c:strCache>
                    <c:ptCount val="1"/>
                    <c:pt idx="0">
                      <c:v>60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{68B4A746-CD7A-485C-B665-208AF8010C68}</c15:txfldGUID>
                      <c15:f>'Piper Plot'!$Z$58</c15:f>
                      <c15:dlblFieldTableCache>
                        <c:ptCount val="1"/>
                        <c:pt idx="0">
                          <c:v>60</c:v>
                        </c:pt>
                      </c15:dlblFieldTableCache>
                    </c15:dlblFTEntry>
                  </c15:dlblFieldTable>
                  <c15:showDataLabelsRange val="0"/>
                </c:ext>
                <c:ext xmlns:c16="http://schemas.microsoft.com/office/drawing/2014/chart" uri="{C3380CC4-5D6E-409C-BE32-E72D297353CC}">
                  <c16:uniqueId val="{00000029-C93E-482B-9F1E-A38FA2C2130A}"/>
                </c:ext>
              </c:extLst>
            </c:dLbl>
            <c:dLbl>
              <c:idx val="46"/>
              <c:tx>
                <c:strRef>
                  <c:f>'Piper Plot'!$Z$59</c:f>
                  <c:strCache>
                    <c:ptCount val="1"/>
                    <c:pt idx="0">
                      <c:v>80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{4AEC9009-E9B9-429A-A2EA-6E79CAE43455}</c15:txfldGUID>
                      <c15:f>'Piper Plot'!$Z$59</c15:f>
                      <c15:dlblFieldTableCache>
                        <c:ptCount val="1"/>
                        <c:pt idx="0">
                          <c:v>80</c:v>
                        </c:pt>
                      </c15:dlblFieldTableCache>
                    </c15:dlblFTEntry>
                  </c15:dlblFieldTable>
                  <c15:showDataLabelsRange val="0"/>
                </c:ext>
                <c:ext xmlns:c16="http://schemas.microsoft.com/office/drawing/2014/chart" uri="{C3380CC4-5D6E-409C-BE32-E72D297353CC}">
                  <c16:uniqueId val="{0000002A-C93E-482B-9F1E-A38FA2C2130A}"/>
                </c:ext>
              </c:extLst>
            </c:dLbl>
            <c:dLbl>
              <c:idx val="47"/>
              <c:tx>
                <c:strRef>
                  <c:f>'Piper Plot'!$Z$60</c:f>
                  <c:strCache>
                    <c:ptCount val="1"/>
                    <c:pt idx="0">
                      <c:v>100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{814D8102-C90E-45B8-B5BA-ED9F65A7B8B8}</c15:txfldGUID>
                      <c15:f>'Piper Plot'!$Z$60</c15:f>
                      <c15:dlblFieldTableCache>
                        <c:ptCount val="1"/>
                        <c:pt idx="0">
                          <c:v>100</c:v>
                        </c:pt>
                      </c15:dlblFieldTableCache>
                    </c15:dlblFTEntry>
                  </c15:dlblFieldTable>
                  <c15:showDataLabelsRange val="0"/>
                </c:ext>
                <c:ext xmlns:c16="http://schemas.microsoft.com/office/drawing/2014/chart" uri="{C3380CC4-5D6E-409C-BE32-E72D297353CC}">
                  <c16:uniqueId val="{0000002B-C93E-482B-9F1E-A38FA2C2130A}"/>
                </c:ext>
              </c:extLst>
            </c:dLbl>
            <c:dLbl>
              <c:idx val="48"/>
              <c:tx>
                <c:strRef>
                  <c:f>'Piper Plot'!$Z$61</c:f>
                  <c:strCache>
                    <c:ptCount val="1"/>
                    <c:pt idx="0">
                      <c:v>120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{8224F4F8-40C1-481F-A52D-3FD21030F404}</c15:txfldGUID>
                      <c15:f>'Piper Plot'!$Z$61</c15:f>
                      <c15:dlblFieldTableCache>
                        <c:ptCount val="1"/>
                        <c:pt idx="0">
                          <c:v>120</c:v>
                        </c:pt>
                      </c15:dlblFieldTableCache>
                    </c15:dlblFTEntry>
                  </c15:dlblFieldTable>
                  <c15:showDataLabelsRange val="0"/>
                </c:ext>
                <c:ext xmlns:c16="http://schemas.microsoft.com/office/drawing/2014/chart" uri="{C3380CC4-5D6E-409C-BE32-E72D297353CC}">
                  <c16:uniqueId val="{0000002C-C93E-482B-9F1E-A38FA2C2130A}"/>
                </c:ext>
              </c:extLst>
            </c:dLbl>
            <c:dLbl>
              <c:idx val="49"/>
              <c:tx>
                <c:strRef>
                  <c:f>'Piper Plot'!$Z$62</c:f>
                  <c:strCache>
                    <c:ptCount val="1"/>
                    <c:pt idx="0">
                      <c:v>140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{8D6ED807-0A08-407E-A848-0A02485DC1C1}</c15:txfldGUID>
                      <c15:f>'Piper Plot'!$Z$62</c15:f>
                      <c15:dlblFieldTableCache>
                        <c:ptCount val="1"/>
                        <c:pt idx="0">
                          <c:v>140</c:v>
                        </c:pt>
                      </c15:dlblFieldTableCache>
                    </c15:dlblFTEntry>
                  </c15:dlblFieldTable>
                  <c15:showDataLabelsRange val="0"/>
                </c:ext>
                <c:ext xmlns:c16="http://schemas.microsoft.com/office/drawing/2014/chart" uri="{C3380CC4-5D6E-409C-BE32-E72D297353CC}">
                  <c16:uniqueId val="{0000002D-C93E-482B-9F1E-A38FA2C2130A}"/>
                </c:ext>
              </c:extLst>
            </c:dLbl>
            <c:dLbl>
              <c:idx val="50"/>
              <c:tx>
                <c:strRef>
                  <c:f>'Piper Plot'!$Z$63</c:f>
                  <c:strCache>
                    <c:ptCount val="1"/>
                    <c:pt idx="0">
                      <c:v>160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{B3582576-4479-4D30-AD2B-CB376B016889}</c15:txfldGUID>
                      <c15:f>'Piper Plot'!$Z$63</c15:f>
                      <c15:dlblFieldTableCache>
                        <c:ptCount val="1"/>
                        <c:pt idx="0">
                          <c:v>160</c:v>
                        </c:pt>
                      </c15:dlblFieldTableCache>
                    </c15:dlblFTEntry>
                  </c15:dlblFieldTable>
                  <c15:showDataLabelsRange val="0"/>
                </c:ext>
                <c:ext xmlns:c16="http://schemas.microsoft.com/office/drawing/2014/chart" uri="{C3380CC4-5D6E-409C-BE32-E72D297353CC}">
                  <c16:uniqueId val="{0000002E-C93E-482B-9F1E-A38FA2C2130A}"/>
                </c:ext>
              </c:extLst>
            </c:dLbl>
            <c:dLbl>
              <c:idx val="51"/>
              <c:tx>
                <c:strRef>
                  <c:f>'Piper Plot'!$Z$64</c:f>
                  <c:strCache>
                    <c:ptCount val="1"/>
                    <c:pt idx="0">
                      <c:v>180</c:v>
                    </c:pt>
                  </c:strCache>
                </c:strRef>
              </c:tx>
              <c:spPr>
                <a:noFill/>
                <a:ln w="25400">
                  <a:noFill/>
                </a:ln>
              </c:spPr>
              <c:txPr>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{58BAF9E1-93E7-4352-B849-F9CFE5350F36}</c15:txfldGUID>
                      <c15:f>'Piper Plot'!$Z$64</c15:f>
                      <c15:dlblFieldTableCache>
                        <c:ptCount val="1"/>
                        <c:pt idx="0">
                          <c:v>180</c:v>
                        </c:pt>
                      </c15:dlblFieldTableCache>
                    </c15:dlblFTEntry>
                  </c15:dlblFieldTable>
                  <c15:showDataLabelsRange val="0"/>
                </c:ext>
                <c:ext xmlns:c16="http://schemas.microsoft.com/office/drawing/2014/chart" uri="{C3380CC4-5D6E-409C-BE32-E72D297353CC}">
                  <c16:uniqueId val="{0000002F-C93E-482B-9F1E-A38FA2C2130A}"/>
                </c:ext>
              </c:extLst>
            </c:dLbl>
            <c:dLbl>
              <c:idx val="53"/>
              <c:tx>
                <c:strRef>
                  <c:f>'Piper Plot'!$Z$66</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{7AD76BC9-DC92-4744-8C07-8A02746AB9D3}</c15:txfldGUID>
                      <c15:f>'Piper Plot'!$Z$66</c15:f>
                      <c15:dlblFieldTableCache>
                        <c:ptCount val="1"/>
                        <c:pt idx="0">
                          <c:v>100</c:v>
                        </c:pt>
                      </c15:dlblFieldTableCache>
                    </c15:dlblFTEntry>
                  </c15:dlblFieldTable>
                  <c15:showDataLabelsRange val="0"/>
                </c:ext>
                <c:ext xmlns:c16="http://schemas.microsoft.com/office/drawing/2014/chart" uri="{C3380CC4-5D6E-409C-BE32-E72D297353CC}">
                  <c16:uniqueId val="{00000030-C93E-482B-9F1E-A38FA2C2130A}"/>
                </c:ext>
              </c:extLst>
            </c:dLbl>
            <c:dLbl>
              <c:idx val="54"/>
              <c:tx>
                <c:strRef>
                  <c:f>'Piper Plot'!$Z$67</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{6DCA9DA4-13E5-4AA7-8244-C1B7FB8F0BCA}</c15:txfldGUID>
                      <c15:f>'Piper Plot'!$Z$67</c15:f>
                      <c15:dlblFieldTableCache>
                        <c:ptCount val="1"/>
                        <c:pt idx="0">
                          <c:v>80</c:v>
                        </c:pt>
                      </c15:dlblFieldTableCache>
                    </c15:dlblFTEntry>
                  </c15:dlblFieldTable>
                  <c15:showDataLabelsRange val="0"/>
                </c:ext>
                <c:ext xmlns:c16="http://schemas.microsoft.com/office/drawing/2014/chart" uri="{C3380CC4-5D6E-409C-BE32-E72D297353CC}">
                  <c16:uniqueId val="{00000031-C93E-482B-9F1E-A38FA2C2130A}"/>
                </c:ext>
              </c:extLst>
            </c:dLbl>
            <c:dLbl>
              <c:idx val="55"/>
              <c:tx>
                <c:strRef>
                  <c:f>'Piper Plot'!$Z$68</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{16F0BB58-C216-489D-A914-FCA68027F8A8}</c15:txfldGUID>
                      <c15:f>'Piper Plot'!$Z$68</c15:f>
                      <c15:dlblFieldTableCache>
                        <c:ptCount val="1"/>
                        <c:pt idx="0">
                          <c:v>60</c:v>
                        </c:pt>
                      </c15:dlblFieldTableCache>
                    </c15:dlblFTEntry>
                  </c15:dlblFieldTable>
                  <c15:showDataLabelsRange val="0"/>
                </c:ext>
                <c:ext xmlns:c16="http://schemas.microsoft.com/office/drawing/2014/chart" uri="{C3380CC4-5D6E-409C-BE32-E72D297353CC}">
                  <c16:uniqueId val="{00000032-C93E-482B-9F1E-A38FA2C2130A}"/>
                </c:ext>
              </c:extLst>
            </c:dLbl>
            <c:dLbl>
              <c:idx val="56"/>
              <c:tx>
                <c:strRef>
                  <c:f>'Piper Plot'!$Z$69</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{BA763DEB-AD2E-4FEB-9480-79F7E0596A18}</c15:txfldGUID>
                      <c15:f>'Piper Plot'!$Z$69</c15:f>
                      <c15:dlblFieldTableCache>
                        <c:ptCount val="1"/>
                        <c:pt idx="0">
                          <c:v>40</c:v>
                        </c:pt>
                      </c15:dlblFieldTableCache>
                    </c15:dlblFTEntry>
                  </c15:dlblFieldTable>
                  <c15:showDataLabelsRange val="0"/>
                </c:ext>
                <c:ext xmlns:c16="http://schemas.microsoft.com/office/drawing/2014/chart" uri="{C3380CC4-5D6E-409C-BE32-E72D297353CC}">
                  <c16:uniqueId val="{00000033-C93E-482B-9F1E-A38FA2C2130A}"/>
                </c:ext>
              </c:extLst>
            </c:dLbl>
            <c:dLbl>
              <c:idx val="57"/>
              <c:tx>
                <c:strRef>
                  <c:f>'Piper Plot'!$Z$70</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{3A39575A-E5F2-43F0-8412-F09C3E0F4606}</c15:txfldGUID>
                      <c15:f>'Piper Plot'!$Z$70</c15:f>
                      <c15:dlblFieldTableCache>
                        <c:ptCount val="1"/>
                        <c:pt idx="0">
                          <c:v>20</c:v>
                        </c:pt>
                      </c15:dlblFieldTableCache>
                    </c15:dlblFTEntry>
                  </c15:dlblFieldTable>
                  <c15:showDataLabelsRange val="0"/>
                </c:ext>
                <c:ext xmlns:c16="http://schemas.microsoft.com/office/drawing/2014/chart" uri="{C3380CC4-5D6E-409C-BE32-E72D297353CC}">
                  <c16:uniqueId val="{00000034-C93E-482B-9F1E-A38FA2C2130A}"/>
                </c:ext>
              </c:extLst>
            </c:dLbl>
            <c:dLbl>
              <c:idx val="58"/>
              <c:tx>
                <c:strRef>
                  <c:f>'Piper Plot'!$Z$71</c:f>
                  <c:strCache>
                    <c:ptCount val="1"/>
                    <c:pt idx="0">
                      <c:v>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{B62DB572-44CC-4519-9084-63D3AE645854}</c15:txfldGUID>
                      <c15:f>'Piper Plot'!$Z$71</c15:f>
                      <c15:dlblFieldTableCache>
                        <c:ptCount val="1"/>
                        <c:pt idx="0">
                          <c:v>0</c:v>
                        </c:pt>
                      </c15:dlblFieldTableCache>
                    </c15:dlblFTEntry>
                  </c15:dlblFieldTable>
                  <c15:showDataLabelsRange val="0"/>
                </c:ext>
                <c:ext xmlns:c16="http://schemas.microsoft.com/office/drawing/2014/chart" uri="{C3380CC4-5D6E-409C-BE32-E72D297353CC}">
                  <c16:uniqueId val="{00000035-C93E-482B-9F1E-A38FA2C2130A}"/>
                </c:ext>
              </c:extLst>
            </c:dLbl>
            <c:dLbl>
              <c:idx val="59"/>
              <c:tx>
                <c:strRef>
                  <c:f>'Piper Plot'!$Z$72</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{CFB8B71A-1111-4581-B24D-58B0142B1C3F}</c15:txfldGUID>
                      <c15:f>'Piper Plot'!$Z$72</c15:f>
                      <c15:dlblFieldTableCache>
                        <c:ptCount val="1"/>
                        <c:pt idx="0">
                          <c:v>-20</c:v>
                        </c:pt>
                      </c15:dlblFieldTableCache>
                    </c15:dlblFTEntry>
                  </c15:dlblFieldTable>
                  <c15:showDataLabelsRange val="0"/>
                </c:ext>
                <c:ext xmlns:c16="http://schemas.microsoft.com/office/drawing/2014/chart" uri="{C3380CC4-5D6E-409C-BE32-E72D297353CC}">
                  <c16:uniqueId val="{00000036-C93E-482B-9F1E-A38FA2C2130A}"/>
                </c:ext>
              </c:extLst>
            </c:dLbl>
            <c:dLbl>
              <c:idx val="60"/>
              <c:tx>
                <c:strRef>
                  <c:f>'Piper Plot'!$Z$73</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{3CE67F72-C386-4FEE-8651-11DA151FEC1C}</c15:txfldGUID>
                      <c15:f>'Piper Plot'!$Z$73</c15:f>
                      <c15:dlblFieldTableCache>
                        <c:ptCount val="1"/>
                        <c:pt idx="0">
                          <c:v>-40</c:v>
                        </c:pt>
                      </c15:dlblFieldTableCache>
                    </c15:dlblFTEntry>
                  </c15:dlblFieldTable>
                  <c15:showDataLabelsRange val="0"/>
                </c:ext>
                <c:ext xmlns:c16="http://schemas.microsoft.com/office/drawing/2014/chart" uri="{C3380CC4-5D6E-409C-BE32-E72D297353CC}">
                  <c16:uniqueId val="{00000037-C93E-482B-9F1E-A38FA2C2130A}"/>
                </c:ext>
              </c:extLst>
            </c:dLbl>
            <c:dLbl>
              <c:idx val="61"/>
              <c:tx>
                <c:strRef>
                  <c:f>'Piper Plot'!$Z$74</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{4ABE3B8E-B839-4536-9A22-4153399EFB24}</c15:txfldGUID>
                      <c15:f>'Piper Plot'!$Z$74</c15:f>
                      <c15:dlblFieldTableCache>
                        <c:ptCount val="1"/>
                        <c:pt idx="0">
                          <c:v>-60</c:v>
                        </c:pt>
                      </c15:dlblFieldTableCache>
                    </c15:dlblFTEntry>
                  </c15:dlblFieldTable>
                  <c15:showDataLabelsRange val="0"/>
                </c:ext>
                <c:ext xmlns:c16="http://schemas.microsoft.com/office/drawing/2014/chart" uri="{C3380CC4-5D6E-409C-BE32-E72D297353CC}">
                  <c16:uniqueId val="{00000038-C93E-482B-9F1E-A38FA2C2130A}"/>
                </c:ext>
              </c:extLst>
            </c:dLbl>
            <c:dLbl>
              <c:idx val="62"/>
              <c:tx>
                <c:strRef>
                  <c:f>'Piper Plot'!$Z$75</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{C6EAE441-0E79-471A-AA34-E2659ED38939}</c15:txfldGUID>
                      <c15:f>'Piper Plot'!$Z$75</c15:f>
                      <c15:dlblFieldTableCache>
                        <c:ptCount val="1"/>
                        <c:pt idx="0">
                          <c:v>-80</c:v>
                        </c:pt>
                      </c15:dlblFieldTableCache>
                    </c15:dlblFTEntry>
                  </c15:dlblFieldTable>
                  <c15:showDataLabelsRange val="0"/>
                </c:ext>
                <c:ext xmlns:c16="http://schemas.microsoft.com/office/drawing/2014/chart" uri="{C3380CC4-5D6E-409C-BE32-E72D297353CC}">
                  <c16:uniqueId val="{00000039-C93E-482B-9F1E-A38FA2C2130A}"/>
                </c:ext>
              </c:extLst>
            </c:dLbl>
            <c:dLbl>
              <c:idx val="64"/>
              <c:tx>
                <c:strRef>
                  <c:f>'Piper Plot'!$Z$77</c:f>
                  <c:strCache>
                    <c:ptCount val="1"/>
                    <c:pt idx="0">
                      <c:v>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{EAABD090-1085-4138-AFA6-70A163587FAF}</c15:txfldGUID>
                      <c15:f>'Piper Plot'!$Z$77</c15:f>
                      <c15:dlblFieldTableCache>
                        <c:ptCount val="1"/>
                        <c:pt idx="0">
                          <c:v>0</c:v>
                        </c:pt>
                      </c15:dlblFieldTableCache>
                    </c15:dlblFTEntry>
                  </c15:dlblFieldTable>
                  <c15:showDataLabelsRange val="0"/>
                </c:ext>
                <c:ext xmlns:c16="http://schemas.microsoft.com/office/drawing/2014/chart" uri="{C3380CC4-5D6E-409C-BE32-E72D297353CC}">
                  <c16:uniqueId val="{0000003A-C93E-482B-9F1E-A38FA2C2130A}"/>
                </c:ext>
              </c:extLst>
            </c:dLbl>
            <c:dLbl>
              <c:idx val="65"/>
              <c:tx>
                <c:strRef>
                  <c:f>'Piper Plot'!$Z$78</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{D35C189D-E755-4DED-9EF6-DA81382F72D6}</c15:txfldGUID>
                      <c15:f>'Piper Plot'!$Z$78</c15:f>
                      <c15:dlblFieldTableCache>
                        <c:ptCount val="1"/>
                        <c:pt idx="0">
                          <c:v>20</c:v>
                        </c:pt>
                      </c15:dlblFieldTableCache>
                    </c15:dlblFTEntry>
                  </c15:dlblFieldTable>
                  <c15:showDataLabelsRange val="0"/>
                </c:ext>
                <c:ext xmlns:c16="http://schemas.microsoft.com/office/drawing/2014/chart" uri="{C3380CC4-5D6E-409C-BE32-E72D297353CC}">
                  <c16:uniqueId val="{0000003B-C93E-482B-9F1E-A38FA2C2130A}"/>
                </c:ext>
              </c:extLst>
            </c:dLbl>
            <c:dLbl>
              <c:idx val="66"/>
              <c:tx>
                <c:strRef>
                  <c:f>'Piper Plot'!$Z$79</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{939CC08A-CB1B-43A8-A471-FFF0A8FC09CB}</c15:txfldGUID>
                      <c15:f>'Piper Plot'!$Z$79</c15:f>
                      <c15:dlblFieldTableCache>
                        <c:ptCount val="1"/>
                        <c:pt idx="0">
                          <c:v>40</c:v>
                        </c:pt>
                      </c15:dlblFieldTableCache>
                    </c15:dlblFTEntry>
                  </c15:dlblFieldTable>
                  <c15:showDataLabelsRange val="0"/>
                </c:ext>
                <c:ext xmlns:c16="http://schemas.microsoft.com/office/drawing/2014/chart" uri="{C3380CC4-5D6E-409C-BE32-E72D297353CC}">
                  <c16:uniqueId val="{0000003C-C93E-482B-9F1E-A38FA2C2130A}"/>
                </c:ext>
              </c:extLst>
            </c:dLbl>
            <c:dLbl>
              <c:idx val="67"/>
              <c:tx>
                <c:strRef>
                  <c:f>'Piper Plot'!$Z$80</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{99A57999-91E3-4445-9894-46DB7389F80E}</c15:txfldGUID>
                      <c15:f>'Piper Plot'!$Z$80</c15:f>
                      <c15:dlblFieldTableCache>
                        <c:ptCount val="1"/>
                        <c:pt idx="0">
                          <c:v>60</c:v>
                        </c:pt>
                      </c15:dlblFieldTableCache>
                    </c15:dlblFTEntry>
                  </c15:dlblFieldTable>
                  <c15:showDataLabelsRange val="0"/>
                </c:ext>
                <c:ext xmlns:c16="http://schemas.microsoft.com/office/drawing/2014/chart" uri="{C3380CC4-5D6E-409C-BE32-E72D297353CC}">
                  <c16:uniqueId val="{0000003D-C93E-482B-9F1E-A38FA2C2130A}"/>
                </c:ext>
              </c:extLst>
            </c:dLbl>
            <c:dLbl>
              <c:idx val="68"/>
              <c:tx>
                <c:strRef>
                  <c:f>'Piper Plot'!$Z$81</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{8CFD9BC1-75D0-4A3F-9E58-0FEC2C9410C0}</c15:txfldGUID>
                      <c15:f>'Piper Plot'!$Z$81</c15:f>
                      <c15:dlblFieldTableCache>
                        <c:ptCount val="1"/>
                        <c:pt idx="0">
                          <c:v>80</c:v>
                        </c:pt>
                      </c15:dlblFieldTableCache>
                    </c15:dlblFTEntry>
                  </c15:dlblFieldTable>
                  <c15:showDataLabelsRange val="0"/>
                </c:ext>
                <c:ext xmlns:c16="http://schemas.microsoft.com/office/drawing/2014/chart" uri="{C3380CC4-5D6E-409C-BE32-E72D297353CC}">
                  <c16:uniqueId val="{0000003E-C93E-482B-9F1E-A38FA2C2130A}"/>
                </c:ext>
              </c:extLst>
            </c:dLbl>
            <c:dLbl>
              <c:idx val="69"/>
              <c:tx>
                <c:strRef>
                  <c:f>'Piper Plot'!$Z$82</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{22CB461F-069B-467F-B396-E7027BF9FE8C}</c15:txfldGUID>
                      <c15:f>'Piper Plot'!$Z$82</c15:f>
                      <c15:dlblFieldTableCache>
                        <c:ptCount val="1"/>
                        <c:pt idx="0">
                          <c:v>100</c:v>
                        </c:pt>
                      </c15:dlblFieldTableCache>
                    </c15:dlblFTEntry>
                  </c15:dlblFieldTable>
                  <c15:showDataLabelsRange val="0"/>
                </c:ext>
                <c:ext xmlns:c16="http://schemas.microsoft.com/office/drawing/2014/chart" uri="{C3380CC4-5D6E-409C-BE32-E72D297353CC}">
                  <c16:uniqueId val="{0000003F-C93E-482B-9F1E-A38FA2C2130A}"/>
                </c:ext>
              </c:extLst>
            </c:dLbl>
            <c:dLbl>
              <c:idx val="70"/>
              <c:tx>
                <c:strRef>
                  <c:f>'Piper Plot'!$Z$83</c:f>
                  <c:strCache>
                    <c:ptCount val="1"/>
                    <c:pt idx="0">
                      <c:v>120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{7872ADF7-81C7-4230-987E-444C13BBC76B}</c15:txfldGUID>
                      <c15:f>'Piper Plot'!$Z$83</c15:f>
                      <c15:dlblFieldTableCache>
                        <c:ptCount val="1"/>
                        <c:pt idx="0">
                          <c:v>120</c:v>
                        </c:pt>
                      </c15:dlblFieldTableCache>
                    </c15:dlblFTEntry>
                  </c15:dlblFieldTable>
                  <c15:showDataLabelsRange val="0"/>
                </c:ext>
                <c:ext xmlns:c16="http://schemas.microsoft.com/office/drawing/2014/chart" uri="{C3380CC4-5D6E-409C-BE32-E72D297353CC}">
                  <c16:uniqueId val="{00000040-C93E-482B-9F1E-A38FA2C2130A}"/>
                </c:ext>
              </c:extLst>
            </c:dLbl>
            <c:dLbl>
              <c:idx val="71"/>
              <c:tx>
                <c:strRef>
                  <c:f>'Piper Plot'!$Z$84</c:f>
                  <c:strCache>
                    <c:ptCount val="1"/>
                    <c:pt idx="0">
                      <c:v>140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{A2BA49DE-11E6-4200-8FD2-23337D2F2F55}</c15:txfldGUID>
                      <c15:f>'Piper Plot'!$Z$84</c15:f>
                      <c15:dlblFieldTableCache>
                        <c:ptCount val="1"/>
                        <c:pt idx="0">
                          <c:v>140</c:v>
                        </c:pt>
                      </c15:dlblFieldTableCache>
                    </c15:dlblFTEntry>
                  </c15:dlblFieldTable>
                  <c15:showDataLabelsRange val="0"/>
                </c:ext>
                <c:ext xmlns:c16="http://schemas.microsoft.com/office/drawing/2014/chart" uri="{C3380CC4-5D6E-409C-BE32-E72D297353CC}">
                  <c16:uniqueId val="{00000041-C93E-482B-9F1E-A38FA2C2130A}"/>
                </c:ext>
              </c:extLst>
            </c:dLbl>
            <c:dLbl>
              <c:idx val="72"/>
              <c:tx>
                <c:strRef>
                  <c:f>'Piper Plot'!$Z$85</c:f>
                  <c:strCache>
                    <c:ptCount val="1"/>
                    <c:pt idx="0">
                      <c:v>160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{F805FDF8-943A-4DA3-BE9A-76C118ABA846}</c15:txfldGUID>
                      <c15:f>'Piper Plot'!$Z$85</c15:f>
                      <c15:dlblFieldTableCache>
                        <c:ptCount val="1"/>
                        <c:pt idx="0">
                          <c:v>160</c:v>
                        </c:pt>
                      </c15:dlblFieldTableCache>
                    </c15:dlblFTEntry>
                  </c15:dlblFieldTable>
                  <c15:showDataLabelsRange val="0"/>
                </c:ext>
                <c:ext xmlns:c16="http://schemas.microsoft.com/office/drawing/2014/chart" uri="{C3380CC4-5D6E-409C-BE32-E72D297353CC}">
                  <c16:uniqueId val="{00000042-C93E-482B-9F1E-A38FA2C2130A}"/>
                </c:ext>
              </c:extLst>
            </c:dLbl>
            <c:dLbl>
              <c:idx val="73"/>
              <c:tx>
                <c:strRef>
                  <c:f>'Piper Plot'!$Z$86</c:f>
                  <c:strCache>
                    <c:ptCount val="1"/>
                    <c:pt idx="0">
                      <c:v>180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{DEB3004A-596D-40AC-8F19-6EDFB550CBD0}</c15:txfldGUID>
                      <c15:f>'Piper Plot'!$Z$86</c15:f>
                      <c15:dlblFieldTableCache>
                        <c:ptCount val="1"/>
                        <c:pt idx="0">
                          <c:v>180</c:v>
                        </c:pt>
                      </c15:dlblFieldTableCache>
                    </c15:dlblFTEntry>
                  </c15:dlblFieldTable>
                  <c15:showDataLabelsRange val="0"/>
                </c:ext>
                <c:ext xmlns:c16="http://schemas.microsoft.com/office/drawing/2014/chart" uri="{C3380CC4-5D6E-409C-BE32-E72D297353CC}">
                  <c16:uniqueId val="{00000043-C93E-482B-9F1E-A38FA2C2130A}"/>
                </c:ext>
              </c:extLst>
            </c:dLbl>
            <c:dLbl>
              <c:idx val="75"/>
              <c:tx>
                <c:strRef>
                  <c:f>'Piper Plot'!$Z$88</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{DC3B3A9E-B382-4401-8CB3-CFFE7F280807}</c15:txfldGUID>
                      <c15:f>'Piper Plot'!$Z$88</c15:f>
                      <c15:dlblFieldTableCache>
                        <c:ptCount val="1"/>
                        <c:pt idx="0">
                          <c:v>20</c:v>
                        </c:pt>
                      </c15:dlblFieldTableCache>
                    </c15:dlblFTEntry>
                  </c15:dlblFieldTable>
                  <c15:showDataLabelsRange val="0"/>
                </c:ext>
                <c:ext xmlns:c16="http://schemas.microsoft.com/office/drawing/2014/chart" uri="{C3380CC4-5D6E-409C-BE32-E72D297353CC}">
                  <c16:uniqueId val="{00000044-C93E-482B-9F1E-A38FA2C2130A}"/>
                </c:ext>
              </c:extLst>
            </c:dLbl>
            <c:dLbl>
              <c:idx val="76"/>
              <c:tx>
                <c:strRef>
                  <c:f>'Piper Plot'!$Z$89</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{CA13B56E-72B5-493E-9902-736BE1208504}</c15:txfldGUID>
                      <c15:f>'Piper Plot'!$Z$89</c15:f>
                      <c15:dlblFieldTableCache>
                        <c:ptCount val="1"/>
                        <c:pt idx="0">
                          <c:v>80</c:v>
                        </c:pt>
                      </c15:dlblFieldTableCache>
                    </c15:dlblFTEntry>
                  </c15:dlblFieldTable>
                  <c15:showDataLabelsRange val="0"/>
                </c:ext>
                <c:ext xmlns:c16="http://schemas.microsoft.com/office/drawing/2014/chart" uri="{C3380CC4-5D6E-409C-BE32-E72D297353CC}">
                  <c16:uniqueId val="{00000045-C93E-482B-9F1E-A38FA2C2130A}"/>
                </c:ext>
              </c:extLst>
            </c:dLbl>
            <c:dLbl>
              <c:idx val="77"/>
              <c:tx>
                <c:strRef>
                  <c:f>'Piper Plot'!$Z$90</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{2A2C901B-2B87-43EA-A817-9F41EF8F79A6}</c15:txfldGUID>
                      <c15:f>'Piper Plot'!$Z$90</c15:f>
                      <c15:dlblFieldTableCache>
                        <c:ptCount val="1"/>
                        <c:pt idx="0">
                          <c:v>40</c:v>
                        </c:pt>
                      </c15:dlblFieldTableCache>
                    </c15:dlblFTEntry>
                  </c15:dlblFieldTable>
                  <c15:showDataLabelsRange val="0"/>
                </c:ext>
                <c:ext xmlns:c16="http://schemas.microsoft.com/office/drawing/2014/chart" uri="{C3380CC4-5D6E-409C-BE32-E72D297353CC}">
                  <c16:uniqueId val="{00000046-C93E-482B-9F1E-A38FA2C2130A}"/>
                </c:ext>
              </c:extLst>
            </c:dLbl>
            <c:dLbl>
              <c:idx val="78"/>
              <c:tx>
                <c:strRef>
                  <c:f>'Piper Plot'!$Z$91</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{7AFEAB44-B197-45DB-8160-8E1E9ECF4887}</c15:txfldGUID>
                      <c15:f>'Piper Plot'!$Z$91</c15:f>
                      <c15:dlblFieldTableCache>
                        <c:ptCount val="1"/>
                        <c:pt idx="0">
                          <c:v>60</c:v>
                        </c:pt>
                      </c15:dlblFieldTableCache>
                    </c15:dlblFTEntry>
                  </c15:dlblFieldTable>
                  <c15:showDataLabelsRange val="0"/>
                </c:ext>
                <c:ext xmlns:c16="http://schemas.microsoft.com/office/drawing/2014/chart" uri="{C3380CC4-5D6E-409C-BE32-E72D297353CC}">
                  <c16:uniqueId val="{00000047-C93E-482B-9F1E-A38FA2C2130A}"/>
                </c:ext>
              </c:extLst>
            </c:dLbl>
            <c:dLbl>
              <c:idx val="79"/>
              <c:tx>
                <c:strRef>
                  <c:f>'Piper Plot'!$Z$92</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{184B0836-31D1-4206-9D57-D2C3A43F5BB6}</c15:txfldGUID>
                      <c15:f>'Piper Plot'!$Z$92</c15:f>
                      <c15:dlblFieldTableCache>
                        <c:ptCount val="1"/>
                        <c:pt idx="0">
                          <c:v>60</c:v>
                        </c:pt>
                      </c15:dlblFieldTableCache>
                    </c15:dlblFTEntry>
                  </c15:dlblFieldTable>
                  <c15:showDataLabelsRange val="0"/>
                </c:ext>
                <c:ext xmlns:c16="http://schemas.microsoft.com/office/drawing/2014/chart" uri="{C3380CC4-5D6E-409C-BE32-E72D297353CC}">
                  <c16:uniqueId val="{00000048-C93E-482B-9F1E-A38FA2C2130A}"/>
                </c:ext>
              </c:extLst>
            </c:dLbl>
            <c:dLbl>
              <c:idx val="80"/>
              <c:tx>
                <c:strRef>
                  <c:f>'Piper Plot'!$Z$93</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{EA7B796F-C231-4796-B237-5D7CC1AC606B}</c15:txfldGUID>
                      <c15:f>'Piper Plot'!$Z$93</c15:f>
                      <c15:dlblFieldTableCache>
                        <c:ptCount val="1"/>
                        <c:pt idx="0">
                          <c:v>40</c:v>
                        </c:pt>
                      </c15:dlblFieldTableCache>
                    </c15:dlblFTEntry>
                  </c15:dlblFieldTable>
                  <c15:showDataLabelsRange val="0"/>
                </c:ext>
                <c:ext xmlns:c16="http://schemas.microsoft.com/office/drawing/2014/chart" uri="{C3380CC4-5D6E-409C-BE32-E72D297353CC}">
                  <c16:uniqueId val="{00000049-C93E-482B-9F1E-A38FA2C2130A}"/>
                </c:ext>
              </c:extLst>
            </c:dLbl>
            <c:dLbl>
              <c:idx val="81"/>
              <c:tx>
                <c:strRef>
                  <c:f>'Piper Plot'!$Z$94</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{556DCFBB-B775-4E31-BF19-A969D5783525}</c15:txfldGUID>
                      <c15:f>'Piper Plot'!$Z$94</c15:f>
                      <c15:dlblFieldTableCache>
                        <c:ptCount val="1"/>
                        <c:pt idx="0">
                          <c:v>80</c:v>
                        </c:pt>
                      </c15:dlblFieldTableCache>
                    </c15:dlblFTEntry>
                  </c15:dlblFieldTable>
                  <c15:showDataLabelsRange val="0"/>
                </c:ext>
                <c:ext xmlns:c16="http://schemas.microsoft.com/office/drawing/2014/chart" uri="{C3380CC4-5D6E-409C-BE32-E72D297353CC}">
                  <c16:uniqueId val="{0000004A-C93E-482B-9F1E-A38FA2C2130A}"/>
                </c:ext>
              </c:extLst>
            </c:dLbl>
            <c:dLbl>
              <c:idx val="82"/>
              <c:tx>
                <c:strRef>
                  <c:f>'Piper Plot'!$Z$95</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{81E65713-8557-4578-8E21-09987D38D13D}</c15:txfldGUID>
                      <c15:f>'Piper Plot'!$Z$95</c15:f>
                      <c15:dlblFieldTableCache>
                        <c:ptCount val="1"/>
                        <c:pt idx="0">
                          <c:v>20</c:v>
                        </c:pt>
                      </c15:dlblFieldTableCache>
                    </c15:dlblFTEntry>
                  </c15:dlblFieldTable>
                  <c15:showDataLabelsRange val="0"/>
                </c:ext>
                <c:ext xmlns:c16="http://schemas.microsoft.com/office/drawing/2014/chart" uri="{C3380CC4-5D6E-409C-BE32-E72D297353CC}">
                  <c16:uniqueId val="{0000004B-C93E-482B-9F1E-A38FA2C2130A}"/>
                </c:ext>
              </c:extLst>
            </c:dLbl>
            <c:dLbl>
              <c:idx val="83"/>
              <c:tx>
                <c:strRef>
                  <c:f>'Piper Plot'!$Z$96</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{AC3CCC4A-8919-4FA8-9885-3AE27652AD0C}</c15:txfldGUID>
                      <c15:f>'Piper Plot'!$Z$96</c15:f>
                      <c15:dlblFieldTableCache>
                        <c:ptCount val="1"/>
                        <c:pt idx="0">
                          <c:v>100</c:v>
                        </c:pt>
                      </c15:dlblFieldTableCache>
                    </c15:dlblFTEntry>
                  </c15:dlblFieldTable>
                  <c15:showDataLabelsRange val="0"/>
                </c:ext>
                <c:ext xmlns:c16="http://schemas.microsoft.com/office/drawing/2014/chart" uri="{C3380CC4-5D6E-409C-BE32-E72D297353CC}">
                  <c16:uniqueId val="{0000004C-C93E-482B-9F1E-A38FA2C2130A}"/>
                </c:ext>
              </c:extLst>
            </c:dLbl>
            <c:dLbl>
              <c:idx val="84"/>
              <c:tx>
                <c:strRef>
                  <c:f>'Piper Plot'!$Z$97</c:f>
                  <c:strCache>
                    <c:ptCount val="1"/>
                    <c:pt idx="0">
                      <c:v>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{3E8F753C-AADC-4568-BA21-FD4ECC7A2276}</c15:txfldGUID>
                      <c15:f>'Piper Plot'!$Z$97</c15:f>
                      <c15:dlblFieldTableCache>
                        <c:ptCount val="1"/>
                        <c:pt idx="0">
                          <c:v>0</c:v>
                        </c:pt>
                      </c15:dlblFieldTableCache>
                    </c15:dlblFTEntry>
                  </c15:dlblFieldTable>
                  <c15:showDataLabelsRange val="0"/>
                </c:ext>
                <c:ext xmlns:c16="http://schemas.microsoft.com/office/drawing/2014/chart" uri="{C3380CC4-5D6E-409C-BE32-E72D297353CC}">
                  <c16:uniqueId val="{0000004D-C93E-482B-9F1E-A38FA2C2130A}"/>
                </c:ext>
              </c:extLst>
            </c:dLbl>
            <c:dLbl>
              <c:idx val="85"/>
              <c:tx>
                <c:strRef>
                  <c:f>'Piper Plot'!$Z$98</c:f>
                  <c:strCache>
                    <c:ptCount val="1"/>
                    <c:pt idx="0">
                      <c:v>120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{BEB68EA5-0A59-4366-BA7A-411DE81BFB92}</c15:txfldGUID>
                      <c15:f>'Piper Plot'!$Z$98</c15:f>
                      <c15:dlblFieldTableCache>
                        <c:ptCount val="1"/>
                        <c:pt idx="0">
                          <c:v>120</c:v>
                        </c:pt>
                      </c15:dlblFieldTableCache>
                    </c15:dlblFTEntry>
                  </c15:dlblFieldTable>
                  <c15:showDataLabelsRange val="0"/>
                </c:ext>
                <c:ext xmlns:c16="http://schemas.microsoft.com/office/drawing/2014/chart" uri="{C3380CC4-5D6E-409C-BE32-E72D297353CC}">
                  <c16:uniqueId val="{0000004E-C93E-482B-9F1E-A38FA2C2130A}"/>
                </c:ext>
              </c:extLst>
            </c:dLbl>
            <c:dLbl>
              <c:idx val="86"/>
              <c:tx>
                <c:strRef>
                  <c:f>'Piper Plot'!$Z$99</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{DE962ECC-8A7E-4244-8F3B-381E53EF1020}</c15:txfldGUID>
                      <c15:f>'Piper Plot'!$Z$99</c15:f>
                      <c15:dlblFieldTableCache>
                        <c:ptCount val="1"/>
                        <c:pt idx="0">
                          <c:v>-20</c:v>
                        </c:pt>
                      </c15:dlblFieldTableCache>
                    </c15:dlblFTEntry>
                  </c15:dlblFieldTable>
                  <c15:showDataLabelsRange val="0"/>
                </c:ext>
                <c:ext xmlns:c16="http://schemas.microsoft.com/office/drawing/2014/chart" uri="{C3380CC4-5D6E-409C-BE32-E72D297353CC}">
                  <c16:uniqueId val="{0000004F-C93E-482B-9F1E-A38FA2C2130A}"/>
                </c:ext>
              </c:extLst>
            </c:dLbl>
            <c:dLbl>
              <c:idx val="87"/>
              <c:tx>
                <c:strRef>
                  <c:f>'Piper Plot'!$Z$100</c:f>
                  <c:strCache>
                    <c:ptCount val="1"/>
                    <c:pt idx="0">
                      <c:v>140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{C30720D0-EDEA-45E9-BC2E-EB771E9B3B94}</c15:txfldGUID>
                      <c15:f>'Piper Plot'!$Z$100</c15:f>
                      <c15:dlblFieldTableCache>
                        <c:ptCount val="1"/>
                        <c:pt idx="0">
                          <c:v>140</c:v>
                        </c:pt>
                      </c15:dlblFieldTableCache>
                    </c15:dlblFTEntry>
                  </c15:dlblFieldTable>
                  <c15:showDataLabelsRange val="0"/>
                </c:ext>
                <c:ext xmlns:c16="http://schemas.microsoft.com/office/drawing/2014/chart" uri="{C3380CC4-5D6E-409C-BE32-E72D297353CC}">
                  <c16:uniqueId val="{00000050-C93E-482B-9F1E-A38FA2C2130A}"/>
                </c:ext>
              </c:extLst>
            </c:dLbl>
            <c:dLbl>
              <c:idx val="88"/>
              <c:tx>
                <c:strRef>
                  <c:f>'Piper Plot'!$Z$101</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{6593AD5C-2AD2-4448-A5D3-3E555A021D7B}</c15:txfldGUID>
                      <c15:f>'Piper Plot'!$Z$101</c15:f>
                      <c15:dlblFieldTableCache>
                        <c:ptCount val="1"/>
                        <c:pt idx="0">
                          <c:v>-40</c:v>
                        </c:pt>
                      </c15:dlblFieldTableCache>
                    </c15:dlblFTEntry>
                  </c15:dlblFieldTable>
                  <c15:showDataLabelsRange val="0"/>
                </c:ext>
                <c:ext xmlns:c16="http://schemas.microsoft.com/office/drawing/2014/chart" uri="{C3380CC4-5D6E-409C-BE32-E72D297353CC}">
                  <c16:uniqueId val="{00000051-C93E-482B-9F1E-A38FA2C2130A}"/>
                </c:ext>
              </c:extLst>
            </c:dLbl>
            <c:dLbl>
              <c:idx val="89"/>
              <c:tx>
                <c:strRef>
                  <c:f>'Piper Plot'!$Z$102</c:f>
                  <c:strCache>
                    <c:ptCount val="1"/>
                    <c:pt idx="0">
                      <c:v>160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{C92F9633-302F-4777-B1CF-2889B5A72014}</c15:txfldGUID>
                      <c15:f>'Piper Plot'!$Z$102</c15:f>
                      <c15:dlblFieldTableCache>
                        <c:ptCount val="1"/>
                        <c:pt idx="0">
                          <c:v>160</c:v>
                        </c:pt>
                      </c15:dlblFieldTableCache>
                    </c15:dlblFTEntry>
                  </c15:dlblFieldTable>
                  <c15:showDataLabelsRange val="0"/>
                </c:ext>
                <c:ext xmlns:c16="http://schemas.microsoft.com/office/drawing/2014/chart" uri="{C3380CC4-5D6E-409C-BE32-E72D297353CC}">
                  <c16:uniqueId val="{00000052-C93E-482B-9F1E-A38FA2C2130A}"/>
                </c:ext>
              </c:extLst>
            </c:dLbl>
            <c:dLbl>
              <c:idx val="90"/>
              <c:tx>
                <c:strRef>
                  <c:f>'Piper Plot'!$Z$103</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{2529A85A-D615-42AB-9A34-6D9B379DB904}</c15:txfldGUID>
                      <c15:f>'Piper Plot'!$Z$103</c15:f>
                      <c15:dlblFieldTableCache>
                        <c:ptCount val="1"/>
                        <c:pt idx="0">
                          <c:v>-60</c:v>
                        </c:pt>
                      </c15:dlblFieldTableCache>
                    </c15:dlblFTEntry>
                  </c15:dlblFieldTable>
                  <c15:showDataLabelsRange val="0"/>
                </c:ext>
                <c:ext xmlns:c16="http://schemas.microsoft.com/office/drawing/2014/chart" uri="{C3380CC4-5D6E-409C-BE32-E72D297353CC}">
                  <c16:uniqueId val="{00000053-C93E-482B-9F1E-A38FA2C2130A}"/>
                </c:ext>
              </c:extLst>
            </c:dLbl>
            <c:dLbl>
              <c:idx val="91"/>
              <c:tx>
                <c:strRef>
                  <c:f>'Piper Plot'!$Z$104</c:f>
                  <c:strCache>
                    <c:ptCount val="1"/>
                    <c:pt idx="0">
                      <c:v>180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{3468CA14-1A85-4DF1-B632-158B31F49D12}</c15:txfldGUID>
                      <c15:f>'Piper Plot'!$Z$104</c15:f>
                      <c15:dlblFieldTableCache>
                        <c:ptCount val="1"/>
                        <c:pt idx="0">
                          <c:v>180</c:v>
                        </c:pt>
                      </c15:dlblFieldTableCache>
                    </c15:dlblFTEntry>
                  </c15:dlblFieldTable>
                  <c15:showDataLabelsRange val="0"/>
                </c:ext>
                <c:ext xmlns:c16="http://schemas.microsoft.com/office/drawing/2014/chart" uri="{C3380CC4-5D6E-409C-BE32-E72D297353CC}">
                  <c16:uniqueId val="{00000054-C93E-482B-9F1E-A38FA2C2130A}"/>
                </c:ext>
              </c:extLst>
            </c:dLbl>
            <c:dLbl>
              <c:idx val="92"/>
              <c:tx>
                <c:strRef>
                  <c:f>'Piper Plot'!$Z$105</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{9851C1EB-A11D-48F7-B64C-ED0ED769C33F}</c15:txfldGUID>
                      <c15:f>'Piper Plot'!$Z$105</c15:f>
                      <c15:dlblFieldTableCache>
                        <c:ptCount val="1"/>
                        <c:pt idx="0">
                          <c:v>-80</c:v>
                        </c:pt>
                      </c15:dlblFieldTableCache>
                    </c15:dlblFTEntry>
                  </c15:dlblFieldTable>
                  <c15:showDataLabelsRange val="0"/>
                </c:ext>
                <c:ext xmlns:c16="http://schemas.microsoft.com/office/drawing/2014/chart" uri="{C3380CC4-5D6E-409C-BE32-E72D297353CC}">
                  <c16:uniqueId val="{00000055-C93E-482B-9F1E-A38FA2C2130A}"/>
                </c:ext>
              </c:extLst>
            </c:dLbl>
            <c:dLbl>
              <c:idx val="93"/>
              <c:tx>
                <c:strRef>
                  <c:f>'Piper Plot'!$Z$106</c:f>
                  <c:strCache>
                    <c:ptCount val="1"/>
                    <c:pt idx="0">
                      <c:v>200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{7810EB75-8347-44B9-B2E1-4186409B7195}</c15:txfldGUID>
                      <c15:f>'Piper Plot'!$Z$106</c15:f>
                      <c15:dlblFieldTableCache>
                        <c:ptCount val="1"/>
                        <c:pt idx="0">
                          <c:v>200</c:v>
                        </c:pt>
                      </c15:dlblFieldTableCache>
                    </c15:dlblFTEntry>
                  </c15:dlblFieldTable>
                  <c15:showDataLabelsRange val="0"/>
                </c:ext>
                <c:ext xmlns:c16="http://schemas.microsoft.com/office/drawing/2014/chart" uri="{C3380CC4-5D6E-409C-BE32-E72D297353CC}">
                  <c16:uniqueId val="{00000056-C93E-482B-9F1E-A38FA2C2130A}"/>
                </c:ext>
              </c:extLst>
            </c:dLbl>
            <c:dLbl>
              <c:idx val="94"/>
              <c:tx>
                <c:strRef>
                  <c:f>'Piper Plot'!$Z$107</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{CF0BDD2A-55D3-4CCE-81DD-405128DD5710}</c15:txfldGUID>
                      <c15:f>'Piper Plot'!$Z$107</c15:f>
                      <c15:dlblFieldTableCache>
                        <c:ptCount val="1"/>
                        <c:pt idx="0">
                          <c:v>-100</c:v>
                        </c:pt>
                      </c15:dlblFieldTableCache>
                    </c15:dlblFTEntry>
                  </c15:dlblFieldTable>
                  <c15:showDataLabelsRange val="0"/>
                </c:ext>
                <c:ext xmlns:c16="http://schemas.microsoft.com/office/drawing/2014/chart" uri="{C3380CC4-5D6E-409C-BE32-E72D297353CC}">
                  <c16:uniqueId val="{00000057-C93E-482B-9F1E-A38FA2C2130A}"/>
                </c:ext>
              </c:extLst>
            </c:dLbl>
            <c:dLbl>
              <c:idx val="96"/>
              <c:tx>
                <c:strRef>
                  <c:f>'Piper Plot'!$Z$109</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{76EF02E6-2D8B-4120-94DE-B675F933A6DC}</c15:txfldGUID>
                      <c15:f>'Piper Plot'!$Z$109</c15:f>
                      <c15:dlblFieldTableCache>
                        <c:ptCount val="1"/>
                        <c:pt idx="0">
                          <c:v>80</c:v>
                        </c:pt>
                      </c15:dlblFieldTableCache>
                    </c15:dlblFTEntry>
                  </c15:dlblFieldTable>
                  <c15:showDataLabelsRange val="0"/>
                </c:ext>
                <c:ext xmlns:c16="http://schemas.microsoft.com/office/drawing/2014/chart" uri="{C3380CC4-5D6E-409C-BE32-E72D297353CC}">
                  <c16:uniqueId val="{00000058-C93E-482B-9F1E-A38FA2C2130A}"/>
                </c:ext>
              </c:extLst>
            </c:dLbl>
            <c:dLbl>
              <c:idx val="97"/>
              <c:tx>
                <c:strRef>
                  <c:f>'Piper Plot'!$Z$110</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{8358006F-3497-4621-8F66-6A9EEFED7B74}</c15:txfldGUID>
                      <c15:f>'Piper Plot'!$Z$110</c15:f>
                      <c15:dlblFieldTableCache>
                        <c:ptCount val="1"/>
                        <c:pt idx="0">
                          <c:v>20</c:v>
                        </c:pt>
                      </c15:dlblFieldTableCache>
                    </c15:dlblFTEntry>
                  </c15:dlblFieldTable>
                  <c15:showDataLabelsRange val="0"/>
                </c:ext>
                <c:ext xmlns:c16="http://schemas.microsoft.com/office/drawing/2014/chart" uri="{C3380CC4-5D6E-409C-BE32-E72D297353CC}">
                  <c16:uniqueId val="{00000059-C93E-482B-9F1E-A38FA2C2130A}"/>
                </c:ext>
              </c:extLst>
            </c:dLbl>
            <c:dLbl>
              <c:idx val="98"/>
              <c:tx>
                <c:strRef>
                  <c:f>'Piper Plot'!$Z$111</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{854BD9C6-4962-49E0-8BC5-8C4AE78AEC5C}</c15:txfldGUID>
                      <c15:f>'Piper Plot'!$Z$111</c15:f>
                      <c15:dlblFieldTableCache>
                        <c:ptCount val="1"/>
                        <c:pt idx="0">
                          <c:v>60</c:v>
                        </c:pt>
                      </c15:dlblFieldTableCache>
                    </c15:dlblFTEntry>
                  </c15:dlblFieldTable>
                  <c15:showDataLabelsRange val="0"/>
                </c:ext>
                <c:ext xmlns:c16="http://schemas.microsoft.com/office/drawing/2014/chart" uri="{C3380CC4-5D6E-409C-BE32-E72D297353CC}">
                  <c16:uniqueId val="{0000005A-C93E-482B-9F1E-A38FA2C2130A}"/>
                </c:ext>
              </c:extLst>
            </c:dLbl>
            <c:dLbl>
              <c:idx val="99"/>
              <c:tx>
                <c:strRef>
                  <c:f>'Piper Plot'!$Z$112</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{4FFD7918-7E2A-41BA-8ED0-72A259B83C0D}</c15:txfldGUID>
                      <c15:f>'Piper Plot'!$Z$112</c15:f>
                      <c15:dlblFieldTableCache>
                        <c:ptCount val="1"/>
                        <c:pt idx="0">
                          <c:v>40</c:v>
                        </c:pt>
                      </c15:dlblFieldTableCache>
                    </c15:dlblFTEntry>
                  </c15:dlblFieldTable>
                  <c15:showDataLabelsRange val="0"/>
                </c:ext>
                <c:ext xmlns:c16="http://schemas.microsoft.com/office/drawing/2014/chart" uri="{C3380CC4-5D6E-409C-BE32-E72D297353CC}">
                  <c16:uniqueId val="{0000005B-C93E-482B-9F1E-A38FA2C2130A}"/>
                </c:ext>
              </c:extLst>
            </c:dLbl>
            <c:dLbl>
              <c:idx val="100"/>
              <c:tx>
                <c:strRef>
                  <c:f>'Piper Plot'!$Z$113</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{1939B95B-1463-4B4E-87B2-F317A3C8115C}</c15:txfldGUID>
                      <c15:f>'Piper Plot'!$Z$113</c15:f>
                      <c15:dlblFieldTableCache>
                        <c:ptCount val="1"/>
                        <c:pt idx="0">
                          <c:v>40</c:v>
                        </c:pt>
                      </c15:dlblFieldTableCache>
                    </c15:dlblFTEntry>
                  </c15:dlblFieldTable>
                  <c15:showDataLabelsRange val="0"/>
                </c:ext>
                <c:ext xmlns:c16="http://schemas.microsoft.com/office/drawing/2014/chart" uri="{C3380CC4-5D6E-409C-BE32-E72D297353CC}">
                  <c16:uniqueId val="{0000005C-C93E-482B-9F1E-A38FA2C2130A}"/>
                </c:ext>
              </c:extLst>
            </c:dLbl>
            <c:dLbl>
              <c:idx val="101"/>
              <c:tx>
                <c:strRef>
                  <c:f>'Piper Plot'!$Z$114</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{E62ED66A-C275-4FAB-B047-3A6DCF32968C}</c15:txfldGUID>
                      <c15:f>'Piper Plot'!$Z$114</c15:f>
                      <c15:dlblFieldTableCache>
                        <c:ptCount val="1"/>
                        <c:pt idx="0">
                          <c:v>60</c:v>
                        </c:pt>
                      </c15:dlblFieldTableCache>
                    </c15:dlblFTEntry>
                  </c15:dlblFieldTable>
                  <c15:showDataLabelsRange val="0"/>
                </c:ext>
                <c:ext xmlns:c16="http://schemas.microsoft.com/office/drawing/2014/chart" uri="{C3380CC4-5D6E-409C-BE32-E72D297353CC}">
                  <c16:uniqueId val="{0000005D-C93E-482B-9F1E-A38FA2C2130A}"/>
                </c:ext>
              </c:extLst>
            </c:dLbl>
            <c:dLbl>
              <c:idx val="102"/>
              <c:tx>
                <c:strRef>
                  <c:f>'Piper Plot'!$Z$115</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{741CF385-4880-49B4-9AF1-97D75AED286D}</c15:txfldGUID>
                      <c15:f>'Piper Plot'!$Z$115</c15:f>
                      <c15:dlblFieldTableCache>
                        <c:ptCount val="1"/>
                        <c:pt idx="0">
                          <c:v>20</c:v>
                        </c:pt>
                      </c15:dlblFieldTableCache>
                    </c15:dlblFTEntry>
                  </c15:dlblFieldTable>
                  <c15:showDataLabelsRange val="0"/>
                </c:ext>
                <c:ext xmlns:c16="http://schemas.microsoft.com/office/drawing/2014/chart" uri="{C3380CC4-5D6E-409C-BE32-E72D297353CC}">
                  <c16:uniqueId val="{0000005E-C93E-482B-9F1E-A38FA2C2130A}"/>
                </c:ext>
              </c:extLst>
            </c:dLbl>
            <c:dLbl>
              <c:idx val="103"/>
              <c:tx>
                <c:strRef>
                  <c:f>'Piper Plot'!$Z$116</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{DBE198B2-E721-44AE-9449-1907EC8D8F77}</c15:txfldGUID>
                      <c15:f>'Piper Plot'!$Z$116</c15:f>
                      <c15:dlblFieldTableCache>
                        <c:ptCount val="1"/>
                        <c:pt idx="0">
                          <c:v>80</c:v>
                        </c:pt>
                      </c15:dlblFieldTableCache>
                    </c15:dlblFTEntry>
                  </c15:dlblFieldTable>
                  <c15:showDataLabelsRange val="0"/>
                </c:ext>
                <c:ext xmlns:c16="http://schemas.microsoft.com/office/drawing/2014/chart" uri="{C3380CC4-5D6E-409C-BE32-E72D297353CC}">
                  <c16:uniqueId val="{0000005F-C93E-482B-9F1E-A38FA2C2130A}"/>
                </c:ext>
              </c:extLst>
            </c:dLbl>
            <c:dLbl>
              <c:idx val="104"/>
              <c:tx>
                <c:strRef>
                  <c:f>'Piper Plot'!$Z$117</c:f>
                  <c:strCache>
                    <c:ptCount val="1"/>
                    <c:pt idx="0">
                      <c:v>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{8F880A32-9DD4-43A4-842E-AD8D34696C7B}</c15:txfldGUID>
                      <c15:f>'Piper Plot'!$Z$117</c15:f>
                      <c15:dlblFieldTableCache>
                        <c:ptCount val="1"/>
                        <c:pt idx="0">
                          <c:v>0</c:v>
                        </c:pt>
                      </c15:dlblFieldTableCache>
                    </c15:dlblFTEntry>
                  </c15:dlblFieldTable>
                  <c15:showDataLabelsRange val="0"/>
                </c:ext>
                <c:ext xmlns:c16="http://schemas.microsoft.com/office/drawing/2014/chart" uri="{C3380CC4-5D6E-409C-BE32-E72D297353CC}">
                  <c16:uniqueId val="{00000060-C93E-482B-9F1E-A38FA2C2130A}"/>
                </c:ext>
              </c:extLst>
            </c:dLbl>
            <c:dLbl>
              <c:idx val="105"/>
              <c:tx>
                <c:strRef>
                  <c:f>'Piper Plot'!$Z$118</c:f>
                  <c:strCache>
                    <c:ptCount val="1"/>
                    <c:pt idx="0">
                      <c:v>100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{906A85CC-7F0C-486B-8255-6274669D0ECE}</c15:txfldGUID>
                      <c15:f>'Piper Plot'!$Z$118</c15:f>
                      <c15:dlblFieldTableCache>
                        <c:ptCount val="1"/>
                        <c:pt idx="0">
                          <c:v>100</c:v>
                        </c:pt>
                      </c15:dlblFieldTableCache>
                    </c15:dlblFTEntry>
                  </c15:dlblFieldTable>
                  <c15:showDataLabelsRange val="0"/>
                </c:ext>
                <c:ext xmlns:c16="http://schemas.microsoft.com/office/drawing/2014/chart" uri="{C3380CC4-5D6E-409C-BE32-E72D297353CC}">
                  <c16:uniqueId val="{00000061-C93E-482B-9F1E-A38FA2C2130A}"/>
                </c:ext>
              </c:extLst>
            </c:dLbl>
            <c:dLbl>
              <c:idx val="106"/>
              <c:tx>
                <c:strRef>
                  <c:f>'Piper Plot'!$Z$119</c:f>
                  <c:strCache>
                    <c:ptCount val="1"/>
                    <c:pt idx="0">
                      <c:v>-20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{8EEF8145-1CDD-4A33-AF22-893CB726F20B}</c15:txfldGUID>
                      <c15:f>'Piper Plot'!$Z$119</c15:f>
                      <c15:dlblFieldTableCache>
                        <c:ptCount val="1"/>
                        <c:pt idx="0">
                          <c:v>-20</c:v>
                        </c:pt>
                      </c15:dlblFieldTableCache>
                    </c15:dlblFTEntry>
                  </c15:dlblFieldTable>
                  <c15:showDataLabelsRange val="0"/>
                </c:ext>
                <c:ext xmlns:c16="http://schemas.microsoft.com/office/drawing/2014/chart" uri="{C3380CC4-5D6E-409C-BE32-E72D297353CC}">
                  <c16:uniqueId val="{00000062-C93E-482B-9F1E-A38FA2C2130A}"/>
                </c:ext>
              </c:extLst>
            </c:dLbl>
            <c:dLbl>
              <c:idx val="107"/>
              <c:tx>
                <c:strRef>
                  <c:f>'Piper Plot'!$Z$120</c:f>
                  <c:strCache>
                    <c:ptCount val="1"/>
                    <c:pt idx="0">
                      <c:v>120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{35986ED9-BD21-45B4-828E-AABAF22DD89C}</c15:txfldGUID>
                      <c15:f>'Piper Plot'!$Z$120</c15:f>
                      <c15:dlblFieldTableCache>
                        <c:ptCount val="1"/>
                        <c:pt idx="0">
                          <c:v>120</c:v>
                        </c:pt>
                      </c15:dlblFieldTableCache>
                    </c15:dlblFTEntry>
                  </c15:dlblFieldTable>
                  <c15:showDataLabelsRange val="0"/>
                </c:ext>
                <c:ext xmlns:c16="http://schemas.microsoft.com/office/drawing/2014/chart" uri="{C3380CC4-5D6E-409C-BE32-E72D297353CC}">
                  <c16:uniqueId val="{00000063-C93E-482B-9F1E-A38FA2C2130A}"/>
                </c:ext>
              </c:extLst>
            </c:dLbl>
            <c:dLbl>
              <c:idx val="108"/>
              <c:tx>
                <c:strRef>
                  <c:f>'Piper Plot'!$Z$121</c:f>
                  <c:strCache>
                    <c:ptCount val="1"/>
                    <c:pt idx="0">
                      <c:v>-40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{629C5A57-E864-4494-8396-23F2917315AD}</c15:txfldGUID>
                      <c15:f>'Piper Plot'!$Z$121</c15:f>
                      <c15:dlblFieldTableCache>
                        <c:ptCount val="1"/>
                        <c:pt idx="0">
                          <c:v>-40</c:v>
                        </c:pt>
                      </c15:dlblFieldTableCache>
                    </c15:dlblFTEntry>
                  </c15:dlblFieldTable>
                  <c15:showDataLabelsRange val="0"/>
                </c:ext>
                <c:ext xmlns:c16="http://schemas.microsoft.com/office/drawing/2014/chart" uri="{C3380CC4-5D6E-409C-BE32-E72D297353CC}">
                  <c16:uniqueId val="{00000064-C93E-482B-9F1E-A38FA2C2130A}"/>
                </c:ext>
              </c:extLst>
            </c:dLbl>
            <c:dLbl>
              <c:idx val="109"/>
              <c:tx>
                <c:strRef>
                  <c:f>'Piper Plot'!$Z$122</c:f>
                  <c:strCache>
                    <c:ptCount val="1"/>
                    <c:pt idx="0">
                      <c:v>140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{433376A1-73BB-4296-9073-037483620C7F}</c15:txfldGUID>
                      <c15:f>'Piper Plot'!$Z$122</c15:f>
                      <c15:dlblFieldTableCache>
                        <c:ptCount val="1"/>
                        <c:pt idx="0">
                          <c:v>140</c:v>
                        </c:pt>
                      </c15:dlblFieldTableCache>
                    </c15:dlblFTEntry>
                  </c15:dlblFieldTable>
                  <c15:showDataLabelsRange val="0"/>
                </c:ext>
                <c:ext xmlns:c16="http://schemas.microsoft.com/office/drawing/2014/chart" uri="{C3380CC4-5D6E-409C-BE32-E72D297353CC}">
                  <c16:uniqueId val="{00000065-C93E-482B-9F1E-A38FA2C2130A}"/>
                </c:ext>
              </c:extLst>
            </c:dLbl>
            <c:dLbl>
              <c:idx val="110"/>
              <c:tx>
                <c:strRef>
                  <c:f>'Piper Plot'!$Z$123</c:f>
                  <c:strCache>
                    <c:ptCount val="1"/>
                    <c:pt idx="0">
                      <c:v>-60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{3E245B0C-A669-4444-8528-2E9183820C9B}</c15:txfldGUID>
                      <c15:f>'Piper Plot'!$Z$123</c15:f>
                      <c15:dlblFieldTableCache>
                        <c:ptCount val="1"/>
                        <c:pt idx="0">
                          <c:v>-60</c:v>
                        </c:pt>
                      </c15:dlblFieldTableCache>
                    </c15:dlblFTEntry>
                  </c15:dlblFieldTable>
                  <c15:showDataLabelsRange val="0"/>
                </c:ext>
                <c:ext xmlns:c16="http://schemas.microsoft.com/office/drawing/2014/chart" uri="{C3380CC4-5D6E-409C-BE32-E72D297353CC}">
                  <c16:uniqueId val="{00000066-C93E-482B-9F1E-A38FA2C2130A}"/>
                </c:ext>
              </c:extLst>
            </c:dLbl>
            <c:dLbl>
              <c:idx val="111"/>
              <c:tx>
                <c:strRef>
                  <c:f>'Piper Plot'!$Z$124</c:f>
                  <c:strCache>
                    <c:ptCount val="1"/>
                    <c:pt idx="0">
                      <c:v>160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{241DD76F-9906-4B91-8EEF-E4E46332585E}</c15:txfldGUID>
                      <c15:f>'Piper Plot'!$Z$124</c15:f>
                      <c15:dlblFieldTableCache>
                        <c:ptCount val="1"/>
                        <c:pt idx="0">
                          <c:v>160</c:v>
                        </c:pt>
                      </c15:dlblFieldTableCache>
                    </c15:dlblFTEntry>
                  </c15:dlblFieldTable>
                  <c15:showDataLabelsRange val="0"/>
                </c:ext>
                <c:ext xmlns:c16="http://schemas.microsoft.com/office/drawing/2014/chart" uri="{C3380CC4-5D6E-409C-BE32-E72D297353CC}">
                  <c16:uniqueId val="{00000067-C93E-482B-9F1E-A38FA2C2130A}"/>
                </c:ext>
              </c:extLst>
            </c:dLbl>
            <c:dLbl>
              <c:idx val="112"/>
              <c:tx>
                <c:strRef>
                  <c:f>'Piper Plot'!$Z$125</c:f>
                  <c:strCache>
                    <c:ptCount val="1"/>
                    <c:pt idx="0">
                      <c:v>-80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{8DEAE83A-7AD9-4E83-8E00-22C6563BB549}</c15:txfldGUID>
                      <c15:f>'Piper Plot'!$Z$125</c15:f>
                      <c15:dlblFieldTableCache>
                        <c:ptCount val="1"/>
                        <c:pt idx="0">
                          <c:v>-80</c:v>
                        </c:pt>
                      </c15:dlblFieldTableCache>
                    </c15:dlblFTEntry>
                  </c15:dlblFieldTable>
                  <c15:showDataLabelsRange val="0"/>
                </c:ext>
                <c:ext xmlns:c16="http://schemas.microsoft.com/office/drawing/2014/chart" uri="{C3380CC4-5D6E-409C-BE32-E72D297353CC}">
                  <c16:uniqueId val="{00000068-C93E-482B-9F1E-A38FA2C2130A}"/>
                </c:ext>
              </c:extLst>
            </c:dLbl>
            <c:dLbl>
              <c:idx val="113"/>
              <c:tx>
                <c:strRef>
                  <c:f>'Piper Plot'!$Z$126</c:f>
                  <c:strCache>
                    <c:ptCount val="1"/>
                    <c:pt idx="0">
                      <c:v>180</c:v>
                    </c:pt>
                  </c:strCache>
                </c:strRef>
              </c:tx>
              <c:spPr>
                <a:noFill/>
                <a:ln w="25400">
                  <a:noFill/>
                </a:ln>
              </c:spPr>
              <c:txPr>
                <a:bodyPr rot="-3600000" vert="horz"/>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dlblFTEntry>
                      <c15:txfldGUID>{D1286CAD-0486-44AF-AFA0-27D47EA3AEC6}</c15:txfldGUID>
                      <c15:f>'Piper Plot'!$Z$126</c15:f>
                      <c15:dlblFieldTableCache>
                        <c:ptCount val="1"/>
                        <c:pt idx="0">
                          <c:v>180</c:v>
                        </c:pt>
                      </c15:dlblFieldTableCache>
                    </c15:dlblFTEntry>
                  </c15:dlblFieldTable>
                  <c15:showDataLabelsRange val="0"/>
                </c:ext>
                <c:ext xmlns:c16="http://schemas.microsoft.com/office/drawing/2014/chart" uri="{C3380CC4-5D6E-409C-BE32-E72D297353CC}">
                  <c16:uniqueId val="{00000069-C93E-482B-9F1E-A38FA2C2130A}"/>
                </c:ext>
              </c:extLst>
            </c:dLbl>
            <c:spPr>
              <a:noFill/>
              <a:ln w="25400">
                <a:noFill/>
              </a:ln>
            </c:spPr>
            <c:txPr>
              <a:bodyPr wrap="square" lIns="38100" tIns="19050" rIns="38100" bIns="19050" anchor="ctr">
                <a:spAutoFit/>
              </a:bodyPr>
              <a:lstStyle/>
              <a:p>
                <a:pPr algn="l">
                  <a:defRPr sz="900" b="0" i="0" u="none" strike="noStrike" baseline="0">
                    <a:solidFill>
                      <a:srgbClr val="000000"/>
                    </a:solidFill>
                    <a:latin typeface="Arial"/>
                    <a:ea typeface="Arial"/>
                    <a:cs typeface="Aria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'Piper Plot'!$X$13:$X$126</c:f>
              <c:numCache>
                <c:formatCode>General</c:formatCode>
                <c:ptCount val="114"/>
                <c:pt idx="0">
                  <c:v>0.15624999999999997</c:v>
                </c:pt>
                <c:pt idx="1">
                  <c:v>0.5</c:v>
                </c:pt>
                <c:pt idx="2">
                  <c:v>2.09375</c:v>
                </c:pt>
                <c:pt idx="3">
                  <c:v>1.75</c:v>
                </c:pt>
                <c:pt idx="4">
                  <c:v>0.8125</c:v>
                </c:pt>
                <c:pt idx="5">
                  <c:v>0.78125</c:v>
                </c:pt>
                <c:pt idx="6">
                  <c:v>1.46875</c:v>
                </c:pt>
                <c:pt idx="7">
                  <c:v>1.4375</c:v>
                </c:pt>
                <c:pt idx="9">
                  <c:v>0</c:v>
                </c:pt>
                <c:pt idx="10">
                  <c:v>0.2</c:v>
                </c:pt>
                <c:pt idx="11">
                  <c:v>0.4</c:v>
                </c:pt>
                <c:pt idx="12">
                  <c:v>0.60000000000000009</c:v>
                </c:pt>
                <c:pt idx="13">
                  <c:v>0.8</c:v>
                </c:pt>
                <c:pt idx="14">
                  <c:v>1</c:v>
                </c:pt>
                <c:pt idx="15">
                  <c:v>1.2</c:v>
                </c:pt>
                <c:pt idx="16">
                  <c:v>1.4</c:v>
                </c:pt>
                <c:pt idx="17">
                  <c:v>1.5999999999999999</c:v>
                </c:pt>
                <c:pt idx="18">
                  <c:v>1.7999999999999998</c:v>
                </c:pt>
                <c:pt idx="20">
                  <c:v>-3.1250000000000007E-2</c:v>
                </c:pt>
                <c:pt idx="21">
                  <c:v>6.8750000000000006E-2</c:v>
                </c:pt>
                <c:pt idx="22">
                  <c:v>0.16875000000000001</c:v>
                </c:pt>
                <c:pt idx="23">
                  <c:v>0.26875000000000004</c:v>
                </c:pt>
                <c:pt idx="24">
                  <c:v>0.36875000000000002</c:v>
                </c:pt>
                <c:pt idx="25">
                  <c:v>0.46875</c:v>
                </c:pt>
                <c:pt idx="26">
                  <c:v>0.56874999999999998</c:v>
                </c:pt>
                <c:pt idx="27">
                  <c:v>0.66874999999999996</c:v>
                </c:pt>
                <c:pt idx="28">
                  <c:v>0.76874999999999993</c:v>
                </c:pt>
                <c:pt idx="29">
                  <c:v>0.86874999999999991</c:v>
                </c:pt>
                <c:pt idx="31">
                  <c:v>1.03125</c:v>
                </c:pt>
                <c:pt idx="32">
                  <c:v>0.93125000000000002</c:v>
                </c:pt>
                <c:pt idx="33">
                  <c:v>0.83125000000000004</c:v>
                </c:pt>
                <c:pt idx="34">
                  <c:v>0.73124999999999996</c:v>
                </c:pt>
                <c:pt idx="35">
                  <c:v>0.63124999999999998</c:v>
                </c:pt>
                <c:pt idx="36">
                  <c:v>0.53125</c:v>
                </c:pt>
                <c:pt idx="37">
                  <c:v>0.43125000000000002</c:v>
                </c:pt>
                <c:pt idx="38">
                  <c:v>0.33125000000000004</c:v>
                </c:pt>
                <c:pt idx="39">
                  <c:v>0.23125000000000007</c:v>
                </c:pt>
                <c:pt idx="40">
                  <c:v>0.13125000000000009</c:v>
                </c:pt>
                <c:pt idx="42">
                  <c:v>1.25</c:v>
                </c:pt>
                <c:pt idx="43">
                  <c:v>1.45</c:v>
                </c:pt>
                <c:pt idx="44">
                  <c:v>1.65</c:v>
                </c:pt>
                <c:pt idx="45">
                  <c:v>1.85</c:v>
                </c:pt>
                <c:pt idx="46">
                  <c:v>2.0499999999999998</c:v>
                </c:pt>
                <c:pt idx="47">
                  <c:v>2.25</c:v>
                </c:pt>
                <c:pt idx="48">
                  <c:v>2.4500000000000002</c:v>
                </c:pt>
                <c:pt idx="49">
                  <c:v>2.65</c:v>
                </c:pt>
                <c:pt idx="50">
                  <c:v>2.8499999999999996</c:v>
                </c:pt>
                <c:pt idx="51">
                  <c:v>3.05</c:v>
                </c:pt>
                <c:pt idx="53">
                  <c:v>1.21875</c:v>
                </c:pt>
                <c:pt idx="54">
                  <c:v>1.3187500000000001</c:v>
                </c:pt>
                <c:pt idx="55">
                  <c:v>1.41875</c:v>
                </c:pt>
                <c:pt idx="56">
                  <c:v>1.51875</c:v>
                </c:pt>
                <c:pt idx="57">
                  <c:v>1.6187499999999999</c:v>
                </c:pt>
                <c:pt idx="58">
                  <c:v>1.71875</c:v>
                </c:pt>
                <c:pt idx="59">
                  <c:v>1.8187500000000001</c:v>
                </c:pt>
                <c:pt idx="60">
                  <c:v>1.91875</c:v>
                </c:pt>
                <c:pt idx="61">
                  <c:v>2.0187499999999998</c:v>
                </c:pt>
                <c:pt idx="62">
                  <c:v>2.1187499999999999</c:v>
                </c:pt>
                <c:pt idx="64">
                  <c:v>2.28125</c:v>
                </c:pt>
                <c:pt idx="65">
                  <c:v>2.1812499999999999</c:v>
                </c:pt>
                <c:pt idx="66">
                  <c:v>2.0812499999999998</c:v>
                </c:pt>
                <c:pt idx="67">
                  <c:v>1.98125</c:v>
                </c:pt>
                <c:pt idx="68">
                  <c:v>1.8812500000000001</c:v>
                </c:pt>
                <c:pt idx="69">
                  <c:v>1.78125</c:v>
                </c:pt>
                <c:pt idx="70">
                  <c:v>1.6812499999999999</c:v>
                </c:pt>
                <c:pt idx="71">
                  <c:v>1.58125</c:v>
                </c:pt>
                <c:pt idx="72">
                  <c:v>1.4812500000000002</c:v>
                </c:pt>
                <c:pt idx="73">
                  <c:v>1.3812500000000001</c:v>
                </c:pt>
                <c:pt idx="75">
                  <c:v>0.69375000000000009</c:v>
                </c:pt>
                <c:pt idx="76">
                  <c:v>1.2562500000000001</c:v>
                </c:pt>
                <c:pt idx="77">
                  <c:v>0.79374999999999996</c:v>
                </c:pt>
                <c:pt idx="78">
                  <c:v>1.35625</c:v>
                </c:pt>
                <c:pt idx="79">
                  <c:v>0.89375000000000004</c:v>
                </c:pt>
                <c:pt idx="80">
                  <c:v>1.45625</c:v>
                </c:pt>
                <c:pt idx="81">
                  <c:v>0.99374999999999991</c:v>
                </c:pt>
                <c:pt idx="82">
                  <c:v>1.5562499999999999</c:v>
                </c:pt>
                <c:pt idx="83">
                  <c:v>-4.40625</c:v>
                </c:pt>
                <c:pt idx="84">
                  <c:v>-3.84375</c:v>
                </c:pt>
                <c:pt idx="85">
                  <c:v>-4.3062500000000004</c:v>
                </c:pt>
                <c:pt idx="86">
                  <c:v>-3.7437500000000004</c:v>
                </c:pt>
                <c:pt idx="87">
                  <c:v>-4.2062500000000007</c:v>
                </c:pt>
                <c:pt idx="88">
                  <c:v>-3.6437500000000007</c:v>
                </c:pt>
                <c:pt idx="89">
                  <c:v>-4.1062500000000011</c:v>
                </c:pt>
                <c:pt idx="90">
                  <c:v>-3.5437500000000011</c:v>
                </c:pt>
                <c:pt idx="91">
                  <c:v>-4.0062500000000014</c:v>
                </c:pt>
                <c:pt idx="92">
                  <c:v>-3.4437500000000014</c:v>
                </c:pt>
                <c:pt idx="93">
                  <c:v>-3.9062500000000018</c:v>
                </c:pt>
                <c:pt idx="94">
                  <c:v>-3.3437500000000018</c:v>
                </c:pt>
                <c:pt idx="96">
                  <c:v>1.2562500000000001</c:v>
                </c:pt>
                <c:pt idx="97">
                  <c:v>0.69375000000000009</c:v>
                </c:pt>
                <c:pt idx="98">
                  <c:v>1.35625</c:v>
                </c:pt>
                <c:pt idx="99">
                  <c:v>0.79374999999999996</c:v>
                </c:pt>
                <c:pt idx="100">
                  <c:v>1.45625</c:v>
                </c:pt>
                <c:pt idx="101">
                  <c:v>0.89375000000000004</c:v>
                </c:pt>
                <c:pt idx="102">
                  <c:v>1.5562499999999999</c:v>
                </c:pt>
                <c:pt idx="103">
                  <c:v>0.99374999999999991</c:v>
                </c:pt>
                <c:pt idx="104">
                  <c:v>-3.84375</c:v>
                </c:pt>
                <c:pt idx="105">
                  <c:v>-4.40625</c:v>
                </c:pt>
                <c:pt idx="106">
                  <c:v>-3.7437500000000004</c:v>
                </c:pt>
                <c:pt idx="107">
                  <c:v>-4.3062500000000004</c:v>
                </c:pt>
                <c:pt idx="108">
                  <c:v>-3.6125000000000007</c:v>
                </c:pt>
                <c:pt idx="109">
                  <c:v>-4.2375000000000007</c:v>
                </c:pt>
                <c:pt idx="110">
                  <c:v>-3.5125000000000011</c:v>
                </c:pt>
                <c:pt idx="111">
                  <c:v>-4.1375000000000011</c:v>
                </c:pt>
                <c:pt idx="112">
                  <c:v>-3.4125000000000014</c:v>
                </c:pt>
                <c:pt idx="113">
                  <c:v>-4.0375000000000014</c:v>
                </c:pt>
              </c:numCache>
            </c:numRef>
          </c:xVal>
          <c:yVal>
            <c:numRef>
              <c:f>'Piper Plot'!$Y$13:$Y$126</c:f>
              <c:numCache>
                <c:formatCode>General</c:formatCode>
                <c:ptCount val="114"/>
                <c:pt idx="0">
                  <c:v>0.59539246510180155</c:v>
                </c:pt>
                <c:pt idx="1">
                  <c:v>-0.1875</c:v>
                </c:pt>
                <c:pt idx="2">
                  <c:v>0.59539246510180155</c:v>
                </c:pt>
                <c:pt idx="3">
                  <c:v>-0.1875</c:v>
                </c:pt>
                <c:pt idx="4">
                  <c:v>0.5412658773652741</c:v>
                </c:pt>
                <c:pt idx="5">
                  <c:v>1.6779242198323496</c:v>
                </c:pt>
                <c:pt idx="6">
                  <c:v>1.6779242198323496</c:v>
                </c:pt>
                <c:pt idx="7">
                  <c:v>0.5412658773652741</c:v>
                </c:pt>
                <c:pt idx="9">
                  <c:v>-6.25E-2</c:v>
                </c:pt>
                <c:pt idx="10">
                  <c:v>-6.25E-2</c:v>
                </c:pt>
                <c:pt idx="11">
                  <c:v>-6.25E-2</c:v>
                </c:pt>
                <c:pt idx="12">
                  <c:v>-6.25E-2</c:v>
                </c:pt>
                <c:pt idx="13">
                  <c:v>-6.25E-2</c:v>
                </c:pt>
                <c:pt idx="14">
                  <c:v>-6.25E-2</c:v>
                </c:pt>
                <c:pt idx="15">
                  <c:v>-99</c:v>
                </c:pt>
                <c:pt idx="16">
                  <c:v>-99</c:v>
                </c:pt>
                <c:pt idx="17">
                  <c:v>-99</c:v>
                </c:pt>
                <c:pt idx="18">
                  <c:v>-99</c:v>
                </c:pt>
                <c:pt idx="20">
                  <c:v>5.4126587736527412E-2</c:v>
                </c:pt>
                <c:pt idx="21">
                  <c:v>0.22733166849341513</c:v>
                </c:pt>
                <c:pt idx="22">
                  <c:v>0.40053674925030286</c:v>
                </c:pt>
                <c:pt idx="23">
                  <c:v>0.5737418300071907</c:v>
                </c:pt>
                <c:pt idx="24">
                  <c:v>0.74694691076407838</c:v>
                </c:pt>
                <c:pt idx="25">
                  <c:v>0.92015199152096605</c:v>
                </c:pt>
                <c:pt idx="26">
                  <c:v>-98.945873412263467</c:v>
                </c:pt>
                <c:pt idx="27">
                  <c:v>-98.945873412263467</c:v>
                </c:pt>
                <c:pt idx="28">
                  <c:v>-98.945873412263467</c:v>
                </c:pt>
                <c:pt idx="29">
                  <c:v>-98.945873412263467</c:v>
                </c:pt>
                <c:pt idx="31">
                  <c:v>5.4126587736527412E-2</c:v>
                </c:pt>
                <c:pt idx="32">
                  <c:v>0.22733166849341513</c:v>
                </c:pt>
                <c:pt idx="33">
                  <c:v>0.40053674925030286</c:v>
                </c:pt>
                <c:pt idx="34">
                  <c:v>0.5737418300071907</c:v>
                </c:pt>
                <c:pt idx="35">
                  <c:v>0.74694691076407838</c:v>
                </c:pt>
                <c:pt idx="36">
                  <c:v>0.92015199152096605</c:v>
                </c:pt>
                <c:pt idx="37">
                  <c:v>-98.945873412263467</c:v>
                </c:pt>
                <c:pt idx="38">
                  <c:v>-98.945873412263467</c:v>
                </c:pt>
                <c:pt idx="39">
                  <c:v>-98.945873412263467</c:v>
                </c:pt>
                <c:pt idx="40">
                  <c:v>-98.945873412263467</c:v>
                </c:pt>
                <c:pt idx="42">
                  <c:v>-6.25E-2</c:v>
                </c:pt>
                <c:pt idx="43">
                  <c:v>-6.25E-2</c:v>
                </c:pt>
                <c:pt idx="44">
                  <c:v>-6.25E-2</c:v>
                </c:pt>
                <c:pt idx="45">
                  <c:v>-6.25E-2</c:v>
                </c:pt>
                <c:pt idx="46">
                  <c:v>-6.25E-2</c:v>
                </c:pt>
                <c:pt idx="47">
                  <c:v>-6.25E-2</c:v>
                </c:pt>
                <c:pt idx="48">
                  <c:v>-99</c:v>
                </c:pt>
                <c:pt idx="49">
                  <c:v>-99</c:v>
                </c:pt>
                <c:pt idx="50">
                  <c:v>-99</c:v>
                </c:pt>
                <c:pt idx="51">
                  <c:v>-99</c:v>
                </c:pt>
                <c:pt idx="53">
                  <c:v>5.4126587736527412E-2</c:v>
                </c:pt>
                <c:pt idx="54">
                  <c:v>0.22733166849341513</c:v>
                </c:pt>
                <c:pt idx="55">
                  <c:v>0.40053674925030286</c:v>
                </c:pt>
                <c:pt idx="56">
                  <c:v>0.5737418300071907</c:v>
                </c:pt>
                <c:pt idx="57">
                  <c:v>0.74694691076407838</c:v>
                </c:pt>
                <c:pt idx="58">
                  <c:v>0.92015199152096605</c:v>
                </c:pt>
                <c:pt idx="59">
                  <c:v>-98.945873412263467</c:v>
                </c:pt>
                <c:pt idx="60">
                  <c:v>-98.945873412263467</c:v>
                </c:pt>
                <c:pt idx="61">
                  <c:v>-98.945873412263467</c:v>
                </c:pt>
                <c:pt idx="62">
                  <c:v>-98.945873412263467</c:v>
                </c:pt>
                <c:pt idx="64">
                  <c:v>5.4126587736527412E-2</c:v>
                </c:pt>
                <c:pt idx="65">
                  <c:v>0.22733166849341513</c:v>
                </c:pt>
                <c:pt idx="66">
                  <c:v>0.40053674925030286</c:v>
                </c:pt>
                <c:pt idx="67">
                  <c:v>0.5737418300071907</c:v>
                </c:pt>
                <c:pt idx="68">
                  <c:v>0.74694691076407838</c:v>
                </c:pt>
                <c:pt idx="69">
                  <c:v>0.92015199152096605</c:v>
                </c:pt>
                <c:pt idx="70">
                  <c:v>-98.945873412263467</c:v>
                </c:pt>
                <c:pt idx="71">
                  <c:v>-98.945873412263467</c:v>
                </c:pt>
                <c:pt idx="72">
                  <c:v>-98.945873412263467</c:v>
                </c:pt>
                <c:pt idx="73">
                  <c:v>-98.945873412263467</c:v>
                </c:pt>
                <c:pt idx="75">
                  <c:v>0.85520008623713306</c:v>
                </c:pt>
                <c:pt idx="76">
                  <c:v>1.8294786654946265</c:v>
                </c:pt>
                <c:pt idx="77">
                  <c:v>0.68199500548024539</c:v>
                </c:pt>
                <c:pt idx="78">
                  <c:v>1.6562735847377388</c:v>
                </c:pt>
                <c:pt idx="79">
                  <c:v>0.50878992472335749</c:v>
                </c:pt>
                <c:pt idx="80">
                  <c:v>1.4830685039808509</c:v>
                </c:pt>
                <c:pt idx="81">
                  <c:v>0.33558484396646993</c:v>
                </c:pt>
                <c:pt idx="82">
                  <c:v>1.3098634232239632</c:v>
                </c:pt>
                <c:pt idx="83">
                  <c:v>9.688659204838407</c:v>
                </c:pt>
                <c:pt idx="84">
                  <c:v>10.662937784095902</c:v>
                </c:pt>
                <c:pt idx="85">
                  <c:v>9.5154541240815202</c:v>
                </c:pt>
                <c:pt idx="86">
                  <c:v>10.489732703339016</c:v>
                </c:pt>
                <c:pt idx="87">
                  <c:v>9.3422490433246335</c:v>
                </c:pt>
                <c:pt idx="88">
                  <c:v>10.316527622582129</c:v>
                </c:pt>
                <c:pt idx="89">
                  <c:v>9.1690439625677449</c:v>
                </c:pt>
                <c:pt idx="90">
                  <c:v>10.14332254182524</c:v>
                </c:pt>
                <c:pt idx="91">
                  <c:v>8.9958388818108581</c:v>
                </c:pt>
                <c:pt idx="92">
                  <c:v>9.9701174610683534</c:v>
                </c:pt>
                <c:pt idx="93">
                  <c:v>8.8226338010539713</c:v>
                </c:pt>
                <c:pt idx="94">
                  <c:v>9.7969123803114666</c:v>
                </c:pt>
                <c:pt idx="96">
                  <c:v>0.33558484396646998</c:v>
                </c:pt>
                <c:pt idx="97">
                  <c:v>1.3098634232239632</c:v>
                </c:pt>
                <c:pt idx="98">
                  <c:v>0.50878992472335771</c:v>
                </c:pt>
                <c:pt idx="99">
                  <c:v>1.4830685039808511</c:v>
                </c:pt>
                <c:pt idx="100">
                  <c:v>0.68199500548024539</c:v>
                </c:pt>
                <c:pt idx="101">
                  <c:v>1.6562735847377388</c:v>
                </c:pt>
                <c:pt idx="102">
                  <c:v>0.85520008623713306</c:v>
                </c:pt>
                <c:pt idx="103">
                  <c:v>1.8294786654946265</c:v>
                </c:pt>
                <c:pt idx="104">
                  <c:v>-8.4978742746348033</c:v>
                </c:pt>
                <c:pt idx="105">
                  <c:v>-7.5235956953773098</c:v>
                </c:pt>
                <c:pt idx="106">
                  <c:v>-8.3246691938779165</c:v>
                </c:pt>
                <c:pt idx="107">
                  <c:v>-7.350390614620423</c:v>
                </c:pt>
                <c:pt idx="108">
                  <c:v>-8.0973375253845017</c:v>
                </c:pt>
                <c:pt idx="109">
                  <c:v>-7.2313121216000633</c:v>
                </c:pt>
                <c:pt idx="110">
                  <c:v>-7.9241324446276158</c:v>
                </c:pt>
                <c:pt idx="111">
                  <c:v>-7.0581070408431774</c:v>
                </c:pt>
                <c:pt idx="112">
                  <c:v>-7.7509273638707281</c:v>
                </c:pt>
                <c:pt idx="113">
                  <c:v>-6.8849019600862897</c:v>
                </c:pt>
              </c:numCache>
            </c:numRef>
          </c:yVal>
          <c:smooth val="0"/>
          <c:extLst>
            <c:ext xmlns:c16="http://schemas.microsoft.com/office/drawing/2014/chart" uri="{C3380CC4-5D6E-409C-BE32-E72D297353CC}">
              <c16:uniqueId val="{0000006A-C93E-482B-9F1E-A38FA2C2130A}"/>
            </c:ext>
          </c:extLst>
        </c:ser>
        <c:ser>
          <c:idx val="7"/>
          <c:order val="1"/>
          <c:tx>
            <c:strRef>
              <c:f>'Piper Plot'!$T$162</c:f>
              <c:strCache>
                <c:ptCount val="1"/>
                <c:pt idx="0">
                  <c:v>Xgrid-DIAMOND</c:v>
                </c:pt>
              </c:strCache>
            </c:strRef>
          </c:tx>
          <c:spPr>
            <a:ln w="3175">
              <a:solidFill>
                <a:srgbClr val="808080"/>
              </a:solidFill>
              <a:prstDash val="sysDash"/>
            </a:ln>
          </c:spPr>
          <c:marker>
            <c:symbol val="none"/>
          </c:marker>
          <c:xVal>
            <c:numRef>
              <c:f>'Piper Plot'!$AA$22:$AA$170</c:f>
              <c:numCache>
                <c:formatCode>General</c:formatCode>
                <c:ptCount val="149"/>
                <c:pt idx="0">
                  <c:v>0</c:v>
                </c:pt>
                <c:pt idx="1">
                  <c:v>0</c:v>
                </c:pt>
                <c:pt idx="2">
                  <c:v>0</c:v>
                </c:pt>
                <c:pt idx="3">
                  <c:v>0</c:v>
                </c:pt>
                <c:pt idx="4">
                  <c:v>0</c:v>
                </c:pt>
                <c:pt idx="5">
                  <c:v>0</c:v>
                </c:pt>
                <c:pt idx="6">
                  <c:v>0</c:v>
                </c:pt>
                <c:pt idx="7">
                  <c:v>0</c:v>
                </c:pt>
                <c:pt idx="8">
                  <c:v>0</c:v>
                </c:pt>
                <c:pt idx="9">
                  <c:v>0</c:v>
                </c:pt>
                <c:pt idx="11">
                  <c:v>60</c:v>
                </c:pt>
                <c:pt idx="12">
                  <c:v>60</c:v>
                </c:pt>
                <c:pt idx="13">
                  <c:v>60</c:v>
                </c:pt>
                <c:pt idx="14">
                  <c:v>60</c:v>
                </c:pt>
                <c:pt idx="15">
                  <c:v>60</c:v>
                </c:pt>
                <c:pt idx="16">
                  <c:v>60</c:v>
                </c:pt>
                <c:pt idx="17">
                  <c:v>60</c:v>
                </c:pt>
                <c:pt idx="18">
                  <c:v>60</c:v>
                </c:pt>
                <c:pt idx="19">
                  <c:v>60</c:v>
                </c:pt>
                <c:pt idx="20">
                  <c:v>60</c:v>
                </c:pt>
                <c:pt idx="22">
                  <c:v>-60</c:v>
                </c:pt>
                <c:pt idx="23">
                  <c:v>-60</c:v>
                </c:pt>
                <c:pt idx="24">
                  <c:v>-60</c:v>
                </c:pt>
                <c:pt idx="25">
                  <c:v>-60</c:v>
                </c:pt>
                <c:pt idx="26">
                  <c:v>-60</c:v>
                </c:pt>
                <c:pt idx="27">
                  <c:v>-60</c:v>
                </c:pt>
                <c:pt idx="28">
                  <c:v>-60</c:v>
                </c:pt>
                <c:pt idx="29">
                  <c:v>-60</c:v>
                </c:pt>
                <c:pt idx="30">
                  <c:v>-60</c:v>
                </c:pt>
                <c:pt idx="31">
                  <c:v>-60</c:v>
                </c:pt>
                <c:pt idx="33">
                  <c:v>0</c:v>
                </c:pt>
                <c:pt idx="34">
                  <c:v>0</c:v>
                </c:pt>
                <c:pt idx="35">
                  <c:v>0</c:v>
                </c:pt>
                <c:pt idx="36">
                  <c:v>0</c:v>
                </c:pt>
                <c:pt idx="37">
                  <c:v>0</c:v>
                </c:pt>
                <c:pt idx="38">
                  <c:v>0</c:v>
                </c:pt>
                <c:pt idx="39">
                  <c:v>0</c:v>
                </c:pt>
                <c:pt idx="40">
                  <c:v>0</c:v>
                </c:pt>
                <c:pt idx="41">
                  <c:v>0</c:v>
                </c:pt>
                <c:pt idx="42">
                  <c:v>0</c:v>
                </c:pt>
                <c:pt idx="44">
                  <c:v>60</c:v>
                </c:pt>
                <c:pt idx="45">
                  <c:v>60</c:v>
                </c:pt>
                <c:pt idx="46">
                  <c:v>60</c:v>
                </c:pt>
                <c:pt idx="47">
                  <c:v>60</c:v>
                </c:pt>
                <c:pt idx="48">
                  <c:v>60</c:v>
                </c:pt>
                <c:pt idx="49">
                  <c:v>60</c:v>
                </c:pt>
                <c:pt idx="50">
                  <c:v>60</c:v>
                </c:pt>
                <c:pt idx="51">
                  <c:v>60</c:v>
                </c:pt>
                <c:pt idx="52">
                  <c:v>60</c:v>
                </c:pt>
                <c:pt idx="53">
                  <c:v>60</c:v>
                </c:pt>
                <c:pt idx="55">
                  <c:v>-60</c:v>
                </c:pt>
                <c:pt idx="56">
                  <c:v>-60</c:v>
                </c:pt>
                <c:pt idx="57">
                  <c:v>-60</c:v>
                </c:pt>
                <c:pt idx="58">
                  <c:v>-60</c:v>
                </c:pt>
                <c:pt idx="59">
                  <c:v>-60</c:v>
                </c:pt>
                <c:pt idx="60">
                  <c:v>-60</c:v>
                </c:pt>
                <c:pt idx="61">
                  <c:v>-60</c:v>
                </c:pt>
                <c:pt idx="62">
                  <c:v>-60</c:v>
                </c:pt>
                <c:pt idx="63">
                  <c:v>-60</c:v>
                </c:pt>
                <c:pt idx="64">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numCache>
            </c:numRef>
          </c:xVal>
          <c:yVal>
            <c:numRef>
              <c:f>'Piper Plot'!$AB$12:$AB$160</c:f>
              <c:numCache>
                <c:formatCode>General</c:formatCode>
                <c:ptCount val="149"/>
              </c:numCache>
            </c:numRef>
          </c:yVal>
          <c:smooth val="0"/>
          <c:extLst>
            <c:ext xmlns:c16="http://schemas.microsoft.com/office/drawing/2014/chart" uri="{C3380CC4-5D6E-409C-BE32-E72D297353CC}">
              <c16:uniqueId val="{0000006B-C93E-482B-9F1E-A38FA2C2130A}"/>
            </c:ext>
          </c:extLst>
        </c:ser>
        <c:ser>
          <c:idx val="2"/>
          <c:order val="2"/>
          <c:tx>
            <c:strRef>
              <c:f>'Piper Plot'!$V$12</c:f>
              <c:strCache>
                <c:ptCount val="1"/>
                <c:pt idx="0">
                  <c:v>GRIDS</c:v>
                </c:pt>
              </c:strCache>
            </c:strRef>
          </c:tx>
          <c:spPr>
            <a:ln w="3175">
              <a:solidFill>
                <a:srgbClr val="C0C0C0"/>
              </a:solidFill>
              <a:prstDash val="sysDash"/>
            </a:ln>
          </c:spPr>
          <c:marker>
            <c:symbol val="none"/>
          </c:marker>
          <c:xVal>
            <c:numRef>
              <c:f>'Piper Plot'!$U$13:$U$251</c:f>
              <c:numCache>
                <c:formatCode>General</c:formatCode>
                <c:ptCount val="239"/>
                <c:pt idx="0">
                  <c:v>0.2</c:v>
                </c:pt>
                <c:pt idx="1">
                  <c:v>0.1</c:v>
                </c:pt>
                <c:pt idx="3">
                  <c:v>0.4</c:v>
                </c:pt>
                <c:pt idx="4">
                  <c:v>0.2</c:v>
                </c:pt>
                <c:pt idx="6">
                  <c:v>0.60000000000000009</c:v>
                </c:pt>
                <c:pt idx="7">
                  <c:v>0.30000000000000004</c:v>
                </c:pt>
                <c:pt idx="9">
                  <c:v>0.8</c:v>
                </c:pt>
                <c:pt idx="10">
                  <c:v>0.4</c:v>
                </c:pt>
                <c:pt idx="12">
                  <c:v>-10</c:v>
                </c:pt>
                <c:pt idx="13">
                  <c:v>-5</c:v>
                </c:pt>
                <c:pt idx="15">
                  <c:v>-9.8000000000000007</c:v>
                </c:pt>
                <c:pt idx="16">
                  <c:v>-4.9000000000000004</c:v>
                </c:pt>
                <c:pt idx="18">
                  <c:v>-9.6000000000000014</c:v>
                </c:pt>
                <c:pt idx="19">
                  <c:v>-4.8000000000000007</c:v>
                </c:pt>
                <c:pt idx="21">
                  <c:v>-9.4000000000000021</c:v>
                </c:pt>
                <c:pt idx="22">
                  <c:v>-4.7000000000000011</c:v>
                </c:pt>
                <c:pt idx="24">
                  <c:v>-9.2000000000000028</c:v>
                </c:pt>
                <c:pt idx="25">
                  <c:v>-4.6000000000000014</c:v>
                </c:pt>
                <c:pt idx="27">
                  <c:v>-9.0000000000000036</c:v>
                </c:pt>
                <c:pt idx="28">
                  <c:v>-4.5000000000000018</c:v>
                </c:pt>
                <c:pt idx="30">
                  <c:v>0.1</c:v>
                </c:pt>
                <c:pt idx="31">
                  <c:v>0.9</c:v>
                </c:pt>
                <c:pt idx="33">
                  <c:v>0.2</c:v>
                </c:pt>
                <c:pt idx="34">
                  <c:v>0.8</c:v>
                </c:pt>
                <c:pt idx="36">
                  <c:v>0.30000000000000004</c:v>
                </c:pt>
                <c:pt idx="37">
                  <c:v>0.7</c:v>
                </c:pt>
                <c:pt idx="39">
                  <c:v>0.4</c:v>
                </c:pt>
                <c:pt idx="40">
                  <c:v>0.6</c:v>
                </c:pt>
                <c:pt idx="42">
                  <c:v>-10</c:v>
                </c:pt>
                <c:pt idx="43">
                  <c:v>-10</c:v>
                </c:pt>
                <c:pt idx="45">
                  <c:v>-10</c:v>
                </c:pt>
                <c:pt idx="46">
                  <c:v>-10</c:v>
                </c:pt>
                <c:pt idx="48">
                  <c:v>-10</c:v>
                </c:pt>
                <c:pt idx="49">
                  <c:v>-10</c:v>
                </c:pt>
                <c:pt idx="51">
                  <c:v>-10</c:v>
                </c:pt>
                <c:pt idx="52">
                  <c:v>-10</c:v>
                </c:pt>
                <c:pt idx="54">
                  <c:v>-10</c:v>
                </c:pt>
                <c:pt idx="55">
                  <c:v>-10</c:v>
                </c:pt>
                <c:pt idx="57">
                  <c:v>-10</c:v>
                </c:pt>
                <c:pt idx="58">
                  <c:v>-10</c:v>
                </c:pt>
                <c:pt idx="60">
                  <c:v>0.2</c:v>
                </c:pt>
                <c:pt idx="61">
                  <c:v>0.60000000000000009</c:v>
                </c:pt>
                <c:pt idx="63">
                  <c:v>0.4</c:v>
                </c:pt>
                <c:pt idx="64">
                  <c:v>0.7</c:v>
                </c:pt>
                <c:pt idx="66">
                  <c:v>0.60000000000000009</c:v>
                </c:pt>
                <c:pt idx="67">
                  <c:v>0.8</c:v>
                </c:pt>
                <c:pt idx="69">
                  <c:v>0.8</c:v>
                </c:pt>
                <c:pt idx="70">
                  <c:v>0.9</c:v>
                </c:pt>
                <c:pt idx="72">
                  <c:v>-10</c:v>
                </c:pt>
                <c:pt idx="73">
                  <c:v>-4.5</c:v>
                </c:pt>
                <c:pt idx="75">
                  <c:v>-9.8000000000000007</c:v>
                </c:pt>
                <c:pt idx="76">
                  <c:v>-4.4000000000000004</c:v>
                </c:pt>
                <c:pt idx="78">
                  <c:v>-9.6000000000000014</c:v>
                </c:pt>
                <c:pt idx="79">
                  <c:v>-4.3000000000000007</c:v>
                </c:pt>
                <c:pt idx="81">
                  <c:v>-9.4000000000000021</c:v>
                </c:pt>
                <c:pt idx="82">
                  <c:v>-4.2000000000000011</c:v>
                </c:pt>
                <c:pt idx="84">
                  <c:v>-9.2000000000000028</c:v>
                </c:pt>
                <c:pt idx="85">
                  <c:v>-4.1000000000000014</c:v>
                </c:pt>
                <c:pt idx="87">
                  <c:v>-9.0000000000000036</c:v>
                </c:pt>
                <c:pt idx="88">
                  <c:v>-4.0000000000000018</c:v>
                </c:pt>
                <c:pt idx="90">
                  <c:v>1.45</c:v>
                </c:pt>
                <c:pt idx="91">
                  <c:v>1.35</c:v>
                </c:pt>
                <c:pt idx="93">
                  <c:v>1.65</c:v>
                </c:pt>
                <c:pt idx="94">
                  <c:v>1.45</c:v>
                </c:pt>
                <c:pt idx="96">
                  <c:v>1.85</c:v>
                </c:pt>
                <c:pt idx="97">
                  <c:v>1.55</c:v>
                </c:pt>
                <c:pt idx="99">
                  <c:v>2.0499999999999998</c:v>
                </c:pt>
                <c:pt idx="100">
                  <c:v>1.65</c:v>
                </c:pt>
                <c:pt idx="102">
                  <c:v>-8.75</c:v>
                </c:pt>
                <c:pt idx="103">
                  <c:v>-3.75</c:v>
                </c:pt>
                <c:pt idx="105">
                  <c:v>-8.5500000000000007</c:v>
                </c:pt>
                <c:pt idx="106">
                  <c:v>-3.6500000000000004</c:v>
                </c:pt>
                <c:pt idx="108">
                  <c:v>-8.3500000000000014</c:v>
                </c:pt>
                <c:pt idx="109">
                  <c:v>-3.5500000000000007</c:v>
                </c:pt>
                <c:pt idx="111">
                  <c:v>-8.1500000000000021</c:v>
                </c:pt>
                <c:pt idx="112">
                  <c:v>-3.4500000000000011</c:v>
                </c:pt>
                <c:pt idx="114">
                  <c:v>-7.9500000000000028</c:v>
                </c:pt>
                <c:pt idx="115">
                  <c:v>-3.3500000000000014</c:v>
                </c:pt>
                <c:pt idx="117">
                  <c:v>-7.7500000000000036</c:v>
                </c:pt>
                <c:pt idx="118">
                  <c:v>-3.2500000000000018</c:v>
                </c:pt>
                <c:pt idx="120">
                  <c:v>1.35</c:v>
                </c:pt>
                <c:pt idx="121">
                  <c:v>2.15</c:v>
                </c:pt>
                <c:pt idx="123">
                  <c:v>1.45</c:v>
                </c:pt>
                <c:pt idx="124">
                  <c:v>2.0499999999999998</c:v>
                </c:pt>
                <c:pt idx="126">
                  <c:v>1.55</c:v>
                </c:pt>
                <c:pt idx="127">
                  <c:v>1.95</c:v>
                </c:pt>
                <c:pt idx="129">
                  <c:v>1.65</c:v>
                </c:pt>
                <c:pt idx="130">
                  <c:v>1.85</c:v>
                </c:pt>
                <c:pt idx="132">
                  <c:v>-8.75</c:v>
                </c:pt>
                <c:pt idx="133">
                  <c:v>-8.75</c:v>
                </c:pt>
                <c:pt idx="135">
                  <c:v>-8.75</c:v>
                </c:pt>
                <c:pt idx="136">
                  <c:v>-8.75</c:v>
                </c:pt>
                <c:pt idx="138">
                  <c:v>-8.75</c:v>
                </c:pt>
                <c:pt idx="139">
                  <c:v>-8.75</c:v>
                </c:pt>
                <c:pt idx="141">
                  <c:v>-8.75</c:v>
                </c:pt>
                <c:pt idx="142">
                  <c:v>-8.75</c:v>
                </c:pt>
                <c:pt idx="144">
                  <c:v>-8.75</c:v>
                </c:pt>
                <c:pt idx="145">
                  <c:v>-8.75</c:v>
                </c:pt>
                <c:pt idx="147">
                  <c:v>-8.75</c:v>
                </c:pt>
                <c:pt idx="148">
                  <c:v>-8.75</c:v>
                </c:pt>
                <c:pt idx="150">
                  <c:v>1.45</c:v>
                </c:pt>
                <c:pt idx="151">
                  <c:v>1.85</c:v>
                </c:pt>
                <c:pt idx="153">
                  <c:v>1.65</c:v>
                </c:pt>
                <c:pt idx="154">
                  <c:v>1.95</c:v>
                </c:pt>
                <c:pt idx="156">
                  <c:v>1.85</c:v>
                </c:pt>
                <c:pt idx="157">
                  <c:v>2.0499999999999998</c:v>
                </c:pt>
                <c:pt idx="159">
                  <c:v>2.0499999999999998</c:v>
                </c:pt>
                <c:pt idx="160">
                  <c:v>2.15</c:v>
                </c:pt>
                <c:pt idx="162">
                  <c:v>-8.75</c:v>
                </c:pt>
                <c:pt idx="163">
                  <c:v>-3.25</c:v>
                </c:pt>
                <c:pt idx="165">
                  <c:v>-8.5500000000000007</c:v>
                </c:pt>
                <c:pt idx="166">
                  <c:v>-3.1500000000000004</c:v>
                </c:pt>
                <c:pt idx="168">
                  <c:v>-8.3500000000000014</c:v>
                </c:pt>
                <c:pt idx="169">
                  <c:v>-3.0500000000000007</c:v>
                </c:pt>
                <c:pt idx="171">
                  <c:v>-8.1500000000000021</c:v>
                </c:pt>
                <c:pt idx="172">
                  <c:v>-2.9500000000000011</c:v>
                </c:pt>
                <c:pt idx="174">
                  <c:v>-7.9500000000000028</c:v>
                </c:pt>
                <c:pt idx="175">
                  <c:v>-2.8500000000000014</c:v>
                </c:pt>
                <c:pt idx="177">
                  <c:v>-7.7500000000000036</c:v>
                </c:pt>
                <c:pt idx="178">
                  <c:v>-2.7500000000000018</c:v>
                </c:pt>
                <c:pt idx="180">
                  <c:v>0.72500000000000009</c:v>
                </c:pt>
                <c:pt idx="181">
                  <c:v>1.2250000000000001</c:v>
                </c:pt>
                <c:pt idx="183">
                  <c:v>0.82499999999999996</c:v>
                </c:pt>
                <c:pt idx="184">
                  <c:v>1.325</c:v>
                </c:pt>
                <c:pt idx="186">
                  <c:v>0.92500000000000004</c:v>
                </c:pt>
                <c:pt idx="187">
                  <c:v>1.425</c:v>
                </c:pt>
                <c:pt idx="189">
                  <c:v>1.0249999999999999</c:v>
                </c:pt>
                <c:pt idx="190">
                  <c:v>1.5249999999999999</c:v>
                </c:pt>
                <c:pt idx="192">
                  <c:v>-4.375</c:v>
                </c:pt>
                <c:pt idx="193">
                  <c:v>-3.875</c:v>
                </c:pt>
                <c:pt idx="195">
                  <c:v>-4.2750000000000004</c:v>
                </c:pt>
                <c:pt idx="196">
                  <c:v>-3.7750000000000004</c:v>
                </c:pt>
                <c:pt idx="198">
                  <c:v>-4.1750000000000007</c:v>
                </c:pt>
                <c:pt idx="199">
                  <c:v>-3.6750000000000007</c:v>
                </c:pt>
                <c:pt idx="201">
                  <c:v>-4.0750000000000011</c:v>
                </c:pt>
                <c:pt idx="202">
                  <c:v>-3.5750000000000011</c:v>
                </c:pt>
                <c:pt idx="204">
                  <c:v>-3.9750000000000014</c:v>
                </c:pt>
                <c:pt idx="205">
                  <c:v>-3.4750000000000014</c:v>
                </c:pt>
                <c:pt idx="207">
                  <c:v>-3.8750000000000018</c:v>
                </c:pt>
                <c:pt idx="208">
                  <c:v>-3.3750000000000018</c:v>
                </c:pt>
                <c:pt idx="210">
                  <c:v>1.2250000000000001</c:v>
                </c:pt>
                <c:pt idx="211">
                  <c:v>0.72500000000000009</c:v>
                </c:pt>
                <c:pt idx="213">
                  <c:v>1.325</c:v>
                </c:pt>
                <c:pt idx="214">
                  <c:v>0.82499999999999996</c:v>
                </c:pt>
                <c:pt idx="216">
                  <c:v>1.425</c:v>
                </c:pt>
                <c:pt idx="217">
                  <c:v>0.92500000000000004</c:v>
                </c:pt>
                <c:pt idx="219">
                  <c:v>1.5249999999999999</c:v>
                </c:pt>
                <c:pt idx="220">
                  <c:v>1.0249999999999999</c:v>
                </c:pt>
                <c:pt idx="222">
                  <c:v>-3.875</c:v>
                </c:pt>
                <c:pt idx="223">
                  <c:v>-4.375</c:v>
                </c:pt>
                <c:pt idx="225">
                  <c:v>-3.7750000000000004</c:v>
                </c:pt>
                <c:pt idx="226">
                  <c:v>-4.2750000000000004</c:v>
                </c:pt>
                <c:pt idx="228">
                  <c:v>-3.6750000000000007</c:v>
                </c:pt>
                <c:pt idx="229">
                  <c:v>-4.1750000000000007</c:v>
                </c:pt>
                <c:pt idx="231">
                  <c:v>-3.5750000000000011</c:v>
                </c:pt>
                <c:pt idx="232">
                  <c:v>-4.0750000000000011</c:v>
                </c:pt>
                <c:pt idx="234">
                  <c:v>-3.4750000000000014</c:v>
                </c:pt>
                <c:pt idx="235">
                  <c:v>-3.9750000000000014</c:v>
                </c:pt>
                <c:pt idx="237">
                  <c:v>-3.3750000000000018</c:v>
                </c:pt>
                <c:pt idx="238">
                  <c:v>-3.8750000000000018</c:v>
                </c:pt>
              </c:numCache>
            </c:numRef>
          </c:xVal>
          <c:yVal>
            <c:numRef>
              <c:f>'Piper Plot'!$V$13:$V$251</c:f>
              <c:numCache>
                <c:formatCode>General</c:formatCode>
                <c:ptCount val="239"/>
                <c:pt idx="0">
                  <c:v>0</c:v>
                </c:pt>
                <c:pt idx="1">
                  <c:v>0.17320508075688773</c:v>
                </c:pt>
                <c:pt idx="3">
                  <c:v>0</c:v>
                </c:pt>
                <c:pt idx="4">
                  <c:v>0.34641016151377546</c:v>
                </c:pt>
                <c:pt idx="6">
                  <c:v>0</c:v>
                </c:pt>
                <c:pt idx="7">
                  <c:v>0.51961524227066325</c:v>
                </c:pt>
                <c:pt idx="9">
                  <c:v>0</c:v>
                </c:pt>
                <c:pt idx="10">
                  <c:v>0.69282032302755092</c:v>
                </c:pt>
                <c:pt idx="12">
                  <c:v>0</c:v>
                </c:pt>
                <c:pt idx="13">
                  <c:v>-8.6602540378443855</c:v>
                </c:pt>
                <c:pt idx="15">
                  <c:v>0</c:v>
                </c:pt>
                <c:pt idx="16">
                  <c:v>-8.4870489570874987</c:v>
                </c:pt>
                <c:pt idx="18">
                  <c:v>0</c:v>
                </c:pt>
                <c:pt idx="19">
                  <c:v>-8.3138438763306119</c:v>
                </c:pt>
                <c:pt idx="21">
                  <c:v>0</c:v>
                </c:pt>
                <c:pt idx="22">
                  <c:v>-8.1406387955737252</c:v>
                </c:pt>
                <c:pt idx="24">
                  <c:v>0</c:v>
                </c:pt>
                <c:pt idx="25">
                  <c:v>-7.9674337148168375</c:v>
                </c:pt>
                <c:pt idx="27">
                  <c:v>0</c:v>
                </c:pt>
                <c:pt idx="28">
                  <c:v>-7.7942286340599507</c:v>
                </c:pt>
                <c:pt idx="30">
                  <c:v>0.17320508075688773</c:v>
                </c:pt>
                <c:pt idx="31">
                  <c:v>0.17320508075688773</c:v>
                </c:pt>
                <c:pt idx="33">
                  <c:v>0.34641016151377546</c:v>
                </c:pt>
                <c:pt idx="34">
                  <c:v>0.34641016151377546</c:v>
                </c:pt>
                <c:pt idx="36">
                  <c:v>0.51961524227066325</c:v>
                </c:pt>
                <c:pt idx="37">
                  <c:v>0.51961524227066325</c:v>
                </c:pt>
                <c:pt idx="39">
                  <c:v>0.69282032302755092</c:v>
                </c:pt>
                <c:pt idx="40">
                  <c:v>0.69282032302755092</c:v>
                </c:pt>
                <c:pt idx="42">
                  <c:v>0.8660254037844386</c:v>
                </c:pt>
                <c:pt idx="43">
                  <c:v>0.8660254037844386</c:v>
                </c:pt>
                <c:pt idx="45">
                  <c:v>1.0392304845413263</c:v>
                </c:pt>
                <c:pt idx="46">
                  <c:v>1.0392304845413263</c:v>
                </c:pt>
                <c:pt idx="48">
                  <c:v>1.2124355652982139</c:v>
                </c:pt>
                <c:pt idx="49">
                  <c:v>1.2124355652982139</c:v>
                </c:pt>
                <c:pt idx="51">
                  <c:v>1.3856406460551016</c:v>
                </c:pt>
                <c:pt idx="52">
                  <c:v>1.3856406460551016</c:v>
                </c:pt>
                <c:pt idx="54">
                  <c:v>1.5588457268119893</c:v>
                </c:pt>
                <c:pt idx="55">
                  <c:v>1.5588457268119893</c:v>
                </c:pt>
                <c:pt idx="57">
                  <c:v>1.732050807568877</c:v>
                </c:pt>
                <c:pt idx="58">
                  <c:v>1.732050807568877</c:v>
                </c:pt>
                <c:pt idx="60">
                  <c:v>0</c:v>
                </c:pt>
                <c:pt idx="61">
                  <c:v>0.69282032302755092</c:v>
                </c:pt>
                <c:pt idx="63">
                  <c:v>0</c:v>
                </c:pt>
                <c:pt idx="64">
                  <c:v>0.51961524227066314</c:v>
                </c:pt>
                <c:pt idx="66">
                  <c:v>0</c:v>
                </c:pt>
                <c:pt idx="67">
                  <c:v>0.34641016151377535</c:v>
                </c:pt>
                <c:pt idx="69">
                  <c:v>0</c:v>
                </c:pt>
                <c:pt idx="70">
                  <c:v>0.17320508075688767</c:v>
                </c:pt>
                <c:pt idx="72">
                  <c:v>0</c:v>
                </c:pt>
                <c:pt idx="73">
                  <c:v>9.5262794416288248</c:v>
                </c:pt>
                <c:pt idx="75">
                  <c:v>0</c:v>
                </c:pt>
                <c:pt idx="76">
                  <c:v>9.353074360871938</c:v>
                </c:pt>
                <c:pt idx="78">
                  <c:v>0</c:v>
                </c:pt>
                <c:pt idx="79">
                  <c:v>9.1798692801150512</c:v>
                </c:pt>
                <c:pt idx="81">
                  <c:v>0</c:v>
                </c:pt>
                <c:pt idx="82">
                  <c:v>9.0066641993581626</c:v>
                </c:pt>
                <c:pt idx="84">
                  <c:v>0</c:v>
                </c:pt>
                <c:pt idx="85">
                  <c:v>8.8334591186012759</c:v>
                </c:pt>
                <c:pt idx="87">
                  <c:v>0</c:v>
                </c:pt>
                <c:pt idx="88">
                  <c:v>8.6602540378443891</c:v>
                </c:pt>
                <c:pt idx="90">
                  <c:v>0</c:v>
                </c:pt>
                <c:pt idx="91">
                  <c:v>0.17320508075688773</c:v>
                </c:pt>
                <c:pt idx="93">
                  <c:v>0</c:v>
                </c:pt>
                <c:pt idx="94">
                  <c:v>0.34641016151377546</c:v>
                </c:pt>
                <c:pt idx="96">
                  <c:v>0</c:v>
                </c:pt>
                <c:pt idx="97">
                  <c:v>0.51961524227066325</c:v>
                </c:pt>
                <c:pt idx="99">
                  <c:v>0</c:v>
                </c:pt>
                <c:pt idx="100">
                  <c:v>0.69282032302755092</c:v>
                </c:pt>
                <c:pt idx="102">
                  <c:v>0</c:v>
                </c:pt>
                <c:pt idx="103">
                  <c:v>-8.6602540378443855</c:v>
                </c:pt>
                <c:pt idx="105">
                  <c:v>0</c:v>
                </c:pt>
                <c:pt idx="106">
                  <c:v>-8.4870489570874987</c:v>
                </c:pt>
                <c:pt idx="108">
                  <c:v>0</c:v>
                </c:pt>
                <c:pt idx="109">
                  <c:v>-8.3138438763306119</c:v>
                </c:pt>
                <c:pt idx="111">
                  <c:v>0</c:v>
                </c:pt>
                <c:pt idx="112">
                  <c:v>-8.1406387955737252</c:v>
                </c:pt>
                <c:pt idx="114">
                  <c:v>0</c:v>
                </c:pt>
                <c:pt idx="115">
                  <c:v>-7.9674337148168375</c:v>
                </c:pt>
                <c:pt idx="117">
                  <c:v>0</c:v>
                </c:pt>
                <c:pt idx="118">
                  <c:v>-7.7942286340599507</c:v>
                </c:pt>
                <c:pt idx="120">
                  <c:v>0.17320508075688773</c:v>
                </c:pt>
                <c:pt idx="121">
                  <c:v>0.17320508075688773</c:v>
                </c:pt>
                <c:pt idx="123">
                  <c:v>0.34641016151377546</c:v>
                </c:pt>
                <c:pt idx="124">
                  <c:v>0.34641016151377546</c:v>
                </c:pt>
                <c:pt idx="126">
                  <c:v>0.51961524227066325</c:v>
                </c:pt>
                <c:pt idx="127">
                  <c:v>0.51961524227066325</c:v>
                </c:pt>
                <c:pt idx="129">
                  <c:v>0.69282032302755092</c:v>
                </c:pt>
                <c:pt idx="130">
                  <c:v>0.69282032302755092</c:v>
                </c:pt>
                <c:pt idx="132">
                  <c:v>0.8660254037844386</c:v>
                </c:pt>
                <c:pt idx="133">
                  <c:v>0.8660254037844386</c:v>
                </c:pt>
                <c:pt idx="135">
                  <c:v>1.0392304845413263</c:v>
                </c:pt>
                <c:pt idx="136">
                  <c:v>1.0392304845413263</c:v>
                </c:pt>
                <c:pt idx="138">
                  <c:v>1.2124355652982139</c:v>
                </c:pt>
                <c:pt idx="139">
                  <c:v>1.2124355652982139</c:v>
                </c:pt>
                <c:pt idx="141">
                  <c:v>1.3856406460551016</c:v>
                </c:pt>
                <c:pt idx="142">
                  <c:v>1.3856406460551016</c:v>
                </c:pt>
                <c:pt idx="144">
                  <c:v>1.5588457268119893</c:v>
                </c:pt>
                <c:pt idx="145">
                  <c:v>1.5588457268119893</c:v>
                </c:pt>
                <c:pt idx="147">
                  <c:v>1.732050807568877</c:v>
                </c:pt>
                <c:pt idx="148">
                  <c:v>1.732050807568877</c:v>
                </c:pt>
                <c:pt idx="150">
                  <c:v>0</c:v>
                </c:pt>
                <c:pt idx="151">
                  <c:v>0.69282032302755092</c:v>
                </c:pt>
                <c:pt idx="153">
                  <c:v>0</c:v>
                </c:pt>
                <c:pt idx="154">
                  <c:v>0.51961524227066314</c:v>
                </c:pt>
                <c:pt idx="156">
                  <c:v>0</c:v>
                </c:pt>
                <c:pt idx="157">
                  <c:v>0.34641016151377535</c:v>
                </c:pt>
                <c:pt idx="159">
                  <c:v>0</c:v>
                </c:pt>
                <c:pt idx="160">
                  <c:v>0.17320508075688767</c:v>
                </c:pt>
                <c:pt idx="162">
                  <c:v>0</c:v>
                </c:pt>
                <c:pt idx="163">
                  <c:v>9.5262794416288248</c:v>
                </c:pt>
                <c:pt idx="165">
                  <c:v>0</c:v>
                </c:pt>
                <c:pt idx="166">
                  <c:v>9.353074360871938</c:v>
                </c:pt>
                <c:pt idx="168">
                  <c:v>0</c:v>
                </c:pt>
                <c:pt idx="169">
                  <c:v>9.1798692801150512</c:v>
                </c:pt>
                <c:pt idx="171">
                  <c:v>0</c:v>
                </c:pt>
                <c:pt idx="172">
                  <c:v>9.0066641993581626</c:v>
                </c:pt>
                <c:pt idx="174">
                  <c:v>0</c:v>
                </c:pt>
                <c:pt idx="175">
                  <c:v>8.8334591186012759</c:v>
                </c:pt>
                <c:pt idx="177">
                  <c:v>0</c:v>
                </c:pt>
                <c:pt idx="178">
                  <c:v>8.6602540378443891</c:v>
                </c:pt>
                <c:pt idx="180">
                  <c:v>0.90932667397366052</c:v>
                </c:pt>
                <c:pt idx="181">
                  <c:v>1.7753520777580991</c:v>
                </c:pt>
                <c:pt idx="183">
                  <c:v>0.73612159321677284</c:v>
                </c:pt>
                <c:pt idx="184">
                  <c:v>1.6021469970012114</c:v>
                </c:pt>
                <c:pt idx="186">
                  <c:v>0.56291651245988494</c:v>
                </c:pt>
                <c:pt idx="187">
                  <c:v>1.4289419162443235</c:v>
                </c:pt>
                <c:pt idx="189">
                  <c:v>0.38971143170299732</c:v>
                </c:pt>
                <c:pt idx="190">
                  <c:v>1.2557368354874359</c:v>
                </c:pt>
                <c:pt idx="192">
                  <c:v>9.742785792574935</c:v>
                </c:pt>
                <c:pt idx="193">
                  <c:v>10.608811196359374</c:v>
                </c:pt>
                <c:pt idx="195">
                  <c:v>9.5695807118180483</c:v>
                </c:pt>
                <c:pt idx="196">
                  <c:v>10.435606115602488</c:v>
                </c:pt>
                <c:pt idx="198">
                  <c:v>9.3963756310611615</c:v>
                </c:pt>
                <c:pt idx="199">
                  <c:v>10.262401034845601</c:v>
                </c:pt>
                <c:pt idx="201">
                  <c:v>9.2231705503042729</c:v>
                </c:pt>
                <c:pt idx="202">
                  <c:v>10.089195954088712</c:v>
                </c:pt>
                <c:pt idx="204">
                  <c:v>9.0499654695473861</c:v>
                </c:pt>
                <c:pt idx="205">
                  <c:v>9.9159908733318254</c:v>
                </c:pt>
                <c:pt idx="207">
                  <c:v>8.8767603887904993</c:v>
                </c:pt>
                <c:pt idx="208">
                  <c:v>9.7427857925749386</c:v>
                </c:pt>
                <c:pt idx="210">
                  <c:v>0.38971143170299738</c:v>
                </c:pt>
                <c:pt idx="211">
                  <c:v>1.2557368354874359</c:v>
                </c:pt>
                <c:pt idx="213">
                  <c:v>0.56291651245988517</c:v>
                </c:pt>
                <c:pt idx="214">
                  <c:v>1.4289419162443238</c:v>
                </c:pt>
                <c:pt idx="216">
                  <c:v>0.73612159321677284</c:v>
                </c:pt>
                <c:pt idx="217">
                  <c:v>1.6021469970012114</c:v>
                </c:pt>
                <c:pt idx="219">
                  <c:v>0.90932667397366052</c:v>
                </c:pt>
                <c:pt idx="220">
                  <c:v>1.7753520777580991</c:v>
                </c:pt>
                <c:pt idx="222">
                  <c:v>-8.4437476868982753</c:v>
                </c:pt>
                <c:pt idx="223">
                  <c:v>-7.5777222831138369</c:v>
                </c:pt>
                <c:pt idx="225">
                  <c:v>-8.2705426061413885</c:v>
                </c:pt>
                <c:pt idx="226">
                  <c:v>-7.4045172023569501</c:v>
                </c:pt>
                <c:pt idx="228">
                  <c:v>-8.0973375253845017</c:v>
                </c:pt>
                <c:pt idx="229">
                  <c:v>-7.2313121216000633</c:v>
                </c:pt>
                <c:pt idx="231">
                  <c:v>-7.9241324446276158</c:v>
                </c:pt>
                <c:pt idx="232">
                  <c:v>-7.0581070408431774</c:v>
                </c:pt>
                <c:pt idx="234">
                  <c:v>-7.7509273638707281</c:v>
                </c:pt>
                <c:pt idx="235">
                  <c:v>-6.8849019600862897</c:v>
                </c:pt>
                <c:pt idx="237">
                  <c:v>-7.5777222831138413</c:v>
                </c:pt>
                <c:pt idx="238">
                  <c:v>-6.711696879329403</c:v>
                </c:pt>
              </c:numCache>
            </c:numRef>
          </c:yVal>
          <c:smooth val="0"/>
          <c:extLst>
            <c:ext xmlns:c16="http://schemas.microsoft.com/office/drawing/2014/chart" uri="{C3380CC4-5D6E-409C-BE32-E72D297353CC}">
              <c16:uniqueId val="{0000006C-C93E-482B-9F1E-A38FA2C2130A}"/>
            </c:ext>
          </c:extLst>
        </c:ser>
        <c:ser>
          <c:idx val="0"/>
          <c:order val="3"/>
          <c:tx>
            <c:strRef>
              <c:f>'Piper Plot'!$S$11</c:f>
              <c:strCache>
                <c:ptCount val="1"/>
                <c:pt idx="0">
                  <c:v>Triangle-Y</c:v>
                </c:pt>
              </c:strCache>
            </c:strRef>
          </c:tx>
          <c:spPr>
            <a:ln w="25400">
              <a:solidFill>
                <a:srgbClr val="000000"/>
              </a:solidFill>
              <a:prstDash val="solid"/>
            </a:ln>
          </c:spPr>
          <c:marker>
            <c:symbol val="none"/>
          </c:marker>
          <c:xVal>
            <c:numRef>
              <c:f>'Piper Plot'!$R$12:$R$26</c:f>
              <c:numCache>
                <c:formatCode>General</c:formatCode>
                <c:ptCount val="15"/>
                <c:pt idx="0">
                  <c:v>0</c:v>
                </c:pt>
                <c:pt idx="1">
                  <c:v>0.5</c:v>
                </c:pt>
                <c:pt idx="2">
                  <c:v>1</c:v>
                </c:pt>
                <c:pt idx="3">
                  <c:v>0</c:v>
                </c:pt>
                <c:pt idx="5">
                  <c:v>1.25</c:v>
                </c:pt>
                <c:pt idx="6">
                  <c:v>1.75</c:v>
                </c:pt>
                <c:pt idx="7">
                  <c:v>2.25</c:v>
                </c:pt>
                <c:pt idx="8">
                  <c:v>1.25</c:v>
                </c:pt>
                <c:pt idx="10">
                  <c:v>1.125</c:v>
                </c:pt>
                <c:pt idx="11">
                  <c:v>0.625</c:v>
                </c:pt>
                <c:pt idx="12">
                  <c:v>1.125</c:v>
                </c:pt>
                <c:pt idx="13">
                  <c:v>1.625</c:v>
                </c:pt>
                <c:pt idx="14">
                  <c:v>1.125</c:v>
                </c:pt>
              </c:numCache>
            </c:numRef>
          </c:xVal>
          <c:yVal>
            <c:numRef>
              <c:f>'Piper Plot'!$S$12:$S$26</c:f>
              <c:numCache>
                <c:formatCode>General</c:formatCode>
                <c:ptCount val="15"/>
                <c:pt idx="0">
                  <c:v>0</c:v>
                </c:pt>
                <c:pt idx="1">
                  <c:v>0.8660254037844386</c:v>
                </c:pt>
                <c:pt idx="2">
                  <c:v>0</c:v>
                </c:pt>
                <c:pt idx="3">
                  <c:v>0</c:v>
                </c:pt>
                <c:pt idx="5">
                  <c:v>0</c:v>
                </c:pt>
                <c:pt idx="6">
                  <c:v>0.8660254037844386</c:v>
                </c:pt>
                <c:pt idx="7">
                  <c:v>0</c:v>
                </c:pt>
                <c:pt idx="8">
                  <c:v>0</c:v>
                </c:pt>
                <c:pt idx="10">
                  <c:v>0.21650635094610965</c:v>
                </c:pt>
                <c:pt idx="11">
                  <c:v>1.0825317547305482</c:v>
                </c:pt>
                <c:pt idx="12">
                  <c:v>1.9485571585149868</c:v>
                </c:pt>
                <c:pt idx="13">
                  <c:v>1.0825317547305482</c:v>
                </c:pt>
                <c:pt idx="14">
                  <c:v>0.21650635094610965</c:v>
                </c:pt>
              </c:numCache>
            </c:numRef>
          </c:yVal>
          <c:smooth val="0"/>
          <c:extLst>
            <c:ext xmlns:c16="http://schemas.microsoft.com/office/drawing/2014/chart" uri="{C3380CC4-5D6E-409C-BE32-E72D297353CC}">
              <c16:uniqueId val="{0000006D-C93E-482B-9F1E-A38FA2C2130A}"/>
            </c:ext>
          </c:extLst>
        </c:ser>
        <c:ser>
          <c:idx val="1"/>
          <c:order val="4"/>
          <c:spPr>
            <a:ln w="19050">
              <a:noFill/>
            </a:ln>
            <a:effectLst/>
          </c:spPr>
          <c:marker>
            <c:symbol val="plus"/>
            <c:size val="5"/>
            <c:spPr>
              <a:noFill/>
              <a:ln>
                <a:solidFill>
                  <a:srgbClr val="FF0000"/>
                </a:solidFill>
                <a:prstDash val="solid"/>
              </a:ln>
            </c:spPr>
          </c:marker>
          <c:dLbls>
            <c:dLbl>
              <c:idx val="0"/>
              <c:tx>
                <c:rich>
                  <a:bodyPr/>
                  <a:lstStyle/>
                  <a:p>
                    <a:fld id="{84BC721A-3306-478B-87E3-9ED3D6CA9F4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E-C93E-482B-9F1E-A38FA2C2130A}"/>
                </c:ext>
              </c:extLst>
            </c:dLbl>
            <c:dLbl>
              <c:idx val="1"/>
              <c:tx>
                <c:rich>
                  <a:bodyPr/>
                  <a:lstStyle/>
                  <a:p>
                    <a:fld id="{6E7CFF86-D0EB-402F-8251-CF4BE1BF2C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C93E-482B-9F1E-A38FA2C2130A}"/>
                </c:ext>
              </c:extLst>
            </c:dLbl>
            <c:dLbl>
              <c:idx val="2"/>
              <c:tx>
                <c:rich>
                  <a:bodyPr/>
                  <a:lstStyle/>
                  <a:p>
                    <a:fld id="{18DA2390-F36E-4B16-A811-C83875FABD6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C93E-482B-9F1E-A38FA2C2130A}"/>
                </c:ext>
              </c:extLst>
            </c:dLbl>
            <c:dLbl>
              <c:idx val="3"/>
              <c:tx>
                <c:rich>
                  <a:bodyPr/>
                  <a:lstStyle/>
                  <a:p>
                    <a:fld id="{6E746305-C5A3-4335-8270-547DC0DB0C7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C93E-482B-9F1E-A38FA2C2130A}"/>
                </c:ext>
              </c:extLst>
            </c:dLbl>
            <c:dLbl>
              <c:idx val="4"/>
              <c:tx>
                <c:rich>
                  <a:bodyPr/>
                  <a:lstStyle/>
                  <a:p>
                    <a:fld id="{3416CFB2-C7AD-443F-902F-076F035160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C93E-482B-9F1E-A38FA2C2130A}"/>
                </c:ext>
              </c:extLst>
            </c:dLbl>
            <c:dLbl>
              <c:idx val="5"/>
              <c:tx>
                <c:rich>
                  <a:bodyPr/>
                  <a:lstStyle/>
                  <a:p>
                    <a:fld id="{FB7D00EC-CF6C-440B-957E-326D44BE13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3-C93E-482B-9F1E-A38FA2C2130A}"/>
                </c:ext>
              </c:extLst>
            </c:dLbl>
            <c:dLbl>
              <c:idx val="6"/>
              <c:tx>
                <c:rich>
                  <a:bodyPr/>
                  <a:lstStyle/>
                  <a:p>
                    <a:fld id="{83C530F7-C6FD-4F37-9C39-599760C09E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4-C93E-482B-9F1E-A38FA2C2130A}"/>
                </c:ext>
              </c:extLst>
            </c:dLbl>
            <c:dLbl>
              <c:idx val="7"/>
              <c:tx>
                <c:rich>
                  <a:bodyPr/>
                  <a:lstStyle/>
                  <a:p>
                    <a:fld id="{53E51545-CDC2-4233-899B-9E2715A070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5-C93E-482B-9F1E-A38FA2C2130A}"/>
                </c:ext>
              </c:extLst>
            </c:dLbl>
            <c:dLbl>
              <c:idx val="8"/>
              <c:tx>
                <c:rich>
                  <a:bodyPr/>
                  <a:lstStyle/>
                  <a:p>
                    <a:fld id="{BD84EFD1-CB01-4028-B963-72935118F0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6-C93E-482B-9F1E-A38FA2C2130A}"/>
                </c:ext>
              </c:extLst>
            </c:dLbl>
            <c:dLbl>
              <c:idx val="9"/>
              <c:tx>
                <c:rich>
                  <a:bodyPr/>
                  <a:lstStyle/>
                  <a:p>
                    <a:fld id="{E0400E36-F811-4B23-AE80-F0265AA5DA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7-C93E-482B-9F1E-A38FA2C2130A}"/>
                </c:ext>
              </c:extLst>
            </c:dLbl>
            <c:dLbl>
              <c:idx val="10"/>
              <c:tx>
                <c:rich>
                  <a:bodyPr/>
                  <a:lstStyle/>
                  <a:p>
                    <a:fld id="{28E8FAFD-8CC5-4406-AD34-EF7224001F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8-C93E-482B-9F1E-A38FA2C2130A}"/>
                </c:ext>
              </c:extLst>
            </c:dLbl>
            <c:dLbl>
              <c:idx val="11"/>
              <c:tx>
                <c:rich>
                  <a:bodyPr/>
                  <a:lstStyle/>
                  <a:p>
                    <a:fld id="{AE148220-D9A0-4472-9A6C-ED69702417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9-C93E-482B-9F1E-A38FA2C2130A}"/>
                </c:ext>
              </c:extLst>
            </c:dLbl>
            <c:dLbl>
              <c:idx val="12"/>
              <c:tx>
                <c:rich>
                  <a:bodyPr/>
                  <a:lstStyle/>
                  <a:p>
                    <a:fld id="{8EBFABE4-FC8F-4E3D-AAE0-B022CEE700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A-C93E-482B-9F1E-A38FA2C2130A}"/>
                </c:ext>
              </c:extLst>
            </c:dLbl>
            <c:dLbl>
              <c:idx val="13"/>
              <c:tx>
                <c:rich>
                  <a:bodyPr/>
                  <a:lstStyle/>
                  <a:p>
                    <a:fld id="{08D63020-5DD6-44E1-99F6-E87F832BA9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C93E-482B-9F1E-A38FA2C2130A}"/>
                </c:ext>
              </c:extLst>
            </c:dLbl>
            <c:dLbl>
              <c:idx val="14"/>
              <c:tx>
                <c:rich>
                  <a:bodyPr/>
                  <a:lstStyle/>
                  <a:p>
                    <a:fld id="{DCD7858E-DE16-43DD-8E74-018E7670DC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C-C93E-482B-9F1E-A38FA2C2130A}"/>
                </c:ext>
              </c:extLst>
            </c:dLbl>
            <c:dLbl>
              <c:idx val="15"/>
              <c:tx>
                <c:rich>
                  <a:bodyPr/>
                  <a:lstStyle/>
                  <a:p>
                    <a:fld id="{C0538588-B084-469F-939A-EDF09D3704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D-C93E-482B-9F1E-A38FA2C2130A}"/>
                </c:ext>
              </c:extLst>
            </c:dLbl>
            <c:dLbl>
              <c:idx val="16"/>
              <c:tx>
                <c:rich>
                  <a:bodyPr/>
                  <a:lstStyle/>
                  <a:p>
                    <a:fld id="{B29B26DB-B358-4F73-A8A3-B8760E939C9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E-C93E-482B-9F1E-A38FA2C2130A}"/>
                </c:ext>
              </c:extLst>
            </c:dLbl>
            <c:dLbl>
              <c:idx val="17"/>
              <c:tx>
                <c:rich>
                  <a:bodyPr/>
                  <a:lstStyle/>
                  <a:p>
                    <a:fld id="{B0846909-557E-407B-9DDF-F5796BE79C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F-C93E-482B-9F1E-A38FA2C2130A}"/>
                </c:ext>
              </c:extLst>
            </c:dLbl>
            <c:dLbl>
              <c:idx val="18"/>
              <c:tx>
                <c:rich>
                  <a:bodyPr/>
                  <a:lstStyle/>
                  <a:p>
                    <a:fld id="{DB21DD5F-D500-4BC8-99DF-2D78ABA111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0-C93E-482B-9F1E-A38FA2C2130A}"/>
                </c:ext>
              </c:extLst>
            </c:dLbl>
            <c:dLbl>
              <c:idx val="19"/>
              <c:tx>
                <c:rich>
                  <a:bodyPr/>
                  <a:lstStyle/>
                  <a:p>
                    <a:fld id="{2FE6871E-B266-4111-AF7F-752C251160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1-C93E-482B-9F1E-A38FA2C2130A}"/>
                </c:ext>
              </c:extLst>
            </c:dLbl>
            <c:dLbl>
              <c:idx val="20"/>
              <c:tx>
                <c:rich>
                  <a:bodyPr/>
                  <a:lstStyle/>
                  <a:p>
                    <a:fld id="{CCD8EA23-357C-4335-A67A-10C6976C80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2-C93E-482B-9F1E-A38FA2C2130A}"/>
                </c:ext>
              </c:extLst>
            </c:dLbl>
            <c:dLbl>
              <c:idx val="21"/>
              <c:tx>
                <c:rich>
                  <a:bodyPr/>
                  <a:lstStyle/>
                  <a:p>
                    <a:fld id="{83EE21DA-6904-41EA-82BE-291301766D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3-C93E-482B-9F1E-A38FA2C2130A}"/>
                </c:ext>
              </c:extLst>
            </c:dLbl>
            <c:dLbl>
              <c:idx val="22"/>
              <c:tx>
                <c:rich>
                  <a:bodyPr/>
                  <a:lstStyle/>
                  <a:p>
                    <a:fld id="{739C34C5-82E6-47D1-87B4-1E4DE2243D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4-C93E-482B-9F1E-A38FA2C2130A}"/>
                </c:ext>
              </c:extLst>
            </c:dLbl>
            <c:dLbl>
              <c:idx val="23"/>
              <c:tx>
                <c:rich>
                  <a:bodyPr/>
                  <a:lstStyle/>
                  <a:p>
                    <a:fld id="{F2C95FB4-6146-4A85-B198-212FA86E39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5-C93E-482B-9F1E-A38FA2C2130A}"/>
                </c:ext>
              </c:extLst>
            </c:dLbl>
            <c:dLbl>
              <c:idx val="24"/>
              <c:tx>
                <c:rich>
                  <a:bodyPr/>
                  <a:lstStyle/>
                  <a:p>
                    <a:fld id="{22AA944F-6ECA-4B3C-98D5-A328C09C64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6-C93E-482B-9F1E-A38FA2C2130A}"/>
                </c:ext>
              </c:extLst>
            </c:dLbl>
            <c:dLbl>
              <c:idx val="25"/>
              <c:tx>
                <c:rich>
                  <a:bodyPr/>
                  <a:lstStyle/>
                  <a:p>
                    <a:fld id="{C6C21C90-6673-4419-961C-65B6A096BA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7-C93E-482B-9F1E-A38FA2C2130A}"/>
                </c:ext>
              </c:extLst>
            </c:dLbl>
            <c:dLbl>
              <c:idx val="26"/>
              <c:tx>
                <c:rich>
                  <a:bodyPr/>
                  <a:lstStyle/>
                  <a:p>
                    <a:fld id="{6B3F2575-272A-4595-A550-EA89B360C7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8-C93E-482B-9F1E-A38FA2C2130A}"/>
                </c:ext>
              </c:extLst>
            </c:dLbl>
            <c:dLbl>
              <c:idx val="27"/>
              <c:tx>
                <c:rich>
                  <a:bodyPr/>
                  <a:lstStyle/>
                  <a:p>
                    <a:fld id="{EF0DEFF8-8461-45A3-B18B-10332FA136D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9-C93E-482B-9F1E-A38FA2C2130A}"/>
                </c:ext>
              </c:extLst>
            </c:dLbl>
            <c:dLbl>
              <c:idx val="28"/>
              <c:tx>
                <c:rich>
                  <a:bodyPr/>
                  <a:lstStyle/>
                  <a:p>
                    <a:fld id="{E6BF7DA8-CBE7-48F5-B1ED-E89487E09E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A-C93E-482B-9F1E-A38FA2C2130A}"/>
                </c:ext>
              </c:extLst>
            </c:dLbl>
            <c:dLbl>
              <c:idx val="29"/>
              <c:tx>
                <c:rich>
                  <a:bodyPr/>
                  <a:lstStyle/>
                  <a:p>
                    <a:fld id="{E42C3BA7-67DE-4347-BCBF-BA58F054C8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B-C93E-482B-9F1E-A38FA2C2130A}"/>
                </c:ext>
              </c:extLst>
            </c:dLbl>
            <c:dLbl>
              <c:idx val="30"/>
              <c:tx>
                <c:rich>
                  <a:bodyPr/>
                  <a:lstStyle/>
                  <a:p>
                    <a:fld id="{729EA44E-BE16-43EC-B592-AAFAF8C64F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C-C93E-482B-9F1E-A38FA2C2130A}"/>
                </c:ext>
              </c:extLst>
            </c:dLbl>
            <c:dLbl>
              <c:idx val="31"/>
              <c:tx>
                <c:rich>
                  <a:bodyPr/>
                  <a:lstStyle/>
                  <a:p>
                    <a:fld id="{FAF85CE5-19FA-4981-BF59-BDE581E55A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D-C93E-482B-9F1E-A38FA2C2130A}"/>
                </c:ext>
              </c:extLst>
            </c:dLbl>
            <c:dLbl>
              <c:idx val="32"/>
              <c:tx>
                <c:rich>
                  <a:bodyPr/>
                  <a:lstStyle/>
                  <a:p>
                    <a:fld id="{E9A60D6F-658D-48A3-AC84-66BBAF34BF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E-C93E-482B-9F1E-A38FA2C2130A}"/>
                </c:ext>
              </c:extLst>
            </c:dLbl>
            <c:dLbl>
              <c:idx val="33"/>
              <c:tx>
                <c:rich>
                  <a:bodyPr/>
                  <a:lstStyle/>
                  <a:p>
                    <a:fld id="{E1BD56A9-BB3F-4BB8-B1A5-664F6BA403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F-C93E-482B-9F1E-A38FA2C2130A}"/>
                </c:ext>
              </c:extLst>
            </c:dLbl>
            <c:dLbl>
              <c:idx val="34"/>
              <c:tx>
                <c:rich>
                  <a:bodyPr/>
                  <a:lstStyle/>
                  <a:p>
                    <a:fld id="{CFF08116-960E-4492-8A15-8026922341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0-C93E-482B-9F1E-A38FA2C2130A}"/>
                </c:ext>
              </c:extLst>
            </c:dLbl>
            <c:dLbl>
              <c:idx val="35"/>
              <c:tx>
                <c:rich>
                  <a:bodyPr/>
                  <a:lstStyle/>
                  <a:p>
                    <a:fld id="{348365E2-9214-4F71-ABF0-CDB773A4D2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1-C93E-482B-9F1E-A38FA2C2130A}"/>
                </c:ext>
              </c:extLst>
            </c:dLbl>
            <c:dLbl>
              <c:idx val="36"/>
              <c:tx>
                <c:rich>
                  <a:bodyPr/>
                  <a:lstStyle/>
                  <a:p>
                    <a:fld id="{7C0D41E9-040D-4ACE-A0EF-B5CC035152F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2-C93E-482B-9F1E-A38FA2C2130A}"/>
                </c:ext>
              </c:extLst>
            </c:dLbl>
            <c:dLbl>
              <c:idx val="37"/>
              <c:tx>
                <c:rich>
                  <a:bodyPr/>
                  <a:lstStyle/>
                  <a:p>
                    <a:fld id="{6DFB4715-2EED-4D14-818F-68EB3BA99D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3-C93E-482B-9F1E-A38FA2C2130A}"/>
                </c:ext>
              </c:extLst>
            </c:dLbl>
            <c:dLbl>
              <c:idx val="38"/>
              <c:tx>
                <c:rich>
                  <a:bodyPr/>
                  <a:lstStyle/>
                  <a:p>
                    <a:fld id="{117ADA50-76F1-4562-98CB-EE33175AD0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4-C93E-482B-9F1E-A38FA2C2130A}"/>
                </c:ext>
              </c:extLst>
            </c:dLbl>
            <c:dLbl>
              <c:idx val="39"/>
              <c:tx>
                <c:rich>
                  <a:bodyPr/>
                  <a:lstStyle/>
                  <a:p>
                    <a:fld id="{15F2B187-7588-4C15-B3BF-2C7CD566CE1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5-C93E-482B-9F1E-A38FA2C2130A}"/>
                </c:ext>
              </c:extLst>
            </c:dLbl>
            <c:dLbl>
              <c:idx val="40"/>
              <c:tx>
                <c:rich>
                  <a:bodyPr/>
                  <a:lstStyle/>
                  <a:p>
                    <a:fld id="{9D4D2ECE-5A3B-4F7C-BDAD-D22E5B27DB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6-C93E-482B-9F1E-A38FA2C2130A}"/>
                </c:ext>
              </c:extLst>
            </c:dLbl>
            <c:dLbl>
              <c:idx val="41"/>
              <c:tx>
                <c:rich>
                  <a:bodyPr/>
                  <a:lstStyle/>
                  <a:p>
                    <a:fld id="{F6FA8577-565E-4932-95E0-B41646586D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7-C93E-482B-9F1E-A38FA2C2130A}"/>
                </c:ext>
              </c:extLst>
            </c:dLbl>
            <c:dLbl>
              <c:idx val="42"/>
              <c:tx>
                <c:rich>
                  <a:bodyPr/>
                  <a:lstStyle/>
                  <a:p>
                    <a:fld id="{029A243E-3F35-4608-B6FD-ECF3211D8D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8-C93E-482B-9F1E-A38FA2C2130A}"/>
                </c:ext>
              </c:extLst>
            </c:dLbl>
            <c:dLbl>
              <c:idx val="43"/>
              <c:tx>
                <c:rich>
                  <a:bodyPr/>
                  <a:lstStyle/>
                  <a:p>
                    <a:fld id="{B4491761-23B0-43E9-9414-C9CDD799CD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9-C93E-482B-9F1E-A38FA2C2130A}"/>
                </c:ext>
              </c:extLst>
            </c:dLbl>
            <c:dLbl>
              <c:idx val="44"/>
              <c:tx>
                <c:rich>
                  <a:bodyPr/>
                  <a:lstStyle/>
                  <a:p>
                    <a:fld id="{8F3F26B0-6A47-4516-A908-6D4DAB721C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A-C93E-482B-9F1E-A38FA2C2130A}"/>
                </c:ext>
              </c:extLst>
            </c:dLbl>
            <c:dLbl>
              <c:idx val="45"/>
              <c:tx>
                <c:rich>
                  <a:bodyPr/>
                  <a:lstStyle/>
                  <a:p>
                    <a:fld id="{DF7B537C-39C9-4EA6-B453-B212C7C0A8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B-C93E-482B-9F1E-A38FA2C2130A}"/>
                </c:ext>
              </c:extLst>
            </c:dLbl>
            <c:dLbl>
              <c:idx val="46"/>
              <c:tx>
                <c:rich>
                  <a:bodyPr/>
                  <a:lstStyle/>
                  <a:p>
                    <a:fld id="{18B9FFB6-4D69-496F-BC2F-4285A67C5B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C-C93E-482B-9F1E-A38FA2C2130A}"/>
                </c:ext>
              </c:extLst>
            </c:dLbl>
            <c:dLbl>
              <c:idx val="47"/>
              <c:tx>
                <c:rich>
                  <a:bodyPr/>
                  <a:lstStyle/>
                  <a:p>
                    <a:fld id="{0C34FEEE-43AB-4EB9-961F-21FA84D5C1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D-C93E-482B-9F1E-A38FA2C2130A}"/>
                </c:ext>
              </c:extLst>
            </c:dLbl>
            <c:dLbl>
              <c:idx val="48"/>
              <c:tx>
                <c:rich>
                  <a:bodyPr/>
                  <a:lstStyle/>
                  <a:p>
                    <a:fld id="{2C15D21C-D030-4491-BA9C-9077FB26F6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E-C93E-482B-9F1E-A38FA2C2130A}"/>
                </c:ext>
              </c:extLst>
            </c:dLbl>
            <c:dLbl>
              <c:idx val="49"/>
              <c:tx>
                <c:rich>
                  <a:bodyPr/>
                  <a:lstStyle/>
                  <a:p>
                    <a:fld id="{6B972444-3077-4830-99C2-382F729BE5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F-C93E-482B-9F1E-A38FA2C2130A}"/>
                </c:ext>
              </c:extLst>
            </c:dLbl>
            <c:dLbl>
              <c:idx val="50"/>
              <c:tx>
                <c:rich>
                  <a:bodyPr/>
                  <a:lstStyle/>
                  <a:p>
                    <a:fld id="{7A92F041-97BD-4006-A636-DEA8284785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0-C93E-482B-9F1E-A38FA2C2130A}"/>
                </c:ext>
              </c:extLst>
            </c:dLbl>
            <c:dLbl>
              <c:idx val="51"/>
              <c:tx>
                <c:rich>
                  <a:bodyPr/>
                  <a:lstStyle/>
                  <a:p>
                    <a:fld id="{110677E1-BC92-4578-8AAC-080B15B4094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1-C93E-482B-9F1E-A38FA2C2130A}"/>
                </c:ext>
              </c:extLst>
            </c:dLbl>
            <c:dLbl>
              <c:idx val="52"/>
              <c:tx>
                <c:rich>
                  <a:bodyPr/>
                  <a:lstStyle/>
                  <a:p>
                    <a:fld id="{43095AB8-187A-4632-BEA1-ABDDFB1970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2-C93E-482B-9F1E-A38FA2C2130A}"/>
                </c:ext>
              </c:extLst>
            </c:dLbl>
            <c:dLbl>
              <c:idx val="53"/>
              <c:tx>
                <c:rich>
                  <a:bodyPr/>
                  <a:lstStyle/>
                  <a:p>
                    <a:fld id="{1EF95B0F-FBB2-418D-A425-A12BFF56B0F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3-C93E-482B-9F1E-A38FA2C2130A}"/>
                </c:ext>
              </c:extLst>
            </c:dLbl>
            <c:dLbl>
              <c:idx val="54"/>
              <c:tx>
                <c:rich>
                  <a:bodyPr/>
                  <a:lstStyle/>
                  <a:p>
                    <a:fld id="{77EEC997-BC5F-4EB2-A086-9DDCADBC18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4-C93E-482B-9F1E-A38FA2C2130A}"/>
                </c:ext>
              </c:extLst>
            </c:dLbl>
            <c:dLbl>
              <c:idx val="55"/>
              <c:tx>
                <c:rich>
                  <a:bodyPr/>
                  <a:lstStyle/>
                  <a:p>
                    <a:fld id="{662D7A12-F292-44B1-9B3C-807ED59C5E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5-C93E-482B-9F1E-A38FA2C2130A}"/>
                </c:ext>
              </c:extLst>
            </c:dLbl>
            <c:dLbl>
              <c:idx val="56"/>
              <c:tx>
                <c:rich>
                  <a:bodyPr/>
                  <a:lstStyle/>
                  <a:p>
                    <a:fld id="{2EB75B4F-F091-4401-BF5A-2B9CF8A322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6-C93E-482B-9F1E-A38FA2C2130A}"/>
                </c:ext>
              </c:extLst>
            </c:dLbl>
            <c:dLbl>
              <c:idx val="57"/>
              <c:tx>
                <c:rich>
                  <a:bodyPr/>
                  <a:lstStyle/>
                  <a:p>
                    <a:fld id="{6D7C7418-DECB-43DC-A305-B7F8DD3F46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7-C93E-482B-9F1E-A38FA2C2130A}"/>
                </c:ext>
              </c:extLst>
            </c:dLbl>
            <c:dLbl>
              <c:idx val="58"/>
              <c:tx>
                <c:rich>
                  <a:bodyPr/>
                  <a:lstStyle/>
                  <a:p>
                    <a:fld id="{DC60C22D-EEB0-41DD-B554-7318C675D9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8-C93E-482B-9F1E-A38FA2C2130A}"/>
                </c:ext>
              </c:extLst>
            </c:dLbl>
            <c:dLbl>
              <c:idx val="59"/>
              <c:tx>
                <c:rich>
                  <a:bodyPr/>
                  <a:lstStyle/>
                  <a:p>
                    <a:fld id="{031D9616-E439-4390-8391-C69ED47A88F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9-C93E-482B-9F1E-A38FA2C2130A}"/>
                </c:ext>
              </c:extLst>
            </c:dLbl>
            <c:dLbl>
              <c:idx val="60"/>
              <c:tx>
                <c:rich>
                  <a:bodyPr/>
                  <a:lstStyle/>
                  <a:p>
                    <a:fld id="{0E296BFD-8467-4A8C-A48D-E6F9AEB72D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A-C93E-482B-9F1E-A38FA2C2130A}"/>
                </c:ext>
              </c:extLst>
            </c:dLbl>
            <c:dLbl>
              <c:idx val="61"/>
              <c:tx>
                <c:rich>
                  <a:bodyPr/>
                  <a:lstStyle/>
                  <a:p>
                    <a:fld id="{BF7A2C0B-8803-4A9F-84A5-EC28869D66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B-C93E-482B-9F1E-A38FA2C2130A}"/>
                </c:ext>
              </c:extLst>
            </c:dLbl>
            <c:dLbl>
              <c:idx val="62"/>
              <c:tx>
                <c:rich>
                  <a:bodyPr/>
                  <a:lstStyle/>
                  <a:p>
                    <a:fld id="{9B5863C1-B814-47FC-9284-AF35F2B194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C-C93E-482B-9F1E-A38FA2C2130A}"/>
                </c:ext>
              </c:extLst>
            </c:dLbl>
            <c:dLbl>
              <c:idx val="63"/>
              <c:tx>
                <c:rich>
                  <a:bodyPr/>
                  <a:lstStyle/>
                  <a:p>
                    <a:fld id="{E032BBA8-D4D2-4343-A3C5-2D2ABB3F63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D-C93E-482B-9F1E-A38FA2C2130A}"/>
                </c:ext>
              </c:extLst>
            </c:dLbl>
            <c:dLbl>
              <c:idx val="64"/>
              <c:tx>
                <c:rich>
                  <a:bodyPr/>
                  <a:lstStyle/>
                  <a:p>
                    <a:fld id="{1FD75568-DDD4-47BD-9B74-2395D0C622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E-C93E-482B-9F1E-A38FA2C2130A}"/>
                </c:ext>
              </c:extLst>
            </c:dLbl>
            <c:dLbl>
              <c:idx val="65"/>
              <c:tx>
                <c:rich>
                  <a:bodyPr/>
                  <a:lstStyle/>
                  <a:p>
                    <a:fld id="{863B209E-834A-47D9-8899-BCF61B2BA8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F-C93E-482B-9F1E-A38FA2C2130A}"/>
                </c:ext>
              </c:extLst>
            </c:dLbl>
            <c:dLbl>
              <c:idx val="66"/>
              <c:tx>
                <c:rich>
                  <a:bodyPr/>
                  <a:lstStyle/>
                  <a:p>
                    <a:fld id="{B21DCE13-0AC2-4F82-B060-610537A19D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0-C93E-482B-9F1E-A38FA2C2130A}"/>
                </c:ext>
              </c:extLst>
            </c:dLbl>
            <c:dLbl>
              <c:idx val="67"/>
              <c:tx>
                <c:rich>
                  <a:bodyPr/>
                  <a:lstStyle/>
                  <a:p>
                    <a:fld id="{D2B97286-0380-424E-8717-71C9B13DB6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1-C93E-482B-9F1E-A38FA2C2130A}"/>
                </c:ext>
              </c:extLst>
            </c:dLbl>
            <c:dLbl>
              <c:idx val="68"/>
              <c:tx>
                <c:rich>
                  <a:bodyPr/>
                  <a:lstStyle/>
                  <a:p>
                    <a:fld id="{E9201444-C7EB-470A-8731-601F78BC39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2-C93E-482B-9F1E-A38FA2C2130A}"/>
                </c:ext>
              </c:extLst>
            </c:dLbl>
            <c:dLbl>
              <c:idx val="69"/>
              <c:tx>
                <c:rich>
                  <a:bodyPr/>
                  <a:lstStyle/>
                  <a:p>
                    <a:fld id="{89364924-5DCD-4F4B-9D27-39B943F5B3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3-C93E-482B-9F1E-A38FA2C2130A}"/>
                </c:ext>
              </c:extLst>
            </c:dLbl>
            <c:dLbl>
              <c:idx val="70"/>
              <c:tx>
                <c:rich>
                  <a:bodyPr/>
                  <a:lstStyle/>
                  <a:p>
                    <a:fld id="{799BD7C6-DA64-4AC9-B30B-AD49E9F904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4-C93E-482B-9F1E-A38FA2C2130A}"/>
                </c:ext>
              </c:extLst>
            </c:dLbl>
            <c:dLbl>
              <c:idx val="71"/>
              <c:tx>
                <c:rich>
                  <a:bodyPr/>
                  <a:lstStyle/>
                  <a:p>
                    <a:fld id="{433814AB-CDF3-4A6F-B82F-9A1B9321CF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5-C93E-482B-9F1E-A38FA2C2130A}"/>
                </c:ext>
              </c:extLst>
            </c:dLbl>
            <c:dLbl>
              <c:idx val="72"/>
              <c:tx>
                <c:rich>
                  <a:bodyPr/>
                  <a:lstStyle/>
                  <a:p>
                    <a:fld id="{B41E0840-4899-48EE-86A1-1C90A65FFAE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6-C93E-482B-9F1E-A38FA2C2130A}"/>
                </c:ext>
              </c:extLst>
            </c:dLbl>
            <c:dLbl>
              <c:idx val="73"/>
              <c:tx>
                <c:rich>
                  <a:bodyPr/>
                  <a:lstStyle/>
                  <a:p>
                    <a:fld id="{8E4D3F86-0023-4CC2-A8E0-7B56AB13C4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7-C93E-482B-9F1E-A38FA2C2130A}"/>
                </c:ext>
              </c:extLst>
            </c:dLbl>
            <c:dLbl>
              <c:idx val="74"/>
              <c:tx>
                <c:rich>
                  <a:bodyPr/>
                  <a:lstStyle/>
                  <a:p>
                    <a:fld id="{712B0D25-08B2-4F00-8CB0-D59851EFC3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8-C93E-482B-9F1E-A38FA2C2130A}"/>
                </c:ext>
              </c:extLst>
            </c:dLbl>
            <c:dLbl>
              <c:idx val="75"/>
              <c:tx>
                <c:rich>
                  <a:bodyPr/>
                  <a:lstStyle/>
                  <a:p>
                    <a:fld id="{3E43AAF1-CA35-44D5-A384-C19B3CCFD6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9-C93E-482B-9F1E-A38FA2C2130A}"/>
                </c:ext>
              </c:extLst>
            </c:dLbl>
            <c:dLbl>
              <c:idx val="76"/>
              <c:tx>
                <c:rich>
                  <a:bodyPr/>
                  <a:lstStyle/>
                  <a:p>
                    <a:fld id="{B288CC9D-4C28-4FE9-B1A5-0E03C8251C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A-C93E-482B-9F1E-A38FA2C2130A}"/>
                </c:ext>
              </c:extLst>
            </c:dLbl>
            <c:dLbl>
              <c:idx val="77"/>
              <c:tx>
                <c:rich>
                  <a:bodyPr/>
                  <a:lstStyle/>
                  <a:p>
                    <a:fld id="{00D1FD17-A091-4A2E-8CED-0FD75ABC47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B-C93E-482B-9F1E-A38FA2C2130A}"/>
                </c:ext>
              </c:extLst>
            </c:dLbl>
            <c:dLbl>
              <c:idx val="78"/>
              <c:tx>
                <c:rich>
                  <a:bodyPr/>
                  <a:lstStyle/>
                  <a:p>
                    <a:fld id="{10DA917D-FB04-41AB-A335-D9B6F09964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C-C93E-482B-9F1E-A38FA2C2130A}"/>
                </c:ext>
              </c:extLst>
            </c:dLbl>
            <c:dLbl>
              <c:idx val="79"/>
              <c:tx>
                <c:rich>
                  <a:bodyPr/>
                  <a:lstStyle/>
                  <a:p>
                    <a:fld id="{728B828B-9F08-4741-B295-33E5ADFE9D6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D-C93E-482B-9F1E-A38FA2C2130A}"/>
                </c:ext>
              </c:extLst>
            </c:dLbl>
            <c:dLbl>
              <c:idx val="80"/>
              <c:tx>
                <c:rich>
                  <a:bodyPr/>
                  <a:lstStyle/>
                  <a:p>
                    <a:fld id="{2189BCF5-3769-4960-B773-20692CE3A9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E-C93E-482B-9F1E-A38FA2C2130A}"/>
                </c:ext>
              </c:extLst>
            </c:dLbl>
            <c:dLbl>
              <c:idx val="81"/>
              <c:tx>
                <c:rich>
                  <a:bodyPr/>
                  <a:lstStyle/>
                  <a:p>
                    <a:fld id="{AA9437FA-9CFE-49A2-BE95-3D53B51DED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F-C93E-482B-9F1E-A38FA2C2130A}"/>
                </c:ext>
              </c:extLst>
            </c:dLbl>
            <c:dLbl>
              <c:idx val="82"/>
              <c:tx>
                <c:rich>
                  <a:bodyPr/>
                  <a:lstStyle/>
                  <a:p>
                    <a:fld id="{3575ACCF-A292-481F-9781-A1F71BFE50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0-C93E-482B-9F1E-A38FA2C2130A}"/>
                </c:ext>
              </c:extLst>
            </c:dLbl>
            <c:dLbl>
              <c:idx val="83"/>
              <c:tx>
                <c:rich>
                  <a:bodyPr/>
                  <a:lstStyle/>
                  <a:p>
                    <a:fld id="{461F6BA6-CEE4-498D-AE49-7E84C41135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1-C93E-482B-9F1E-A38FA2C2130A}"/>
                </c:ext>
              </c:extLst>
            </c:dLbl>
            <c:dLbl>
              <c:idx val="84"/>
              <c:tx>
                <c:rich>
                  <a:bodyPr/>
                  <a:lstStyle/>
                  <a:p>
                    <a:fld id="{1D37A957-0D26-45B3-A1BF-9A22BE5294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2-C93E-482B-9F1E-A38FA2C2130A}"/>
                </c:ext>
              </c:extLst>
            </c:dLbl>
            <c:dLbl>
              <c:idx val="85"/>
              <c:tx>
                <c:rich>
                  <a:bodyPr/>
                  <a:lstStyle/>
                  <a:p>
                    <a:fld id="{A5C4F140-2CA4-4992-B1F8-4B724BB34C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3-C93E-482B-9F1E-A38FA2C2130A}"/>
                </c:ext>
              </c:extLst>
            </c:dLbl>
            <c:dLbl>
              <c:idx val="86"/>
              <c:tx>
                <c:rich>
                  <a:bodyPr/>
                  <a:lstStyle/>
                  <a:p>
                    <a:fld id="{78623E03-9072-4DF7-9B31-AE554A4666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4-C93E-482B-9F1E-A38FA2C2130A}"/>
                </c:ext>
              </c:extLst>
            </c:dLbl>
            <c:dLbl>
              <c:idx val="87"/>
              <c:tx>
                <c:rich>
                  <a:bodyPr/>
                  <a:lstStyle/>
                  <a:p>
                    <a:fld id="{A1EAB0C9-AAF4-42B6-8BBE-E1178EAB2E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5-C93E-482B-9F1E-A38FA2C2130A}"/>
                </c:ext>
              </c:extLst>
            </c:dLbl>
            <c:dLbl>
              <c:idx val="88"/>
              <c:tx>
                <c:rich>
                  <a:bodyPr/>
                  <a:lstStyle/>
                  <a:p>
                    <a:fld id="{09418031-CA82-438F-8E02-49DBF16606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6-C93E-482B-9F1E-A38FA2C2130A}"/>
                </c:ext>
              </c:extLst>
            </c:dLbl>
            <c:dLbl>
              <c:idx val="89"/>
              <c:tx>
                <c:rich>
                  <a:bodyPr/>
                  <a:lstStyle/>
                  <a:p>
                    <a:fld id="{33850316-243B-4DCE-A681-53C053C9CB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7-C93E-482B-9F1E-A38FA2C2130A}"/>
                </c:ext>
              </c:extLst>
            </c:dLbl>
            <c:dLbl>
              <c:idx val="90"/>
              <c:tx>
                <c:rich>
                  <a:bodyPr/>
                  <a:lstStyle/>
                  <a:p>
                    <a:fld id="{E4CDB7B7-47EC-4D8B-AE37-19EE469E47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8-C93E-482B-9F1E-A38FA2C2130A}"/>
                </c:ext>
              </c:extLst>
            </c:dLbl>
            <c:dLbl>
              <c:idx val="91"/>
              <c:tx>
                <c:rich>
                  <a:bodyPr/>
                  <a:lstStyle/>
                  <a:p>
                    <a:fld id="{A840E690-3C6E-4046-A094-D32CC6FF4A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9-C93E-482B-9F1E-A38FA2C2130A}"/>
                </c:ext>
              </c:extLst>
            </c:dLbl>
            <c:dLbl>
              <c:idx val="92"/>
              <c:tx>
                <c:rich>
                  <a:bodyPr/>
                  <a:lstStyle/>
                  <a:p>
                    <a:fld id="{4F06BA07-1C1B-4EE3-A3B7-A09EF56332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A-C93E-482B-9F1E-A38FA2C2130A}"/>
                </c:ext>
              </c:extLst>
            </c:dLbl>
            <c:dLbl>
              <c:idx val="93"/>
              <c:tx>
                <c:rich>
                  <a:bodyPr/>
                  <a:lstStyle/>
                  <a:p>
                    <a:fld id="{1BA925F9-3EF6-4F94-ACEC-66FDF2AD27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B-C93E-482B-9F1E-A38FA2C2130A}"/>
                </c:ext>
              </c:extLst>
            </c:dLbl>
            <c:dLbl>
              <c:idx val="94"/>
              <c:tx>
                <c:rich>
                  <a:bodyPr/>
                  <a:lstStyle/>
                  <a:p>
                    <a:fld id="{4262ED82-E169-453C-A33C-B979FDD4CF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C-C93E-482B-9F1E-A38FA2C2130A}"/>
                </c:ext>
              </c:extLst>
            </c:dLbl>
            <c:dLbl>
              <c:idx val="95"/>
              <c:tx>
                <c:rich>
                  <a:bodyPr/>
                  <a:lstStyle/>
                  <a:p>
                    <a:fld id="{3CA71049-AFA3-4FD2-A192-3251E769E5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D-C93E-482B-9F1E-A38FA2C2130A}"/>
                </c:ext>
              </c:extLst>
            </c:dLbl>
            <c:dLbl>
              <c:idx val="96"/>
              <c:tx>
                <c:rich>
                  <a:bodyPr/>
                  <a:lstStyle/>
                  <a:p>
                    <a:fld id="{E1A04D6D-4502-4C57-A030-4A811B84C8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E-C93E-482B-9F1E-A38FA2C2130A}"/>
                </c:ext>
              </c:extLst>
            </c:dLbl>
            <c:dLbl>
              <c:idx val="97"/>
              <c:tx>
                <c:rich>
                  <a:bodyPr/>
                  <a:lstStyle/>
                  <a:p>
                    <a:fld id="{D61E4183-667E-4706-B7CA-16C552230ED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F-C93E-482B-9F1E-A38FA2C2130A}"/>
                </c:ext>
              </c:extLst>
            </c:dLbl>
            <c:dLbl>
              <c:idx val="98"/>
              <c:tx>
                <c:rich>
                  <a:bodyPr/>
                  <a:lstStyle/>
                  <a:p>
                    <a:fld id="{27D58C75-2ECB-472A-876C-153266B42E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0-C93E-482B-9F1E-A38FA2C2130A}"/>
                </c:ext>
              </c:extLst>
            </c:dLbl>
            <c:dLbl>
              <c:idx val="99"/>
              <c:tx>
                <c:rich>
                  <a:bodyPr/>
                  <a:lstStyle/>
                  <a:p>
                    <a:fld id="{819BFA37-E900-4C69-92BB-778BF5738B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1-C93E-482B-9F1E-A38FA2C2130A}"/>
                </c:ext>
              </c:extLst>
            </c:dLbl>
            <c:dLbl>
              <c:idx val="100"/>
              <c:tx>
                <c:rich>
                  <a:bodyPr/>
                  <a:lstStyle/>
                  <a:p>
                    <a:fld id="{46373D15-EBEF-4DD3-99B0-574C720041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2-C93E-482B-9F1E-A38FA2C2130A}"/>
                </c:ext>
              </c:extLst>
            </c:dLbl>
            <c:dLbl>
              <c:idx val="101"/>
              <c:tx>
                <c:rich>
                  <a:bodyPr/>
                  <a:lstStyle/>
                  <a:p>
                    <a:fld id="{1DD83B4D-0B63-4734-93AE-F85F6223A5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3-C93E-482B-9F1E-A38FA2C2130A}"/>
                </c:ext>
              </c:extLst>
            </c:dLbl>
            <c:dLbl>
              <c:idx val="102"/>
              <c:tx>
                <c:rich>
                  <a:bodyPr/>
                  <a:lstStyle/>
                  <a:p>
                    <a:fld id="{0CCDDB99-9DF0-47A2-BDBF-A129765E26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4-C93E-482B-9F1E-A38FA2C2130A}"/>
                </c:ext>
              </c:extLst>
            </c:dLbl>
            <c:dLbl>
              <c:idx val="103"/>
              <c:tx>
                <c:rich>
                  <a:bodyPr/>
                  <a:lstStyle/>
                  <a:p>
                    <a:fld id="{5ABFF79A-B0CF-40E0-98B1-2A669D21C5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5-C93E-482B-9F1E-A38FA2C2130A}"/>
                </c:ext>
              </c:extLst>
            </c:dLbl>
            <c:dLbl>
              <c:idx val="104"/>
              <c:tx>
                <c:rich>
                  <a:bodyPr/>
                  <a:lstStyle/>
                  <a:p>
                    <a:fld id="{68DC9673-5990-4510-93B0-31072A5A07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6-C93E-482B-9F1E-A38FA2C2130A}"/>
                </c:ext>
              </c:extLst>
            </c:dLbl>
            <c:dLbl>
              <c:idx val="105"/>
              <c:tx>
                <c:rich>
                  <a:bodyPr/>
                  <a:lstStyle/>
                  <a:p>
                    <a:fld id="{D21CFA15-BA83-4187-A95F-6949D9E345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7-C93E-482B-9F1E-A38FA2C2130A}"/>
                </c:ext>
              </c:extLst>
            </c:dLbl>
            <c:dLbl>
              <c:idx val="106"/>
              <c:tx>
                <c:rich>
                  <a:bodyPr/>
                  <a:lstStyle/>
                  <a:p>
                    <a:fld id="{F0C6EC97-B7E7-4D41-BB44-6EBC12A1EC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8-C93E-482B-9F1E-A38FA2C2130A}"/>
                </c:ext>
              </c:extLst>
            </c:dLbl>
            <c:dLbl>
              <c:idx val="107"/>
              <c:tx>
                <c:rich>
                  <a:bodyPr/>
                  <a:lstStyle/>
                  <a:p>
                    <a:fld id="{B88ECCD6-461F-4433-9BEF-DB7B14E7BC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9-C93E-482B-9F1E-A38FA2C2130A}"/>
                </c:ext>
              </c:extLst>
            </c:dLbl>
            <c:dLbl>
              <c:idx val="108"/>
              <c:tx>
                <c:rich>
                  <a:bodyPr/>
                  <a:lstStyle/>
                  <a:p>
                    <a:fld id="{92F4D432-3464-456D-9F1B-02E74BCC91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A-C93E-482B-9F1E-A38FA2C2130A}"/>
                </c:ext>
              </c:extLst>
            </c:dLbl>
            <c:dLbl>
              <c:idx val="109"/>
              <c:tx>
                <c:rich>
                  <a:bodyPr/>
                  <a:lstStyle/>
                  <a:p>
                    <a:fld id="{546801DB-4902-48C1-8D15-650CAE39FE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B-C93E-482B-9F1E-A38FA2C2130A}"/>
                </c:ext>
              </c:extLst>
            </c:dLbl>
            <c:dLbl>
              <c:idx val="110"/>
              <c:tx>
                <c:rich>
                  <a:bodyPr/>
                  <a:lstStyle/>
                  <a:p>
                    <a:fld id="{AC2A2E78-2B70-4207-8687-44AA2E1D14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C-C93E-482B-9F1E-A38FA2C2130A}"/>
                </c:ext>
              </c:extLst>
            </c:dLbl>
            <c:dLbl>
              <c:idx val="111"/>
              <c:tx>
                <c:rich>
                  <a:bodyPr/>
                  <a:lstStyle/>
                  <a:p>
                    <a:fld id="{B6FC3CAF-E268-4462-A85C-071CC5A28BF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D-C93E-482B-9F1E-A38FA2C2130A}"/>
                </c:ext>
              </c:extLst>
            </c:dLbl>
            <c:dLbl>
              <c:idx val="112"/>
              <c:tx>
                <c:rich>
                  <a:bodyPr/>
                  <a:lstStyle/>
                  <a:p>
                    <a:fld id="{E23B5B86-972E-4AED-8F54-FDFC8C05B7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E-C93E-482B-9F1E-A38FA2C2130A}"/>
                </c:ext>
              </c:extLst>
            </c:dLbl>
            <c:dLbl>
              <c:idx val="113"/>
              <c:tx>
                <c:rich>
                  <a:bodyPr/>
                  <a:lstStyle/>
                  <a:p>
                    <a:fld id="{26B7AD13-81A3-43F6-8421-F80F176117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F-C93E-482B-9F1E-A38FA2C2130A}"/>
                </c:ext>
              </c:extLst>
            </c:dLbl>
            <c:dLbl>
              <c:idx val="114"/>
              <c:tx>
                <c:rich>
                  <a:bodyPr/>
                  <a:lstStyle/>
                  <a:p>
                    <a:fld id="{6C5B90F1-97BF-4624-8C14-7323736EC6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0-C93E-482B-9F1E-A38FA2C2130A}"/>
                </c:ext>
              </c:extLst>
            </c:dLbl>
            <c:dLbl>
              <c:idx val="115"/>
              <c:tx>
                <c:rich>
                  <a:bodyPr/>
                  <a:lstStyle/>
                  <a:p>
                    <a:fld id="{0A665942-09D5-4ECA-9AC9-C0783700AB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1-C93E-482B-9F1E-A38FA2C2130A}"/>
                </c:ext>
              </c:extLst>
            </c:dLbl>
            <c:dLbl>
              <c:idx val="116"/>
              <c:tx>
                <c:rich>
                  <a:bodyPr/>
                  <a:lstStyle/>
                  <a:p>
                    <a:fld id="{7EA2743B-4B8C-4EAF-B228-F6B336B5F2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2-C93E-482B-9F1E-A38FA2C2130A}"/>
                </c:ext>
              </c:extLst>
            </c:dLbl>
            <c:dLbl>
              <c:idx val="117"/>
              <c:tx>
                <c:rich>
                  <a:bodyPr/>
                  <a:lstStyle/>
                  <a:p>
                    <a:fld id="{62A13ACE-64C8-415F-ABE7-A42088978FE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3-C93E-482B-9F1E-A38FA2C2130A}"/>
                </c:ext>
              </c:extLst>
            </c:dLbl>
            <c:dLbl>
              <c:idx val="118"/>
              <c:tx>
                <c:rich>
                  <a:bodyPr/>
                  <a:lstStyle/>
                  <a:p>
                    <a:fld id="{FC025666-B684-48DF-A856-2BF2A934CB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4-C93E-482B-9F1E-A38FA2C2130A}"/>
                </c:ext>
              </c:extLst>
            </c:dLbl>
            <c:dLbl>
              <c:idx val="119"/>
              <c:tx>
                <c:rich>
                  <a:bodyPr/>
                  <a:lstStyle/>
                  <a:p>
                    <a:fld id="{535A714B-DFA3-4C6B-80B4-15DB4B1731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5-C93E-482B-9F1E-A38FA2C2130A}"/>
                </c:ext>
              </c:extLst>
            </c:dLbl>
            <c:dLbl>
              <c:idx val="120"/>
              <c:tx>
                <c:rich>
                  <a:bodyPr/>
                  <a:lstStyle/>
                  <a:p>
                    <a:fld id="{4F5FAEA7-D1FB-461B-BB74-C3A8A5B549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6-C93E-482B-9F1E-A38FA2C2130A}"/>
                </c:ext>
              </c:extLst>
            </c:dLbl>
            <c:dLbl>
              <c:idx val="121"/>
              <c:tx>
                <c:rich>
                  <a:bodyPr/>
                  <a:lstStyle/>
                  <a:p>
                    <a:fld id="{1F2345DE-3926-4E24-A3C0-E86389EDF0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7-C93E-482B-9F1E-A38FA2C2130A}"/>
                </c:ext>
              </c:extLst>
            </c:dLbl>
            <c:dLbl>
              <c:idx val="122"/>
              <c:tx>
                <c:rich>
                  <a:bodyPr/>
                  <a:lstStyle/>
                  <a:p>
                    <a:fld id="{E237DD62-E8B1-402C-B233-97F7A9E4A2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8-C93E-482B-9F1E-A38FA2C2130A}"/>
                </c:ext>
              </c:extLst>
            </c:dLbl>
            <c:dLbl>
              <c:idx val="123"/>
              <c:tx>
                <c:rich>
                  <a:bodyPr/>
                  <a:lstStyle/>
                  <a:p>
                    <a:fld id="{721237BE-5F07-456D-A723-800B612000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9-C93E-482B-9F1E-A38FA2C2130A}"/>
                </c:ext>
              </c:extLst>
            </c:dLbl>
            <c:dLbl>
              <c:idx val="124"/>
              <c:tx>
                <c:rich>
                  <a:bodyPr/>
                  <a:lstStyle/>
                  <a:p>
                    <a:fld id="{E257C026-FCFE-4ABB-A223-D89826B4CD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A-C93E-482B-9F1E-A38FA2C2130A}"/>
                </c:ext>
              </c:extLst>
            </c:dLbl>
            <c:dLbl>
              <c:idx val="125"/>
              <c:tx>
                <c:rich>
                  <a:bodyPr/>
                  <a:lstStyle/>
                  <a:p>
                    <a:fld id="{72915959-AF5A-4151-93FE-A05B580DCC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B-C93E-482B-9F1E-A38FA2C2130A}"/>
                </c:ext>
              </c:extLst>
            </c:dLbl>
            <c:dLbl>
              <c:idx val="126"/>
              <c:tx>
                <c:rich>
                  <a:bodyPr/>
                  <a:lstStyle/>
                  <a:p>
                    <a:fld id="{DBC5A39B-CEA1-46F5-8238-85772B0F90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C-C93E-482B-9F1E-A38FA2C2130A}"/>
                </c:ext>
              </c:extLst>
            </c:dLbl>
            <c:dLbl>
              <c:idx val="127"/>
              <c:tx>
                <c:rich>
                  <a:bodyPr/>
                  <a:lstStyle/>
                  <a:p>
                    <a:fld id="{0267C0E8-D180-46F8-AE1C-0751EEB12C8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D-C93E-482B-9F1E-A38FA2C2130A}"/>
                </c:ext>
              </c:extLst>
            </c:dLbl>
            <c:dLbl>
              <c:idx val="128"/>
              <c:tx>
                <c:rich>
                  <a:bodyPr/>
                  <a:lstStyle/>
                  <a:p>
                    <a:fld id="{3BEBCE95-8CD2-4A17-99E1-B85278936E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E-C93E-482B-9F1E-A38FA2C2130A}"/>
                </c:ext>
              </c:extLst>
            </c:dLbl>
            <c:dLbl>
              <c:idx val="129"/>
              <c:tx>
                <c:rich>
                  <a:bodyPr/>
                  <a:lstStyle/>
                  <a:p>
                    <a:fld id="{8A81E7E8-673A-407F-B4B1-FFE313D172F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F-C93E-482B-9F1E-A38FA2C2130A}"/>
                </c:ext>
              </c:extLst>
            </c:dLbl>
            <c:dLbl>
              <c:idx val="130"/>
              <c:tx>
                <c:rich>
                  <a:bodyPr/>
                  <a:lstStyle/>
                  <a:p>
                    <a:fld id="{A6AFF153-8B04-4AAE-959F-2A5F8ACACF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0-C93E-482B-9F1E-A38FA2C2130A}"/>
                </c:ext>
              </c:extLst>
            </c:dLbl>
            <c:dLbl>
              <c:idx val="131"/>
              <c:tx>
                <c:rich>
                  <a:bodyPr/>
                  <a:lstStyle/>
                  <a:p>
                    <a:fld id="{B7C83CD2-75BC-47B9-B784-20049161D8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1-C93E-482B-9F1E-A38FA2C2130A}"/>
                </c:ext>
              </c:extLst>
            </c:dLbl>
            <c:dLbl>
              <c:idx val="132"/>
              <c:tx>
                <c:rich>
                  <a:bodyPr/>
                  <a:lstStyle/>
                  <a:p>
                    <a:fld id="{AC5B6C9C-3D3A-42CE-BDD9-C38D94B5A7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2-C93E-482B-9F1E-A38FA2C2130A}"/>
                </c:ext>
              </c:extLst>
            </c:dLbl>
            <c:dLbl>
              <c:idx val="133"/>
              <c:tx>
                <c:rich>
                  <a:bodyPr/>
                  <a:lstStyle/>
                  <a:p>
                    <a:fld id="{B981C36E-9F41-4D38-B8CF-210A3810CC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3-C93E-482B-9F1E-A38FA2C2130A}"/>
                </c:ext>
              </c:extLst>
            </c:dLbl>
            <c:dLbl>
              <c:idx val="134"/>
              <c:tx>
                <c:rich>
                  <a:bodyPr/>
                  <a:lstStyle/>
                  <a:p>
                    <a:fld id="{89715CCC-DDCB-4198-BCAE-3ED62B3AFD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4-C93E-482B-9F1E-A38FA2C2130A}"/>
                </c:ext>
              </c:extLst>
            </c:dLbl>
            <c:dLbl>
              <c:idx val="135"/>
              <c:tx>
                <c:rich>
                  <a:bodyPr/>
                  <a:lstStyle/>
                  <a:p>
                    <a:fld id="{DD338145-F566-405E-B8F5-CCCEB5CCCA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5-C93E-482B-9F1E-A38FA2C2130A}"/>
                </c:ext>
              </c:extLst>
            </c:dLbl>
            <c:dLbl>
              <c:idx val="136"/>
              <c:tx>
                <c:rich>
                  <a:bodyPr/>
                  <a:lstStyle/>
                  <a:p>
                    <a:fld id="{88E9FDF9-20DC-4EC2-AEF2-3A53CDBEA6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6-C93E-482B-9F1E-A38FA2C2130A}"/>
                </c:ext>
              </c:extLst>
            </c:dLbl>
            <c:dLbl>
              <c:idx val="137"/>
              <c:tx>
                <c:rich>
                  <a:bodyPr/>
                  <a:lstStyle/>
                  <a:p>
                    <a:fld id="{564E5BD7-7BCF-46F5-AD4F-AF14F27A2D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7-C93E-482B-9F1E-A38FA2C2130A}"/>
                </c:ext>
              </c:extLst>
            </c:dLbl>
            <c:dLbl>
              <c:idx val="138"/>
              <c:tx>
                <c:rich>
                  <a:bodyPr/>
                  <a:lstStyle/>
                  <a:p>
                    <a:fld id="{1A4BB0FF-403C-422A-BB3A-74BAF7323D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8-C93E-482B-9F1E-A38FA2C2130A}"/>
                </c:ext>
              </c:extLst>
            </c:dLbl>
            <c:dLbl>
              <c:idx val="139"/>
              <c:tx>
                <c:rich>
                  <a:bodyPr/>
                  <a:lstStyle/>
                  <a:p>
                    <a:fld id="{D266C395-EA82-4279-A24D-0D7A14147E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9-C93E-482B-9F1E-A38FA2C2130A}"/>
                </c:ext>
              </c:extLst>
            </c:dLbl>
            <c:dLbl>
              <c:idx val="140"/>
              <c:tx>
                <c:rich>
                  <a:bodyPr/>
                  <a:lstStyle/>
                  <a:p>
                    <a:fld id="{5D44D5EF-0E92-466C-A6E4-6791654C62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A-C93E-482B-9F1E-A38FA2C2130A}"/>
                </c:ext>
              </c:extLst>
            </c:dLbl>
            <c:dLbl>
              <c:idx val="141"/>
              <c:tx>
                <c:rich>
                  <a:bodyPr/>
                  <a:lstStyle/>
                  <a:p>
                    <a:fld id="{467C3F11-2C1C-47E1-B9A2-B356C4E04A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B-C93E-482B-9F1E-A38FA2C2130A}"/>
                </c:ext>
              </c:extLst>
            </c:dLbl>
            <c:dLbl>
              <c:idx val="142"/>
              <c:tx>
                <c:rich>
                  <a:bodyPr/>
                  <a:lstStyle/>
                  <a:p>
                    <a:fld id="{B7156F39-6B90-428F-8135-944DAD46AC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C-C93E-482B-9F1E-A38FA2C2130A}"/>
                </c:ext>
              </c:extLst>
            </c:dLbl>
            <c:dLbl>
              <c:idx val="143"/>
              <c:tx>
                <c:rich>
                  <a:bodyPr/>
                  <a:lstStyle/>
                  <a:p>
                    <a:fld id="{CE507C60-C944-4DC8-874A-0F87D91BE9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D-C93E-482B-9F1E-A38FA2C2130A}"/>
                </c:ext>
              </c:extLst>
            </c:dLbl>
            <c:dLbl>
              <c:idx val="144"/>
              <c:tx>
                <c:rich>
                  <a:bodyPr/>
                  <a:lstStyle/>
                  <a:p>
                    <a:fld id="{E3B5D86C-2274-4ED6-9DEB-57291219D6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E-C93E-482B-9F1E-A38FA2C2130A}"/>
                </c:ext>
              </c:extLst>
            </c:dLbl>
            <c:dLbl>
              <c:idx val="145"/>
              <c:tx>
                <c:rich>
                  <a:bodyPr/>
                  <a:lstStyle/>
                  <a:p>
                    <a:fld id="{E4E34421-919F-4F42-97BF-15E54D23E8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FF-C93E-482B-9F1E-A38FA2C2130A}"/>
                </c:ext>
              </c:extLst>
            </c:dLbl>
            <c:dLbl>
              <c:idx val="146"/>
              <c:tx>
                <c:rich>
                  <a:bodyPr/>
                  <a:lstStyle/>
                  <a:p>
                    <a:fld id="{9A49B470-995D-43E8-9F84-98BFE9AFF71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0-C93E-482B-9F1E-A38FA2C2130A}"/>
                </c:ext>
              </c:extLst>
            </c:dLbl>
            <c:dLbl>
              <c:idx val="147"/>
              <c:tx>
                <c:rich>
                  <a:bodyPr/>
                  <a:lstStyle/>
                  <a:p>
                    <a:fld id="{B2B9EDDD-B3BB-4325-A21E-14EFDCD1A9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1-C93E-482B-9F1E-A38FA2C2130A}"/>
                </c:ext>
              </c:extLst>
            </c:dLbl>
            <c:dLbl>
              <c:idx val="148"/>
              <c:tx>
                <c:rich>
                  <a:bodyPr/>
                  <a:lstStyle/>
                  <a:p>
                    <a:fld id="{C9ACDBAC-A60B-4B8D-867F-985038BFEA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2-C93E-482B-9F1E-A38FA2C2130A}"/>
                </c:ext>
              </c:extLst>
            </c:dLbl>
            <c:dLbl>
              <c:idx val="149"/>
              <c:tx>
                <c:rich>
                  <a:bodyPr/>
                  <a:lstStyle/>
                  <a:p>
                    <a:fld id="{E41099E8-918F-413F-A00D-737EFF169D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3-C93E-482B-9F1E-A38FA2C2130A}"/>
                </c:ext>
              </c:extLst>
            </c:dLbl>
            <c:dLbl>
              <c:idx val="150"/>
              <c:tx>
                <c:rich>
                  <a:bodyPr/>
                  <a:lstStyle/>
                  <a:p>
                    <a:fld id="{487D8638-83D6-4B7E-917A-437D9882CF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4-C93E-482B-9F1E-A38FA2C2130A}"/>
                </c:ext>
              </c:extLst>
            </c:dLbl>
            <c:dLbl>
              <c:idx val="151"/>
              <c:tx>
                <c:rich>
                  <a:bodyPr/>
                  <a:lstStyle/>
                  <a:p>
                    <a:fld id="{62AD0F40-F8F3-42B3-A9EA-371C42DBB2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5-C93E-482B-9F1E-A38FA2C2130A}"/>
                </c:ext>
              </c:extLst>
            </c:dLbl>
            <c:dLbl>
              <c:idx val="152"/>
              <c:tx>
                <c:rich>
                  <a:bodyPr/>
                  <a:lstStyle/>
                  <a:p>
                    <a:fld id="{BC7E39A3-5BAF-4B37-BA7E-5B1EA6CEDF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6-C93E-482B-9F1E-A38FA2C2130A}"/>
                </c:ext>
              </c:extLst>
            </c:dLbl>
            <c:dLbl>
              <c:idx val="153"/>
              <c:tx>
                <c:rich>
                  <a:bodyPr/>
                  <a:lstStyle/>
                  <a:p>
                    <a:fld id="{DE213ACE-0F2A-4CEF-82EB-96D736B269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7-C93E-482B-9F1E-A38FA2C2130A}"/>
                </c:ext>
              </c:extLst>
            </c:dLbl>
            <c:dLbl>
              <c:idx val="154"/>
              <c:tx>
                <c:rich>
                  <a:bodyPr/>
                  <a:lstStyle/>
                  <a:p>
                    <a:fld id="{915E2686-D45C-41A5-A616-F2083480B3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8-C93E-482B-9F1E-A38FA2C2130A}"/>
                </c:ext>
              </c:extLst>
            </c:dLbl>
            <c:dLbl>
              <c:idx val="155"/>
              <c:tx>
                <c:rich>
                  <a:bodyPr/>
                  <a:lstStyle/>
                  <a:p>
                    <a:fld id="{195354C6-08F3-4CC6-A5A5-FB267C77D2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9-C93E-482B-9F1E-A38FA2C2130A}"/>
                </c:ext>
              </c:extLst>
            </c:dLbl>
            <c:dLbl>
              <c:idx val="156"/>
              <c:tx>
                <c:rich>
                  <a:bodyPr/>
                  <a:lstStyle/>
                  <a:p>
                    <a:fld id="{543CF1E6-D379-4380-A7FF-61F27D071F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A-C93E-482B-9F1E-A38FA2C2130A}"/>
                </c:ext>
              </c:extLst>
            </c:dLbl>
            <c:dLbl>
              <c:idx val="157"/>
              <c:tx>
                <c:rich>
                  <a:bodyPr/>
                  <a:lstStyle/>
                  <a:p>
                    <a:fld id="{DC890666-37AD-41E5-940F-0067520ACC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B-C93E-482B-9F1E-A38FA2C2130A}"/>
                </c:ext>
              </c:extLst>
            </c:dLbl>
            <c:dLbl>
              <c:idx val="158"/>
              <c:tx>
                <c:rich>
                  <a:bodyPr/>
                  <a:lstStyle/>
                  <a:p>
                    <a:fld id="{C2D3ECEA-2B50-4EA3-8075-BEA08F76BA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C-C93E-482B-9F1E-A38FA2C2130A}"/>
                </c:ext>
              </c:extLst>
            </c:dLbl>
            <c:dLbl>
              <c:idx val="159"/>
              <c:tx>
                <c:rich>
                  <a:bodyPr/>
                  <a:lstStyle/>
                  <a:p>
                    <a:fld id="{8EAE19E4-6081-49C5-A828-7EFC42475C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D-C93E-482B-9F1E-A38FA2C2130A}"/>
                </c:ext>
              </c:extLst>
            </c:dLbl>
            <c:dLbl>
              <c:idx val="160"/>
              <c:tx>
                <c:rich>
                  <a:bodyPr/>
                  <a:lstStyle/>
                  <a:p>
                    <a:fld id="{6E785555-0678-4E6A-801A-715E1EB9AF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E-C93E-482B-9F1E-A38FA2C2130A}"/>
                </c:ext>
              </c:extLst>
            </c:dLbl>
            <c:dLbl>
              <c:idx val="161"/>
              <c:tx>
                <c:rich>
                  <a:bodyPr/>
                  <a:lstStyle/>
                  <a:p>
                    <a:fld id="{588D110F-7130-4927-B718-D1F2040A7B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0F-C93E-482B-9F1E-A38FA2C2130A}"/>
                </c:ext>
              </c:extLst>
            </c:dLbl>
            <c:dLbl>
              <c:idx val="162"/>
              <c:tx>
                <c:rich>
                  <a:bodyPr/>
                  <a:lstStyle/>
                  <a:p>
                    <a:fld id="{8CAC3C63-EDE7-4E0D-BD0C-245FA743B7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0-C93E-482B-9F1E-A38FA2C2130A}"/>
                </c:ext>
              </c:extLst>
            </c:dLbl>
            <c:dLbl>
              <c:idx val="163"/>
              <c:tx>
                <c:rich>
                  <a:bodyPr/>
                  <a:lstStyle/>
                  <a:p>
                    <a:fld id="{4DFC5A81-BEB5-4735-ABAE-943DE11306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1-C93E-482B-9F1E-A38FA2C2130A}"/>
                </c:ext>
              </c:extLst>
            </c:dLbl>
            <c:dLbl>
              <c:idx val="164"/>
              <c:tx>
                <c:rich>
                  <a:bodyPr/>
                  <a:lstStyle/>
                  <a:p>
                    <a:fld id="{E58C803F-B82D-4B12-8153-423AF3E70D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2-C93E-482B-9F1E-A38FA2C2130A}"/>
                </c:ext>
              </c:extLst>
            </c:dLbl>
            <c:dLbl>
              <c:idx val="165"/>
              <c:tx>
                <c:rich>
                  <a:bodyPr/>
                  <a:lstStyle/>
                  <a:p>
                    <a:fld id="{D8AE40AB-8099-4A6B-B3AB-B2D1702528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3-C93E-482B-9F1E-A38FA2C2130A}"/>
                </c:ext>
              </c:extLst>
            </c:dLbl>
            <c:dLbl>
              <c:idx val="166"/>
              <c:tx>
                <c:rich>
                  <a:bodyPr/>
                  <a:lstStyle/>
                  <a:p>
                    <a:fld id="{3119BFB5-150C-43D9-AC92-1ACD03BE4B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4-C93E-482B-9F1E-A38FA2C2130A}"/>
                </c:ext>
              </c:extLst>
            </c:dLbl>
            <c:dLbl>
              <c:idx val="167"/>
              <c:tx>
                <c:rich>
                  <a:bodyPr/>
                  <a:lstStyle/>
                  <a:p>
                    <a:fld id="{EA3C838B-0DCC-4D9F-A7E8-2F03E0A39A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5-C93E-482B-9F1E-A38FA2C2130A}"/>
                </c:ext>
              </c:extLst>
            </c:dLbl>
            <c:dLbl>
              <c:idx val="168"/>
              <c:tx>
                <c:rich>
                  <a:bodyPr/>
                  <a:lstStyle/>
                  <a:p>
                    <a:fld id="{1405B625-739B-4CCC-BA61-17EA88A689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6-C93E-482B-9F1E-A38FA2C2130A}"/>
                </c:ext>
              </c:extLst>
            </c:dLbl>
            <c:dLbl>
              <c:idx val="169"/>
              <c:tx>
                <c:rich>
                  <a:bodyPr/>
                  <a:lstStyle/>
                  <a:p>
                    <a:fld id="{4C5BD05F-E09D-490D-B739-56A2567C3C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7-C93E-482B-9F1E-A38FA2C2130A}"/>
                </c:ext>
              </c:extLst>
            </c:dLbl>
            <c:dLbl>
              <c:idx val="170"/>
              <c:tx>
                <c:rich>
                  <a:bodyPr/>
                  <a:lstStyle/>
                  <a:p>
                    <a:fld id="{AFAEABA5-DFD4-41B9-B874-7E01713414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8-C93E-482B-9F1E-A38FA2C2130A}"/>
                </c:ext>
              </c:extLst>
            </c:dLbl>
            <c:dLbl>
              <c:idx val="171"/>
              <c:tx>
                <c:rich>
                  <a:bodyPr/>
                  <a:lstStyle/>
                  <a:p>
                    <a:fld id="{B5F5CDF9-810C-4342-BD59-02BAB66143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9-C93E-482B-9F1E-A38FA2C2130A}"/>
                </c:ext>
              </c:extLst>
            </c:dLbl>
            <c:dLbl>
              <c:idx val="172"/>
              <c:tx>
                <c:rich>
                  <a:bodyPr/>
                  <a:lstStyle/>
                  <a:p>
                    <a:fld id="{E0D85787-49FA-4CF5-BD64-D0F4F1D789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A-C93E-482B-9F1E-A38FA2C2130A}"/>
                </c:ext>
              </c:extLst>
            </c:dLbl>
            <c:dLbl>
              <c:idx val="173"/>
              <c:tx>
                <c:rich>
                  <a:bodyPr/>
                  <a:lstStyle/>
                  <a:p>
                    <a:fld id="{4FBC4CDF-21EB-4C21-B545-6768E824C0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B-C93E-482B-9F1E-A38FA2C2130A}"/>
                </c:ext>
              </c:extLst>
            </c:dLbl>
            <c:dLbl>
              <c:idx val="174"/>
              <c:tx>
                <c:rich>
                  <a:bodyPr/>
                  <a:lstStyle/>
                  <a:p>
                    <a:fld id="{06AA113D-B758-49E5-B35F-128E9CD30B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C-C93E-482B-9F1E-A38FA2C2130A}"/>
                </c:ext>
              </c:extLst>
            </c:dLbl>
            <c:dLbl>
              <c:idx val="175"/>
              <c:tx>
                <c:rich>
                  <a:bodyPr/>
                  <a:lstStyle/>
                  <a:p>
                    <a:fld id="{E4587D10-2171-49DD-8473-43DD0D54F3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D-C93E-482B-9F1E-A38FA2C2130A}"/>
                </c:ext>
              </c:extLst>
            </c:dLbl>
            <c:dLbl>
              <c:idx val="176"/>
              <c:tx>
                <c:rich>
                  <a:bodyPr/>
                  <a:lstStyle/>
                  <a:p>
                    <a:fld id="{8CAC02D1-F467-46F9-8271-E771A178BD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E-C93E-482B-9F1E-A38FA2C2130A}"/>
                </c:ext>
              </c:extLst>
            </c:dLbl>
            <c:dLbl>
              <c:idx val="177"/>
              <c:tx>
                <c:rich>
                  <a:bodyPr/>
                  <a:lstStyle/>
                  <a:p>
                    <a:fld id="{DD07ED13-87CE-4971-9FF6-E6844ECE98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1F-C93E-482B-9F1E-A38FA2C2130A}"/>
                </c:ext>
              </c:extLst>
            </c:dLbl>
            <c:dLbl>
              <c:idx val="178"/>
              <c:tx>
                <c:rich>
                  <a:bodyPr/>
                  <a:lstStyle/>
                  <a:p>
                    <a:fld id="{2D2A45A4-5DE4-4386-AD21-7CBFD6940C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0-C93E-482B-9F1E-A38FA2C2130A}"/>
                </c:ext>
              </c:extLst>
            </c:dLbl>
            <c:dLbl>
              <c:idx val="179"/>
              <c:tx>
                <c:rich>
                  <a:bodyPr/>
                  <a:lstStyle/>
                  <a:p>
                    <a:fld id="{BD058845-E492-4A24-A0E9-8F050A2DB2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1-C93E-482B-9F1E-A38FA2C2130A}"/>
                </c:ext>
              </c:extLst>
            </c:dLbl>
            <c:dLbl>
              <c:idx val="180"/>
              <c:tx>
                <c:rich>
                  <a:bodyPr/>
                  <a:lstStyle/>
                  <a:p>
                    <a:fld id="{80DB6E90-6C23-4F59-8BD2-F744238023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2-C93E-482B-9F1E-A38FA2C2130A}"/>
                </c:ext>
              </c:extLst>
            </c:dLbl>
            <c:dLbl>
              <c:idx val="181"/>
              <c:tx>
                <c:rich>
                  <a:bodyPr/>
                  <a:lstStyle/>
                  <a:p>
                    <a:fld id="{D5D290FE-0E75-44A0-98E1-58B71042E2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3-C93E-482B-9F1E-A38FA2C2130A}"/>
                </c:ext>
              </c:extLst>
            </c:dLbl>
            <c:dLbl>
              <c:idx val="182"/>
              <c:tx>
                <c:rich>
                  <a:bodyPr/>
                  <a:lstStyle/>
                  <a:p>
                    <a:fld id="{06226826-A4C6-42B8-BBCD-BBD19D635F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4-C93E-482B-9F1E-A38FA2C2130A}"/>
                </c:ext>
              </c:extLst>
            </c:dLbl>
            <c:dLbl>
              <c:idx val="183"/>
              <c:tx>
                <c:rich>
                  <a:bodyPr/>
                  <a:lstStyle/>
                  <a:p>
                    <a:fld id="{B8F2CB6E-F729-4B75-A36C-B7B9635062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5-C93E-482B-9F1E-A38FA2C2130A}"/>
                </c:ext>
              </c:extLst>
            </c:dLbl>
            <c:dLbl>
              <c:idx val="184"/>
              <c:tx>
                <c:rich>
                  <a:bodyPr/>
                  <a:lstStyle/>
                  <a:p>
                    <a:fld id="{9C9F50B3-C2C7-4EAB-9348-3B61A288612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6-C93E-482B-9F1E-A38FA2C2130A}"/>
                </c:ext>
              </c:extLst>
            </c:dLbl>
            <c:dLbl>
              <c:idx val="185"/>
              <c:tx>
                <c:rich>
                  <a:bodyPr/>
                  <a:lstStyle/>
                  <a:p>
                    <a:fld id="{9E0106AC-71F8-4B69-8E1E-BD77A2998E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7-C93E-482B-9F1E-A38FA2C2130A}"/>
                </c:ext>
              </c:extLst>
            </c:dLbl>
            <c:dLbl>
              <c:idx val="186"/>
              <c:tx>
                <c:rich>
                  <a:bodyPr/>
                  <a:lstStyle/>
                  <a:p>
                    <a:fld id="{C752A4FA-6D72-429E-8AC0-64ACB705CE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8-C93E-482B-9F1E-A38FA2C2130A}"/>
                </c:ext>
              </c:extLst>
            </c:dLbl>
            <c:dLbl>
              <c:idx val="187"/>
              <c:tx>
                <c:rich>
                  <a:bodyPr/>
                  <a:lstStyle/>
                  <a:p>
                    <a:fld id="{49A7DE1F-7451-469E-9DF7-3B8F5AF271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9-C93E-482B-9F1E-A38FA2C2130A}"/>
                </c:ext>
              </c:extLst>
            </c:dLbl>
            <c:dLbl>
              <c:idx val="188"/>
              <c:tx>
                <c:rich>
                  <a:bodyPr/>
                  <a:lstStyle/>
                  <a:p>
                    <a:fld id="{42563D0A-E481-49E5-BC8A-FF3621776DF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A-C93E-482B-9F1E-A38FA2C2130A}"/>
                </c:ext>
              </c:extLst>
            </c:dLbl>
            <c:dLbl>
              <c:idx val="189"/>
              <c:tx>
                <c:rich>
                  <a:bodyPr/>
                  <a:lstStyle/>
                  <a:p>
                    <a:fld id="{34D54F00-686E-4C0A-B60F-008DF2F0B8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B-C93E-482B-9F1E-A38FA2C2130A}"/>
                </c:ext>
              </c:extLst>
            </c:dLbl>
            <c:dLbl>
              <c:idx val="190"/>
              <c:tx>
                <c:rich>
                  <a:bodyPr/>
                  <a:lstStyle/>
                  <a:p>
                    <a:fld id="{3B1A5DB9-5B04-4E31-9EA3-86F1EBE2FC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C-C93E-482B-9F1E-A38FA2C2130A}"/>
                </c:ext>
              </c:extLst>
            </c:dLbl>
            <c:dLbl>
              <c:idx val="191"/>
              <c:tx>
                <c:rich>
                  <a:bodyPr/>
                  <a:lstStyle/>
                  <a:p>
                    <a:fld id="{A4B090B2-F1BB-43C4-B521-67870C07DB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D-C93E-482B-9F1E-A38FA2C2130A}"/>
                </c:ext>
              </c:extLst>
            </c:dLbl>
            <c:dLbl>
              <c:idx val="192"/>
              <c:tx>
                <c:rich>
                  <a:bodyPr/>
                  <a:lstStyle/>
                  <a:p>
                    <a:fld id="{FDD2F952-12DC-422F-BCC4-0540A85190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E-C93E-482B-9F1E-A38FA2C2130A}"/>
                </c:ext>
              </c:extLst>
            </c:dLbl>
            <c:dLbl>
              <c:idx val="193"/>
              <c:tx>
                <c:rich>
                  <a:bodyPr/>
                  <a:lstStyle/>
                  <a:p>
                    <a:fld id="{73A9D905-C8D5-4590-815F-8FB6079A77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2F-C93E-482B-9F1E-A38FA2C2130A}"/>
                </c:ext>
              </c:extLst>
            </c:dLbl>
            <c:dLbl>
              <c:idx val="194"/>
              <c:tx>
                <c:rich>
                  <a:bodyPr/>
                  <a:lstStyle/>
                  <a:p>
                    <a:fld id="{74E5514E-E950-4A8D-8266-9CF46052EE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0-C93E-482B-9F1E-A38FA2C2130A}"/>
                </c:ext>
              </c:extLst>
            </c:dLbl>
            <c:dLbl>
              <c:idx val="195"/>
              <c:tx>
                <c:rich>
                  <a:bodyPr/>
                  <a:lstStyle/>
                  <a:p>
                    <a:fld id="{5BDB822D-6C84-45B7-BD40-5FA6431976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1-C93E-482B-9F1E-A38FA2C2130A}"/>
                </c:ext>
              </c:extLst>
            </c:dLbl>
            <c:dLbl>
              <c:idx val="196"/>
              <c:tx>
                <c:rich>
                  <a:bodyPr/>
                  <a:lstStyle/>
                  <a:p>
                    <a:fld id="{7DAD10F5-221F-45AB-AF2D-10B97FDB61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2-C93E-482B-9F1E-A38FA2C2130A}"/>
                </c:ext>
              </c:extLst>
            </c:dLbl>
            <c:dLbl>
              <c:idx val="197"/>
              <c:tx>
                <c:rich>
                  <a:bodyPr/>
                  <a:lstStyle/>
                  <a:p>
                    <a:fld id="{DB8875A8-273E-43C6-9670-FA651CF062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3-C93E-482B-9F1E-A38FA2C2130A}"/>
                </c:ext>
              </c:extLst>
            </c:dLbl>
            <c:dLbl>
              <c:idx val="198"/>
              <c:tx>
                <c:rich>
                  <a:bodyPr/>
                  <a:lstStyle/>
                  <a:p>
                    <a:fld id="{AD401EEA-E48E-41AA-AC80-3D26EBA951F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4-C93E-482B-9F1E-A38FA2C2130A}"/>
                </c:ext>
              </c:extLst>
            </c:dLbl>
            <c:dLbl>
              <c:idx val="199"/>
              <c:tx>
                <c:rich>
                  <a:bodyPr/>
                  <a:lstStyle/>
                  <a:p>
                    <a:fld id="{9E244FF7-AF1C-4286-8A63-E8DFE11404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5-C93E-482B-9F1E-A38FA2C2130A}"/>
                </c:ext>
              </c:extLst>
            </c:dLbl>
            <c:dLbl>
              <c:idx val="200"/>
              <c:tx>
                <c:rich>
                  <a:bodyPr/>
                  <a:lstStyle/>
                  <a:p>
                    <a:fld id="{3D8E7DB0-6F4E-4EBD-B979-490F69B9BC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6-C93E-482B-9F1E-A38FA2C2130A}"/>
                </c:ext>
              </c:extLst>
            </c:dLbl>
            <c:dLbl>
              <c:idx val="201"/>
              <c:tx>
                <c:rich>
                  <a:bodyPr/>
                  <a:lstStyle/>
                  <a:p>
                    <a:fld id="{C4A7494A-F062-4E23-B186-0BBB0997D29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7-C93E-482B-9F1E-A38FA2C2130A}"/>
                </c:ext>
              </c:extLst>
            </c:dLbl>
            <c:dLbl>
              <c:idx val="202"/>
              <c:tx>
                <c:rich>
                  <a:bodyPr/>
                  <a:lstStyle/>
                  <a:p>
                    <a:fld id="{B3F0349E-A26C-426F-A11B-0D0EBA6A2B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8-C93E-482B-9F1E-A38FA2C2130A}"/>
                </c:ext>
              </c:extLst>
            </c:dLbl>
            <c:dLbl>
              <c:idx val="203"/>
              <c:tx>
                <c:rich>
                  <a:bodyPr/>
                  <a:lstStyle/>
                  <a:p>
                    <a:fld id="{D490A41D-E6FF-4CE4-9E6C-E1EE9F397E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9-C93E-482B-9F1E-A38FA2C2130A}"/>
                </c:ext>
              </c:extLst>
            </c:dLbl>
            <c:dLbl>
              <c:idx val="204"/>
              <c:tx>
                <c:rich>
                  <a:bodyPr/>
                  <a:lstStyle/>
                  <a:p>
                    <a:fld id="{1D7472B0-B5B7-4E3E-90B3-C9ED39B780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A-C93E-482B-9F1E-A38FA2C2130A}"/>
                </c:ext>
              </c:extLst>
            </c:dLbl>
            <c:dLbl>
              <c:idx val="205"/>
              <c:tx>
                <c:rich>
                  <a:bodyPr/>
                  <a:lstStyle/>
                  <a:p>
                    <a:fld id="{8148EB5F-B11C-4155-B167-A6692C8DCF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B-C93E-482B-9F1E-A38FA2C2130A}"/>
                </c:ext>
              </c:extLst>
            </c:dLbl>
            <c:dLbl>
              <c:idx val="206"/>
              <c:tx>
                <c:rich>
                  <a:bodyPr/>
                  <a:lstStyle/>
                  <a:p>
                    <a:fld id="{312FB296-341A-4AAA-B8B3-9A2D7C802B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C-C93E-482B-9F1E-A38FA2C2130A}"/>
                </c:ext>
              </c:extLst>
            </c:dLbl>
            <c:dLbl>
              <c:idx val="207"/>
              <c:tx>
                <c:rich>
                  <a:bodyPr/>
                  <a:lstStyle/>
                  <a:p>
                    <a:fld id="{AD0C60E7-36B4-43E1-AEF7-50744ADB21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D-C93E-482B-9F1E-A38FA2C2130A}"/>
                </c:ext>
              </c:extLst>
            </c:dLbl>
            <c:dLbl>
              <c:idx val="208"/>
              <c:tx>
                <c:rich>
                  <a:bodyPr/>
                  <a:lstStyle/>
                  <a:p>
                    <a:fld id="{8AAC65DB-643F-4A09-BF98-C8B1A43360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E-C93E-482B-9F1E-A38FA2C2130A}"/>
                </c:ext>
              </c:extLst>
            </c:dLbl>
            <c:dLbl>
              <c:idx val="209"/>
              <c:tx>
                <c:rich>
                  <a:bodyPr/>
                  <a:lstStyle/>
                  <a:p>
                    <a:fld id="{D7A3EEAA-FE9F-4BCA-9E16-4085E025D8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3F-C93E-482B-9F1E-A38FA2C2130A}"/>
                </c:ext>
              </c:extLst>
            </c:dLbl>
            <c:dLbl>
              <c:idx val="210"/>
              <c:tx>
                <c:rich>
                  <a:bodyPr/>
                  <a:lstStyle/>
                  <a:p>
                    <a:fld id="{A88C2977-3557-4F95-91DD-B5748286FD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0-C93E-482B-9F1E-A38FA2C2130A}"/>
                </c:ext>
              </c:extLst>
            </c:dLbl>
            <c:dLbl>
              <c:idx val="211"/>
              <c:tx>
                <c:rich>
                  <a:bodyPr/>
                  <a:lstStyle/>
                  <a:p>
                    <a:fld id="{F0A1DEAE-3C53-412F-AC5D-D60B0D8BD8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1-C93E-482B-9F1E-A38FA2C2130A}"/>
                </c:ext>
              </c:extLst>
            </c:dLbl>
            <c:dLbl>
              <c:idx val="212"/>
              <c:tx>
                <c:rich>
                  <a:bodyPr/>
                  <a:lstStyle/>
                  <a:p>
                    <a:fld id="{0A708091-0E5C-4783-8E72-EB64169232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2-C93E-482B-9F1E-A38FA2C2130A}"/>
                </c:ext>
              </c:extLst>
            </c:dLbl>
            <c:dLbl>
              <c:idx val="213"/>
              <c:tx>
                <c:rich>
                  <a:bodyPr/>
                  <a:lstStyle/>
                  <a:p>
                    <a:fld id="{969EE6E3-8613-425A-A785-1D7EB040C6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3-C93E-482B-9F1E-A38FA2C2130A}"/>
                </c:ext>
              </c:extLst>
            </c:dLbl>
            <c:dLbl>
              <c:idx val="214"/>
              <c:tx>
                <c:rich>
                  <a:bodyPr/>
                  <a:lstStyle/>
                  <a:p>
                    <a:fld id="{05FC45B8-01CD-46A0-922A-ACF76BB072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4-C93E-482B-9F1E-A38FA2C2130A}"/>
                </c:ext>
              </c:extLst>
            </c:dLbl>
            <c:dLbl>
              <c:idx val="215"/>
              <c:tx>
                <c:rich>
                  <a:bodyPr/>
                  <a:lstStyle/>
                  <a:p>
                    <a:fld id="{0F67DE64-BE20-4799-B971-896CA69330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5-C93E-482B-9F1E-A38FA2C2130A}"/>
                </c:ext>
              </c:extLst>
            </c:dLbl>
            <c:dLbl>
              <c:idx val="216"/>
              <c:tx>
                <c:rich>
                  <a:bodyPr/>
                  <a:lstStyle/>
                  <a:p>
                    <a:fld id="{CC110919-5507-4596-9D1E-500E06E255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6-C93E-482B-9F1E-A38FA2C2130A}"/>
                </c:ext>
              </c:extLst>
            </c:dLbl>
            <c:dLbl>
              <c:idx val="217"/>
              <c:tx>
                <c:rich>
                  <a:bodyPr/>
                  <a:lstStyle/>
                  <a:p>
                    <a:fld id="{CF792679-FC17-4BEF-B4C5-0976A84148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7-C93E-482B-9F1E-A38FA2C2130A}"/>
                </c:ext>
              </c:extLst>
            </c:dLbl>
            <c:dLbl>
              <c:idx val="218"/>
              <c:tx>
                <c:rich>
                  <a:bodyPr/>
                  <a:lstStyle/>
                  <a:p>
                    <a:fld id="{35B23CD8-6EB6-452D-B9BC-B21B8C94DB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8-C93E-482B-9F1E-A38FA2C2130A}"/>
                </c:ext>
              </c:extLst>
            </c:dLbl>
            <c:dLbl>
              <c:idx val="219"/>
              <c:tx>
                <c:rich>
                  <a:bodyPr/>
                  <a:lstStyle/>
                  <a:p>
                    <a:fld id="{BA00F9E0-A413-4A19-B559-AF77969807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9-C93E-482B-9F1E-A38FA2C2130A}"/>
                </c:ext>
              </c:extLst>
            </c:dLbl>
            <c:dLbl>
              <c:idx val="220"/>
              <c:tx>
                <c:rich>
                  <a:bodyPr/>
                  <a:lstStyle/>
                  <a:p>
                    <a:fld id="{B824EA20-06CB-4FE6-9F01-DFBD6ACA25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A-C93E-482B-9F1E-A38FA2C2130A}"/>
                </c:ext>
              </c:extLst>
            </c:dLbl>
            <c:dLbl>
              <c:idx val="221"/>
              <c:tx>
                <c:rich>
                  <a:bodyPr/>
                  <a:lstStyle/>
                  <a:p>
                    <a:fld id="{3DFA5FB9-D8A2-448E-A1F9-B323F78CE9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B-C93E-482B-9F1E-A38FA2C2130A}"/>
                </c:ext>
              </c:extLst>
            </c:dLbl>
            <c:dLbl>
              <c:idx val="222"/>
              <c:tx>
                <c:rich>
                  <a:bodyPr/>
                  <a:lstStyle/>
                  <a:p>
                    <a:fld id="{3778C34D-0C27-48A6-BBB2-7015705FBE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C-C93E-482B-9F1E-A38FA2C2130A}"/>
                </c:ext>
              </c:extLst>
            </c:dLbl>
            <c:dLbl>
              <c:idx val="223"/>
              <c:tx>
                <c:rich>
                  <a:bodyPr/>
                  <a:lstStyle/>
                  <a:p>
                    <a:fld id="{5F6A785E-9134-4BCA-855C-6D1573F659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D-C93E-482B-9F1E-A38FA2C2130A}"/>
                </c:ext>
              </c:extLst>
            </c:dLbl>
            <c:dLbl>
              <c:idx val="224"/>
              <c:tx>
                <c:rich>
                  <a:bodyPr/>
                  <a:lstStyle/>
                  <a:p>
                    <a:fld id="{0F22F27E-795C-4AF0-88C2-CAD3831AE4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E-C93E-482B-9F1E-A38FA2C2130A}"/>
                </c:ext>
              </c:extLst>
            </c:dLbl>
            <c:dLbl>
              <c:idx val="225"/>
              <c:tx>
                <c:rich>
                  <a:bodyPr/>
                  <a:lstStyle/>
                  <a:p>
                    <a:fld id="{CA3A05D5-F5A2-4392-B4F5-DA38BE206B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4F-C93E-482B-9F1E-A38FA2C2130A}"/>
                </c:ext>
              </c:extLst>
            </c:dLbl>
            <c:dLbl>
              <c:idx val="226"/>
              <c:tx>
                <c:rich>
                  <a:bodyPr/>
                  <a:lstStyle/>
                  <a:p>
                    <a:fld id="{0DBB5C70-3258-4E27-A920-5F27349569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0-C93E-482B-9F1E-A38FA2C2130A}"/>
                </c:ext>
              </c:extLst>
            </c:dLbl>
            <c:dLbl>
              <c:idx val="227"/>
              <c:tx>
                <c:rich>
                  <a:bodyPr/>
                  <a:lstStyle/>
                  <a:p>
                    <a:fld id="{57824896-EB5A-47F5-8126-205B045236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1-C93E-482B-9F1E-A38FA2C2130A}"/>
                </c:ext>
              </c:extLst>
            </c:dLbl>
            <c:dLbl>
              <c:idx val="228"/>
              <c:tx>
                <c:rich>
                  <a:bodyPr/>
                  <a:lstStyle/>
                  <a:p>
                    <a:fld id="{DCCFA3BC-7472-4AC9-B3C5-B3EFEF27C4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2-C93E-482B-9F1E-A38FA2C2130A}"/>
                </c:ext>
              </c:extLst>
            </c:dLbl>
            <c:dLbl>
              <c:idx val="229"/>
              <c:tx>
                <c:rich>
                  <a:bodyPr/>
                  <a:lstStyle/>
                  <a:p>
                    <a:fld id="{456827E6-6C0E-4393-8035-69094B0EA5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3-C93E-482B-9F1E-A38FA2C2130A}"/>
                </c:ext>
              </c:extLst>
            </c:dLbl>
            <c:dLbl>
              <c:idx val="230"/>
              <c:tx>
                <c:rich>
                  <a:bodyPr/>
                  <a:lstStyle/>
                  <a:p>
                    <a:fld id="{AAA16237-A270-45F5-A566-FF64A7925C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4-C93E-482B-9F1E-A38FA2C2130A}"/>
                </c:ext>
              </c:extLst>
            </c:dLbl>
            <c:dLbl>
              <c:idx val="231"/>
              <c:tx>
                <c:rich>
                  <a:bodyPr/>
                  <a:lstStyle/>
                  <a:p>
                    <a:fld id="{1F37586A-FE0C-433F-B8FB-A063FD4E84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5-C93E-482B-9F1E-A38FA2C2130A}"/>
                </c:ext>
              </c:extLst>
            </c:dLbl>
            <c:dLbl>
              <c:idx val="232"/>
              <c:tx>
                <c:rich>
                  <a:bodyPr/>
                  <a:lstStyle/>
                  <a:p>
                    <a:fld id="{18EE2E78-BE3E-4A20-97EA-B9E79F7A60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6-C93E-482B-9F1E-A38FA2C2130A}"/>
                </c:ext>
              </c:extLst>
            </c:dLbl>
            <c:dLbl>
              <c:idx val="233"/>
              <c:tx>
                <c:rich>
                  <a:bodyPr/>
                  <a:lstStyle/>
                  <a:p>
                    <a:fld id="{196FFE5B-ADF2-4E28-AB9F-E56E7F16AB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7-C93E-482B-9F1E-A38FA2C2130A}"/>
                </c:ext>
              </c:extLst>
            </c:dLbl>
            <c:dLbl>
              <c:idx val="234"/>
              <c:tx>
                <c:rich>
                  <a:bodyPr/>
                  <a:lstStyle/>
                  <a:p>
                    <a:fld id="{702F8749-F729-4AC3-A70A-E4341FA6367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8-C93E-482B-9F1E-A38FA2C2130A}"/>
                </c:ext>
              </c:extLst>
            </c:dLbl>
            <c:dLbl>
              <c:idx val="235"/>
              <c:tx>
                <c:rich>
                  <a:bodyPr/>
                  <a:lstStyle/>
                  <a:p>
                    <a:fld id="{3CCC1AFC-90E6-4134-88AF-FA7434E35AD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9-C93E-482B-9F1E-A38FA2C2130A}"/>
                </c:ext>
              </c:extLst>
            </c:dLbl>
            <c:dLbl>
              <c:idx val="236"/>
              <c:tx>
                <c:rich>
                  <a:bodyPr/>
                  <a:lstStyle/>
                  <a:p>
                    <a:fld id="{568A719A-61F2-40C8-8294-18DC5CACD1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A-C93E-482B-9F1E-A38FA2C2130A}"/>
                </c:ext>
              </c:extLst>
            </c:dLbl>
            <c:dLbl>
              <c:idx val="237"/>
              <c:tx>
                <c:rich>
                  <a:bodyPr/>
                  <a:lstStyle/>
                  <a:p>
                    <a:fld id="{B664E4FB-B955-4DF6-B895-E27D920515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B-C93E-482B-9F1E-A38FA2C2130A}"/>
                </c:ext>
              </c:extLst>
            </c:dLbl>
            <c:dLbl>
              <c:idx val="238"/>
              <c:tx>
                <c:rich>
                  <a:bodyPr/>
                  <a:lstStyle/>
                  <a:p>
                    <a:fld id="{81DF6D96-C8B6-44A7-80AC-E3EFFBEF26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C-C93E-482B-9F1E-A38FA2C2130A}"/>
                </c:ext>
              </c:extLst>
            </c:dLbl>
            <c:dLbl>
              <c:idx val="239"/>
              <c:tx>
                <c:rich>
                  <a:bodyPr/>
                  <a:lstStyle/>
                  <a:p>
                    <a:fld id="{2E5D2CB2-7790-49A6-ACC5-5FDC64D971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D-C93E-482B-9F1E-A38FA2C2130A}"/>
                </c:ext>
              </c:extLst>
            </c:dLbl>
            <c:dLbl>
              <c:idx val="240"/>
              <c:tx>
                <c:rich>
                  <a:bodyPr/>
                  <a:lstStyle/>
                  <a:p>
                    <a:fld id="{B0E788A3-CB8B-4A1E-A209-7E6F92A175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E-C93E-482B-9F1E-A38FA2C2130A}"/>
                </c:ext>
              </c:extLst>
            </c:dLbl>
            <c:dLbl>
              <c:idx val="241"/>
              <c:tx>
                <c:rich>
                  <a:bodyPr/>
                  <a:lstStyle/>
                  <a:p>
                    <a:fld id="{F252A65A-C3BF-4618-A7CE-E0AB22FA7E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5F-C93E-482B-9F1E-A38FA2C2130A}"/>
                </c:ext>
              </c:extLst>
            </c:dLbl>
            <c:dLbl>
              <c:idx val="242"/>
              <c:tx>
                <c:rich>
                  <a:bodyPr/>
                  <a:lstStyle/>
                  <a:p>
                    <a:fld id="{145AB4B4-862B-44D4-928E-D1AB908160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0-C93E-482B-9F1E-A38FA2C2130A}"/>
                </c:ext>
              </c:extLst>
            </c:dLbl>
            <c:dLbl>
              <c:idx val="243"/>
              <c:tx>
                <c:rich>
                  <a:bodyPr/>
                  <a:lstStyle/>
                  <a:p>
                    <a:fld id="{2C0FEE91-918C-4DF2-85A1-90F26C947A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1-C93E-482B-9F1E-A38FA2C2130A}"/>
                </c:ext>
              </c:extLst>
            </c:dLbl>
            <c:dLbl>
              <c:idx val="244"/>
              <c:tx>
                <c:rich>
                  <a:bodyPr/>
                  <a:lstStyle/>
                  <a:p>
                    <a:fld id="{49141A67-1D8D-4483-A4FC-14FEEE5A33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2-C93E-482B-9F1E-A38FA2C2130A}"/>
                </c:ext>
              </c:extLst>
            </c:dLbl>
            <c:dLbl>
              <c:idx val="245"/>
              <c:tx>
                <c:rich>
                  <a:bodyPr/>
                  <a:lstStyle/>
                  <a:p>
                    <a:fld id="{4DA73103-B8E6-4A30-85EF-28CA1191E3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3-C93E-482B-9F1E-A38FA2C2130A}"/>
                </c:ext>
              </c:extLst>
            </c:dLbl>
            <c:dLbl>
              <c:idx val="246"/>
              <c:tx>
                <c:rich>
                  <a:bodyPr/>
                  <a:lstStyle/>
                  <a:p>
                    <a:fld id="{61DE3032-5531-4068-A2BD-6436CF2CC0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4-C93E-482B-9F1E-A38FA2C2130A}"/>
                </c:ext>
              </c:extLst>
            </c:dLbl>
            <c:dLbl>
              <c:idx val="247"/>
              <c:tx>
                <c:rich>
                  <a:bodyPr/>
                  <a:lstStyle/>
                  <a:p>
                    <a:fld id="{40C85EDB-03EA-4564-A3B8-AA1926CF10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5-C93E-482B-9F1E-A38FA2C2130A}"/>
                </c:ext>
              </c:extLst>
            </c:dLbl>
            <c:dLbl>
              <c:idx val="248"/>
              <c:tx>
                <c:rich>
                  <a:bodyPr/>
                  <a:lstStyle/>
                  <a:p>
                    <a:fld id="{3E8DD4D0-0B9D-4A6A-9F13-80B7A3C590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6-C93E-482B-9F1E-A38FA2C2130A}"/>
                </c:ext>
              </c:extLst>
            </c:dLbl>
            <c:dLbl>
              <c:idx val="249"/>
              <c:tx>
                <c:rich>
                  <a:bodyPr/>
                  <a:lstStyle/>
                  <a:p>
                    <a:fld id="{69349C68-B456-43F9-885E-4404F83161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7-C93E-482B-9F1E-A38FA2C2130A}"/>
                </c:ext>
              </c:extLst>
            </c:dLbl>
            <c:dLbl>
              <c:idx val="250"/>
              <c:tx>
                <c:rich>
                  <a:bodyPr/>
                  <a:lstStyle/>
                  <a:p>
                    <a:fld id="{8D12D421-4837-42D7-B2CD-EB7C6BD512E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8-C93E-482B-9F1E-A38FA2C2130A}"/>
                </c:ext>
              </c:extLst>
            </c:dLbl>
            <c:dLbl>
              <c:idx val="251"/>
              <c:tx>
                <c:rich>
                  <a:bodyPr/>
                  <a:lstStyle/>
                  <a:p>
                    <a:fld id="{1759053E-E5A1-44ED-8EBA-C314E1832D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9-C93E-482B-9F1E-A38FA2C2130A}"/>
                </c:ext>
              </c:extLst>
            </c:dLbl>
            <c:dLbl>
              <c:idx val="252"/>
              <c:tx>
                <c:rich>
                  <a:bodyPr/>
                  <a:lstStyle/>
                  <a:p>
                    <a:fld id="{397C522E-0F17-4F0B-B57F-15F5D1030B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A-C93E-482B-9F1E-A38FA2C2130A}"/>
                </c:ext>
              </c:extLst>
            </c:dLbl>
            <c:dLbl>
              <c:idx val="253"/>
              <c:tx>
                <c:rich>
                  <a:bodyPr/>
                  <a:lstStyle/>
                  <a:p>
                    <a:fld id="{E51CA812-08B2-45EB-BCE8-9418C24D78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B-C93E-482B-9F1E-A38FA2C2130A}"/>
                </c:ext>
              </c:extLst>
            </c:dLbl>
            <c:dLbl>
              <c:idx val="254"/>
              <c:tx>
                <c:rich>
                  <a:bodyPr/>
                  <a:lstStyle/>
                  <a:p>
                    <a:fld id="{67784F2B-C35F-41E0-B94E-0E1637D793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C-C93E-482B-9F1E-A38FA2C2130A}"/>
                </c:ext>
              </c:extLst>
            </c:dLbl>
            <c:dLbl>
              <c:idx val="255"/>
              <c:tx>
                <c:rich>
                  <a:bodyPr/>
                  <a:lstStyle/>
                  <a:p>
                    <a:fld id="{729CB50F-EBE1-489E-9DD4-E4C2D7902F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D-C93E-482B-9F1E-A38FA2C2130A}"/>
                </c:ext>
              </c:extLst>
            </c:dLbl>
            <c:dLbl>
              <c:idx val="256"/>
              <c:tx>
                <c:rich>
                  <a:bodyPr/>
                  <a:lstStyle/>
                  <a:p>
                    <a:fld id="{CDD694F5-368D-4C1D-924C-0E07BCABDD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E-C93E-482B-9F1E-A38FA2C2130A}"/>
                </c:ext>
              </c:extLst>
            </c:dLbl>
            <c:dLbl>
              <c:idx val="257"/>
              <c:tx>
                <c:rich>
                  <a:bodyPr/>
                  <a:lstStyle/>
                  <a:p>
                    <a:fld id="{E6C3C94F-F4A1-443F-8D3E-3FFF546FF4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6F-C93E-482B-9F1E-A38FA2C2130A}"/>
                </c:ext>
              </c:extLst>
            </c:dLbl>
            <c:dLbl>
              <c:idx val="258"/>
              <c:tx>
                <c:rich>
                  <a:bodyPr/>
                  <a:lstStyle/>
                  <a:p>
                    <a:fld id="{C7432B73-FA2E-466D-919B-20FB9B6550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0-C93E-482B-9F1E-A38FA2C2130A}"/>
                </c:ext>
              </c:extLst>
            </c:dLbl>
            <c:dLbl>
              <c:idx val="259"/>
              <c:tx>
                <c:rich>
                  <a:bodyPr/>
                  <a:lstStyle/>
                  <a:p>
                    <a:fld id="{83197910-85D9-4A92-839D-37027639EE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1-C93E-482B-9F1E-A38FA2C2130A}"/>
                </c:ext>
              </c:extLst>
            </c:dLbl>
            <c:dLbl>
              <c:idx val="260"/>
              <c:tx>
                <c:rich>
                  <a:bodyPr/>
                  <a:lstStyle/>
                  <a:p>
                    <a:fld id="{9657A1B3-286D-4810-A656-BC79975A0F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2-C93E-482B-9F1E-A38FA2C2130A}"/>
                </c:ext>
              </c:extLst>
            </c:dLbl>
            <c:dLbl>
              <c:idx val="261"/>
              <c:tx>
                <c:rich>
                  <a:bodyPr/>
                  <a:lstStyle/>
                  <a:p>
                    <a:fld id="{07798A92-8426-4085-98C0-6D8330CA7C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3-C93E-482B-9F1E-A38FA2C2130A}"/>
                </c:ext>
              </c:extLst>
            </c:dLbl>
            <c:dLbl>
              <c:idx val="262"/>
              <c:tx>
                <c:rich>
                  <a:bodyPr/>
                  <a:lstStyle/>
                  <a:p>
                    <a:fld id="{65AE5C08-26EB-4471-950B-62EF332D2D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4-C93E-482B-9F1E-A38FA2C2130A}"/>
                </c:ext>
              </c:extLst>
            </c:dLbl>
            <c:dLbl>
              <c:idx val="263"/>
              <c:tx>
                <c:rich>
                  <a:bodyPr/>
                  <a:lstStyle/>
                  <a:p>
                    <a:fld id="{E202096D-20E7-459E-ADE8-BB77518596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5-C93E-482B-9F1E-A38FA2C2130A}"/>
                </c:ext>
              </c:extLst>
            </c:dLbl>
            <c:dLbl>
              <c:idx val="264"/>
              <c:tx>
                <c:rich>
                  <a:bodyPr/>
                  <a:lstStyle/>
                  <a:p>
                    <a:fld id="{A6990E37-AD66-41AF-815B-13F594A866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6-C93E-482B-9F1E-A38FA2C2130A}"/>
                </c:ext>
              </c:extLst>
            </c:dLbl>
            <c:dLbl>
              <c:idx val="265"/>
              <c:tx>
                <c:rich>
                  <a:bodyPr/>
                  <a:lstStyle/>
                  <a:p>
                    <a:fld id="{B120701B-D23A-47AD-85C9-FE644486A0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7-C93E-482B-9F1E-A38FA2C2130A}"/>
                </c:ext>
              </c:extLst>
            </c:dLbl>
            <c:dLbl>
              <c:idx val="266"/>
              <c:tx>
                <c:rich>
                  <a:bodyPr/>
                  <a:lstStyle/>
                  <a:p>
                    <a:fld id="{E8E3592F-793B-4C7F-9C9A-50971B53EC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8-C93E-482B-9F1E-A38FA2C2130A}"/>
                </c:ext>
              </c:extLst>
            </c:dLbl>
            <c:dLbl>
              <c:idx val="267"/>
              <c:tx>
                <c:rich>
                  <a:bodyPr/>
                  <a:lstStyle/>
                  <a:p>
                    <a:fld id="{7D9EF2F7-9A93-4129-9F61-56280F047F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9-C93E-482B-9F1E-A38FA2C2130A}"/>
                </c:ext>
              </c:extLst>
            </c:dLbl>
            <c:dLbl>
              <c:idx val="268"/>
              <c:tx>
                <c:rich>
                  <a:bodyPr/>
                  <a:lstStyle/>
                  <a:p>
                    <a:fld id="{13ABA474-FAF1-44DF-BD5D-83FA8D95CD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A-C93E-482B-9F1E-A38FA2C2130A}"/>
                </c:ext>
              </c:extLst>
            </c:dLbl>
            <c:dLbl>
              <c:idx val="269"/>
              <c:tx>
                <c:rich>
                  <a:bodyPr/>
                  <a:lstStyle/>
                  <a:p>
                    <a:fld id="{9C6F6D31-D6F5-4035-BC4E-38C44D67CE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B-C93E-482B-9F1E-A38FA2C2130A}"/>
                </c:ext>
              </c:extLst>
            </c:dLbl>
            <c:dLbl>
              <c:idx val="270"/>
              <c:tx>
                <c:rich>
                  <a:bodyPr/>
                  <a:lstStyle/>
                  <a:p>
                    <a:fld id="{207B7141-61C4-49C0-AEA1-A2465023DC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C-C93E-482B-9F1E-A38FA2C2130A}"/>
                </c:ext>
              </c:extLst>
            </c:dLbl>
            <c:dLbl>
              <c:idx val="271"/>
              <c:tx>
                <c:rich>
                  <a:bodyPr/>
                  <a:lstStyle/>
                  <a:p>
                    <a:fld id="{D1B7C629-16EF-4861-B6E1-EAB0061BBA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D-C93E-482B-9F1E-A38FA2C2130A}"/>
                </c:ext>
              </c:extLst>
            </c:dLbl>
            <c:dLbl>
              <c:idx val="272"/>
              <c:tx>
                <c:rich>
                  <a:bodyPr/>
                  <a:lstStyle/>
                  <a:p>
                    <a:fld id="{3FD785D6-445E-4F61-AE2E-91D1FC24ED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E-C93E-482B-9F1E-A38FA2C2130A}"/>
                </c:ext>
              </c:extLst>
            </c:dLbl>
            <c:dLbl>
              <c:idx val="273"/>
              <c:tx>
                <c:rich>
                  <a:bodyPr/>
                  <a:lstStyle/>
                  <a:p>
                    <a:fld id="{7BCEA7A7-B46B-4E55-AEA5-88C7F596AB4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7F-C93E-482B-9F1E-A38FA2C2130A}"/>
                </c:ext>
              </c:extLst>
            </c:dLbl>
            <c:dLbl>
              <c:idx val="274"/>
              <c:tx>
                <c:rich>
                  <a:bodyPr/>
                  <a:lstStyle/>
                  <a:p>
                    <a:fld id="{669B9977-ABD9-464E-89C1-CC552A1324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0-C93E-482B-9F1E-A38FA2C2130A}"/>
                </c:ext>
              </c:extLst>
            </c:dLbl>
            <c:dLbl>
              <c:idx val="275"/>
              <c:tx>
                <c:rich>
                  <a:bodyPr/>
                  <a:lstStyle/>
                  <a:p>
                    <a:fld id="{9C0EC1AD-BDA6-4034-AE7F-784F817939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1-C93E-482B-9F1E-A38FA2C2130A}"/>
                </c:ext>
              </c:extLst>
            </c:dLbl>
            <c:dLbl>
              <c:idx val="276"/>
              <c:tx>
                <c:rich>
                  <a:bodyPr/>
                  <a:lstStyle/>
                  <a:p>
                    <a:fld id="{71197E12-1CA5-432F-9DF5-84A7002C88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2-C93E-482B-9F1E-A38FA2C2130A}"/>
                </c:ext>
              </c:extLst>
            </c:dLbl>
            <c:dLbl>
              <c:idx val="277"/>
              <c:tx>
                <c:rich>
                  <a:bodyPr/>
                  <a:lstStyle/>
                  <a:p>
                    <a:fld id="{58E38DA7-7F7B-4030-956F-EE88D432D4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3-C93E-482B-9F1E-A38FA2C2130A}"/>
                </c:ext>
              </c:extLst>
            </c:dLbl>
            <c:dLbl>
              <c:idx val="278"/>
              <c:tx>
                <c:rich>
                  <a:bodyPr/>
                  <a:lstStyle/>
                  <a:p>
                    <a:fld id="{71DF4A8F-581F-45CA-A17E-77BE25D71E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4-C93E-482B-9F1E-A38FA2C2130A}"/>
                </c:ext>
              </c:extLst>
            </c:dLbl>
            <c:dLbl>
              <c:idx val="279"/>
              <c:tx>
                <c:rich>
                  <a:bodyPr/>
                  <a:lstStyle/>
                  <a:p>
                    <a:fld id="{EB9DE4B4-5292-4CB4-952B-8E46B34CD1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5-C93E-482B-9F1E-A38FA2C2130A}"/>
                </c:ext>
              </c:extLst>
            </c:dLbl>
            <c:dLbl>
              <c:idx val="280"/>
              <c:tx>
                <c:rich>
                  <a:bodyPr/>
                  <a:lstStyle/>
                  <a:p>
                    <a:fld id="{A43160BB-AF80-4D82-B3EB-5985F056C4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6-C93E-482B-9F1E-A38FA2C2130A}"/>
                </c:ext>
              </c:extLst>
            </c:dLbl>
            <c:dLbl>
              <c:idx val="281"/>
              <c:tx>
                <c:rich>
                  <a:bodyPr/>
                  <a:lstStyle/>
                  <a:p>
                    <a:fld id="{7EFEA876-22EB-4931-923F-AB14B85640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7-C93E-482B-9F1E-A38FA2C2130A}"/>
                </c:ext>
              </c:extLst>
            </c:dLbl>
            <c:dLbl>
              <c:idx val="282"/>
              <c:tx>
                <c:rich>
                  <a:bodyPr/>
                  <a:lstStyle/>
                  <a:p>
                    <a:fld id="{D8323516-44D6-497A-9CE0-CAAE73F69B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8-C93E-482B-9F1E-A38FA2C2130A}"/>
                </c:ext>
              </c:extLst>
            </c:dLbl>
            <c:dLbl>
              <c:idx val="283"/>
              <c:tx>
                <c:rich>
                  <a:bodyPr/>
                  <a:lstStyle/>
                  <a:p>
                    <a:fld id="{D5676C1C-046C-43EF-A464-F410015016B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9-C93E-482B-9F1E-A38FA2C2130A}"/>
                </c:ext>
              </c:extLst>
            </c:dLbl>
            <c:dLbl>
              <c:idx val="284"/>
              <c:tx>
                <c:rich>
                  <a:bodyPr/>
                  <a:lstStyle/>
                  <a:p>
                    <a:fld id="{50C72A75-3E9D-4CD1-B277-EC3888EEE8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A-C93E-482B-9F1E-A38FA2C2130A}"/>
                </c:ext>
              </c:extLst>
            </c:dLbl>
            <c:dLbl>
              <c:idx val="285"/>
              <c:tx>
                <c:rich>
                  <a:bodyPr/>
                  <a:lstStyle/>
                  <a:p>
                    <a:fld id="{9A737766-3EA0-46A7-93CE-E007EB7FE7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B-C93E-482B-9F1E-A38FA2C2130A}"/>
                </c:ext>
              </c:extLst>
            </c:dLbl>
            <c:dLbl>
              <c:idx val="286"/>
              <c:tx>
                <c:rich>
                  <a:bodyPr/>
                  <a:lstStyle/>
                  <a:p>
                    <a:fld id="{5C16B630-E519-45D9-846E-05E094DCCB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C-C93E-482B-9F1E-A38FA2C2130A}"/>
                </c:ext>
              </c:extLst>
            </c:dLbl>
            <c:dLbl>
              <c:idx val="287"/>
              <c:tx>
                <c:rich>
                  <a:bodyPr/>
                  <a:lstStyle/>
                  <a:p>
                    <a:fld id="{2A2866B5-288D-4C92-BC8F-A716CFA9B3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D-C93E-482B-9F1E-A38FA2C2130A}"/>
                </c:ext>
              </c:extLst>
            </c:dLbl>
            <c:dLbl>
              <c:idx val="288"/>
              <c:tx>
                <c:rich>
                  <a:bodyPr/>
                  <a:lstStyle/>
                  <a:p>
                    <a:fld id="{35FF59F2-04DD-4B4C-BDD7-DC7AA0EEFD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E-C93E-482B-9F1E-A38FA2C2130A}"/>
                </c:ext>
              </c:extLst>
            </c:dLbl>
            <c:dLbl>
              <c:idx val="289"/>
              <c:tx>
                <c:rich>
                  <a:bodyPr/>
                  <a:lstStyle/>
                  <a:p>
                    <a:fld id="{748C657E-947C-4039-BD71-35693B0C0B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8F-C93E-482B-9F1E-A38FA2C2130A}"/>
                </c:ext>
              </c:extLst>
            </c:dLbl>
            <c:dLbl>
              <c:idx val="290"/>
              <c:tx>
                <c:rich>
                  <a:bodyPr/>
                  <a:lstStyle/>
                  <a:p>
                    <a:fld id="{EBF3334E-DB68-470A-A780-B0B8AD98CC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0-C93E-482B-9F1E-A38FA2C2130A}"/>
                </c:ext>
              </c:extLst>
            </c:dLbl>
            <c:dLbl>
              <c:idx val="291"/>
              <c:tx>
                <c:rich>
                  <a:bodyPr/>
                  <a:lstStyle/>
                  <a:p>
                    <a:fld id="{0AE7B5E7-BE42-4F43-B9EE-4FC66AFD3BF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1-C93E-482B-9F1E-A38FA2C2130A}"/>
                </c:ext>
              </c:extLst>
            </c:dLbl>
            <c:dLbl>
              <c:idx val="292"/>
              <c:tx>
                <c:rich>
                  <a:bodyPr/>
                  <a:lstStyle/>
                  <a:p>
                    <a:fld id="{211A2F8E-5FB3-4DCD-AF39-8BDAFA4ADA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2-C93E-482B-9F1E-A38FA2C2130A}"/>
                </c:ext>
              </c:extLst>
            </c:dLbl>
            <c:dLbl>
              <c:idx val="293"/>
              <c:tx>
                <c:rich>
                  <a:bodyPr/>
                  <a:lstStyle/>
                  <a:p>
                    <a:fld id="{B2A12ABD-3E0A-49C2-95CC-059CEDFAC17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3-C93E-482B-9F1E-A38FA2C2130A}"/>
                </c:ext>
              </c:extLst>
            </c:dLbl>
            <c:dLbl>
              <c:idx val="294"/>
              <c:tx>
                <c:rich>
                  <a:bodyPr/>
                  <a:lstStyle/>
                  <a:p>
                    <a:fld id="{97E04156-1B6D-4992-9C3B-9A9A69BCC0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4-C93E-482B-9F1E-A38FA2C2130A}"/>
                </c:ext>
              </c:extLst>
            </c:dLbl>
            <c:dLbl>
              <c:idx val="295"/>
              <c:tx>
                <c:rich>
                  <a:bodyPr/>
                  <a:lstStyle/>
                  <a:p>
                    <a:fld id="{973BF9FE-23D0-4A57-8B70-297C0196E5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5-C93E-482B-9F1E-A38FA2C2130A}"/>
                </c:ext>
              </c:extLst>
            </c:dLbl>
            <c:dLbl>
              <c:idx val="296"/>
              <c:tx>
                <c:rich>
                  <a:bodyPr/>
                  <a:lstStyle/>
                  <a:p>
                    <a:fld id="{F64A7F2F-406C-470F-8D08-981D676DF57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6-C93E-482B-9F1E-A38FA2C2130A}"/>
                </c:ext>
              </c:extLst>
            </c:dLbl>
            <c:dLbl>
              <c:idx val="297"/>
              <c:tx>
                <c:rich>
                  <a:bodyPr/>
                  <a:lstStyle/>
                  <a:p>
                    <a:fld id="{B088D415-E30C-4AC4-A427-F75D03B6C74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7-C93E-482B-9F1E-A38FA2C2130A}"/>
                </c:ext>
              </c:extLst>
            </c:dLbl>
            <c:dLbl>
              <c:idx val="298"/>
              <c:tx>
                <c:rich>
                  <a:bodyPr/>
                  <a:lstStyle/>
                  <a:p>
                    <a:fld id="{6237639F-6C55-4745-AB8D-BC8B3684BE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8-C93E-482B-9F1E-A38FA2C2130A}"/>
                </c:ext>
              </c:extLst>
            </c:dLbl>
            <c:dLbl>
              <c:idx val="299"/>
              <c:tx>
                <c:rich>
                  <a:bodyPr/>
                  <a:lstStyle/>
                  <a:p>
                    <a:fld id="{AC74007C-968C-4F32-A6A1-1CEB0542DF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9-C93E-482B-9F1E-A38FA2C2130A}"/>
                </c:ext>
              </c:extLst>
            </c:dLbl>
            <c:dLbl>
              <c:idx val="300"/>
              <c:tx>
                <c:rich>
                  <a:bodyPr/>
                  <a:lstStyle/>
                  <a:p>
                    <a:fld id="{C0C91DDC-A6E7-4FC9-98BE-F20B9D53C6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A-C93E-482B-9F1E-A38FA2C2130A}"/>
                </c:ext>
              </c:extLst>
            </c:dLbl>
            <c:dLbl>
              <c:idx val="301"/>
              <c:tx>
                <c:rich>
                  <a:bodyPr/>
                  <a:lstStyle/>
                  <a:p>
                    <a:fld id="{F9E08C88-EFE1-4D77-B0D3-18A4DD51E4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B-C93E-482B-9F1E-A38FA2C2130A}"/>
                </c:ext>
              </c:extLst>
            </c:dLbl>
            <c:dLbl>
              <c:idx val="302"/>
              <c:tx>
                <c:rich>
                  <a:bodyPr/>
                  <a:lstStyle/>
                  <a:p>
                    <a:fld id="{1C71AA86-BFCD-44A0-A3E6-CD08D69C554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C-C93E-482B-9F1E-A38FA2C2130A}"/>
                </c:ext>
              </c:extLst>
            </c:dLbl>
            <c:dLbl>
              <c:idx val="303"/>
              <c:tx>
                <c:rich>
                  <a:bodyPr/>
                  <a:lstStyle/>
                  <a:p>
                    <a:fld id="{6AD48BDF-A1E0-49CC-92E7-154026005E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D-C93E-482B-9F1E-A38FA2C2130A}"/>
                </c:ext>
              </c:extLst>
            </c:dLbl>
            <c:dLbl>
              <c:idx val="304"/>
              <c:tx>
                <c:rich>
                  <a:bodyPr/>
                  <a:lstStyle/>
                  <a:p>
                    <a:fld id="{E28E69A6-AE88-4807-AB76-26F4E4556B4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E-C93E-482B-9F1E-A38FA2C2130A}"/>
                </c:ext>
              </c:extLst>
            </c:dLbl>
            <c:dLbl>
              <c:idx val="305"/>
              <c:tx>
                <c:rich>
                  <a:bodyPr/>
                  <a:lstStyle/>
                  <a:p>
                    <a:fld id="{CF0ED4B2-5F5D-4EBB-B734-69B6001487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9F-C93E-482B-9F1E-A38FA2C2130A}"/>
                </c:ext>
              </c:extLst>
            </c:dLbl>
            <c:dLbl>
              <c:idx val="306"/>
              <c:tx>
                <c:rich>
                  <a:bodyPr/>
                  <a:lstStyle/>
                  <a:p>
                    <a:fld id="{98CC4396-4B4B-4D1C-8A4D-354B456396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0-C93E-482B-9F1E-A38FA2C2130A}"/>
                </c:ext>
              </c:extLst>
            </c:dLbl>
            <c:dLbl>
              <c:idx val="307"/>
              <c:tx>
                <c:rich>
                  <a:bodyPr/>
                  <a:lstStyle/>
                  <a:p>
                    <a:fld id="{28934659-C53F-49EA-86C3-0F0C687C0D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1-C93E-482B-9F1E-A38FA2C2130A}"/>
                </c:ext>
              </c:extLst>
            </c:dLbl>
            <c:dLbl>
              <c:idx val="308"/>
              <c:tx>
                <c:rich>
                  <a:bodyPr/>
                  <a:lstStyle/>
                  <a:p>
                    <a:fld id="{714BD3AC-5B7A-4EB7-9A7A-55B1650B66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2-C93E-482B-9F1E-A38FA2C2130A}"/>
                </c:ext>
              </c:extLst>
            </c:dLbl>
            <c:dLbl>
              <c:idx val="309"/>
              <c:tx>
                <c:rich>
                  <a:bodyPr/>
                  <a:lstStyle/>
                  <a:p>
                    <a:fld id="{0A0F7B20-597A-49EB-AC4D-AA53BF8B17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3-C93E-482B-9F1E-A38FA2C2130A}"/>
                </c:ext>
              </c:extLst>
            </c:dLbl>
            <c:dLbl>
              <c:idx val="310"/>
              <c:tx>
                <c:rich>
                  <a:bodyPr/>
                  <a:lstStyle/>
                  <a:p>
                    <a:fld id="{D361E7CF-62E4-41F4-B266-8F791DB6498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4-C93E-482B-9F1E-A38FA2C2130A}"/>
                </c:ext>
              </c:extLst>
            </c:dLbl>
            <c:dLbl>
              <c:idx val="311"/>
              <c:tx>
                <c:rich>
                  <a:bodyPr/>
                  <a:lstStyle/>
                  <a:p>
                    <a:fld id="{5C7D3E90-0D26-4005-898B-7A8373ABEB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5-C93E-482B-9F1E-A38FA2C2130A}"/>
                </c:ext>
              </c:extLst>
            </c:dLbl>
            <c:dLbl>
              <c:idx val="312"/>
              <c:tx>
                <c:rich>
                  <a:bodyPr/>
                  <a:lstStyle/>
                  <a:p>
                    <a:fld id="{C1F90508-4A7C-45FB-93AB-5A37F9665A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6-C93E-482B-9F1E-A38FA2C2130A}"/>
                </c:ext>
              </c:extLst>
            </c:dLbl>
            <c:dLbl>
              <c:idx val="313"/>
              <c:tx>
                <c:rich>
                  <a:bodyPr/>
                  <a:lstStyle/>
                  <a:p>
                    <a:fld id="{24BBC90C-7058-48FF-94A5-621F925453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7-C93E-482B-9F1E-A38FA2C2130A}"/>
                </c:ext>
              </c:extLst>
            </c:dLbl>
            <c:dLbl>
              <c:idx val="314"/>
              <c:tx>
                <c:rich>
                  <a:bodyPr/>
                  <a:lstStyle/>
                  <a:p>
                    <a:fld id="{4A3B2F87-0EB4-4E76-BDE2-FD1F649407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8-C93E-482B-9F1E-A38FA2C2130A}"/>
                </c:ext>
              </c:extLst>
            </c:dLbl>
            <c:dLbl>
              <c:idx val="315"/>
              <c:tx>
                <c:rich>
                  <a:bodyPr/>
                  <a:lstStyle/>
                  <a:p>
                    <a:fld id="{AE405BB2-E885-484D-B919-96773C6EBE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9-C93E-482B-9F1E-A38FA2C2130A}"/>
                </c:ext>
              </c:extLst>
            </c:dLbl>
            <c:dLbl>
              <c:idx val="316"/>
              <c:tx>
                <c:rich>
                  <a:bodyPr/>
                  <a:lstStyle/>
                  <a:p>
                    <a:fld id="{B7F70498-5B9C-4C0F-B784-FC08F40AE3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A-C93E-482B-9F1E-A38FA2C2130A}"/>
                </c:ext>
              </c:extLst>
            </c:dLbl>
            <c:dLbl>
              <c:idx val="317"/>
              <c:tx>
                <c:rich>
                  <a:bodyPr/>
                  <a:lstStyle/>
                  <a:p>
                    <a:fld id="{7E63A74C-CEA0-4B05-9804-D69478A238E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B-C93E-482B-9F1E-A38FA2C2130A}"/>
                </c:ext>
              </c:extLst>
            </c:dLbl>
            <c:dLbl>
              <c:idx val="318"/>
              <c:tx>
                <c:rich>
                  <a:bodyPr/>
                  <a:lstStyle/>
                  <a:p>
                    <a:fld id="{882AC1DC-758E-4A8B-AAB9-656FE35CBE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C-C93E-482B-9F1E-A38FA2C2130A}"/>
                </c:ext>
              </c:extLst>
            </c:dLbl>
            <c:dLbl>
              <c:idx val="319"/>
              <c:tx>
                <c:rich>
                  <a:bodyPr/>
                  <a:lstStyle/>
                  <a:p>
                    <a:fld id="{F2425BE0-CF20-4B85-BFF5-6CDE34C572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D-C93E-482B-9F1E-A38FA2C2130A}"/>
                </c:ext>
              </c:extLst>
            </c:dLbl>
            <c:dLbl>
              <c:idx val="320"/>
              <c:tx>
                <c:rich>
                  <a:bodyPr/>
                  <a:lstStyle/>
                  <a:p>
                    <a:fld id="{10A06607-7823-4A47-82DD-3CC90369CA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E-C93E-482B-9F1E-A38FA2C2130A}"/>
                </c:ext>
              </c:extLst>
            </c:dLbl>
            <c:dLbl>
              <c:idx val="321"/>
              <c:tx>
                <c:rich>
                  <a:bodyPr/>
                  <a:lstStyle/>
                  <a:p>
                    <a:fld id="{A1C8D4C6-8FB3-470E-B2B2-0D9FFC63D2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AF-C93E-482B-9F1E-A38FA2C2130A}"/>
                </c:ext>
              </c:extLst>
            </c:dLbl>
            <c:dLbl>
              <c:idx val="322"/>
              <c:tx>
                <c:rich>
                  <a:bodyPr/>
                  <a:lstStyle/>
                  <a:p>
                    <a:fld id="{29D6E324-6007-4EDD-BC9F-60B49763D4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0-C93E-482B-9F1E-A38FA2C2130A}"/>
                </c:ext>
              </c:extLst>
            </c:dLbl>
            <c:dLbl>
              <c:idx val="323"/>
              <c:tx>
                <c:rich>
                  <a:bodyPr/>
                  <a:lstStyle/>
                  <a:p>
                    <a:fld id="{E97FFDC3-3E39-45E3-B597-96F85E219F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1-C93E-482B-9F1E-A38FA2C2130A}"/>
                </c:ext>
              </c:extLst>
            </c:dLbl>
            <c:dLbl>
              <c:idx val="324"/>
              <c:tx>
                <c:rich>
                  <a:bodyPr/>
                  <a:lstStyle/>
                  <a:p>
                    <a:fld id="{41573070-576F-460F-9EC4-C1F2B910F3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2-C93E-482B-9F1E-A38FA2C2130A}"/>
                </c:ext>
              </c:extLst>
            </c:dLbl>
            <c:dLbl>
              <c:idx val="325"/>
              <c:tx>
                <c:rich>
                  <a:bodyPr/>
                  <a:lstStyle/>
                  <a:p>
                    <a:fld id="{51C99897-773F-410F-B24A-704EF03326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3-C93E-482B-9F1E-A38FA2C2130A}"/>
                </c:ext>
              </c:extLst>
            </c:dLbl>
            <c:dLbl>
              <c:idx val="326"/>
              <c:tx>
                <c:rich>
                  <a:bodyPr/>
                  <a:lstStyle/>
                  <a:p>
                    <a:fld id="{E939C48A-615A-4F91-8130-3C686469E56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4-C93E-482B-9F1E-A38FA2C2130A}"/>
                </c:ext>
              </c:extLst>
            </c:dLbl>
            <c:dLbl>
              <c:idx val="327"/>
              <c:tx>
                <c:rich>
                  <a:bodyPr/>
                  <a:lstStyle/>
                  <a:p>
                    <a:fld id="{2E078229-8C68-4518-A59D-BA4DEA2F75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5-C93E-482B-9F1E-A38FA2C2130A}"/>
                </c:ext>
              </c:extLst>
            </c:dLbl>
            <c:dLbl>
              <c:idx val="328"/>
              <c:tx>
                <c:rich>
                  <a:bodyPr/>
                  <a:lstStyle/>
                  <a:p>
                    <a:fld id="{C745AB2E-7B6B-48FB-A120-B9D03D1AF9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6-C93E-482B-9F1E-A38FA2C2130A}"/>
                </c:ext>
              </c:extLst>
            </c:dLbl>
            <c:dLbl>
              <c:idx val="329"/>
              <c:tx>
                <c:rich>
                  <a:bodyPr/>
                  <a:lstStyle/>
                  <a:p>
                    <a:fld id="{98CC0420-B399-4F48-BD36-1CBC67ACD2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7-C93E-482B-9F1E-A38FA2C2130A}"/>
                </c:ext>
              </c:extLst>
            </c:dLbl>
            <c:dLbl>
              <c:idx val="330"/>
              <c:tx>
                <c:rich>
                  <a:bodyPr/>
                  <a:lstStyle/>
                  <a:p>
                    <a:fld id="{85F85CD9-EA39-46B7-BEC6-6315DA95F5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8-C93E-482B-9F1E-A38FA2C2130A}"/>
                </c:ext>
              </c:extLst>
            </c:dLbl>
            <c:dLbl>
              <c:idx val="331"/>
              <c:tx>
                <c:rich>
                  <a:bodyPr/>
                  <a:lstStyle/>
                  <a:p>
                    <a:fld id="{5D32C2E4-0458-4FF6-9DC5-620868AC04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9-C93E-482B-9F1E-A38FA2C2130A}"/>
                </c:ext>
              </c:extLst>
            </c:dLbl>
            <c:dLbl>
              <c:idx val="332"/>
              <c:tx>
                <c:rich>
                  <a:bodyPr/>
                  <a:lstStyle/>
                  <a:p>
                    <a:fld id="{D66ECC0E-C58A-446C-B19E-8E3445FBEED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A-C93E-482B-9F1E-A38FA2C2130A}"/>
                </c:ext>
              </c:extLst>
            </c:dLbl>
            <c:dLbl>
              <c:idx val="333"/>
              <c:tx>
                <c:rich>
                  <a:bodyPr/>
                  <a:lstStyle/>
                  <a:p>
                    <a:fld id="{938A8FFA-59CE-4EEC-9FF2-E1264225E5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B-C93E-482B-9F1E-A38FA2C2130A}"/>
                </c:ext>
              </c:extLst>
            </c:dLbl>
            <c:dLbl>
              <c:idx val="334"/>
              <c:tx>
                <c:rich>
                  <a:bodyPr/>
                  <a:lstStyle/>
                  <a:p>
                    <a:fld id="{EF431C7B-8109-4ADF-978F-685D0198D5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C-C93E-482B-9F1E-A38FA2C2130A}"/>
                </c:ext>
              </c:extLst>
            </c:dLbl>
            <c:dLbl>
              <c:idx val="335"/>
              <c:tx>
                <c:rich>
                  <a:bodyPr/>
                  <a:lstStyle/>
                  <a:p>
                    <a:fld id="{449986B6-846D-4C28-B5A4-AFA05E773B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D-C93E-482B-9F1E-A38FA2C2130A}"/>
                </c:ext>
              </c:extLst>
            </c:dLbl>
            <c:dLbl>
              <c:idx val="336"/>
              <c:tx>
                <c:rich>
                  <a:bodyPr/>
                  <a:lstStyle/>
                  <a:p>
                    <a:fld id="{1CC4013B-DE74-4C69-9268-E6F54E9A68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E-C93E-482B-9F1E-A38FA2C2130A}"/>
                </c:ext>
              </c:extLst>
            </c:dLbl>
            <c:dLbl>
              <c:idx val="337"/>
              <c:tx>
                <c:rich>
                  <a:bodyPr/>
                  <a:lstStyle/>
                  <a:p>
                    <a:fld id="{1DD2842F-5927-4956-A539-590523FDDE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BF-C93E-482B-9F1E-A38FA2C2130A}"/>
                </c:ext>
              </c:extLst>
            </c:dLbl>
            <c:dLbl>
              <c:idx val="338"/>
              <c:tx>
                <c:rich>
                  <a:bodyPr/>
                  <a:lstStyle/>
                  <a:p>
                    <a:fld id="{3E060D95-D8C6-4C1B-93D5-5CF38D1B0D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0-C93E-482B-9F1E-A38FA2C2130A}"/>
                </c:ext>
              </c:extLst>
            </c:dLbl>
            <c:dLbl>
              <c:idx val="339"/>
              <c:tx>
                <c:rich>
                  <a:bodyPr/>
                  <a:lstStyle/>
                  <a:p>
                    <a:fld id="{06C02196-57F9-4D84-8422-9C9D7F26EA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1-C93E-482B-9F1E-A38FA2C2130A}"/>
                </c:ext>
              </c:extLst>
            </c:dLbl>
            <c:dLbl>
              <c:idx val="340"/>
              <c:tx>
                <c:rich>
                  <a:bodyPr/>
                  <a:lstStyle/>
                  <a:p>
                    <a:fld id="{B69FFE0C-D9A3-4D57-8D36-F09E5DE173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2-C93E-482B-9F1E-A38FA2C2130A}"/>
                </c:ext>
              </c:extLst>
            </c:dLbl>
            <c:dLbl>
              <c:idx val="341"/>
              <c:tx>
                <c:rich>
                  <a:bodyPr/>
                  <a:lstStyle/>
                  <a:p>
                    <a:fld id="{FA179534-E575-4D74-9707-1AFF54199D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3-C93E-482B-9F1E-A38FA2C2130A}"/>
                </c:ext>
              </c:extLst>
            </c:dLbl>
            <c:dLbl>
              <c:idx val="342"/>
              <c:tx>
                <c:rich>
                  <a:bodyPr/>
                  <a:lstStyle/>
                  <a:p>
                    <a:fld id="{F9796194-192D-4C9D-A41F-32FD4E496F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4-C93E-482B-9F1E-A38FA2C2130A}"/>
                </c:ext>
              </c:extLst>
            </c:dLbl>
            <c:dLbl>
              <c:idx val="343"/>
              <c:tx>
                <c:rich>
                  <a:bodyPr/>
                  <a:lstStyle/>
                  <a:p>
                    <a:fld id="{F5A4DDC1-EE1D-4DFF-9096-7010454ED5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5-C93E-482B-9F1E-A38FA2C2130A}"/>
                </c:ext>
              </c:extLst>
            </c:dLbl>
            <c:dLbl>
              <c:idx val="344"/>
              <c:tx>
                <c:rich>
                  <a:bodyPr/>
                  <a:lstStyle/>
                  <a:p>
                    <a:fld id="{D09C8CA9-5261-4FE7-8A0C-C1954696A6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6-C93E-482B-9F1E-A38FA2C2130A}"/>
                </c:ext>
              </c:extLst>
            </c:dLbl>
            <c:dLbl>
              <c:idx val="345"/>
              <c:tx>
                <c:rich>
                  <a:bodyPr/>
                  <a:lstStyle/>
                  <a:p>
                    <a:fld id="{59CC9F60-C994-406A-BB22-7149E9A371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7-C93E-482B-9F1E-A38FA2C2130A}"/>
                </c:ext>
              </c:extLst>
            </c:dLbl>
            <c:dLbl>
              <c:idx val="346"/>
              <c:tx>
                <c:rich>
                  <a:bodyPr/>
                  <a:lstStyle/>
                  <a:p>
                    <a:fld id="{4D6B2F12-156A-46CB-8326-C0CE4052156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8-C93E-482B-9F1E-A38FA2C2130A}"/>
                </c:ext>
              </c:extLst>
            </c:dLbl>
            <c:dLbl>
              <c:idx val="347"/>
              <c:tx>
                <c:rich>
                  <a:bodyPr/>
                  <a:lstStyle/>
                  <a:p>
                    <a:fld id="{20F1502F-8E52-4D7B-8C05-7CBF1CDC8E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9-C93E-482B-9F1E-A38FA2C2130A}"/>
                </c:ext>
              </c:extLst>
            </c:dLbl>
            <c:dLbl>
              <c:idx val="348"/>
              <c:tx>
                <c:rich>
                  <a:bodyPr/>
                  <a:lstStyle/>
                  <a:p>
                    <a:fld id="{8DA6C2B7-52BB-492F-AB32-4AAA219D3E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A-C93E-482B-9F1E-A38FA2C2130A}"/>
                </c:ext>
              </c:extLst>
            </c:dLbl>
            <c:dLbl>
              <c:idx val="349"/>
              <c:tx>
                <c:rich>
                  <a:bodyPr/>
                  <a:lstStyle/>
                  <a:p>
                    <a:fld id="{4A589652-D048-493D-A7CF-1ED3217011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B-C93E-482B-9F1E-A38FA2C2130A}"/>
                </c:ext>
              </c:extLst>
            </c:dLbl>
            <c:dLbl>
              <c:idx val="350"/>
              <c:tx>
                <c:rich>
                  <a:bodyPr/>
                  <a:lstStyle/>
                  <a:p>
                    <a:fld id="{54927DD0-85C0-469B-9DD5-BA13B44C07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C-C93E-482B-9F1E-A38FA2C2130A}"/>
                </c:ext>
              </c:extLst>
            </c:dLbl>
            <c:dLbl>
              <c:idx val="351"/>
              <c:tx>
                <c:rich>
                  <a:bodyPr/>
                  <a:lstStyle/>
                  <a:p>
                    <a:fld id="{B0CA3B94-3378-4A77-8CB7-203537D44E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D-C93E-482B-9F1E-A38FA2C2130A}"/>
                </c:ext>
              </c:extLst>
            </c:dLbl>
            <c:dLbl>
              <c:idx val="352"/>
              <c:tx>
                <c:rich>
                  <a:bodyPr/>
                  <a:lstStyle/>
                  <a:p>
                    <a:fld id="{604671BC-7C39-482A-96C9-A3DD436B86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E-C93E-482B-9F1E-A38FA2C2130A}"/>
                </c:ext>
              </c:extLst>
            </c:dLbl>
            <c:dLbl>
              <c:idx val="353"/>
              <c:tx>
                <c:rich>
                  <a:bodyPr/>
                  <a:lstStyle/>
                  <a:p>
                    <a:fld id="{91CFD7BF-0BF0-4513-A572-06CC36B525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CF-C93E-482B-9F1E-A38FA2C2130A}"/>
                </c:ext>
              </c:extLst>
            </c:dLbl>
            <c:dLbl>
              <c:idx val="354"/>
              <c:tx>
                <c:rich>
                  <a:bodyPr/>
                  <a:lstStyle/>
                  <a:p>
                    <a:fld id="{B7A33421-2934-4729-A4FA-271B134DDE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0-C93E-482B-9F1E-A38FA2C2130A}"/>
                </c:ext>
              </c:extLst>
            </c:dLbl>
            <c:dLbl>
              <c:idx val="355"/>
              <c:tx>
                <c:rich>
                  <a:bodyPr/>
                  <a:lstStyle/>
                  <a:p>
                    <a:fld id="{FCC17052-4F87-4393-8D3F-043CB1DC9DD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1-C93E-482B-9F1E-A38FA2C2130A}"/>
                </c:ext>
              </c:extLst>
            </c:dLbl>
            <c:dLbl>
              <c:idx val="356"/>
              <c:tx>
                <c:rich>
                  <a:bodyPr/>
                  <a:lstStyle/>
                  <a:p>
                    <a:fld id="{C5CFECA7-AF28-4AE7-9458-E32B5137B7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2-C93E-482B-9F1E-A38FA2C2130A}"/>
                </c:ext>
              </c:extLst>
            </c:dLbl>
            <c:dLbl>
              <c:idx val="357"/>
              <c:tx>
                <c:rich>
                  <a:bodyPr/>
                  <a:lstStyle/>
                  <a:p>
                    <a:fld id="{36AF4867-3113-43EB-B277-4E4EB7F840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3-C93E-482B-9F1E-A38FA2C2130A}"/>
                </c:ext>
              </c:extLst>
            </c:dLbl>
            <c:dLbl>
              <c:idx val="358"/>
              <c:tx>
                <c:rich>
                  <a:bodyPr/>
                  <a:lstStyle/>
                  <a:p>
                    <a:fld id="{788E3B81-5D3A-4AC6-8C40-AB73DC8177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4-C93E-482B-9F1E-A38FA2C2130A}"/>
                </c:ext>
              </c:extLst>
            </c:dLbl>
            <c:dLbl>
              <c:idx val="359"/>
              <c:tx>
                <c:rich>
                  <a:bodyPr/>
                  <a:lstStyle/>
                  <a:p>
                    <a:fld id="{80D2CE2D-1162-4004-B3B0-DA7DC5D50D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5-C93E-482B-9F1E-A38FA2C2130A}"/>
                </c:ext>
              </c:extLst>
            </c:dLbl>
            <c:dLbl>
              <c:idx val="360"/>
              <c:tx>
                <c:rich>
                  <a:bodyPr/>
                  <a:lstStyle/>
                  <a:p>
                    <a:fld id="{B890AE69-6EAF-424E-A32D-04DA8C3900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6-C93E-482B-9F1E-A38FA2C2130A}"/>
                </c:ext>
              </c:extLst>
            </c:dLbl>
            <c:dLbl>
              <c:idx val="361"/>
              <c:tx>
                <c:rich>
                  <a:bodyPr/>
                  <a:lstStyle/>
                  <a:p>
                    <a:fld id="{D9C3DEC7-8590-43AA-838C-1A87D41CD4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7-C93E-482B-9F1E-A38FA2C2130A}"/>
                </c:ext>
              </c:extLst>
            </c:dLbl>
            <c:dLbl>
              <c:idx val="362"/>
              <c:tx>
                <c:rich>
                  <a:bodyPr/>
                  <a:lstStyle/>
                  <a:p>
                    <a:fld id="{7045FE48-70F3-4A77-AC4E-438A2FA7B0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8-C93E-482B-9F1E-A38FA2C2130A}"/>
                </c:ext>
              </c:extLst>
            </c:dLbl>
            <c:dLbl>
              <c:idx val="363"/>
              <c:tx>
                <c:rich>
                  <a:bodyPr/>
                  <a:lstStyle/>
                  <a:p>
                    <a:fld id="{E22C848F-92B5-4118-85E5-2343BAB595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9-C93E-482B-9F1E-A38FA2C2130A}"/>
                </c:ext>
              </c:extLst>
            </c:dLbl>
            <c:dLbl>
              <c:idx val="364"/>
              <c:tx>
                <c:rich>
                  <a:bodyPr/>
                  <a:lstStyle/>
                  <a:p>
                    <a:fld id="{4F525405-A78A-49A8-BF0A-820BECD34B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A-C93E-482B-9F1E-A38FA2C2130A}"/>
                </c:ext>
              </c:extLst>
            </c:dLbl>
            <c:dLbl>
              <c:idx val="365"/>
              <c:tx>
                <c:rich>
                  <a:bodyPr/>
                  <a:lstStyle/>
                  <a:p>
                    <a:fld id="{2A469556-86AB-47D1-8BA8-1E091B4A15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B-C93E-482B-9F1E-A38FA2C2130A}"/>
                </c:ext>
              </c:extLst>
            </c:dLbl>
            <c:dLbl>
              <c:idx val="366"/>
              <c:tx>
                <c:rich>
                  <a:bodyPr/>
                  <a:lstStyle/>
                  <a:p>
                    <a:fld id="{C176F8FD-AB3C-401C-B293-AF608C653B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C-C93E-482B-9F1E-A38FA2C2130A}"/>
                </c:ext>
              </c:extLst>
            </c:dLbl>
            <c:dLbl>
              <c:idx val="367"/>
              <c:tx>
                <c:rich>
                  <a:bodyPr/>
                  <a:lstStyle/>
                  <a:p>
                    <a:fld id="{1B3CB399-F903-49E4-B18F-483FD663E9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D-C93E-482B-9F1E-A38FA2C2130A}"/>
                </c:ext>
              </c:extLst>
            </c:dLbl>
            <c:dLbl>
              <c:idx val="368"/>
              <c:tx>
                <c:rich>
                  <a:bodyPr/>
                  <a:lstStyle/>
                  <a:p>
                    <a:fld id="{CAB018F8-160B-4D4F-9B04-D833323B44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E-C93E-482B-9F1E-A38FA2C2130A}"/>
                </c:ext>
              </c:extLst>
            </c:dLbl>
            <c:dLbl>
              <c:idx val="369"/>
              <c:tx>
                <c:rich>
                  <a:bodyPr/>
                  <a:lstStyle/>
                  <a:p>
                    <a:fld id="{7C6C1F76-51E1-4382-A50B-DDF152ED7F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DF-C93E-482B-9F1E-A38FA2C2130A}"/>
                </c:ext>
              </c:extLst>
            </c:dLbl>
            <c:dLbl>
              <c:idx val="370"/>
              <c:tx>
                <c:rich>
                  <a:bodyPr/>
                  <a:lstStyle/>
                  <a:p>
                    <a:fld id="{957BAB8E-1CA6-47BA-8F19-474DC7ED7A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0-C93E-482B-9F1E-A38FA2C2130A}"/>
                </c:ext>
              </c:extLst>
            </c:dLbl>
            <c:dLbl>
              <c:idx val="371"/>
              <c:tx>
                <c:rich>
                  <a:bodyPr/>
                  <a:lstStyle/>
                  <a:p>
                    <a:fld id="{C8E8E4DC-7532-498B-912A-DA1237DC6D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1-C93E-482B-9F1E-A38FA2C2130A}"/>
                </c:ext>
              </c:extLst>
            </c:dLbl>
            <c:dLbl>
              <c:idx val="372"/>
              <c:tx>
                <c:rich>
                  <a:bodyPr/>
                  <a:lstStyle/>
                  <a:p>
                    <a:fld id="{8BEA1D37-6357-41FE-996D-48947CF85D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2-C93E-482B-9F1E-A38FA2C2130A}"/>
                </c:ext>
              </c:extLst>
            </c:dLbl>
            <c:dLbl>
              <c:idx val="373"/>
              <c:tx>
                <c:rich>
                  <a:bodyPr/>
                  <a:lstStyle/>
                  <a:p>
                    <a:fld id="{3846365F-FB11-414C-80D8-C922B0758D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3-C93E-482B-9F1E-A38FA2C2130A}"/>
                </c:ext>
              </c:extLst>
            </c:dLbl>
            <c:dLbl>
              <c:idx val="374"/>
              <c:tx>
                <c:rich>
                  <a:bodyPr/>
                  <a:lstStyle/>
                  <a:p>
                    <a:fld id="{BAE38A34-96EF-4795-BB75-8F7D2F40E4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4-C93E-482B-9F1E-A38FA2C2130A}"/>
                </c:ext>
              </c:extLst>
            </c:dLbl>
            <c:dLbl>
              <c:idx val="375"/>
              <c:tx>
                <c:rich>
                  <a:bodyPr/>
                  <a:lstStyle/>
                  <a:p>
                    <a:fld id="{41634F94-F61B-470E-9367-879C8C6BCC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5-C93E-482B-9F1E-A38FA2C2130A}"/>
                </c:ext>
              </c:extLst>
            </c:dLbl>
            <c:dLbl>
              <c:idx val="376"/>
              <c:tx>
                <c:rich>
                  <a:bodyPr/>
                  <a:lstStyle/>
                  <a:p>
                    <a:fld id="{EF495EB2-229B-48E7-9ABF-10692CEDAE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6-C93E-482B-9F1E-A38FA2C2130A}"/>
                </c:ext>
              </c:extLst>
            </c:dLbl>
            <c:dLbl>
              <c:idx val="377"/>
              <c:tx>
                <c:rich>
                  <a:bodyPr/>
                  <a:lstStyle/>
                  <a:p>
                    <a:fld id="{EC9C3EB7-DD2A-46F2-8ADD-BAAC39C1FF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7-C93E-482B-9F1E-A38FA2C2130A}"/>
                </c:ext>
              </c:extLst>
            </c:dLbl>
            <c:dLbl>
              <c:idx val="378"/>
              <c:tx>
                <c:rich>
                  <a:bodyPr/>
                  <a:lstStyle/>
                  <a:p>
                    <a:fld id="{CCCCB18F-EEC5-4EE5-B18A-0974A3CDF6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8-C93E-482B-9F1E-A38FA2C2130A}"/>
                </c:ext>
              </c:extLst>
            </c:dLbl>
            <c:dLbl>
              <c:idx val="379"/>
              <c:tx>
                <c:rich>
                  <a:bodyPr/>
                  <a:lstStyle/>
                  <a:p>
                    <a:fld id="{D12CA408-8841-4BEA-A1EB-06F65726BA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9-C93E-482B-9F1E-A38FA2C2130A}"/>
                </c:ext>
              </c:extLst>
            </c:dLbl>
            <c:dLbl>
              <c:idx val="380"/>
              <c:tx>
                <c:rich>
                  <a:bodyPr/>
                  <a:lstStyle/>
                  <a:p>
                    <a:fld id="{EE5A1CC2-8C3E-47FF-84F4-AA7DAA3227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A-C93E-482B-9F1E-A38FA2C2130A}"/>
                </c:ext>
              </c:extLst>
            </c:dLbl>
            <c:dLbl>
              <c:idx val="381"/>
              <c:tx>
                <c:rich>
                  <a:bodyPr/>
                  <a:lstStyle/>
                  <a:p>
                    <a:fld id="{B4B0C50F-BAEF-4686-B477-3A1F277EEE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B-C93E-482B-9F1E-A38FA2C2130A}"/>
                </c:ext>
              </c:extLst>
            </c:dLbl>
            <c:dLbl>
              <c:idx val="382"/>
              <c:tx>
                <c:rich>
                  <a:bodyPr/>
                  <a:lstStyle/>
                  <a:p>
                    <a:fld id="{39FD672F-A372-453F-AA84-101F97FE91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C-C93E-482B-9F1E-A38FA2C2130A}"/>
                </c:ext>
              </c:extLst>
            </c:dLbl>
            <c:dLbl>
              <c:idx val="383"/>
              <c:tx>
                <c:rich>
                  <a:bodyPr/>
                  <a:lstStyle/>
                  <a:p>
                    <a:fld id="{62773EE9-4027-4134-8E99-2D8C17E339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D-C93E-482B-9F1E-A38FA2C2130A}"/>
                </c:ext>
              </c:extLst>
            </c:dLbl>
            <c:dLbl>
              <c:idx val="384"/>
              <c:tx>
                <c:rich>
                  <a:bodyPr/>
                  <a:lstStyle/>
                  <a:p>
                    <a:fld id="{0E22FEB0-CC72-4634-A756-C9F12E9F6E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E-C93E-482B-9F1E-A38FA2C2130A}"/>
                </c:ext>
              </c:extLst>
            </c:dLbl>
            <c:dLbl>
              <c:idx val="385"/>
              <c:tx>
                <c:rich>
                  <a:bodyPr/>
                  <a:lstStyle/>
                  <a:p>
                    <a:fld id="{476C2231-DB0E-4B32-AA74-EA53FD5833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EF-C93E-482B-9F1E-A38FA2C2130A}"/>
                </c:ext>
              </c:extLst>
            </c:dLbl>
            <c:dLbl>
              <c:idx val="386"/>
              <c:tx>
                <c:rich>
                  <a:bodyPr/>
                  <a:lstStyle/>
                  <a:p>
                    <a:fld id="{C3253697-9492-4124-9C36-90A9F2867C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0-C93E-482B-9F1E-A38FA2C2130A}"/>
                </c:ext>
              </c:extLst>
            </c:dLbl>
            <c:dLbl>
              <c:idx val="387"/>
              <c:tx>
                <c:rich>
                  <a:bodyPr/>
                  <a:lstStyle/>
                  <a:p>
                    <a:fld id="{A514A5C8-6905-4433-B8C5-166012337B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1-C93E-482B-9F1E-A38FA2C2130A}"/>
                </c:ext>
              </c:extLst>
            </c:dLbl>
            <c:dLbl>
              <c:idx val="388"/>
              <c:tx>
                <c:rich>
                  <a:bodyPr/>
                  <a:lstStyle/>
                  <a:p>
                    <a:fld id="{ECD2C097-4678-4CCA-9AAC-C7EB3F091B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2-C93E-482B-9F1E-A38FA2C2130A}"/>
                </c:ext>
              </c:extLst>
            </c:dLbl>
            <c:dLbl>
              <c:idx val="389"/>
              <c:tx>
                <c:rich>
                  <a:bodyPr/>
                  <a:lstStyle/>
                  <a:p>
                    <a:fld id="{ADBD0638-E1A1-478A-B1AD-A4E037DCE4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3-C93E-482B-9F1E-A38FA2C2130A}"/>
                </c:ext>
              </c:extLst>
            </c:dLbl>
            <c:dLbl>
              <c:idx val="390"/>
              <c:tx>
                <c:rich>
                  <a:bodyPr/>
                  <a:lstStyle/>
                  <a:p>
                    <a:fld id="{469CB314-420C-4931-8ADE-2D3FCC9085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4-C93E-482B-9F1E-A38FA2C2130A}"/>
                </c:ext>
              </c:extLst>
            </c:dLbl>
            <c:dLbl>
              <c:idx val="391"/>
              <c:tx>
                <c:rich>
                  <a:bodyPr/>
                  <a:lstStyle/>
                  <a:p>
                    <a:fld id="{152A6E7D-045D-44C5-BFE6-8CF2D47A5F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5-C93E-482B-9F1E-A38FA2C2130A}"/>
                </c:ext>
              </c:extLst>
            </c:dLbl>
            <c:dLbl>
              <c:idx val="392"/>
              <c:tx>
                <c:rich>
                  <a:bodyPr/>
                  <a:lstStyle/>
                  <a:p>
                    <a:fld id="{8C913CA3-9FC5-4A41-AAFF-5F50420D62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6-C93E-482B-9F1E-A38FA2C2130A}"/>
                </c:ext>
              </c:extLst>
            </c:dLbl>
            <c:dLbl>
              <c:idx val="393"/>
              <c:tx>
                <c:rich>
                  <a:bodyPr/>
                  <a:lstStyle/>
                  <a:p>
                    <a:fld id="{691455B5-32A1-464F-AFD2-28270D44C5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7-C93E-482B-9F1E-A38FA2C2130A}"/>
                </c:ext>
              </c:extLst>
            </c:dLbl>
            <c:dLbl>
              <c:idx val="394"/>
              <c:tx>
                <c:rich>
                  <a:bodyPr/>
                  <a:lstStyle/>
                  <a:p>
                    <a:fld id="{8E3CA491-D307-4B74-B77B-747383132D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8-C93E-482B-9F1E-A38FA2C2130A}"/>
                </c:ext>
              </c:extLst>
            </c:dLbl>
            <c:dLbl>
              <c:idx val="395"/>
              <c:tx>
                <c:rich>
                  <a:bodyPr/>
                  <a:lstStyle/>
                  <a:p>
                    <a:fld id="{7444DCCA-5064-4253-98F2-38523471DA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9-C93E-482B-9F1E-A38FA2C2130A}"/>
                </c:ext>
              </c:extLst>
            </c:dLbl>
            <c:dLbl>
              <c:idx val="396"/>
              <c:tx>
                <c:rich>
                  <a:bodyPr/>
                  <a:lstStyle/>
                  <a:p>
                    <a:fld id="{57950D37-B9D6-4CA6-A7F2-92FED1A95D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A-C93E-482B-9F1E-A38FA2C2130A}"/>
                </c:ext>
              </c:extLst>
            </c:dLbl>
            <c:dLbl>
              <c:idx val="397"/>
              <c:tx>
                <c:rich>
                  <a:bodyPr/>
                  <a:lstStyle/>
                  <a:p>
                    <a:fld id="{D68F3CD8-95E0-47E5-8FE6-41DE816585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B-C93E-482B-9F1E-A38FA2C2130A}"/>
                </c:ext>
              </c:extLst>
            </c:dLbl>
            <c:dLbl>
              <c:idx val="398"/>
              <c:tx>
                <c:rich>
                  <a:bodyPr/>
                  <a:lstStyle/>
                  <a:p>
                    <a:fld id="{F05DD0C5-34F5-4BBE-B232-7D771CEB90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C-C93E-482B-9F1E-A38FA2C2130A}"/>
                </c:ext>
              </c:extLst>
            </c:dLbl>
            <c:dLbl>
              <c:idx val="399"/>
              <c:tx>
                <c:rich>
                  <a:bodyPr/>
                  <a:lstStyle/>
                  <a:p>
                    <a:fld id="{37BDCA09-9199-403B-BD89-15BC8D587F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D-C93E-482B-9F1E-A38FA2C2130A}"/>
                </c:ext>
              </c:extLst>
            </c:dLbl>
            <c:dLbl>
              <c:idx val="400"/>
              <c:tx>
                <c:rich>
                  <a:bodyPr/>
                  <a:lstStyle/>
                  <a:p>
                    <a:fld id="{EB23FF44-15DA-4DF2-B85F-CFD02A5D60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E-C93E-482B-9F1E-A38FA2C2130A}"/>
                </c:ext>
              </c:extLst>
            </c:dLbl>
            <c:dLbl>
              <c:idx val="401"/>
              <c:tx>
                <c:rich>
                  <a:bodyPr/>
                  <a:lstStyle/>
                  <a:p>
                    <a:fld id="{10B47398-AAE0-401E-8B81-67F79B97CA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1FF-C93E-482B-9F1E-A38FA2C2130A}"/>
                </c:ext>
              </c:extLst>
            </c:dLbl>
            <c:dLbl>
              <c:idx val="402"/>
              <c:tx>
                <c:rich>
                  <a:bodyPr/>
                  <a:lstStyle/>
                  <a:p>
                    <a:fld id="{B39E4794-B9D4-4291-AD9F-C788616D41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0-C93E-482B-9F1E-A38FA2C2130A}"/>
                </c:ext>
              </c:extLst>
            </c:dLbl>
            <c:dLbl>
              <c:idx val="403"/>
              <c:tx>
                <c:rich>
                  <a:bodyPr/>
                  <a:lstStyle/>
                  <a:p>
                    <a:fld id="{2EF0EA26-62EA-4E01-843A-8AA71ACD4A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1-C93E-482B-9F1E-A38FA2C2130A}"/>
                </c:ext>
              </c:extLst>
            </c:dLbl>
            <c:dLbl>
              <c:idx val="404"/>
              <c:tx>
                <c:rich>
                  <a:bodyPr/>
                  <a:lstStyle/>
                  <a:p>
                    <a:fld id="{FA81FFD4-77AF-4A17-8F97-3A18A02A16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2-C93E-482B-9F1E-A38FA2C2130A}"/>
                </c:ext>
              </c:extLst>
            </c:dLbl>
            <c:dLbl>
              <c:idx val="405"/>
              <c:tx>
                <c:rich>
                  <a:bodyPr/>
                  <a:lstStyle/>
                  <a:p>
                    <a:fld id="{F9710D81-E863-4FA7-9EDD-A4A83B0C97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3-C93E-482B-9F1E-A38FA2C2130A}"/>
                </c:ext>
              </c:extLst>
            </c:dLbl>
            <c:dLbl>
              <c:idx val="406"/>
              <c:tx>
                <c:rich>
                  <a:bodyPr/>
                  <a:lstStyle/>
                  <a:p>
                    <a:fld id="{89B6BED3-692A-4054-8EA1-46F5D47959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4-C93E-482B-9F1E-A38FA2C2130A}"/>
                </c:ext>
              </c:extLst>
            </c:dLbl>
            <c:dLbl>
              <c:idx val="407"/>
              <c:tx>
                <c:rich>
                  <a:bodyPr/>
                  <a:lstStyle/>
                  <a:p>
                    <a:fld id="{AE907045-38B5-4096-BD25-AF81078353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5-C93E-482B-9F1E-A38FA2C2130A}"/>
                </c:ext>
              </c:extLst>
            </c:dLbl>
            <c:dLbl>
              <c:idx val="408"/>
              <c:tx>
                <c:rich>
                  <a:bodyPr/>
                  <a:lstStyle/>
                  <a:p>
                    <a:fld id="{54926709-14AC-410C-9B84-BE5FF6C00D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6-C93E-482B-9F1E-A38FA2C2130A}"/>
                </c:ext>
              </c:extLst>
            </c:dLbl>
            <c:dLbl>
              <c:idx val="409"/>
              <c:tx>
                <c:rich>
                  <a:bodyPr/>
                  <a:lstStyle/>
                  <a:p>
                    <a:fld id="{013B41E4-5A85-4C95-8359-80A84BE5EE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7-C93E-482B-9F1E-A38FA2C2130A}"/>
                </c:ext>
              </c:extLst>
            </c:dLbl>
            <c:dLbl>
              <c:idx val="410"/>
              <c:tx>
                <c:rich>
                  <a:bodyPr/>
                  <a:lstStyle/>
                  <a:p>
                    <a:fld id="{2F6E8179-AC12-43AA-8E86-82C460306C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8-C93E-482B-9F1E-A38FA2C2130A}"/>
                </c:ext>
              </c:extLst>
            </c:dLbl>
            <c:dLbl>
              <c:idx val="411"/>
              <c:tx>
                <c:rich>
                  <a:bodyPr/>
                  <a:lstStyle/>
                  <a:p>
                    <a:fld id="{8698E997-94F2-45BC-8945-AF98342942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9-C93E-482B-9F1E-A38FA2C2130A}"/>
                </c:ext>
              </c:extLst>
            </c:dLbl>
            <c:dLbl>
              <c:idx val="412"/>
              <c:tx>
                <c:rich>
                  <a:bodyPr/>
                  <a:lstStyle/>
                  <a:p>
                    <a:fld id="{771C8400-A8CB-42F8-ABE5-DAFB2A0B85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A-C93E-482B-9F1E-A38FA2C2130A}"/>
                </c:ext>
              </c:extLst>
            </c:dLbl>
            <c:dLbl>
              <c:idx val="413"/>
              <c:tx>
                <c:rich>
                  <a:bodyPr/>
                  <a:lstStyle/>
                  <a:p>
                    <a:fld id="{531DD706-30DE-41DC-9555-E06855953C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B-C93E-482B-9F1E-A38FA2C2130A}"/>
                </c:ext>
              </c:extLst>
            </c:dLbl>
            <c:dLbl>
              <c:idx val="414"/>
              <c:tx>
                <c:rich>
                  <a:bodyPr/>
                  <a:lstStyle/>
                  <a:p>
                    <a:fld id="{54BF2618-30E7-4275-9331-91066E96D8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C-C93E-482B-9F1E-A38FA2C2130A}"/>
                </c:ext>
              </c:extLst>
            </c:dLbl>
            <c:dLbl>
              <c:idx val="415"/>
              <c:tx>
                <c:rich>
                  <a:bodyPr/>
                  <a:lstStyle/>
                  <a:p>
                    <a:fld id="{AF7663A3-5B35-4C69-AC5F-543B9A6B2D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D-C93E-482B-9F1E-A38FA2C2130A}"/>
                </c:ext>
              </c:extLst>
            </c:dLbl>
            <c:dLbl>
              <c:idx val="416"/>
              <c:tx>
                <c:rich>
                  <a:bodyPr/>
                  <a:lstStyle/>
                  <a:p>
                    <a:fld id="{BF7288BF-3681-4C49-BF0E-587B01EE1B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E-C93E-482B-9F1E-A38FA2C2130A}"/>
                </c:ext>
              </c:extLst>
            </c:dLbl>
            <c:dLbl>
              <c:idx val="417"/>
              <c:tx>
                <c:rich>
                  <a:bodyPr/>
                  <a:lstStyle/>
                  <a:p>
                    <a:fld id="{ED34CAE1-3D5F-4005-9D7E-2D011370A7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0F-C93E-482B-9F1E-A38FA2C2130A}"/>
                </c:ext>
              </c:extLst>
            </c:dLbl>
            <c:dLbl>
              <c:idx val="418"/>
              <c:tx>
                <c:rich>
                  <a:bodyPr/>
                  <a:lstStyle/>
                  <a:p>
                    <a:fld id="{71F9EDB8-B51B-4185-AAD7-163D6711BE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0-C93E-482B-9F1E-A38FA2C2130A}"/>
                </c:ext>
              </c:extLst>
            </c:dLbl>
            <c:dLbl>
              <c:idx val="419"/>
              <c:tx>
                <c:rich>
                  <a:bodyPr/>
                  <a:lstStyle/>
                  <a:p>
                    <a:fld id="{4C3936F2-1CC4-47EB-A70B-3D20598A77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1-C93E-482B-9F1E-A38FA2C2130A}"/>
                </c:ext>
              </c:extLst>
            </c:dLbl>
            <c:dLbl>
              <c:idx val="420"/>
              <c:tx>
                <c:rich>
                  <a:bodyPr/>
                  <a:lstStyle/>
                  <a:p>
                    <a:fld id="{31007DF5-862A-46EF-8462-C4B1E2F507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2-C93E-482B-9F1E-A38FA2C2130A}"/>
                </c:ext>
              </c:extLst>
            </c:dLbl>
            <c:dLbl>
              <c:idx val="421"/>
              <c:tx>
                <c:rich>
                  <a:bodyPr/>
                  <a:lstStyle/>
                  <a:p>
                    <a:fld id="{A068FB9A-FAF7-4ECF-9801-3224F2737F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3-C93E-482B-9F1E-A38FA2C2130A}"/>
                </c:ext>
              </c:extLst>
            </c:dLbl>
            <c:dLbl>
              <c:idx val="422"/>
              <c:tx>
                <c:rich>
                  <a:bodyPr/>
                  <a:lstStyle/>
                  <a:p>
                    <a:fld id="{5187A82D-7F9C-40DF-BD83-3B72960C94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4-C93E-482B-9F1E-A38FA2C2130A}"/>
                </c:ext>
              </c:extLst>
            </c:dLbl>
            <c:dLbl>
              <c:idx val="423"/>
              <c:tx>
                <c:rich>
                  <a:bodyPr/>
                  <a:lstStyle/>
                  <a:p>
                    <a:fld id="{9901AC81-06F2-46F5-A624-D591E447AD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5-C93E-482B-9F1E-A38FA2C2130A}"/>
                </c:ext>
              </c:extLst>
            </c:dLbl>
            <c:dLbl>
              <c:idx val="424"/>
              <c:tx>
                <c:rich>
                  <a:bodyPr/>
                  <a:lstStyle/>
                  <a:p>
                    <a:fld id="{EC30659A-6F4A-4A33-88C7-F0B04E2917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6-C93E-482B-9F1E-A38FA2C2130A}"/>
                </c:ext>
              </c:extLst>
            </c:dLbl>
            <c:dLbl>
              <c:idx val="425"/>
              <c:tx>
                <c:rich>
                  <a:bodyPr/>
                  <a:lstStyle/>
                  <a:p>
                    <a:fld id="{908B91FC-A855-4535-8DC4-A7F8BD7ED8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7-C93E-482B-9F1E-A38FA2C2130A}"/>
                </c:ext>
              </c:extLst>
            </c:dLbl>
            <c:dLbl>
              <c:idx val="426"/>
              <c:tx>
                <c:rich>
                  <a:bodyPr/>
                  <a:lstStyle/>
                  <a:p>
                    <a:fld id="{47D7616C-0819-47EC-BE11-67ACD72409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8-C93E-482B-9F1E-A38FA2C2130A}"/>
                </c:ext>
              </c:extLst>
            </c:dLbl>
            <c:dLbl>
              <c:idx val="427"/>
              <c:tx>
                <c:rich>
                  <a:bodyPr/>
                  <a:lstStyle/>
                  <a:p>
                    <a:fld id="{0A6C003E-D348-4A63-A974-2430AA3915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9-C93E-482B-9F1E-A38FA2C2130A}"/>
                </c:ext>
              </c:extLst>
            </c:dLbl>
            <c:dLbl>
              <c:idx val="428"/>
              <c:tx>
                <c:rich>
                  <a:bodyPr/>
                  <a:lstStyle/>
                  <a:p>
                    <a:fld id="{F260708A-4EB1-4CFB-8241-2AA286563E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A-C93E-482B-9F1E-A38FA2C2130A}"/>
                </c:ext>
              </c:extLst>
            </c:dLbl>
            <c:dLbl>
              <c:idx val="429"/>
              <c:tx>
                <c:rich>
                  <a:bodyPr/>
                  <a:lstStyle/>
                  <a:p>
                    <a:fld id="{8E06754C-41D3-4AAC-8335-A79D001BA9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B-C93E-482B-9F1E-A38FA2C2130A}"/>
                </c:ext>
              </c:extLst>
            </c:dLbl>
            <c:dLbl>
              <c:idx val="430"/>
              <c:tx>
                <c:rich>
                  <a:bodyPr/>
                  <a:lstStyle/>
                  <a:p>
                    <a:fld id="{0541E7B8-6F11-4FCD-AE6C-0649CAF414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C-C93E-482B-9F1E-A38FA2C2130A}"/>
                </c:ext>
              </c:extLst>
            </c:dLbl>
            <c:dLbl>
              <c:idx val="431"/>
              <c:tx>
                <c:rich>
                  <a:bodyPr/>
                  <a:lstStyle/>
                  <a:p>
                    <a:fld id="{FE0F4F9B-1D64-42A2-A939-C9DA78FC866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D-C93E-482B-9F1E-A38FA2C2130A}"/>
                </c:ext>
              </c:extLst>
            </c:dLbl>
            <c:dLbl>
              <c:idx val="432"/>
              <c:tx>
                <c:rich>
                  <a:bodyPr/>
                  <a:lstStyle/>
                  <a:p>
                    <a:fld id="{C303069E-7EC0-40C7-9A1D-A9E63DE63B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E-C93E-482B-9F1E-A38FA2C2130A}"/>
                </c:ext>
              </c:extLst>
            </c:dLbl>
            <c:dLbl>
              <c:idx val="433"/>
              <c:tx>
                <c:rich>
                  <a:bodyPr/>
                  <a:lstStyle/>
                  <a:p>
                    <a:fld id="{BE9DDB7D-669C-4DD5-9896-AE33320784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1F-C93E-482B-9F1E-A38FA2C2130A}"/>
                </c:ext>
              </c:extLst>
            </c:dLbl>
            <c:dLbl>
              <c:idx val="434"/>
              <c:tx>
                <c:rich>
                  <a:bodyPr/>
                  <a:lstStyle/>
                  <a:p>
                    <a:fld id="{8C7425BF-911E-4C95-A510-200D7CCF1A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0-C93E-482B-9F1E-A38FA2C2130A}"/>
                </c:ext>
              </c:extLst>
            </c:dLbl>
            <c:dLbl>
              <c:idx val="435"/>
              <c:tx>
                <c:rich>
                  <a:bodyPr/>
                  <a:lstStyle/>
                  <a:p>
                    <a:fld id="{63B0B782-B6D0-4B99-B844-F9DB13A74EB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1-C93E-482B-9F1E-A38FA2C2130A}"/>
                </c:ext>
              </c:extLst>
            </c:dLbl>
            <c:dLbl>
              <c:idx val="436"/>
              <c:tx>
                <c:rich>
                  <a:bodyPr/>
                  <a:lstStyle/>
                  <a:p>
                    <a:fld id="{ED02C505-44B3-4EAF-ADD9-CE49024351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2-C93E-482B-9F1E-A38FA2C2130A}"/>
                </c:ext>
              </c:extLst>
            </c:dLbl>
            <c:dLbl>
              <c:idx val="437"/>
              <c:tx>
                <c:rich>
                  <a:bodyPr/>
                  <a:lstStyle/>
                  <a:p>
                    <a:fld id="{B3F29D43-B1D2-4599-9199-BC2509C4CD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3-C93E-482B-9F1E-A38FA2C2130A}"/>
                </c:ext>
              </c:extLst>
            </c:dLbl>
            <c:dLbl>
              <c:idx val="438"/>
              <c:tx>
                <c:rich>
                  <a:bodyPr/>
                  <a:lstStyle/>
                  <a:p>
                    <a:fld id="{DD0AB761-E08C-4226-AF9E-EC3CE07B5C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4-C93E-482B-9F1E-A38FA2C2130A}"/>
                </c:ext>
              </c:extLst>
            </c:dLbl>
            <c:dLbl>
              <c:idx val="439"/>
              <c:tx>
                <c:rich>
                  <a:bodyPr/>
                  <a:lstStyle/>
                  <a:p>
                    <a:fld id="{2E9728DD-AB30-4834-B6EB-6826836D9F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5-C93E-482B-9F1E-A38FA2C2130A}"/>
                </c:ext>
              </c:extLst>
            </c:dLbl>
            <c:dLbl>
              <c:idx val="440"/>
              <c:tx>
                <c:rich>
                  <a:bodyPr/>
                  <a:lstStyle/>
                  <a:p>
                    <a:fld id="{4FD0D243-4E05-4899-866F-B03966666E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6-C93E-482B-9F1E-A38FA2C2130A}"/>
                </c:ext>
              </c:extLst>
            </c:dLbl>
            <c:dLbl>
              <c:idx val="441"/>
              <c:tx>
                <c:rich>
                  <a:bodyPr/>
                  <a:lstStyle/>
                  <a:p>
                    <a:fld id="{4912D0A3-415C-408C-8E30-4F202D57D9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7-C93E-482B-9F1E-A38FA2C2130A}"/>
                </c:ext>
              </c:extLst>
            </c:dLbl>
            <c:dLbl>
              <c:idx val="442"/>
              <c:tx>
                <c:rich>
                  <a:bodyPr/>
                  <a:lstStyle/>
                  <a:p>
                    <a:fld id="{764B226F-CDA1-4EDB-873F-437C2317C6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8-C93E-482B-9F1E-A38FA2C2130A}"/>
                </c:ext>
              </c:extLst>
            </c:dLbl>
            <c:dLbl>
              <c:idx val="443"/>
              <c:tx>
                <c:rich>
                  <a:bodyPr/>
                  <a:lstStyle/>
                  <a:p>
                    <a:fld id="{5B72E059-1271-4C50-8CDC-D1D2D94699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9-C93E-482B-9F1E-A38FA2C2130A}"/>
                </c:ext>
              </c:extLst>
            </c:dLbl>
            <c:dLbl>
              <c:idx val="444"/>
              <c:tx>
                <c:rich>
                  <a:bodyPr/>
                  <a:lstStyle/>
                  <a:p>
                    <a:fld id="{9C0A2162-BA58-4EBC-AB4D-64A008E06C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A-C93E-482B-9F1E-A38FA2C2130A}"/>
                </c:ext>
              </c:extLst>
            </c:dLbl>
            <c:dLbl>
              <c:idx val="445"/>
              <c:tx>
                <c:rich>
                  <a:bodyPr/>
                  <a:lstStyle/>
                  <a:p>
                    <a:fld id="{909DBDDC-BB7A-49D7-B815-56F7DC4747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B-C93E-482B-9F1E-A38FA2C2130A}"/>
                </c:ext>
              </c:extLst>
            </c:dLbl>
            <c:dLbl>
              <c:idx val="446"/>
              <c:tx>
                <c:rich>
                  <a:bodyPr/>
                  <a:lstStyle/>
                  <a:p>
                    <a:fld id="{03E67F18-E635-4F3E-A4B2-54B157E1BF7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C-C93E-482B-9F1E-A38FA2C2130A}"/>
                </c:ext>
              </c:extLst>
            </c:dLbl>
            <c:dLbl>
              <c:idx val="447"/>
              <c:tx>
                <c:rich>
                  <a:bodyPr/>
                  <a:lstStyle/>
                  <a:p>
                    <a:fld id="{987ECFD4-CE23-4191-92B4-9D2D11C85AA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D-C93E-482B-9F1E-A38FA2C2130A}"/>
                </c:ext>
              </c:extLst>
            </c:dLbl>
            <c:dLbl>
              <c:idx val="448"/>
              <c:tx>
                <c:rich>
                  <a:bodyPr/>
                  <a:lstStyle/>
                  <a:p>
                    <a:fld id="{329E8F36-3CBA-4220-ACF3-77DD0196E5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E-C93E-482B-9F1E-A38FA2C2130A}"/>
                </c:ext>
              </c:extLst>
            </c:dLbl>
            <c:dLbl>
              <c:idx val="449"/>
              <c:tx>
                <c:rich>
                  <a:bodyPr/>
                  <a:lstStyle/>
                  <a:p>
                    <a:fld id="{F374B422-544C-4BC9-AF62-99D1F3908B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2F-C93E-482B-9F1E-A38FA2C2130A}"/>
                </c:ext>
              </c:extLst>
            </c:dLbl>
            <c:dLbl>
              <c:idx val="450"/>
              <c:tx>
                <c:rich>
                  <a:bodyPr/>
                  <a:lstStyle/>
                  <a:p>
                    <a:fld id="{38D6D6D2-CD98-45B2-8E23-0F7E259C48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0-C93E-482B-9F1E-A38FA2C2130A}"/>
                </c:ext>
              </c:extLst>
            </c:dLbl>
            <c:dLbl>
              <c:idx val="451"/>
              <c:tx>
                <c:rich>
                  <a:bodyPr/>
                  <a:lstStyle/>
                  <a:p>
                    <a:fld id="{A137BF1F-20B5-4B7A-AD95-FFF10C807D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1-C93E-482B-9F1E-A38FA2C2130A}"/>
                </c:ext>
              </c:extLst>
            </c:dLbl>
            <c:dLbl>
              <c:idx val="452"/>
              <c:tx>
                <c:rich>
                  <a:bodyPr/>
                  <a:lstStyle/>
                  <a:p>
                    <a:fld id="{D2B280BE-6DBF-48D2-9B9A-FDBA35A6153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2-C93E-482B-9F1E-A38FA2C2130A}"/>
                </c:ext>
              </c:extLst>
            </c:dLbl>
            <c:dLbl>
              <c:idx val="453"/>
              <c:tx>
                <c:rich>
                  <a:bodyPr/>
                  <a:lstStyle/>
                  <a:p>
                    <a:fld id="{28101EAC-E604-410F-A0CE-777928236E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3-C93E-482B-9F1E-A38FA2C2130A}"/>
                </c:ext>
              </c:extLst>
            </c:dLbl>
            <c:dLbl>
              <c:idx val="454"/>
              <c:tx>
                <c:rich>
                  <a:bodyPr/>
                  <a:lstStyle/>
                  <a:p>
                    <a:fld id="{520F1BAD-1C87-4577-97E1-EF02701180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4-C93E-482B-9F1E-A38FA2C2130A}"/>
                </c:ext>
              </c:extLst>
            </c:dLbl>
            <c:dLbl>
              <c:idx val="455"/>
              <c:tx>
                <c:rich>
                  <a:bodyPr/>
                  <a:lstStyle/>
                  <a:p>
                    <a:fld id="{9F9585BB-43E8-486E-8964-179D2CCB6A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5-C93E-482B-9F1E-A38FA2C2130A}"/>
                </c:ext>
              </c:extLst>
            </c:dLbl>
            <c:dLbl>
              <c:idx val="456"/>
              <c:tx>
                <c:rich>
                  <a:bodyPr/>
                  <a:lstStyle/>
                  <a:p>
                    <a:fld id="{9F7F8EFF-CB4D-4C5D-BEF1-FB0879910F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6-C93E-482B-9F1E-A38FA2C2130A}"/>
                </c:ext>
              </c:extLst>
            </c:dLbl>
            <c:dLbl>
              <c:idx val="457"/>
              <c:tx>
                <c:rich>
                  <a:bodyPr/>
                  <a:lstStyle/>
                  <a:p>
                    <a:fld id="{B2EE235A-077B-44F0-9A2D-ECE80C15A5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7-C93E-482B-9F1E-A38FA2C2130A}"/>
                </c:ext>
              </c:extLst>
            </c:dLbl>
            <c:dLbl>
              <c:idx val="458"/>
              <c:tx>
                <c:rich>
                  <a:bodyPr/>
                  <a:lstStyle/>
                  <a:p>
                    <a:fld id="{BDF684B3-C228-4458-A1DA-E03EBA925F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8-C93E-482B-9F1E-A38FA2C2130A}"/>
                </c:ext>
              </c:extLst>
            </c:dLbl>
            <c:dLbl>
              <c:idx val="459"/>
              <c:tx>
                <c:rich>
                  <a:bodyPr/>
                  <a:lstStyle/>
                  <a:p>
                    <a:fld id="{1FF80243-6867-4ABA-B72D-674CB7EEF3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9-C93E-482B-9F1E-A38FA2C2130A}"/>
                </c:ext>
              </c:extLst>
            </c:dLbl>
            <c:dLbl>
              <c:idx val="460"/>
              <c:tx>
                <c:rich>
                  <a:bodyPr/>
                  <a:lstStyle/>
                  <a:p>
                    <a:fld id="{414FFA32-2431-4545-9514-7CC781CF24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A-C93E-482B-9F1E-A38FA2C2130A}"/>
                </c:ext>
              </c:extLst>
            </c:dLbl>
            <c:dLbl>
              <c:idx val="461"/>
              <c:tx>
                <c:rich>
                  <a:bodyPr/>
                  <a:lstStyle/>
                  <a:p>
                    <a:fld id="{BE38CBA2-25A3-4327-885B-00DBEAD060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B-C93E-482B-9F1E-A38FA2C2130A}"/>
                </c:ext>
              </c:extLst>
            </c:dLbl>
            <c:dLbl>
              <c:idx val="462"/>
              <c:tx>
                <c:rich>
                  <a:bodyPr/>
                  <a:lstStyle/>
                  <a:p>
                    <a:fld id="{F2215E25-08D1-47CE-9B0E-C0BBB2A94B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C-C93E-482B-9F1E-A38FA2C2130A}"/>
                </c:ext>
              </c:extLst>
            </c:dLbl>
            <c:dLbl>
              <c:idx val="463"/>
              <c:tx>
                <c:rich>
                  <a:bodyPr/>
                  <a:lstStyle/>
                  <a:p>
                    <a:fld id="{86FC9C9B-2A96-4D8F-9D41-32756D0008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D-C93E-482B-9F1E-A38FA2C2130A}"/>
                </c:ext>
              </c:extLst>
            </c:dLbl>
            <c:dLbl>
              <c:idx val="464"/>
              <c:tx>
                <c:rich>
                  <a:bodyPr/>
                  <a:lstStyle/>
                  <a:p>
                    <a:fld id="{4E69F2D5-539F-4355-B88D-B5392B84BE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E-C93E-482B-9F1E-A38FA2C2130A}"/>
                </c:ext>
              </c:extLst>
            </c:dLbl>
            <c:dLbl>
              <c:idx val="465"/>
              <c:tx>
                <c:rich>
                  <a:bodyPr/>
                  <a:lstStyle/>
                  <a:p>
                    <a:fld id="{A25C7FAF-AFE9-4D16-94E5-87727B0939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3F-C93E-482B-9F1E-A38FA2C2130A}"/>
                </c:ext>
              </c:extLst>
            </c:dLbl>
            <c:dLbl>
              <c:idx val="466"/>
              <c:tx>
                <c:rich>
                  <a:bodyPr/>
                  <a:lstStyle/>
                  <a:p>
                    <a:fld id="{5EE1D754-A26B-4F06-8AB4-EDB4E8FF47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0-C93E-482B-9F1E-A38FA2C2130A}"/>
                </c:ext>
              </c:extLst>
            </c:dLbl>
            <c:dLbl>
              <c:idx val="467"/>
              <c:tx>
                <c:rich>
                  <a:bodyPr/>
                  <a:lstStyle/>
                  <a:p>
                    <a:fld id="{9AC0166C-6C7B-439F-8472-D7B1BE0290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1-C93E-482B-9F1E-A38FA2C2130A}"/>
                </c:ext>
              </c:extLst>
            </c:dLbl>
            <c:dLbl>
              <c:idx val="468"/>
              <c:tx>
                <c:rich>
                  <a:bodyPr/>
                  <a:lstStyle/>
                  <a:p>
                    <a:fld id="{121B5DB9-52E0-4034-AA56-3296497601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2-C93E-482B-9F1E-A38FA2C2130A}"/>
                </c:ext>
              </c:extLst>
            </c:dLbl>
            <c:dLbl>
              <c:idx val="469"/>
              <c:tx>
                <c:rich>
                  <a:bodyPr/>
                  <a:lstStyle/>
                  <a:p>
                    <a:fld id="{F0DA49D4-58BE-4840-834F-02659D38CD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3-C93E-482B-9F1E-A38FA2C2130A}"/>
                </c:ext>
              </c:extLst>
            </c:dLbl>
            <c:dLbl>
              <c:idx val="470"/>
              <c:tx>
                <c:rich>
                  <a:bodyPr/>
                  <a:lstStyle/>
                  <a:p>
                    <a:fld id="{B57E3A3C-EDD5-4BAD-A21F-8A75C38101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4-C93E-482B-9F1E-A38FA2C2130A}"/>
                </c:ext>
              </c:extLst>
            </c:dLbl>
            <c:dLbl>
              <c:idx val="471"/>
              <c:tx>
                <c:rich>
                  <a:bodyPr/>
                  <a:lstStyle/>
                  <a:p>
                    <a:fld id="{C9C14F9E-AFBC-42CF-809B-5314BE459C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5-C93E-482B-9F1E-A38FA2C2130A}"/>
                </c:ext>
              </c:extLst>
            </c:dLbl>
            <c:dLbl>
              <c:idx val="472"/>
              <c:tx>
                <c:rich>
                  <a:bodyPr/>
                  <a:lstStyle/>
                  <a:p>
                    <a:fld id="{FFA00FC8-197D-463C-8D39-E681012D23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6-C93E-482B-9F1E-A38FA2C2130A}"/>
                </c:ext>
              </c:extLst>
            </c:dLbl>
            <c:dLbl>
              <c:idx val="473"/>
              <c:tx>
                <c:rich>
                  <a:bodyPr/>
                  <a:lstStyle/>
                  <a:p>
                    <a:fld id="{4E4BB9C2-D8C0-436F-9698-B71BB9B397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7-C93E-482B-9F1E-A38FA2C2130A}"/>
                </c:ext>
              </c:extLst>
            </c:dLbl>
            <c:dLbl>
              <c:idx val="474"/>
              <c:tx>
                <c:rich>
                  <a:bodyPr/>
                  <a:lstStyle/>
                  <a:p>
                    <a:fld id="{5C4FAB25-C563-4CDD-B9B2-FAE0F8F42B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8-C93E-482B-9F1E-A38FA2C2130A}"/>
                </c:ext>
              </c:extLst>
            </c:dLbl>
            <c:dLbl>
              <c:idx val="475"/>
              <c:tx>
                <c:rich>
                  <a:bodyPr/>
                  <a:lstStyle/>
                  <a:p>
                    <a:fld id="{8DF9D10F-F9C1-4645-A86C-9DBDB89F49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9-C93E-482B-9F1E-A38FA2C2130A}"/>
                </c:ext>
              </c:extLst>
            </c:dLbl>
            <c:dLbl>
              <c:idx val="476"/>
              <c:tx>
                <c:rich>
                  <a:bodyPr/>
                  <a:lstStyle/>
                  <a:p>
                    <a:fld id="{2988FF31-0C76-4C46-8FDF-610427E313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A-C93E-482B-9F1E-A38FA2C2130A}"/>
                </c:ext>
              </c:extLst>
            </c:dLbl>
            <c:dLbl>
              <c:idx val="477"/>
              <c:tx>
                <c:rich>
                  <a:bodyPr/>
                  <a:lstStyle/>
                  <a:p>
                    <a:fld id="{A5077EE0-1231-46EC-A25E-AEBE006487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B-C93E-482B-9F1E-A38FA2C2130A}"/>
                </c:ext>
              </c:extLst>
            </c:dLbl>
            <c:dLbl>
              <c:idx val="478"/>
              <c:tx>
                <c:rich>
                  <a:bodyPr/>
                  <a:lstStyle/>
                  <a:p>
                    <a:fld id="{0E957061-4C7E-4253-AF3A-848EADA7C4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C-C93E-482B-9F1E-A38FA2C2130A}"/>
                </c:ext>
              </c:extLst>
            </c:dLbl>
            <c:dLbl>
              <c:idx val="479"/>
              <c:tx>
                <c:rich>
                  <a:bodyPr/>
                  <a:lstStyle/>
                  <a:p>
                    <a:fld id="{259A388C-DB49-416E-8586-018B77AF5A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D-C93E-482B-9F1E-A38FA2C2130A}"/>
                </c:ext>
              </c:extLst>
            </c:dLbl>
            <c:dLbl>
              <c:idx val="480"/>
              <c:tx>
                <c:rich>
                  <a:bodyPr/>
                  <a:lstStyle/>
                  <a:p>
                    <a:fld id="{94DE8F49-AB6E-40C7-A366-51F6EDC388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E-C93E-482B-9F1E-A38FA2C2130A}"/>
                </c:ext>
              </c:extLst>
            </c:dLbl>
            <c:dLbl>
              <c:idx val="481"/>
              <c:tx>
                <c:rich>
                  <a:bodyPr/>
                  <a:lstStyle/>
                  <a:p>
                    <a:fld id="{BD659C7C-3C94-4663-B21D-7E8E190448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4F-C93E-482B-9F1E-A38FA2C2130A}"/>
                </c:ext>
              </c:extLst>
            </c:dLbl>
            <c:dLbl>
              <c:idx val="482"/>
              <c:tx>
                <c:rich>
                  <a:bodyPr/>
                  <a:lstStyle/>
                  <a:p>
                    <a:fld id="{451855B3-AE69-4CC2-9E81-BC5B5FFC694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0-C93E-482B-9F1E-A38FA2C2130A}"/>
                </c:ext>
              </c:extLst>
            </c:dLbl>
            <c:dLbl>
              <c:idx val="483"/>
              <c:tx>
                <c:rich>
                  <a:bodyPr/>
                  <a:lstStyle/>
                  <a:p>
                    <a:fld id="{833ECADE-662C-44E6-BC6D-230DFCB464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1-C93E-482B-9F1E-A38FA2C2130A}"/>
                </c:ext>
              </c:extLst>
            </c:dLbl>
            <c:dLbl>
              <c:idx val="484"/>
              <c:tx>
                <c:rich>
                  <a:bodyPr/>
                  <a:lstStyle/>
                  <a:p>
                    <a:fld id="{7CAA7E40-6452-429B-B299-A118B976D1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2-C93E-482B-9F1E-A38FA2C2130A}"/>
                </c:ext>
              </c:extLst>
            </c:dLbl>
            <c:dLbl>
              <c:idx val="485"/>
              <c:tx>
                <c:rich>
                  <a:bodyPr/>
                  <a:lstStyle/>
                  <a:p>
                    <a:fld id="{5B31EE95-8483-4BE2-9A72-E2F3290333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3-C93E-482B-9F1E-A38FA2C2130A}"/>
                </c:ext>
              </c:extLst>
            </c:dLbl>
            <c:dLbl>
              <c:idx val="486"/>
              <c:tx>
                <c:rich>
                  <a:bodyPr/>
                  <a:lstStyle/>
                  <a:p>
                    <a:fld id="{93A2C6C6-C4DC-4A9C-AFE8-F7E0620D95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4-C93E-482B-9F1E-A38FA2C2130A}"/>
                </c:ext>
              </c:extLst>
            </c:dLbl>
            <c:dLbl>
              <c:idx val="487"/>
              <c:tx>
                <c:rich>
                  <a:bodyPr/>
                  <a:lstStyle/>
                  <a:p>
                    <a:fld id="{78F025EE-4008-4EC5-8FD7-1D8DE4A5CC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5-C93E-482B-9F1E-A38FA2C2130A}"/>
                </c:ext>
              </c:extLst>
            </c:dLbl>
            <c:dLbl>
              <c:idx val="488"/>
              <c:tx>
                <c:rich>
                  <a:bodyPr/>
                  <a:lstStyle/>
                  <a:p>
                    <a:fld id="{4E54D687-EAA3-44FD-A78B-A4EC65A598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6-C93E-482B-9F1E-A38FA2C2130A}"/>
                </c:ext>
              </c:extLst>
            </c:dLbl>
            <c:dLbl>
              <c:idx val="489"/>
              <c:tx>
                <c:rich>
                  <a:bodyPr/>
                  <a:lstStyle/>
                  <a:p>
                    <a:fld id="{944727C0-7BDD-4561-A06B-1EE70296B2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7-C93E-482B-9F1E-A38FA2C2130A}"/>
                </c:ext>
              </c:extLst>
            </c:dLbl>
            <c:dLbl>
              <c:idx val="490"/>
              <c:tx>
                <c:rich>
                  <a:bodyPr/>
                  <a:lstStyle/>
                  <a:p>
                    <a:fld id="{92DAD66F-9393-42BA-87BA-197AF72DB0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8-C93E-482B-9F1E-A38FA2C2130A}"/>
                </c:ext>
              </c:extLst>
            </c:dLbl>
            <c:dLbl>
              <c:idx val="491"/>
              <c:tx>
                <c:rich>
                  <a:bodyPr/>
                  <a:lstStyle/>
                  <a:p>
                    <a:fld id="{006D7DC3-06F7-457B-9CF0-B891E4000C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9-C93E-482B-9F1E-A38FA2C2130A}"/>
                </c:ext>
              </c:extLst>
            </c:dLbl>
            <c:dLbl>
              <c:idx val="492"/>
              <c:tx>
                <c:rich>
                  <a:bodyPr/>
                  <a:lstStyle/>
                  <a:p>
                    <a:fld id="{6F7402FD-FBEF-4D5F-9654-7DC623DA30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A-C93E-482B-9F1E-A38FA2C2130A}"/>
                </c:ext>
              </c:extLst>
            </c:dLbl>
            <c:dLbl>
              <c:idx val="493"/>
              <c:tx>
                <c:rich>
                  <a:bodyPr/>
                  <a:lstStyle/>
                  <a:p>
                    <a:fld id="{CC31A1E4-D775-4586-B887-94F1800AA9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B-C93E-482B-9F1E-A38FA2C2130A}"/>
                </c:ext>
              </c:extLst>
            </c:dLbl>
            <c:dLbl>
              <c:idx val="494"/>
              <c:tx>
                <c:rich>
                  <a:bodyPr/>
                  <a:lstStyle/>
                  <a:p>
                    <a:fld id="{ADBDF237-93C5-4376-8945-56B2E256D0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C-C93E-482B-9F1E-A38FA2C2130A}"/>
                </c:ext>
              </c:extLst>
            </c:dLbl>
            <c:dLbl>
              <c:idx val="495"/>
              <c:tx>
                <c:rich>
                  <a:bodyPr/>
                  <a:lstStyle/>
                  <a:p>
                    <a:fld id="{82169359-D960-4A09-8B45-04E5CA5D63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D-C93E-482B-9F1E-A38FA2C2130A}"/>
                </c:ext>
              </c:extLst>
            </c:dLbl>
            <c:dLbl>
              <c:idx val="496"/>
              <c:tx>
                <c:rich>
                  <a:bodyPr/>
                  <a:lstStyle/>
                  <a:p>
                    <a:fld id="{2753BA16-CC66-4A08-8F43-5856192550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E-C93E-482B-9F1E-A38FA2C2130A}"/>
                </c:ext>
              </c:extLst>
            </c:dLbl>
            <c:dLbl>
              <c:idx val="497"/>
              <c:tx>
                <c:rich>
                  <a:bodyPr/>
                  <a:lstStyle/>
                  <a:p>
                    <a:fld id="{DFE09C04-6FD5-4EE0-83AC-4E13822082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5F-C93E-482B-9F1E-A38FA2C2130A}"/>
                </c:ext>
              </c:extLst>
            </c:dLbl>
            <c:dLbl>
              <c:idx val="498"/>
              <c:tx>
                <c:rich>
                  <a:bodyPr/>
                  <a:lstStyle/>
                  <a:p>
                    <a:fld id="{2436CE20-DC0C-4D12-91A2-9CF244136A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0-C93E-482B-9F1E-A38FA2C2130A}"/>
                </c:ext>
              </c:extLst>
            </c:dLbl>
            <c:dLbl>
              <c:idx val="499"/>
              <c:tx>
                <c:rich>
                  <a:bodyPr/>
                  <a:lstStyle/>
                  <a:p>
                    <a:fld id="{3DCEC109-79E1-4DD1-95A8-40FA0224DB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1-C93E-482B-9F1E-A38FA2C2130A}"/>
                </c:ext>
              </c:extLst>
            </c:dLbl>
            <c:dLbl>
              <c:idx val="500"/>
              <c:tx>
                <c:rich>
                  <a:bodyPr/>
                  <a:lstStyle/>
                  <a:p>
                    <a:fld id="{8994845E-B383-468C-93D5-1775CEFE73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2-C93E-482B-9F1E-A38FA2C2130A}"/>
                </c:ext>
              </c:extLst>
            </c:dLbl>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'Piper Plot'!$AO$4:$AO$504</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xVal>
          <c:yVal>
            <c:numRef>
              <c:f>'Piper Plot'!$AP$4:$AP$504</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yVal>
          <c:smooth val="0"/>
          <c:extLst>
            <c:ext xmlns:c15="http://schemas.microsoft.com/office/drawing/2012/chart" uri="{02D57815-91ED-43cb-92C2-25804820EDAC}">
              <c15:datalabelsRange>
                <c15:f>'Piper Plot'!$AE$4:$AE$504</c15:f>
                <c15:dlblRangeCache>
                  <c:ptCount val="501"/>
                  <c:pt idx="0">
                    <c:v> f</c:v>
                  </c:pt>
                  <c:pt idx="1">
                    <c:v> f</c:v>
                  </c:pt>
                  <c:pt idx="2">
                    <c:v> f</c:v>
                  </c:pt>
                  <c:pt idx="3">
                    <c:v> f</c:v>
                  </c:pt>
                  <c:pt idx="4">
                    <c:v> f</c:v>
                  </c:pt>
                  <c:pt idx="5">
                    <c:v> f</c:v>
                  </c:pt>
                  <c:pt idx="6">
                    <c:v> f</c:v>
                  </c:pt>
                  <c:pt idx="7">
                    <c:v> f</c:v>
                  </c:pt>
                  <c:pt idx="8">
                    <c:v> f</c:v>
                  </c:pt>
                  <c:pt idx="9">
                    <c:v> f</c:v>
                  </c:pt>
                  <c:pt idx="10">
                    <c:v> f</c:v>
                  </c:pt>
                  <c:pt idx="11">
                    <c:v> f</c:v>
                  </c:pt>
                  <c:pt idx="12">
                    <c:v> f</c:v>
                  </c:pt>
                  <c:pt idx="13">
                    <c:v> f</c:v>
                  </c:pt>
                  <c:pt idx="14">
                    <c:v> f</c:v>
                  </c:pt>
                  <c:pt idx="15">
                    <c:v> f</c:v>
                  </c:pt>
                  <c:pt idx="16">
                    <c:v> f</c:v>
                  </c:pt>
                  <c:pt idx="17">
                    <c:v> f</c:v>
                  </c:pt>
                  <c:pt idx="18">
                    <c:v> f</c:v>
                  </c:pt>
                  <c:pt idx="19">
                    <c:v> f</c:v>
                  </c:pt>
                  <c:pt idx="20">
                    <c:v> f</c:v>
                  </c:pt>
                  <c:pt idx="21">
                    <c:v> f</c:v>
                  </c:pt>
                  <c:pt idx="22">
                    <c:v> f</c:v>
                  </c:pt>
                  <c:pt idx="23">
                    <c:v> f</c:v>
                  </c:pt>
                  <c:pt idx="24">
                    <c:v> f</c:v>
                  </c:pt>
                  <c:pt idx="25">
                    <c:v> f</c:v>
                  </c:pt>
                  <c:pt idx="26">
                    <c:v> f</c:v>
                  </c:pt>
                  <c:pt idx="27">
                    <c:v> f</c:v>
                  </c:pt>
                  <c:pt idx="28">
                    <c:v> f</c:v>
                  </c:pt>
                  <c:pt idx="29">
                    <c:v> f</c:v>
                  </c:pt>
                  <c:pt idx="30">
                    <c:v> f</c:v>
                  </c:pt>
                  <c:pt idx="31">
                    <c:v> f</c:v>
                  </c:pt>
                  <c:pt idx="32">
                    <c:v> f</c:v>
                  </c:pt>
                  <c:pt idx="33">
                    <c:v> f</c:v>
                  </c:pt>
                  <c:pt idx="34">
                    <c:v> f</c:v>
                  </c:pt>
                  <c:pt idx="35">
                    <c:v> f</c:v>
                  </c:pt>
                  <c:pt idx="36">
                    <c:v> f</c:v>
                  </c:pt>
                  <c:pt idx="37">
                    <c:v> f</c:v>
                  </c:pt>
                  <c:pt idx="38">
                    <c:v> f</c:v>
                  </c:pt>
                  <c:pt idx="39">
                    <c:v> f</c:v>
                  </c:pt>
                  <c:pt idx="40">
                    <c:v> f</c:v>
                  </c:pt>
                  <c:pt idx="41">
                    <c:v> f</c:v>
                  </c:pt>
                  <c:pt idx="42">
                    <c:v> f</c:v>
                  </c:pt>
                  <c:pt idx="43">
                    <c:v> f</c:v>
                  </c:pt>
                  <c:pt idx="44">
                    <c:v> f</c:v>
                  </c:pt>
                  <c:pt idx="45">
                    <c:v> f</c:v>
                  </c:pt>
                  <c:pt idx="46">
                    <c:v> f</c:v>
                  </c:pt>
                  <c:pt idx="47">
                    <c:v> f</c:v>
                  </c:pt>
                  <c:pt idx="48">
                    <c:v> f</c:v>
                  </c:pt>
                  <c:pt idx="49">
                    <c:v> f</c:v>
                  </c:pt>
                  <c:pt idx="50">
                    <c:v> f</c:v>
                  </c:pt>
                  <c:pt idx="51">
                    <c:v> f</c:v>
                  </c:pt>
                  <c:pt idx="52">
                    <c:v> f</c:v>
                  </c:pt>
                  <c:pt idx="53">
                    <c:v> f</c:v>
                  </c:pt>
                  <c:pt idx="54">
                    <c:v> f</c:v>
                  </c:pt>
                  <c:pt idx="55">
                    <c:v> f</c:v>
                  </c:pt>
                  <c:pt idx="56">
                    <c:v> f</c:v>
                  </c:pt>
                  <c:pt idx="57">
                    <c:v> f</c:v>
                  </c:pt>
                  <c:pt idx="58">
                    <c:v> f</c:v>
                  </c:pt>
                  <c:pt idx="59">
                    <c:v> f</c:v>
                  </c:pt>
                  <c:pt idx="60">
                    <c:v> f</c:v>
                  </c:pt>
                  <c:pt idx="61">
                    <c:v> f</c:v>
                  </c:pt>
                  <c:pt idx="62">
                    <c:v> f</c:v>
                  </c:pt>
                  <c:pt idx="63">
                    <c:v> f</c:v>
                  </c:pt>
                  <c:pt idx="64">
                    <c:v> f</c:v>
                  </c:pt>
                  <c:pt idx="65">
                    <c:v> f</c:v>
                  </c:pt>
                  <c:pt idx="66">
                    <c:v> f</c:v>
                  </c:pt>
                  <c:pt idx="67">
                    <c:v> f</c:v>
                  </c:pt>
                  <c:pt idx="68">
                    <c:v> f</c:v>
                  </c:pt>
                  <c:pt idx="69">
                    <c:v> f</c:v>
                  </c:pt>
                  <c:pt idx="70">
                    <c:v> f</c:v>
                  </c:pt>
                  <c:pt idx="71">
                    <c:v> f</c:v>
                  </c:pt>
                  <c:pt idx="72">
                    <c:v> f</c:v>
                  </c:pt>
                  <c:pt idx="73">
                    <c:v> f</c:v>
                  </c:pt>
                  <c:pt idx="74">
                    <c:v> f</c:v>
                  </c:pt>
                  <c:pt idx="75">
                    <c:v> f</c:v>
                  </c:pt>
                  <c:pt idx="76">
                    <c:v> f</c:v>
                  </c:pt>
                  <c:pt idx="77">
                    <c:v> f</c:v>
                  </c:pt>
                  <c:pt idx="78">
                    <c:v> f</c:v>
                  </c:pt>
                  <c:pt idx="79">
                    <c:v> f</c:v>
                  </c:pt>
                  <c:pt idx="80">
                    <c:v> f</c:v>
                  </c:pt>
                  <c:pt idx="81">
                    <c:v> f</c:v>
                  </c:pt>
                  <c:pt idx="82">
                    <c:v> f</c:v>
                  </c:pt>
                  <c:pt idx="83">
                    <c:v> f</c:v>
                  </c:pt>
                  <c:pt idx="84">
                    <c:v> f</c:v>
                  </c:pt>
                  <c:pt idx="85">
                    <c:v> f</c:v>
                  </c:pt>
                  <c:pt idx="86">
                    <c:v> f</c:v>
                  </c:pt>
                  <c:pt idx="87">
                    <c:v> f</c:v>
                  </c:pt>
                  <c:pt idx="88">
                    <c:v> f</c:v>
                  </c:pt>
                  <c:pt idx="89">
                    <c:v> f</c:v>
                  </c:pt>
                  <c:pt idx="90">
                    <c:v> f</c:v>
                  </c:pt>
                  <c:pt idx="91">
                    <c:v> f</c:v>
                  </c:pt>
                  <c:pt idx="92">
                    <c:v> f</c:v>
                  </c:pt>
                  <c:pt idx="93">
                    <c:v> f</c:v>
                  </c:pt>
                  <c:pt idx="94">
                    <c:v> f</c:v>
                  </c:pt>
                  <c:pt idx="95">
                    <c:v> f</c:v>
                  </c:pt>
                  <c:pt idx="96">
                    <c:v> f</c:v>
                  </c:pt>
                  <c:pt idx="97">
                    <c:v> f</c:v>
                  </c:pt>
                  <c:pt idx="98">
                    <c:v> f</c:v>
                  </c:pt>
                  <c:pt idx="99">
                    <c:v> f</c:v>
                  </c:pt>
                  <c:pt idx="100">
                    <c:v> f</c:v>
                  </c:pt>
                  <c:pt idx="101">
                    <c:v> f</c:v>
                  </c:pt>
                  <c:pt idx="102">
                    <c:v> f</c:v>
                  </c:pt>
                  <c:pt idx="103">
                    <c:v> f</c:v>
                  </c:pt>
                  <c:pt idx="104">
                    <c:v> f</c:v>
                  </c:pt>
                  <c:pt idx="105">
                    <c:v> f</c:v>
                  </c:pt>
                  <c:pt idx="106">
                    <c:v> f</c:v>
                  </c:pt>
                  <c:pt idx="107">
                    <c:v> f</c:v>
                  </c:pt>
                  <c:pt idx="108">
                    <c:v> f</c:v>
                  </c:pt>
                  <c:pt idx="109">
                    <c:v> f</c:v>
                  </c:pt>
                  <c:pt idx="110">
                    <c:v> f</c:v>
                  </c:pt>
                  <c:pt idx="111">
                    <c:v> f</c:v>
                  </c:pt>
                  <c:pt idx="112">
                    <c:v> f</c:v>
                  </c:pt>
                  <c:pt idx="113">
                    <c:v> f</c:v>
                  </c:pt>
                  <c:pt idx="114">
                    <c:v> f</c:v>
                  </c:pt>
                  <c:pt idx="115">
                    <c:v> f</c:v>
                  </c:pt>
                  <c:pt idx="116">
                    <c:v> f</c:v>
                  </c:pt>
                  <c:pt idx="117">
                    <c:v> f</c:v>
                  </c:pt>
                  <c:pt idx="118">
                    <c:v> f</c:v>
                  </c:pt>
                  <c:pt idx="119">
                    <c:v> f</c:v>
                  </c:pt>
                  <c:pt idx="120">
                    <c:v> f</c:v>
                  </c:pt>
                  <c:pt idx="121">
                    <c:v> f</c:v>
                  </c:pt>
                  <c:pt idx="122">
                    <c:v> f</c:v>
                  </c:pt>
                  <c:pt idx="123">
                    <c:v> f</c:v>
                  </c:pt>
                  <c:pt idx="124">
                    <c:v> f</c:v>
                  </c:pt>
                  <c:pt idx="125">
                    <c:v> f</c:v>
                  </c:pt>
                  <c:pt idx="126">
                    <c:v> f</c:v>
                  </c:pt>
                  <c:pt idx="127">
                    <c:v> f</c:v>
                  </c:pt>
                  <c:pt idx="128">
                    <c:v> f</c:v>
                  </c:pt>
                  <c:pt idx="129">
                    <c:v> f</c:v>
                  </c:pt>
                  <c:pt idx="130">
                    <c:v> f</c:v>
                  </c:pt>
                  <c:pt idx="131">
                    <c:v> f</c:v>
                  </c:pt>
                  <c:pt idx="132">
                    <c:v> f</c:v>
                  </c:pt>
                  <c:pt idx="133">
                    <c:v> f</c:v>
                  </c:pt>
                  <c:pt idx="134">
                    <c:v> f</c:v>
                  </c:pt>
                  <c:pt idx="135">
                    <c:v> f</c:v>
                  </c:pt>
                  <c:pt idx="136">
                    <c:v> f</c:v>
                  </c:pt>
                  <c:pt idx="137">
                    <c:v> f</c:v>
                  </c:pt>
                  <c:pt idx="138">
                    <c:v> f</c:v>
                  </c:pt>
                  <c:pt idx="139">
                    <c:v> f</c:v>
                  </c:pt>
                  <c:pt idx="140">
                    <c:v> f</c:v>
                  </c:pt>
                  <c:pt idx="141">
                    <c:v> f</c:v>
                  </c:pt>
                  <c:pt idx="142">
                    <c:v> f</c:v>
                  </c:pt>
                  <c:pt idx="143">
                    <c:v> f</c:v>
                  </c:pt>
                  <c:pt idx="144">
                    <c:v> f</c:v>
                  </c:pt>
                  <c:pt idx="145">
                    <c:v> f</c:v>
                  </c:pt>
                  <c:pt idx="146">
                    <c:v> f</c:v>
                  </c:pt>
                  <c:pt idx="147">
                    <c:v> f</c:v>
                  </c:pt>
                  <c:pt idx="148">
                    <c:v> f</c:v>
                  </c:pt>
                  <c:pt idx="149">
                    <c:v> f</c:v>
                  </c:pt>
                  <c:pt idx="150">
                    <c:v> f</c:v>
                  </c:pt>
                  <c:pt idx="151">
                    <c:v> f</c:v>
                  </c:pt>
                  <c:pt idx="152">
                    <c:v> f</c:v>
                  </c:pt>
                  <c:pt idx="153">
                    <c:v> f</c:v>
                  </c:pt>
                  <c:pt idx="154">
                    <c:v> f</c:v>
                  </c:pt>
                  <c:pt idx="155">
                    <c:v> f</c:v>
                  </c:pt>
                  <c:pt idx="156">
                    <c:v> f</c:v>
                  </c:pt>
                  <c:pt idx="157">
                    <c:v> f</c:v>
                  </c:pt>
                  <c:pt idx="158">
                    <c:v> f</c:v>
                  </c:pt>
                  <c:pt idx="159">
                    <c:v> f</c:v>
                  </c:pt>
                  <c:pt idx="160">
                    <c:v> f</c:v>
                  </c:pt>
                  <c:pt idx="161">
                    <c:v> f</c:v>
                  </c:pt>
                  <c:pt idx="162">
                    <c:v> f</c:v>
                  </c:pt>
                  <c:pt idx="163">
                    <c:v> f</c:v>
                  </c:pt>
                  <c:pt idx="164">
                    <c:v> f</c:v>
                  </c:pt>
                  <c:pt idx="165">
                    <c:v> f</c:v>
                  </c:pt>
                  <c:pt idx="166">
                    <c:v> f</c:v>
                  </c:pt>
                  <c:pt idx="167">
                    <c:v> f</c:v>
                  </c:pt>
                  <c:pt idx="168">
                    <c:v> f</c:v>
                  </c:pt>
                  <c:pt idx="169">
                    <c:v> f</c:v>
                  </c:pt>
                  <c:pt idx="170">
                    <c:v> f</c:v>
                  </c:pt>
                  <c:pt idx="171">
                    <c:v> f</c:v>
                  </c:pt>
                  <c:pt idx="172">
                    <c:v> f</c:v>
                  </c:pt>
                  <c:pt idx="173">
                    <c:v> f</c:v>
                  </c:pt>
                  <c:pt idx="174">
                    <c:v> f</c:v>
                  </c:pt>
                  <c:pt idx="175">
                    <c:v> f</c:v>
                  </c:pt>
                  <c:pt idx="176">
                    <c:v> f</c:v>
                  </c:pt>
                  <c:pt idx="177">
                    <c:v> f</c:v>
                  </c:pt>
                  <c:pt idx="178">
                    <c:v> f</c:v>
                  </c:pt>
                  <c:pt idx="179">
                    <c:v> f</c:v>
                  </c:pt>
                  <c:pt idx="180">
                    <c:v> f</c:v>
                  </c:pt>
                  <c:pt idx="181">
                    <c:v> f</c:v>
                  </c:pt>
                  <c:pt idx="182">
                    <c:v> f</c:v>
                  </c:pt>
                  <c:pt idx="183">
                    <c:v> f</c:v>
                  </c:pt>
                  <c:pt idx="184">
                    <c:v> f</c:v>
                  </c:pt>
                  <c:pt idx="185">
                    <c:v> f</c:v>
                  </c:pt>
                  <c:pt idx="186">
                    <c:v> f</c:v>
                  </c:pt>
                  <c:pt idx="187">
                    <c:v> f</c:v>
                  </c:pt>
                  <c:pt idx="188">
                    <c:v> f</c:v>
                  </c:pt>
                  <c:pt idx="189">
                    <c:v> f</c:v>
                  </c:pt>
                  <c:pt idx="190">
                    <c:v> f</c:v>
                  </c:pt>
                  <c:pt idx="191">
                    <c:v> f</c:v>
                  </c:pt>
                  <c:pt idx="192">
                    <c:v> f</c:v>
                  </c:pt>
                  <c:pt idx="193">
                    <c:v> f</c:v>
                  </c:pt>
                  <c:pt idx="194">
                    <c:v> f</c:v>
                  </c:pt>
                  <c:pt idx="195">
                    <c:v> f</c:v>
                  </c:pt>
                  <c:pt idx="196">
                    <c:v> f</c:v>
                  </c:pt>
                  <c:pt idx="197">
                    <c:v> f</c:v>
                  </c:pt>
                  <c:pt idx="198">
                    <c:v> f</c:v>
                  </c:pt>
                  <c:pt idx="199">
                    <c:v> f</c:v>
                  </c:pt>
                  <c:pt idx="200">
                    <c:v> f</c:v>
                  </c:pt>
                  <c:pt idx="201">
                    <c:v> f</c:v>
                  </c:pt>
                  <c:pt idx="202">
                    <c:v> f</c:v>
                  </c:pt>
                  <c:pt idx="203">
                    <c:v> f</c:v>
                  </c:pt>
                  <c:pt idx="204">
                    <c:v> f</c:v>
                  </c:pt>
                  <c:pt idx="205">
                    <c:v> f</c:v>
                  </c:pt>
                  <c:pt idx="206">
                    <c:v> f</c:v>
                  </c:pt>
                  <c:pt idx="207">
                    <c:v> f</c:v>
                  </c:pt>
                  <c:pt idx="208">
                    <c:v> f</c:v>
                  </c:pt>
                  <c:pt idx="209">
                    <c:v> f</c:v>
                  </c:pt>
                  <c:pt idx="210">
                    <c:v> f</c:v>
                  </c:pt>
                  <c:pt idx="211">
                    <c:v> f</c:v>
                  </c:pt>
                  <c:pt idx="212">
                    <c:v> f</c:v>
                  </c:pt>
                  <c:pt idx="213">
                    <c:v> f</c:v>
                  </c:pt>
                  <c:pt idx="214">
                    <c:v> f</c:v>
                  </c:pt>
                  <c:pt idx="215">
                    <c:v> f</c:v>
                  </c:pt>
                  <c:pt idx="216">
                    <c:v> f</c:v>
                  </c:pt>
                  <c:pt idx="217">
                    <c:v> f</c:v>
                  </c:pt>
                  <c:pt idx="218">
                    <c:v> f</c:v>
                  </c:pt>
                  <c:pt idx="219">
                    <c:v> f</c:v>
                  </c:pt>
                  <c:pt idx="220">
                    <c:v> f</c:v>
                  </c:pt>
                  <c:pt idx="221">
                    <c:v> f</c:v>
                  </c:pt>
                  <c:pt idx="222">
                    <c:v> f</c:v>
                  </c:pt>
                  <c:pt idx="223">
                    <c:v> f</c:v>
                  </c:pt>
                  <c:pt idx="224">
                    <c:v> f</c:v>
                  </c:pt>
                  <c:pt idx="225">
                    <c:v> f</c:v>
                  </c:pt>
                  <c:pt idx="226">
                    <c:v> f</c:v>
                  </c:pt>
                  <c:pt idx="227">
                    <c:v> f</c:v>
                  </c:pt>
                  <c:pt idx="228">
                    <c:v> f</c:v>
                  </c:pt>
                  <c:pt idx="229">
                    <c:v> f</c:v>
                  </c:pt>
                  <c:pt idx="230">
                    <c:v> f</c:v>
                  </c:pt>
                  <c:pt idx="231">
                    <c:v> f</c:v>
                  </c:pt>
                  <c:pt idx="232">
                    <c:v> f</c:v>
                  </c:pt>
                  <c:pt idx="233">
                    <c:v> f</c:v>
                  </c:pt>
                  <c:pt idx="234">
                    <c:v> f</c:v>
                  </c:pt>
                  <c:pt idx="235">
                    <c:v> f</c:v>
                  </c:pt>
                  <c:pt idx="236">
                    <c:v> f</c:v>
                  </c:pt>
                  <c:pt idx="237">
                    <c:v> f</c:v>
                  </c:pt>
                  <c:pt idx="238">
                    <c:v> f</c:v>
                  </c:pt>
                  <c:pt idx="239">
                    <c:v> f</c:v>
                  </c:pt>
                  <c:pt idx="240">
                    <c:v> f</c:v>
                  </c:pt>
                  <c:pt idx="241">
                    <c:v> f</c:v>
                  </c:pt>
                  <c:pt idx="242">
                    <c:v> f</c:v>
                  </c:pt>
                  <c:pt idx="243">
                    <c:v> f</c:v>
                  </c:pt>
                  <c:pt idx="244">
                    <c:v> f</c:v>
                  </c:pt>
                  <c:pt idx="245">
                    <c:v> f</c:v>
                  </c:pt>
                  <c:pt idx="246">
                    <c:v> f</c:v>
                  </c:pt>
                  <c:pt idx="247">
                    <c:v> f</c:v>
                  </c:pt>
                  <c:pt idx="248">
                    <c:v> f</c:v>
                  </c:pt>
                  <c:pt idx="249">
                    <c:v> f</c:v>
                  </c:pt>
                  <c:pt idx="250">
                    <c:v> f</c:v>
                  </c:pt>
                  <c:pt idx="251">
                    <c:v> f</c:v>
                  </c:pt>
                  <c:pt idx="252">
                    <c:v> f</c:v>
                  </c:pt>
                  <c:pt idx="253">
                    <c:v> f</c:v>
                  </c:pt>
                  <c:pt idx="254">
                    <c:v> f</c:v>
                  </c:pt>
                  <c:pt idx="255">
                    <c:v> f</c:v>
                  </c:pt>
                  <c:pt idx="256">
                    <c:v> f</c:v>
                  </c:pt>
                  <c:pt idx="257">
                    <c:v> f</c:v>
                  </c:pt>
                  <c:pt idx="258">
                    <c:v> f</c:v>
                  </c:pt>
                  <c:pt idx="259">
                    <c:v> f</c:v>
                  </c:pt>
                  <c:pt idx="260">
                    <c:v> f</c:v>
                  </c:pt>
                  <c:pt idx="261">
                    <c:v> f</c:v>
                  </c:pt>
                  <c:pt idx="262">
                    <c:v> f</c:v>
                  </c:pt>
                  <c:pt idx="263">
                    <c:v> f</c:v>
                  </c:pt>
                  <c:pt idx="264">
                    <c:v> f</c:v>
                  </c:pt>
                  <c:pt idx="265">
                    <c:v> f</c:v>
                  </c:pt>
                  <c:pt idx="266">
                    <c:v> f</c:v>
                  </c:pt>
                  <c:pt idx="267">
                    <c:v> f</c:v>
                  </c:pt>
                  <c:pt idx="268">
                    <c:v> f</c:v>
                  </c:pt>
                  <c:pt idx="269">
                    <c:v> f</c:v>
                  </c:pt>
                  <c:pt idx="270">
                    <c:v> f</c:v>
                  </c:pt>
                  <c:pt idx="271">
                    <c:v> f</c:v>
                  </c:pt>
                  <c:pt idx="272">
                    <c:v> f</c:v>
                  </c:pt>
                  <c:pt idx="273">
                    <c:v> f</c:v>
                  </c:pt>
                  <c:pt idx="274">
                    <c:v> f</c:v>
                  </c:pt>
                  <c:pt idx="275">
                    <c:v> f</c:v>
                  </c:pt>
                  <c:pt idx="276">
                    <c:v> f</c:v>
                  </c:pt>
                  <c:pt idx="277">
                    <c:v> f</c:v>
                  </c:pt>
                  <c:pt idx="278">
                    <c:v> f</c:v>
                  </c:pt>
                  <c:pt idx="279">
                    <c:v> f</c:v>
                  </c:pt>
                  <c:pt idx="280">
                    <c:v> f</c:v>
                  </c:pt>
                  <c:pt idx="281">
                    <c:v> f</c:v>
                  </c:pt>
                  <c:pt idx="282">
                    <c:v> f</c:v>
                  </c:pt>
                  <c:pt idx="283">
                    <c:v> f</c:v>
                  </c:pt>
                  <c:pt idx="284">
                    <c:v> f</c:v>
                  </c:pt>
                  <c:pt idx="285">
                    <c:v> f</c:v>
                  </c:pt>
                  <c:pt idx="286">
                    <c:v> f</c:v>
                  </c:pt>
                  <c:pt idx="287">
                    <c:v> f</c:v>
                  </c:pt>
                  <c:pt idx="288">
                    <c:v> f</c:v>
                  </c:pt>
                  <c:pt idx="289">
                    <c:v> f</c:v>
                  </c:pt>
                  <c:pt idx="290">
                    <c:v> f</c:v>
                  </c:pt>
                  <c:pt idx="291">
                    <c:v> f</c:v>
                  </c:pt>
                  <c:pt idx="292">
                    <c:v> f</c:v>
                  </c:pt>
                  <c:pt idx="293">
                    <c:v> f</c:v>
                  </c:pt>
                  <c:pt idx="294">
                    <c:v> f</c:v>
                  </c:pt>
                  <c:pt idx="295">
                    <c:v> f</c:v>
                  </c:pt>
                  <c:pt idx="296">
                    <c:v> f</c:v>
                  </c:pt>
                  <c:pt idx="297">
                    <c:v> f</c:v>
                  </c:pt>
                  <c:pt idx="298">
                    <c:v> f</c:v>
                  </c:pt>
                  <c:pt idx="299">
                    <c:v> f</c:v>
                  </c:pt>
                  <c:pt idx="300">
                    <c:v> f</c:v>
                  </c:pt>
                  <c:pt idx="301">
                    <c:v> f</c:v>
                  </c:pt>
                  <c:pt idx="302">
                    <c:v> f</c:v>
                  </c:pt>
                  <c:pt idx="303">
                    <c:v> f</c:v>
                  </c:pt>
                  <c:pt idx="304">
                    <c:v> f</c:v>
                  </c:pt>
                  <c:pt idx="305">
                    <c:v> f</c:v>
                  </c:pt>
                  <c:pt idx="306">
                    <c:v> f</c:v>
                  </c:pt>
                  <c:pt idx="307">
                    <c:v> f</c:v>
                  </c:pt>
                  <c:pt idx="308">
                    <c:v> f</c:v>
                  </c:pt>
                  <c:pt idx="309">
                    <c:v> f</c:v>
                  </c:pt>
                  <c:pt idx="310">
                    <c:v> f</c:v>
                  </c:pt>
                  <c:pt idx="311">
                    <c:v> f</c:v>
                  </c:pt>
                  <c:pt idx="312">
                    <c:v> f</c:v>
                  </c:pt>
                  <c:pt idx="313">
                    <c:v> f</c:v>
                  </c:pt>
                  <c:pt idx="314">
                    <c:v> f</c:v>
                  </c:pt>
                  <c:pt idx="315">
                    <c:v> f</c:v>
                  </c:pt>
                  <c:pt idx="316">
                    <c:v> f</c:v>
                  </c:pt>
                  <c:pt idx="317">
                    <c:v> f</c:v>
                  </c:pt>
                  <c:pt idx="318">
                    <c:v> f</c:v>
                  </c:pt>
                  <c:pt idx="319">
                    <c:v> f</c:v>
                  </c:pt>
                  <c:pt idx="320">
                    <c:v> f</c:v>
                  </c:pt>
                  <c:pt idx="321">
                    <c:v> f</c:v>
                  </c:pt>
                  <c:pt idx="322">
                    <c:v> f</c:v>
                  </c:pt>
                  <c:pt idx="323">
                    <c:v> f</c:v>
                  </c:pt>
                  <c:pt idx="324">
                    <c:v> f</c:v>
                  </c:pt>
                  <c:pt idx="325">
                    <c:v> f</c:v>
                  </c:pt>
                  <c:pt idx="326">
                    <c:v> f</c:v>
                  </c:pt>
                  <c:pt idx="327">
                    <c:v> f</c:v>
                  </c:pt>
                  <c:pt idx="328">
                    <c:v> f</c:v>
                  </c:pt>
                  <c:pt idx="329">
                    <c:v> f</c:v>
                  </c:pt>
                  <c:pt idx="330">
                    <c:v> f</c:v>
                  </c:pt>
                  <c:pt idx="331">
                    <c:v> f</c:v>
                  </c:pt>
                  <c:pt idx="332">
                    <c:v> f</c:v>
                  </c:pt>
                  <c:pt idx="333">
                    <c:v> f</c:v>
                  </c:pt>
                  <c:pt idx="334">
                    <c:v> f</c:v>
                  </c:pt>
                  <c:pt idx="335">
                    <c:v> f</c:v>
                  </c:pt>
                  <c:pt idx="336">
                    <c:v> f</c:v>
                  </c:pt>
                  <c:pt idx="337">
                    <c:v> f</c:v>
                  </c:pt>
                  <c:pt idx="338">
                    <c:v> f</c:v>
                  </c:pt>
                  <c:pt idx="339">
                    <c:v> f</c:v>
                  </c:pt>
                  <c:pt idx="340">
                    <c:v> f</c:v>
                  </c:pt>
                  <c:pt idx="341">
                    <c:v> f</c:v>
                  </c:pt>
                  <c:pt idx="342">
                    <c:v> f</c:v>
                  </c:pt>
                  <c:pt idx="343">
                    <c:v> f</c:v>
                  </c:pt>
                  <c:pt idx="344">
                    <c:v> f</c:v>
                  </c:pt>
                  <c:pt idx="345">
                    <c:v> f</c:v>
                  </c:pt>
                  <c:pt idx="346">
                    <c:v> f</c:v>
                  </c:pt>
                  <c:pt idx="347">
                    <c:v> f</c:v>
                  </c:pt>
                  <c:pt idx="348">
                    <c:v> f</c:v>
                  </c:pt>
                  <c:pt idx="349">
                    <c:v> f</c:v>
                  </c:pt>
                  <c:pt idx="350">
                    <c:v> f</c:v>
                  </c:pt>
                  <c:pt idx="351">
                    <c:v> f</c:v>
                  </c:pt>
                  <c:pt idx="352">
                    <c:v> f</c:v>
                  </c:pt>
                  <c:pt idx="353">
                    <c:v> f</c:v>
                  </c:pt>
                  <c:pt idx="354">
                    <c:v> f</c:v>
                  </c:pt>
                  <c:pt idx="355">
                    <c:v> f</c:v>
                  </c:pt>
                  <c:pt idx="356">
                    <c:v> f</c:v>
                  </c:pt>
                  <c:pt idx="357">
                    <c:v> f</c:v>
                  </c:pt>
                  <c:pt idx="358">
                    <c:v> f</c:v>
                  </c:pt>
                  <c:pt idx="359">
                    <c:v> f</c:v>
                  </c:pt>
                  <c:pt idx="360">
                    <c:v> f</c:v>
                  </c:pt>
                  <c:pt idx="361">
                    <c:v> f</c:v>
                  </c:pt>
                  <c:pt idx="362">
                    <c:v> f</c:v>
                  </c:pt>
                  <c:pt idx="363">
                    <c:v> f</c:v>
                  </c:pt>
                  <c:pt idx="364">
                    <c:v> f</c:v>
                  </c:pt>
                  <c:pt idx="365">
                    <c:v> f</c:v>
                  </c:pt>
                  <c:pt idx="366">
                    <c:v> f</c:v>
                  </c:pt>
                  <c:pt idx="367">
                    <c:v> f</c:v>
                  </c:pt>
                  <c:pt idx="368">
                    <c:v> f</c:v>
                  </c:pt>
                  <c:pt idx="369">
                    <c:v> f</c:v>
                  </c:pt>
                  <c:pt idx="370">
                    <c:v> f</c:v>
                  </c:pt>
                  <c:pt idx="371">
                    <c:v> f</c:v>
                  </c:pt>
                  <c:pt idx="372">
                    <c:v> f</c:v>
                  </c:pt>
                  <c:pt idx="373">
                    <c:v> f</c:v>
                  </c:pt>
                  <c:pt idx="374">
                    <c:v> f</c:v>
                  </c:pt>
                  <c:pt idx="375">
                    <c:v> f</c:v>
                  </c:pt>
                  <c:pt idx="376">
                    <c:v> f</c:v>
                  </c:pt>
                  <c:pt idx="377">
                    <c:v> f</c:v>
                  </c:pt>
                  <c:pt idx="378">
                    <c:v> f</c:v>
                  </c:pt>
                  <c:pt idx="379">
                    <c:v> f</c:v>
                  </c:pt>
                  <c:pt idx="380">
                    <c:v> f</c:v>
                  </c:pt>
                  <c:pt idx="381">
                    <c:v> f</c:v>
                  </c:pt>
                  <c:pt idx="382">
                    <c:v> f</c:v>
                  </c:pt>
                  <c:pt idx="383">
                    <c:v> f</c:v>
                  </c:pt>
                  <c:pt idx="384">
                    <c:v> f</c:v>
                  </c:pt>
                  <c:pt idx="385">
                    <c:v> f</c:v>
                  </c:pt>
                  <c:pt idx="386">
                    <c:v> f</c:v>
                  </c:pt>
                  <c:pt idx="387">
                    <c:v> f</c:v>
                  </c:pt>
                  <c:pt idx="388">
                    <c:v> f</c:v>
                  </c:pt>
                  <c:pt idx="389">
                    <c:v> f</c:v>
                  </c:pt>
                  <c:pt idx="390">
                    <c:v> f</c:v>
                  </c:pt>
                  <c:pt idx="391">
                    <c:v> f</c:v>
                  </c:pt>
                  <c:pt idx="392">
                    <c:v> f</c:v>
                  </c:pt>
                  <c:pt idx="393">
                    <c:v> f</c:v>
                  </c:pt>
                  <c:pt idx="394">
                    <c:v> f</c:v>
                  </c:pt>
                  <c:pt idx="395">
                    <c:v> f</c:v>
                  </c:pt>
                  <c:pt idx="396">
                    <c:v> f</c:v>
                  </c:pt>
                  <c:pt idx="397">
                    <c:v> f</c:v>
                  </c:pt>
                  <c:pt idx="398">
                    <c:v> f</c:v>
                  </c:pt>
                  <c:pt idx="399">
                    <c:v> f</c:v>
                  </c:pt>
                  <c:pt idx="400">
                    <c:v> f</c:v>
                  </c:pt>
                  <c:pt idx="401">
                    <c:v> f</c:v>
                  </c:pt>
                  <c:pt idx="402">
                    <c:v> f</c:v>
                  </c:pt>
                  <c:pt idx="403">
                    <c:v> f</c:v>
                  </c:pt>
                  <c:pt idx="404">
                    <c:v> f</c:v>
                  </c:pt>
                  <c:pt idx="405">
                    <c:v> f</c:v>
                  </c:pt>
                  <c:pt idx="406">
                    <c:v> f</c:v>
                  </c:pt>
                  <c:pt idx="407">
                    <c:v> f</c:v>
                  </c:pt>
                  <c:pt idx="408">
                    <c:v> f</c:v>
                  </c:pt>
                  <c:pt idx="409">
                    <c:v> f</c:v>
                  </c:pt>
                  <c:pt idx="410">
                    <c:v> f</c:v>
                  </c:pt>
                  <c:pt idx="411">
                    <c:v> f</c:v>
                  </c:pt>
                  <c:pt idx="412">
                    <c:v> f</c:v>
                  </c:pt>
                  <c:pt idx="413">
                    <c:v> f</c:v>
                  </c:pt>
                  <c:pt idx="414">
                    <c:v> f</c:v>
                  </c:pt>
                  <c:pt idx="415">
                    <c:v> f</c:v>
                  </c:pt>
                  <c:pt idx="416">
                    <c:v> f</c:v>
                  </c:pt>
                  <c:pt idx="417">
                    <c:v> f</c:v>
                  </c:pt>
                  <c:pt idx="418">
                    <c:v> f</c:v>
                  </c:pt>
                  <c:pt idx="419">
                    <c:v> f</c:v>
                  </c:pt>
                  <c:pt idx="420">
                    <c:v> f</c:v>
                  </c:pt>
                  <c:pt idx="421">
                    <c:v> f</c:v>
                  </c:pt>
                  <c:pt idx="422">
                    <c:v> f</c:v>
                  </c:pt>
                  <c:pt idx="423">
                    <c:v> f</c:v>
                  </c:pt>
                  <c:pt idx="424">
                    <c:v> f</c:v>
                  </c:pt>
                  <c:pt idx="425">
                    <c:v> f</c:v>
                  </c:pt>
                  <c:pt idx="426">
                    <c:v> f</c:v>
                  </c:pt>
                  <c:pt idx="427">
                    <c:v> f</c:v>
                  </c:pt>
                  <c:pt idx="428">
                    <c:v> f</c:v>
                  </c:pt>
                  <c:pt idx="429">
                    <c:v> f</c:v>
                  </c:pt>
                  <c:pt idx="430">
                    <c:v> f</c:v>
                  </c:pt>
                  <c:pt idx="431">
                    <c:v> f</c:v>
                  </c:pt>
                  <c:pt idx="432">
                    <c:v> f</c:v>
                  </c:pt>
                  <c:pt idx="433">
                    <c:v> f</c:v>
                  </c:pt>
                  <c:pt idx="434">
                    <c:v> f</c:v>
                  </c:pt>
                  <c:pt idx="435">
                    <c:v> f</c:v>
                  </c:pt>
                  <c:pt idx="436">
                    <c:v> f</c:v>
                  </c:pt>
                  <c:pt idx="437">
                    <c:v> f</c:v>
                  </c:pt>
                  <c:pt idx="438">
                    <c:v> f</c:v>
                  </c:pt>
                  <c:pt idx="439">
                    <c:v> f</c:v>
                  </c:pt>
                  <c:pt idx="440">
                    <c:v> f</c:v>
                  </c:pt>
                  <c:pt idx="441">
                    <c:v> f</c:v>
                  </c:pt>
                  <c:pt idx="442">
                    <c:v> f</c:v>
                  </c:pt>
                  <c:pt idx="443">
                    <c:v> f</c:v>
                  </c:pt>
                  <c:pt idx="444">
                    <c:v> f</c:v>
                  </c:pt>
                  <c:pt idx="445">
                    <c:v> f</c:v>
                  </c:pt>
                  <c:pt idx="446">
                    <c:v> f</c:v>
                  </c:pt>
                  <c:pt idx="447">
                    <c:v> f</c:v>
                  </c:pt>
                  <c:pt idx="448">
                    <c:v> f</c:v>
                  </c:pt>
                  <c:pt idx="449">
                    <c:v> f</c:v>
                  </c:pt>
                  <c:pt idx="450">
                    <c:v> f</c:v>
                  </c:pt>
                  <c:pt idx="451">
                    <c:v> f</c:v>
                  </c:pt>
                  <c:pt idx="452">
                    <c:v> f</c:v>
                  </c:pt>
                  <c:pt idx="453">
                    <c:v> f</c:v>
                  </c:pt>
                  <c:pt idx="454">
                    <c:v> f</c:v>
                  </c:pt>
                  <c:pt idx="455">
                    <c:v> f</c:v>
                  </c:pt>
                  <c:pt idx="456">
                    <c:v> f</c:v>
                  </c:pt>
                  <c:pt idx="457">
                    <c:v> f</c:v>
                  </c:pt>
                  <c:pt idx="458">
                    <c:v> f</c:v>
                  </c:pt>
                  <c:pt idx="459">
                    <c:v> f</c:v>
                  </c:pt>
                  <c:pt idx="460">
                    <c:v> f</c:v>
                  </c:pt>
                  <c:pt idx="461">
                    <c:v> f</c:v>
                  </c:pt>
                  <c:pt idx="462">
                    <c:v> f</c:v>
                  </c:pt>
                  <c:pt idx="463">
                    <c:v> f</c:v>
                  </c:pt>
                  <c:pt idx="464">
                    <c:v> f</c:v>
                  </c:pt>
                  <c:pt idx="465">
                    <c:v> f</c:v>
                  </c:pt>
                  <c:pt idx="466">
                    <c:v> f</c:v>
                  </c:pt>
                  <c:pt idx="467">
                    <c:v> f</c:v>
                  </c:pt>
                  <c:pt idx="468">
                    <c:v> f</c:v>
                  </c:pt>
                  <c:pt idx="469">
                    <c:v> f</c:v>
                  </c:pt>
                  <c:pt idx="470">
                    <c:v> f</c:v>
                  </c:pt>
                  <c:pt idx="471">
                    <c:v> f</c:v>
                  </c:pt>
                  <c:pt idx="472">
                    <c:v> f</c:v>
                  </c:pt>
                  <c:pt idx="473">
                    <c:v> f</c:v>
                  </c:pt>
                  <c:pt idx="474">
                    <c:v> f</c:v>
                  </c:pt>
                  <c:pt idx="475">
                    <c:v> f</c:v>
                  </c:pt>
                  <c:pt idx="476">
                    <c:v> f</c:v>
                  </c:pt>
                  <c:pt idx="477">
                    <c:v> f</c:v>
                  </c:pt>
                  <c:pt idx="478">
                    <c:v> f</c:v>
                  </c:pt>
                  <c:pt idx="479">
                    <c:v> f</c:v>
                  </c:pt>
                  <c:pt idx="480">
                    <c:v> f</c:v>
                  </c:pt>
                  <c:pt idx="481">
                    <c:v> f</c:v>
                  </c:pt>
                  <c:pt idx="482">
                    <c:v> f</c:v>
                  </c:pt>
                  <c:pt idx="483">
                    <c:v> f</c:v>
                  </c:pt>
                  <c:pt idx="484">
                    <c:v> f</c:v>
                  </c:pt>
                  <c:pt idx="485">
                    <c:v> f</c:v>
                  </c:pt>
                  <c:pt idx="486">
                    <c:v> f</c:v>
                  </c:pt>
                  <c:pt idx="487">
                    <c:v> f</c:v>
                  </c:pt>
                  <c:pt idx="488">
                    <c:v> f</c:v>
                  </c:pt>
                  <c:pt idx="489">
                    <c:v> f</c:v>
                  </c:pt>
                  <c:pt idx="490">
                    <c:v> f</c:v>
                  </c:pt>
                  <c:pt idx="491">
                    <c:v> f</c:v>
                  </c:pt>
                  <c:pt idx="492">
                    <c:v> f</c:v>
                  </c:pt>
                  <c:pt idx="493">
                    <c:v> f</c:v>
                  </c:pt>
                  <c:pt idx="494">
                    <c:v> f</c:v>
                  </c:pt>
                  <c:pt idx="495">
                    <c:v> f</c:v>
                  </c:pt>
                  <c:pt idx="496">
                    <c:v> f</c:v>
                  </c:pt>
                  <c:pt idx="497">
                    <c:v> f</c:v>
                  </c:pt>
                  <c:pt idx="498">
                    <c:v> f</c:v>
                  </c:pt>
                  <c:pt idx="499">
                    <c:v> f</c:v>
                  </c:pt>
                  <c:pt idx="500">
                    <c:v> f</c:v>
                  </c:pt>
                </c15:dlblRangeCache>
              </c15:datalabelsRange>
            </c:ext>
            <c:ext xmlns:c16="http://schemas.microsoft.com/office/drawing/2014/chart" uri="{C3380CC4-5D6E-409C-BE32-E72D297353CC}">
              <c16:uniqueId val="{00000263-C93E-482B-9F1E-A38FA2C2130A}"/>
            </c:ext>
          </c:extLst>
        </c:ser>
        <c:ser>
          <c:idx val="4"/>
          <c:order val="5"/>
          <c:spPr>
            <a:ln w="19050">
              <a:noFill/>
            </a:ln>
            <a:effectLst/>
          </c:spPr>
          <c:marker>
            <c:symbol val="plus"/>
            <c:size val="5"/>
            <c:spPr>
              <a:noFill/>
              <a:ln>
                <a:solidFill>
                  <a:srgbClr val="FF0000"/>
                </a:solidFill>
                <a:prstDash val="solid"/>
              </a:ln>
            </c:spPr>
          </c:marker>
          <c:dLbls>
            <c:dLbl>
              <c:idx val="0"/>
              <c:tx>
                <c:rich>
                  <a:bodyPr/>
                  <a:lstStyle/>
                  <a:p>
                    <a:fld id="{BFF11E85-5A8D-4AED-A955-A22E0604F38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4-C93E-482B-9F1E-A38FA2C2130A}"/>
                </c:ext>
              </c:extLst>
            </c:dLbl>
            <c:dLbl>
              <c:idx val="1"/>
              <c:tx>
                <c:rich>
                  <a:bodyPr/>
                  <a:lstStyle/>
                  <a:p>
                    <a:fld id="{367D2587-B51D-4E68-8AB9-BDDDB7F187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5-C93E-482B-9F1E-A38FA2C2130A}"/>
                </c:ext>
              </c:extLst>
            </c:dLbl>
            <c:dLbl>
              <c:idx val="2"/>
              <c:tx>
                <c:rich>
                  <a:bodyPr/>
                  <a:lstStyle/>
                  <a:p>
                    <a:fld id="{45F3FCCA-1125-4DB8-8E6C-193E2240D4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6-C93E-482B-9F1E-A38FA2C2130A}"/>
                </c:ext>
              </c:extLst>
            </c:dLbl>
            <c:dLbl>
              <c:idx val="3"/>
              <c:tx>
                <c:rich>
                  <a:bodyPr/>
                  <a:lstStyle/>
                  <a:p>
                    <a:fld id="{D6F6D3C6-3DD6-43F1-9534-A5C30293F2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7-C93E-482B-9F1E-A38FA2C2130A}"/>
                </c:ext>
              </c:extLst>
            </c:dLbl>
            <c:dLbl>
              <c:idx val="4"/>
              <c:tx>
                <c:rich>
                  <a:bodyPr/>
                  <a:lstStyle/>
                  <a:p>
                    <a:fld id="{0A4CE312-6DF1-4C7B-A533-267F80ACC5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8-C93E-482B-9F1E-A38FA2C2130A}"/>
                </c:ext>
              </c:extLst>
            </c:dLbl>
            <c:dLbl>
              <c:idx val="5"/>
              <c:tx>
                <c:rich>
                  <a:bodyPr/>
                  <a:lstStyle/>
                  <a:p>
                    <a:fld id="{8C4002FC-7A87-4D22-B700-9AA5B39BD9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9-C93E-482B-9F1E-A38FA2C2130A}"/>
                </c:ext>
              </c:extLst>
            </c:dLbl>
            <c:dLbl>
              <c:idx val="6"/>
              <c:tx>
                <c:rich>
                  <a:bodyPr/>
                  <a:lstStyle/>
                  <a:p>
                    <a:fld id="{9AF8F395-4620-479A-A4AE-D069AB1F10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A-C93E-482B-9F1E-A38FA2C2130A}"/>
                </c:ext>
              </c:extLst>
            </c:dLbl>
            <c:dLbl>
              <c:idx val="7"/>
              <c:tx>
                <c:rich>
                  <a:bodyPr/>
                  <a:lstStyle/>
                  <a:p>
                    <a:fld id="{5131F6D9-725E-4148-A1AF-C3F994A3BA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B-C93E-482B-9F1E-A38FA2C2130A}"/>
                </c:ext>
              </c:extLst>
            </c:dLbl>
            <c:dLbl>
              <c:idx val="8"/>
              <c:tx>
                <c:rich>
                  <a:bodyPr/>
                  <a:lstStyle/>
                  <a:p>
                    <a:fld id="{DC39D303-8F53-475D-B9DF-069E7DF194F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C-C93E-482B-9F1E-A38FA2C2130A}"/>
                </c:ext>
              </c:extLst>
            </c:dLbl>
            <c:dLbl>
              <c:idx val="9"/>
              <c:tx>
                <c:rich>
                  <a:bodyPr/>
                  <a:lstStyle/>
                  <a:p>
                    <a:fld id="{667481A4-D214-456B-ADB2-C472E24698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D-C93E-482B-9F1E-A38FA2C2130A}"/>
                </c:ext>
              </c:extLst>
            </c:dLbl>
            <c:dLbl>
              <c:idx val="10"/>
              <c:tx>
                <c:rich>
                  <a:bodyPr/>
                  <a:lstStyle/>
                  <a:p>
                    <a:fld id="{0452935D-77F4-438C-95B5-16478226E0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E-C93E-482B-9F1E-A38FA2C2130A}"/>
                </c:ext>
              </c:extLst>
            </c:dLbl>
            <c:dLbl>
              <c:idx val="11"/>
              <c:tx>
                <c:rich>
                  <a:bodyPr/>
                  <a:lstStyle/>
                  <a:p>
                    <a:fld id="{E2A1ECCE-C983-467F-8797-7ABAA0068D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6F-C93E-482B-9F1E-A38FA2C2130A}"/>
                </c:ext>
              </c:extLst>
            </c:dLbl>
            <c:dLbl>
              <c:idx val="12"/>
              <c:tx>
                <c:rich>
                  <a:bodyPr/>
                  <a:lstStyle/>
                  <a:p>
                    <a:fld id="{5BFA79C4-2420-45FD-9E84-A6C9671879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0-C93E-482B-9F1E-A38FA2C2130A}"/>
                </c:ext>
              </c:extLst>
            </c:dLbl>
            <c:dLbl>
              <c:idx val="13"/>
              <c:tx>
                <c:rich>
                  <a:bodyPr/>
                  <a:lstStyle/>
                  <a:p>
                    <a:fld id="{62661322-2E45-4E5F-BB06-2E05BAC95D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1-C93E-482B-9F1E-A38FA2C2130A}"/>
                </c:ext>
              </c:extLst>
            </c:dLbl>
            <c:dLbl>
              <c:idx val="14"/>
              <c:tx>
                <c:rich>
                  <a:bodyPr/>
                  <a:lstStyle/>
                  <a:p>
                    <a:fld id="{85C959DA-C3B7-4449-B8F3-14509FFF320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2-C93E-482B-9F1E-A38FA2C2130A}"/>
                </c:ext>
              </c:extLst>
            </c:dLbl>
            <c:dLbl>
              <c:idx val="15"/>
              <c:tx>
                <c:rich>
                  <a:bodyPr/>
                  <a:lstStyle/>
                  <a:p>
                    <a:fld id="{A7DCC1AA-B4A3-4B48-8B91-7D14921206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3-C93E-482B-9F1E-A38FA2C2130A}"/>
                </c:ext>
              </c:extLst>
            </c:dLbl>
            <c:dLbl>
              <c:idx val="16"/>
              <c:tx>
                <c:rich>
                  <a:bodyPr/>
                  <a:lstStyle/>
                  <a:p>
                    <a:fld id="{C8DB30E4-1C64-4396-B3AE-671F412A6B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4-C93E-482B-9F1E-A38FA2C2130A}"/>
                </c:ext>
              </c:extLst>
            </c:dLbl>
            <c:dLbl>
              <c:idx val="17"/>
              <c:tx>
                <c:rich>
                  <a:bodyPr/>
                  <a:lstStyle/>
                  <a:p>
                    <a:fld id="{B8F9883C-1C9E-40DA-81D6-F3526FD121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5-C93E-482B-9F1E-A38FA2C2130A}"/>
                </c:ext>
              </c:extLst>
            </c:dLbl>
            <c:dLbl>
              <c:idx val="18"/>
              <c:tx>
                <c:rich>
                  <a:bodyPr/>
                  <a:lstStyle/>
                  <a:p>
                    <a:fld id="{C072D350-A3B3-4AEF-852B-A5CEFB8648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6-C93E-482B-9F1E-A38FA2C2130A}"/>
                </c:ext>
              </c:extLst>
            </c:dLbl>
            <c:dLbl>
              <c:idx val="19"/>
              <c:tx>
                <c:rich>
                  <a:bodyPr/>
                  <a:lstStyle/>
                  <a:p>
                    <a:fld id="{F22114E9-BDBE-4DCE-AC04-00E2F3225D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7-C93E-482B-9F1E-A38FA2C2130A}"/>
                </c:ext>
              </c:extLst>
            </c:dLbl>
            <c:dLbl>
              <c:idx val="20"/>
              <c:tx>
                <c:rich>
                  <a:bodyPr/>
                  <a:lstStyle/>
                  <a:p>
                    <a:fld id="{30F766B7-B54C-4DD9-B58B-7A68BA3724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8-C93E-482B-9F1E-A38FA2C2130A}"/>
                </c:ext>
              </c:extLst>
            </c:dLbl>
            <c:dLbl>
              <c:idx val="21"/>
              <c:tx>
                <c:rich>
                  <a:bodyPr/>
                  <a:lstStyle/>
                  <a:p>
                    <a:fld id="{054A1F15-0616-429E-B461-E6F9AA833D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9-C93E-482B-9F1E-A38FA2C2130A}"/>
                </c:ext>
              </c:extLst>
            </c:dLbl>
            <c:dLbl>
              <c:idx val="22"/>
              <c:tx>
                <c:rich>
                  <a:bodyPr/>
                  <a:lstStyle/>
                  <a:p>
                    <a:fld id="{5E0D7583-D380-4AFF-8950-A0AAD57BCED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A-C93E-482B-9F1E-A38FA2C2130A}"/>
                </c:ext>
              </c:extLst>
            </c:dLbl>
            <c:dLbl>
              <c:idx val="23"/>
              <c:tx>
                <c:rich>
                  <a:bodyPr/>
                  <a:lstStyle/>
                  <a:p>
                    <a:fld id="{247FCF97-16D5-40BB-A7A0-8D3D67A067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B-C93E-482B-9F1E-A38FA2C2130A}"/>
                </c:ext>
              </c:extLst>
            </c:dLbl>
            <c:dLbl>
              <c:idx val="24"/>
              <c:tx>
                <c:rich>
                  <a:bodyPr/>
                  <a:lstStyle/>
                  <a:p>
                    <a:fld id="{36E16787-D30C-4B38-AAD6-55204D072A7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C-C93E-482B-9F1E-A38FA2C2130A}"/>
                </c:ext>
              </c:extLst>
            </c:dLbl>
            <c:dLbl>
              <c:idx val="25"/>
              <c:tx>
                <c:rich>
                  <a:bodyPr/>
                  <a:lstStyle/>
                  <a:p>
                    <a:fld id="{88A8DC2A-044C-415F-AB42-139190C57F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D-C93E-482B-9F1E-A38FA2C2130A}"/>
                </c:ext>
              </c:extLst>
            </c:dLbl>
            <c:dLbl>
              <c:idx val="26"/>
              <c:tx>
                <c:rich>
                  <a:bodyPr/>
                  <a:lstStyle/>
                  <a:p>
                    <a:fld id="{46D731FC-701D-44CD-9653-B8E3516B6E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E-C93E-482B-9F1E-A38FA2C2130A}"/>
                </c:ext>
              </c:extLst>
            </c:dLbl>
            <c:dLbl>
              <c:idx val="27"/>
              <c:tx>
                <c:rich>
                  <a:bodyPr/>
                  <a:lstStyle/>
                  <a:p>
                    <a:fld id="{80D3D78D-1892-4D29-8624-D256CB9A3C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7F-C93E-482B-9F1E-A38FA2C2130A}"/>
                </c:ext>
              </c:extLst>
            </c:dLbl>
            <c:dLbl>
              <c:idx val="28"/>
              <c:tx>
                <c:rich>
                  <a:bodyPr/>
                  <a:lstStyle/>
                  <a:p>
                    <a:fld id="{84E4BDC2-6FD2-4450-AA65-4215548184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0-C93E-482B-9F1E-A38FA2C2130A}"/>
                </c:ext>
              </c:extLst>
            </c:dLbl>
            <c:dLbl>
              <c:idx val="29"/>
              <c:tx>
                <c:rich>
                  <a:bodyPr/>
                  <a:lstStyle/>
                  <a:p>
                    <a:fld id="{8FAF391E-16DF-4FB4-A9DA-7F412052DE8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1-C93E-482B-9F1E-A38FA2C2130A}"/>
                </c:ext>
              </c:extLst>
            </c:dLbl>
            <c:dLbl>
              <c:idx val="30"/>
              <c:tx>
                <c:rich>
                  <a:bodyPr/>
                  <a:lstStyle/>
                  <a:p>
                    <a:fld id="{69BED771-467B-4193-85C4-DD86F57362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2-C93E-482B-9F1E-A38FA2C2130A}"/>
                </c:ext>
              </c:extLst>
            </c:dLbl>
            <c:dLbl>
              <c:idx val="31"/>
              <c:tx>
                <c:rich>
                  <a:bodyPr/>
                  <a:lstStyle/>
                  <a:p>
                    <a:fld id="{64779F95-69AA-4594-94B1-E4EEB526C1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3-C93E-482B-9F1E-A38FA2C2130A}"/>
                </c:ext>
              </c:extLst>
            </c:dLbl>
            <c:dLbl>
              <c:idx val="32"/>
              <c:tx>
                <c:rich>
                  <a:bodyPr/>
                  <a:lstStyle/>
                  <a:p>
                    <a:fld id="{444E44F4-B375-453F-ABCE-F2D40CE1BC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4-C93E-482B-9F1E-A38FA2C2130A}"/>
                </c:ext>
              </c:extLst>
            </c:dLbl>
            <c:dLbl>
              <c:idx val="33"/>
              <c:tx>
                <c:rich>
                  <a:bodyPr/>
                  <a:lstStyle/>
                  <a:p>
                    <a:fld id="{F8317128-47BA-478C-B078-36742BE26E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5-C93E-482B-9F1E-A38FA2C2130A}"/>
                </c:ext>
              </c:extLst>
            </c:dLbl>
            <c:dLbl>
              <c:idx val="34"/>
              <c:tx>
                <c:rich>
                  <a:bodyPr/>
                  <a:lstStyle/>
                  <a:p>
                    <a:fld id="{2FF07F27-5177-473E-A576-CB0E6BD5C6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6-C93E-482B-9F1E-A38FA2C2130A}"/>
                </c:ext>
              </c:extLst>
            </c:dLbl>
            <c:dLbl>
              <c:idx val="35"/>
              <c:tx>
                <c:rich>
                  <a:bodyPr/>
                  <a:lstStyle/>
                  <a:p>
                    <a:fld id="{E89B7E65-69F9-433A-835D-74BE086998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7-C93E-482B-9F1E-A38FA2C2130A}"/>
                </c:ext>
              </c:extLst>
            </c:dLbl>
            <c:dLbl>
              <c:idx val="36"/>
              <c:tx>
                <c:rich>
                  <a:bodyPr/>
                  <a:lstStyle/>
                  <a:p>
                    <a:fld id="{8429DB7C-D74B-48AA-A981-2394D0A619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8-C93E-482B-9F1E-A38FA2C2130A}"/>
                </c:ext>
              </c:extLst>
            </c:dLbl>
            <c:dLbl>
              <c:idx val="37"/>
              <c:tx>
                <c:rich>
                  <a:bodyPr/>
                  <a:lstStyle/>
                  <a:p>
                    <a:fld id="{A805C7D7-D91B-490A-8527-ABBF135DAC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9-C93E-482B-9F1E-A38FA2C2130A}"/>
                </c:ext>
              </c:extLst>
            </c:dLbl>
            <c:dLbl>
              <c:idx val="38"/>
              <c:tx>
                <c:rich>
                  <a:bodyPr/>
                  <a:lstStyle/>
                  <a:p>
                    <a:fld id="{3AA0C1E5-DB06-42EA-AA8E-4934273F3F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A-C93E-482B-9F1E-A38FA2C2130A}"/>
                </c:ext>
              </c:extLst>
            </c:dLbl>
            <c:dLbl>
              <c:idx val="39"/>
              <c:tx>
                <c:rich>
                  <a:bodyPr/>
                  <a:lstStyle/>
                  <a:p>
                    <a:fld id="{BFF58F62-FFED-4171-9E7E-685EB80C50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B-C93E-482B-9F1E-A38FA2C2130A}"/>
                </c:ext>
              </c:extLst>
            </c:dLbl>
            <c:dLbl>
              <c:idx val="40"/>
              <c:tx>
                <c:rich>
                  <a:bodyPr/>
                  <a:lstStyle/>
                  <a:p>
                    <a:fld id="{398FDF13-20B6-4001-B943-3672753DA1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C-C93E-482B-9F1E-A38FA2C2130A}"/>
                </c:ext>
              </c:extLst>
            </c:dLbl>
            <c:dLbl>
              <c:idx val="41"/>
              <c:tx>
                <c:rich>
                  <a:bodyPr/>
                  <a:lstStyle/>
                  <a:p>
                    <a:fld id="{ABAA59A7-8C95-4A16-BB23-3FB6F2EF35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D-C93E-482B-9F1E-A38FA2C2130A}"/>
                </c:ext>
              </c:extLst>
            </c:dLbl>
            <c:dLbl>
              <c:idx val="42"/>
              <c:tx>
                <c:rich>
                  <a:bodyPr/>
                  <a:lstStyle/>
                  <a:p>
                    <a:fld id="{6D2226EE-E34C-4521-B7ED-468512BC73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E-C93E-482B-9F1E-A38FA2C2130A}"/>
                </c:ext>
              </c:extLst>
            </c:dLbl>
            <c:dLbl>
              <c:idx val="43"/>
              <c:tx>
                <c:rich>
                  <a:bodyPr/>
                  <a:lstStyle/>
                  <a:p>
                    <a:fld id="{4BC340FE-F609-413E-B25D-FCCDC81558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8F-C93E-482B-9F1E-A38FA2C2130A}"/>
                </c:ext>
              </c:extLst>
            </c:dLbl>
            <c:dLbl>
              <c:idx val="44"/>
              <c:tx>
                <c:rich>
                  <a:bodyPr/>
                  <a:lstStyle/>
                  <a:p>
                    <a:fld id="{66F7C193-C5B1-4DE8-8B86-CF4D9BAA9F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0-C93E-482B-9F1E-A38FA2C2130A}"/>
                </c:ext>
              </c:extLst>
            </c:dLbl>
            <c:dLbl>
              <c:idx val="45"/>
              <c:tx>
                <c:rich>
                  <a:bodyPr/>
                  <a:lstStyle/>
                  <a:p>
                    <a:fld id="{51AF31AF-D082-491C-A09A-947024E2A8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1-C93E-482B-9F1E-A38FA2C2130A}"/>
                </c:ext>
              </c:extLst>
            </c:dLbl>
            <c:dLbl>
              <c:idx val="46"/>
              <c:tx>
                <c:rich>
                  <a:bodyPr/>
                  <a:lstStyle/>
                  <a:p>
                    <a:fld id="{9BFEDD84-87F5-41FC-8939-0F180D9A10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2-C93E-482B-9F1E-A38FA2C2130A}"/>
                </c:ext>
              </c:extLst>
            </c:dLbl>
            <c:dLbl>
              <c:idx val="47"/>
              <c:tx>
                <c:rich>
                  <a:bodyPr/>
                  <a:lstStyle/>
                  <a:p>
                    <a:fld id="{FCE5099D-3FF4-4D1B-B906-D763C5E061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3-C93E-482B-9F1E-A38FA2C2130A}"/>
                </c:ext>
              </c:extLst>
            </c:dLbl>
            <c:dLbl>
              <c:idx val="48"/>
              <c:tx>
                <c:rich>
                  <a:bodyPr/>
                  <a:lstStyle/>
                  <a:p>
                    <a:fld id="{45336539-44D3-4C46-93E5-AB4CF1C934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4-C93E-482B-9F1E-A38FA2C2130A}"/>
                </c:ext>
              </c:extLst>
            </c:dLbl>
            <c:dLbl>
              <c:idx val="49"/>
              <c:tx>
                <c:rich>
                  <a:bodyPr/>
                  <a:lstStyle/>
                  <a:p>
                    <a:fld id="{949E19BA-E9D5-404D-A5FD-A94737FB3DA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5-C93E-482B-9F1E-A38FA2C2130A}"/>
                </c:ext>
              </c:extLst>
            </c:dLbl>
            <c:dLbl>
              <c:idx val="50"/>
              <c:tx>
                <c:rich>
                  <a:bodyPr/>
                  <a:lstStyle/>
                  <a:p>
                    <a:fld id="{F00752F0-54F2-4D90-91A1-C5A8E78EDD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6-C93E-482B-9F1E-A38FA2C2130A}"/>
                </c:ext>
              </c:extLst>
            </c:dLbl>
            <c:dLbl>
              <c:idx val="51"/>
              <c:tx>
                <c:rich>
                  <a:bodyPr/>
                  <a:lstStyle/>
                  <a:p>
                    <a:fld id="{28E7C83A-342D-4AE4-8B01-171C9ABDF4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7-C93E-482B-9F1E-A38FA2C2130A}"/>
                </c:ext>
              </c:extLst>
            </c:dLbl>
            <c:dLbl>
              <c:idx val="52"/>
              <c:tx>
                <c:rich>
                  <a:bodyPr/>
                  <a:lstStyle/>
                  <a:p>
                    <a:fld id="{81E43A43-F39B-4D1D-8737-B1E64763DC5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8-C93E-482B-9F1E-A38FA2C2130A}"/>
                </c:ext>
              </c:extLst>
            </c:dLbl>
            <c:dLbl>
              <c:idx val="53"/>
              <c:tx>
                <c:rich>
                  <a:bodyPr/>
                  <a:lstStyle/>
                  <a:p>
                    <a:fld id="{2D108FFF-AC25-40BE-9580-47CE37CC3A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9-C93E-482B-9F1E-A38FA2C2130A}"/>
                </c:ext>
              </c:extLst>
            </c:dLbl>
            <c:dLbl>
              <c:idx val="54"/>
              <c:tx>
                <c:rich>
                  <a:bodyPr/>
                  <a:lstStyle/>
                  <a:p>
                    <a:fld id="{068D2501-DB0E-4968-B1C6-D9C70DA8C6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A-C93E-482B-9F1E-A38FA2C2130A}"/>
                </c:ext>
              </c:extLst>
            </c:dLbl>
            <c:dLbl>
              <c:idx val="55"/>
              <c:tx>
                <c:rich>
                  <a:bodyPr/>
                  <a:lstStyle/>
                  <a:p>
                    <a:fld id="{A2492992-D7B0-47BE-863D-2790C94892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B-C93E-482B-9F1E-A38FA2C2130A}"/>
                </c:ext>
              </c:extLst>
            </c:dLbl>
            <c:dLbl>
              <c:idx val="56"/>
              <c:tx>
                <c:rich>
                  <a:bodyPr/>
                  <a:lstStyle/>
                  <a:p>
                    <a:fld id="{19420B28-A57C-4EC8-B071-49B67D807C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C-C93E-482B-9F1E-A38FA2C2130A}"/>
                </c:ext>
              </c:extLst>
            </c:dLbl>
            <c:dLbl>
              <c:idx val="57"/>
              <c:tx>
                <c:rich>
                  <a:bodyPr/>
                  <a:lstStyle/>
                  <a:p>
                    <a:fld id="{4B88E5F1-0F29-4E40-8D83-EFD04D745C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D-C93E-482B-9F1E-A38FA2C2130A}"/>
                </c:ext>
              </c:extLst>
            </c:dLbl>
            <c:dLbl>
              <c:idx val="58"/>
              <c:tx>
                <c:rich>
                  <a:bodyPr/>
                  <a:lstStyle/>
                  <a:p>
                    <a:fld id="{E0A2BCA3-8AA7-474D-ACB1-3A699E54D3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E-C93E-482B-9F1E-A38FA2C2130A}"/>
                </c:ext>
              </c:extLst>
            </c:dLbl>
            <c:dLbl>
              <c:idx val="59"/>
              <c:tx>
                <c:rich>
                  <a:bodyPr/>
                  <a:lstStyle/>
                  <a:p>
                    <a:fld id="{EEB99499-74B6-404F-8E92-0CD6D61470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9F-C93E-482B-9F1E-A38FA2C2130A}"/>
                </c:ext>
              </c:extLst>
            </c:dLbl>
            <c:dLbl>
              <c:idx val="60"/>
              <c:tx>
                <c:rich>
                  <a:bodyPr/>
                  <a:lstStyle/>
                  <a:p>
                    <a:fld id="{EB1E8720-4C95-4BA2-871B-BC7DE73C70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0-C93E-482B-9F1E-A38FA2C2130A}"/>
                </c:ext>
              </c:extLst>
            </c:dLbl>
            <c:dLbl>
              <c:idx val="61"/>
              <c:tx>
                <c:rich>
                  <a:bodyPr/>
                  <a:lstStyle/>
                  <a:p>
                    <a:fld id="{C6713B70-434F-4F2A-A2B2-902389222B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1-C93E-482B-9F1E-A38FA2C2130A}"/>
                </c:ext>
              </c:extLst>
            </c:dLbl>
            <c:dLbl>
              <c:idx val="62"/>
              <c:tx>
                <c:rich>
                  <a:bodyPr/>
                  <a:lstStyle/>
                  <a:p>
                    <a:fld id="{251C7FBF-EC61-4ACC-BA90-49E9DFAC9B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2-C93E-482B-9F1E-A38FA2C2130A}"/>
                </c:ext>
              </c:extLst>
            </c:dLbl>
            <c:dLbl>
              <c:idx val="63"/>
              <c:tx>
                <c:rich>
                  <a:bodyPr/>
                  <a:lstStyle/>
                  <a:p>
                    <a:fld id="{75716709-83DF-402D-BC29-FB3FC1A395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3-C93E-482B-9F1E-A38FA2C2130A}"/>
                </c:ext>
              </c:extLst>
            </c:dLbl>
            <c:dLbl>
              <c:idx val="64"/>
              <c:tx>
                <c:rich>
                  <a:bodyPr/>
                  <a:lstStyle/>
                  <a:p>
                    <a:fld id="{3A11E5AD-C0D4-44F7-90B4-ED44106DE2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4-C93E-482B-9F1E-A38FA2C2130A}"/>
                </c:ext>
              </c:extLst>
            </c:dLbl>
            <c:dLbl>
              <c:idx val="65"/>
              <c:tx>
                <c:rich>
                  <a:bodyPr/>
                  <a:lstStyle/>
                  <a:p>
                    <a:fld id="{9B3A0258-C645-4BC9-8639-7DF5176A42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5-C93E-482B-9F1E-A38FA2C2130A}"/>
                </c:ext>
              </c:extLst>
            </c:dLbl>
            <c:dLbl>
              <c:idx val="66"/>
              <c:tx>
                <c:rich>
                  <a:bodyPr/>
                  <a:lstStyle/>
                  <a:p>
                    <a:fld id="{846AB7E0-0E21-4288-9B09-72076727C4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6-C93E-482B-9F1E-A38FA2C2130A}"/>
                </c:ext>
              </c:extLst>
            </c:dLbl>
            <c:dLbl>
              <c:idx val="67"/>
              <c:tx>
                <c:rich>
                  <a:bodyPr/>
                  <a:lstStyle/>
                  <a:p>
                    <a:fld id="{32AE5060-5FFF-4CDB-8F6D-0778E16DBB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7-C93E-482B-9F1E-A38FA2C2130A}"/>
                </c:ext>
              </c:extLst>
            </c:dLbl>
            <c:dLbl>
              <c:idx val="68"/>
              <c:tx>
                <c:rich>
                  <a:bodyPr/>
                  <a:lstStyle/>
                  <a:p>
                    <a:fld id="{1E1E9205-9C44-4608-A6CD-BB5A8E546A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8-C93E-482B-9F1E-A38FA2C2130A}"/>
                </c:ext>
              </c:extLst>
            </c:dLbl>
            <c:dLbl>
              <c:idx val="69"/>
              <c:tx>
                <c:rich>
                  <a:bodyPr/>
                  <a:lstStyle/>
                  <a:p>
                    <a:fld id="{EDF9F92C-4ECA-4265-9A23-8F9553837EF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9-C93E-482B-9F1E-A38FA2C2130A}"/>
                </c:ext>
              </c:extLst>
            </c:dLbl>
            <c:dLbl>
              <c:idx val="70"/>
              <c:tx>
                <c:rich>
                  <a:bodyPr/>
                  <a:lstStyle/>
                  <a:p>
                    <a:fld id="{CCA4F18B-61C2-4423-817F-FF6B86C526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A-C93E-482B-9F1E-A38FA2C2130A}"/>
                </c:ext>
              </c:extLst>
            </c:dLbl>
            <c:dLbl>
              <c:idx val="71"/>
              <c:tx>
                <c:rich>
                  <a:bodyPr/>
                  <a:lstStyle/>
                  <a:p>
                    <a:fld id="{0DB27CA1-410D-4C37-B8AC-8622F3D99A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B-C93E-482B-9F1E-A38FA2C2130A}"/>
                </c:ext>
              </c:extLst>
            </c:dLbl>
            <c:dLbl>
              <c:idx val="72"/>
              <c:tx>
                <c:rich>
                  <a:bodyPr/>
                  <a:lstStyle/>
                  <a:p>
                    <a:fld id="{61766D5E-CDBC-4094-97D2-4366D67960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C-C93E-482B-9F1E-A38FA2C2130A}"/>
                </c:ext>
              </c:extLst>
            </c:dLbl>
            <c:dLbl>
              <c:idx val="73"/>
              <c:tx>
                <c:rich>
                  <a:bodyPr/>
                  <a:lstStyle/>
                  <a:p>
                    <a:fld id="{0CCC41B8-7F65-47C9-A32A-3865E8DB53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D-C93E-482B-9F1E-A38FA2C2130A}"/>
                </c:ext>
              </c:extLst>
            </c:dLbl>
            <c:dLbl>
              <c:idx val="74"/>
              <c:tx>
                <c:rich>
                  <a:bodyPr/>
                  <a:lstStyle/>
                  <a:p>
                    <a:fld id="{5B0236DE-7910-48C0-A2B8-ADCE6B84A8E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E-C93E-482B-9F1E-A38FA2C2130A}"/>
                </c:ext>
              </c:extLst>
            </c:dLbl>
            <c:dLbl>
              <c:idx val="75"/>
              <c:tx>
                <c:rich>
                  <a:bodyPr/>
                  <a:lstStyle/>
                  <a:p>
                    <a:fld id="{2A13A77F-7F80-4725-91E8-10A96B5A9E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AF-C93E-482B-9F1E-A38FA2C2130A}"/>
                </c:ext>
              </c:extLst>
            </c:dLbl>
            <c:dLbl>
              <c:idx val="76"/>
              <c:tx>
                <c:rich>
                  <a:bodyPr/>
                  <a:lstStyle/>
                  <a:p>
                    <a:fld id="{0B9B1ADD-E250-4938-8053-6A643E76EA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0-C93E-482B-9F1E-A38FA2C2130A}"/>
                </c:ext>
              </c:extLst>
            </c:dLbl>
            <c:dLbl>
              <c:idx val="77"/>
              <c:tx>
                <c:rich>
                  <a:bodyPr/>
                  <a:lstStyle/>
                  <a:p>
                    <a:fld id="{269DC8A6-5FCB-4498-9D70-CC0E18D2344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1-C93E-482B-9F1E-A38FA2C2130A}"/>
                </c:ext>
              </c:extLst>
            </c:dLbl>
            <c:dLbl>
              <c:idx val="78"/>
              <c:tx>
                <c:rich>
                  <a:bodyPr/>
                  <a:lstStyle/>
                  <a:p>
                    <a:fld id="{C8EFE1CF-DD0A-4483-96E6-688B23F43B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2-C93E-482B-9F1E-A38FA2C2130A}"/>
                </c:ext>
              </c:extLst>
            </c:dLbl>
            <c:dLbl>
              <c:idx val="79"/>
              <c:tx>
                <c:rich>
                  <a:bodyPr/>
                  <a:lstStyle/>
                  <a:p>
                    <a:fld id="{0E7EAE16-57CF-4B0A-AD16-FB78BB6642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3-C93E-482B-9F1E-A38FA2C2130A}"/>
                </c:ext>
              </c:extLst>
            </c:dLbl>
            <c:dLbl>
              <c:idx val="80"/>
              <c:tx>
                <c:rich>
                  <a:bodyPr/>
                  <a:lstStyle/>
                  <a:p>
                    <a:fld id="{73CED0C6-2A08-4291-94B3-1323D84125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4-C93E-482B-9F1E-A38FA2C2130A}"/>
                </c:ext>
              </c:extLst>
            </c:dLbl>
            <c:dLbl>
              <c:idx val="81"/>
              <c:tx>
                <c:rich>
                  <a:bodyPr/>
                  <a:lstStyle/>
                  <a:p>
                    <a:fld id="{F8FB545F-8578-460C-AABB-CDF08BFEEB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5-C93E-482B-9F1E-A38FA2C2130A}"/>
                </c:ext>
              </c:extLst>
            </c:dLbl>
            <c:dLbl>
              <c:idx val="82"/>
              <c:tx>
                <c:rich>
                  <a:bodyPr/>
                  <a:lstStyle/>
                  <a:p>
                    <a:fld id="{DA15022F-7E1B-47AA-A2D4-E9D5286009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6-C93E-482B-9F1E-A38FA2C2130A}"/>
                </c:ext>
              </c:extLst>
            </c:dLbl>
            <c:dLbl>
              <c:idx val="83"/>
              <c:tx>
                <c:rich>
                  <a:bodyPr/>
                  <a:lstStyle/>
                  <a:p>
                    <a:fld id="{14D8E506-628C-44DD-95A0-B0EC0D76FB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7-C93E-482B-9F1E-A38FA2C2130A}"/>
                </c:ext>
              </c:extLst>
            </c:dLbl>
            <c:dLbl>
              <c:idx val="84"/>
              <c:tx>
                <c:rich>
                  <a:bodyPr/>
                  <a:lstStyle/>
                  <a:p>
                    <a:fld id="{03A8F980-58F8-435D-A4B9-A55CC1A0F6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8-C93E-482B-9F1E-A38FA2C2130A}"/>
                </c:ext>
              </c:extLst>
            </c:dLbl>
            <c:dLbl>
              <c:idx val="85"/>
              <c:tx>
                <c:rich>
                  <a:bodyPr/>
                  <a:lstStyle/>
                  <a:p>
                    <a:fld id="{4DDDB558-F164-464C-B24C-6A7141DBD6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9-C93E-482B-9F1E-A38FA2C2130A}"/>
                </c:ext>
              </c:extLst>
            </c:dLbl>
            <c:dLbl>
              <c:idx val="86"/>
              <c:tx>
                <c:rich>
                  <a:bodyPr/>
                  <a:lstStyle/>
                  <a:p>
                    <a:fld id="{C2744FF6-178C-4324-B321-081FD950DA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A-C93E-482B-9F1E-A38FA2C2130A}"/>
                </c:ext>
              </c:extLst>
            </c:dLbl>
            <c:dLbl>
              <c:idx val="87"/>
              <c:tx>
                <c:rich>
                  <a:bodyPr/>
                  <a:lstStyle/>
                  <a:p>
                    <a:fld id="{F54B21CF-3C8D-4884-BCBD-4DA7E050C9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B-C93E-482B-9F1E-A38FA2C2130A}"/>
                </c:ext>
              </c:extLst>
            </c:dLbl>
            <c:dLbl>
              <c:idx val="88"/>
              <c:tx>
                <c:rich>
                  <a:bodyPr/>
                  <a:lstStyle/>
                  <a:p>
                    <a:fld id="{AFF234D7-98B1-49B3-9EBB-DCFED7E6A7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C-C93E-482B-9F1E-A38FA2C2130A}"/>
                </c:ext>
              </c:extLst>
            </c:dLbl>
            <c:dLbl>
              <c:idx val="89"/>
              <c:tx>
                <c:rich>
                  <a:bodyPr/>
                  <a:lstStyle/>
                  <a:p>
                    <a:fld id="{18F5BE85-B6CC-4CD9-A9F9-5D76641BA2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D-C93E-482B-9F1E-A38FA2C2130A}"/>
                </c:ext>
              </c:extLst>
            </c:dLbl>
            <c:dLbl>
              <c:idx val="90"/>
              <c:tx>
                <c:rich>
                  <a:bodyPr/>
                  <a:lstStyle/>
                  <a:p>
                    <a:fld id="{DEB2F989-01F8-4226-BA1E-BBCE377E65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E-C93E-482B-9F1E-A38FA2C2130A}"/>
                </c:ext>
              </c:extLst>
            </c:dLbl>
            <c:dLbl>
              <c:idx val="91"/>
              <c:tx>
                <c:rich>
                  <a:bodyPr/>
                  <a:lstStyle/>
                  <a:p>
                    <a:fld id="{34E704EB-08DE-4217-8A2F-E3B6713748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BF-C93E-482B-9F1E-A38FA2C2130A}"/>
                </c:ext>
              </c:extLst>
            </c:dLbl>
            <c:dLbl>
              <c:idx val="92"/>
              <c:tx>
                <c:rich>
                  <a:bodyPr/>
                  <a:lstStyle/>
                  <a:p>
                    <a:fld id="{678E506F-38F4-48E2-99C2-7512E5E72B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0-C93E-482B-9F1E-A38FA2C2130A}"/>
                </c:ext>
              </c:extLst>
            </c:dLbl>
            <c:dLbl>
              <c:idx val="93"/>
              <c:tx>
                <c:rich>
                  <a:bodyPr/>
                  <a:lstStyle/>
                  <a:p>
                    <a:fld id="{B1BE4783-848F-4107-A1FB-B3090D4CE5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1-C93E-482B-9F1E-A38FA2C2130A}"/>
                </c:ext>
              </c:extLst>
            </c:dLbl>
            <c:dLbl>
              <c:idx val="94"/>
              <c:tx>
                <c:rich>
                  <a:bodyPr/>
                  <a:lstStyle/>
                  <a:p>
                    <a:fld id="{B4B1FB20-1AFE-46F4-B629-F4D08EF4921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2-C93E-482B-9F1E-A38FA2C2130A}"/>
                </c:ext>
              </c:extLst>
            </c:dLbl>
            <c:dLbl>
              <c:idx val="95"/>
              <c:tx>
                <c:rich>
                  <a:bodyPr/>
                  <a:lstStyle/>
                  <a:p>
                    <a:fld id="{6A7CE310-0878-4A94-89D7-52D95CFFD8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3-C93E-482B-9F1E-A38FA2C2130A}"/>
                </c:ext>
              </c:extLst>
            </c:dLbl>
            <c:dLbl>
              <c:idx val="96"/>
              <c:tx>
                <c:rich>
                  <a:bodyPr/>
                  <a:lstStyle/>
                  <a:p>
                    <a:fld id="{65294D9D-3147-4FF2-9BE0-96235D1595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4-C93E-482B-9F1E-A38FA2C2130A}"/>
                </c:ext>
              </c:extLst>
            </c:dLbl>
            <c:dLbl>
              <c:idx val="97"/>
              <c:tx>
                <c:rich>
                  <a:bodyPr/>
                  <a:lstStyle/>
                  <a:p>
                    <a:fld id="{E3F0E79A-82CC-4725-836C-8929FD97A6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5-C93E-482B-9F1E-A38FA2C2130A}"/>
                </c:ext>
              </c:extLst>
            </c:dLbl>
            <c:dLbl>
              <c:idx val="98"/>
              <c:tx>
                <c:rich>
                  <a:bodyPr/>
                  <a:lstStyle/>
                  <a:p>
                    <a:fld id="{15435A2B-53B5-480C-8982-C1A861DBBC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6-C93E-482B-9F1E-A38FA2C2130A}"/>
                </c:ext>
              </c:extLst>
            </c:dLbl>
            <c:dLbl>
              <c:idx val="99"/>
              <c:tx>
                <c:rich>
                  <a:bodyPr/>
                  <a:lstStyle/>
                  <a:p>
                    <a:fld id="{8D9F7F91-06FE-4D6C-B796-93190B9A73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7-C93E-482B-9F1E-A38FA2C2130A}"/>
                </c:ext>
              </c:extLst>
            </c:dLbl>
            <c:dLbl>
              <c:idx val="100"/>
              <c:tx>
                <c:rich>
                  <a:bodyPr/>
                  <a:lstStyle/>
                  <a:p>
                    <a:fld id="{9AF03FE3-7760-4504-9372-9F26640624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8-C93E-482B-9F1E-A38FA2C2130A}"/>
                </c:ext>
              </c:extLst>
            </c:dLbl>
            <c:dLbl>
              <c:idx val="101"/>
              <c:tx>
                <c:rich>
                  <a:bodyPr/>
                  <a:lstStyle/>
                  <a:p>
                    <a:fld id="{832C3AAD-C0FA-4EB0-BB0A-EBB6BB53A2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9-C93E-482B-9F1E-A38FA2C2130A}"/>
                </c:ext>
              </c:extLst>
            </c:dLbl>
            <c:dLbl>
              <c:idx val="102"/>
              <c:tx>
                <c:rich>
                  <a:bodyPr/>
                  <a:lstStyle/>
                  <a:p>
                    <a:fld id="{51A86022-1BCC-4BC6-9C3C-7F4442EB61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A-C93E-482B-9F1E-A38FA2C2130A}"/>
                </c:ext>
              </c:extLst>
            </c:dLbl>
            <c:dLbl>
              <c:idx val="103"/>
              <c:tx>
                <c:rich>
                  <a:bodyPr/>
                  <a:lstStyle/>
                  <a:p>
                    <a:fld id="{8C20A998-421A-4E9F-BBDB-659343AFF7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B-C93E-482B-9F1E-A38FA2C2130A}"/>
                </c:ext>
              </c:extLst>
            </c:dLbl>
            <c:dLbl>
              <c:idx val="104"/>
              <c:tx>
                <c:rich>
                  <a:bodyPr/>
                  <a:lstStyle/>
                  <a:p>
                    <a:fld id="{5265FA57-6A1A-4B05-9D9A-A2D930A8C8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C-C93E-482B-9F1E-A38FA2C2130A}"/>
                </c:ext>
              </c:extLst>
            </c:dLbl>
            <c:dLbl>
              <c:idx val="105"/>
              <c:tx>
                <c:rich>
                  <a:bodyPr/>
                  <a:lstStyle/>
                  <a:p>
                    <a:fld id="{8AC8AEDC-EE81-4D55-AB08-A20EB4EEBF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D-C93E-482B-9F1E-A38FA2C2130A}"/>
                </c:ext>
              </c:extLst>
            </c:dLbl>
            <c:dLbl>
              <c:idx val="106"/>
              <c:tx>
                <c:rich>
                  <a:bodyPr/>
                  <a:lstStyle/>
                  <a:p>
                    <a:fld id="{F517AC2C-B5FA-4B1D-9161-E980CC2F38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E-C93E-482B-9F1E-A38FA2C2130A}"/>
                </c:ext>
              </c:extLst>
            </c:dLbl>
            <c:dLbl>
              <c:idx val="107"/>
              <c:tx>
                <c:rich>
                  <a:bodyPr/>
                  <a:lstStyle/>
                  <a:p>
                    <a:fld id="{3909A428-336C-4B76-B3E2-A080BF5F61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CF-C93E-482B-9F1E-A38FA2C2130A}"/>
                </c:ext>
              </c:extLst>
            </c:dLbl>
            <c:dLbl>
              <c:idx val="108"/>
              <c:tx>
                <c:rich>
                  <a:bodyPr/>
                  <a:lstStyle/>
                  <a:p>
                    <a:fld id="{58C826D0-A3AD-4327-BDC5-C8410B4558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0-C93E-482B-9F1E-A38FA2C2130A}"/>
                </c:ext>
              </c:extLst>
            </c:dLbl>
            <c:dLbl>
              <c:idx val="109"/>
              <c:tx>
                <c:rich>
                  <a:bodyPr/>
                  <a:lstStyle/>
                  <a:p>
                    <a:fld id="{05B55463-4D95-4935-955E-A83984B5D4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1-C93E-482B-9F1E-A38FA2C2130A}"/>
                </c:ext>
              </c:extLst>
            </c:dLbl>
            <c:dLbl>
              <c:idx val="110"/>
              <c:tx>
                <c:rich>
                  <a:bodyPr/>
                  <a:lstStyle/>
                  <a:p>
                    <a:fld id="{BD713B9C-C843-4CC9-B212-E65AF2BCB1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2-C93E-482B-9F1E-A38FA2C2130A}"/>
                </c:ext>
              </c:extLst>
            </c:dLbl>
            <c:dLbl>
              <c:idx val="111"/>
              <c:tx>
                <c:rich>
                  <a:bodyPr/>
                  <a:lstStyle/>
                  <a:p>
                    <a:fld id="{9BE87534-28AF-4FF7-A019-5183897644D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3-C93E-482B-9F1E-A38FA2C2130A}"/>
                </c:ext>
              </c:extLst>
            </c:dLbl>
            <c:dLbl>
              <c:idx val="112"/>
              <c:tx>
                <c:rich>
                  <a:bodyPr/>
                  <a:lstStyle/>
                  <a:p>
                    <a:fld id="{425F8118-0187-48BE-8EF1-5E6160318B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4-C93E-482B-9F1E-A38FA2C2130A}"/>
                </c:ext>
              </c:extLst>
            </c:dLbl>
            <c:dLbl>
              <c:idx val="113"/>
              <c:tx>
                <c:rich>
                  <a:bodyPr/>
                  <a:lstStyle/>
                  <a:p>
                    <a:fld id="{27C72F56-3267-4A8C-A75F-16EA7D1858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5-C93E-482B-9F1E-A38FA2C2130A}"/>
                </c:ext>
              </c:extLst>
            </c:dLbl>
            <c:dLbl>
              <c:idx val="114"/>
              <c:tx>
                <c:rich>
                  <a:bodyPr/>
                  <a:lstStyle/>
                  <a:p>
                    <a:fld id="{62761F17-9F9B-4A4D-B96B-ED3185C29A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6-C93E-482B-9F1E-A38FA2C2130A}"/>
                </c:ext>
              </c:extLst>
            </c:dLbl>
            <c:dLbl>
              <c:idx val="115"/>
              <c:tx>
                <c:rich>
                  <a:bodyPr/>
                  <a:lstStyle/>
                  <a:p>
                    <a:fld id="{4DCA175E-CB86-432C-9474-B04EABCAD0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7-C93E-482B-9F1E-A38FA2C2130A}"/>
                </c:ext>
              </c:extLst>
            </c:dLbl>
            <c:dLbl>
              <c:idx val="116"/>
              <c:tx>
                <c:rich>
                  <a:bodyPr/>
                  <a:lstStyle/>
                  <a:p>
                    <a:fld id="{98E1288E-B2AE-4370-86D4-531777A849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8-C93E-482B-9F1E-A38FA2C2130A}"/>
                </c:ext>
              </c:extLst>
            </c:dLbl>
            <c:dLbl>
              <c:idx val="117"/>
              <c:tx>
                <c:rich>
                  <a:bodyPr/>
                  <a:lstStyle/>
                  <a:p>
                    <a:fld id="{AE4E0A6D-D39E-47D3-80C8-1193CBE880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9-C93E-482B-9F1E-A38FA2C2130A}"/>
                </c:ext>
              </c:extLst>
            </c:dLbl>
            <c:dLbl>
              <c:idx val="118"/>
              <c:tx>
                <c:rich>
                  <a:bodyPr/>
                  <a:lstStyle/>
                  <a:p>
                    <a:fld id="{964A79B0-D16B-4141-9077-9DB55ECC619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A-C93E-482B-9F1E-A38FA2C2130A}"/>
                </c:ext>
              </c:extLst>
            </c:dLbl>
            <c:dLbl>
              <c:idx val="119"/>
              <c:tx>
                <c:rich>
                  <a:bodyPr/>
                  <a:lstStyle/>
                  <a:p>
                    <a:fld id="{9675B677-DF15-4B4B-A20A-7C8861605F9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B-C93E-482B-9F1E-A38FA2C2130A}"/>
                </c:ext>
              </c:extLst>
            </c:dLbl>
            <c:dLbl>
              <c:idx val="120"/>
              <c:tx>
                <c:rich>
                  <a:bodyPr/>
                  <a:lstStyle/>
                  <a:p>
                    <a:fld id="{51F27BA4-A648-45DE-AD0F-83E7966984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C-C93E-482B-9F1E-A38FA2C2130A}"/>
                </c:ext>
              </c:extLst>
            </c:dLbl>
            <c:dLbl>
              <c:idx val="121"/>
              <c:tx>
                <c:rich>
                  <a:bodyPr/>
                  <a:lstStyle/>
                  <a:p>
                    <a:fld id="{A59874BA-3AE5-46E5-84AB-5D14B1AA80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D-C93E-482B-9F1E-A38FA2C2130A}"/>
                </c:ext>
              </c:extLst>
            </c:dLbl>
            <c:dLbl>
              <c:idx val="122"/>
              <c:tx>
                <c:rich>
                  <a:bodyPr/>
                  <a:lstStyle/>
                  <a:p>
                    <a:fld id="{65420189-BB19-444D-8C07-E8ED2A3E93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E-C93E-482B-9F1E-A38FA2C2130A}"/>
                </c:ext>
              </c:extLst>
            </c:dLbl>
            <c:dLbl>
              <c:idx val="123"/>
              <c:tx>
                <c:rich>
                  <a:bodyPr/>
                  <a:lstStyle/>
                  <a:p>
                    <a:fld id="{9B08A47C-B84C-49E9-B837-D0B1BACBCB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DF-C93E-482B-9F1E-A38FA2C2130A}"/>
                </c:ext>
              </c:extLst>
            </c:dLbl>
            <c:dLbl>
              <c:idx val="124"/>
              <c:tx>
                <c:rich>
                  <a:bodyPr/>
                  <a:lstStyle/>
                  <a:p>
                    <a:fld id="{437E88AD-AD85-48AE-8D7F-C03DFDC35E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0-C93E-482B-9F1E-A38FA2C2130A}"/>
                </c:ext>
              </c:extLst>
            </c:dLbl>
            <c:dLbl>
              <c:idx val="125"/>
              <c:tx>
                <c:rich>
                  <a:bodyPr/>
                  <a:lstStyle/>
                  <a:p>
                    <a:fld id="{021C227E-720E-44BA-A584-086F01AB0D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1-C93E-482B-9F1E-A38FA2C2130A}"/>
                </c:ext>
              </c:extLst>
            </c:dLbl>
            <c:dLbl>
              <c:idx val="126"/>
              <c:tx>
                <c:rich>
                  <a:bodyPr/>
                  <a:lstStyle/>
                  <a:p>
                    <a:fld id="{BF6B38E2-9724-485C-A8F3-50D40DEF37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2-C93E-482B-9F1E-A38FA2C2130A}"/>
                </c:ext>
              </c:extLst>
            </c:dLbl>
            <c:dLbl>
              <c:idx val="127"/>
              <c:tx>
                <c:rich>
                  <a:bodyPr/>
                  <a:lstStyle/>
                  <a:p>
                    <a:fld id="{AE640D0C-CAD5-4432-BD64-DDFBED035C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3-C93E-482B-9F1E-A38FA2C2130A}"/>
                </c:ext>
              </c:extLst>
            </c:dLbl>
            <c:dLbl>
              <c:idx val="128"/>
              <c:tx>
                <c:rich>
                  <a:bodyPr/>
                  <a:lstStyle/>
                  <a:p>
                    <a:fld id="{9CF77F75-9716-44EF-81F2-BA7DF98632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4-C93E-482B-9F1E-A38FA2C2130A}"/>
                </c:ext>
              </c:extLst>
            </c:dLbl>
            <c:dLbl>
              <c:idx val="129"/>
              <c:tx>
                <c:rich>
                  <a:bodyPr/>
                  <a:lstStyle/>
                  <a:p>
                    <a:fld id="{A01B1523-FBB5-4456-BA9F-7D60A74946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5-C93E-482B-9F1E-A38FA2C2130A}"/>
                </c:ext>
              </c:extLst>
            </c:dLbl>
            <c:dLbl>
              <c:idx val="130"/>
              <c:tx>
                <c:rich>
                  <a:bodyPr/>
                  <a:lstStyle/>
                  <a:p>
                    <a:fld id="{EBFD2600-C1E4-4123-960A-5A6A0036C2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6-C93E-482B-9F1E-A38FA2C2130A}"/>
                </c:ext>
              </c:extLst>
            </c:dLbl>
            <c:dLbl>
              <c:idx val="131"/>
              <c:tx>
                <c:rich>
                  <a:bodyPr/>
                  <a:lstStyle/>
                  <a:p>
                    <a:fld id="{8FD3E250-7354-4F84-93F0-78529B1E50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7-C93E-482B-9F1E-A38FA2C2130A}"/>
                </c:ext>
              </c:extLst>
            </c:dLbl>
            <c:dLbl>
              <c:idx val="132"/>
              <c:tx>
                <c:rich>
                  <a:bodyPr/>
                  <a:lstStyle/>
                  <a:p>
                    <a:fld id="{F4F3E677-1794-4F04-AE2A-23EE1B78D1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8-C93E-482B-9F1E-A38FA2C2130A}"/>
                </c:ext>
              </c:extLst>
            </c:dLbl>
            <c:dLbl>
              <c:idx val="133"/>
              <c:tx>
                <c:rich>
                  <a:bodyPr/>
                  <a:lstStyle/>
                  <a:p>
                    <a:fld id="{71D16244-DAC4-47AA-8130-0AA87B4B54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9-C93E-482B-9F1E-A38FA2C2130A}"/>
                </c:ext>
              </c:extLst>
            </c:dLbl>
            <c:dLbl>
              <c:idx val="134"/>
              <c:tx>
                <c:rich>
                  <a:bodyPr/>
                  <a:lstStyle/>
                  <a:p>
                    <a:fld id="{5CD5B4AF-53C3-4462-AD3B-F7B8D23ABC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A-C93E-482B-9F1E-A38FA2C2130A}"/>
                </c:ext>
              </c:extLst>
            </c:dLbl>
            <c:dLbl>
              <c:idx val="135"/>
              <c:tx>
                <c:rich>
                  <a:bodyPr/>
                  <a:lstStyle/>
                  <a:p>
                    <a:fld id="{00DE5709-7322-42E6-964F-CD1CE3E593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B-C93E-482B-9F1E-A38FA2C2130A}"/>
                </c:ext>
              </c:extLst>
            </c:dLbl>
            <c:dLbl>
              <c:idx val="136"/>
              <c:tx>
                <c:rich>
                  <a:bodyPr/>
                  <a:lstStyle/>
                  <a:p>
                    <a:fld id="{2979467E-7B23-4A76-B903-ED8D4CFB08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C-C93E-482B-9F1E-A38FA2C2130A}"/>
                </c:ext>
              </c:extLst>
            </c:dLbl>
            <c:dLbl>
              <c:idx val="137"/>
              <c:tx>
                <c:rich>
                  <a:bodyPr/>
                  <a:lstStyle/>
                  <a:p>
                    <a:fld id="{9590202F-FF20-4864-AC9D-F9D57386E7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D-C93E-482B-9F1E-A38FA2C2130A}"/>
                </c:ext>
              </c:extLst>
            </c:dLbl>
            <c:dLbl>
              <c:idx val="138"/>
              <c:tx>
                <c:rich>
                  <a:bodyPr/>
                  <a:lstStyle/>
                  <a:p>
                    <a:fld id="{2BC298A9-717E-48B9-9062-AE4640B767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E-C93E-482B-9F1E-A38FA2C2130A}"/>
                </c:ext>
              </c:extLst>
            </c:dLbl>
            <c:dLbl>
              <c:idx val="139"/>
              <c:tx>
                <c:rich>
                  <a:bodyPr/>
                  <a:lstStyle/>
                  <a:p>
                    <a:fld id="{42709C36-2A7E-4CE7-AE31-15A6759AD76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EF-C93E-482B-9F1E-A38FA2C2130A}"/>
                </c:ext>
              </c:extLst>
            </c:dLbl>
            <c:dLbl>
              <c:idx val="140"/>
              <c:tx>
                <c:rich>
                  <a:bodyPr/>
                  <a:lstStyle/>
                  <a:p>
                    <a:fld id="{F9E41F27-060B-4B60-AF7B-56D34BC59D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0-C93E-482B-9F1E-A38FA2C2130A}"/>
                </c:ext>
              </c:extLst>
            </c:dLbl>
            <c:dLbl>
              <c:idx val="141"/>
              <c:tx>
                <c:rich>
                  <a:bodyPr/>
                  <a:lstStyle/>
                  <a:p>
                    <a:fld id="{DB6EAB64-7BAD-4A17-A020-21AD533D98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1-C93E-482B-9F1E-A38FA2C2130A}"/>
                </c:ext>
              </c:extLst>
            </c:dLbl>
            <c:dLbl>
              <c:idx val="142"/>
              <c:tx>
                <c:rich>
                  <a:bodyPr/>
                  <a:lstStyle/>
                  <a:p>
                    <a:fld id="{4680964B-F390-41EC-95B6-D92F32AD18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2-C93E-482B-9F1E-A38FA2C2130A}"/>
                </c:ext>
              </c:extLst>
            </c:dLbl>
            <c:dLbl>
              <c:idx val="143"/>
              <c:tx>
                <c:rich>
                  <a:bodyPr/>
                  <a:lstStyle/>
                  <a:p>
                    <a:fld id="{3DA1430A-F8BB-4264-B367-8817861691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3-C93E-482B-9F1E-A38FA2C2130A}"/>
                </c:ext>
              </c:extLst>
            </c:dLbl>
            <c:dLbl>
              <c:idx val="144"/>
              <c:tx>
                <c:rich>
                  <a:bodyPr/>
                  <a:lstStyle/>
                  <a:p>
                    <a:fld id="{C5745342-B60C-49C7-8711-957F4D5007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4-C93E-482B-9F1E-A38FA2C2130A}"/>
                </c:ext>
              </c:extLst>
            </c:dLbl>
            <c:dLbl>
              <c:idx val="145"/>
              <c:tx>
                <c:rich>
                  <a:bodyPr/>
                  <a:lstStyle/>
                  <a:p>
                    <a:fld id="{B79BC7E1-B66F-4327-95BD-9A6C885343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5-C93E-482B-9F1E-A38FA2C2130A}"/>
                </c:ext>
              </c:extLst>
            </c:dLbl>
            <c:dLbl>
              <c:idx val="146"/>
              <c:tx>
                <c:rich>
                  <a:bodyPr/>
                  <a:lstStyle/>
                  <a:p>
                    <a:fld id="{7AC3269A-5F20-4112-8270-683DECE21C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6-C93E-482B-9F1E-A38FA2C2130A}"/>
                </c:ext>
              </c:extLst>
            </c:dLbl>
            <c:dLbl>
              <c:idx val="147"/>
              <c:tx>
                <c:rich>
                  <a:bodyPr/>
                  <a:lstStyle/>
                  <a:p>
                    <a:fld id="{01290E52-7A61-4076-860E-B395ACF8AF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7-C93E-482B-9F1E-A38FA2C2130A}"/>
                </c:ext>
              </c:extLst>
            </c:dLbl>
            <c:dLbl>
              <c:idx val="148"/>
              <c:tx>
                <c:rich>
                  <a:bodyPr/>
                  <a:lstStyle/>
                  <a:p>
                    <a:fld id="{86261D93-489E-4AB4-B50F-3C53122A7CB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8-C93E-482B-9F1E-A38FA2C2130A}"/>
                </c:ext>
              </c:extLst>
            </c:dLbl>
            <c:dLbl>
              <c:idx val="149"/>
              <c:tx>
                <c:rich>
                  <a:bodyPr/>
                  <a:lstStyle/>
                  <a:p>
                    <a:fld id="{8BCFE585-BD32-40DB-8BFE-447B2C4067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9-C93E-482B-9F1E-A38FA2C2130A}"/>
                </c:ext>
              </c:extLst>
            </c:dLbl>
            <c:dLbl>
              <c:idx val="150"/>
              <c:tx>
                <c:rich>
                  <a:bodyPr/>
                  <a:lstStyle/>
                  <a:p>
                    <a:fld id="{261FD187-E965-4983-8ED1-E3C8C58371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A-C93E-482B-9F1E-A38FA2C2130A}"/>
                </c:ext>
              </c:extLst>
            </c:dLbl>
            <c:dLbl>
              <c:idx val="151"/>
              <c:tx>
                <c:rich>
                  <a:bodyPr/>
                  <a:lstStyle/>
                  <a:p>
                    <a:fld id="{25C66097-6E90-41B6-8C13-F3E7276E11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B-C93E-482B-9F1E-A38FA2C2130A}"/>
                </c:ext>
              </c:extLst>
            </c:dLbl>
            <c:dLbl>
              <c:idx val="152"/>
              <c:tx>
                <c:rich>
                  <a:bodyPr/>
                  <a:lstStyle/>
                  <a:p>
                    <a:fld id="{A648D607-6F1B-4978-B4D6-C8E2322BD4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C-C93E-482B-9F1E-A38FA2C2130A}"/>
                </c:ext>
              </c:extLst>
            </c:dLbl>
            <c:dLbl>
              <c:idx val="153"/>
              <c:tx>
                <c:rich>
                  <a:bodyPr/>
                  <a:lstStyle/>
                  <a:p>
                    <a:fld id="{5E9FF860-7A14-4AEC-8226-4336822465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D-C93E-482B-9F1E-A38FA2C2130A}"/>
                </c:ext>
              </c:extLst>
            </c:dLbl>
            <c:dLbl>
              <c:idx val="154"/>
              <c:tx>
                <c:rich>
                  <a:bodyPr/>
                  <a:lstStyle/>
                  <a:p>
                    <a:fld id="{228015DA-B070-4476-B680-C89FE0B74F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E-C93E-482B-9F1E-A38FA2C2130A}"/>
                </c:ext>
              </c:extLst>
            </c:dLbl>
            <c:dLbl>
              <c:idx val="155"/>
              <c:tx>
                <c:rich>
                  <a:bodyPr/>
                  <a:lstStyle/>
                  <a:p>
                    <a:fld id="{89C74205-65EE-40BE-A665-946E1E0935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2FF-C93E-482B-9F1E-A38FA2C2130A}"/>
                </c:ext>
              </c:extLst>
            </c:dLbl>
            <c:dLbl>
              <c:idx val="156"/>
              <c:tx>
                <c:rich>
                  <a:bodyPr/>
                  <a:lstStyle/>
                  <a:p>
                    <a:fld id="{4FCBA50C-4460-4CBC-AF52-AFD946BE0A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0-C93E-482B-9F1E-A38FA2C2130A}"/>
                </c:ext>
              </c:extLst>
            </c:dLbl>
            <c:dLbl>
              <c:idx val="157"/>
              <c:tx>
                <c:rich>
                  <a:bodyPr/>
                  <a:lstStyle/>
                  <a:p>
                    <a:fld id="{19C217BD-FF9F-4260-B307-59F46ED5E9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1-C93E-482B-9F1E-A38FA2C2130A}"/>
                </c:ext>
              </c:extLst>
            </c:dLbl>
            <c:dLbl>
              <c:idx val="158"/>
              <c:tx>
                <c:rich>
                  <a:bodyPr/>
                  <a:lstStyle/>
                  <a:p>
                    <a:fld id="{0B3F4724-05C5-4E24-8586-7FCE4DF31B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2-C93E-482B-9F1E-A38FA2C2130A}"/>
                </c:ext>
              </c:extLst>
            </c:dLbl>
            <c:dLbl>
              <c:idx val="159"/>
              <c:tx>
                <c:rich>
                  <a:bodyPr/>
                  <a:lstStyle/>
                  <a:p>
                    <a:fld id="{B37D5BED-A403-4052-9EE0-BE45A946479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3-C93E-482B-9F1E-A38FA2C2130A}"/>
                </c:ext>
              </c:extLst>
            </c:dLbl>
            <c:dLbl>
              <c:idx val="160"/>
              <c:tx>
                <c:rich>
                  <a:bodyPr/>
                  <a:lstStyle/>
                  <a:p>
                    <a:fld id="{14F9CB5E-93D9-42F4-BD58-7D1610A5A6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4-C93E-482B-9F1E-A38FA2C2130A}"/>
                </c:ext>
              </c:extLst>
            </c:dLbl>
            <c:dLbl>
              <c:idx val="161"/>
              <c:tx>
                <c:rich>
                  <a:bodyPr/>
                  <a:lstStyle/>
                  <a:p>
                    <a:fld id="{63B55CED-BE4E-4192-AC5D-C4995AC25A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5-C93E-482B-9F1E-A38FA2C2130A}"/>
                </c:ext>
              </c:extLst>
            </c:dLbl>
            <c:dLbl>
              <c:idx val="162"/>
              <c:tx>
                <c:rich>
                  <a:bodyPr/>
                  <a:lstStyle/>
                  <a:p>
                    <a:fld id="{06E44768-3C33-42A9-A0D6-FC5ECED5D3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6-C93E-482B-9F1E-A38FA2C2130A}"/>
                </c:ext>
              </c:extLst>
            </c:dLbl>
            <c:dLbl>
              <c:idx val="163"/>
              <c:tx>
                <c:rich>
                  <a:bodyPr/>
                  <a:lstStyle/>
                  <a:p>
                    <a:fld id="{78F1E689-554A-4588-AF71-B3B2428B77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7-C93E-482B-9F1E-A38FA2C2130A}"/>
                </c:ext>
              </c:extLst>
            </c:dLbl>
            <c:dLbl>
              <c:idx val="164"/>
              <c:tx>
                <c:rich>
                  <a:bodyPr/>
                  <a:lstStyle/>
                  <a:p>
                    <a:fld id="{C4A3725B-D221-410B-B3C7-4D41C3D914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8-C93E-482B-9F1E-A38FA2C2130A}"/>
                </c:ext>
              </c:extLst>
            </c:dLbl>
            <c:dLbl>
              <c:idx val="165"/>
              <c:tx>
                <c:rich>
                  <a:bodyPr/>
                  <a:lstStyle/>
                  <a:p>
                    <a:fld id="{F47E8DA2-67DB-41FD-B6C5-63E305E703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9-C93E-482B-9F1E-A38FA2C2130A}"/>
                </c:ext>
              </c:extLst>
            </c:dLbl>
            <c:dLbl>
              <c:idx val="166"/>
              <c:tx>
                <c:rich>
                  <a:bodyPr/>
                  <a:lstStyle/>
                  <a:p>
                    <a:fld id="{5B5E58D8-1CFB-4DE8-B0B9-B4682AECE0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A-C93E-482B-9F1E-A38FA2C2130A}"/>
                </c:ext>
              </c:extLst>
            </c:dLbl>
            <c:dLbl>
              <c:idx val="167"/>
              <c:tx>
                <c:rich>
                  <a:bodyPr/>
                  <a:lstStyle/>
                  <a:p>
                    <a:fld id="{FAEB57DD-7DCE-4819-9529-CA6A5AF0C1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B-C93E-482B-9F1E-A38FA2C2130A}"/>
                </c:ext>
              </c:extLst>
            </c:dLbl>
            <c:dLbl>
              <c:idx val="168"/>
              <c:tx>
                <c:rich>
                  <a:bodyPr/>
                  <a:lstStyle/>
                  <a:p>
                    <a:fld id="{28A620C2-1490-4DEF-84CB-89911CCC7A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C-C93E-482B-9F1E-A38FA2C2130A}"/>
                </c:ext>
              </c:extLst>
            </c:dLbl>
            <c:dLbl>
              <c:idx val="169"/>
              <c:tx>
                <c:rich>
                  <a:bodyPr/>
                  <a:lstStyle/>
                  <a:p>
                    <a:fld id="{65309BB1-42D0-4220-8889-9E96FDE4B6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D-C93E-482B-9F1E-A38FA2C2130A}"/>
                </c:ext>
              </c:extLst>
            </c:dLbl>
            <c:dLbl>
              <c:idx val="170"/>
              <c:tx>
                <c:rich>
                  <a:bodyPr/>
                  <a:lstStyle/>
                  <a:p>
                    <a:fld id="{B7F90273-86B7-4508-A431-B0B404FBAF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E-C93E-482B-9F1E-A38FA2C2130A}"/>
                </c:ext>
              </c:extLst>
            </c:dLbl>
            <c:dLbl>
              <c:idx val="171"/>
              <c:tx>
                <c:rich>
                  <a:bodyPr/>
                  <a:lstStyle/>
                  <a:p>
                    <a:fld id="{836777BF-0789-486D-8CC1-F51181913A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0F-C93E-482B-9F1E-A38FA2C2130A}"/>
                </c:ext>
              </c:extLst>
            </c:dLbl>
            <c:dLbl>
              <c:idx val="172"/>
              <c:tx>
                <c:rich>
                  <a:bodyPr/>
                  <a:lstStyle/>
                  <a:p>
                    <a:fld id="{ADBA4225-E8B4-4B4D-B1CC-61F459BA32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0-C93E-482B-9F1E-A38FA2C2130A}"/>
                </c:ext>
              </c:extLst>
            </c:dLbl>
            <c:dLbl>
              <c:idx val="173"/>
              <c:tx>
                <c:rich>
                  <a:bodyPr/>
                  <a:lstStyle/>
                  <a:p>
                    <a:fld id="{85848194-005B-4136-BAAF-9F040FD1C5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1-C93E-482B-9F1E-A38FA2C2130A}"/>
                </c:ext>
              </c:extLst>
            </c:dLbl>
            <c:dLbl>
              <c:idx val="174"/>
              <c:tx>
                <c:rich>
                  <a:bodyPr/>
                  <a:lstStyle/>
                  <a:p>
                    <a:fld id="{40BB8192-A7D1-476D-AAA9-5D3FA9B026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2-C93E-482B-9F1E-A38FA2C2130A}"/>
                </c:ext>
              </c:extLst>
            </c:dLbl>
            <c:dLbl>
              <c:idx val="175"/>
              <c:tx>
                <c:rich>
                  <a:bodyPr/>
                  <a:lstStyle/>
                  <a:p>
                    <a:fld id="{7490F7D8-8C50-4590-9DF8-20B90C9555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3-C93E-482B-9F1E-A38FA2C2130A}"/>
                </c:ext>
              </c:extLst>
            </c:dLbl>
            <c:dLbl>
              <c:idx val="176"/>
              <c:tx>
                <c:rich>
                  <a:bodyPr/>
                  <a:lstStyle/>
                  <a:p>
                    <a:fld id="{6718BB58-89B3-4C04-895B-7455652863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4-C93E-482B-9F1E-A38FA2C2130A}"/>
                </c:ext>
              </c:extLst>
            </c:dLbl>
            <c:dLbl>
              <c:idx val="177"/>
              <c:tx>
                <c:rich>
                  <a:bodyPr/>
                  <a:lstStyle/>
                  <a:p>
                    <a:fld id="{7AC037E3-A738-45AA-81A5-0B9EB0515F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5-C93E-482B-9F1E-A38FA2C2130A}"/>
                </c:ext>
              </c:extLst>
            </c:dLbl>
            <c:dLbl>
              <c:idx val="178"/>
              <c:tx>
                <c:rich>
                  <a:bodyPr/>
                  <a:lstStyle/>
                  <a:p>
                    <a:fld id="{07C13696-31DB-4621-94AB-4689642C0F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6-C93E-482B-9F1E-A38FA2C2130A}"/>
                </c:ext>
              </c:extLst>
            </c:dLbl>
            <c:dLbl>
              <c:idx val="179"/>
              <c:tx>
                <c:rich>
                  <a:bodyPr/>
                  <a:lstStyle/>
                  <a:p>
                    <a:fld id="{538EE377-5222-4E7A-B81A-9C43AD4731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7-C93E-482B-9F1E-A38FA2C2130A}"/>
                </c:ext>
              </c:extLst>
            </c:dLbl>
            <c:dLbl>
              <c:idx val="180"/>
              <c:tx>
                <c:rich>
                  <a:bodyPr/>
                  <a:lstStyle/>
                  <a:p>
                    <a:fld id="{BF68D16B-FE5C-4924-A8E4-D8EFBDFA041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8-C93E-482B-9F1E-A38FA2C2130A}"/>
                </c:ext>
              </c:extLst>
            </c:dLbl>
            <c:dLbl>
              <c:idx val="181"/>
              <c:tx>
                <c:rich>
                  <a:bodyPr/>
                  <a:lstStyle/>
                  <a:p>
                    <a:fld id="{639764D7-C186-4813-BA48-3531620ABE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9-C93E-482B-9F1E-A38FA2C2130A}"/>
                </c:ext>
              </c:extLst>
            </c:dLbl>
            <c:dLbl>
              <c:idx val="182"/>
              <c:tx>
                <c:rich>
                  <a:bodyPr/>
                  <a:lstStyle/>
                  <a:p>
                    <a:fld id="{8342B29B-CB34-48C3-8814-3B9009352D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A-C93E-482B-9F1E-A38FA2C2130A}"/>
                </c:ext>
              </c:extLst>
            </c:dLbl>
            <c:dLbl>
              <c:idx val="183"/>
              <c:tx>
                <c:rich>
                  <a:bodyPr/>
                  <a:lstStyle/>
                  <a:p>
                    <a:fld id="{4C5722ED-5086-4DE2-8878-8F82FF90D9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B-C93E-482B-9F1E-A38FA2C2130A}"/>
                </c:ext>
              </c:extLst>
            </c:dLbl>
            <c:dLbl>
              <c:idx val="184"/>
              <c:tx>
                <c:rich>
                  <a:bodyPr/>
                  <a:lstStyle/>
                  <a:p>
                    <a:fld id="{393353F4-1057-456D-BF41-07453C9C2A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C-C93E-482B-9F1E-A38FA2C2130A}"/>
                </c:ext>
              </c:extLst>
            </c:dLbl>
            <c:dLbl>
              <c:idx val="185"/>
              <c:tx>
                <c:rich>
                  <a:bodyPr/>
                  <a:lstStyle/>
                  <a:p>
                    <a:fld id="{C3B1F59A-2753-43E9-9C97-9DC563CA22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D-C93E-482B-9F1E-A38FA2C2130A}"/>
                </c:ext>
              </c:extLst>
            </c:dLbl>
            <c:dLbl>
              <c:idx val="186"/>
              <c:tx>
                <c:rich>
                  <a:bodyPr/>
                  <a:lstStyle/>
                  <a:p>
                    <a:fld id="{432835AF-9C68-4B2E-A21D-6F2089E8F0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E-C93E-482B-9F1E-A38FA2C2130A}"/>
                </c:ext>
              </c:extLst>
            </c:dLbl>
            <c:dLbl>
              <c:idx val="187"/>
              <c:tx>
                <c:rich>
                  <a:bodyPr/>
                  <a:lstStyle/>
                  <a:p>
                    <a:fld id="{8A4A6B42-9501-420A-A7DC-77606BA529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1F-C93E-482B-9F1E-A38FA2C2130A}"/>
                </c:ext>
              </c:extLst>
            </c:dLbl>
            <c:dLbl>
              <c:idx val="188"/>
              <c:tx>
                <c:rich>
                  <a:bodyPr/>
                  <a:lstStyle/>
                  <a:p>
                    <a:fld id="{79C255DB-3273-4043-A1A1-697EE948EC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0-C93E-482B-9F1E-A38FA2C2130A}"/>
                </c:ext>
              </c:extLst>
            </c:dLbl>
            <c:dLbl>
              <c:idx val="189"/>
              <c:tx>
                <c:rich>
                  <a:bodyPr/>
                  <a:lstStyle/>
                  <a:p>
                    <a:fld id="{934D6094-1DDC-4953-A96E-DA68AE454B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1-C93E-482B-9F1E-A38FA2C2130A}"/>
                </c:ext>
              </c:extLst>
            </c:dLbl>
            <c:dLbl>
              <c:idx val="190"/>
              <c:tx>
                <c:rich>
                  <a:bodyPr/>
                  <a:lstStyle/>
                  <a:p>
                    <a:fld id="{FF327BCD-8FB8-4970-B56E-F37FAE9DD9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2-C93E-482B-9F1E-A38FA2C2130A}"/>
                </c:ext>
              </c:extLst>
            </c:dLbl>
            <c:dLbl>
              <c:idx val="191"/>
              <c:tx>
                <c:rich>
                  <a:bodyPr/>
                  <a:lstStyle/>
                  <a:p>
                    <a:fld id="{D5ABD8F9-4B4B-450E-8374-8AA9A544A2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3-C93E-482B-9F1E-A38FA2C2130A}"/>
                </c:ext>
              </c:extLst>
            </c:dLbl>
            <c:dLbl>
              <c:idx val="192"/>
              <c:tx>
                <c:rich>
                  <a:bodyPr/>
                  <a:lstStyle/>
                  <a:p>
                    <a:fld id="{7391626D-3DDF-4F17-810E-D3E99713CB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4-C93E-482B-9F1E-A38FA2C2130A}"/>
                </c:ext>
              </c:extLst>
            </c:dLbl>
            <c:dLbl>
              <c:idx val="193"/>
              <c:tx>
                <c:rich>
                  <a:bodyPr/>
                  <a:lstStyle/>
                  <a:p>
                    <a:fld id="{F0C074CE-3601-402F-B088-8D0CD16172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5-C93E-482B-9F1E-A38FA2C2130A}"/>
                </c:ext>
              </c:extLst>
            </c:dLbl>
            <c:dLbl>
              <c:idx val="194"/>
              <c:tx>
                <c:rich>
                  <a:bodyPr/>
                  <a:lstStyle/>
                  <a:p>
                    <a:fld id="{39CB3986-17FD-497A-A8A4-566CDB2EA2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6-C93E-482B-9F1E-A38FA2C2130A}"/>
                </c:ext>
              </c:extLst>
            </c:dLbl>
            <c:dLbl>
              <c:idx val="195"/>
              <c:tx>
                <c:rich>
                  <a:bodyPr/>
                  <a:lstStyle/>
                  <a:p>
                    <a:fld id="{178EB880-0C17-4962-8BAB-1AEE02B6F3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7-C93E-482B-9F1E-A38FA2C2130A}"/>
                </c:ext>
              </c:extLst>
            </c:dLbl>
            <c:dLbl>
              <c:idx val="196"/>
              <c:tx>
                <c:rich>
                  <a:bodyPr/>
                  <a:lstStyle/>
                  <a:p>
                    <a:fld id="{87A6A4F8-6930-4E2B-BA26-F95EF2A03F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8-C93E-482B-9F1E-A38FA2C2130A}"/>
                </c:ext>
              </c:extLst>
            </c:dLbl>
            <c:dLbl>
              <c:idx val="197"/>
              <c:tx>
                <c:rich>
                  <a:bodyPr/>
                  <a:lstStyle/>
                  <a:p>
                    <a:fld id="{416A61C9-494E-4ABC-9710-FDABB668C2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9-C93E-482B-9F1E-A38FA2C2130A}"/>
                </c:ext>
              </c:extLst>
            </c:dLbl>
            <c:dLbl>
              <c:idx val="198"/>
              <c:tx>
                <c:rich>
                  <a:bodyPr/>
                  <a:lstStyle/>
                  <a:p>
                    <a:fld id="{D3050D76-232A-45C4-9270-6748508E2D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A-C93E-482B-9F1E-A38FA2C2130A}"/>
                </c:ext>
              </c:extLst>
            </c:dLbl>
            <c:dLbl>
              <c:idx val="199"/>
              <c:tx>
                <c:rich>
                  <a:bodyPr/>
                  <a:lstStyle/>
                  <a:p>
                    <a:fld id="{B0F6CBBD-2121-455C-96E8-8C02A86F9A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B-C93E-482B-9F1E-A38FA2C2130A}"/>
                </c:ext>
              </c:extLst>
            </c:dLbl>
            <c:dLbl>
              <c:idx val="200"/>
              <c:tx>
                <c:rich>
                  <a:bodyPr/>
                  <a:lstStyle/>
                  <a:p>
                    <a:fld id="{DBB14AED-3A34-41D3-AA6B-2A21901A88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C-C93E-482B-9F1E-A38FA2C2130A}"/>
                </c:ext>
              </c:extLst>
            </c:dLbl>
            <c:dLbl>
              <c:idx val="201"/>
              <c:tx>
                <c:rich>
                  <a:bodyPr/>
                  <a:lstStyle/>
                  <a:p>
                    <a:fld id="{F2058FF6-2947-4098-B0EA-FAADBD7AE8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D-C93E-482B-9F1E-A38FA2C2130A}"/>
                </c:ext>
              </c:extLst>
            </c:dLbl>
            <c:dLbl>
              <c:idx val="202"/>
              <c:tx>
                <c:rich>
                  <a:bodyPr/>
                  <a:lstStyle/>
                  <a:p>
                    <a:fld id="{0E0C49BE-9136-405F-8848-E80BAB0EAF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E-C93E-482B-9F1E-A38FA2C2130A}"/>
                </c:ext>
              </c:extLst>
            </c:dLbl>
            <c:dLbl>
              <c:idx val="203"/>
              <c:tx>
                <c:rich>
                  <a:bodyPr/>
                  <a:lstStyle/>
                  <a:p>
                    <a:fld id="{A59BEFA3-079A-4210-84A7-D5ABB8DDB1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2F-C93E-482B-9F1E-A38FA2C2130A}"/>
                </c:ext>
              </c:extLst>
            </c:dLbl>
            <c:dLbl>
              <c:idx val="204"/>
              <c:tx>
                <c:rich>
                  <a:bodyPr/>
                  <a:lstStyle/>
                  <a:p>
                    <a:fld id="{D26EC9E0-B2C4-431C-B767-7B4E706A15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0-C93E-482B-9F1E-A38FA2C2130A}"/>
                </c:ext>
              </c:extLst>
            </c:dLbl>
            <c:dLbl>
              <c:idx val="205"/>
              <c:tx>
                <c:rich>
                  <a:bodyPr/>
                  <a:lstStyle/>
                  <a:p>
                    <a:fld id="{5BDA3250-4ED7-45F0-9DD8-ACF9D0934DA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1-C93E-482B-9F1E-A38FA2C2130A}"/>
                </c:ext>
              </c:extLst>
            </c:dLbl>
            <c:dLbl>
              <c:idx val="206"/>
              <c:tx>
                <c:rich>
                  <a:bodyPr/>
                  <a:lstStyle/>
                  <a:p>
                    <a:fld id="{3030829E-59B2-4697-A62C-8E41DFC877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2-C93E-482B-9F1E-A38FA2C2130A}"/>
                </c:ext>
              </c:extLst>
            </c:dLbl>
            <c:dLbl>
              <c:idx val="207"/>
              <c:tx>
                <c:rich>
                  <a:bodyPr/>
                  <a:lstStyle/>
                  <a:p>
                    <a:fld id="{C5D317B0-4FAF-42DF-B5FB-639FBDA370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3-C93E-482B-9F1E-A38FA2C2130A}"/>
                </c:ext>
              </c:extLst>
            </c:dLbl>
            <c:dLbl>
              <c:idx val="208"/>
              <c:tx>
                <c:rich>
                  <a:bodyPr/>
                  <a:lstStyle/>
                  <a:p>
                    <a:fld id="{2C7152F2-2A8A-45CE-BC7E-1900E2848C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4-C93E-482B-9F1E-A38FA2C2130A}"/>
                </c:ext>
              </c:extLst>
            </c:dLbl>
            <c:dLbl>
              <c:idx val="209"/>
              <c:tx>
                <c:rich>
                  <a:bodyPr/>
                  <a:lstStyle/>
                  <a:p>
                    <a:fld id="{DFABDAF9-F23D-432C-9D8C-5508817D18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5-C93E-482B-9F1E-A38FA2C2130A}"/>
                </c:ext>
              </c:extLst>
            </c:dLbl>
            <c:dLbl>
              <c:idx val="210"/>
              <c:tx>
                <c:rich>
                  <a:bodyPr/>
                  <a:lstStyle/>
                  <a:p>
                    <a:fld id="{AF09900C-B7BC-400E-867C-505ADC12F5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6-C93E-482B-9F1E-A38FA2C2130A}"/>
                </c:ext>
              </c:extLst>
            </c:dLbl>
            <c:dLbl>
              <c:idx val="211"/>
              <c:tx>
                <c:rich>
                  <a:bodyPr/>
                  <a:lstStyle/>
                  <a:p>
                    <a:fld id="{7059F8DB-EBF0-46E2-8096-F3BE68B253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7-C93E-482B-9F1E-A38FA2C2130A}"/>
                </c:ext>
              </c:extLst>
            </c:dLbl>
            <c:dLbl>
              <c:idx val="212"/>
              <c:tx>
                <c:rich>
                  <a:bodyPr/>
                  <a:lstStyle/>
                  <a:p>
                    <a:fld id="{5EE9FE06-A85D-47EA-83CB-6BF824EB40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8-C93E-482B-9F1E-A38FA2C2130A}"/>
                </c:ext>
              </c:extLst>
            </c:dLbl>
            <c:dLbl>
              <c:idx val="213"/>
              <c:tx>
                <c:rich>
                  <a:bodyPr/>
                  <a:lstStyle/>
                  <a:p>
                    <a:fld id="{CAD8E299-7A94-4B95-80E2-8E1C184895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9-C93E-482B-9F1E-A38FA2C2130A}"/>
                </c:ext>
              </c:extLst>
            </c:dLbl>
            <c:dLbl>
              <c:idx val="214"/>
              <c:tx>
                <c:rich>
                  <a:bodyPr/>
                  <a:lstStyle/>
                  <a:p>
                    <a:fld id="{80EF491D-FCA3-4B39-9DCC-47EF1A7BCD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A-C93E-482B-9F1E-A38FA2C2130A}"/>
                </c:ext>
              </c:extLst>
            </c:dLbl>
            <c:dLbl>
              <c:idx val="215"/>
              <c:tx>
                <c:rich>
                  <a:bodyPr/>
                  <a:lstStyle/>
                  <a:p>
                    <a:fld id="{051FAE19-9DE4-4EA9-A7BB-D8A33F57D4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B-C93E-482B-9F1E-A38FA2C2130A}"/>
                </c:ext>
              </c:extLst>
            </c:dLbl>
            <c:dLbl>
              <c:idx val="216"/>
              <c:tx>
                <c:rich>
                  <a:bodyPr/>
                  <a:lstStyle/>
                  <a:p>
                    <a:fld id="{96144116-CB9E-4D7B-A00A-E79322F37A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C-C93E-482B-9F1E-A38FA2C2130A}"/>
                </c:ext>
              </c:extLst>
            </c:dLbl>
            <c:dLbl>
              <c:idx val="217"/>
              <c:tx>
                <c:rich>
                  <a:bodyPr/>
                  <a:lstStyle/>
                  <a:p>
                    <a:fld id="{E7D4B43C-5682-4074-AAF5-3BBBC31CD1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D-C93E-482B-9F1E-A38FA2C2130A}"/>
                </c:ext>
              </c:extLst>
            </c:dLbl>
            <c:dLbl>
              <c:idx val="218"/>
              <c:tx>
                <c:rich>
                  <a:bodyPr/>
                  <a:lstStyle/>
                  <a:p>
                    <a:fld id="{39538413-5D31-4D8E-84B6-326171AB9B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E-C93E-482B-9F1E-A38FA2C2130A}"/>
                </c:ext>
              </c:extLst>
            </c:dLbl>
            <c:dLbl>
              <c:idx val="219"/>
              <c:tx>
                <c:rich>
                  <a:bodyPr/>
                  <a:lstStyle/>
                  <a:p>
                    <a:fld id="{FF9BCAE1-EDF3-447C-BA08-1FBF63528F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3F-C93E-482B-9F1E-A38FA2C2130A}"/>
                </c:ext>
              </c:extLst>
            </c:dLbl>
            <c:dLbl>
              <c:idx val="220"/>
              <c:tx>
                <c:rich>
                  <a:bodyPr/>
                  <a:lstStyle/>
                  <a:p>
                    <a:fld id="{747DBF11-845F-4A7C-9B85-9370768831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0-C93E-482B-9F1E-A38FA2C2130A}"/>
                </c:ext>
              </c:extLst>
            </c:dLbl>
            <c:dLbl>
              <c:idx val="221"/>
              <c:tx>
                <c:rich>
                  <a:bodyPr/>
                  <a:lstStyle/>
                  <a:p>
                    <a:fld id="{008B75E9-308C-4E45-8339-E5F673BBC9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1-C93E-482B-9F1E-A38FA2C2130A}"/>
                </c:ext>
              </c:extLst>
            </c:dLbl>
            <c:dLbl>
              <c:idx val="222"/>
              <c:tx>
                <c:rich>
                  <a:bodyPr/>
                  <a:lstStyle/>
                  <a:p>
                    <a:fld id="{25218E75-FAF1-4F95-8596-E8A05B6074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2-C93E-482B-9F1E-A38FA2C2130A}"/>
                </c:ext>
              </c:extLst>
            </c:dLbl>
            <c:dLbl>
              <c:idx val="223"/>
              <c:tx>
                <c:rich>
                  <a:bodyPr/>
                  <a:lstStyle/>
                  <a:p>
                    <a:fld id="{28A33105-C392-4B0B-950E-E49F1C46D0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3-C93E-482B-9F1E-A38FA2C2130A}"/>
                </c:ext>
              </c:extLst>
            </c:dLbl>
            <c:dLbl>
              <c:idx val="224"/>
              <c:tx>
                <c:rich>
                  <a:bodyPr/>
                  <a:lstStyle/>
                  <a:p>
                    <a:fld id="{61DE76B5-1DFF-4D93-9168-E0EBB9902D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4-C93E-482B-9F1E-A38FA2C2130A}"/>
                </c:ext>
              </c:extLst>
            </c:dLbl>
            <c:dLbl>
              <c:idx val="225"/>
              <c:tx>
                <c:rich>
                  <a:bodyPr/>
                  <a:lstStyle/>
                  <a:p>
                    <a:fld id="{3A4EFBBC-601D-46CF-8345-E4DCE810FD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5-C93E-482B-9F1E-A38FA2C2130A}"/>
                </c:ext>
              </c:extLst>
            </c:dLbl>
            <c:dLbl>
              <c:idx val="226"/>
              <c:tx>
                <c:rich>
                  <a:bodyPr/>
                  <a:lstStyle/>
                  <a:p>
                    <a:fld id="{6AFAC09A-E528-41EF-A6FB-8D8F935F72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6-C93E-482B-9F1E-A38FA2C2130A}"/>
                </c:ext>
              </c:extLst>
            </c:dLbl>
            <c:dLbl>
              <c:idx val="227"/>
              <c:tx>
                <c:rich>
                  <a:bodyPr/>
                  <a:lstStyle/>
                  <a:p>
                    <a:fld id="{F6C3BA5C-914C-48BD-8F0E-60A350CA54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7-C93E-482B-9F1E-A38FA2C2130A}"/>
                </c:ext>
              </c:extLst>
            </c:dLbl>
            <c:dLbl>
              <c:idx val="228"/>
              <c:tx>
                <c:rich>
                  <a:bodyPr/>
                  <a:lstStyle/>
                  <a:p>
                    <a:fld id="{E2500E25-20A2-467A-8B49-2AFB7476EF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8-C93E-482B-9F1E-A38FA2C2130A}"/>
                </c:ext>
              </c:extLst>
            </c:dLbl>
            <c:dLbl>
              <c:idx val="229"/>
              <c:tx>
                <c:rich>
                  <a:bodyPr/>
                  <a:lstStyle/>
                  <a:p>
                    <a:fld id="{7CF6396B-47AD-4D02-B9CF-778809DCCA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9-C93E-482B-9F1E-A38FA2C2130A}"/>
                </c:ext>
              </c:extLst>
            </c:dLbl>
            <c:dLbl>
              <c:idx val="230"/>
              <c:tx>
                <c:rich>
                  <a:bodyPr/>
                  <a:lstStyle/>
                  <a:p>
                    <a:fld id="{DFBEA05A-90DC-4CC7-9F00-A6A0202F31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A-C93E-482B-9F1E-A38FA2C2130A}"/>
                </c:ext>
              </c:extLst>
            </c:dLbl>
            <c:dLbl>
              <c:idx val="231"/>
              <c:tx>
                <c:rich>
                  <a:bodyPr/>
                  <a:lstStyle/>
                  <a:p>
                    <a:fld id="{09A80135-0C20-475F-9FF5-2B345FD570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B-C93E-482B-9F1E-A38FA2C2130A}"/>
                </c:ext>
              </c:extLst>
            </c:dLbl>
            <c:dLbl>
              <c:idx val="232"/>
              <c:tx>
                <c:rich>
                  <a:bodyPr/>
                  <a:lstStyle/>
                  <a:p>
                    <a:fld id="{74E32CE4-A388-4DBC-A2DD-B66820CCB1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C-C93E-482B-9F1E-A38FA2C2130A}"/>
                </c:ext>
              </c:extLst>
            </c:dLbl>
            <c:dLbl>
              <c:idx val="233"/>
              <c:tx>
                <c:rich>
                  <a:bodyPr/>
                  <a:lstStyle/>
                  <a:p>
                    <a:fld id="{3F12A8E0-6EE6-4DF3-B9B1-D1DA3944ED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D-C93E-482B-9F1E-A38FA2C2130A}"/>
                </c:ext>
              </c:extLst>
            </c:dLbl>
            <c:dLbl>
              <c:idx val="234"/>
              <c:tx>
                <c:rich>
                  <a:bodyPr/>
                  <a:lstStyle/>
                  <a:p>
                    <a:fld id="{7A158FF6-DFF9-45F8-93FE-023113B78C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E-C93E-482B-9F1E-A38FA2C2130A}"/>
                </c:ext>
              </c:extLst>
            </c:dLbl>
            <c:dLbl>
              <c:idx val="235"/>
              <c:tx>
                <c:rich>
                  <a:bodyPr/>
                  <a:lstStyle/>
                  <a:p>
                    <a:fld id="{5B6E038B-8D55-4B79-8BFD-B1089ED17F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4F-C93E-482B-9F1E-A38FA2C2130A}"/>
                </c:ext>
              </c:extLst>
            </c:dLbl>
            <c:dLbl>
              <c:idx val="236"/>
              <c:tx>
                <c:rich>
                  <a:bodyPr/>
                  <a:lstStyle/>
                  <a:p>
                    <a:fld id="{1F6A86FC-B260-49A0-B2B7-29845A5B77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0-C93E-482B-9F1E-A38FA2C2130A}"/>
                </c:ext>
              </c:extLst>
            </c:dLbl>
            <c:dLbl>
              <c:idx val="237"/>
              <c:tx>
                <c:rich>
                  <a:bodyPr/>
                  <a:lstStyle/>
                  <a:p>
                    <a:fld id="{09B1723A-5036-47D1-BD2C-A978C1DE72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1-C93E-482B-9F1E-A38FA2C2130A}"/>
                </c:ext>
              </c:extLst>
            </c:dLbl>
            <c:dLbl>
              <c:idx val="238"/>
              <c:tx>
                <c:rich>
                  <a:bodyPr/>
                  <a:lstStyle/>
                  <a:p>
                    <a:fld id="{3915EE1D-155A-4E15-A252-CBDE97312F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2-C93E-482B-9F1E-A38FA2C2130A}"/>
                </c:ext>
              </c:extLst>
            </c:dLbl>
            <c:dLbl>
              <c:idx val="239"/>
              <c:tx>
                <c:rich>
                  <a:bodyPr/>
                  <a:lstStyle/>
                  <a:p>
                    <a:fld id="{1BFB3D74-A31F-49E6-B146-BF26974937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3-C93E-482B-9F1E-A38FA2C2130A}"/>
                </c:ext>
              </c:extLst>
            </c:dLbl>
            <c:dLbl>
              <c:idx val="240"/>
              <c:tx>
                <c:rich>
                  <a:bodyPr/>
                  <a:lstStyle/>
                  <a:p>
                    <a:fld id="{BD8C01AA-F82B-4D1F-8CE5-BACA23340C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4-C93E-482B-9F1E-A38FA2C2130A}"/>
                </c:ext>
              </c:extLst>
            </c:dLbl>
            <c:dLbl>
              <c:idx val="241"/>
              <c:tx>
                <c:rich>
                  <a:bodyPr/>
                  <a:lstStyle/>
                  <a:p>
                    <a:fld id="{9289C79E-866F-499E-9200-DCAB49653F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5-C93E-482B-9F1E-A38FA2C2130A}"/>
                </c:ext>
              </c:extLst>
            </c:dLbl>
            <c:dLbl>
              <c:idx val="242"/>
              <c:tx>
                <c:rich>
                  <a:bodyPr/>
                  <a:lstStyle/>
                  <a:p>
                    <a:fld id="{DF40E016-2BC1-4BBA-8510-4F981F6C4E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6-C93E-482B-9F1E-A38FA2C2130A}"/>
                </c:ext>
              </c:extLst>
            </c:dLbl>
            <c:dLbl>
              <c:idx val="243"/>
              <c:tx>
                <c:rich>
                  <a:bodyPr/>
                  <a:lstStyle/>
                  <a:p>
                    <a:fld id="{61BC00D7-1843-4027-BD45-7D2C2DC69C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7-C93E-482B-9F1E-A38FA2C2130A}"/>
                </c:ext>
              </c:extLst>
            </c:dLbl>
            <c:dLbl>
              <c:idx val="244"/>
              <c:tx>
                <c:rich>
                  <a:bodyPr/>
                  <a:lstStyle/>
                  <a:p>
                    <a:fld id="{07082824-A5CB-4739-93A9-8CF54CE92D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8-C93E-482B-9F1E-A38FA2C2130A}"/>
                </c:ext>
              </c:extLst>
            </c:dLbl>
            <c:dLbl>
              <c:idx val="245"/>
              <c:tx>
                <c:rich>
                  <a:bodyPr/>
                  <a:lstStyle/>
                  <a:p>
                    <a:fld id="{6C06F57D-9A82-4A3B-AA7D-C8D8F39EC2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9-C93E-482B-9F1E-A38FA2C2130A}"/>
                </c:ext>
              </c:extLst>
            </c:dLbl>
            <c:dLbl>
              <c:idx val="246"/>
              <c:tx>
                <c:rich>
                  <a:bodyPr/>
                  <a:lstStyle/>
                  <a:p>
                    <a:fld id="{979EF696-6CE9-481D-B3D4-18B72A946E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A-C93E-482B-9F1E-A38FA2C2130A}"/>
                </c:ext>
              </c:extLst>
            </c:dLbl>
            <c:dLbl>
              <c:idx val="247"/>
              <c:tx>
                <c:rich>
                  <a:bodyPr/>
                  <a:lstStyle/>
                  <a:p>
                    <a:fld id="{1D16635B-5CE8-4B86-92C4-60BCA61149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B-C93E-482B-9F1E-A38FA2C2130A}"/>
                </c:ext>
              </c:extLst>
            </c:dLbl>
            <c:dLbl>
              <c:idx val="248"/>
              <c:tx>
                <c:rich>
                  <a:bodyPr/>
                  <a:lstStyle/>
                  <a:p>
                    <a:fld id="{328E2887-F92C-4218-8612-1EECDF2727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C-C93E-482B-9F1E-A38FA2C2130A}"/>
                </c:ext>
              </c:extLst>
            </c:dLbl>
            <c:dLbl>
              <c:idx val="249"/>
              <c:tx>
                <c:rich>
                  <a:bodyPr/>
                  <a:lstStyle/>
                  <a:p>
                    <a:fld id="{3782F1D6-EA14-4F23-94A3-DB35714C61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D-C93E-482B-9F1E-A38FA2C2130A}"/>
                </c:ext>
              </c:extLst>
            </c:dLbl>
            <c:dLbl>
              <c:idx val="250"/>
              <c:tx>
                <c:rich>
                  <a:bodyPr/>
                  <a:lstStyle/>
                  <a:p>
                    <a:fld id="{62373EE7-9670-43F7-A8C3-0BDA1AEBF3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E-C93E-482B-9F1E-A38FA2C2130A}"/>
                </c:ext>
              </c:extLst>
            </c:dLbl>
            <c:dLbl>
              <c:idx val="251"/>
              <c:tx>
                <c:rich>
                  <a:bodyPr/>
                  <a:lstStyle/>
                  <a:p>
                    <a:fld id="{594A5864-EA93-4B10-A546-94B4C881CC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5F-C93E-482B-9F1E-A38FA2C2130A}"/>
                </c:ext>
              </c:extLst>
            </c:dLbl>
            <c:dLbl>
              <c:idx val="252"/>
              <c:tx>
                <c:rich>
                  <a:bodyPr/>
                  <a:lstStyle/>
                  <a:p>
                    <a:fld id="{9E132E96-3878-4FA2-BDA7-80378402DA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0-C93E-482B-9F1E-A38FA2C2130A}"/>
                </c:ext>
              </c:extLst>
            </c:dLbl>
            <c:dLbl>
              <c:idx val="253"/>
              <c:tx>
                <c:rich>
                  <a:bodyPr/>
                  <a:lstStyle/>
                  <a:p>
                    <a:fld id="{D42B9EA7-01B5-4411-9EDA-ED09649E6E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1-C93E-482B-9F1E-A38FA2C2130A}"/>
                </c:ext>
              </c:extLst>
            </c:dLbl>
            <c:dLbl>
              <c:idx val="254"/>
              <c:tx>
                <c:rich>
                  <a:bodyPr/>
                  <a:lstStyle/>
                  <a:p>
                    <a:fld id="{680B3A50-D3F4-4406-A0F6-A7C2DBD536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2-C93E-482B-9F1E-A38FA2C2130A}"/>
                </c:ext>
              </c:extLst>
            </c:dLbl>
            <c:dLbl>
              <c:idx val="255"/>
              <c:tx>
                <c:rich>
                  <a:bodyPr/>
                  <a:lstStyle/>
                  <a:p>
                    <a:fld id="{FD397F28-67A0-472D-9E2E-D23FE0A6F6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3-C93E-482B-9F1E-A38FA2C2130A}"/>
                </c:ext>
              </c:extLst>
            </c:dLbl>
            <c:dLbl>
              <c:idx val="256"/>
              <c:tx>
                <c:rich>
                  <a:bodyPr/>
                  <a:lstStyle/>
                  <a:p>
                    <a:fld id="{9E363AAD-D0D9-42B1-B93E-C0B5199928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4-C93E-482B-9F1E-A38FA2C2130A}"/>
                </c:ext>
              </c:extLst>
            </c:dLbl>
            <c:dLbl>
              <c:idx val="257"/>
              <c:tx>
                <c:rich>
                  <a:bodyPr/>
                  <a:lstStyle/>
                  <a:p>
                    <a:fld id="{04C2CE26-B75A-4886-A59D-6823FB4681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5-C93E-482B-9F1E-A38FA2C2130A}"/>
                </c:ext>
              </c:extLst>
            </c:dLbl>
            <c:dLbl>
              <c:idx val="258"/>
              <c:tx>
                <c:rich>
                  <a:bodyPr/>
                  <a:lstStyle/>
                  <a:p>
                    <a:fld id="{8EF893F6-0384-46BD-B4EA-895AF82D239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6-C93E-482B-9F1E-A38FA2C2130A}"/>
                </c:ext>
              </c:extLst>
            </c:dLbl>
            <c:dLbl>
              <c:idx val="259"/>
              <c:tx>
                <c:rich>
                  <a:bodyPr/>
                  <a:lstStyle/>
                  <a:p>
                    <a:fld id="{4182FFF8-8C35-4806-BC4E-06D8167EE5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7-C93E-482B-9F1E-A38FA2C2130A}"/>
                </c:ext>
              </c:extLst>
            </c:dLbl>
            <c:dLbl>
              <c:idx val="260"/>
              <c:tx>
                <c:rich>
                  <a:bodyPr/>
                  <a:lstStyle/>
                  <a:p>
                    <a:fld id="{6EEBD183-E5E6-407C-BE05-EBC42FB3EE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8-C93E-482B-9F1E-A38FA2C2130A}"/>
                </c:ext>
              </c:extLst>
            </c:dLbl>
            <c:dLbl>
              <c:idx val="261"/>
              <c:tx>
                <c:rich>
                  <a:bodyPr/>
                  <a:lstStyle/>
                  <a:p>
                    <a:fld id="{85C84F04-E6EE-4554-87A3-BD35FEAFD3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9-C93E-482B-9F1E-A38FA2C2130A}"/>
                </c:ext>
              </c:extLst>
            </c:dLbl>
            <c:dLbl>
              <c:idx val="262"/>
              <c:tx>
                <c:rich>
                  <a:bodyPr/>
                  <a:lstStyle/>
                  <a:p>
                    <a:fld id="{E0D1FD4F-F054-4571-A174-87C7612ED99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A-C93E-482B-9F1E-A38FA2C2130A}"/>
                </c:ext>
              </c:extLst>
            </c:dLbl>
            <c:dLbl>
              <c:idx val="263"/>
              <c:tx>
                <c:rich>
                  <a:bodyPr/>
                  <a:lstStyle/>
                  <a:p>
                    <a:fld id="{71E18033-16D9-4523-81AF-2A445EFA360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B-C93E-482B-9F1E-A38FA2C2130A}"/>
                </c:ext>
              </c:extLst>
            </c:dLbl>
            <c:dLbl>
              <c:idx val="264"/>
              <c:tx>
                <c:rich>
                  <a:bodyPr/>
                  <a:lstStyle/>
                  <a:p>
                    <a:fld id="{CA3DBE45-EA60-4328-9C03-F6CD58BB2C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C-C93E-482B-9F1E-A38FA2C2130A}"/>
                </c:ext>
              </c:extLst>
            </c:dLbl>
            <c:dLbl>
              <c:idx val="265"/>
              <c:tx>
                <c:rich>
                  <a:bodyPr/>
                  <a:lstStyle/>
                  <a:p>
                    <a:fld id="{9475327F-FFA1-4E79-A9A8-82781676468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D-C93E-482B-9F1E-A38FA2C2130A}"/>
                </c:ext>
              </c:extLst>
            </c:dLbl>
            <c:dLbl>
              <c:idx val="266"/>
              <c:tx>
                <c:rich>
                  <a:bodyPr/>
                  <a:lstStyle/>
                  <a:p>
                    <a:fld id="{4C9351C1-F7C2-46A3-A50A-390F621DD30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E-C93E-482B-9F1E-A38FA2C2130A}"/>
                </c:ext>
              </c:extLst>
            </c:dLbl>
            <c:dLbl>
              <c:idx val="267"/>
              <c:tx>
                <c:rich>
                  <a:bodyPr/>
                  <a:lstStyle/>
                  <a:p>
                    <a:fld id="{901100F1-EBEB-4E2D-A2BB-25B9B2E5BF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6F-C93E-482B-9F1E-A38FA2C2130A}"/>
                </c:ext>
              </c:extLst>
            </c:dLbl>
            <c:dLbl>
              <c:idx val="268"/>
              <c:tx>
                <c:rich>
                  <a:bodyPr/>
                  <a:lstStyle/>
                  <a:p>
                    <a:fld id="{A8B1A7B4-A289-449F-BC95-F65DFD5F26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0-C93E-482B-9F1E-A38FA2C2130A}"/>
                </c:ext>
              </c:extLst>
            </c:dLbl>
            <c:dLbl>
              <c:idx val="269"/>
              <c:tx>
                <c:rich>
                  <a:bodyPr/>
                  <a:lstStyle/>
                  <a:p>
                    <a:fld id="{F573C152-882C-42EB-9769-C36604E66F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1-C93E-482B-9F1E-A38FA2C2130A}"/>
                </c:ext>
              </c:extLst>
            </c:dLbl>
            <c:dLbl>
              <c:idx val="270"/>
              <c:tx>
                <c:rich>
                  <a:bodyPr/>
                  <a:lstStyle/>
                  <a:p>
                    <a:fld id="{01190944-2D96-4534-8489-0D1F018E7F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2-C93E-482B-9F1E-A38FA2C2130A}"/>
                </c:ext>
              </c:extLst>
            </c:dLbl>
            <c:dLbl>
              <c:idx val="271"/>
              <c:tx>
                <c:rich>
                  <a:bodyPr/>
                  <a:lstStyle/>
                  <a:p>
                    <a:fld id="{B3132B73-DF05-4437-9503-4331CA8A49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3-C93E-482B-9F1E-A38FA2C2130A}"/>
                </c:ext>
              </c:extLst>
            </c:dLbl>
            <c:dLbl>
              <c:idx val="272"/>
              <c:tx>
                <c:rich>
                  <a:bodyPr/>
                  <a:lstStyle/>
                  <a:p>
                    <a:fld id="{2F15CC1C-FC6F-491B-9330-3BD9400716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4-C93E-482B-9F1E-A38FA2C2130A}"/>
                </c:ext>
              </c:extLst>
            </c:dLbl>
            <c:dLbl>
              <c:idx val="273"/>
              <c:tx>
                <c:rich>
                  <a:bodyPr/>
                  <a:lstStyle/>
                  <a:p>
                    <a:fld id="{2F92B1E8-7368-4314-A69C-505E0E9EB9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5-C93E-482B-9F1E-A38FA2C2130A}"/>
                </c:ext>
              </c:extLst>
            </c:dLbl>
            <c:dLbl>
              <c:idx val="274"/>
              <c:tx>
                <c:rich>
                  <a:bodyPr/>
                  <a:lstStyle/>
                  <a:p>
                    <a:fld id="{DC48417D-12C1-4AB3-8F70-535C5F3709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6-C93E-482B-9F1E-A38FA2C2130A}"/>
                </c:ext>
              </c:extLst>
            </c:dLbl>
            <c:dLbl>
              <c:idx val="275"/>
              <c:tx>
                <c:rich>
                  <a:bodyPr/>
                  <a:lstStyle/>
                  <a:p>
                    <a:fld id="{240DDA89-3098-410C-BCFF-FD60EC5F9A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7-C93E-482B-9F1E-A38FA2C2130A}"/>
                </c:ext>
              </c:extLst>
            </c:dLbl>
            <c:dLbl>
              <c:idx val="276"/>
              <c:tx>
                <c:rich>
                  <a:bodyPr/>
                  <a:lstStyle/>
                  <a:p>
                    <a:fld id="{8D7707B9-312A-4D66-9FA1-9660D3F82D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8-C93E-482B-9F1E-A38FA2C2130A}"/>
                </c:ext>
              </c:extLst>
            </c:dLbl>
            <c:dLbl>
              <c:idx val="277"/>
              <c:tx>
                <c:rich>
                  <a:bodyPr/>
                  <a:lstStyle/>
                  <a:p>
                    <a:fld id="{C2B14DE5-E986-40F2-9399-9A870CC01C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9-C93E-482B-9F1E-A38FA2C2130A}"/>
                </c:ext>
              </c:extLst>
            </c:dLbl>
            <c:dLbl>
              <c:idx val="278"/>
              <c:tx>
                <c:rich>
                  <a:bodyPr/>
                  <a:lstStyle/>
                  <a:p>
                    <a:fld id="{4B622BB9-791E-4A1B-BA39-47A4A6EE0B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A-C93E-482B-9F1E-A38FA2C2130A}"/>
                </c:ext>
              </c:extLst>
            </c:dLbl>
            <c:dLbl>
              <c:idx val="279"/>
              <c:tx>
                <c:rich>
                  <a:bodyPr/>
                  <a:lstStyle/>
                  <a:p>
                    <a:fld id="{B60B2438-BC75-48DE-88BF-E23A4C8D4D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B-C93E-482B-9F1E-A38FA2C2130A}"/>
                </c:ext>
              </c:extLst>
            </c:dLbl>
            <c:dLbl>
              <c:idx val="280"/>
              <c:tx>
                <c:rich>
                  <a:bodyPr/>
                  <a:lstStyle/>
                  <a:p>
                    <a:fld id="{DB77F60B-FE47-4725-B7D3-DE4CA13B7A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C-C93E-482B-9F1E-A38FA2C2130A}"/>
                </c:ext>
              </c:extLst>
            </c:dLbl>
            <c:dLbl>
              <c:idx val="281"/>
              <c:tx>
                <c:rich>
                  <a:bodyPr/>
                  <a:lstStyle/>
                  <a:p>
                    <a:fld id="{5805941E-62DE-4564-AE3F-19D97A4128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D-C93E-482B-9F1E-A38FA2C2130A}"/>
                </c:ext>
              </c:extLst>
            </c:dLbl>
            <c:dLbl>
              <c:idx val="282"/>
              <c:tx>
                <c:rich>
                  <a:bodyPr/>
                  <a:lstStyle/>
                  <a:p>
                    <a:fld id="{14A84677-D667-49F6-B221-B3783371AD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E-C93E-482B-9F1E-A38FA2C2130A}"/>
                </c:ext>
              </c:extLst>
            </c:dLbl>
            <c:dLbl>
              <c:idx val="283"/>
              <c:tx>
                <c:rich>
                  <a:bodyPr/>
                  <a:lstStyle/>
                  <a:p>
                    <a:fld id="{EB3FD382-F833-4F2D-9997-60E8FD91CE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7F-C93E-482B-9F1E-A38FA2C2130A}"/>
                </c:ext>
              </c:extLst>
            </c:dLbl>
            <c:dLbl>
              <c:idx val="284"/>
              <c:tx>
                <c:rich>
                  <a:bodyPr/>
                  <a:lstStyle/>
                  <a:p>
                    <a:fld id="{91498A33-94AB-4E20-9A0F-4A1D3BA9EE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0-C93E-482B-9F1E-A38FA2C2130A}"/>
                </c:ext>
              </c:extLst>
            </c:dLbl>
            <c:dLbl>
              <c:idx val="285"/>
              <c:tx>
                <c:rich>
                  <a:bodyPr/>
                  <a:lstStyle/>
                  <a:p>
                    <a:fld id="{66BCA480-E584-4765-BA0B-67FF03EBC9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1-C93E-482B-9F1E-A38FA2C2130A}"/>
                </c:ext>
              </c:extLst>
            </c:dLbl>
            <c:dLbl>
              <c:idx val="286"/>
              <c:tx>
                <c:rich>
                  <a:bodyPr/>
                  <a:lstStyle/>
                  <a:p>
                    <a:fld id="{38E7F30F-BC25-4B1F-9387-26E8B338C2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2-C93E-482B-9F1E-A38FA2C2130A}"/>
                </c:ext>
              </c:extLst>
            </c:dLbl>
            <c:dLbl>
              <c:idx val="287"/>
              <c:tx>
                <c:rich>
                  <a:bodyPr/>
                  <a:lstStyle/>
                  <a:p>
                    <a:fld id="{118999BC-A19A-4149-A770-8FC4F76B2B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3-C93E-482B-9F1E-A38FA2C2130A}"/>
                </c:ext>
              </c:extLst>
            </c:dLbl>
            <c:dLbl>
              <c:idx val="288"/>
              <c:tx>
                <c:rich>
                  <a:bodyPr/>
                  <a:lstStyle/>
                  <a:p>
                    <a:fld id="{0A3F3601-9F93-4BA3-A0E2-F003DBB775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4-C93E-482B-9F1E-A38FA2C2130A}"/>
                </c:ext>
              </c:extLst>
            </c:dLbl>
            <c:dLbl>
              <c:idx val="289"/>
              <c:tx>
                <c:rich>
                  <a:bodyPr/>
                  <a:lstStyle/>
                  <a:p>
                    <a:fld id="{546A5A1C-3D7F-46B4-8246-64484E765E9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5-C93E-482B-9F1E-A38FA2C2130A}"/>
                </c:ext>
              </c:extLst>
            </c:dLbl>
            <c:dLbl>
              <c:idx val="290"/>
              <c:tx>
                <c:rich>
                  <a:bodyPr/>
                  <a:lstStyle/>
                  <a:p>
                    <a:fld id="{F861FF42-1CC9-4263-AE03-3C936E71E1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6-C93E-482B-9F1E-A38FA2C2130A}"/>
                </c:ext>
              </c:extLst>
            </c:dLbl>
            <c:dLbl>
              <c:idx val="291"/>
              <c:tx>
                <c:rich>
                  <a:bodyPr/>
                  <a:lstStyle/>
                  <a:p>
                    <a:fld id="{D246E2C9-C0B8-423F-AE8F-C75B2EF186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7-C93E-482B-9F1E-A38FA2C2130A}"/>
                </c:ext>
              </c:extLst>
            </c:dLbl>
            <c:dLbl>
              <c:idx val="292"/>
              <c:tx>
                <c:rich>
                  <a:bodyPr/>
                  <a:lstStyle/>
                  <a:p>
                    <a:fld id="{ED17D010-E231-456E-96B0-221F8348FE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8-C93E-482B-9F1E-A38FA2C2130A}"/>
                </c:ext>
              </c:extLst>
            </c:dLbl>
            <c:dLbl>
              <c:idx val="293"/>
              <c:tx>
                <c:rich>
                  <a:bodyPr/>
                  <a:lstStyle/>
                  <a:p>
                    <a:fld id="{1597BC27-011C-41D9-B121-962BD2A72A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9-C93E-482B-9F1E-A38FA2C2130A}"/>
                </c:ext>
              </c:extLst>
            </c:dLbl>
            <c:dLbl>
              <c:idx val="294"/>
              <c:tx>
                <c:rich>
                  <a:bodyPr/>
                  <a:lstStyle/>
                  <a:p>
                    <a:fld id="{5DC45BBF-0F7D-4D01-8898-5FBE8234DA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A-C93E-482B-9F1E-A38FA2C2130A}"/>
                </c:ext>
              </c:extLst>
            </c:dLbl>
            <c:dLbl>
              <c:idx val="295"/>
              <c:tx>
                <c:rich>
                  <a:bodyPr/>
                  <a:lstStyle/>
                  <a:p>
                    <a:fld id="{4055DBF7-B655-46C5-95D0-3ACEC077B0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B-C93E-482B-9F1E-A38FA2C2130A}"/>
                </c:ext>
              </c:extLst>
            </c:dLbl>
            <c:dLbl>
              <c:idx val="296"/>
              <c:tx>
                <c:rich>
                  <a:bodyPr/>
                  <a:lstStyle/>
                  <a:p>
                    <a:fld id="{48B7CFAA-9DAB-4B92-9C14-491D2800D2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C-C93E-482B-9F1E-A38FA2C2130A}"/>
                </c:ext>
              </c:extLst>
            </c:dLbl>
            <c:dLbl>
              <c:idx val="297"/>
              <c:tx>
                <c:rich>
                  <a:bodyPr/>
                  <a:lstStyle/>
                  <a:p>
                    <a:fld id="{DBA5A971-C371-4701-A28D-FFE548A937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D-C93E-482B-9F1E-A38FA2C2130A}"/>
                </c:ext>
              </c:extLst>
            </c:dLbl>
            <c:dLbl>
              <c:idx val="298"/>
              <c:tx>
                <c:rich>
                  <a:bodyPr/>
                  <a:lstStyle/>
                  <a:p>
                    <a:fld id="{095351C8-FFD6-4F47-841A-2DED35E494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E-C93E-482B-9F1E-A38FA2C2130A}"/>
                </c:ext>
              </c:extLst>
            </c:dLbl>
            <c:dLbl>
              <c:idx val="299"/>
              <c:tx>
                <c:rich>
                  <a:bodyPr/>
                  <a:lstStyle/>
                  <a:p>
                    <a:fld id="{72152091-AAD2-4096-B27A-15AAF52487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8F-C93E-482B-9F1E-A38FA2C2130A}"/>
                </c:ext>
              </c:extLst>
            </c:dLbl>
            <c:dLbl>
              <c:idx val="300"/>
              <c:tx>
                <c:rich>
                  <a:bodyPr/>
                  <a:lstStyle/>
                  <a:p>
                    <a:fld id="{1CD879AB-832C-4E19-9B6C-9A698C5D50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0-C93E-482B-9F1E-A38FA2C2130A}"/>
                </c:ext>
              </c:extLst>
            </c:dLbl>
            <c:dLbl>
              <c:idx val="301"/>
              <c:tx>
                <c:rich>
                  <a:bodyPr/>
                  <a:lstStyle/>
                  <a:p>
                    <a:fld id="{301CC108-729B-4CAA-8DCF-AB9D24ACF2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1-C93E-482B-9F1E-A38FA2C2130A}"/>
                </c:ext>
              </c:extLst>
            </c:dLbl>
            <c:dLbl>
              <c:idx val="302"/>
              <c:tx>
                <c:rich>
                  <a:bodyPr/>
                  <a:lstStyle/>
                  <a:p>
                    <a:fld id="{310D4D75-A3D3-4088-AC5B-1BA4494559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2-C93E-482B-9F1E-A38FA2C2130A}"/>
                </c:ext>
              </c:extLst>
            </c:dLbl>
            <c:dLbl>
              <c:idx val="303"/>
              <c:tx>
                <c:rich>
                  <a:bodyPr/>
                  <a:lstStyle/>
                  <a:p>
                    <a:fld id="{774E3BC0-0FC6-4943-B850-E53EE89445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3-C93E-482B-9F1E-A38FA2C2130A}"/>
                </c:ext>
              </c:extLst>
            </c:dLbl>
            <c:dLbl>
              <c:idx val="304"/>
              <c:tx>
                <c:rich>
                  <a:bodyPr/>
                  <a:lstStyle/>
                  <a:p>
                    <a:fld id="{228D6F0E-7829-4432-A7F7-01AE11E0BD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4-C93E-482B-9F1E-A38FA2C2130A}"/>
                </c:ext>
              </c:extLst>
            </c:dLbl>
            <c:dLbl>
              <c:idx val="305"/>
              <c:tx>
                <c:rich>
                  <a:bodyPr/>
                  <a:lstStyle/>
                  <a:p>
                    <a:fld id="{F8CBC1BF-819C-4E3A-B749-D08045347B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5-C93E-482B-9F1E-A38FA2C2130A}"/>
                </c:ext>
              </c:extLst>
            </c:dLbl>
            <c:dLbl>
              <c:idx val="306"/>
              <c:tx>
                <c:rich>
                  <a:bodyPr/>
                  <a:lstStyle/>
                  <a:p>
                    <a:fld id="{9D3633D5-0D0E-40FF-BA24-E487687266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6-C93E-482B-9F1E-A38FA2C2130A}"/>
                </c:ext>
              </c:extLst>
            </c:dLbl>
            <c:dLbl>
              <c:idx val="307"/>
              <c:tx>
                <c:rich>
                  <a:bodyPr/>
                  <a:lstStyle/>
                  <a:p>
                    <a:fld id="{39F9BE8D-2422-4369-B7E1-4BC43C325F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7-C93E-482B-9F1E-A38FA2C2130A}"/>
                </c:ext>
              </c:extLst>
            </c:dLbl>
            <c:dLbl>
              <c:idx val="308"/>
              <c:tx>
                <c:rich>
                  <a:bodyPr/>
                  <a:lstStyle/>
                  <a:p>
                    <a:fld id="{9F0B47D9-FC38-46F1-BB0A-8C0023080D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8-C93E-482B-9F1E-A38FA2C2130A}"/>
                </c:ext>
              </c:extLst>
            </c:dLbl>
            <c:dLbl>
              <c:idx val="309"/>
              <c:tx>
                <c:rich>
                  <a:bodyPr/>
                  <a:lstStyle/>
                  <a:p>
                    <a:fld id="{894B40DC-D6EF-4FA6-8349-2F2383F1D5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9-C93E-482B-9F1E-A38FA2C2130A}"/>
                </c:ext>
              </c:extLst>
            </c:dLbl>
            <c:dLbl>
              <c:idx val="310"/>
              <c:tx>
                <c:rich>
                  <a:bodyPr/>
                  <a:lstStyle/>
                  <a:p>
                    <a:fld id="{234F2769-5E8B-48F8-94F4-FC978B759F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A-C93E-482B-9F1E-A38FA2C2130A}"/>
                </c:ext>
              </c:extLst>
            </c:dLbl>
            <c:dLbl>
              <c:idx val="311"/>
              <c:tx>
                <c:rich>
                  <a:bodyPr/>
                  <a:lstStyle/>
                  <a:p>
                    <a:fld id="{EAF63FF0-400C-4603-9C86-5A762346C2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B-C93E-482B-9F1E-A38FA2C2130A}"/>
                </c:ext>
              </c:extLst>
            </c:dLbl>
            <c:dLbl>
              <c:idx val="312"/>
              <c:tx>
                <c:rich>
                  <a:bodyPr/>
                  <a:lstStyle/>
                  <a:p>
                    <a:fld id="{D521BC13-1995-4EAD-B763-C55AF0927D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C-C93E-482B-9F1E-A38FA2C2130A}"/>
                </c:ext>
              </c:extLst>
            </c:dLbl>
            <c:dLbl>
              <c:idx val="313"/>
              <c:tx>
                <c:rich>
                  <a:bodyPr/>
                  <a:lstStyle/>
                  <a:p>
                    <a:fld id="{49087973-ECA3-41AB-AB26-64E9788029B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D-C93E-482B-9F1E-A38FA2C2130A}"/>
                </c:ext>
              </c:extLst>
            </c:dLbl>
            <c:dLbl>
              <c:idx val="314"/>
              <c:tx>
                <c:rich>
                  <a:bodyPr/>
                  <a:lstStyle/>
                  <a:p>
                    <a:fld id="{A05A5D1D-16A8-4DFB-B760-F4CDF93704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E-C93E-482B-9F1E-A38FA2C2130A}"/>
                </c:ext>
              </c:extLst>
            </c:dLbl>
            <c:dLbl>
              <c:idx val="315"/>
              <c:tx>
                <c:rich>
                  <a:bodyPr/>
                  <a:lstStyle/>
                  <a:p>
                    <a:fld id="{7099095B-C769-4119-8FBD-7323554DD2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9F-C93E-482B-9F1E-A38FA2C2130A}"/>
                </c:ext>
              </c:extLst>
            </c:dLbl>
            <c:dLbl>
              <c:idx val="316"/>
              <c:tx>
                <c:rich>
                  <a:bodyPr/>
                  <a:lstStyle/>
                  <a:p>
                    <a:fld id="{0C914049-50B5-4338-A766-F4A0DC3C87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0-C93E-482B-9F1E-A38FA2C2130A}"/>
                </c:ext>
              </c:extLst>
            </c:dLbl>
            <c:dLbl>
              <c:idx val="317"/>
              <c:tx>
                <c:rich>
                  <a:bodyPr/>
                  <a:lstStyle/>
                  <a:p>
                    <a:fld id="{DFE03CAC-96E3-4D26-BB63-4906A39206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1-C93E-482B-9F1E-A38FA2C2130A}"/>
                </c:ext>
              </c:extLst>
            </c:dLbl>
            <c:dLbl>
              <c:idx val="318"/>
              <c:tx>
                <c:rich>
                  <a:bodyPr/>
                  <a:lstStyle/>
                  <a:p>
                    <a:fld id="{510B9E02-3555-468E-84DE-7688630459F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2-C93E-482B-9F1E-A38FA2C2130A}"/>
                </c:ext>
              </c:extLst>
            </c:dLbl>
            <c:dLbl>
              <c:idx val="319"/>
              <c:tx>
                <c:rich>
                  <a:bodyPr/>
                  <a:lstStyle/>
                  <a:p>
                    <a:fld id="{CFC6ADF7-B48D-434A-9E6A-CC75F76DF6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3-C93E-482B-9F1E-A38FA2C2130A}"/>
                </c:ext>
              </c:extLst>
            </c:dLbl>
            <c:dLbl>
              <c:idx val="320"/>
              <c:tx>
                <c:rich>
                  <a:bodyPr/>
                  <a:lstStyle/>
                  <a:p>
                    <a:fld id="{03FF149E-0687-4B14-99EB-320F17BA6C1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4-C93E-482B-9F1E-A38FA2C2130A}"/>
                </c:ext>
              </c:extLst>
            </c:dLbl>
            <c:dLbl>
              <c:idx val="321"/>
              <c:tx>
                <c:rich>
                  <a:bodyPr/>
                  <a:lstStyle/>
                  <a:p>
                    <a:fld id="{9614379B-CF44-4196-BD39-51549041C5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5-C93E-482B-9F1E-A38FA2C2130A}"/>
                </c:ext>
              </c:extLst>
            </c:dLbl>
            <c:dLbl>
              <c:idx val="322"/>
              <c:tx>
                <c:rich>
                  <a:bodyPr/>
                  <a:lstStyle/>
                  <a:p>
                    <a:fld id="{4061FCC1-53F3-49D5-8131-3720D556D2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6-C93E-482B-9F1E-A38FA2C2130A}"/>
                </c:ext>
              </c:extLst>
            </c:dLbl>
            <c:dLbl>
              <c:idx val="323"/>
              <c:tx>
                <c:rich>
                  <a:bodyPr/>
                  <a:lstStyle/>
                  <a:p>
                    <a:fld id="{192EBA14-F944-4996-8C85-E5F600C6E6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7-C93E-482B-9F1E-A38FA2C2130A}"/>
                </c:ext>
              </c:extLst>
            </c:dLbl>
            <c:dLbl>
              <c:idx val="324"/>
              <c:tx>
                <c:rich>
                  <a:bodyPr/>
                  <a:lstStyle/>
                  <a:p>
                    <a:fld id="{B7B5792A-D34C-437B-9DB3-C8C3877CFC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8-C93E-482B-9F1E-A38FA2C2130A}"/>
                </c:ext>
              </c:extLst>
            </c:dLbl>
            <c:dLbl>
              <c:idx val="325"/>
              <c:tx>
                <c:rich>
                  <a:bodyPr/>
                  <a:lstStyle/>
                  <a:p>
                    <a:fld id="{F294AAB0-76E6-4E04-910E-1A522649F9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9-C93E-482B-9F1E-A38FA2C2130A}"/>
                </c:ext>
              </c:extLst>
            </c:dLbl>
            <c:dLbl>
              <c:idx val="326"/>
              <c:tx>
                <c:rich>
                  <a:bodyPr/>
                  <a:lstStyle/>
                  <a:p>
                    <a:fld id="{70C79107-1050-4553-BB4D-5ABA92CF9B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A-C93E-482B-9F1E-A38FA2C2130A}"/>
                </c:ext>
              </c:extLst>
            </c:dLbl>
            <c:dLbl>
              <c:idx val="327"/>
              <c:tx>
                <c:rich>
                  <a:bodyPr/>
                  <a:lstStyle/>
                  <a:p>
                    <a:fld id="{CD268CC5-73E5-4075-935B-ECCDAAE953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B-C93E-482B-9F1E-A38FA2C2130A}"/>
                </c:ext>
              </c:extLst>
            </c:dLbl>
            <c:dLbl>
              <c:idx val="328"/>
              <c:tx>
                <c:rich>
                  <a:bodyPr/>
                  <a:lstStyle/>
                  <a:p>
                    <a:fld id="{86516F4D-E43A-4C6C-B491-56F60CC3DE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C-C93E-482B-9F1E-A38FA2C2130A}"/>
                </c:ext>
              </c:extLst>
            </c:dLbl>
            <c:dLbl>
              <c:idx val="329"/>
              <c:tx>
                <c:rich>
                  <a:bodyPr/>
                  <a:lstStyle/>
                  <a:p>
                    <a:fld id="{623C7F68-A6D5-487F-82F8-BCC48B0571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D-C93E-482B-9F1E-A38FA2C2130A}"/>
                </c:ext>
              </c:extLst>
            </c:dLbl>
            <c:dLbl>
              <c:idx val="330"/>
              <c:tx>
                <c:rich>
                  <a:bodyPr/>
                  <a:lstStyle/>
                  <a:p>
                    <a:fld id="{8386602A-46C7-4769-8206-14A9E1AC5F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E-C93E-482B-9F1E-A38FA2C2130A}"/>
                </c:ext>
              </c:extLst>
            </c:dLbl>
            <c:dLbl>
              <c:idx val="331"/>
              <c:tx>
                <c:rich>
                  <a:bodyPr/>
                  <a:lstStyle/>
                  <a:p>
                    <a:fld id="{999EB9E0-9194-4325-BFD4-59CC03282DA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AF-C93E-482B-9F1E-A38FA2C2130A}"/>
                </c:ext>
              </c:extLst>
            </c:dLbl>
            <c:dLbl>
              <c:idx val="332"/>
              <c:tx>
                <c:rich>
                  <a:bodyPr/>
                  <a:lstStyle/>
                  <a:p>
                    <a:fld id="{97A885A7-6A0C-474D-BB51-7492E56C99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0-C93E-482B-9F1E-A38FA2C2130A}"/>
                </c:ext>
              </c:extLst>
            </c:dLbl>
            <c:dLbl>
              <c:idx val="333"/>
              <c:tx>
                <c:rich>
                  <a:bodyPr/>
                  <a:lstStyle/>
                  <a:p>
                    <a:fld id="{CBF60652-638D-45EA-92AD-C428A2E6D5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1-C93E-482B-9F1E-A38FA2C2130A}"/>
                </c:ext>
              </c:extLst>
            </c:dLbl>
            <c:dLbl>
              <c:idx val="334"/>
              <c:tx>
                <c:rich>
                  <a:bodyPr/>
                  <a:lstStyle/>
                  <a:p>
                    <a:fld id="{D4ABA29A-4B17-4E84-9E29-7483483B84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2-C93E-482B-9F1E-A38FA2C2130A}"/>
                </c:ext>
              </c:extLst>
            </c:dLbl>
            <c:dLbl>
              <c:idx val="335"/>
              <c:tx>
                <c:rich>
                  <a:bodyPr/>
                  <a:lstStyle/>
                  <a:p>
                    <a:fld id="{D1C5DFB3-FE3C-446B-8ED4-D938AD65E1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3-C93E-482B-9F1E-A38FA2C2130A}"/>
                </c:ext>
              </c:extLst>
            </c:dLbl>
            <c:dLbl>
              <c:idx val="336"/>
              <c:tx>
                <c:rich>
                  <a:bodyPr/>
                  <a:lstStyle/>
                  <a:p>
                    <a:fld id="{87CD4B1C-B2C8-496E-A63B-5C3C8380D6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4-C93E-482B-9F1E-A38FA2C2130A}"/>
                </c:ext>
              </c:extLst>
            </c:dLbl>
            <c:dLbl>
              <c:idx val="337"/>
              <c:tx>
                <c:rich>
                  <a:bodyPr/>
                  <a:lstStyle/>
                  <a:p>
                    <a:fld id="{BDD90969-91DA-4822-B0F7-5FF58009F9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5-C93E-482B-9F1E-A38FA2C2130A}"/>
                </c:ext>
              </c:extLst>
            </c:dLbl>
            <c:dLbl>
              <c:idx val="338"/>
              <c:tx>
                <c:rich>
                  <a:bodyPr/>
                  <a:lstStyle/>
                  <a:p>
                    <a:fld id="{D5F03893-9FE2-44E6-A6CF-FEA567E4B1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6-C93E-482B-9F1E-A38FA2C2130A}"/>
                </c:ext>
              </c:extLst>
            </c:dLbl>
            <c:dLbl>
              <c:idx val="339"/>
              <c:tx>
                <c:rich>
                  <a:bodyPr/>
                  <a:lstStyle/>
                  <a:p>
                    <a:fld id="{60A92928-D7E0-4BCF-9AAE-1343EC31C5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7-C93E-482B-9F1E-A38FA2C2130A}"/>
                </c:ext>
              </c:extLst>
            </c:dLbl>
            <c:dLbl>
              <c:idx val="340"/>
              <c:tx>
                <c:rich>
                  <a:bodyPr/>
                  <a:lstStyle/>
                  <a:p>
                    <a:fld id="{0D333B4A-19FD-4889-8526-B637C8B4D7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8-C93E-482B-9F1E-A38FA2C2130A}"/>
                </c:ext>
              </c:extLst>
            </c:dLbl>
            <c:dLbl>
              <c:idx val="341"/>
              <c:tx>
                <c:rich>
                  <a:bodyPr/>
                  <a:lstStyle/>
                  <a:p>
                    <a:fld id="{ECC660E3-858C-4ECC-BD6F-654A80449B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9-C93E-482B-9F1E-A38FA2C2130A}"/>
                </c:ext>
              </c:extLst>
            </c:dLbl>
            <c:dLbl>
              <c:idx val="342"/>
              <c:tx>
                <c:rich>
                  <a:bodyPr/>
                  <a:lstStyle/>
                  <a:p>
                    <a:fld id="{0AD2148A-583A-4A76-AB65-2E364ECE60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A-C93E-482B-9F1E-A38FA2C2130A}"/>
                </c:ext>
              </c:extLst>
            </c:dLbl>
            <c:dLbl>
              <c:idx val="343"/>
              <c:tx>
                <c:rich>
                  <a:bodyPr/>
                  <a:lstStyle/>
                  <a:p>
                    <a:fld id="{9B23F372-51F2-44F6-B8AF-3C962EEECB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B-C93E-482B-9F1E-A38FA2C2130A}"/>
                </c:ext>
              </c:extLst>
            </c:dLbl>
            <c:dLbl>
              <c:idx val="344"/>
              <c:tx>
                <c:rich>
                  <a:bodyPr/>
                  <a:lstStyle/>
                  <a:p>
                    <a:fld id="{A758F5AA-3565-49B2-A081-CB0C4BAB46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C-C93E-482B-9F1E-A38FA2C2130A}"/>
                </c:ext>
              </c:extLst>
            </c:dLbl>
            <c:dLbl>
              <c:idx val="345"/>
              <c:tx>
                <c:rich>
                  <a:bodyPr/>
                  <a:lstStyle/>
                  <a:p>
                    <a:fld id="{5C8A8D9F-8127-4D55-9210-BD288FB304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D-C93E-482B-9F1E-A38FA2C2130A}"/>
                </c:ext>
              </c:extLst>
            </c:dLbl>
            <c:dLbl>
              <c:idx val="346"/>
              <c:tx>
                <c:rich>
                  <a:bodyPr/>
                  <a:lstStyle/>
                  <a:p>
                    <a:fld id="{34357FA2-A5CA-4A90-A8E7-73763A2C20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E-C93E-482B-9F1E-A38FA2C2130A}"/>
                </c:ext>
              </c:extLst>
            </c:dLbl>
            <c:dLbl>
              <c:idx val="347"/>
              <c:tx>
                <c:rich>
                  <a:bodyPr/>
                  <a:lstStyle/>
                  <a:p>
                    <a:fld id="{CAD44FB2-10B6-4A3F-B296-ABD46B9098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BF-C93E-482B-9F1E-A38FA2C2130A}"/>
                </c:ext>
              </c:extLst>
            </c:dLbl>
            <c:dLbl>
              <c:idx val="348"/>
              <c:tx>
                <c:rich>
                  <a:bodyPr/>
                  <a:lstStyle/>
                  <a:p>
                    <a:fld id="{CF74D5C5-8528-4DB7-BE52-BA32A7E24E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0-C93E-482B-9F1E-A38FA2C2130A}"/>
                </c:ext>
              </c:extLst>
            </c:dLbl>
            <c:dLbl>
              <c:idx val="349"/>
              <c:tx>
                <c:rich>
                  <a:bodyPr/>
                  <a:lstStyle/>
                  <a:p>
                    <a:fld id="{75F8E94C-5F0C-4769-9B8C-924020DF7B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1-C93E-482B-9F1E-A38FA2C2130A}"/>
                </c:ext>
              </c:extLst>
            </c:dLbl>
            <c:dLbl>
              <c:idx val="350"/>
              <c:tx>
                <c:rich>
                  <a:bodyPr/>
                  <a:lstStyle/>
                  <a:p>
                    <a:fld id="{807C5F77-B71D-4AB5-A70C-6B62158FA8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2-C93E-482B-9F1E-A38FA2C2130A}"/>
                </c:ext>
              </c:extLst>
            </c:dLbl>
            <c:dLbl>
              <c:idx val="351"/>
              <c:tx>
                <c:rich>
                  <a:bodyPr/>
                  <a:lstStyle/>
                  <a:p>
                    <a:fld id="{A2CB4374-6665-4855-B2F7-FD0DB98174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3-C93E-482B-9F1E-A38FA2C2130A}"/>
                </c:ext>
              </c:extLst>
            </c:dLbl>
            <c:dLbl>
              <c:idx val="352"/>
              <c:tx>
                <c:rich>
                  <a:bodyPr/>
                  <a:lstStyle/>
                  <a:p>
                    <a:fld id="{60D21E7A-D03A-46B5-8A7C-EBDF75FC0B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4-C93E-482B-9F1E-A38FA2C2130A}"/>
                </c:ext>
              </c:extLst>
            </c:dLbl>
            <c:dLbl>
              <c:idx val="353"/>
              <c:tx>
                <c:rich>
                  <a:bodyPr/>
                  <a:lstStyle/>
                  <a:p>
                    <a:fld id="{C75BB5A3-94BD-405B-86E9-8371B1CAC7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5-C93E-482B-9F1E-A38FA2C2130A}"/>
                </c:ext>
              </c:extLst>
            </c:dLbl>
            <c:dLbl>
              <c:idx val="354"/>
              <c:tx>
                <c:rich>
                  <a:bodyPr/>
                  <a:lstStyle/>
                  <a:p>
                    <a:fld id="{300DA72C-178F-4C53-9E22-7A349EBE8A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6-C93E-482B-9F1E-A38FA2C2130A}"/>
                </c:ext>
              </c:extLst>
            </c:dLbl>
            <c:dLbl>
              <c:idx val="355"/>
              <c:tx>
                <c:rich>
                  <a:bodyPr/>
                  <a:lstStyle/>
                  <a:p>
                    <a:fld id="{F1B9D9E0-7024-475E-8539-FEFEA123D0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7-C93E-482B-9F1E-A38FA2C2130A}"/>
                </c:ext>
              </c:extLst>
            </c:dLbl>
            <c:dLbl>
              <c:idx val="356"/>
              <c:tx>
                <c:rich>
                  <a:bodyPr/>
                  <a:lstStyle/>
                  <a:p>
                    <a:fld id="{18B5DE17-0FFA-4DBD-B612-7BEC3AC34E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8-C93E-482B-9F1E-A38FA2C2130A}"/>
                </c:ext>
              </c:extLst>
            </c:dLbl>
            <c:dLbl>
              <c:idx val="357"/>
              <c:tx>
                <c:rich>
                  <a:bodyPr/>
                  <a:lstStyle/>
                  <a:p>
                    <a:fld id="{5A305CF9-93C5-4026-9C8C-9D89E23008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9-C93E-482B-9F1E-A38FA2C2130A}"/>
                </c:ext>
              </c:extLst>
            </c:dLbl>
            <c:dLbl>
              <c:idx val="358"/>
              <c:tx>
                <c:rich>
                  <a:bodyPr/>
                  <a:lstStyle/>
                  <a:p>
                    <a:fld id="{B1E98DD4-920A-462C-BE4C-3FB253F95B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A-C93E-482B-9F1E-A38FA2C2130A}"/>
                </c:ext>
              </c:extLst>
            </c:dLbl>
            <c:dLbl>
              <c:idx val="359"/>
              <c:tx>
                <c:rich>
                  <a:bodyPr/>
                  <a:lstStyle/>
                  <a:p>
                    <a:fld id="{A275215C-DB58-401D-B153-A7580623D7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B-C93E-482B-9F1E-A38FA2C2130A}"/>
                </c:ext>
              </c:extLst>
            </c:dLbl>
            <c:dLbl>
              <c:idx val="360"/>
              <c:tx>
                <c:rich>
                  <a:bodyPr/>
                  <a:lstStyle/>
                  <a:p>
                    <a:fld id="{D261CC24-65AC-4846-889C-0A26B8F8AD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C-C93E-482B-9F1E-A38FA2C2130A}"/>
                </c:ext>
              </c:extLst>
            </c:dLbl>
            <c:dLbl>
              <c:idx val="361"/>
              <c:tx>
                <c:rich>
                  <a:bodyPr/>
                  <a:lstStyle/>
                  <a:p>
                    <a:fld id="{FA529A5B-48A7-4041-B741-03B8894A46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D-C93E-482B-9F1E-A38FA2C2130A}"/>
                </c:ext>
              </c:extLst>
            </c:dLbl>
            <c:dLbl>
              <c:idx val="362"/>
              <c:tx>
                <c:rich>
                  <a:bodyPr/>
                  <a:lstStyle/>
                  <a:p>
                    <a:fld id="{AD0CEE30-223A-4C32-8A14-96AF9E036B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E-C93E-482B-9F1E-A38FA2C2130A}"/>
                </c:ext>
              </c:extLst>
            </c:dLbl>
            <c:dLbl>
              <c:idx val="363"/>
              <c:tx>
                <c:rich>
                  <a:bodyPr/>
                  <a:lstStyle/>
                  <a:p>
                    <a:fld id="{52D5C9A4-749E-41B5-98E2-E0C28866EB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CF-C93E-482B-9F1E-A38FA2C2130A}"/>
                </c:ext>
              </c:extLst>
            </c:dLbl>
            <c:dLbl>
              <c:idx val="364"/>
              <c:tx>
                <c:rich>
                  <a:bodyPr/>
                  <a:lstStyle/>
                  <a:p>
                    <a:fld id="{AEBB9CFB-25A2-485F-9373-D46EBBF366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0-C93E-482B-9F1E-A38FA2C2130A}"/>
                </c:ext>
              </c:extLst>
            </c:dLbl>
            <c:dLbl>
              <c:idx val="365"/>
              <c:tx>
                <c:rich>
                  <a:bodyPr/>
                  <a:lstStyle/>
                  <a:p>
                    <a:fld id="{1CA47780-A290-4171-8D54-3B2E324D31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1-C93E-482B-9F1E-A38FA2C2130A}"/>
                </c:ext>
              </c:extLst>
            </c:dLbl>
            <c:dLbl>
              <c:idx val="366"/>
              <c:tx>
                <c:rich>
                  <a:bodyPr/>
                  <a:lstStyle/>
                  <a:p>
                    <a:fld id="{2C2DCE92-3F36-46F1-A3D9-F85DF368A1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2-C93E-482B-9F1E-A38FA2C2130A}"/>
                </c:ext>
              </c:extLst>
            </c:dLbl>
            <c:dLbl>
              <c:idx val="367"/>
              <c:tx>
                <c:rich>
                  <a:bodyPr/>
                  <a:lstStyle/>
                  <a:p>
                    <a:fld id="{BF2E791F-BA63-48A7-842E-48F2D9DFCF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3-C93E-482B-9F1E-A38FA2C2130A}"/>
                </c:ext>
              </c:extLst>
            </c:dLbl>
            <c:dLbl>
              <c:idx val="368"/>
              <c:tx>
                <c:rich>
                  <a:bodyPr/>
                  <a:lstStyle/>
                  <a:p>
                    <a:fld id="{249C4AB3-9ED0-413D-A842-01FB6D052F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4-C93E-482B-9F1E-A38FA2C2130A}"/>
                </c:ext>
              </c:extLst>
            </c:dLbl>
            <c:dLbl>
              <c:idx val="369"/>
              <c:tx>
                <c:rich>
                  <a:bodyPr/>
                  <a:lstStyle/>
                  <a:p>
                    <a:fld id="{2FA4C7F8-5530-40D8-970F-1260E24CAA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5-C93E-482B-9F1E-A38FA2C2130A}"/>
                </c:ext>
              </c:extLst>
            </c:dLbl>
            <c:dLbl>
              <c:idx val="370"/>
              <c:tx>
                <c:rich>
                  <a:bodyPr/>
                  <a:lstStyle/>
                  <a:p>
                    <a:fld id="{81C87C07-947F-4066-AF36-E1A712F3F8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6-C93E-482B-9F1E-A38FA2C2130A}"/>
                </c:ext>
              </c:extLst>
            </c:dLbl>
            <c:dLbl>
              <c:idx val="371"/>
              <c:tx>
                <c:rich>
                  <a:bodyPr/>
                  <a:lstStyle/>
                  <a:p>
                    <a:fld id="{83924CCB-9839-4976-9415-A7AA582BEA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7-C93E-482B-9F1E-A38FA2C2130A}"/>
                </c:ext>
              </c:extLst>
            </c:dLbl>
            <c:dLbl>
              <c:idx val="372"/>
              <c:tx>
                <c:rich>
                  <a:bodyPr/>
                  <a:lstStyle/>
                  <a:p>
                    <a:fld id="{16B0FB0F-F66B-43E0-ADAB-0A00AD79F0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8-C93E-482B-9F1E-A38FA2C2130A}"/>
                </c:ext>
              </c:extLst>
            </c:dLbl>
            <c:dLbl>
              <c:idx val="373"/>
              <c:tx>
                <c:rich>
                  <a:bodyPr/>
                  <a:lstStyle/>
                  <a:p>
                    <a:fld id="{1E214ADD-7F5E-4EA7-B783-A2DF7431D3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9-C93E-482B-9F1E-A38FA2C2130A}"/>
                </c:ext>
              </c:extLst>
            </c:dLbl>
            <c:dLbl>
              <c:idx val="374"/>
              <c:tx>
                <c:rich>
                  <a:bodyPr/>
                  <a:lstStyle/>
                  <a:p>
                    <a:fld id="{1128FCDE-2392-4501-B6E7-C31C70D241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A-C93E-482B-9F1E-A38FA2C2130A}"/>
                </c:ext>
              </c:extLst>
            </c:dLbl>
            <c:dLbl>
              <c:idx val="375"/>
              <c:tx>
                <c:rich>
                  <a:bodyPr/>
                  <a:lstStyle/>
                  <a:p>
                    <a:fld id="{D012DA2A-D287-4111-A65C-1C92EE07A6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B-C93E-482B-9F1E-A38FA2C2130A}"/>
                </c:ext>
              </c:extLst>
            </c:dLbl>
            <c:dLbl>
              <c:idx val="376"/>
              <c:tx>
                <c:rich>
                  <a:bodyPr/>
                  <a:lstStyle/>
                  <a:p>
                    <a:fld id="{03778022-B458-4365-9ECA-660D6973603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C-C93E-482B-9F1E-A38FA2C2130A}"/>
                </c:ext>
              </c:extLst>
            </c:dLbl>
            <c:dLbl>
              <c:idx val="377"/>
              <c:tx>
                <c:rich>
                  <a:bodyPr/>
                  <a:lstStyle/>
                  <a:p>
                    <a:fld id="{71D8CE01-7092-4717-B08C-93B291D154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D-C93E-482B-9F1E-A38FA2C2130A}"/>
                </c:ext>
              </c:extLst>
            </c:dLbl>
            <c:dLbl>
              <c:idx val="378"/>
              <c:tx>
                <c:rich>
                  <a:bodyPr/>
                  <a:lstStyle/>
                  <a:p>
                    <a:fld id="{23F73E5C-6D03-4DF5-96C6-E2B47F31C6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E-C93E-482B-9F1E-A38FA2C2130A}"/>
                </c:ext>
              </c:extLst>
            </c:dLbl>
            <c:dLbl>
              <c:idx val="379"/>
              <c:tx>
                <c:rich>
                  <a:bodyPr/>
                  <a:lstStyle/>
                  <a:p>
                    <a:fld id="{51CA7297-1675-4855-A5C3-B275CC6ADC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DF-C93E-482B-9F1E-A38FA2C2130A}"/>
                </c:ext>
              </c:extLst>
            </c:dLbl>
            <c:dLbl>
              <c:idx val="380"/>
              <c:tx>
                <c:rich>
                  <a:bodyPr/>
                  <a:lstStyle/>
                  <a:p>
                    <a:fld id="{10FA9091-F35B-4BDD-B578-E6F0EB7E0A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0-C93E-482B-9F1E-A38FA2C2130A}"/>
                </c:ext>
              </c:extLst>
            </c:dLbl>
            <c:dLbl>
              <c:idx val="381"/>
              <c:tx>
                <c:rich>
                  <a:bodyPr/>
                  <a:lstStyle/>
                  <a:p>
                    <a:fld id="{81A5ACC8-F764-47C6-932E-2B6A8F1D7B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1-C93E-482B-9F1E-A38FA2C2130A}"/>
                </c:ext>
              </c:extLst>
            </c:dLbl>
            <c:dLbl>
              <c:idx val="382"/>
              <c:tx>
                <c:rich>
                  <a:bodyPr/>
                  <a:lstStyle/>
                  <a:p>
                    <a:fld id="{7179127D-6642-404A-9CEC-86983FFA96B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2-C93E-482B-9F1E-A38FA2C2130A}"/>
                </c:ext>
              </c:extLst>
            </c:dLbl>
            <c:dLbl>
              <c:idx val="383"/>
              <c:tx>
                <c:rich>
                  <a:bodyPr/>
                  <a:lstStyle/>
                  <a:p>
                    <a:fld id="{B3884587-AD09-474A-A200-EDE2A5C197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3-C93E-482B-9F1E-A38FA2C2130A}"/>
                </c:ext>
              </c:extLst>
            </c:dLbl>
            <c:dLbl>
              <c:idx val="384"/>
              <c:tx>
                <c:rich>
                  <a:bodyPr/>
                  <a:lstStyle/>
                  <a:p>
                    <a:fld id="{7E11918C-A74E-4EA9-8708-7316064418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4-C93E-482B-9F1E-A38FA2C2130A}"/>
                </c:ext>
              </c:extLst>
            </c:dLbl>
            <c:dLbl>
              <c:idx val="385"/>
              <c:tx>
                <c:rich>
                  <a:bodyPr/>
                  <a:lstStyle/>
                  <a:p>
                    <a:fld id="{04EC59A9-7DBC-427C-A862-1512D28AD17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5-C93E-482B-9F1E-A38FA2C2130A}"/>
                </c:ext>
              </c:extLst>
            </c:dLbl>
            <c:dLbl>
              <c:idx val="386"/>
              <c:tx>
                <c:rich>
                  <a:bodyPr/>
                  <a:lstStyle/>
                  <a:p>
                    <a:fld id="{CF7C28C9-5EF0-40E5-BCE0-C362B36F34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6-C93E-482B-9F1E-A38FA2C2130A}"/>
                </c:ext>
              </c:extLst>
            </c:dLbl>
            <c:dLbl>
              <c:idx val="387"/>
              <c:tx>
                <c:rich>
                  <a:bodyPr/>
                  <a:lstStyle/>
                  <a:p>
                    <a:fld id="{3FB327F8-2FF4-40B4-BAFC-63F57A7BF0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7-C93E-482B-9F1E-A38FA2C2130A}"/>
                </c:ext>
              </c:extLst>
            </c:dLbl>
            <c:dLbl>
              <c:idx val="388"/>
              <c:tx>
                <c:rich>
                  <a:bodyPr/>
                  <a:lstStyle/>
                  <a:p>
                    <a:fld id="{432FCDFF-CADD-4498-BBEF-8C7090D582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8-C93E-482B-9F1E-A38FA2C2130A}"/>
                </c:ext>
              </c:extLst>
            </c:dLbl>
            <c:dLbl>
              <c:idx val="389"/>
              <c:tx>
                <c:rich>
                  <a:bodyPr/>
                  <a:lstStyle/>
                  <a:p>
                    <a:fld id="{BAAC4801-5526-40B1-90DA-881176AE9F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9-C93E-482B-9F1E-A38FA2C2130A}"/>
                </c:ext>
              </c:extLst>
            </c:dLbl>
            <c:dLbl>
              <c:idx val="390"/>
              <c:tx>
                <c:rich>
                  <a:bodyPr/>
                  <a:lstStyle/>
                  <a:p>
                    <a:fld id="{D8378C6A-CC79-4634-A875-61FD13C12B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A-C93E-482B-9F1E-A38FA2C2130A}"/>
                </c:ext>
              </c:extLst>
            </c:dLbl>
            <c:dLbl>
              <c:idx val="391"/>
              <c:tx>
                <c:rich>
                  <a:bodyPr/>
                  <a:lstStyle/>
                  <a:p>
                    <a:fld id="{C4385B96-3CB2-4583-8B7B-9261C28CA4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B-C93E-482B-9F1E-A38FA2C2130A}"/>
                </c:ext>
              </c:extLst>
            </c:dLbl>
            <c:dLbl>
              <c:idx val="392"/>
              <c:tx>
                <c:rich>
                  <a:bodyPr/>
                  <a:lstStyle/>
                  <a:p>
                    <a:fld id="{DD942E1B-D032-4839-A089-A6A982646D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C-C93E-482B-9F1E-A38FA2C2130A}"/>
                </c:ext>
              </c:extLst>
            </c:dLbl>
            <c:dLbl>
              <c:idx val="393"/>
              <c:tx>
                <c:rich>
                  <a:bodyPr/>
                  <a:lstStyle/>
                  <a:p>
                    <a:fld id="{D6A52BB3-0965-4E6A-A4D7-A5E4BE8EA6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D-C93E-482B-9F1E-A38FA2C2130A}"/>
                </c:ext>
              </c:extLst>
            </c:dLbl>
            <c:dLbl>
              <c:idx val="394"/>
              <c:tx>
                <c:rich>
                  <a:bodyPr/>
                  <a:lstStyle/>
                  <a:p>
                    <a:fld id="{54C973F4-89CE-4012-BD40-D799BC6893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E-C93E-482B-9F1E-A38FA2C2130A}"/>
                </c:ext>
              </c:extLst>
            </c:dLbl>
            <c:dLbl>
              <c:idx val="395"/>
              <c:tx>
                <c:rich>
                  <a:bodyPr/>
                  <a:lstStyle/>
                  <a:p>
                    <a:fld id="{C7724387-73B4-467F-90A7-5BBC1AF0AB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EF-C93E-482B-9F1E-A38FA2C2130A}"/>
                </c:ext>
              </c:extLst>
            </c:dLbl>
            <c:dLbl>
              <c:idx val="396"/>
              <c:tx>
                <c:rich>
                  <a:bodyPr/>
                  <a:lstStyle/>
                  <a:p>
                    <a:fld id="{295AE0CE-F693-4872-9B76-D9E0C79C0A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0-C93E-482B-9F1E-A38FA2C2130A}"/>
                </c:ext>
              </c:extLst>
            </c:dLbl>
            <c:dLbl>
              <c:idx val="397"/>
              <c:tx>
                <c:rich>
                  <a:bodyPr/>
                  <a:lstStyle/>
                  <a:p>
                    <a:fld id="{B66127A9-86EE-4483-A4EC-A5E909A594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1-C93E-482B-9F1E-A38FA2C2130A}"/>
                </c:ext>
              </c:extLst>
            </c:dLbl>
            <c:dLbl>
              <c:idx val="398"/>
              <c:tx>
                <c:rich>
                  <a:bodyPr/>
                  <a:lstStyle/>
                  <a:p>
                    <a:fld id="{F68958A3-1D03-4618-B988-3F6F1FD4A5B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2-C93E-482B-9F1E-A38FA2C2130A}"/>
                </c:ext>
              </c:extLst>
            </c:dLbl>
            <c:dLbl>
              <c:idx val="399"/>
              <c:tx>
                <c:rich>
                  <a:bodyPr/>
                  <a:lstStyle/>
                  <a:p>
                    <a:fld id="{535F9C4B-717F-4C48-BF68-1C1D64F992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3-C93E-482B-9F1E-A38FA2C2130A}"/>
                </c:ext>
              </c:extLst>
            </c:dLbl>
            <c:dLbl>
              <c:idx val="400"/>
              <c:tx>
                <c:rich>
                  <a:bodyPr/>
                  <a:lstStyle/>
                  <a:p>
                    <a:fld id="{71D6C04B-09FC-46C6-B6A5-96C3BFBB6C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4-C93E-482B-9F1E-A38FA2C2130A}"/>
                </c:ext>
              </c:extLst>
            </c:dLbl>
            <c:dLbl>
              <c:idx val="401"/>
              <c:tx>
                <c:rich>
                  <a:bodyPr/>
                  <a:lstStyle/>
                  <a:p>
                    <a:fld id="{5DCF0A18-7142-4AAA-98B7-E7798EB784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5-C93E-482B-9F1E-A38FA2C2130A}"/>
                </c:ext>
              </c:extLst>
            </c:dLbl>
            <c:dLbl>
              <c:idx val="402"/>
              <c:tx>
                <c:rich>
                  <a:bodyPr/>
                  <a:lstStyle/>
                  <a:p>
                    <a:fld id="{31DBC774-16A6-4E88-81FB-72C450DF30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6-C93E-482B-9F1E-A38FA2C2130A}"/>
                </c:ext>
              </c:extLst>
            </c:dLbl>
            <c:dLbl>
              <c:idx val="403"/>
              <c:tx>
                <c:rich>
                  <a:bodyPr/>
                  <a:lstStyle/>
                  <a:p>
                    <a:fld id="{F5EC2504-5D0A-487F-B442-703AEF5D9C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7-C93E-482B-9F1E-A38FA2C2130A}"/>
                </c:ext>
              </c:extLst>
            </c:dLbl>
            <c:dLbl>
              <c:idx val="404"/>
              <c:tx>
                <c:rich>
                  <a:bodyPr/>
                  <a:lstStyle/>
                  <a:p>
                    <a:fld id="{28F0467D-F4B3-4AC4-AEF0-4CE60383B80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8-C93E-482B-9F1E-A38FA2C2130A}"/>
                </c:ext>
              </c:extLst>
            </c:dLbl>
            <c:dLbl>
              <c:idx val="405"/>
              <c:tx>
                <c:rich>
                  <a:bodyPr/>
                  <a:lstStyle/>
                  <a:p>
                    <a:fld id="{E608F67C-E8FB-468C-87B9-4771D245FB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9-C93E-482B-9F1E-A38FA2C2130A}"/>
                </c:ext>
              </c:extLst>
            </c:dLbl>
            <c:dLbl>
              <c:idx val="406"/>
              <c:tx>
                <c:rich>
                  <a:bodyPr/>
                  <a:lstStyle/>
                  <a:p>
                    <a:fld id="{154EF1A2-C2C4-4EF0-A643-E4C7D54342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A-C93E-482B-9F1E-A38FA2C2130A}"/>
                </c:ext>
              </c:extLst>
            </c:dLbl>
            <c:dLbl>
              <c:idx val="407"/>
              <c:tx>
                <c:rich>
                  <a:bodyPr/>
                  <a:lstStyle/>
                  <a:p>
                    <a:fld id="{C78836B2-2299-428B-8BAC-72772836BE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B-C93E-482B-9F1E-A38FA2C2130A}"/>
                </c:ext>
              </c:extLst>
            </c:dLbl>
            <c:dLbl>
              <c:idx val="408"/>
              <c:tx>
                <c:rich>
                  <a:bodyPr/>
                  <a:lstStyle/>
                  <a:p>
                    <a:fld id="{4A9177B7-A831-4F28-A7FE-CF9A0668AD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C-C93E-482B-9F1E-A38FA2C2130A}"/>
                </c:ext>
              </c:extLst>
            </c:dLbl>
            <c:dLbl>
              <c:idx val="409"/>
              <c:tx>
                <c:rich>
                  <a:bodyPr/>
                  <a:lstStyle/>
                  <a:p>
                    <a:fld id="{DC3B1DFE-9232-4B02-A082-1F9E85DD71E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D-C93E-482B-9F1E-A38FA2C2130A}"/>
                </c:ext>
              </c:extLst>
            </c:dLbl>
            <c:dLbl>
              <c:idx val="410"/>
              <c:tx>
                <c:rich>
                  <a:bodyPr/>
                  <a:lstStyle/>
                  <a:p>
                    <a:fld id="{CB482B24-854A-47AE-843A-7FAFC418A5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E-C93E-482B-9F1E-A38FA2C2130A}"/>
                </c:ext>
              </c:extLst>
            </c:dLbl>
            <c:dLbl>
              <c:idx val="411"/>
              <c:tx>
                <c:rich>
                  <a:bodyPr/>
                  <a:lstStyle/>
                  <a:p>
                    <a:fld id="{EDBC3B17-AC19-4B15-B1D0-BB6A7BA61E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3FF-C93E-482B-9F1E-A38FA2C2130A}"/>
                </c:ext>
              </c:extLst>
            </c:dLbl>
            <c:dLbl>
              <c:idx val="412"/>
              <c:tx>
                <c:rich>
                  <a:bodyPr/>
                  <a:lstStyle/>
                  <a:p>
                    <a:fld id="{709EBFDB-DE33-4C09-91D3-01C83AB38E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0-C93E-482B-9F1E-A38FA2C2130A}"/>
                </c:ext>
              </c:extLst>
            </c:dLbl>
            <c:dLbl>
              <c:idx val="413"/>
              <c:tx>
                <c:rich>
                  <a:bodyPr/>
                  <a:lstStyle/>
                  <a:p>
                    <a:fld id="{2B0329A2-8ADD-4C88-A8F9-7BE7AF58ED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1-C93E-482B-9F1E-A38FA2C2130A}"/>
                </c:ext>
              </c:extLst>
            </c:dLbl>
            <c:dLbl>
              <c:idx val="414"/>
              <c:tx>
                <c:rich>
                  <a:bodyPr/>
                  <a:lstStyle/>
                  <a:p>
                    <a:fld id="{3F0608E8-6ECE-4C4D-88DC-C86A6B6483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2-C93E-482B-9F1E-A38FA2C2130A}"/>
                </c:ext>
              </c:extLst>
            </c:dLbl>
            <c:dLbl>
              <c:idx val="415"/>
              <c:tx>
                <c:rich>
                  <a:bodyPr/>
                  <a:lstStyle/>
                  <a:p>
                    <a:fld id="{3ECD95CC-0A7E-4DDA-8317-58DE7641DC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3-C93E-482B-9F1E-A38FA2C2130A}"/>
                </c:ext>
              </c:extLst>
            </c:dLbl>
            <c:dLbl>
              <c:idx val="416"/>
              <c:tx>
                <c:rich>
                  <a:bodyPr/>
                  <a:lstStyle/>
                  <a:p>
                    <a:fld id="{FC2C4B86-965E-4307-8AD9-B68AB6D222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4-C93E-482B-9F1E-A38FA2C2130A}"/>
                </c:ext>
              </c:extLst>
            </c:dLbl>
            <c:dLbl>
              <c:idx val="417"/>
              <c:tx>
                <c:rich>
                  <a:bodyPr/>
                  <a:lstStyle/>
                  <a:p>
                    <a:fld id="{171E645E-54C3-460A-8B10-675387AE73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5-C93E-482B-9F1E-A38FA2C2130A}"/>
                </c:ext>
              </c:extLst>
            </c:dLbl>
            <c:dLbl>
              <c:idx val="418"/>
              <c:tx>
                <c:rich>
                  <a:bodyPr/>
                  <a:lstStyle/>
                  <a:p>
                    <a:fld id="{C10937FC-9A78-41D6-BB64-2A9E4CEB38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6-C93E-482B-9F1E-A38FA2C2130A}"/>
                </c:ext>
              </c:extLst>
            </c:dLbl>
            <c:dLbl>
              <c:idx val="419"/>
              <c:tx>
                <c:rich>
                  <a:bodyPr/>
                  <a:lstStyle/>
                  <a:p>
                    <a:fld id="{FEBA2B1D-F1C8-460B-8067-BBC3C716B02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7-C93E-482B-9F1E-A38FA2C2130A}"/>
                </c:ext>
              </c:extLst>
            </c:dLbl>
            <c:dLbl>
              <c:idx val="420"/>
              <c:tx>
                <c:rich>
                  <a:bodyPr/>
                  <a:lstStyle/>
                  <a:p>
                    <a:fld id="{4994A674-13BF-43AA-8DD8-C59DE978A9F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8-C93E-482B-9F1E-A38FA2C2130A}"/>
                </c:ext>
              </c:extLst>
            </c:dLbl>
            <c:dLbl>
              <c:idx val="421"/>
              <c:tx>
                <c:rich>
                  <a:bodyPr/>
                  <a:lstStyle/>
                  <a:p>
                    <a:fld id="{E8F549F5-5337-45F6-AFA8-B31712BA0B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9-C93E-482B-9F1E-A38FA2C2130A}"/>
                </c:ext>
              </c:extLst>
            </c:dLbl>
            <c:dLbl>
              <c:idx val="422"/>
              <c:tx>
                <c:rich>
                  <a:bodyPr/>
                  <a:lstStyle/>
                  <a:p>
                    <a:fld id="{B61C9F1B-A09C-4B56-9A99-605EAF4C287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A-C93E-482B-9F1E-A38FA2C2130A}"/>
                </c:ext>
              </c:extLst>
            </c:dLbl>
            <c:dLbl>
              <c:idx val="423"/>
              <c:tx>
                <c:rich>
                  <a:bodyPr/>
                  <a:lstStyle/>
                  <a:p>
                    <a:fld id="{548C5743-FC52-447F-B080-C2292A7081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B-C93E-482B-9F1E-A38FA2C2130A}"/>
                </c:ext>
              </c:extLst>
            </c:dLbl>
            <c:dLbl>
              <c:idx val="424"/>
              <c:tx>
                <c:rich>
                  <a:bodyPr/>
                  <a:lstStyle/>
                  <a:p>
                    <a:fld id="{48786626-6AC4-4FD8-96B5-2203A5DB5F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C-C93E-482B-9F1E-A38FA2C2130A}"/>
                </c:ext>
              </c:extLst>
            </c:dLbl>
            <c:dLbl>
              <c:idx val="425"/>
              <c:tx>
                <c:rich>
                  <a:bodyPr/>
                  <a:lstStyle/>
                  <a:p>
                    <a:fld id="{01BC4DA0-01BD-4E64-A56E-F21A5D4CD2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D-C93E-482B-9F1E-A38FA2C2130A}"/>
                </c:ext>
              </c:extLst>
            </c:dLbl>
            <c:dLbl>
              <c:idx val="426"/>
              <c:tx>
                <c:rich>
                  <a:bodyPr/>
                  <a:lstStyle/>
                  <a:p>
                    <a:fld id="{DBB3949B-AE93-46A7-B7FF-25EE0D3725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E-C93E-482B-9F1E-A38FA2C2130A}"/>
                </c:ext>
              </c:extLst>
            </c:dLbl>
            <c:dLbl>
              <c:idx val="427"/>
              <c:tx>
                <c:rich>
                  <a:bodyPr/>
                  <a:lstStyle/>
                  <a:p>
                    <a:fld id="{D39B123B-A3A0-40D9-B680-B1181EA70C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0F-C93E-482B-9F1E-A38FA2C2130A}"/>
                </c:ext>
              </c:extLst>
            </c:dLbl>
            <c:dLbl>
              <c:idx val="428"/>
              <c:tx>
                <c:rich>
                  <a:bodyPr/>
                  <a:lstStyle/>
                  <a:p>
                    <a:fld id="{1E4E23DA-E454-46A1-A045-322E18E0DF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0-C93E-482B-9F1E-A38FA2C2130A}"/>
                </c:ext>
              </c:extLst>
            </c:dLbl>
            <c:dLbl>
              <c:idx val="429"/>
              <c:tx>
                <c:rich>
                  <a:bodyPr/>
                  <a:lstStyle/>
                  <a:p>
                    <a:fld id="{7020E6AA-ACF1-4E20-9D05-BBB03BECB6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1-C93E-482B-9F1E-A38FA2C2130A}"/>
                </c:ext>
              </c:extLst>
            </c:dLbl>
            <c:dLbl>
              <c:idx val="430"/>
              <c:tx>
                <c:rich>
                  <a:bodyPr/>
                  <a:lstStyle/>
                  <a:p>
                    <a:fld id="{CF0536F3-6AAB-47B8-BDE8-737E69CE4B4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2-C93E-482B-9F1E-A38FA2C2130A}"/>
                </c:ext>
              </c:extLst>
            </c:dLbl>
            <c:dLbl>
              <c:idx val="431"/>
              <c:tx>
                <c:rich>
                  <a:bodyPr/>
                  <a:lstStyle/>
                  <a:p>
                    <a:fld id="{52512739-DD0D-4927-87E8-DBEDEB34C1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3-C93E-482B-9F1E-A38FA2C2130A}"/>
                </c:ext>
              </c:extLst>
            </c:dLbl>
            <c:dLbl>
              <c:idx val="432"/>
              <c:tx>
                <c:rich>
                  <a:bodyPr/>
                  <a:lstStyle/>
                  <a:p>
                    <a:fld id="{0E21974E-4AEC-4814-89A8-651EF95068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4-C93E-482B-9F1E-A38FA2C2130A}"/>
                </c:ext>
              </c:extLst>
            </c:dLbl>
            <c:dLbl>
              <c:idx val="433"/>
              <c:tx>
                <c:rich>
                  <a:bodyPr/>
                  <a:lstStyle/>
                  <a:p>
                    <a:fld id="{33722A79-5126-4BAC-8D65-86CE8CFA11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5-C93E-482B-9F1E-A38FA2C2130A}"/>
                </c:ext>
              </c:extLst>
            </c:dLbl>
            <c:dLbl>
              <c:idx val="434"/>
              <c:tx>
                <c:rich>
                  <a:bodyPr/>
                  <a:lstStyle/>
                  <a:p>
                    <a:fld id="{F54BC86C-AC11-4E3F-9503-A932A787D7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6-C93E-482B-9F1E-A38FA2C2130A}"/>
                </c:ext>
              </c:extLst>
            </c:dLbl>
            <c:dLbl>
              <c:idx val="435"/>
              <c:tx>
                <c:rich>
                  <a:bodyPr/>
                  <a:lstStyle/>
                  <a:p>
                    <a:fld id="{6DB61F6F-95C3-4BD0-AAA1-97E02CD242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7-C93E-482B-9F1E-A38FA2C2130A}"/>
                </c:ext>
              </c:extLst>
            </c:dLbl>
            <c:dLbl>
              <c:idx val="436"/>
              <c:tx>
                <c:rich>
                  <a:bodyPr/>
                  <a:lstStyle/>
                  <a:p>
                    <a:fld id="{7497FEF2-0152-456A-9E22-96F55F91269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8-C93E-482B-9F1E-A38FA2C2130A}"/>
                </c:ext>
              </c:extLst>
            </c:dLbl>
            <c:dLbl>
              <c:idx val="437"/>
              <c:tx>
                <c:rich>
                  <a:bodyPr/>
                  <a:lstStyle/>
                  <a:p>
                    <a:fld id="{37AA9B78-BB88-47B4-8135-7B96924954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9-C93E-482B-9F1E-A38FA2C2130A}"/>
                </c:ext>
              </c:extLst>
            </c:dLbl>
            <c:dLbl>
              <c:idx val="438"/>
              <c:tx>
                <c:rich>
                  <a:bodyPr/>
                  <a:lstStyle/>
                  <a:p>
                    <a:fld id="{BE4C998B-DDB3-42F0-B786-CC23735F60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A-C93E-482B-9F1E-A38FA2C2130A}"/>
                </c:ext>
              </c:extLst>
            </c:dLbl>
            <c:dLbl>
              <c:idx val="439"/>
              <c:tx>
                <c:rich>
                  <a:bodyPr/>
                  <a:lstStyle/>
                  <a:p>
                    <a:fld id="{A69FBE89-758F-4AC8-801B-BBA0C8FF7D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B-C93E-482B-9F1E-A38FA2C2130A}"/>
                </c:ext>
              </c:extLst>
            </c:dLbl>
            <c:dLbl>
              <c:idx val="440"/>
              <c:tx>
                <c:rich>
                  <a:bodyPr/>
                  <a:lstStyle/>
                  <a:p>
                    <a:fld id="{0C741203-3CAB-4A70-BD70-103F4C5EB4F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C-C93E-482B-9F1E-A38FA2C2130A}"/>
                </c:ext>
              </c:extLst>
            </c:dLbl>
            <c:dLbl>
              <c:idx val="441"/>
              <c:tx>
                <c:rich>
                  <a:bodyPr/>
                  <a:lstStyle/>
                  <a:p>
                    <a:fld id="{BBD3256A-4E87-41EF-A343-E49E6BE419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D-C93E-482B-9F1E-A38FA2C2130A}"/>
                </c:ext>
              </c:extLst>
            </c:dLbl>
            <c:dLbl>
              <c:idx val="442"/>
              <c:tx>
                <c:rich>
                  <a:bodyPr/>
                  <a:lstStyle/>
                  <a:p>
                    <a:fld id="{510406E4-4366-40BA-B009-832BA404CBD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E-C93E-482B-9F1E-A38FA2C2130A}"/>
                </c:ext>
              </c:extLst>
            </c:dLbl>
            <c:dLbl>
              <c:idx val="443"/>
              <c:tx>
                <c:rich>
                  <a:bodyPr/>
                  <a:lstStyle/>
                  <a:p>
                    <a:fld id="{8A41DDA9-D479-4A1E-AC61-48C2863DE9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1F-C93E-482B-9F1E-A38FA2C2130A}"/>
                </c:ext>
              </c:extLst>
            </c:dLbl>
            <c:dLbl>
              <c:idx val="444"/>
              <c:tx>
                <c:rich>
                  <a:bodyPr/>
                  <a:lstStyle/>
                  <a:p>
                    <a:fld id="{A4E25A4E-8265-4AAD-BD9F-5FF26644EA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0-C93E-482B-9F1E-A38FA2C2130A}"/>
                </c:ext>
              </c:extLst>
            </c:dLbl>
            <c:dLbl>
              <c:idx val="445"/>
              <c:tx>
                <c:rich>
                  <a:bodyPr/>
                  <a:lstStyle/>
                  <a:p>
                    <a:fld id="{2002C556-BF2C-4D16-AE88-4AB3CE15B3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1-C93E-482B-9F1E-A38FA2C2130A}"/>
                </c:ext>
              </c:extLst>
            </c:dLbl>
            <c:dLbl>
              <c:idx val="446"/>
              <c:tx>
                <c:rich>
                  <a:bodyPr/>
                  <a:lstStyle/>
                  <a:p>
                    <a:fld id="{A29F5399-C424-43D5-8182-453AEDEA79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2-C93E-482B-9F1E-A38FA2C2130A}"/>
                </c:ext>
              </c:extLst>
            </c:dLbl>
            <c:dLbl>
              <c:idx val="447"/>
              <c:tx>
                <c:rich>
                  <a:bodyPr/>
                  <a:lstStyle/>
                  <a:p>
                    <a:fld id="{D8C2AFC9-797F-4CDD-862F-74EF13E335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3-C93E-482B-9F1E-A38FA2C2130A}"/>
                </c:ext>
              </c:extLst>
            </c:dLbl>
            <c:dLbl>
              <c:idx val="448"/>
              <c:tx>
                <c:rich>
                  <a:bodyPr/>
                  <a:lstStyle/>
                  <a:p>
                    <a:fld id="{38731BB3-10CE-446A-8A0A-495DC27684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4-C93E-482B-9F1E-A38FA2C2130A}"/>
                </c:ext>
              </c:extLst>
            </c:dLbl>
            <c:dLbl>
              <c:idx val="449"/>
              <c:tx>
                <c:rich>
                  <a:bodyPr/>
                  <a:lstStyle/>
                  <a:p>
                    <a:fld id="{F4001E7D-4E90-42E0-93FB-A39A8AEB50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5-C93E-482B-9F1E-A38FA2C2130A}"/>
                </c:ext>
              </c:extLst>
            </c:dLbl>
            <c:dLbl>
              <c:idx val="450"/>
              <c:tx>
                <c:rich>
                  <a:bodyPr/>
                  <a:lstStyle/>
                  <a:p>
                    <a:fld id="{E34BA07D-F49D-40ED-8CAB-D0DFB61A6A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6-C93E-482B-9F1E-A38FA2C2130A}"/>
                </c:ext>
              </c:extLst>
            </c:dLbl>
            <c:dLbl>
              <c:idx val="451"/>
              <c:tx>
                <c:rich>
                  <a:bodyPr/>
                  <a:lstStyle/>
                  <a:p>
                    <a:fld id="{B924DACD-28E6-43F5-A0C9-78199D4F3B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7-C93E-482B-9F1E-A38FA2C2130A}"/>
                </c:ext>
              </c:extLst>
            </c:dLbl>
            <c:dLbl>
              <c:idx val="452"/>
              <c:tx>
                <c:rich>
                  <a:bodyPr/>
                  <a:lstStyle/>
                  <a:p>
                    <a:fld id="{531255BA-8863-41DB-84D2-5FA548D361A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8-C93E-482B-9F1E-A38FA2C2130A}"/>
                </c:ext>
              </c:extLst>
            </c:dLbl>
            <c:dLbl>
              <c:idx val="453"/>
              <c:tx>
                <c:rich>
                  <a:bodyPr/>
                  <a:lstStyle/>
                  <a:p>
                    <a:fld id="{2594A32C-4224-445B-9BCF-11BD54D475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9-C93E-482B-9F1E-A38FA2C2130A}"/>
                </c:ext>
              </c:extLst>
            </c:dLbl>
            <c:dLbl>
              <c:idx val="454"/>
              <c:tx>
                <c:rich>
                  <a:bodyPr/>
                  <a:lstStyle/>
                  <a:p>
                    <a:fld id="{571EBBFA-5226-42AF-9EB5-AB606FDE48A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A-C93E-482B-9F1E-A38FA2C2130A}"/>
                </c:ext>
              </c:extLst>
            </c:dLbl>
            <c:dLbl>
              <c:idx val="455"/>
              <c:tx>
                <c:rich>
                  <a:bodyPr/>
                  <a:lstStyle/>
                  <a:p>
                    <a:fld id="{3750C481-5A2E-48DA-98F0-EC35479840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B-C93E-482B-9F1E-A38FA2C2130A}"/>
                </c:ext>
              </c:extLst>
            </c:dLbl>
            <c:dLbl>
              <c:idx val="456"/>
              <c:tx>
                <c:rich>
                  <a:bodyPr/>
                  <a:lstStyle/>
                  <a:p>
                    <a:fld id="{8ABC2940-3F99-4F5D-A01C-D205B2A1A2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C-C93E-482B-9F1E-A38FA2C2130A}"/>
                </c:ext>
              </c:extLst>
            </c:dLbl>
            <c:dLbl>
              <c:idx val="457"/>
              <c:tx>
                <c:rich>
                  <a:bodyPr/>
                  <a:lstStyle/>
                  <a:p>
                    <a:fld id="{F6289BB7-26CD-43B4-A269-7121870E35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D-C93E-482B-9F1E-A38FA2C2130A}"/>
                </c:ext>
              </c:extLst>
            </c:dLbl>
            <c:dLbl>
              <c:idx val="458"/>
              <c:tx>
                <c:rich>
                  <a:bodyPr/>
                  <a:lstStyle/>
                  <a:p>
                    <a:fld id="{D9AD6DF9-EB22-4FF1-A66F-3391A799DF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E-C93E-482B-9F1E-A38FA2C2130A}"/>
                </c:ext>
              </c:extLst>
            </c:dLbl>
            <c:dLbl>
              <c:idx val="459"/>
              <c:tx>
                <c:rich>
                  <a:bodyPr/>
                  <a:lstStyle/>
                  <a:p>
                    <a:fld id="{4BFAC66B-9164-4287-8EDB-DCA68F2AB09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2F-C93E-482B-9F1E-A38FA2C2130A}"/>
                </c:ext>
              </c:extLst>
            </c:dLbl>
            <c:dLbl>
              <c:idx val="460"/>
              <c:tx>
                <c:rich>
                  <a:bodyPr/>
                  <a:lstStyle/>
                  <a:p>
                    <a:fld id="{4AE9E1FC-677B-42BB-8E76-2941B9A3AC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0-C93E-482B-9F1E-A38FA2C2130A}"/>
                </c:ext>
              </c:extLst>
            </c:dLbl>
            <c:dLbl>
              <c:idx val="461"/>
              <c:tx>
                <c:rich>
                  <a:bodyPr/>
                  <a:lstStyle/>
                  <a:p>
                    <a:fld id="{8B4873BD-5C3F-43E6-B1B2-FD4A0C602E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1-C93E-482B-9F1E-A38FA2C2130A}"/>
                </c:ext>
              </c:extLst>
            </c:dLbl>
            <c:dLbl>
              <c:idx val="462"/>
              <c:tx>
                <c:rich>
                  <a:bodyPr/>
                  <a:lstStyle/>
                  <a:p>
                    <a:fld id="{C2B39943-088B-4A32-8E30-8CF4D83EE7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2-C93E-482B-9F1E-A38FA2C2130A}"/>
                </c:ext>
              </c:extLst>
            </c:dLbl>
            <c:dLbl>
              <c:idx val="463"/>
              <c:tx>
                <c:rich>
                  <a:bodyPr/>
                  <a:lstStyle/>
                  <a:p>
                    <a:fld id="{B3E94506-F3E9-46ED-8775-F395BFBF18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3-C93E-482B-9F1E-A38FA2C2130A}"/>
                </c:ext>
              </c:extLst>
            </c:dLbl>
            <c:dLbl>
              <c:idx val="464"/>
              <c:tx>
                <c:rich>
                  <a:bodyPr/>
                  <a:lstStyle/>
                  <a:p>
                    <a:fld id="{F8DD70DD-64B6-4FCF-94EE-4BF8F4F73E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4-C93E-482B-9F1E-A38FA2C2130A}"/>
                </c:ext>
              </c:extLst>
            </c:dLbl>
            <c:dLbl>
              <c:idx val="465"/>
              <c:tx>
                <c:rich>
                  <a:bodyPr/>
                  <a:lstStyle/>
                  <a:p>
                    <a:fld id="{8FF935D4-AD92-4FA4-99A2-541ED9D67B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5-C93E-482B-9F1E-A38FA2C2130A}"/>
                </c:ext>
              </c:extLst>
            </c:dLbl>
            <c:dLbl>
              <c:idx val="466"/>
              <c:tx>
                <c:rich>
                  <a:bodyPr/>
                  <a:lstStyle/>
                  <a:p>
                    <a:fld id="{F08347BF-95AA-48DD-8C52-63F3B935F6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6-C93E-482B-9F1E-A38FA2C2130A}"/>
                </c:ext>
              </c:extLst>
            </c:dLbl>
            <c:dLbl>
              <c:idx val="467"/>
              <c:tx>
                <c:rich>
                  <a:bodyPr/>
                  <a:lstStyle/>
                  <a:p>
                    <a:fld id="{50D2A267-07FA-40D7-BF4E-9AB63AE517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7-C93E-482B-9F1E-A38FA2C2130A}"/>
                </c:ext>
              </c:extLst>
            </c:dLbl>
            <c:dLbl>
              <c:idx val="468"/>
              <c:tx>
                <c:rich>
                  <a:bodyPr/>
                  <a:lstStyle/>
                  <a:p>
                    <a:fld id="{8158390E-0074-4B7E-A79D-F32A022272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8-C93E-482B-9F1E-A38FA2C2130A}"/>
                </c:ext>
              </c:extLst>
            </c:dLbl>
            <c:dLbl>
              <c:idx val="469"/>
              <c:tx>
                <c:rich>
                  <a:bodyPr/>
                  <a:lstStyle/>
                  <a:p>
                    <a:fld id="{ACFAA526-92BA-405D-888A-A98783C10B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9-C93E-482B-9F1E-A38FA2C2130A}"/>
                </c:ext>
              </c:extLst>
            </c:dLbl>
            <c:dLbl>
              <c:idx val="470"/>
              <c:tx>
                <c:rich>
                  <a:bodyPr/>
                  <a:lstStyle/>
                  <a:p>
                    <a:fld id="{C72D6057-C447-43C2-A479-FC21A005C9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A-C93E-482B-9F1E-A38FA2C2130A}"/>
                </c:ext>
              </c:extLst>
            </c:dLbl>
            <c:dLbl>
              <c:idx val="471"/>
              <c:tx>
                <c:rich>
                  <a:bodyPr/>
                  <a:lstStyle/>
                  <a:p>
                    <a:fld id="{3934CC9A-43EC-4E0D-8018-20734E3F4E7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B-C93E-482B-9F1E-A38FA2C2130A}"/>
                </c:ext>
              </c:extLst>
            </c:dLbl>
            <c:dLbl>
              <c:idx val="472"/>
              <c:tx>
                <c:rich>
                  <a:bodyPr/>
                  <a:lstStyle/>
                  <a:p>
                    <a:fld id="{3A209CD9-C3C6-4E6B-8920-3182D56F2E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C-C93E-482B-9F1E-A38FA2C2130A}"/>
                </c:ext>
              </c:extLst>
            </c:dLbl>
            <c:dLbl>
              <c:idx val="473"/>
              <c:tx>
                <c:rich>
                  <a:bodyPr/>
                  <a:lstStyle/>
                  <a:p>
                    <a:fld id="{A9E2A52E-051B-45E5-8F7F-FFA7B48182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D-C93E-482B-9F1E-A38FA2C2130A}"/>
                </c:ext>
              </c:extLst>
            </c:dLbl>
            <c:dLbl>
              <c:idx val="474"/>
              <c:tx>
                <c:rich>
                  <a:bodyPr/>
                  <a:lstStyle/>
                  <a:p>
                    <a:fld id="{2D09EED6-D36B-4ED1-A99A-41FB6934AE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E-C93E-482B-9F1E-A38FA2C2130A}"/>
                </c:ext>
              </c:extLst>
            </c:dLbl>
            <c:dLbl>
              <c:idx val="475"/>
              <c:tx>
                <c:rich>
                  <a:bodyPr/>
                  <a:lstStyle/>
                  <a:p>
                    <a:fld id="{48957417-8A5E-417C-8BDB-DB08F2DF88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3F-C93E-482B-9F1E-A38FA2C2130A}"/>
                </c:ext>
              </c:extLst>
            </c:dLbl>
            <c:dLbl>
              <c:idx val="476"/>
              <c:tx>
                <c:rich>
                  <a:bodyPr/>
                  <a:lstStyle/>
                  <a:p>
                    <a:fld id="{EA49B154-6389-4F42-96A0-4461E21BA8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0-C93E-482B-9F1E-A38FA2C2130A}"/>
                </c:ext>
              </c:extLst>
            </c:dLbl>
            <c:dLbl>
              <c:idx val="477"/>
              <c:tx>
                <c:rich>
                  <a:bodyPr/>
                  <a:lstStyle/>
                  <a:p>
                    <a:fld id="{684F77D8-4961-48E8-AA99-30B4898AA9A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1-C93E-482B-9F1E-A38FA2C2130A}"/>
                </c:ext>
              </c:extLst>
            </c:dLbl>
            <c:dLbl>
              <c:idx val="478"/>
              <c:tx>
                <c:rich>
                  <a:bodyPr/>
                  <a:lstStyle/>
                  <a:p>
                    <a:fld id="{60335568-8B13-41D1-9384-5291FDFAB0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2-C93E-482B-9F1E-A38FA2C2130A}"/>
                </c:ext>
              </c:extLst>
            </c:dLbl>
            <c:dLbl>
              <c:idx val="479"/>
              <c:tx>
                <c:rich>
                  <a:bodyPr/>
                  <a:lstStyle/>
                  <a:p>
                    <a:fld id="{C9AB75BD-9847-4CBB-8BBA-1620D0A2F0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3-C93E-482B-9F1E-A38FA2C2130A}"/>
                </c:ext>
              </c:extLst>
            </c:dLbl>
            <c:dLbl>
              <c:idx val="480"/>
              <c:tx>
                <c:rich>
                  <a:bodyPr/>
                  <a:lstStyle/>
                  <a:p>
                    <a:fld id="{311A35A2-0755-4F9E-85A3-D2C01ADE8C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4-C93E-482B-9F1E-A38FA2C2130A}"/>
                </c:ext>
              </c:extLst>
            </c:dLbl>
            <c:dLbl>
              <c:idx val="481"/>
              <c:tx>
                <c:rich>
                  <a:bodyPr/>
                  <a:lstStyle/>
                  <a:p>
                    <a:fld id="{58B8A2BD-2DD5-4EB6-9168-5B157358C4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5-C93E-482B-9F1E-A38FA2C2130A}"/>
                </c:ext>
              </c:extLst>
            </c:dLbl>
            <c:dLbl>
              <c:idx val="482"/>
              <c:tx>
                <c:rich>
                  <a:bodyPr/>
                  <a:lstStyle/>
                  <a:p>
                    <a:fld id="{7F08F7C5-D4A2-4451-9071-93E6697578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6-C93E-482B-9F1E-A38FA2C2130A}"/>
                </c:ext>
              </c:extLst>
            </c:dLbl>
            <c:dLbl>
              <c:idx val="483"/>
              <c:tx>
                <c:rich>
                  <a:bodyPr/>
                  <a:lstStyle/>
                  <a:p>
                    <a:fld id="{823D0CB4-17DB-4DD0-8665-C6D0712053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7-C93E-482B-9F1E-A38FA2C2130A}"/>
                </c:ext>
              </c:extLst>
            </c:dLbl>
            <c:dLbl>
              <c:idx val="484"/>
              <c:tx>
                <c:rich>
                  <a:bodyPr/>
                  <a:lstStyle/>
                  <a:p>
                    <a:fld id="{107A50C3-533F-434A-97FE-74485772EC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8-C93E-482B-9F1E-A38FA2C2130A}"/>
                </c:ext>
              </c:extLst>
            </c:dLbl>
            <c:dLbl>
              <c:idx val="485"/>
              <c:tx>
                <c:rich>
                  <a:bodyPr/>
                  <a:lstStyle/>
                  <a:p>
                    <a:fld id="{C09B7BA1-765E-4B2C-9254-2033847E0A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9-C93E-482B-9F1E-A38FA2C2130A}"/>
                </c:ext>
              </c:extLst>
            </c:dLbl>
            <c:dLbl>
              <c:idx val="486"/>
              <c:tx>
                <c:rich>
                  <a:bodyPr/>
                  <a:lstStyle/>
                  <a:p>
                    <a:fld id="{A54FB176-B083-44EC-9C66-02A874AE32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A-C93E-482B-9F1E-A38FA2C2130A}"/>
                </c:ext>
              </c:extLst>
            </c:dLbl>
            <c:dLbl>
              <c:idx val="487"/>
              <c:tx>
                <c:rich>
                  <a:bodyPr/>
                  <a:lstStyle/>
                  <a:p>
                    <a:fld id="{7A4623F8-B2AD-47C2-A240-0D53560545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B-C93E-482B-9F1E-A38FA2C2130A}"/>
                </c:ext>
              </c:extLst>
            </c:dLbl>
            <c:dLbl>
              <c:idx val="488"/>
              <c:tx>
                <c:rich>
                  <a:bodyPr/>
                  <a:lstStyle/>
                  <a:p>
                    <a:fld id="{08D528B7-AF58-4672-A344-8D314E4198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C-C93E-482B-9F1E-A38FA2C2130A}"/>
                </c:ext>
              </c:extLst>
            </c:dLbl>
            <c:dLbl>
              <c:idx val="489"/>
              <c:tx>
                <c:rich>
                  <a:bodyPr/>
                  <a:lstStyle/>
                  <a:p>
                    <a:fld id="{9498EE90-3C9C-498F-B33E-2CB10EB8A1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D-C93E-482B-9F1E-A38FA2C2130A}"/>
                </c:ext>
              </c:extLst>
            </c:dLbl>
            <c:dLbl>
              <c:idx val="490"/>
              <c:tx>
                <c:rich>
                  <a:bodyPr/>
                  <a:lstStyle/>
                  <a:p>
                    <a:fld id="{22810689-1ED6-49E1-9BAE-D6F0528EF8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E-C93E-482B-9F1E-A38FA2C2130A}"/>
                </c:ext>
              </c:extLst>
            </c:dLbl>
            <c:dLbl>
              <c:idx val="491"/>
              <c:tx>
                <c:rich>
                  <a:bodyPr/>
                  <a:lstStyle/>
                  <a:p>
                    <a:fld id="{53AA7D21-724A-49F3-B6B6-9D05E5D72C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4F-C93E-482B-9F1E-A38FA2C2130A}"/>
                </c:ext>
              </c:extLst>
            </c:dLbl>
            <c:dLbl>
              <c:idx val="492"/>
              <c:tx>
                <c:rich>
                  <a:bodyPr/>
                  <a:lstStyle/>
                  <a:p>
                    <a:fld id="{038D8397-AF4A-4562-A6A5-0CEF8292B9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0-C93E-482B-9F1E-A38FA2C2130A}"/>
                </c:ext>
              </c:extLst>
            </c:dLbl>
            <c:dLbl>
              <c:idx val="493"/>
              <c:tx>
                <c:rich>
                  <a:bodyPr/>
                  <a:lstStyle/>
                  <a:p>
                    <a:fld id="{234665FE-76FF-4644-BF46-CEB80D4C0D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1-C93E-482B-9F1E-A38FA2C2130A}"/>
                </c:ext>
              </c:extLst>
            </c:dLbl>
            <c:dLbl>
              <c:idx val="494"/>
              <c:tx>
                <c:rich>
                  <a:bodyPr/>
                  <a:lstStyle/>
                  <a:p>
                    <a:fld id="{E1C7332B-AC06-453F-B840-2514E7E2D1F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2-C93E-482B-9F1E-A38FA2C2130A}"/>
                </c:ext>
              </c:extLst>
            </c:dLbl>
            <c:dLbl>
              <c:idx val="495"/>
              <c:tx>
                <c:rich>
                  <a:bodyPr/>
                  <a:lstStyle/>
                  <a:p>
                    <a:fld id="{AEE2391C-F0BC-4A04-A919-B28B889451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3-C93E-482B-9F1E-A38FA2C2130A}"/>
                </c:ext>
              </c:extLst>
            </c:dLbl>
            <c:dLbl>
              <c:idx val="496"/>
              <c:tx>
                <c:rich>
                  <a:bodyPr/>
                  <a:lstStyle/>
                  <a:p>
                    <a:fld id="{2B0BB81A-CF1F-4C60-8540-17F1841477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4-C93E-482B-9F1E-A38FA2C2130A}"/>
                </c:ext>
              </c:extLst>
            </c:dLbl>
            <c:dLbl>
              <c:idx val="497"/>
              <c:tx>
                <c:rich>
                  <a:bodyPr/>
                  <a:lstStyle/>
                  <a:p>
                    <a:fld id="{1E0651CE-BDB7-42A9-833F-1AAB72EC55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5-C93E-482B-9F1E-A38FA2C2130A}"/>
                </c:ext>
              </c:extLst>
            </c:dLbl>
            <c:dLbl>
              <c:idx val="498"/>
              <c:tx>
                <c:rich>
                  <a:bodyPr/>
                  <a:lstStyle/>
                  <a:p>
                    <a:fld id="{8BAD5938-C64A-4961-A1A2-6280A35288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6-C93E-482B-9F1E-A38FA2C2130A}"/>
                </c:ext>
              </c:extLst>
            </c:dLbl>
            <c:dLbl>
              <c:idx val="499"/>
              <c:tx>
                <c:rich>
                  <a:bodyPr/>
                  <a:lstStyle/>
                  <a:p>
                    <a:fld id="{09F6B099-0AB9-48E8-AD2A-A62314E613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7-C93E-482B-9F1E-A38FA2C2130A}"/>
                </c:ext>
              </c:extLst>
            </c:dLbl>
            <c:dLbl>
              <c:idx val="500"/>
              <c:tx>
                <c:rich>
                  <a:bodyPr/>
                  <a:lstStyle/>
                  <a:p>
                    <a:fld id="{ABE4F574-2F2C-41BE-B570-968021729A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8-C93E-482B-9F1E-A38FA2C2130A}"/>
                </c:ext>
              </c:extLst>
            </c:dLbl>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'Piper Plot'!$BE$4:$BE$504</c:f>
              <c:numCache>
                <c:formatCode>0.000</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xVal>
          <c:yVal>
            <c:numRef>
              <c:f>'Piper Plot'!$BF$4:$BF$504</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yVal>
          <c:smooth val="0"/>
          <c:extLst>
            <c:ext xmlns:c15="http://schemas.microsoft.com/office/drawing/2012/chart" uri="{02D57815-91ED-43cb-92C2-25804820EDAC}">
              <c15:datalabelsRange>
                <c15:f>'Piper Plot'!$AU$4:$AU$504</c15:f>
                <c15:dlblRangeCache>
                  <c:ptCount val="501"/>
                  <c:pt idx="0">
                    <c:v> f</c:v>
                  </c:pt>
                  <c:pt idx="1">
                    <c:v> f</c:v>
                  </c:pt>
                  <c:pt idx="2">
                    <c:v> f</c:v>
                  </c:pt>
                  <c:pt idx="3">
                    <c:v> f</c:v>
                  </c:pt>
                  <c:pt idx="4">
                    <c:v> f</c:v>
                  </c:pt>
                  <c:pt idx="5">
                    <c:v> f</c:v>
                  </c:pt>
                  <c:pt idx="6">
                    <c:v> f</c:v>
                  </c:pt>
                  <c:pt idx="7">
                    <c:v> f</c:v>
                  </c:pt>
                  <c:pt idx="8">
                    <c:v> f</c:v>
                  </c:pt>
                  <c:pt idx="9">
                    <c:v> f</c:v>
                  </c:pt>
                  <c:pt idx="10">
                    <c:v> f</c:v>
                  </c:pt>
                  <c:pt idx="11">
                    <c:v> f</c:v>
                  </c:pt>
                  <c:pt idx="12">
                    <c:v> f</c:v>
                  </c:pt>
                  <c:pt idx="13">
                    <c:v> f</c:v>
                  </c:pt>
                  <c:pt idx="14">
                    <c:v> f</c:v>
                  </c:pt>
                  <c:pt idx="15">
                    <c:v> f</c:v>
                  </c:pt>
                  <c:pt idx="16">
                    <c:v> f</c:v>
                  </c:pt>
                  <c:pt idx="17">
                    <c:v> f</c:v>
                  </c:pt>
                  <c:pt idx="18">
                    <c:v> f</c:v>
                  </c:pt>
                  <c:pt idx="19">
                    <c:v> f</c:v>
                  </c:pt>
                  <c:pt idx="20">
                    <c:v> f</c:v>
                  </c:pt>
                  <c:pt idx="21">
                    <c:v> f</c:v>
                  </c:pt>
                  <c:pt idx="22">
                    <c:v> f</c:v>
                  </c:pt>
                  <c:pt idx="23">
                    <c:v> f</c:v>
                  </c:pt>
                  <c:pt idx="24">
                    <c:v> f</c:v>
                  </c:pt>
                  <c:pt idx="25">
                    <c:v> f</c:v>
                  </c:pt>
                  <c:pt idx="26">
                    <c:v> f</c:v>
                  </c:pt>
                  <c:pt idx="27">
                    <c:v> f</c:v>
                  </c:pt>
                  <c:pt idx="28">
                    <c:v> f</c:v>
                  </c:pt>
                  <c:pt idx="29">
                    <c:v> f</c:v>
                  </c:pt>
                  <c:pt idx="30">
                    <c:v> f</c:v>
                  </c:pt>
                  <c:pt idx="31">
                    <c:v> f</c:v>
                  </c:pt>
                  <c:pt idx="32">
                    <c:v> f</c:v>
                  </c:pt>
                  <c:pt idx="33">
                    <c:v> f</c:v>
                  </c:pt>
                  <c:pt idx="34">
                    <c:v> f</c:v>
                  </c:pt>
                  <c:pt idx="35">
                    <c:v> f</c:v>
                  </c:pt>
                  <c:pt idx="36">
                    <c:v> f</c:v>
                  </c:pt>
                  <c:pt idx="37">
                    <c:v> f</c:v>
                  </c:pt>
                  <c:pt idx="38">
                    <c:v> f</c:v>
                  </c:pt>
                  <c:pt idx="39">
                    <c:v> f</c:v>
                  </c:pt>
                  <c:pt idx="40">
                    <c:v> f</c:v>
                  </c:pt>
                  <c:pt idx="41">
                    <c:v> f</c:v>
                  </c:pt>
                  <c:pt idx="42">
                    <c:v> f</c:v>
                  </c:pt>
                  <c:pt idx="43">
                    <c:v> f</c:v>
                  </c:pt>
                  <c:pt idx="44">
                    <c:v> f</c:v>
                  </c:pt>
                  <c:pt idx="45">
                    <c:v> f</c:v>
                  </c:pt>
                  <c:pt idx="46">
                    <c:v> f</c:v>
                  </c:pt>
                  <c:pt idx="47">
                    <c:v> f</c:v>
                  </c:pt>
                  <c:pt idx="48">
                    <c:v> f</c:v>
                  </c:pt>
                  <c:pt idx="49">
                    <c:v> f</c:v>
                  </c:pt>
                  <c:pt idx="50">
                    <c:v> f</c:v>
                  </c:pt>
                  <c:pt idx="51">
                    <c:v> f</c:v>
                  </c:pt>
                  <c:pt idx="52">
                    <c:v> f</c:v>
                  </c:pt>
                  <c:pt idx="53">
                    <c:v> f</c:v>
                  </c:pt>
                  <c:pt idx="54">
                    <c:v> f</c:v>
                  </c:pt>
                  <c:pt idx="55">
                    <c:v> f</c:v>
                  </c:pt>
                  <c:pt idx="56">
                    <c:v> f</c:v>
                  </c:pt>
                  <c:pt idx="57">
                    <c:v> f</c:v>
                  </c:pt>
                  <c:pt idx="58">
                    <c:v> f</c:v>
                  </c:pt>
                  <c:pt idx="59">
                    <c:v> f</c:v>
                  </c:pt>
                  <c:pt idx="60">
                    <c:v> f</c:v>
                  </c:pt>
                  <c:pt idx="61">
                    <c:v> f</c:v>
                  </c:pt>
                  <c:pt idx="62">
                    <c:v> f</c:v>
                  </c:pt>
                  <c:pt idx="63">
                    <c:v> f</c:v>
                  </c:pt>
                  <c:pt idx="64">
                    <c:v> f</c:v>
                  </c:pt>
                  <c:pt idx="65">
                    <c:v> f</c:v>
                  </c:pt>
                  <c:pt idx="66">
                    <c:v> f</c:v>
                  </c:pt>
                  <c:pt idx="67">
                    <c:v> f</c:v>
                  </c:pt>
                  <c:pt idx="68">
                    <c:v> f</c:v>
                  </c:pt>
                  <c:pt idx="69">
                    <c:v> f</c:v>
                  </c:pt>
                  <c:pt idx="70">
                    <c:v> f</c:v>
                  </c:pt>
                  <c:pt idx="71">
                    <c:v> f</c:v>
                  </c:pt>
                  <c:pt idx="72">
                    <c:v> f</c:v>
                  </c:pt>
                  <c:pt idx="73">
                    <c:v> f</c:v>
                  </c:pt>
                  <c:pt idx="74">
                    <c:v> f</c:v>
                  </c:pt>
                  <c:pt idx="75">
                    <c:v> f</c:v>
                  </c:pt>
                  <c:pt idx="76">
                    <c:v> f</c:v>
                  </c:pt>
                  <c:pt idx="77">
                    <c:v> f</c:v>
                  </c:pt>
                  <c:pt idx="78">
                    <c:v> f</c:v>
                  </c:pt>
                  <c:pt idx="79">
                    <c:v> f</c:v>
                  </c:pt>
                  <c:pt idx="80">
                    <c:v> f</c:v>
                  </c:pt>
                  <c:pt idx="81">
                    <c:v> f</c:v>
                  </c:pt>
                  <c:pt idx="82">
                    <c:v> f</c:v>
                  </c:pt>
                  <c:pt idx="83">
                    <c:v> f</c:v>
                  </c:pt>
                  <c:pt idx="84">
                    <c:v> f</c:v>
                  </c:pt>
                  <c:pt idx="85">
                    <c:v> f</c:v>
                  </c:pt>
                  <c:pt idx="86">
                    <c:v> f</c:v>
                  </c:pt>
                  <c:pt idx="87">
                    <c:v> f</c:v>
                  </c:pt>
                  <c:pt idx="88">
                    <c:v> f</c:v>
                  </c:pt>
                  <c:pt idx="89">
                    <c:v> f</c:v>
                  </c:pt>
                  <c:pt idx="90">
                    <c:v> f</c:v>
                  </c:pt>
                  <c:pt idx="91">
                    <c:v> f</c:v>
                  </c:pt>
                  <c:pt idx="92">
                    <c:v> f</c:v>
                  </c:pt>
                  <c:pt idx="93">
                    <c:v> f</c:v>
                  </c:pt>
                  <c:pt idx="94">
                    <c:v> f</c:v>
                  </c:pt>
                  <c:pt idx="95">
                    <c:v> f</c:v>
                  </c:pt>
                  <c:pt idx="96">
                    <c:v> f</c:v>
                  </c:pt>
                  <c:pt idx="97">
                    <c:v> f</c:v>
                  </c:pt>
                  <c:pt idx="98">
                    <c:v> f</c:v>
                  </c:pt>
                  <c:pt idx="99">
                    <c:v> f</c:v>
                  </c:pt>
                  <c:pt idx="100">
                    <c:v> f</c:v>
                  </c:pt>
                  <c:pt idx="101">
                    <c:v> f</c:v>
                  </c:pt>
                  <c:pt idx="102">
                    <c:v> f</c:v>
                  </c:pt>
                  <c:pt idx="103">
                    <c:v> f</c:v>
                  </c:pt>
                  <c:pt idx="104">
                    <c:v> f</c:v>
                  </c:pt>
                  <c:pt idx="105">
                    <c:v> f</c:v>
                  </c:pt>
                  <c:pt idx="106">
                    <c:v> f</c:v>
                  </c:pt>
                  <c:pt idx="107">
                    <c:v> f</c:v>
                  </c:pt>
                  <c:pt idx="108">
                    <c:v> f</c:v>
                  </c:pt>
                  <c:pt idx="109">
                    <c:v> f</c:v>
                  </c:pt>
                  <c:pt idx="110">
                    <c:v> f</c:v>
                  </c:pt>
                  <c:pt idx="111">
                    <c:v> f</c:v>
                  </c:pt>
                  <c:pt idx="112">
                    <c:v> f</c:v>
                  </c:pt>
                  <c:pt idx="113">
                    <c:v> f</c:v>
                  </c:pt>
                  <c:pt idx="114">
                    <c:v> f</c:v>
                  </c:pt>
                  <c:pt idx="115">
                    <c:v> f</c:v>
                  </c:pt>
                  <c:pt idx="116">
                    <c:v> f</c:v>
                  </c:pt>
                  <c:pt idx="117">
                    <c:v> f</c:v>
                  </c:pt>
                  <c:pt idx="118">
                    <c:v> f</c:v>
                  </c:pt>
                  <c:pt idx="119">
                    <c:v> f</c:v>
                  </c:pt>
                  <c:pt idx="120">
                    <c:v> f</c:v>
                  </c:pt>
                  <c:pt idx="121">
                    <c:v> f</c:v>
                  </c:pt>
                  <c:pt idx="122">
                    <c:v> f</c:v>
                  </c:pt>
                  <c:pt idx="123">
                    <c:v> f</c:v>
                  </c:pt>
                  <c:pt idx="124">
                    <c:v> f</c:v>
                  </c:pt>
                  <c:pt idx="125">
                    <c:v> f</c:v>
                  </c:pt>
                  <c:pt idx="126">
                    <c:v> f</c:v>
                  </c:pt>
                  <c:pt idx="127">
                    <c:v> f</c:v>
                  </c:pt>
                  <c:pt idx="128">
                    <c:v> f</c:v>
                  </c:pt>
                  <c:pt idx="129">
                    <c:v> f</c:v>
                  </c:pt>
                  <c:pt idx="130">
                    <c:v> f</c:v>
                  </c:pt>
                  <c:pt idx="131">
                    <c:v> f</c:v>
                  </c:pt>
                  <c:pt idx="132">
                    <c:v> f</c:v>
                  </c:pt>
                  <c:pt idx="133">
                    <c:v> f</c:v>
                  </c:pt>
                  <c:pt idx="134">
                    <c:v> f</c:v>
                  </c:pt>
                  <c:pt idx="135">
                    <c:v> f</c:v>
                  </c:pt>
                  <c:pt idx="136">
                    <c:v> f</c:v>
                  </c:pt>
                  <c:pt idx="137">
                    <c:v> f</c:v>
                  </c:pt>
                  <c:pt idx="138">
                    <c:v> f</c:v>
                  </c:pt>
                  <c:pt idx="139">
                    <c:v> f</c:v>
                  </c:pt>
                  <c:pt idx="140">
                    <c:v> f</c:v>
                  </c:pt>
                  <c:pt idx="141">
                    <c:v> f</c:v>
                  </c:pt>
                  <c:pt idx="142">
                    <c:v> f</c:v>
                  </c:pt>
                  <c:pt idx="143">
                    <c:v> f</c:v>
                  </c:pt>
                  <c:pt idx="144">
                    <c:v> f</c:v>
                  </c:pt>
                  <c:pt idx="145">
                    <c:v> f</c:v>
                  </c:pt>
                  <c:pt idx="146">
                    <c:v> f</c:v>
                  </c:pt>
                  <c:pt idx="147">
                    <c:v> f</c:v>
                  </c:pt>
                  <c:pt idx="148">
                    <c:v> f</c:v>
                  </c:pt>
                  <c:pt idx="149">
                    <c:v> f</c:v>
                  </c:pt>
                  <c:pt idx="150">
                    <c:v> f</c:v>
                  </c:pt>
                  <c:pt idx="151">
                    <c:v> f</c:v>
                  </c:pt>
                  <c:pt idx="152">
                    <c:v> f</c:v>
                  </c:pt>
                  <c:pt idx="153">
                    <c:v> f</c:v>
                  </c:pt>
                  <c:pt idx="154">
                    <c:v> f</c:v>
                  </c:pt>
                  <c:pt idx="155">
                    <c:v> f</c:v>
                  </c:pt>
                  <c:pt idx="156">
                    <c:v> f</c:v>
                  </c:pt>
                  <c:pt idx="157">
                    <c:v> f</c:v>
                  </c:pt>
                  <c:pt idx="158">
                    <c:v> f</c:v>
                  </c:pt>
                  <c:pt idx="159">
                    <c:v> f</c:v>
                  </c:pt>
                  <c:pt idx="160">
                    <c:v> f</c:v>
                  </c:pt>
                  <c:pt idx="161">
                    <c:v> f</c:v>
                  </c:pt>
                  <c:pt idx="162">
                    <c:v> f</c:v>
                  </c:pt>
                  <c:pt idx="163">
                    <c:v> f</c:v>
                  </c:pt>
                  <c:pt idx="164">
                    <c:v> f</c:v>
                  </c:pt>
                  <c:pt idx="165">
                    <c:v> f</c:v>
                  </c:pt>
                  <c:pt idx="166">
                    <c:v> f</c:v>
                  </c:pt>
                  <c:pt idx="167">
                    <c:v> f</c:v>
                  </c:pt>
                  <c:pt idx="168">
                    <c:v> f</c:v>
                  </c:pt>
                  <c:pt idx="169">
                    <c:v> f</c:v>
                  </c:pt>
                  <c:pt idx="170">
                    <c:v> f</c:v>
                  </c:pt>
                  <c:pt idx="171">
                    <c:v> f</c:v>
                  </c:pt>
                  <c:pt idx="172">
                    <c:v> f</c:v>
                  </c:pt>
                  <c:pt idx="173">
                    <c:v> f</c:v>
                  </c:pt>
                  <c:pt idx="174">
                    <c:v> f</c:v>
                  </c:pt>
                  <c:pt idx="175">
                    <c:v> f</c:v>
                  </c:pt>
                  <c:pt idx="176">
                    <c:v> f</c:v>
                  </c:pt>
                  <c:pt idx="177">
                    <c:v> f</c:v>
                  </c:pt>
                  <c:pt idx="178">
                    <c:v> f</c:v>
                  </c:pt>
                  <c:pt idx="179">
                    <c:v> f</c:v>
                  </c:pt>
                  <c:pt idx="180">
                    <c:v> f</c:v>
                  </c:pt>
                  <c:pt idx="181">
                    <c:v> f</c:v>
                  </c:pt>
                  <c:pt idx="182">
                    <c:v> f</c:v>
                  </c:pt>
                  <c:pt idx="183">
                    <c:v> f</c:v>
                  </c:pt>
                  <c:pt idx="184">
                    <c:v> f</c:v>
                  </c:pt>
                  <c:pt idx="185">
                    <c:v> f</c:v>
                  </c:pt>
                  <c:pt idx="186">
                    <c:v> f</c:v>
                  </c:pt>
                  <c:pt idx="187">
                    <c:v> f</c:v>
                  </c:pt>
                  <c:pt idx="188">
                    <c:v> f</c:v>
                  </c:pt>
                  <c:pt idx="189">
                    <c:v> f</c:v>
                  </c:pt>
                  <c:pt idx="190">
                    <c:v> f</c:v>
                  </c:pt>
                  <c:pt idx="191">
                    <c:v> f</c:v>
                  </c:pt>
                  <c:pt idx="192">
                    <c:v> f</c:v>
                  </c:pt>
                  <c:pt idx="193">
                    <c:v> f</c:v>
                  </c:pt>
                  <c:pt idx="194">
                    <c:v> f</c:v>
                  </c:pt>
                  <c:pt idx="195">
                    <c:v> f</c:v>
                  </c:pt>
                  <c:pt idx="196">
                    <c:v> f</c:v>
                  </c:pt>
                  <c:pt idx="197">
                    <c:v> f</c:v>
                  </c:pt>
                  <c:pt idx="198">
                    <c:v> f</c:v>
                  </c:pt>
                  <c:pt idx="199">
                    <c:v> f</c:v>
                  </c:pt>
                  <c:pt idx="200">
                    <c:v> f</c:v>
                  </c:pt>
                  <c:pt idx="201">
                    <c:v> f</c:v>
                  </c:pt>
                  <c:pt idx="202">
                    <c:v> f</c:v>
                  </c:pt>
                  <c:pt idx="203">
                    <c:v> f</c:v>
                  </c:pt>
                  <c:pt idx="204">
                    <c:v> f</c:v>
                  </c:pt>
                  <c:pt idx="205">
                    <c:v> f</c:v>
                  </c:pt>
                  <c:pt idx="206">
                    <c:v> f</c:v>
                  </c:pt>
                  <c:pt idx="207">
                    <c:v> f</c:v>
                  </c:pt>
                  <c:pt idx="208">
                    <c:v> f</c:v>
                  </c:pt>
                  <c:pt idx="209">
                    <c:v> f</c:v>
                  </c:pt>
                  <c:pt idx="210">
                    <c:v> f</c:v>
                  </c:pt>
                  <c:pt idx="211">
                    <c:v> f</c:v>
                  </c:pt>
                  <c:pt idx="212">
                    <c:v> f</c:v>
                  </c:pt>
                  <c:pt idx="213">
                    <c:v> f</c:v>
                  </c:pt>
                  <c:pt idx="214">
                    <c:v> f</c:v>
                  </c:pt>
                  <c:pt idx="215">
                    <c:v> f</c:v>
                  </c:pt>
                  <c:pt idx="216">
                    <c:v> f</c:v>
                  </c:pt>
                  <c:pt idx="217">
                    <c:v> f</c:v>
                  </c:pt>
                  <c:pt idx="218">
                    <c:v> f</c:v>
                  </c:pt>
                  <c:pt idx="219">
                    <c:v> f</c:v>
                  </c:pt>
                  <c:pt idx="220">
                    <c:v> f</c:v>
                  </c:pt>
                  <c:pt idx="221">
                    <c:v> f</c:v>
                  </c:pt>
                  <c:pt idx="222">
                    <c:v> f</c:v>
                  </c:pt>
                  <c:pt idx="223">
                    <c:v> f</c:v>
                  </c:pt>
                  <c:pt idx="224">
                    <c:v> f</c:v>
                  </c:pt>
                  <c:pt idx="225">
                    <c:v> f</c:v>
                  </c:pt>
                  <c:pt idx="226">
                    <c:v> f</c:v>
                  </c:pt>
                  <c:pt idx="227">
                    <c:v> f</c:v>
                  </c:pt>
                  <c:pt idx="228">
                    <c:v> f</c:v>
                  </c:pt>
                  <c:pt idx="229">
                    <c:v> f</c:v>
                  </c:pt>
                  <c:pt idx="230">
                    <c:v> f</c:v>
                  </c:pt>
                  <c:pt idx="231">
                    <c:v> f</c:v>
                  </c:pt>
                  <c:pt idx="232">
                    <c:v> f</c:v>
                  </c:pt>
                  <c:pt idx="233">
                    <c:v> f</c:v>
                  </c:pt>
                  <c:pt idx="234">
                    <c:v> f</c:v>
                  </c:pt>
                  <c:pt idx="235">
                    <c:v> f</c:v>
                  </c:pt>
                  <c:pt idx="236">
                    <c:v> f</c:v>
                  </c:pt>
                  <c:pt idx="237">
                    <c:v> f</c:v>
                  </c:pt>
                  <c:pt idx="238">
                    <c:v> f</c:v>
                  </c:pt>
                  <c:pt idx="239">
                    <c:v> f</c:v>
                  </c:pt>
                  <c:pt idx="240">
                    <c:v> f</c:v>
                  </c:pt>
                  <c:pt idx="241">
                    <c:v> f</c:v>
                  </c:pt>
                  <c:pt idx="242">
                    <c:v> f</c:v>
                  </c:pt>
                  <c:pt idx="243">
                    <c:v> f</c:v>
                  </c:pt>
                  <c:pt idx="244">
                    <c:v> f</c:v>
                  </c:pt>
                  <c:pt idx="245">
                    <c:v> f</c:v>
                  </c:pt>
                  <c:pt idx="246">
                    <c:v> f</c:v>
                  </c:pt>
                  <c:pt idx="247">
                    <c:v> f</c:v>
                  </c:pt>
                  <c:pt idx="248">
                    <c:v> f</c:v>
                  </c:pt>
                  <c:pt idx="249">
                    <c:v> f</c:v>
                  </c:pt>
                  <c:pt idx="250">
                    <c:v> f</c:v>
                  </c:pt>
                  <c:pt idx="251">
                    <c:v> f</c:v>
                  </c:pt>
                  <c:pt idx="252">
                    <c:v> f</c:v>
                  </c:pt>
                  <c:pt idx="253">
                    <c:v> f</c:v>
                  </c:pt>
                  <c:pt idx="254">
                    <c:v> f</c:v>
                  </c:pt>
                  <c:pt idx="255">
                    <c:v> f</c:v>
                  </c:pt>
                  <c:pt idx="256">
                    <c:v> f</c:v>
                  </c:pt>
                  <c:pt idx="257">
                    <c:v> f</c:v>
                  </c:pt>
                  <c:pt idx="258">
                    <c:v> f</c:v>
                  </c:pt>
                  <c:pt idx="259">
                    <c:v> f</c:v>
                  </c:pt>
                  <c:pt idx="260">
                    <c:v> f</c:v>
                  </c:pt>
                  <c:pt idx="261">
                    <c:v> f</c:v>
                  </c:pt>
                  <c:pt idx="262">
                    <c:v> f</c:v>
                  </c:pt>
                  <c:pt idx="263">
                    <c:v> f</c:v>
                  </c:pt>
                  <c:pt idx="264">
                    <c:v> f</c:v>
                  </c:pt>
                  <c:pt idx="265">
                    <c:v> f</c:v>
                  </c:pt>
                  <c:pt idx="266">
                    <c:v> f</c:v>
                  </c:pt>
                  <c:pt idx="267">
                    <c:v> f</c:v>
                  </c:pt>
                  <c:pt idx="268">
                    <c:v> f</c:v>
                  </c:pt>
                  <c:pt idx="269">
                    <c:v> f</c:v>
                  </c:pt>
                  <c:pt idx="270">
                    <c:v> f</c:v>
                  </c:pt>
                  <c:pt idx="271">
                    <c:v> f</c:v>
                  </c:pt>
                  <c:pt idx="272">
                    <c:v> f</c:v>
                  </c:pt>
                  <c:pt idx="273">
                    <c:v> f</c:v>
                  </c:pt>
                  <c:pt idx="274">
                    <c:v> f</c:v>
                  </c:pt>
                  <c:pt idx="275">
                    <c:v> f</c:v>
                  </c:pt>
                  <c:pt idx="276">
                    <c:v> f</c:v>
                  </c:pt>
                  <c:pt idx="277">
                    <c:v> f</c:v>
                  </c:pt>
                  <c:pt idx="278">
                    <c:v> f</c:v>
                  </c:pt>
                  <c:pt idx="279">
                    <c:v> f</c:v>
                  </c:pt>
                  <c:pt idx="280">
                    <c:v> f</c:v>
                  </c:pt>
                  <c:pt idx="281">
                    <c:v> f</c:v>
                  </c:pt>
                  <c:pt idx="282">
                    <c:v> f</c:v>
                  </c:pt>
                  <c:pt idx="283">
                    <c:v> f</c:v>
                  </c:pt>
                  <c:pt idx="284">
                    <c:v> f</c:v>
                  </c:pt>
                  <c:pt idx="285">
                    <c:v> f</c:v>
                  </c:pt>
                  <c:pt idx="286">
                    <c:v> f</c:v>
                  </c:pt>
                  <c:pt idx="287">
                    <c:v> f</c:v>
                  </c:pt>
                  <c:pt idx="288">
                    <c:v> f</c:v>
                  </c:pt>
                  <c:pt idx="289">
                    <c:v> f</c:v>
                  </c:pt>
                  <c:pt idx="290">
                    <c:v> f</c:v>
                  </c:pt>
                  <c:pt idx="291">
                    <c:v> f</c:v>
                  </c:pt>
                  <c:pt idx="292">
                    <c:v> f</c:v>
                  </c:pt>
                  <c:pt idx="293">
                    <c:v> f</c:v>
                  </c:pt>
                  <c:pt idx="294">
                    <c:v> f</c:v>
                  </c:pt>
                  <c:pt idx="295">
                    <c:v> f</c:v>
                  </c:pt>
                  <c:pt idx="296">
                    <c:v> f</c:v>
                  </c:pt>
                  <c:pt idx="297">
                    <c:v> f</c:v>
                  </c:pt>
                  <c:pt idx="298">
                    <c:v> f</c:v>
                  </c:pt>
                  <c:pt idx="299">
                    <c:v> f</c:v>
                  </c:pt>
                  <c:pt idx="300">
                    <c:v> f</c:v>
                  </c:pt>
                  <c:pt idx="301">
                    <c:v> f</c:v>
                  </c:pt>
                  <c:pt idx="302">
                    <c:v> f</c:v>
                  </c:pt>
                  <c:pt idx="303">
                    <c:v> f</c:v>
                  </c:pt>
                  <c:pt idx="304">
                    <c:v> f</c:v>
                  </c:pt>
                  <c:pt idx="305">
                    <c:v> f</c:v>
                  </c:pt>
                  <c:pt idx="306">
                    <c:v> f</c:v>
                  </c:pt>
                  <c:pt idx="307">
                    <c:v> f</c:v>
                  </c:pt>
                  <c:pt idx="308">
                    <c:v> f</c:v>
                  </c:pt>
                  <c:pt idx="309">
                    <c:v> f</c:v>
                  </c:pt>
                  <c:pt idx="310">
                    <c:v> f</c:v>
                  </c:pt>
                  <c:pt idx="311">
                    <c:v> f</c:v>
                  </c:pt>
                  <c:pt idx="312">
                    <c:v> f</c:v>
                  </c:pt>
                  <c:pt idx="313">
                    <c:v> f</c:v>
                  </c:pt>
                  <c:pt idx="314">
                    <c:v> f</c:v>
                  </c:pt>
                  <c:pt idx="315">
                    <c:v> f</c:v>
                  </c:pt>
                  <c:pt idx="316">
                    <c:v> f</c:v>
                  </c:pt>
                  <c:pt idx="317">
                    <c:v> f</c:v>
                  </c:pt>
                  <c:pt idx="318">
                    <c:v> f</c:v>
                  </c:pt>
                  <c:pt idx="319">
                    <c:v> f</c:v>
                  </c:pt>
                  <c:pt idx="320">
                    <c:v> f</c:v>
                  </c:pt>
                  <c:pt idx="321">
                    <c:v> f</c:v>
                  </c:pt>
                  <c:pt idx="322">
                    <c:v> f</c:v>
                  </c:pt>
                  <c:pt idx="323">
                    <c:v> f</c:v>
                  </c:pt>
                  <c:pt idx="324">
                    <c:v> f</c:v>
                  </c:pt>
                  <c:pt idx="325">
                    <c:v> f</c:v>
                  </c:pt>
                  <c:pt idx="326">
                    <c:v> f</c:v>
                  </c:pt>
                  <c:pt idx="327">
                    <c:v> f</c:v>
                  </c:pt>
                  <c:pt idx="328">
                    <c:v> f</c:v>
                  </c:pt>
                  <c:pt idx="329">
                    <c:v> f</c:v>
                  </c:pt>
                  <c:pt idx="330">
                    <c:v> f</c:v>
                  </c:pt>
                  <c:pt idx="331">
                    <c:v> f</c:v>
                  </c:pt>
                  <c:pt idx="332">
                    <c:v> f</c:v>
                  </c:pt>
                  <c:pt idx="333">
                    <c:v> f</c:v>
                  </c:pt>
                  <c:pt idx="334">
                    <c:v> f</c:v>
                  </c:pt>
                  <c:pt idx="335">
                    <c:v> f</c:v>
                  </c:pt>
                  <c:pt idx="336">
                    <c:v> f</c:v>
                  </c:pt>
                  <c:pt idx="337">
                    <c:v> f</c:v>
                  </c:pt>
                  <c:pt idx="338">
                    <c:v> f</c:v>
                  </c:pt>
                  <c:pt idx="339">
                    <c:v> f</c:v>
                  </c:pt>
                  <c:pt idx="340">
                    <c:v> f</c:v>
                  </c:pt>
                  <c:pt idx="341">
                    <c:v> f</c:v>
                  </c:pt>
                  <c:pt idx="342">
                    <c:v> f</c:v>
                  </c:pt>
                  <c:pt idx="343">
                    <c:v> f</c:v>
                  </c:pt>
                  <c:pt idx="344">
                    <c:v> f</c:v>
                  </c:pt>
                  <c:pt idx="345">
                    <c:v> f</c:v>
                  </c:pt>
                  <c:pt idx="346">
                    <c:v> f</c:v>
                  </c:pt>
                  <c:pt idx="347">
                    <c:v> f</c:v>
                  </c:pt>
                  <c:pt idx="348">
                    <c:v> f</c:v>
                  </c:pt>
                  <c:pt idx="349">
                    <c:v> f</c:v>
                  </c:pt>
                  <c:pt idx="350">
                    <c:v> f</c:v>
                  </c:pt>
                  <c:pt idx="351">
                    <c:v> f</c:v>
                  </c:pt>
                  <c:pt idx="352">
                    <c:v> f</c:v>
                  </c:pt>
                  <c:pt idx="353">
                    <c:v> f</c:v>
                  </c:pt>
                  <c:pt idx="354">
                    <c:v> f</c:v>
                  </c:pt>
                  <c:pt idx="355">
                    <c:v> f</c:v>
                  </c:pt>
                  <c:pt idx="356">
                    <c:v> f</c:v>
                  </c:pt>
                  <c:pt idx="357">
                    <c:v> f</c:v>
                  </c:pt>
                  <c:pt idx="358">
                    <c:v> f</c:v>
                  </c:pt>
                  <c:pt idx="359">
                    <c:v> f</c:v>
                  </c:pt>
                  <c:pt idx="360">
                    <c:v> f</c:v>
                  </c:pt>
                  <c:pt idx="361">
                    <c:v> f</c:v>
                  </c:pt>
                  <c:pt idx="362">
                    <c:v> f</c:v>
                  </c:pt>
                  <c:pt idx="363">
                    <c:v> f</c:v>
                  </c:pt>
                  <c:pt idx="364">
                    <c:v> f</c:v>
                  </c:pt>
                  <c:pt idx="365">
                    <c:v> f</c:v>
                  </c:pt>
                  <c:pt idx="366">
                    <c:v> f</c:v>
                  </c:pt>
                  <c:pt idx="367">
                    <c:v> f</c:v>
                  </c:pt>
                  <c:pt idx="368">
                    <c:v> f</c:v>
                  </c:pt>
                  <c:pt idx="369">
                    <c:v> f</c:v>
                  </c:pt>
                  <c:pt idx="370">
                    <c:v> f</c:v>
                  </c:pt>
                  <c:pt idx="371">
                    <c:v> f</c:v>
                  </c:pt>
                  <c:pt idx="372">
                    <c:v> f</c:v>
                  </c:pt>
                  <c:pt idx="373">
                    <c:v> f</c:v>
                  </c:pt>
                  <c:pt idx="374">
                    <c:v> f</c:v>
                  </c:pt>
                  <c:pt idx="375">
                    <c:v> f</c:v>
                  </c:pt>
                  <c:pt idx="376">
                    <c:v> f</c:v>
                  </c:pt>
                  <c:pt idx="377">
                    <c:v> f</c:v>
                  </c:pt>
                  <c:pt idx="378">
                    <c:v> f</c:v>
                  </c:pt>
                  <c:pt idx="379">
                    <c:v> f</c:v>
                  </c:pt>
                  <c:pt idx="380">
                    <c:v> f</c:v>
                  </c:pt>
                  <c:pt idx="381">
                    <c:v> f</c:v>
                  </c:pt>
                  <c:pt idx="382">
                    <c:v> f</c:v>
                  </c:pt>
                  <c:pt idx="383">
                    <c:v> f</c:v>
                  </c:pt>
                  <c:pt idx="384">
                    <c:v> f</c:v>
                  </c:pt>
                  <c:pt idx="385">
                    <c:v> f</c:v>
                  </c:pt>
                  <c:pt idx="386">
                    <c:v> f</c:v>
                  </c:pt>
                  <c:pt idx="387">
                    <c:v> f</c:v>
                  </c:pt>
                  <c:pt idx="388">
                    <c:v> f</c:v>
                  </c:pt>
                  <c:pt idx="389">
                    <c:v> f</c:v>
                  </c:pt>
                  <c:pt idx="390">
                    <c:v> f</c:v>
                  </c:pt>
                  <c:pt idx="391">
                    <c:v> f</c:v>
                  </c:pt>
                  <c:pt idx="392">
                    <c:v> f</c:v>
                  </c:pt>
                  <c:pt idx="393">
                    <c:v> f</c:v>
                  </c:pt>
                  <c:pt idx="394">
                    <c:v> f</c:v>
                  </c:pt>
                  <c:pt idx="395">
                    <c:v> f</c:v>
                  </c:pt>
                  <c:pt idx="396">
                    <c:v> f</c:v>
                  </c:pt>
                  <c:pt idx="397">
                    <c:v> f</c:v>
                  </c:pt>
                  <c:pt idx="398">
                    <c:v> f</c:v>
                  </c:pt>
                  <c:pt idx="399">
                    <c:v> f</c:v>
                  </c:pt>
                  <c:pt idx="400">
                    <c:v> f</c:v>
                  </c:pt>
                  <c:pt idx="401">
                    <c:v> f</c:v>
                  </c:pt>
                  <c:pt idx="402">
                    <c:v> f</c:v>
                  </c:pt>
                  <c:pt idx="403">
                    <c:v> f</c:v>
                  </c:pt>
                  <c:pt idx="404">
                    <c:v> f</c:v>
                  </c:pt>
                  <c:pt idx="405">
                    <c:v> f</c:v>
                  </c:pt>
                  <c:pt idx="406">
                    <c:v> f</c:v>
                  </c:pt>
                  <c:pt idx="407">
                    <c:v> f</c:v>
                  </c:pt>
                  <c:pt idx="408">
                    <c:v> f</c:v>
                  </c:pt>
                  <c:pt idx="409">
                    <c:v> f</c:v>
                  </c:pt>
                  <c:pt idx="410">
                    <c:v> f</c:v>
                  </c:pt>
                  <c:pt idx="411">
                    <c:v> f</c:v>
                  </c:pt>
                  <c:pt idx="412">
                    <c:v> f</c:v>
                  </c:pt>
                  <c:pt idx="413">
                    <c:v> f</c:v>
                  </c:pt>
                  <c:pt idx="414">
                    <c:v> f</c:v>
                  </c:pt>
                  <c:pt idx="415">
                    <c:v> f</c:v>
                  </c:pt>
                  <c:pt idx="416">
                    <c:v> f</c:v>
                  </c:pt>
                  <c:pt idx="417">
                    <c:v> f</c:v>
                  </c:pt>
                  <c:pt idx="418">
                    <c:v> f</c:v>
                  </c:pt>
                  <c:pt idx="419">
                    <c:v> f</c:v>
                  </c:pt>
                  <c:pt idx="420">
                    <c:v> f</c:v>
                  </c:pt>
                  <c:pt idx="421">
                    <c:v> f</c:v>
                  </c:pt>
                  <c:pt idx="422">
                    <c:v> f</c:v>
                  </c:pt>
                  <c:pt idx="423">
                    <c:v> f</c:v>
                  </c:pt>
                  <c:pt idx="424">
                    <c:v> f</c:v>
                  </c:pt>
                  <c:pt idx="425">
                    <c:v> f</c:v>
                  </c:pt>
                  <c:pt idx="426">
                    <c:v> f</c:v>
                  </c:pt>
                  <c:pt idx="427">
                    <c:v> f</c:v>
                  </c:pt>
                  <c:pt idx="428">
                    <c:v> f</c:v>
                  </c:pt>
                  <c:pt idx="429">
                    <c:v> f</c:v>
                  </c:pt>
                  <c:pt idx="430">
                    <c:v> f</c:v>
                  </c:pt>
                  <c:pt idx="431">
                    <c:v> f</c:v>
                  </c:pt>
                  <c:pt idx="432">
                    <c:v> f</c:v>
                  </c:pt>
                  <c:pt idx="433">
                    <c:v> f</c:v>
                  </c:pt>
                  <c:pt idx="434">
                    <c:v> f</c:v>
                  </c:pt>
                  <c:pt idx="435">
                    <c:v> f</c:v>
                  </c:pt>
                  <c:pt idx="436">
                    <c:v> f</c:v>
                  </c:pt>
                  <c:pt idx="437">
                    <c:v> f</c:v>
                  </c:pt>
                  <c:pt idx="438">
                    <c:v> f</c:v>
                  </c:pt>
                  <c:pt idx="439">
                    <c:v> f</c:v>
                  </c:pt>
                  <c:pt idx="440">
                    <c:v> f</c:v>
                  </c:pt>
                  <c:pt idx="441">
                    <c:v> f</c:v>
                  </c:pt>
                  <c:pt idx="442">
                    <c:v> f</c:v>
                  </c:pt>
                  <c:pt idx="443">
                    <c:v> f</c:v>
                  </c:pt>
                  <c:pt idx="444">
                    <c:v> f</c:v>
                  </c:pt>
                  <c:pt idx="445">
                    <c:v> f</c:v>
                  </c:pt>
                  <c:pt idx="446">
                    <c:v> f</c:v>
                  </c:pt>
                  <c:pt idx="447">
                    <c:v> f</c:v>
                  </c:pt>
                  <c:pt idx="448">
                    <c:v> f</c:v>
                  </c:pt>
                  <c:pt idx="449">
                    <c:v> f</c:v>
                  </c:pt>
                  <c:pt idx="450">
                    <c:v> f</c:v>
                  </c:pt>
                  <c:pt idx="451">
                    <c:v> f</c:v>
                  </c:pt>
                  <c:pt idx="452">
                    <c:v> f</c:v>
                  </c:pt>
                  <c:pt idx="453">
                    <c:v> f</c:v>
                  </c:pt>
                  <c:pt idx="454">
                    <c:v> f</c:v>
                  </c:pt>
                  <c:pt idx="455">
                    <c:v> f</c:v>
                  </c:pt>
                  <c:pt idx="456">
                    <c:v> f</c:v>
                  </c:pt>
                  <c:pt idx="457">
                    <c:v> f</c:v>
                  </c:pt>
                  <c:pt idx="458">
                    <c:v> f</c:v>
                  </c:pt>
                  <c:pt idx="459">
                    <c:v> f</c:v>
                  </c:pt>
                  <c:pt idx="460">
                    <c:v> f</c:v>
                  </c:pt>
                  <c:pt idx="461">
                    <c:v> f</c:v>
                  </c:pt>
                  <c:pt idx="462">
                    <c:v> f</c:v>
                  </c:pt>
                  <c:pt idx="463">
                    <c:v> f</c:v>
                  </c:pt>
                  <c:pt idx="464">
                    <c:v> f</c:v>
                  </c:pt>
                  <c:pt idx="465">
                    <c:v> f</c:v>
                  </c:pt>
                  <c:pt idx="466">
                    <c:v> f</c:v>
                  </c:pt>
                  <c:pt idx="467">
                    <c:v> f</c:v>
                  </c:pt>
                  <c:pt idx="468">
                    <c:v> f</c:v>
                  </c:pt>
                  <c:pt idx="469">
                    <c:v> f</c:v>
                  </c:pt>
                  <c:pt idx="470">
                    <c:v> f</c:v>
                  </c:pt>
                  <c:pt idx="471">
                    <c:v> f</c:v>
                  </c:pt>
                  <c:pt idx="472">
                    <c:v> f</c:v>
                  </c:pt>
                  <c:pt idx="473">
                    <c:v> f</c:v>
                  </c:pt>
                  <c:pt idx="474">
                    <c:v> f</c:v>
                  </c:pt>
                  <c:pt idx="475">
                    <c:v> f</c:v>
                  </c:pt>
                  <c:pt idx="476">
                    <c:v> f</c:v>
                  </c:pt>
                  <c:pt idx="477">
                    <c:v> f</c:v>
                  </c:pt>
                  <c:pt idx="478">
                    <c:v> f</c:v>
                  </c:pt>
                  <c:pt idx="479">
                    <c:v> f</c:v>
                  </c:pt>
                  <c:pt idx="480">
                    <c:v> f</c:v>
                  </c:pt>
                  <c:pt idx="481">
                    <c:v> f</c:v>
                  </c:pt>
                  <c:pt idx="482">
                    <c:v> f</c:v>
                  </c:pt>
                  <c:pt idx="483">
                    <c:v> f</c:v>
                  </c:pt>
                  <c:pt idx="484">
                    <c:v> f</c:v>
                  </c:pt>
                  <c:pt idx="485">
                    <c:v> f</c:v>
                  </c:pt>
                  <c:pt idx="486">
                    <c:v> f</c:v>
                  </c:pt>
                  <c:pt idx="487">
                    <c:v> f</c:v>
                  </c:pt>
                  <c:pt idx="488">
                    <c:v> f</c:v>
                  </c:pt>
                  <c:pt idx="489">
                    <c:v> f</c:v>
                  </c:pt>
                  <c:pt idx="490">
                    <c:v> f</c:v>
                  </c:pt>
                  <c:pt idx="491">
                    <c:v> f</c:v>
                  </c:pt>
                  <c:pt idx="492">
                    <c:v> f</c:v>
                  </c:pt>
                  <c:pt idx="493">
                    <c:v> f</c:v>
                  </c:pt>
                  <c:pt idx="494">
                    <c:v> f</c:v>
                  </c:pt>
                  <c:pt idx="495">
                    <c:v> f</c:v>
                  </c:pt>
                  <c:pt idx="496">
                    <c:v> f</c:v>
                  </c:pt>
                  <c:pt idx="497">
                    <c:v> f</c:v>
                  </c:pt>
                  <c:pt idx="498">
                    <c:v> f</c:v>
                  </c:pt>
                  <c:pt idx="499">
                    <c:v> f</c:v>
                  </c:pt>
                  <c:pt idx="500">
                    <c:v> f</c:v>
                  </c:pt>
                </c15:dlblRangeCache>
              </c15:datalabelsRange>
            </c:ext>
            <c:ext xmlns:c16="http://schemas.microsoft.com/office/drawing/2014/chart" uri="{C3380CC4-5D6E-409C-BE32-E72D297353CC}">
              <c16:uniqueId val="{00000459-C93E-482B-9F1E-A38FA2C2130A}"/>
            </c:ext>
          </c:extLst>
        </c:ser>
        <c:ser>
          <c:idx val="5"/>
          <c:order val="6"/>
          <c:spPr>
            <a:ln w="19050">
              <a:noFill/>
            </a:ln>
            <a:effectLst/>
          </c:spPr>
          <c:marker>
            <c:symbol val="plus"/>
            <c:size val="5"/>
            <c:spPr>
              <a:noFill/>
              <a:ln>
                <a:solidFill>
                  <a:srgbClr val="FF0000"/>
                </a:solidFill>
                <a:prstDash val="solid"/>
              </a:ln>
            </c:spPr>
          </c:marker>
          <c:dLbls>
            <c:dLbl>
              <c:idx val="0"/>
              <c:tx>
                <c:rich>
                  <a:bodyPr/>
                  <a:lstStyle/>
                  <a:p>
                    <a:fld id="{3FDCC282-ABD6-4255-BB87-7E83B0854D3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45A-C93E-482B-9F1E-A38FA2C2130A}"/>
                </c:ext>
              </c:extLst>
            </c:dLbl>
            <c:dLbl>
              <c:idx val="1"/>
              <c:tx>
                <c:rich>
                  <a:bodyPr/>
                  <a:lstStyle/>
                  <a:p>
                    <a:fld id="{CDAB2F07-9C4B-4C76-A651-AAB9BD10ED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B-C93E-482B-9F1E-A38FA2C2130A}"/>
                </c:ext>
              </c:extLst>
            </c:dLbl>
            <c:dLbl>
              <c:idx val="2"/>
              <c:tx>
                <c:rich>
                  <a:bodyPr/>
                  <a:lstStyle/>
                  <a:p>
                    <a:fld id="{19B05531-7C25-4FBC-B735-C45687F64F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C-C93E-482B-9F1E-A38FA2C2130A}"/>
                </c:ext>
              </c:extLst>
            </c:dLbl>
            <c:dLbl>
              <c:idx val="3"/>
              <c:tx>
                <c:rich>
                  <a:bodyPr/>
                  <a:lstStyle/>
                  <a:p>
                    <a:fld id="{1608B4D1-9A08-4641-BF34-D34A0FB86B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D-C93E-482B-9F1E-A38FA2C2130A}"/>
                </c:ext>
              </c:extLst>
            </c:dLbl>
            <c:dLbl>
              <c:idx val="4"/>
              <c:tx>
                <c:rich>
                  <a:bodyPr/>
                  <a:lstStyle/>
                  <a:p>
                    <a:fld id="{59ECDA29-EB8F-44FC-B309-ECF25D37E5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E-C93E-482B-9F1E-A38FA2C2130A}"/>
                </c:ext>
              </c:extLst>
            </c:dLbl>
            <c:dLbl>
              <c:idx val="5"/>
              <c:tx>
                <c:rich>
                  <a:bodyPr/>
                  <a:lstStyle/>
                  <a:p>
                    <a:fld id="{36CAD710-CB06-4634-A668-8F86A9CC30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5F-C93E-482B-9F1E-A38FA2C2130A}"/>
                </c:ext>
              </c:extLst>
            </c:dLbl>
            <c:dLbl>
              <c:idx val="6"/>
              <c:tx>
                <c:rich>
                  <a:bodyPr/>
                  <a:lstStyle/>
                  <a:p>
                    <a:fld id="{B33A3DCE-E7DE-47BB-B85C-F9D5AD9BB8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0-C93E-482B-9F1E-A38FA2C2130A}"/>
                </c:ext>
              </c:extLst>
            </c:dLbl>
            <c:dLbl>
              <c:idx val="7"/>
              <c:tx>
                <c:rich>
                  <a:bodyPr/>
                  <a:lstStyle/>
                  <a:p>
                    <a:fld id="{CAFEE877-7419-4D25-B9FB-10579B6C1C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1-C93E-482B-9F1E-A38FA2C2130A}"/>
                </c:ext>
              </c:extLst>
            </c:dLbl>
            <c:dLbl>
              <c:idx val="8"/>
              <c:tx>
                <c:rich>
                  <a:bodyPr/>
                  <a:lstStyle/>
                  <a:p>
                    <a:fld id="{B3F819FB-0790-4A0C-A2FF-D8AC496D51F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2-C93E-482B-9F1E-A38FA2C2130A}"/>
                </c:ext>
              </c:extLst>
            </c:dLbl>
            <c:dLbl>
              <c:idx val="9"/>
              <c:tx>
                <c:rich>
                  <a:bodyPr/>
                  <a:lstStyle/>
                  <a:p>
                    <a:fld id="{F787D526-8778-423F-A107-3C6C1D4C74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3-C93E-482B-9F1E-A38FA2C2130A}"/>
                </c:ext>
              </c:extLst>
            </c:dLbl>
            <c:dLbl>
              <c:idx val="10"/>
              <c:tx>
                <c:rich>
                  <a:bodyPr/>
                  <a:lstStyle/>
                  <a:p>
                    <a:fld id="{31472EE0-0ECC-4462-8E27-C2AF5C6930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4-C93E-482B-9F1E-A38FA2C2130A}"/>
                </c:ext>
              </c:extLst>
            </c:dLbl>
            <c:dLbl>
              <c:idx val="11"/>
              <c:tx>
                <c:rich>
                  <a:bodyPr/>
                  <a:lstStyle/>
                  <a:p>
                    <a:fld id="{C7371379-4EBB-466A-B888-D1E06DE615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5-C93E-482B-9F1E-A38FA2C2130A}"/>
                </c:ext>
              </c:extLst>
            </c:dLbl>
            <c:dLbl>
              <c:idx val="12"/>
              <c:tx>
                <c:rich>
                  <a:bodyPr/>
                  <a:lstStyle/>
                  <a:p>
                    <a:fld id="{9A8229B5-2100-4513-AD26-D9D24C15C4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6-C93E-482B-9F1E-A38FA2C2130A}"/>
                </c:ext>
              </c:extLst>
            </c:dLbl>
            <c:dLbl>
              <c:idx val="13"/>
              <c:tx>
                <c:rich>
                  <a:bodyPr/>
                  <a:lstStyle/>
                  <a:p>
                    <a:fld id="{D96DC17D-9056-4F7A-949C-51C243B34D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7-C93E-482B-9F1E-A38FA2C2130A}"/>
                </c:ext>
              </c:extLst>
            </c:dLbl>
            <c:dLbl>
              <c:idx val="14"/>
              <c:tx>
                <c:rich>
                  <a:bodyPr/>
                  <a:lstStyle/>
                  <a:p>
                    <a:fld id="{15F9B76D-0864-4FBB-96C5-85B96D5C3E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8-C93E-482B-9F1E-A38FA2C2130A}"/>
                </c:ext>
              </c:extLst>
            </c:dLbl>
            <c:dLbl>
              <c:idx val="15"/>
              <c:tx>
                <c:rich>
                  <a:bodyPr/>
                  <a:lstStyle/>
                  <a:p>
                    <a:fld id="{6202E7DF-BA1C-4080-A655-29E7448B95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9-C93E-482B-9F1E-A38FA2C2130A}"/>
                </c:ext>
              </c:extLst>
            </c:dLbl>
            <c:dLbl>
              <c:idx val="16"/>
              <c:tx>
                <c:rich>
                  <a:bodyPr/>
                  <a:lstStyle/>
                  <a:p>
                    <a:fld id="{3473DE76-A393-41A2-B6A0-70C5D371ED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A-C93E-482B-9F1E-A38FA2C2130A}"/>
                </c:ext>
              </c:extLst>
            </c:dLbl>
            <c:dLbl>
              <c:idx val="17"/>
              <c:tx>
                <c:rich>
                  <a:bodyPr/>
                  <a:lstStyle/>
                  <a:p>
                    <a:fld id="{3FB5F976-F1F4-4E78-97EB-4C11BE04EE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B-C93E-482B-9F1E-A38FA2C2130A}"/>
                </c:ext>
              </c:extLst>
            </c:dLbl>
            <c:dLbl>
              <c:idx val="18"/>
              <c:tx>
                <c:rich>
                  <a:bodyPr/>
                  <a:lstStyle/>
                  <a:p>
                    <a:fld id="{C8E51608-47F1-45C5-9AAD-94F099658C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C-C93E-482B-9F1E-A38FA2C2130A}"/>
                </c:ext>
              </c:extLst>
            </c:dLbl>
            <c:dLbl>
              <c:idx val="19"/>
              <c:tx>
                <c:rich>
                  <a:bodyPr/>
                  <a:lstStyle/>
                  <a:p>
                    <a:fld id="{B2BC914F-C39B-4B22-9A59-F8E2E0FC5C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D-C93E-482B-9F1E-A38FA2C2130A}"/>
                </c:ext>
              </c:extLst>
            </c:dLbl>
            <c:dLbl>
              <c:idx val="20"/>
              <c:tx>
                <c:rich>
                  <a:bodyPr/>
                  <a:lstStyle/>
                  <a:p>
                    <a:fld id="{5A7D26BD-DA9F-41F2-B5FA-E94237EDC1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E-C93E-482B-9F1E-A38FA2C2130A}"/>
                </c:ext>
              </c:extLst>
            </c:dLbl>
            <c:dLbl>
              <c:idx val="21"/>
              <c:tx>
                <c:rich>
                  <a:bodyPr/>
                  <a:lstStyle/>
                  <a:p>
                    <a:fld id="{AA6CD1E2-8C06-4B36-828B-ADA614DA35F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6F-C93E-482B-9F1E-A38FA2C2130A}"/>
                </c:ext>
              </c:extLst>
            </c:dLbl>
            <c:dLbl>
              <c:idx val="22"/>
              <c:tx>
                <c:rich>
                  <a:bodyPr/>
                  <a:lstStyle/>
                  <a:p>
                    <a:fld id="{7AA01102-A1A8-4FB9-9BB1-880504F727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0-C93E-482B-9F1E-A38FA2C2130A}"/>
                </c:ext>
              </c:extLst>
            </c:dLbl>
            <c:dLbl>
              <c:idx val="23"/>
              <c:tx>
                <c:rich>
                  <a:bodyPr/>
                  <a:lstStyle/>
                  <a:p>
                    <a:fld id="{1F564BA2-7C39-4405-B44C-7F284F5F0A6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1-C93E-482B-9F1E-A38FA2C2130A}"/>
                </c:ext>
              </c:extLst>
            </c:dLbl>
            <c:dLbl>
              <c:idx val="24"/>
              <c:tx>
                <c:rich>
                  <a:bodyPr/>
                  <a:lstStyle/>
                  <a:p>
                    <a:fld id="{DE0B7C49-0345-454A-9256-05EBC1E447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2-C93E-482B-9F1E-A38FA2C2130A}"/>
                </c:ext>
              </c:extLst>
            </c:dLbl>
            <c:dLbl>
              <c:idx val="25"/>
              <c:tx>
                <c:rich>
                  <a:bodyPr/>
                  <a:lstStyle/>
                  <a:p>
                    <a:fld id="{8A848564-26B7-4D5A-A246-E9D5AE4E5D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3-C93E-482B-9F1E-A38FA2C2130A}"/>
                </c:ext>
              </c:extLst>
            </c:dLbl>
            <c:dLbl>
              <c:idx val="26"/>
              <c:tx>
                <c:rich>
                  <a:bodyPr/>
                  <a:lstStyle/>
                  <a:p>
                    <a:fld id="{55E3675F-E1B3-467A-A175-1E9F7E4355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4-C93E-482B-9F1E-A38FA2C2130A}"/>
                </c:ext>
              </c:extLst>
            </c:dLbl>
            <c:dLbl>
              <c:idx val="27"/>
              <c:tx>
                <c:rich>
                  <a:bodyPr/>
                  <a:lstStyle/>
                  <a:p>
                    <a:fld id="{EFCD1DBC-6CC8-4250-9CD4-D5DDD9CA9D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5-C93E-482B-9F1E-A38FA2C2130A}"/>
                </c:ext>
              </c:extLst>
            </c:dLbl>
            <c:dLbl>
              <c:idx val="28"/>
              <c:tx>
                <c:rich>
                  <a:bodyPr/>
                  <a:lstStyle/>
                  <a:p>
                    <a:fld id="{1B28A54B-FC6B-449D-BE77-4C59087D20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6-C93E-482B-9F1E-A38FA2C2130A}"/>
                </c:ext>
              </c:extLst>
            </c:dLbl>
            <c:dLbl>
              <c:idx val="29"/>
              <c:tx>
                <c:rich>
                  <a:bodyPr/>
                  <a:lstStyle/>
                  <a:p>
                    <a:fld id="{682E7AEB-9C91-4266-B793-1F127549A5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7-C93E-482B-9F1E-A38FA2C2130A}"/>
                </c:ext>
              </c:extLst>
            </c:dLbl>
            <c:dLbl>
              <c:idx val="30"/>
              <c:tx>
                <c:rich>
                  <a:bodyPr/>
                  <a:lstStyle/>
                  <a:p>
                    <a:fld id="{C377C6AC-6197-4027-8E85-8F7572386B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8-C93E-482B-9F1E-A38FA2C2130A}"/>
                </c:ext>
              </c:extLst>
            </c:dLbl>
            <c:dLbl>
              <c:idx val="31"/>
              <c:tx>
                <c:rich>
                  <a:bodyPr/>
                  <a:lstStyle/>
                  <a:p>
                    <a:fld id="{CFA9C1D4-13D5-4D0A-9490-13361F10EB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9-C93E-482B-9F1E-A38FA2C2130A}"/>
                </c:ext>
              </c:extLst>
            </c:dLbl>
            <c:dLbl>
              <c:idx val="32"/>
              <c:tx>
                <c:rich>
                  <a:bodyPr/>
                  <a:lstStyle/>
                  <a:p>
                    <a:fld id="{D82CCE02-18D5-47E7-9FF4-6BB2692F35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A-C93E-482B-9F1E-A38FA2C2130A}"/>
                </c:ext>
              </c:extLst>
            </c:dLbl>
            <c:dLbl>
              <c:idx val="33"/>
              <c:tx>
                <c:rich>
                  <a:bodyPr/>
                  <a:lstStyle/>
                  <a:p>
                    <a:fld id="{570684EF-8DA6-421A-89EC-48BE34C4BA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B-C93E-482B-9F1E-A38FA2C2130A}"/>
                </c:ext>
              </c:extLst>
            </c:dLbl>
            <c:dLbl>
              <c:idx val="34"/>
              <c:tx>
                <c:rich>
                  <a:bodyPr/>
                  <a:lstStyle/>
                  <a:p>
                    <a:fld id="{72BC3431-A251-4671-BAB4-1EDBC8A7B3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C-C93E-482B-9F1E-A38FA2C2130A}"/>
                </c:ext>
              </c:extLst>
            </c:dLbl>
            <c:dLbl>
              <c:idx val="35"/>
              <c:tx>
                <c:rich>
                  <a:bodyPr/>
                  <a:lstStyle/>
                  <a:p>
                    <a:fld id="{B8C8CC1A-463F-42A9-BAD6-85C5AB043C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D-C93E-482B-9F1E-A38FA2C2130A}"/>
                </c:ext>
              </c:extLst>
            </c:dLbl>
            <c:dLbl>
              <c:idx val="36"/>
              <c:tx>
                <c:rich>
                  <a:bodyPr/>
                  <a:lstStyle/>
                  <a:p>
                    <a:fld id="{42447064-671E-4237-A148-90EC900566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E-C93E-482B-9F1E-A38FA2C2130A}"/>
                </c:ext>
              </c:extLst>
            </c:dLbl>
            <c:dLbl>
              <c:idx val="37"/>
              <c:tx>
                <c:rich>
                  <a:bodyPr/>
                  <a:lstStyle/>
                  <a:p>
                    <a:fld id="{332621A0-6214-4294-92B5-FBC2870E349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7F-C93E-482B-9F1E-A38FA2C2130A}"/>
                </c:ext>
              </c:extLst>
            </c:dLbl>
            <c:dLbl>
              <c:idx val="38"/>
              <c:tx>
                <c:rich>
                  <a:bodyPr/>
                  <a:lstStyle/>
                  <a:p>
                    <a:fld id="{C1BA7491-C003-45D5-9043-AAD84E7633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0-C93E-482B-9F1E-A38FA2C2130A}"/>
                </c:ext>
              </c:extLst>
            </c:dLbl>
            <c:dLbl>
              <c:idx val="39"/>
              <c:tx>
                <c:rich>
                  <a:bodyPr/>
                  <a:lstStyle/>
                  <a:p>
                    <a:fld id="{458B7F3E-B599-454F-B7C9-FC36C6294F4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1-C93E-482B-9F1E-A38FA2C2130A}"/>
                </c:ext>
              </c:extLst>
            </c:dLbl>
            <c:dLbl>
              <c:idx val="40"/>
              <c:tx>
                <c:rich>
                  <a:bodyPr/>
                  <a:lstStyle/>
                  <a:p>
                    <a:fld id="{8DE6FDE2-5D8C-4194-8A45-494DC25FAE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2-C93E-482B-9F1E-A38FA2C2130A}"/>
                </c:ext>
              </c:extLst>
            </c:dLbl>
            <c:dLbl>
              <c:idx val="41"/>
              <c:tx>
                <c:rich>
                  <a:bodyPr/>
                  <a:lstStyle/>
                  <a:p>
                    <a:fld id="{AF8D33AA-5AE1-4970-B291-5936BBC117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3-C93E-482B-9F1E-A38FA2C2130A}"/>
                </c:ext>
              </c:extLst>
            </c:dLbl>
            <c:dLbl>
              <c:idx val="42"/>
              <c:tx>
                <c:rich>
                  <a:bodyPr/>
                  <a:lstStyle/>
                  <a:p>
                    <a:fld id="{A77450AE-4AE4-42FF-B65F-3739B032F5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4-C93E-482B-9F1E-A38FA2C2130A}"/>
                </c:ext>
              </c:extLst>
            </c:dLbl>
            <c:dLbl>
              <c:idx val="43"/>
              <c:tx>
                <c:rich>
                  <a:bodyPr/>
                  <a:lstStyle/>
                  <a:p>
                    <a:fld id="{16FE30B4-656F-42C2-9463-1BFAE6FC18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5-C93E-482B-9F1E-A38FA2C2130A}"/>
                </c:ext>
              </c:extLst>
            </c:dLbl>
            <c:dLbl>
              <c:idx val="44"/>
              <c:tx>
                <c:rich>
                  <a:bodyPr/>
                  <a:lstStyle/>
                  <a:p>
                    <a:fld id="{B9FD22FC-8BF8-4005-8B5F-A32E2D2657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6-C93E-482B-9F1E-A38FA2C2130A}"/>
                </c:ext>
              </c:extLst>
            </c:dLbl>
            <c:dLbl>
              <c:idx val="45"/>
              <c:tx>
                <c:rich>
                  <a:bodyPr/>
                  <a:lstStyle/>
                  <a:p>
                    <a:fld id="{0CC6B80D-CBD0-4B64-8229-872C58FFFE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7-C93E-482B-9F1E-A38FA2C2130A}"/>
                </c:ext>
              </c:extLst>
            </c:dLbl>
            <c:dLbl>
              <c:idx val="46"/>
              <c:tx>
                <c:rich>
                  <a:bodyPr/>
                  <a:lstStyle/>
                  <a:p>
                    <a:fld id="{02742A7D-ACA3-4046-8931-315FED5689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8-C93E-482B-9F1E-A38FA2C2130A}"/>
                </c:ext>
              </c:extLst>
            </c:dLbl>
            <c:dLbl>
              <c:idx val="47"/>
              <c:tx>
                <c:rich>
                  <a:bodyPr/>
                  <a:lstStyle/>
                  <a:p>
                    <a:fld id="{2A48AEBD-8DBD-414F-8F70-00C3DD7A3F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9-C93E-482B-9F1E-A38FA2C2130A}"/>
                </c:ext>
              </c:extLst>
            </c:dLbl>
            <c:dLbl>
              <c:idx val="48"/>
              <c:tx>
                <c:rich>
                  <a:bodyPr/>
                  <a:lstStyle/>
                  <a:p>
                    <a:fld id="{8747CDD1-B8BF-40A3-9D55-0FF412D037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A-C93E-482B-9F1E-A38FA2C2130A}"/>
                </c:ext>
              </c:extLst>
            </c:dLbl>
            <c:dLbl>
              <c:idx val="49"/>
              <c:tx>
                <c:rich>
                  <a:bodyPr/>
                  <a:lstStyle/>
                  <a:p>
                    <a:fld id="{AEE05193-082A-481F-9270-8279CB8B86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B-C93E-482B-9F1E-A38FA2C2130A}"/>
                </c:ext>
              </c:extLst>
            </c:dLbl>
            <c:dLbl>
              <c:idx val="50"/>
              <c:tx>
                <c:rich>
                  <a:bodyPr/>
                  <a:lstStyle/>
                  <a:p>
                    <a:fld id="{5DE60F60-9024-4872-A3C2-7F65819771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C-C93E-482B-9F1E-A38FA2C2130A}"/>
                </c:ext>
              </c:extLst>
            </c:dLbl>
            <c:dLbl>
              <c:idx val="51"/>
              <c:tx>
                <c:rich>
                  <a:bodyPr/>
                  <a:lstStyle/>
                  <a:p>
                    <a:fld id="{28847D04-9497-4A6D-8A4A-F712B32ACC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D-C93E-482B-9F1E-A38FA2C2130A}"/>
                </c:ext>
              </c:extLst>
            </c:dLbl>
            <c:dLbl>
              <c:idx val="52"/>
              <c:tx>
                <c:rich>
                  <a:bodyPr/>
                  <a:lstStyle/>
                  <a:p>
                    <a:fld id="{78E68D05-79AA-4D0A-9BDE-29708CAA3A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E-C93E-482B-9F1E-A38FA2C2130A}"/>
                </c:ext>
              </c:extLst>
            </c:dLbl>
            <c:dLbl>
              <c:idx val="53"/>
              <c:tx>
                <c:rich>
                  <a:bodyPr/>
                  <a:lstStyle/>
                  <a:p>
                    <a:fld id="{83BFE337-B04D-4284-8BCA-15A2E0B36E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8F-C93E-482B-9F1E-A38FA2C2130A}"/>
                </c:ext>
              </c:extLst>
            </c:dLbl>
            <c:dLbl>
              <c:idx val="54"/>
              <c:tx>
                <c:rich>
                  <a:bodyPr/>
                  <a:lstStyle/>
                  <a:p>
                    <a:fld id="{63008BF9-E284-4CA7-B3C2-362F90C43B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0-C93E-482B-9F1E-A38FA2C2130A}"/>
                </c:ext>
              </c:extLst>
            </c:dLbl>
            <c:dLbl>
              <c:idx val="55"/>
              <c:tx>
                <c:rich>
                  <a:bodyPr/>
                  <a:lstStyle/>
                  <a:p>
                    <a:fld id="{2BABAFB2-3691-4EE3-988E-384F0CFCE2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1-C93E-482B-9F1E-A38FA2C2130A}"/>
                </c:ext>
              </c:extLst>
            </c:dLbl>
            <c:dLbl>
              <c:idx val="56"/>
              <c:tx>
                <c:rich>
                  <a:bodyPr/>
                  <a:lstStyle/>
                  <a:p>
                    <a:fld id="{7794F2DD-D664-4709-84FF-FA3F705347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2-C93E-482B-9F1E-A38FA2C2130A}"/>
                </c:ext>
              </c:extLst>
            </c:dLbl>
            <c:dLbl>
              <c:idx val="57"/>
              <c:tx>
                <c:rich>
                  <a:bodyPr/>
                  <a:lstStyle/>
                  <a:p>
                    <a:fld id="{7E68B0C6-7F0A-4E79-B7D7-AF388A6038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3-C93E-482B-9F1E-A38FA2C2130A}"/>
                </c:ext>
              </c:extLst>
            </c:dLbl>
            <c:dLbl>
              <c:idx val="58"/>
              <c:tx>
                <c:rich>
                  <a:bodyPr/>
                  <a:lstStyle/>
                  <a:p>
                    <a:fld id="{CCD73D21-FD51-4F49-9873-B18599785C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4-C93E-482B-9F1E-A38FA2C2130A}"/>
                </c:ext>
              </c:extLst>
            </c:dLbl>
            <c:dLbl>
              <c:idx val="59"/>
              <c:tx>
                <c:rich>
                  <a:bodyPr/>
                  <a:lstStyle/>
                  <a:p>
                    <a:fld id="{3BD11F11-4AFD-4901-A7B6-CAB4EB82FF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5-C93E-482B-9F1E-A38FA2C2130A}"/>
                </c:ext>
              </c:extLst>
            </c:dLbl>
            <c:dLbl>
              <c:idx val="60"/>
              <c:tx>
                <c:rich>
                  <a:bodyPr/>
                  <a:lstStyle/>
                  <a:p>
                    <a:fld id="{BBCF33E5-5EDA-4B88-9178-AE7EA70D18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6-C93E-482B-9F1E-A38FA2C2130A}"/>
                </c:ext>
              </c:extLst>
            </c:dLbl>
            <c:dLbl>
              <c:idx val="61"/>
              <c:tx>
                <c:rich>
                  <a:bodyPr/>
                  <a:lstStyle/>
                  <a:p>
                    <a:fld id="{A1B64AC7-E892-41BA-BFA7-E546B52103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7-C93E-482B-9F1E-A38FA2C2130A}"/>
                </c:ext>
              </c:extLst>
            </c:dLbl>
            <c:dLbl>
              <c:idx val="62"/>
              <c:tx>
                <c:rich>
                  <a:bodyPr/>
                  <a:lstStyle/>
                  <a:p>
                    <a:fld id="{B136284B-8F7D-4977-A54B-8527B9E071E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8-C93E-482B-9F1E-A38FA2C2130A}"/>
                </c:ext>
              </c:extLst>
            </c:dLbl>
            <c:dLbl>
              <c:idx val="63"/>
              <c:tx>
                <c:rich>
                  <a:bodyPr/>
                  <a:lstStyle/>
                  <a:p>
                    <a:fld id="{604EECBA-1A79-44D0-9734-CA37A16FC9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9-C93E-482B-9F1E-A38FA2C2130A}"/>
                </c:ext>
              </c:extLst>
            </c:dLbl>
            <c:dLbl>
              <c:idx val="64"/>
              <c:tx>
                <c:rich>
                  <a:bodyPr/>
                  <a:lstStyle/>
                  <a:p>
                    <a:fld id="{E5FCAC92-4E43-4ED0-820C-4535A47910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A-C93E-482B-9F1E-A38FA2C2130A}"/>
                </c:ext>
              </c:extLst>
            </c:dLbl>
            <c:dLbl>
              <c:idx val="65"/>
              <c:tx>
                <c:rich>
                  <a:bodyPr/>
                  <a:lstStyle/>
                  <a:p>
                    <a:fld id="{F8D7C550-3FE8-44D2-8812-F57FC973BC5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B-C93E-482B-9F1E-A38FA2C2130A}"/>
                </c:ext>
              </c:extLst>
            </c:dLbl>
            <c:dLbl>
              <c:idx val="66"/>
              <c:tx>
                <c:rich>
                  <a:bodyPr/>
                  <a:lstStyle/>
                  <a:p>
                    <a:fld id="{FCE6E4BA-D899-4084-9F0D-69AD075E4A6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C-C93E-482B-9F1E-A38FA2C2130A}"/>
                </c:ext>
              </c:extLst>
            </c:dLbl>
            <c:dLbl>
              <c:idx val="67"/>
              <c:tx>
                <c:rich>
                  <a:bodyPr/>
                  <a:lstStyle/>
                  <a:p>
                    <a:fld id="{4B1A1771-45AC-4B98-88E3-D05EEC3E6A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D-C93E-482B-9F1E-A38FA2C2130A}"/>
                </c:ext>
              </c:extLst>
            </c:dLbl>
            <c:dLbl>
              <c:idx val="68"/>
              <c:tx>
                <c:rich>
                  <a:bodyPr/>
                  <a:lstStyle/>
                  <a:p>
                    <a:fld id="{CE5D281F-97B5-4321-AEA7-05807574F9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E-C93E-482B-9F1E-A38FA2C2130A}"/>
                </c:ext>
              </c:extLst>
            </c:dLbl>
            <c:dLbl>
              <c:idx val="69"/>
              <c:tx>
                <c:rich>
                  <a:bodyPr/>
                  <a:lstStyle/>
                  <a:p>
                    <a:fld id="{DE916BBC-69E1-4BF9-9D26-3E8359D67A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9F-C93E-482B-9F1E-A38FA2C2130A}"/>
                </c:ext>
              </c:extLst>
            </c:dLbl>
            <c:dLbl>
              <c:idx val="70"/>
              <c:tx>
                <c:rich>
                  <a:bodyPr/>
                  <a:lstStyle/>
                  <a:p>
                    <a:fld id="{D71A8CB1-60DD-4BFF-A035-80D588DDA8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0-C93E-482B-9F1E-A38FA2C2130A}"/>
                </c:ext>
              </c:extLst>
            </c:dLbl>
            <c:dLbl>
              <c:idx val="71"/>
              <c:tx>
                <c:rich>
                  <a:bodyPr/>
                  <a:lstStyle/>
                  <a:p>
                    <a:fld id="{AD3F353A-C88B-4E24-BA15-F344DB5453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1-C93E-482B-9F1E-A38FA2C2130A}"/>
                </c:ext>
              </c:extLst>
            </c:dLbl>
            <c:dLbl>
              <c:idx val="72"/>
              <c:tx>
                <c:rich>
                  <a:bodyPr/>
                  <a:lstStyle/>
                  <a:p>
                    <a:fld id="{F0D44B7B-0C89-4C5D-A23D-EB61499637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2-C93E-482B-9F1E-A38FA2C2130A}"/>
                </c:ext>
              </c:extLst>
            </c:dLbl>
            <c:dLbl>
              <c:idx val="73"/>
              <c:tx>
                <c:rich>
                  <a:bodyPr/>
                  <a:lstStyle/>
                  <a:p>
                    <a:fld id="{CDE02EE0-57F8-40B3-8DD3-FF8AFBB58A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3-C93E-482B-9F1E-A38FA2C2130A}"/>
                </c:ext>
              </c:extLst>
            </c:dLbl>
            <c:dLbl>
              <c:idx val="74"/>
              <c:tx>
                <c:rich>
                  <a:bodyPr/>
                  <a:lstStyle/>
                  <a:p>
                    <a:fld id="{4CA6E99F-D74A-42B5-914D-0BE6DCC776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4-C93E-482B-9F1E-A38FA2C2130A}"/>
                </c:ext>
              </c:extLst>
            </c:dLbl>
            <c:dLbl>
              <c:idx val="75"/>
              <c:tx>
                <c:rich>
                  <a:bodyPr/>
                  <a:lstStyle/>
                  <a:p>
                    <a:fld id="{2CD1CFD2-D2F8-4132-A376-3119434EE6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5-C93E-482B-9F1E-A38FA2C2130A}"/>
                </c:ext>
              </c:extLst>
            </c:dLbl>
            <c:dLbl>
              <c:idx val="76"/>
              <c:tx>
                <c:rich>
                  <a:bodyPr/>
                  <a:lstStyle/>
                  <a:p>
                    <a:fld id="{3ECE22A8-98FC-42BB-BA70-83C12681E4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6-C93E-482B-9F1E-A38FA2C2130A}"/>
                </c:ext>
              </c:extLst>
            </c:dLbl>
            <c:dLbl>
              <c:idx val="77"/>
              <c:tx>
                <c:rich>
                  <a:bodyPr/>
                  <a:lstStyle/>
                  <a:p>
                    <a:fld id="{BF5080D9-85E6-4C49-9BD7-E049C00ADB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7-C93E-482B-9F1E-A38FA2C2130A}"/>
                </c:ext>
              </c:extLst>
            </c:dLbl>
            <c:dLbl>
              <c:idx val="78"/>
              <c:tx>
                <c:rich>
                  <a:bodyPr/>
                  <a:lstStyle/>
                  <a:p>
                    <a:fld id="{D368A3AE-BD1B-4FB4-BBB6-7BEDDD2A16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8-C93E-482B-9F1E-A38FA2C2130A}"/>
                </c:ext>
              </c:extLst>
            </c:dLbl>
            <c:dLbl>
              <c:idx val="79"/>
              <c:tx>
                <c:rich>
                  <a:bodyPr/>
                  <a:lstStyle/>
                  <a:p>
                    <a:fld id="{8B71F8A5-E724-4F1D-8F78-F934FCDB8A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9-C93E-482B-9F1E-A38FA2C2130A}"/>
                </c:ext>
              </c:extLst>
            </c:dLbl>
            <c:dLbl>
              <c:idx val="80"/>
              <c:tx>
                <c:rich>
                  <a:bodyPr/>
                  <a:lstStyle/>
                  <a:p>
                    <a:fld id="{2232CB47-9CD3-45E2-8EB6-C469923E49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A-C93E-482B-9F1E-A38FA2C2130A}"/>
                </c:ext>
              </c:extLst>
            </c:dLbl>
            <c:dLbl>
              <c:idx val="81"/>
              <c:tx>
                <c:rich>
                  <a:bodyPr/>
                  <a:lstStyle/>
                  <a:p>
                    <a:fld id="{FDB217FD-5485-40FE-BF23-96940A9D84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B-C93E-482B-9F1E-A38FA2C2130A}"/>
                </c:ext>
              </c:extLst>
            </c:dLbl>
            <c:dLbl>
              <c:idx val="82"/>
              <c:tx>
                <c:rich>
                  <a:bodyPr/>
                  <a:lstStyle/>
                  <a:p>
                    <a:fld id="{33A512BF-FE31-4C83-BFA3-D0D1140C63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C-C93E-482B-9F1E-A38FA2C2130A}"/>
                </c:ext>
              </c:extLst>
            </c:dLbl>
            <c:dLbl>
              <c:idx val="83"/>
              <c:tx>
                <c:rich>
                  <a:bodyPr/>
                  <a:lstStyle/>
                  <a:p>
                    <a:fld id="{0E8012F3-D19C-40FB-948B-0C2B0617AE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D-C93E-482B-9F1E-A38FA2C2130A}"/>
                </c:ext>
              </c:extLst>
            </c:dLbl>
            <c:dLbl>
              <c:idx val="84"/>
              <c:tx>
                <c:rich>
                  <a:bodyPr/>
                  <a:lstStyle/>
                  <a:p>
                    <a:fld id="{7F527BC8-CD46-475D-A5ED-4584D87979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E-C93E-482B-9F1E-A38FA2C2130A}"/>
                </c:ext>
              </c:extLst>
            </c:dLbl>
            <c:dLbl>
              <c:idx val="85"/>
              <c:tx>
                <c:rich>
                  <a:bodyPr/>
                  <a:lstStyle/>
                  <a:p>
                    <a:fld id="{38405BD6-6C12-455D-B306-0E836A037D0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AF-C93E-482B-9F1E-A38FA2C2130A}"/>
                </c:ext>
              </c:extLst>
            </c:dLbl>
            <c:dLbl>
              <c:idx val="86"/>
              <c:tx>
                <c:rich>
                  <a:bodyPr/>
                  <a:lstStyle/>
                  <a:p>
                    <a:fld id="{AB54A937-BB41-4D16-AD63-2251EE220B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0-C93E-482B-9F1E-A38FA2C2130A}"/>
                </c:ext>
              </c:extLst>
            </c:dLbl>
            <c:dLbl>
              <c:idx val="87"/>
              <c:tx>
                <c:rich>
                  <a:bodyPr/>
                  <a:lstStyle/>
                  <a:p>
                    <a:fld id="{D8E22CD7-C6FA-451F-BAE1-2AA2FF4CAB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1-C93E-482B-9F1E-A38FA2C2130A}"/>
                </c:ext>
              </c:extLst>
            </c:dLbl>
            <c:dLbl>
              <c:idx val="88"/>
              <c:tx>
                <c:rich>
                  <a:bodyPr/>
                  <a:lstStyle/>
                  <a:p>
                    <a:fld id="{D0473200-A3EF-418C-B518-9038D7E067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2-C93E-482B-9F1E-A38FA2C2130A}"/>
                </c:ext>
              </c:extLst>
            </c:dLbl>
            <c:dLbl>
              <c:idx val="89"/>
              <c:tx>
                <c:rich>
                  <a:bodyPr/>
                  <a:lstStyle/>
                  <a:p>
                    <a:fld id="{CE27CD5D-7559-4D3B-BC09-156F9B42D4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3-C93E-482B-9F1E-A38FA2C2130A}"/>
                </c:ext>
              </c:extLst>
            </c:dLbl>
            <c:dLbl>
              <c:idx val="90"/>
              <c:tx>
                <c:rich>
                  <a:bodyPr/>
                  <a:lstStyle/>
                  <a:p>
                    <a:fld id="{B6A9CA19-69B9-40E0-A738-CE54569807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4-C93E-482B-9F1E-A38FA2C2130A}"/>
                </c:ext>
              </c:extLst>
            </c:dLbl>
            <c:dLbl>
              <c:idx val="91"/>
              <c:tx>
                <c:rich>
                  <a:bodyPr/>
                  <a:lstStyle/>
                  <a:p>
                    <a:fld id="{ED7D30CC-2958-4890-B6B1-3FAC9C9BBB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5-C93E-482B-9F1E-A38FA2C2130A}"/>
                </c:ext>
              </c:extLst>
            </c:dLbl>
            <c:dLbl>
              <c:idx val="92"/>
              <c:tx>
                <c:rich>
                  <a:bodyPr/>
                  <a:lstStyle/>
                  <a:p>
                    <a:fld id="{E597C8F6-DD59-4A30-AE22-300D721BC3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6-C93E-482B-9F1E-A38FA2C2130A}"/>
                </c:ext>
              </c:extLst>
            </c:dLbl>
            <c:dLbl>
              <c:idx val="93"/>
              <c:tx>
                <c:rich>
                  <a:bodyPr/>
                  <a:lstStyle/>
                  <a:p>
                    <a:fld id="{A22E6A9E-EBCD-4F3B-92D7-C35D427658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7-C93E-482B-9F1E-A38FA2C2130A}"/>
                </c:ext>
              </c:extLst>
            </c:dLbl>
            <c:dLbl>
              <c:idx val="94"/>
              <c:tx>
                <c:rich>
                  <a:bodyPr/>
                  <a:lstStyle/>
                  <a:p>
                    <a:fld id="{5C0A0BE5-2D3F-46FA-83B7-2E1D0B9799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8-C93E-482B-9F1E-A38FA2C2130A}"/>
                </c:ext>
              </c:extLst>
            </c:dLbl>
            <c:dLbl>
              <c:idx val="95"/>
              <c:tx>
                <c:rich>
                  <a:bodyPr/>
                  <a:lstStyle/>
                  <a:p>
                    <a:fld id="{81FEDEC2-D48D-4D90-8685-32536C71C9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9-C93E-482B-9F1E-A38FA2C2130A}"/>
                </c:ext>
              </c:extLst>
            </c:dLbl>
            <c:dLbl>
              <c:idx val="96"/>
              <c:tx>
                <c:rich>
                  <a:bodyPr/>
                  <a:lstStyle/>
                  <a:p>
                    <a:fld id="{2BAEDFBE-2448-48B6-9644-A6C8D92262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A-C93E-482B-9F1E-A38FA2C2130A}"/>
                </c:ext>
              </c:extLst>
            </c:dLbl>
            <c:dLbl>
              <c:idx val="97"/>
              <c:tx>
                <c:rich>
                  <a:bodyPr/>
                  <a:lstStyle/>
                  <a:p>
                    <a:fld id="{7C999F8D-C6CF-4284-BDC4-D6D04AE6D1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B-C93E-482B-9F1E-A38FA2C2130A}"/>
                </c:ext>
              </c:extLst>
            </c:dLbl>
            <c:dLbl>
              <c:idx val="98"/>
              <c:tx>
                <c:rich>
                  <a:bodyPr/>
                  <a:lstStyle/>
                  <a:p>
                    <a:fld id="{B88846A9-E71B-46CE-991A-217FCFC418B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C-C93E-482B-9F1E-A38FA2C2130A}"/>
                </c:ext>
              </c:extLst>
            </c:dLbl>
            <c:dLbl>
              <c:idx val="99"/>
              <c:tx>
                <c:rich>
                  <a:bodyPr/>
                  <a:lstStyle/>
                  <a:p>
                    <a:fld id="{897C0807-9140-4899-8B85-7A0B2868E1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D-C93E-482B-9F1E-A38FA2C2130A}"/>
                </c:ext>
              </c:extLst>
            </c:dLbl>
            <c:dLbl>
              <c:idx val="100"/>
              <c:tx>
                <c:rich>
                  <a:bodyPr/>
                  <a:lstStyle/>
                  <a:p>
                    <a:fld id="{90416A73-C82A-4EDF-90FA-BF5FB7345E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E-C93E-482B-9F1E-A38FA2C2130A}"/>
                </c:ext>
              </c:extLst>
            </c:dLbl>
            <c:dLbl>
              <c:idx val="101"/>
              <c:tx>
                <c:rich>
                  <a:bodyPr/>
                  <a:lstStyle/>
                  <a:p>
                    <a:fld id="{509823EC-B1C6-40BC-B82A-92B60CC635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BF-C93E-482B-9F1E-A38FA2C2130A}"/>
                </c:ext>
              </c:extLst>
            </c:dLbl>
            <c:dLbl>
              <c:idx val="102"/>
              <c:tx>
                <c:rich>
                  <a:bodyPr/>
                  <a:lstStyle/>
                  <a:p>
                    <a:fld id="{C6E672B4-746B-4EEB-8698-18A3D0BBC2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0-C93E-482B-9F1E-A38FA2C2130A}"/>
                </c:ext>
              </c:extLst>
            </c:dLbl>
            <c:dLbl>
              <c:idx val="103"/>
              <c:tx>
                <c:rich>
                  <a:bodyPr/>
                  <a:lstStyle/>
                  <a:p>
                    <a:fld id="{4ABFB7A9-4DFB-4ABB-B311-6C71CBC307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1-C93E-482B-9F1E-A38FA2C2130A}"/>
                </c:ext>
              </c:extLst>
            </c:dLbl>
            <c:dLbl>
              <c:idx val="104"/>
              <c:tx>
                <c:rich>
                  <a:bodyPr/>
                  <a:lstStyle/>
                  <a:p>
                    <a:fld id="{893E5772-34F3-45D5-9871-8B86EFEA60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2-C93E-482B-9F1E-A38FA2C2130A}"/>
                </c:ext>
              </c:extLst>
            </c:dLbl>
            <c:dLbl>
              <c:idx val="105"/>
              <c:tx>
                <c:rich>
                  <a:bodyPr/>
                  <a:lstStyle/>
                  <a:p>
                    <a:fld id="{7B37A0F3-5519-4CA2-83D7-FC2CAB558A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3-C93E-482B-9F1E-A38FA2C2130A}"/>
                </c:ext>
              </c:extLst>
            </c:dLbl>
            <c:dLbl>
              <c:idx val="106"/>
              <c:tx>
                <c:rich>
                  <a:bodyPr/>
                  <a:lstStyle/>
                  <a:p>
                    <a:fld id="{DCCDB147-D05A-47A7-A8CA-04AFE17A47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4-C93E-482B-9F1E-A38FA2C2130A}"/>
                </c:ext>
              </c:extLst>
            </c:dLbl>
            <c:dLbl>
              <c:idx val="107"/>
              <c:tx>
                <c:rich>
                  <a:bodyPr/>
                  <a:lstStyle/>
                  <a:p>
                    <a:fld id="{3960CF9A-2CB5-4530-9DE8-31689C41DB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5-C93E-482B-9F1E-A38FA2C2130A}"/>
                </c:ext>
              </c:extLst>
            </c:dLbl>
            <c:dLbl>
              <c:idx val="108"/>
              <c:tx>
                <c:rich>
                  <a:bodyPr/>
                  <a:lstStyle/>
                  <a:p>
                    <a:fld id="{220B4B22-23D3-487A-A86B-7053687FA3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6-C93E-482B-9F1E-A38FA2C2130A}"/>
                </c:ext>
              </c:extLst>
            </c:dLbl>
            <c:dLbl>
              <c:idx val="109"/>
              <c:tx>
                <c:rich>
                  <a:bodyPr/>
                  <a:lstStyle/>
                  <a:p>
                    <a:fld id="{5E4DD196-C1B8-4883-AC46-D2855B1396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7-C93E-482B-9F1E-A38FA2C2130A}"/>
                </c:ext>
              </c:extLst>
            </c:dLbl>
            <c:dLbl>
              <c:idx val="110"/>
              <c:tx>
                <c:rich>
                  <a:bodyPr/>
                  <a:lstStyle/>
                  <a:p>
                    <a:fld id="{DF4578ED-D658-4EA0-9259-5EC5B0C9E9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8-C93E-482B-9F1E-A38FA2C2130A}"/>
                </c:ext>
              </c:extLst>
            </c:dLbl>
            <c:dLbl>
              <c:idx val="111"/>
              <c:tx>
                <c:rich>
                  <a:bodyPr/>
                  <a:lstStyle/>
                  <a:p>
                    <a:fld id="{EA074D80-36D6-4F7E-B262-79EA978BF2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9-C93E-482B-9F1E-A38FA2C2130A}"/>
                </c:ext>
              </c:extLst>
            </c:dLbl>
            <c:dLbl>
              <c:idx val="112"/>
              <c:tx>
                <c:rich>
                  <a:bodyPr/>
                  <a:lstStyle/>
                  <a:p>
                    <a:fld id="{231893DC-4F55-4050-92CF-5F67F0BB56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A-C93E-482B-9F1E-A38FA2C2130A}"/>
                </c:ext>
              </c:extLst>
            </c:dLbl>
            <c:dLbl>
              <c:idx val="113"/>
              <c:tx>
                <c:rich>
                  <a:bodyPr/>
                  <a:lstStyle/>
                  <a:p>
                    <a:fld id="{FA0646DD-27BB-4CD1-B464-7B6953540E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B-C93E-482B-9F1E-A38FA2C2130A}"/>
                </c:ext>
              </c:extLst>
            </c:dLbl>
            <c:dLbl>
              <c:idx val="114"/>
              <c:tx>
                <c:rich>
                  <a:bodyPr/>
                  <a:lstStyle/>
                  <a:p>
                    <a:fld id="{6A23C6C0-1423-4EB6-8505-3592FA79E5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C-C93E-482B-9F1E-A38FA2C2130A}"/>
                </c:ext>
              </c:extLst>
            </c:dLbl>
            <c:dLbl>
              <c:idx val="115"/>
              <c:tx>
                <c:rich>
                  <a:bodyPr/>
                  <a:lstStyle/>
                  <a:p>
                    <a:fld id="{3D4608E0-97A4-4C18-848F-B012ABAF98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D-C93E-482B-9F1E-A38FA2C2130A}"/>
                </c:ext>
              </c:extLst>
            </c:dLbl>
            <c:dLbl>
              <c:idx val="116"/>
              <c:tx>
                <c:rich>
                  <a:bodyPr/>
                  <a:lstStyle/>
                  <a:p>
                    <a:fld id="{9AEF5AB7-C88E-4EBA-BE0B-127D10BADB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E-C93E-482B-9F1E-A38FA2C2130A}"/>
                </c:ext>
              </c:extLst>
            </c:dLbl>
            <c:dLbl>
              <c:idx val="117"/>
              <c:tx>
                <c:rich>
                  <a:bodyPr/>
                  <a:lstStyle/>
                  <a:p>
                    <a:fld id="{1BF96A89-1328-4B63-AEB3-3BC9E3B5FF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CF-C93E-482B-9F1E-A38FA2C2130A}"/>
                </c:ext>
              </c:extLst>
            </c:dLbl>
            <c:dLbl>
              <c:idx val="118"/>
              <c:tx>
                <c:rich>
                  <a:bodyPr/>
                  <a:lstStyle/>
                  <a:p>
                    <a:fld id="{BA115BA5-9DC0-4511-9987-CFF216F922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0-C93E-482B-9F1E-A38FA2C2130A}"/>
                </c:ext>
              </c:extLst>
            </c:dLbl>
            <c:dLbl>
              <c:idx val="119"/>
              <c:tx>
                <c:rich>
                  <a:bodyPr/>
                  <a:lstStyle/>
                  <a:p>
                    <a:fld id="{4DE1C8A8-013E-4190-8A49-F0A499C05B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1-C93E-482B-9F1E-A38FA2C2130A}"/>
                </c:ext>
              </c:extLst>
            </c:dLbl>
            <c:dLbl>
              <c:idx val="120"/>
              <c:tx>
                <c:rich>
                  <a:bodyPr/>
                  <a:lstStyle/>
                  <a:p>
                    <a:fld id="{4FB86A1A-2F34-43E3-AD4D-E280F22A24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2-C93E-482B-9F1E-A38FA2C2130A}"/>
                </c:ext>
              </c:extLst>
            </c:dLbl>
            <c:dLbl>
              <c:idx val="121"/>
              <c:tx>
                <c:rich>
                  <a:bodyPr/>
                  <a:lstStyle/>
                  <a:p>
                    <a:fld id="{0A059FA9-3053-4EC4-9C6A-B243DB002F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3-C93E-482B-9F1E-A38FA2C2130A}"/>
                </c:ext>
              </c:extLst>
            </c:dLbl>
            <c:dLbl>
              <c:idx val="122"/>
              <c:tx>
                <c:rich>
                  <a:bodyPr/>
                  <a:lstStyle/>
                  <a:p>
                    <a:fld id="{056BCFD5-11CF-4D4B-A61E-3DE970632C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4-C93E-482B-9F1E-A38FA2C2130A}"/>
                </c:ext>
              </c:extLst>
            </c:dLbl>
            <c:dLbl>
              <c:idx val="123"/>
              <c:tx>
                <c:rich>
                  <a:bodyPr/>
                  <a:lstStyle/>
                  <a:p>
                    <a:fld id="{EF464C10-9728-47D0-A846-6CAB7A0F96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5-C93E-482B-9F1E-A38FA2C2130A}"/>
                </c:ext>
              </c:extLst>
            </c:dLbl>
            <c:dLbl>
              <c:idx val="124"/>
              <c:tx>
                <c:rich>
                  <a:bodyPr/>
                  <a:lstStyle/>
                  <a:p>
                    <a:fld id="{436ED213-455D-4C51-B3B9-7A9B5883CF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6-C93E-482B-9F1E-A38FA2C2130A}"/>
                </c:ext>
              </c:extLst>
            </c:dLbl>
            <c:dLbl>
              <c:idx val="125"/>
              <c:tx>
                <c:rich>
                  <a:bodyPr/>
                  <a:lstStyle/>
                  <a:p>
                    <a:fld id="{125A8BAE-3B36-4EC9-9CF0-7FF23C8CC2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7-C93E-482B-9F1E-A38FA2C2130A}"/>
                </c:ext>
              </c:extLst>
            </c:dLbl>
            <c:dLbl>
              <c:idx val="126"/>
              <c:tx>
                <c:rich>
                  <a:bodyPr/>
                  <a:lstStyle/>
                  <a:p>
                    <a:fld id="{B3BF16F2-3C3E-4C0F-A4D6-747625EF55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8-C93E-482B-9F1E-A38FA2C2130A}"/>
                </c:ext>
              </c:extLst>
            </c:dLbl>
            <c:dLbl>
              <c:idx val="127"/>
              <c:tx>
                <c:rich>
                  <a:bodyPr/>
                  <a:lstStyle/>
                  <a:p>
                    <a:fld id="{B726F4F9-5406-4105-9DFE-4B8244163E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9-C93E-482B-9F1E-A38FA2C2130A}"/>
                </c:ext>
              </c:extLst>
            </c:dLbl>
            <c:dLbl>
              <c:idx val="128"/>
              <c:tx>
                <c:rich>
                  <a:bodyPr/>
                  <a:lstStyle/>
                  <a:p>
                    <a:fld id="{CBDF55C9-1B94-488A-A36E-699C84A7F3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A-C93E-482B-9F1E-A38FA2C2130A}"/>
                </c:ext>
              </c:extLst>
            </c:dLbl>
            <c:dLbl>
              <c:idx val="129"/>
              <c:tx>
                <c:rich>
                  <a:bodyPr/>
                  <a:lstStyle/>
                  <a:p>
                    <a:fld id="{3AB48B7F-7B9E-4D37-A96C-6AEA6BA4A3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B-C93E-482B-9F1E-A38FA2C2130A}"/>
                </c:ext>
              </c:extLst>
            </c:dLbl>
            <c:dLbl>
              <c:idx val="130"/>
              <c:tx>
                <c:rich>
                  <a:bodyPr/>
                  <a:lstStyle/>
                  <a:p>
                    <a:fld id="{E0300977-B8A0-43E2-A0CE-44D5E8DB5D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C-C93E-482B-9F1E-A38FA2C2130A}"/>
                </c:ext>
              </c:extLst>
            </c:dLbl>
            <c:dLbl>
              <c:idx val="131"/>
              <c:tx>
                <c:rich>
                  <a:bodyPr/>
                  <a:lstStyle/>
                  <a:p>
                    <a:fld id="{DE0E8B70-C2DB-4635-8BA6-0CB2FC5CD9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D-C93E-482B-9F1E-A38FA2C2130A}"/>
                </c:ext>
              </c:extLst>
            </c:dLbl>
            <c:dLbl>
              <c:idx val="132"/>
              <c:tx>
                <c:rich>
                  <a:bodyPr/>
                  <a:lstStyle/>
                  <a:p>
                    <a:fld id="{F2B50FB0-0659-4DAD-BC40-C6FE4E2AF8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E-C93E-482B-9F1E-A38FA2C2130A}"/>
                </c:ext>
              </c:extLst>
            </c:dLbl>
            <c:dLbl>
              <c:idx val="133"/>
              <c:tx>
                <c:rich>
                  <a:bodyPr/>
                  <a:lstStyle/>
                  <a:p>
                    <a:fld id="{40CBCA12-7AF7-48BF-8195-397CCBBC56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DF-C93E-482B-9F1E-A38FA2C2130A}"/>
                </c:ext>
              </c:extLst>
            </c:dLbl>
            <c:dLbl>
              <c:idx val="134"/>
              <c:tx>
                <c:rich>
                  <a:bodyPr/>
                  <a:lstStyle/>
                  <a:p>
                    <a:fld id="{FAC811EB-78FE-4383-86DC-551A228FFEB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0-C93E-482B-9F1E-A38FA2C2130A}"/>
                </c:ext>
              </c:extLst>
            </c:dLbl>
            <c:dLbl>
              <c:idx val="135"/>
              <c:tx>
                <c:rich>
                  <a:bodyPr/>
                  <a:lstStyle/>
                  <a:p>
                    <a:fld id="{3EB49503-D1B2-4A69-B5CA-40CEACE6E9A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1-C93E-482B-9F1E-A38FA2C2130A}"/>
                </c:ext>
              </c:extLst>
            </c:dLbl>
            <c:dLbl>
              <c:idx val="136"/>
              <c:tx>
                <c:rich>
                  <a:bodyPr/>
                  <a:lstStyle/>
                  <a:p>
                    <a:fld id="{DD44CCB9-2B9F-4ECD-8732-417A9A9A4B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2-C93E-482B-9F1E-A38FA2C2130A}"/>
                </c:ext>
              </c:extLst>
            </c:dLbl>
            <c:dLbl>
              <c:idx val="137"/>
              <c:tx>
                <c:rich>
                  <a:bodyPr/>
                  <a:lstStyle/>
                  <a:p>
                    <a:fld id="{8C0DD173-A267-449A-BE86-8CD076842A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3-C93E-482B-9F1E-A38FA2C2130A}"/>
                </c:ext>
              </c:extLst>
            </c:dLbl>
            <c:dLbl>
              <c:idx val="138"/>
              <c:tx>
                <c:rich>
                  <a:bodyPr/>
                  <a:lstStyle/>
                  <a:p>
                    <a:fld id="{E05EAC7B-412B-418F-8909-C70561B1D5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4-C93E-482B-9F1E-A38FA2C2130A}"/>
                </c:ext>
              </c:extLst>
            </c:dLbl>
            <c:dLbl>
              <c:idx val="139"/>
              <c:tx>
                <c:rich>
                  <a:bodyPr/>
                  <a:lstStyle/>
                  <a:p>
                    <a:fld id="{72B15875-CC46-435C-8CFD-9D2FF50DDD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5-C93E-482B-9F1E-A38FA2C2130A}"/>
                </c:ext>
              </c:extLst>
            </c:dLbl>
            <c:dLbl>
              <c:idx val="140"/>
              <c:tx>
                <c:rich>
                  <a:bodyPr/>
                  <a:lstStyle/>
                  <a:p>
                    <a:fld id="{206EA0E1-FF30-4E6A-91F4-3B5B5C74A6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6-C93E-482B-9F1E-A38FA2C2130A}"/>
                </c:ext>
              </c:extLst>
            </c:dLbl>
            <c:dLbl>
              <c:idx val="141"/>
              <c:tx>
                <c:rich>
                  <a:bodyPr/>
                  <a:lstStyle/>
                  <a:p>
                    <a:fld id="{2F922C5C-E938-47BC-815D-BF7ED6A30A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7-C93E-482B-9F1E-A38FA2C2130A}"/>
                </c:ext>
              </c:extLst>
            </c:dLbl>
            <c:dLbl>
              <c:idx val="142"/>
              <c:tx>
                <c:rich>
                  <a:bodyPr/>
                  <a:lstStyle/>
                  <a:p>
                    <a:fld id="{BC752C86-18A1-4F2B-BF8A-FDF6519B72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8-C93E-482B-9F1E-A38FA2C2130A}"/>
                </c:ext>
              </c:extLst>
            </c:dLbl>
            <c:dLbl>
              <c:idx val="143"/>
              <c:tx>
                <c:rich>
                  <a:bodyPr/>
                  <a:lstStyle/>
                  <a:p>
                    <a:fld id="{583254C3-166C-42C2-A51A-3AD6D6CEBD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9-C93E-482B-9F1E-A38FA2C2130A}"/>
                </c:ext>
              </c:extLst>
            </c:dLbl>
            <c:dLbl>
              <c:idx val="144"/>
              <c:tx>
                <c:rich>
                  <a:bodyPr/>
                  <a:lstStyle/>
                  <a:p>
                    <a:fld id="{43587CD5-BA6C-4744-9B41-FECD207000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A-C93E-482B-9F1E-A38FA2C2130A}"/>
                </c:ext>
              </c:extLst>
            </c:dLbl>
            <c:dLbl>
              <c:idx val="145"/>
              <c:tx>
                <c:rich>
                  <a:bodyPr/>
                  <a:lstStyle/>
                  <a:p>
                    <a:fld id="{B6745883-A119-4CA3-A1E7-89A5EBF5AE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B-C93E-482B-9F1E-A38FA2C2130A}"/>
                </c:ext>
              </c:extLst>
            </c:dLbl>
            <c:dLbl>
              <c:idx val="146"/>
              <c:tx>
                <c:rich>
                  <a:bodyPr/>
                  <a:lstStyle/>
                  <a:p>
                    <a:fld id="{A8188899-2ED8-4B1B-8B38-A4616DAFB76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C-C93E-482B-9F1E-A38FA2C2130A}"/>
                </c:ext>
              </c:extLst>
            </c:dLbl>
            <c:dLbl>
              <c:idx val="147"/>
              <c:tx>
                <c:rich>
                  <a:bodyPr/>
                  <a:lstStyle/>
                  <a:p>
                    <a:fld id="{1D1F5BF8-811B-4673-BDBE-3E53909202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D-C93E-482B-9F1E-A38FA2C2130A}"/>
                </c:ext>
              </c:extLst>
            </c:dLbl>
            <c:dLbl>
              <c:idx val="148"/>
              <c:tx>
                <c:rich>
                  <a:bodyPr/>
                  <a:lstStyle/>
                  <a:p>
                    <a:fld id="{5A24D25D-3415-4271-961D-663E595B8B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E-C93E-482B-9F1E-A38FA2C2130A}"/>
                </c:ext>
              </c:extLst>
            </c:dLbl>
            <c:dLbl>
              <c:idx val="149"/>
              <c:tx>
                <c:rich>
                  <a:bodyPr/>
                  <a:lstStyle/>
                  <a:p>
                    <a:fld id="{2D81A5B8-CA37-4A87-821A-0D6BED0E1AB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EF-C93E-482B-9F1E-A38FA2C2130A}"/>
                </c:ext>
              </c:extLst>
            </c:dLbl>
            <c:dLbl>
              <c:idx val="150"/>
              <c:tx>
                <c:rich>
                  <a:bodyPr/>
                  <a:lstStyle/>
                  <a:p>
                    <a:fld id="{F9B899AC-8D1E-4A00-85CD-FB867172FD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0-C93E-482B-9F1E-A38FA2C2130A}"/>
                </c:ext>
              </c:extLst>
            </c:dLbl>
            <c:dLbl>
              <c:idx val="151"/>
              <c:tx>
                <c:rich>
                  <a:bodyPr/>
                  <a:lstStyle/>
                  <a:p>
                    <a:fld id="{3DF21BB1-A108-47F0-8C79-D74ED66685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1-C93E-482B-9F1E-A38FA2C2130A}"/>
                </c:ext>
              </c:extLst>
            </c:dLbl>
            <c:dLbl>
              <c:idx val="152"/>
              <c:tx>
                <c:rich>
                  <a:bodyPr/>
                  <a:lstStyle/>
                  <a:p>
                    <a:fld id="{DA459CC3-D116-4A93-81EE-BF8BDB3F7C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2-C93E-482B-9F1E-A38FA2C2130A}"/>
                </c:ext>
              </c:extLst>
            </c:dLbl>
            <c:dLbl>
              <c:idx val="153"/>
              <c:tx>
                <c:rich>
                  <a:bodyPr/>
                  <a:lstStyle/>
                  <a:p>
                    <a:fld id="{4574E28C-D113-4893-B7F9-F0035A978D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3-C93E-482B-9F1E-A38FA2C2130A}"/>
                </c:ext>
              </c:extLst>
            </c:dLbl>
            <c:dLbl>
              <c:idx val="154"/>
              <c:tx>
                <c:rich>
                  <a:bodyPr/>
                  <a:lstStyle/>
                  <a:p>
                    <a:fld id="{08788A0A-410E-4A0B-A41E-E95926C684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4-C93E-482B-9F1E-A38FA2C2130A}"/>
                </c:ext>
              </c:extLst>
            </c:dLbl>
            <c:dLbl>
              <c:idx val="155"/>
              <c:tx>
                <c:rich>
                  <a:bodyPr/>
                  <a:lstStyle/>
                  <a:p>
                    <a:fld id="{30E48421-B1FD-4DEE-B632-62AD37294C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5-C93E-482B-9F1E-A38FA2C2130A}"/>
                </c:ext>
              </c:extLst>
            </c:dLbl>
            <c:dLbl>
              <c:idx val="156"/>
              <c:tx>
                <c:rich>
                  <a:bodyPr/>
                  <a:lstStyle/>
                  <a:p>
                    <a:fld id="{2F144061-A25D-4979-86B0-7F46A5C92E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6-C93E-482B-9F1E-A38FA2C2130A}"/>
                </c:ext>
              </c:extLst>
            </c:dLbl>
            <c:dLbl>
              <c:idx val="157"/>
              <c:tx>
                <c:rich>
                  <a:bodyPr/>
                  <a:lstStyle/>
                  <a:p>
                    <a:fld id="{96AC82C5-3C24-443D-BA5C-15B7DEC581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7-C93E-482B-9F1E-A38FA2C2130A}"/>
                </c:ext>
              </c:extLst>
            </c:dLbl>
            <c:dLbl>
              <c:idx val="158"/>
              <c:tx>
                <c:rich>
                  <a:bodyPr/>
                  <a:lstStyle/>
                  <a:p>
                    <a:fld id="{1620C2E6-1183-447E-A8A4-ED337FC83D9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8-C93E-482B-9F1E-A38FA2C2130A}"/>
                </c:ext>
              </c:extLst>
            </c:dLbl>
            <c:dLbl>
              <c:idx val="159"/>
              <c:tx>
                <c:rich>
                  <a:bodyPr/>
                  <a:lstStyle/>
                  <a:p>
                    <a:fld id="{DA39CC84-0232-4709-82C4-E663C9FED4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9-C93E-482B-9F1E-A38FA2C2130A}"/>
                </c:ext>
              </c:extLst>
            </c:dLbl>
            <c:dLbl>
              <c:idx val="160"/>
              <c:tx>
                <c:rich>
                  <a:bodyPr/>
                  <a:lstStyle/>
                  <a:p>
                    <a:fld id="{B6CFC627-4105-484C-9437-0E2AF0F76D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A-C93E-482B-9F1E-A38FA2C2130A}"/>
                </c:ext>
              </c:extLst>
            </c:dLbl>
            <c:dLbl>
              <c:idx val="161"/>
              <c:tx>
                <c:rich>
                  <a:bodyPr/>
                  <a:lstStyle/>
                  <a:p>
                    <a:fld id="{D867AD05-AD98-453B-9BEF-73D5A33881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B-C93E-482B-9F1E-A38FA2C2130A}"/>
                </c:ext>
              </c:extLst>
            </c:dLbl>
            <c:dLbl>
              <c:idx val="162"/>
              <c:tx>
                <c:rich>
                  <a:bodyPr/>
                  <a:lstStyle/>
                  <a:p>
                    <a:fld id="{0CA4FA0B-8ED1-4D64-A250-3861E894EC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C-C93E-482B-9F1E-A38FA2C2130A}"/>
                </c:ext>
              </c:extLst>
            </c:dLbl>
            <c:dLbl>
              <c:idx val="163"/>
              <c:tx>
                <c:rich>
                  <a:bodyPr/>
                  <a:lstStyle/>
                  <a:p>
                    <a:fld id="{D2110CAF-3BD9-4043-B22A-ED69C5EB44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D-C93E-482B-9F1E-A38FA2C2130A}"/>
                </c:ext>
              </c:extLst>
            </c:dLbl>
            <c:dLbl>
              <c:idx val="164"/>
              <c:tx>
                <c:rich>
                  <a:bodyPr/>
                  <a:lstStyle/>
                  <a:p>
                    <a:fld id="{3DF05B07-C414-4D3A-B8D1-ACAC9CE7F8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E-C93E-482B-9F1E-A38FA2C2130A}"/>
                </c:ext>
              </c:extLst>
            </c:dLbl>
            <c:dLbl>
              <c:idx val="165"/>
              <c:tx>
                <c:rich>
                  <a:bodyPr/>
                  <a:lstStyle/>
                  <a:p>
                    <a:fld id="{4643AEEE-5788-44A9-BC43-19E58D3DEB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4FF-C93E-482B-9F1E-A38FA2C2130A}"/>
                </c:ext>
              </c:extLst>
            </c:dLbl>
            <c:dLbl>
              <c:idx val="166"/>
              <c:tx>
                <c:rich>
                  <a:bodyPr/>
                  <a:lstStyle/>
                  <a:p>
                    <a:fld id="{3036B613-56E6-4CA9-8F0F-5D499A9039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0-C93E-482B-9F1E-A38FA2C2130A}"/>
                </c:ext>
              </c:extLst>
            </c:dLbl>
            <c:dLbl>
              <c:idx val="167"/>
              <c:tx>
                <c:rich>
                  <a:bodyPr/>
                  <a:lstStyle/>
                  <a:p>
                    <a:fld id="{BA6F9C9F-3EF1-401D-82D3-DE9AF287BC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1-C93E-482B-9F1E-A38FA2C2130A}"/>
                </c:ext>
              </c:extLst>
            </c:dLbl>
            <c:dLbl>
              <c:idx val="168"/>
              <c:tx>
                <c:rich>
                  <a:bodyPr/>
                  <a:lstStyle/>
                  <a:p>
                    <a:fld id="{38DA498C-6074-411A-A8E1-B5E092B01B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2-C93E-482B-9F1E-A38FA2C2130A}"/>
                </c:ext>
              </c:extLst>
            </c:dLbl>
            <c:dLbl>
              <c:idx val="169"/>
              <c:tx>
                <c:rich>
                  <a:bodyPr/>
                  <a:lstStyle/>
                  <a:p>
                    <a:fld id="{55B62773-1849-40EE-876B-3B35E571D0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3-C93E-482B-9F1E-A38FA2C2130A}"/>
                </c:ext>
              </c:extLst>
            </c:dLbl>
            <c:dLbl>
              <c:idx val="170"/>
              <c:tx>
                <c:rich>
                  <a:bodyPr/>
                  <a:lstStyle/>
                  <a:p>
                    <a:fld id="{E9A2110E-BE09-4AE9-B151-8539844863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4-C93E-482B-9F1E-A38FA2C2130A}"/>
                </c:ext>
              </c:extLst>
            </c:dLbl>
            <c:dLbl>
              <c:idx val="171"/>
              <c:tx>
                <c:rich>
                  <a:bodyPr/>
                  <a:lstStyle/>
                  <a:p>
                    <a:fld id="{A280CA8D-63DC-4071-9B35-52EC13D390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5-C93E-482B-9F1E-A38FA2C2130A}"/>
                </c:ext>
              </c:extLst>
            </c:dLbl>
            <c:dLbl>
              <c:idx val="172"/>
              <c:tx>
                <c:rich>
                  <a:bodyPr/>
                  <a:lstStyle/>
                  <a:p>
                    <a:fld id="{F9A44C68-F751-4C1D-8307-D09CD3DCF8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6-C93E-482B-9F1E-A38FA2C2130A}"/>
                </c:ext>
              </c:extLst>
            </c:dLbl>
            <c:dLbl>
              <c:idx val="173"/>
              <c:tx>
                <c:rich>
                  <a:bodyPr/>
                  <a:lstStyle/>
                  <a:p>
                    <a:fld id="{A09C5571-7EF7-477B-9760-3BA370887E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7-C93E-482B-9F1E-A38FA2C2130A}"/>
                </c:ext>
              </c:extLst>
            </c:dLbl>
            <c:dLbl>
              <c:idx val="174"/>
              <c:tx>
                <c:rich>
                  <a:bodyPr/>
                  <a:lstStyle/>
                  <a:p>
                    <a:fld id="{12842CFE-4309-4627-B129-9883679264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8-C93E-482B-9F1E-A38FA2C2130A}"/>
                </c:ext>
              </c:extLst>
            </c:dLbl>
            <c:dLbl>
              <c:idx val="175"/>
              <c:tx>
                <c:rich>
                  <a:bodyPr/>
                  <a:lstStyle/>
                  <a:p>
                    <a:fld id="{DC321CAA-A98F-4BB9-B5FF-666D596DDE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9-C93E-482B-9F1E-A38FA2C2130A}"/>
                </c:ext>
              </c:extLst>
            </c:dLbl>
            <c:dLbl>
              <c:idx val="176"/>
              <c:tx>
                <c:rich>
                  <a:bodyPr/>
                  <a:lstStyle/>
                  <a:p>
                    <a:fld id="{4EDE9069-704A-4D0D-BE03-68150B0E1E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A-C93E-482B-9F1E-A38FA2C2130A}"/>
                </c:ext>
              </c:extLst>
            </c:dLbl>
            <c:dLbl>
              <c:idx val="177"/>
              <c:tx>
                <c:rich>
                  <a:bodyPr/>
                  <a:lstStyle/>
                  <a:p>
                    <a:fld id="{67A6DB02-EF66-4EFC-9EE3-49DF182274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B-C93E-482B-9F1E-A38FA2C2130A}"/>
                </c:ext>
              </c:extLst>
            </c:dLbl>
            <c:dLbl>
              <c:idx val="178"/>
              <c:tx>
                <c:rich>
                  <a:bodyPr/>
                  <a:lstStyle/>
                  <a:p>
                    <a:fld id="{9E814AA8-15AD-4690-BD2D-2A623EC72C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C-C93E-482B-9F1E-A38FA2C2130A}"/>
                </c:ext>
              </c:extLst>
            </c:dLbl>
            <c:dLbl>
              <c:idx val="179"/>
              <c:tx>
                <c:rich>
                  <a:bodyPr/>
                  <a:lstStyle/>
                  <a:p>
                    <a:fld id="{3D91A859-D89F-42C4-B665-74A6BD79BC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D-C93E-482B-9F1E-A38FA2C2130A}"/>
                </c:ext>
              </c:extLst>
            </c:dLbl>
            <c:dLbl>
              <c:idx val="180"/>
              <c:tx>
                <c:rich>
                  <a:bodyPr/>
                  <a:lstStyle/>
                  <a:p>
                    <a:fld id="{AEA716BC-E0CC-49BC-88F9-3FF36432E7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E-C93E-482B-9F1E-A38FA2C2130A}"/>
                </c:ext>
              </c:extLst>
            </c:dLbl>
            <c:dLbl>
              <c:idx val="181"/>
              <c:tx>
                <c:rich>
                  <a:bodyPr/>
                  <a:lstStyle/>
                  <a:p>
                    <a:fld id="{F799D6ED-DB5B-4A5A-87A7-02A219D714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0F-C93E-482B-9F1E-A38FA2C2130A}"/>
                </c:ext>
              </c:extLst>
            </c:dLbl>
            <c:dLbl>
              <c:idx val="182"/>
              <c:tx>
                <c:rich>
                  <a:bodyPr/>
                  <a:lstStyle/>
                  <a:p>
                    <a:fld id="{B1CAF989-F73D-4374-96C5-B65140528E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0-C93E-482B-9F1E-A38FA2C2130A}"/>
                </c:ext>
              </c:extLst>
            </c:dLbl>
            <c:dLbl>
              <c:idx val="183"/>
              <c:tx>
                <c:rich>
                  <a:bodyPr/>
                  <a:lstStyle/>
                  <a:p>
                    <a:fld id="{2DBD9A8D-BD9A-48BE-A7DD-71FF863D5C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1-C93E-482B-9F1E-A38FA2C2130A}"/>
                </c:ext>
              </c:extLst>
            </c:dLbl>
            <c:dLbl>
              <c:idx val="184"/>
              <c:tx>
                <c:rich>
                  <a:bodyPr/>
                  <a:lstStyle/>
                  <a:p>
                    <a:fld id="{B4C01D35-FA8C-4F8A-BD71-9367A4F840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2-C93E-482B-9F1E-A38FA2C2130A}"/>
                </c:ext>
              </c:extLst>
            </c:dLbl>
            <c:dLbl>
              <c:idx val="185"/>
              <c:tx>
                <c:rich>
                  <a:bodyPr/>
                  <a:lstStyle/>
                  <a:p>
                    <a:fld id="{820BDE3E-C8B2-402B-B139-0F0190EEA6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3-C93E-482B-9F1E-A38FA2C2130A}"/>
                </c:ext>
              </c:extLst>
            </c:dLbl>
            <c:dLbl>
              <c:idx val="186"/>
              <c:tx>
                <c:rich>
                  <a:bodyPr/>
                  <a:lstStyle/>
                  <a:p>
                    <a:fld id="{8D3C6C0F-A5A7-4B10-8417-D41C007574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4-C93E-482B-9F1E-A38FA2C2130A}"/>
                </c:ext>
              </c:extLst>
            </c:dLbl>
            <c:dLbl>
              <c:idx val="187"/>
              <c:tx>
                <c:rich>
                  <a:bodyPr/>
                  <a:lstStyle/>
                  <a:p>
                    <a:fld id="{14C5DA4B-EAED-474F-A642-4CE7BBA3B6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5-C93E-482B-9F1E-A38FA2C2130A}"/>
                </c:ext>
              </c:extLst>
            </c:dLbl>
            <c:dLbl>
              <c:idx val="188"/>
              <c:tx>
                <c:rich>
                  <a:bodyPr/>
                  <a:lstStyle/>
                  <a:p>
                    <a:fld id="{289EA9D8-D0D7-4782-BE04-43F6DA8BFB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6-C93E-482B-9F1E-A38FA2C2130A}"/>
                </c:ext>
              </c:extLst>
            </c:dLbl>
            <c:dLbl>
              <c:idx val="189"/>
              <c:tx>
                <c:rich>
                  <a:bodyPr/>
                  <a:lstStyle/>
                  <a:p>
                    <a:fld id="{F4AE7ED7-3DE5-4ED4-9FC0-368183535A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7-C93E-482B-9F1E-A38FA2C2130A}"/>
                </c:ext>
              </c:extLst>
            </c:dLbl>
            <c:dLbl>
              <c:idx val="190"/>
              <c:tx>
                <c:rich>
                  <a:bodyPr/>
                  <a:lstStyle/>
                  <a:p>
                    <a:fld id="{D065244F-C377-430D-8C7B-03BEB228E9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8-C93E-482B-9F1E-A38FA2C2130A}"/>
                </c:ext>
              </c:extLst>
            </c:dLbl>
            <c:dLbl>
              <c:idx val="191"/>
              <c:tx>
                <c:rich>
                  <a:bodyPr/>
                  <a:lstStyle/>
                  <a:p>
                    <a:fld id="{70FA5C8B-37E3-411D-825C-BDA22A1087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9-C93E-482B-9F1E-A38FA2C2130A}"/>
                </c:ext>
              </c:extLst>
            </c:dLbl>
            <c:dLbl>
              <c:idx val="192"/>
              <c:tx>
                <c:rich>
                  <a:bodyPr/>
                  <a:lstStyle/>
                  <a:p>
                    <a:fld id="{DA387D2E-C9EA-4A81-9945-A690E7E3C5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A-C93E-482B-9F1E-A38FA2C2130A}"/>
                </c:ext>
              </c:extLst>
            </c:dLbl>
            <c:dLbl>
              <c:idx val="193"/>
              <c:tx>
                <c:rich>
                  <a:bodyPr/>
                  <a:lstStyle/>
                  <a:p>
                    <a:fld id="{68B27844-6B36-4C26-AB22-E809B88825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B-C93E-482B-9F1E-A38FA2C2130A}"/>
                </c:ext>
              </c:extLst>
            </c:dLbl>
            <c:dLbl>
              <c:idx val="194"/>
              <c:tx>
                <c:rich>
                  <a:bodyPr/>
                  <a:lstStyle/>
                  <a:p>
                    <a:fld id="{7755DE51-FD51-478B-BF14-1FB2B7BD62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C-C93E-482B-9F1E-A38FA2C2130A}"/>
                </c:ext>
              </c:extLst>
            </c:dLbl>
            <c:dLbl>
              <c:idx val="195"/>
              <c:tx>
                <c:rich>
                  <a:bodyPr/>
                  <a:lstStyle/>
                  <a:p>
                    <a:fld id="{5B01DDF4-F566-4FA9-8F55-A1A0D8A2F5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D-C93E-482B-9F1E-A38FA2C2130A}"/>
                </c:ext>
              </c:extLst>
            </c:dLbl>
            <c:dLbl>
              <c:idx val="196"/>
              <c:tx>
                <c:rich>
                  <a:bodyPr/>
                  <a:lstStyle/>
                  <a:p>
                    <a:fld id="{B6585D20-AF76-4343-BECC-31333E2486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E-C93E-482B-9F1E-A38FA2C2130A}"/>
                </c:ext>
              </c:extLst>
            </c:dLbl>
            <c:dLbl>
              <c:idx val="197"/>
              <c:tx>
                <c:rich>
                  <a:bodyPr/>
                  <a:lstStyle/>
                  <a:p>
                    <a:fld id="{D0E67EDD-4ED4-4949-AC18-62DDBE925D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1F-C93E-482B-9F1E-A38FA2C2130A}"/>
                </c:ext>
              </c:extLst>
            </c:dLbl>
            <c:dLbl>
              <c:idx val="198"/>
              <c:tx>
                <c:rich>
                  <a:bodyPr/>
                  <a:lstStyle/>
                  <a:p>
                    <a:fld id="{ABAD9788-148D-4013-9D54-1CDEC90C80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0-C93E-482B-9F1E-A38FA2C2130A}"/>
                </c:ext>
              </c:extLst>
            </c:dLbl>
            <c:dLbl>
              <c:idx val="199"/>
              <c:tx>
                <c:rich>
                  <a:bodyPr/>
                  <a:lstStyle/>
                  <a:p>
                    <a:fld id="{85411432-6C52-4284-9D34-CDE93ADBC2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1-C93E-482B-9F1E-A38FA2C2130A}"/>
                </c:ext>
              </c:extLst>
            </c:dLbl>
            <c:dLbl>
              <c:idx val="200"/>
              <c:tx>
                <c:rich>
                  <a:bodyPr/>
                  <a:lstStyle/>
                  <a:p>
                    <a:fld id="{F324560C-29C8-45CD-829F-3DAE06D2EB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2-C93E-482B-9F1E-A38FA2C2130A}"/>
                </c:ext>
              </c:extLst>
            </c:dLbl>
            <c:dLbl>
              <c:idx val="201"/>
              <c:tx>
                <c:rich>
                  <a:bodyPr/>
                  <a:lstStyle/>
                  <a:p>
                    <a:fld id="{1A8C903D-C67E-400F-8BE3-FA14170AAC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3-C93E-482B-9F1E-A38FA2C2130A}"/>
                </c:ext>
              </c:extLst>
            </c:dLbl>
            <c:dLbl>
              <c:idx val="202"/>
              <c:tx>
                <c:rich>
                  <a:bodyPr/>
                  <a:lstStyle/>
                  <a:p>
                    <a:fld id="{08EAD506-2046-4799-BA14-8D472CFB19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4-C93E-482B-9F1E-A38FA2C2130A}"/>
                </c:ext>
              </c:extLst>
            </c:dLbl>
            <c:dLbl>
              <c:idx val="203"/>
              <c:tx>
                <c:rich>
                  <a:bodyPr/>
                  <a:lstStyle/>
                  <a:p>
                    <a:fld id="{3469B450-4B76-43F2-94D5-2EF691BBB2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5-C93E-482B-9F1E-A38FA2C2130A}"/>
                </c:ext>
              </c:extLst>
            </c:dLbl>
            <c:dLbl>
              <c:idx val="204"/>
              <c:tx>
                <c:rich>
                  <a:bodyPr/>
                  <a:lstStyle/>
                  <a:p>
                    <a:fld id="{EFD71B74-441E-412D-BAE0-01CFDA29E6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6-C93E-482B-9F1E-A38FA2C2130A}"/>
                </c:ext>
              </c:extLst>
            </c:dLbl>
            <c:dLbl>
              <c:idx val="205"/>
              <c:tx>
                <c:rich>
                  <a:bodyPr/>
                  <a:lstStyle/>
                  <a:p>
                    <a:fld id="{B50F0B82-14C2-4B54-A5B6-0F7637E563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7-C93E-482B-9F1E-A38FA2C2130A}"/>
                </c:ext>
              </c:extLst>
            </c:dLbl>
            <c:dLbl>
              <c:idx val="206"/>
              <c:tx>
                <c:rich>
                  <a:bodyPr/>
                  <a:lstStyle/>
                  <a:p>
                    <a:fld id="{498F3D33-5A0E-4C73-AB1C-ECB30FA9EB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8-C93E-482B-9F1E-A38FA2C2130A}"/>
                </c:ext>
              </c:extLst>
            </c:dLbl>
            <c:dLbl>
              <c:idx val="207"/>
              <c:tx>
                <c:rich>
                  <a:bodyPr/>
                  <a:lstStyle/>
                  <a:p>
                    <a:fld id="{43724829-3F71-4163-8987-9263C3D245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9-C93E-482B-9F1E-A38FA2C2130A}"/>
                </c:ext>
              </c:extLst>
            </c:dLbl>
            <c:dLbl>
              <c:idx val="208"/>
              <c:tx>
                <c:rich>
                  <a:bodyPr/>
                  <a:lstStyle/>
                  <a:p>
                    <a:fld id="{C062CF3D-5E7C-4EB2-9B1F-23092302FE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A-C93E-482B-9F1E-A38FA2C2130A}"/>
                </c:ext>
              </c:extLst>
            </c:dLbl>
            <c:dLbl>
              <c:idx val="209"/>
              <c:tx>
                <c:rich>
                  <a:bodyPr/>
                  <a:lstStyle/>
                  <a:p>
                    <a:fld id="{E331C6F1-D4F6-41D2-83FF-F302C79037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B-C93E-482B-9F1E-A38FA2C2130A}"/>
                </c:ext>
              </c:extLst>
            </c:dLbl>
            <c:dLbl>
              <c:idx val="210"/>
              <c:tx>
                <c:rich>
                  <a:bodyPr/>
                  <a:lstStyle/>
                  <a:p>
                    <a:fld id="{B801B1BF-C634-4A08-AF76-DEEBBD74B4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C-C93E-482B-9F1E-A38FA2C2130A}"/>
                </c:ext>
              </c:extLst>
            </c:dLbl>
            <c:dLbl>
              <c:idx val="211"/>
              <c:tx>
                <c:rich>
                  <a:bodyPr/>
                  <a:lstStyle/>
                  <a:p>
                    <a:fld id="{1727E02D-483A-4B37-853A-CCACEB179E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D-C93E-482B-9F1E-A38FA2C2130A}"/>
                </c:ext>
              </c:extLst>
            </c:dLbl>
            <c:dLbl>
              <c:idx val="212"/>
              <c:tx>
                <c:rich>
                  <a:bodyPr/>
                  <a:lstStyle/>
                  <a:p>
                    <a:fld id="{6AACFF95-8682-408D-AEFD-D3534FA33F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E-C93E-482B-9F1E-A38FA2C2130A}"/>
                </c:ext>
              </c:extLst>
            </c:dLbl>
            <c:dLbl>
              <c:idx val="213"/>
              <c:tx>
                <c:rich>
                  <a:bodyPr/>
                  <a:lstStyle/>
                  <a:p>
                    <a:fld id="{6744F625-1581-41DA-87C7-86BF6B95E7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2F-C93E-482B-9F1E-A38FA2C2130A}"/>
                </c:ext>
              </c:extLst>
            </c:dLbl>
            <c:dLbl>
              <c:idx val="214"/>
              <c:tx>
                <c:rich>
                  <a:bodyPr/>
                  <a:lstStyle/>
                  <a:p>
                    <a:fld id="{843D5559-2741-4736-82B9-6C128D606D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0-C93E-482B-9F1E-A38FA2C2130A}"/>
                </c:ext>
              </c:extLst>
            </c:dLbl>
            <c:dLbl>
              <c:idx val="215"/>
              <c:tx>
                <c:rich>
                  <a:bodyPr/>
                  <a:lstStyle/>
                  <a:p>
                    <a:fld id="{FA478B8A-2A1D-41E9-BDF1-956906638F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1-C93E-482B-9F1E-A38FA2C2130A}"/>
                </c:ext>
              </c:extLst>
            </c:dLbl>
            <c:dLbl>
              <c:idx val="216"/>
              <c:tx>
                <c:rich>
                  <a:bodyPr/>
                  <a:lstStyle/>
                  <a:p>
                    <a:fld id="{363EDFAE-8BE8-4978-884E-901574D8520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2-C93E-482B-9F1E-A38FA2C2130A}"/>
                </c:ext>
              </c:extLst>
            </c:dLbl>
            <c:dLbl>
              <c:idx val="217"/>
              <c:tx>
                <c:rich>
                  <a:bodyPr/>
                  <a:lstStyle/>
                  <a:p>
                    <a:fld id="{D53CC1A9-8699-42B2-B9E1-118F50EA19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3-C93E-482B-9F1E-A38FA2C2130A}"/>
                </c:ext>
              </c:extLst>
            </c:dLbl>
            <c:dLbl>
              <c:idx val="218"/>
              <c:tx>
                <c:rich>
                  <a:bodyPr/>
                  <a:lstStyle/>
                  <a:p>
                    <a:fld id="{8F53C7D0-6C77-40DA-8BC6-8F8D3762C0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4-C93E-482B-9F1E-A38FA2C2130A}"/>
                </c:ext>
              </c:extLst>
            </c:dLbl>
            <c:dLbl>
              <c:idx val="219"/>
              <c:tx>
                <c:rich>
                  <a:bodyPr/>
                  <a:lstStyle/>
                  <a:p>
                    <a:fld id="{733E1DAD-B19D-4C2B-93C6-BF4E52DD26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5-C93E-482B-9F1E-A38FA2C2130A}"/>
                </c:ext>
              </c:extLst>
            </c:dLbl>
            <c:dLbl>
              <c:idx val="220"/>
              <c:tx>
                <c:rich>
                  <a:bodyPr/>
                  <a:lstStyle/>
                  <a:p>
                    <a:fld id="{0B92A897-F615-4AE1-A22B-B82965EE61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6-C93E-482B-9F1E-A38FA2C2130A}"/>
                </c:ext>
              </c:extLst>
            </c:dLbl>
            <c:dLbl>
              <c:idx val="221"/>
              <c:tx>
                <c:rich>
                  <a:bodyPr/>
                  <a:lstStyle/>
                  <a:p>
                    <a:fld id="{95BC2B3F-1D95-4BF3-814E-3D018A9C76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7-C93E-482B-9F1E-A38FA2C2130A}"/>
                </c:ext>
              </c:extLst>
            </c:dLbl>
            <c:dLbl>
              <c:idx val="222"/>
              <c:tx>
                <c:rich>
                  <a:bodyPr/>
                  <a:lstStyle/>
                  <a:p>
                    <a:fld id="{74CF9B30-8AE1-49D0-A80E-6F062D107D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8-C93E-482B-9F1E-A38FA2C2130A}"/>
                </c:ext>
              </c:extLst>
            </c:dLbl>
            <c:dLbl>
              <c:idx val="223"/>
              <c:tx>
                <c:rich>
                  <a:bodyPr/>
                  <a:lstStyle/>
                  <a:p>
                    <a:fld id="{58018E39-8AFD-40D1-BDED-5CDF6E29B0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9-C93E-482B-9F1E-A38FA2C2130A}"/>
                </c:ext>
              </c:extLst>
            </c:dLbl>
            <c:dLbl>
              <c:idx val="224"/>
              <c:tx>
                <c:rich>
                  <a:bodyPr/>
                  <a:lstStyle/>
                  <a:p>
                    <a:fld id="{D3F2DB15-7F4D-4466-8E2E-A18C6CBC10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A-C93E-482B-9F1E-A38FA2C2130A}"/>
                </c:ext>
              </c:extLst>
            </c:dLbl>
            <c:dLbl>
              <c:idx val="225"/>
              <c:tx>
                <c:rich>
                  <a:bodyPr/>
                  <a:lstStyle/>
                  <a:p>
                    <a:fld id="{C4810FF8-01B0-4E31-B3EB-356C51C828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B-C93E-482B-9F1E-A38FA2C2130A}"/>
                </c:ext>
              </c:extLst>
            </c:dLbl>
            <c:dLbl>
              <c:idx val="226"/>
              <c:tx>
                <c:rich>
                  <a:bodyPr/>
                  <a:lstStyle/>
                  <a:p>
                    <a:fld id="{8E0235ED-1359-43A1-9C5D-CE7234D1C6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C-C93E-482B-9F1E-A38FA2C2130A}"/>
                </c:ext>
              </c:extLst>
            </c:dLbl>
            <c:dLbl>
              <c:idx val="227"/>
              <c:tx>
                <c:rich>
                  <a:bodyPr/>
                  <a:lstStyle/>
                  <a:p>
                    <a:fld id="{8041C7E6-A842-40D6-894B-87C5C6EA1F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D-C93E-482B-9F1E-A38FA2C2130A}"/>
                </c:ext>
              </c:extLst>
            </c:dLbl>
            <c:dLbl>
              <c:idx val="228"/>
              <c:tx>
                <c:rich>
                  <a:bodyPr/>
                  <a:lstStyle/>
                  <a:p>
                    <a:fld id="{CDCE30C8-EB1D-4F97-8419-E34987B504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E-C93E-482B-9F1E-A38FA2C2130A}"/>
                </c:ext>
              </c:extLst>
            </c:dLbl>
            <c:dLbl>
              <c:idx val="229"/>
              <c:tx>
                <c:rich>
                  <a:bodyPr/>
                  <a:lstStyle/>
                  <a:p>
                    <a:fld id="{3168687D-2AB0-428B-B550-CB0DB2A8A41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3F-C93E-482B-9F1E-A38FA2C2130A}"/>
                </c:ext>
              </c:extLst>
            </c:dLbl>
            <c:dLbl>
              <c:idx val="230"/>
              <c:tx>
                <c:rich>
                  <a:bodyPr/>
                  <a:lstStyle/>
                  <a:p>
                    <a:fld id="{B349C7FD-5B0F-4DB1-A03E-06CC4CF7D6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0-C93E-482B-9F1E-A38FA2C2130A}"/>
                </c:ext>
              </c:extLst>
            </c:dLbl>
            <c:dLbl>
              <c:idx val="231"/>
              <c:tx>
                <c:rich>
                  <a:bodyPr/>
                  <a:lstStyle/>
                  <a:p>
                    <a:fld id="{62559D0B-212D-4980-800C-DB72A2D44A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1-C93E-482B-9F1E-A38FA2C2130A}"/>
                </c:ext>
              </c:extLst>
            </c:dLbl>
            <c:dLbl>
              <c:idx val="232"/>
              <c:tx>
                <c:rich>
                  <a:bodyPr/>
                  <a:lstStyle/>
                  <a:p>
                    <a:fld id="{10E43C68-03B9-4007-9FBC-6ACD42E1BA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2-C93E-482B-9F1E-A38FA2C2130A}"/>
                </c:ext>
              </c:extLst>
            </c:dLbl>
            <c:dLbl>
              <c:idx val="233"/>
              <c:tx>
                <c:rich>
                  <a:bodyPr/>
                  <a:lstStyle/>
                  <a:p>
                    <a:fld id="{4A354C7F-A301-46C9-A40D-9D612C3715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3-C93E-482B-9F1E-A38FA2C2130A}"/>
                </c:ext>
              </c:extLst>
            </c:dLbl>
            <c:dLbl>
              <c:idx val="234"/>
              <c:tx>
                <c:rich>
                  <a:bodyPr/>
                  <a:lstStyle/>
                  <a:p>
                    <a:fld id="{DEB40D39-4CD9-4A19-9C4E-DEA77667CDA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4-C93E-482B-9F1E-A38FA2C2130A}"/>
                </c:ext>
              </c:extLst>
            </c:dLbl>
            <c:dLbl>
              <c:idx val="235"/>
              <c:tx>
                <c:rich>
                  <a:bodyPr/>
                  <a:lstStyle/>
                  <a:p>
                    <a:fld id="{0A8A1B24-9854-414E-95DC-07D6AB5505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5-C93E-482B-9F1E-A38FA2C2130A}"/>
                </c:ext>
              </c:extLst>
            </c:dLbl>
            <c:dLbl>
              <c:idx val="236"/>
              <c:tx>
                <c:rich>
                  <a:bodyPr/>
                  <a:lstStyle/>
                  <a:p>
                    <a:fld id="{0B027E43-7A45-4FF0-AF5C-118B8181AF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6-C93E-482B-9F1E-A38FA2C2130A}"/>
                </c:ext>
              </c:extLst>
            </c:dLbl>
            <c:dLbl>
              <c:idx val="237"/>
              <c:tx>
                <c:rich>
                  <a:bodyPr/>
                  <a:lstStyle/>
                  <a:p>
                    <a:fld id="{6AD8696A-9AEB-4E27-A460-F2C2DD952A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7-C93E-482B-9F1E-A38FA2C2130A}"/>
                </c:ext>
              </c:extLst>
            </c:dLbl>
            <c:dLbl>
              <c:idx val="238"/>
              <c:tx>
                <c:rich>
                  <a:bodyPr/>
                  <a:lstStyle/>
                  <a:p>
                    <a:fld id="{362FFCB2-585A-4C2D-AEBB-F51495178C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8-C93E-482B-9F1E-A38FA2C2130A}"/>
                </c:ext>
              </c:extLst>
            </c:dLbl>
            <c:dLbl>
              <c:idx val="239"/>
              <c:tx>
                <c:rich>
                  <a:bodyPr/>
                  <a:lstStyle/>
                  <a:p>
                    <a:fld id="{D0C46917-979D-43B3-9FBB-4C40C3018F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9-C93E-482B-9F1E-A38FA2C2130A}"/>
                </c:ext>
              </c:extLst>
            </c:dLbl>
            <c:dLbl>
              <c:idx val="240"/>
              <c:tx>
                <c:rich>
                  <a:bodyPr/>
                  <a:lstStyle/>
                  <a:p>
                    <a:fld id="{A033ACB7-1620-4097-9686-5B84453A64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A-C93E-482B-9F1E-A38FA2C2130A}"/>
                </c:ext>
              </c:extLst>
            </c:dLbl>
            <c:dLbl>
              <c:idx val="241"/>
              <c:tx>
                <c:rich>
                  <a:bodyPr/>
                  <a:lstStyle/>
                  <a:p>
                    <a:fld id="{9FECF3FB-61A8-4D1F-ADDD-D299BC7619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B-C93E-482B-9F1E-A38FA2C2130A}"/>
                </c:ext>
              </c:extLst>
            </c:dLbl>
            <c:dLbl>
              <c:idx val="242"/>
              <c:tx>
                <c:rich>
                  <a:bodyPr/>
                  <a:lstStyle/>
                  <a:p>
                    <a:fld id="{D3FA2CDC-E11D-4E89-B701-0BD75EB448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C-C93E-482B-9F1E-A38FA2C2130A}"/>
                </c:ext>
              </c:extLst>
            </c:dLbl>
            <c:dLbl>
              <c:idx val="243"/>
              <c:tx>
                <c:rich>
                  <a:bodyPr/>
                  <a:lstStyle/>
                  <a:p>
                    <a:fld id="{0FEBF776-1A60-4890-8281-A6F2A9A801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D-C93E-482B-9F1E-A38FA2C2130A}"/>
                </c:ext>
              </c:extLst>
            </c:dLbl>
            <c:dLbl>
              <c:idx val="244"/>
              <c:tx>
                <c:rich>
                  <a:bodyPr/>
                  <a:lstStyle/>
                  <a:p>
                    <a:fld id="{8B111186-33B1-481D-A330-89AEDE5307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E-C93E-482B-9F1E-A38FA2C2130A}"/>
                </c:ext>
              </c:extLst>
            </c:dLbl>
            <c:dLbl>
              <c:idx val="245"/>
              <c:tx>
                <c:rich>
                  <a:bodyPr/>
                  <a:lstStyle/>
                  <a:p>
                    <a:fld id="{46BA4726-B1F6-42A9-AEBB-8D2F8D7434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4F-C93E-482B-9F1E-A38FA2C2130A}"/>
                </c:ext>
              </c:extLst>
            </c:dLbl>
            <c:dLbl>
              <c:idx val="246"/>
              <c:tx>
                <c:rich>
                  <a:bodyPr/>
                  <a:lstStyle/>
                  <a:p>
                    <a:fld id="{EE4DF93E-D55D-4920-9B57-B3FA7A2AF1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0-C93E-482B-9F1E-A38FA2C2130A}"/>
                </c:ext>
              </c:extLst>
            </c:dLbl>
            <c:dLbl>
              <c:idx val="247"/>
              <c:tx>
                <c:rich>
                  <a:bodyPr/>
                  <a:lstStyle/>
                  <a:p>
                    <a:fld id="{CAC135AD-05A9-4742-AEAC-3103A8E0CC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1-C93E-482B-9F1E-A38FA2C2130A}"/>
                </c:ext>
              </c:extLst>
            </c:dLbl>
            <c:dLbl>
              <c:idx val="248"/>
              <c:tx>
                <c:rich>
                  <a:bodyPr/>
                  <a:lstStyle/>
                  <a:p>
                    <a:fld id="{300B7EF7-5C9D-409C-9909-7C881B05DD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2-C93E-482B-9F1E-A38FA2C2130A}"/>
                </c:ext>
              </c:extLst>
            </c:dLbl>
            <c:dLbl>
              <c:idx val="249"/>
              <c:tx>
                <c:rich>
                  <a:bodyPr/>
                  <a:lstStyle/>
                  <a:p>
                    <a:fld id="{EDC0FCF8-0727-48F0-8810-8137AF7803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3-C93E-482B-9F1E-A38FA2C2130A}"/>
                </c:ext>
              </c:extLst>
            </c:dLbl>
            <c:dLbl>
              <c:idx val="250"/>
              <c:tx>
                <c:rich>
                  <a:bodyPr/>
                  <a:lstStyle/>
                  <a:p>
                    <a:fld id="{FE38DA45-601C-433E-8076-952431B902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4-C93E-482B-9F1E-A38FA2C2130A}"/>
                </c:ext>
              </c:extLst>
            </c:dLbl>
            <c:dLbl>
              <c:idx val="251"/>
              <c:tx>
                <c:rich>
                  <a:bodyPr/>
                  <a:lstStyle/>
                  <a:p>
                    <a:fld id="{8F9F6B92-4087-4A28-B45E-0CB29A4223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5-C93E-482B-9F1E-A38FA2C2130A}"/>
                </c:ext>
              </c:extLst>
            </c:dLbl>
            <c:dLbl>
              <c:idx val="252"/>
              <c:tx>
                <c:rich>
                  <a:bodyPr/>
                  <a:lstStyle/>
                  <a:p>
                    <a:fld id="{C42EC6A1-B0A2-4A07-8A08-61073EC20A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6-C93E-482B-9F1E-A38FA2C2130A}"/>
                </c:ext>
              </c:extLst>
            </c:dLbl>
            <c:dLbl>
              <c:idx val="253"/>
              <c:tx>
                <c:rich>
                  <a:bodyPr/>
                  <a:lstStyle/>
                  <a:p>
                    <a:fld id="{99F3F862-B44C-4A94-8AEE-255DAF3259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7-C93E-482B-9F1E-A38FA2C2130A}"/>
                </c:ext>
              </c:extLst>
            </c:dLbl>
            <c:dLbl>
              <c:idx val="254"/>
              <c:tx>
                <c:rich>
                  <a:bodyPr/>
                  <a:lstStyle/>
                  <a:p>
                    <a:fld id="{F0998CEF-08F2-4469-A115-2571FC4B04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8-C93E-482B-9F1E-A38FA2C2130A}"/>
                </c:ext>
              </c:extLst>
            </c:dLbl>
            <c:dLbl>
              <c:idx val="255"/>
              <c:tx>
                <c:rich>
                  <a:bodyPr/>
                  <a:lstStyle/>
                  <a:p>
                    <a:fld id="{F4A945E6-7159-453E-B2DA-B4F4B99BD1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9-C93E-482B-9F1E-A38FA2C2130A}"/>
                </c:ext>
              </c:extLst>
            </c:dLbl>
            <c:dLbl>
              <c:idx val="256"/>
              <c:tx>
                <c:rich>
                  <a:bodyPr/>
                  <a:lstStyle/>
                  <a:p>
                    <a:fld id="{5FAD7B67-9A3D-47D2-A228-3011C275A64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A-C93E-482B-9F1E-A38FA2C2130A}"/>
                </c:ext>
              </c:extLst>
            </c:dLbl>
            <c:dLbl>
              <c:idx val="257"/>
              <c:tx>
                <c:rich>
                  <a:bodyPr/>
                  <a:lstStyle/>
                  <a:p>
                    <a:fld id="{8B71B194-053E-4BDC-9905-4B11F5F213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B-C93E-482B-9F1E-A38FA2C2130A}"/>
                </c:ext>
              </c:extLst>
            </c:dLbl>
            <c:dLbl>
              <c:idx val="258"/>
              <c:tx>
                <c:rich>
                  <a:bodyPr/>
                  <a:lstStyle/>
                  <a:p>
                    <a:fld id="{FC17D2AA-11E8-48A5-8681-F91EAF4414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C-C93E-482B-9F1E-A38FA2C2130A}"/>
                </c:ext>
              </c:extLst>
            </c:dLbl>
            <c:dLbl>
              <c:idx val="259"/>
              <c:tx>
                <c:rich>
                  <a:bodyPr/>
                  <a:lstStyle/>
                  <a:p>
                    <a:fld id="{EA28C7C2-8C56-4066-B331-8AFC56EF4F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D-C93E-482B-9F1E-A38FA2C2130A}"/>
                </c:ext>
              </c:extLst>
            </c:dLbl>
            <c:dLbl>
              <c:idx val="260"/>
              <c:tx>
                <c:rich>
                  <a:bodyPr/>
                  <a:lstStyle/>
                  <a:p>
                    <a:fld id="{48DDCA6C-11AC-45FC-A6B3-3B95AAD8F8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E-C93E-482B-9F1E-A38FA2C2130A}"/>
                </c:ext>
              </c:extLst>
            </c:dLbl>
            <c:dLbl>
              <c:idx val="261"/>
              <c:tx>
                <c:rich>
                  <a:bodyPr/>
                  <a:lstStyle/>
                  <a:p>
                    <a:fld id="{B1837336-7C87-4068-9F2A-797EEA0CFC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5F-C93E-482B-9F1E-A38FA2C2130A}"/>
                </c:ext>
              </c:extLst>
            </c:dLbl>
            <c:dLbl>
              <c:idx val="262"/>
              <c:tx>
                <c:rich>
                  <a:bodyPr/>
                  <a:lstStyle/>
                  <a:p>
                    <a:fld id="{8AA78527-C429-4F32-A2C5-0B7C0BB366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0-C93E-482B-9F1E-A38FA2C2130A}"/>
                </c:ext>
              </c:extLst>
            </c:dLbl>
            <c:dLbl>
              <c:idx val="263"/>
              <c:tx>
                <c:rich>
                  <a:bodyPr/>
                  <a:lstStyle/>
                  <a:p>
                    <a:fld id="{34237681-BFFB-4A70-AD9E-3ED571A1DF7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1-C93E-482B-9F1E-A38FA2C2130A}"/>
                </c:ext>
              </c:extLst>
            </c:dLbl>
            <c:dLbl>
              <c:idx val="264"/>
              <c:tx>
                <c:rich>
                  <a:bodyPr/>
                  <a:lstStyle/>
                  <a:p>
                    <a:fld id="{E6D9230A-93D8-4CE9-8EE4-76333200BD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2-C93E-482B-9F1E-A38FA2C2130A}"/>
                </c:ext>
              </c:extLst>
            </c:dLbl>
            <c:dLbl>
              <c:idx val="265"/>
              <c:tx>
                <c:rich>
                  <a:bodyPr/>
                  <a:lstStyle/>
                  <a:p>
                    <a:fld id="{1A0DC005-BFD7-4B2E-BF88-40AA9D5F8E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3-C93E-482B-9F1E-A38FA2C2130A}"/>
                </c:ext>
              </c:extLst>
            </c:dLbl>
            <c:dLbl>
              <c:idx val="266"/>
              <c:tx>
                <c:rich>
                  <a:bodyPr/>
                  <a:lstStyle/>
                  <a:p>
                    <a:fld id="{C6CF82A5-B35B-422E-A469-9B15B58396A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4-C93E-482B-9F1E-A38FA2C2130A}"/>
                </c:ext>
              </c:extLst>
            </c:dLbl>
            <c:dLbl>
              <c:idx val="267"/>
              <c:tx>
                <c:rich>
                  <a:bodyPr/>
                  <a:lstStyle/>
                  <a:p>
                    <a:fld id="{8F8219CF-5DE9-407D-87E1-481CE9F6EF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5-C93E-482B-9F1E-A38FA2C2130A}"/>
                </c:ext>
              </c:extLst>
            </c:dLbl>
            <c:dLbl>
              <c:idx val="268"/>
              <c:tx>
                <c:rich>
                  <a:bodyPr/>
                  <a:lstStyle/>
                  <a:p>
                    <a:fld id="{B0F4F2AC-72C7-4D2F-8D23-A3611FB811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6-C93E-482B-9F1E-A38FA2C2130A}"/>
                </c:ext>
              </c:extLst>
            </c:dLbl>
            <c:dLbl>
              <c:idx val="269"/>
              <c:tx>
                <c:rich>
                  <a:bodyPr/>
                  <a:lstStyle/>
                  <a:p>
                    <a:fld id="{833E3266-3690-41FC-8420-8D6BB41159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7-C93E-482B-9F1E-A38FA2C2130A}"/>
                </c:ext>
              </c:extLst>
            </c:dLbl>
            <c:dLbl>
              <c:idx val="270"/>
              <c:tx>
                <c:rich>
                  <a:bodyPr/>
                  <a:lstStyle/>
                  <a:p>
                    <a:fld id="{155DD268-2825-451E-94BC-88060C6BB6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8-C93E-482B-9F1E-A38FA2C2130A}"/>
                </c:ext>
              </c:extLst>
            </c:dLbl>
            <c:dLbl>
              <c:idx val="271"/>
              <c:tx>
                <c:rich>
                  <a:bodyPr/>
                  <a:lstStyle/>
                  <a:p>
                    <a:fld id="{D39A9B3A-216A-4BDB-B5F7-07B5DA3F64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9-C93E-482B-9F1E-A38FA2C2130A}"/>
                </c:ext>
              </c:extLst>
            </c:dLbl>
            <c:dLbl>
              <c:idx val="272"/>
              <c:tx>
                <c:rich>
                  <a:bodyPr/>
                  <a:lstStyle/>
                  <a:p>
                    <a:fld id="{DC559177-3A7F-4115-8A4D-63D14695D4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A-C93E-482B-9F1E-A38FA2C2130A}"/>
                </c:ext>
              </c:extLst>
            </c:dLbl>
            <c:dLbl>
              <c:idx val="273"/>
              <c:tx>
                <c:rich>
                  <a:bodyPr/>
                  <a:lstStyle/>
                  <a:p>
                    <a:fld id="{A6410C3E-EB78-4BC6-BFF3-420CB862C6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B-C93E-482B-9F1E-A38FA2C2130A}"/>
                </c:ext>
              </c:extLst>
            </c:dLbl>
            <c:dLbl>
              <c:idx val="274"/>
              <c:tx>
                <c:rich>
                  <a:bodyPr/>
                  <a:lstStyle/>
                  <a:p>
                    <a:fld id="{4DBE1620-DACA-4460-A93C-3920D94E6C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C-C93E-482B-9F1E-A38FA2C2130A}"/>
                </c:ext>
              </c:extLst>
            </c:dLbl>
            <c:dLbl>
              <c:idx val="275"/>
              <c:tx>
                <c:rich>
                  <a:bodyPr/>
                  <a:lstStyle/>
                  <a:p>
                    <a:fld id="{81DCABCE-6A44-4F87-AB36-7102BD1D74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D-C93E-482B-9F1E-A38FA2C2130A}"/>
                </c:ext>
              </c:extLst>
            </c:dLbl>
            <c:dLbl>
              <c:idx val="276"/>
              <c:tx>
                <c:rich>
                  <a:bodyPr/>
                  <a:lstStyle/>
                  <a:p>
                    <a:fld id="{225B4A27-0B6E-4701-A94B-05A41BC7F7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E-C93E-482B-9F1E-A38FA2C2130A}"/>
                </c:ext>
              </c:extLst>
            </c:dLbl>
            <c:dLbl>
              <c:idx val="277"/>
              <c:tx>
                <c:rich>
                  <a:bodyPr/>
                  <a:lstStyle/>
                  <a:p>
                    <a:fld id="{6435B908-1F72-4F2B-B045-98E3AD0F2D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6F-C93E-482B-9F1E-A38FA2C2130A}"/>
                </c:ext>
              </c:extLst>
            </c:dLbl>
            <c:dLbl>
              <c:idx val="278"/>
              <c:tx>
                <c:rich>
                  <a:bodyPr/>
                  <a:lstStyle/>
                  <a:p>
                    <a:fld id="{0C22C60E-C892-4E09-94AD-A740E820C9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0-C93E-482B-9F1E-A38FA2C2130A}"/>
                </c:ext>
              </c:extLst>
            </c:dLbl>
            <c:dLbl>
              <c:idx val="279"/>
              <c:tx>
                <c:rich>
                  <a:bodyPr/>
                  <a:lstStyle/>
                  <a:p>
                    <a:fld id="{BEBBEC04-257A-45CE-B339-C35EFF6ACB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1-C93E-482B-9F1E-A38FA2C2130A}"/>
                </c:ext>
              </c:extLst>
            </c:dLbl>
            <c:dLbl>
              <c:idx val="280"/>
              <c:tx>
                <c:rich>
                  <a:bodyPr/>
                  <a:lstStyle/>
                  <a:p>
                    <a:fld id="{6CC911D7-A984-442A-A89A-3FDDF5B9D5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2-C93E-482B-9F1E-A38FA2C2130A}"/>
                </c:ext>
              </c:extLst>
            </c:dLbl>
            <c:dLbl>
              <c:idx val="281"/>
              <c:tx>
                <c:rich>
                  <a:bodyPr/>
                  <a:lstStyle/>
                  <a:p>
                    <a:fld id="{D5976EA2-7ED4-44CD-AB2A-3595AE98EC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3-C93E-482B-9F1E-A38FA2C2130A}"/>
                </c:ext>
              </c:extLst>
            </c:dLbl>
            <c:dLbl>
              <c:idx val="282"/>
              <c:tx>
                <c:rich>
                  <a:bodyPr/>
                  <a:lstStyle/>
                  <a:p>
                    <a:fld id="{1C5B9D77-D0A7-4D1F-911F-64AEC137CA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4-C93E-482B-9F1E-A38FA2C2130A}"/>
                </c:ext>
              </c:extLst>
            </c:dLbl>
            <c:dLbl>
              <c:idx val="283"/>
              <c:tx>
                <c:rich>
                  <a:bodyPr/>
                  <a:lstStyle/>
                  <a:p>
                    <a:fld id="{CE24884E-E71F-4437-9D5B-7C22D467F3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5-C93E-482B-9F1E-A38FA2C2130A}"/>
                </c:ext>
              </c:extLst>
            </c:dLbl>
            <c:dLbl>
              <c:idx val="284"/>
              <c:tx>
                <c:rich>
                  <a:bodyPr/>
                  <a:lstStyle/>
                  <a:p>
                    <a:fld id="{D9EAEE9E-713C-43C6-979A-1D01C05787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6-C93E-482B-9F1E-A38FA2C2130A}"/>
                </c:ext>
              </c:extLst>
            </c:dLbl>
            <c:dLbl>
              <c:idx val="285"/>
              <c:tx>
                <c:rich>
                  <a:bodyPr/>
                  <a:lstStyle/>
                  <a:p>
                    <a:fld id="{9527F1AA-AF26-4007-9D0E-1C81D7334A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7-C93E-482B-9F1E-A38FA2C2130A}"/>
                </c:ext>
              </c:extLst>
            </c:dLbl>
            <c:dLbl>
              <c:idx val="286"/>
              <c:tx>
                <c:rich>
                  <a:bodyPr/>
                  <a:lstStyle/>
                  <a:p>
                    <a:fld id="{632E3E14-2F55-4411-8D70-1DBDA9568D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8-C93E-482B-9F1E-A38FA2C2130A}"/>
                </c:ext>
              </c:extLst>
            </c:dLbl>
            <c:dLbl>
              <c:idx val="287"/>
              <c:tx>
                <c:rich>
                  <a:bodyPr/>
                  <a:lstStyle/>
                  <a:p>
                    <a:fld id="{DAF5B5AB-6014-4A39-98F6-46697280DA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9-C93E-482B-9F1E-A38FA2C2130A}"/>
                </c:ext>
              </c:extLst>
            </c:dLbl>
            <c:dLbl>
              <c:idx val="288"/>
              <c:tx>
                <c:rich>
                  <a:bodyPr/>
                  <a:lstStyle/>
                  <a:p>
                    <a:fld id="{60558515-C887-4534-AA39-FF8AFC1D0F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A-C93E-482B-9F1E-A38FA2C2130A}"/>
                </c:ext>
              </c:extLst>
            </c:dLbl>
            <c:dLbl>
              <c:idx val="289"/>
              <c:tx>
                <c:rich>
                  <a:bodyPr/>
                  <a:lstStyle/>
                  <a:p>
                    <a:fld id="{B67992E6-E80A-42BB-8E1B-AA8455CE5D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B-C93E-482B-9F1E-A38FA2C2130A}"/>
                </c:ext>
              </c:extLst>
            </c:dLbl>
            <c:dLbl>
              <c:idx val="290"/>
              <c:tx>
                <c:rich>
                  <a:bodyPr/>
                  <a:lstStyle/>
                  <a:p>
                    <a:fld id="{97F816AB-266D-4FA4-B7B6-7AE0561431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C-C93E-482B-9F1E-A38FA2C2130A}"/>
                </c:ext>
              </c:extLst>
            </c:dLbl>
            <c:dLbl>
              <c:idx val="291"/>
              <c:tx>
                <c:rich>
                  <a:bodyPr/>
                  <a:lstStyle/>
                  <a:p>
                    <a:fld id="{60A75331-23C9-4BF6-B086-3FB79B3965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D-C93E-482B-9F1E-A38FA2C2130A}"/>
                </c:ext>
              </c:extLst>
            </c:dLbl>
            <c:dLbl>
              <c:idx val="292"/>
              <c:tx>
                <c:rich>
                  <a:bodyPr/>
                  <a:lstStyle/>
                  <a:p>
                    <a:fld id="{53A792D7-0302-4793-A4CB-367B2D1683B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E-C93E-482B-9F1E-A38FA2C2130A}"/>
                </c:ext>
              </c:extLst>
            </c:dLbl>
            <c:dLbl>
              <c:idx val="293"/>
              <c:tx>
                <c:rich>
                  <a:bodyPr/>
                  <a:lstStyle/>
                  <a:p>
                    <a:fld id="{1C3E2530-9056-44E0-9AB4-9A142F4FE2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7F-C93E-482B-9F1E-A38FA2C2130A}"/>
                </c:ext>
              </c:extLst>
            </c:dLbl>
            <c:dLbl>
              <c:idx val="294"/>
              <c:tx>
                <c:rich>
                  <a:bodyPr/>
                  <a:lstStyle/>
                  <a:p>
                    <a:fld id="{07C834C5-B173-42F7-8213-0BE9394A57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0-C93E-482B-9F1E-A38FA2C2130A}"/>
                </c:ext>
              </c:extLst>
            </c:dLbl>
            <c:dLbl>
              <c:idx val="295"/>
              <c:tx>
                <c:rich>
                  <a:bodyPr/>
                  <a:lstStyle/>
                  <a:p>
                    <a:fld id="{7603887E-5807-4565-A2A6-6BCDC76937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1-C93E-482B-9F1E-A38FA2C2130A}"/>
                </c:ext>
              </c:extLst>
            </c:dLbl>
            <c:dLbl>
              <c:idx val="296"/>
              <c:tx>
                <c:rich>
                  <a:bodyPr/>
                  <a:lstStyle/>
                  <a:p>
                    <a:fld id="{4C8A02A1-C2F7-4C5A-B5D8-624AC5C345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2-C93E-482B-9F1E-A38FA2C2130A}"/>
                </c:ext>
              </c:extLst>
            </c:dLbl>
            <c:dLbl>
              <c:idx val="297"/>
              <c:tx>
                <c:rich>
                  <a:bodyPr/>
                  <a:lstStyle/>
                  <a:p>
                    <a:fld id="{F7A0D67C-8F63-45E0-A896-93D93CEDDC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3-C93E-482B-9F1E-A38FA2C2130A}"/>
                </c:ext>
              </c:extLst>
            </c:dLbl>
            <c:dLbl>
              <c:idx val="298"/>
              <c:tx>
                <c:rich>
                  <a:bodyPr/>
                  <a:lstStyle/>
                  <a:p>
                    <a:fld id="{3F19C1AC-9A53-4388-BF2F-369CFC0199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4-C93E-482B-9F1E-A38FA2C2130A}"/>
                </c:ext>
              </c:extLst>
            </c:dLbl>
            <c:dLbl>
              <c:idx val="299"/>
              <c:tx>
                <c:rich>
                  <a:bodyPr/>
                  <a:lstStyle/>
                  <a:p>
                    <a:fld id="{E9BB71EC-B5DC-4280-B990-34059CD88C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5-C93E-482B-9F1E-A38FA2C2130A}"/>
                </c:ext>
              </c:extLst>
            </c:dLbl>
            <c:dLbl>
              <c:idx val="300"/>
              <c:tx>
                <c:rich>
                  <a:bodyPr/>
                  <a:lstStyle/>
                  <a:p>
                    <a:fld id="{B23A3EEE-8C17-42A1-AAE7-10B053A265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6-C93E-482B-9F1E-A38FA2C2130A}"/>
                </c:ext>
              </c:extLst>
            </c:dLbl>
            <c:dLbl>
              <c:idx val="301"/>
              <c:tx>
                <c:rich>
                  <a:bodyPr/>
                  <a:lstStyle/>
                  <a:p>
                    <a:fld id="{A6A65F5B-876E-4315-8227-8DD9127F90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7-C93E-482B-9F1E-A38FA2C2130A}"/>
                </c:ext>
              </c:extLst>
            </c:dLbl>
            <c:dLbl>
              <c:idx val="302"/>
              <c:tx>
                <c:rich>
                  <a:bodyPr/>
                  <a:lstStyle/>
                  <a:p>
                    <a:fld id="{3046344A-DFA0-47C0-81CF-D6D78CCB02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8-C93E-482B-9F1E-A38FA2C2130A}"/>
                </c:ext>
              </c:extLst>
            </c:dLbl>
            <c:dLbl>
              <c:idx val="303"/>
              <c:tx>
                <c:rich>
                  <a:bodyPr/>
                  <a:lstStyle/>
                  <a:p>
                    <a:fld id="{E447383B-AFFD-44F1-BA7D-1EECD10ED4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9-C93E-482B-9F1E-A38FA2C2130A}"/>
                </c:ext>
              </c:extLst>
            </c:dLbl>
            <c:dLbl>
              <c:idx val="304"/>
              <c:tx>
                <c:rich>
                  <a:bodyPr/>
                  <a:lstStyle/>
                  <a:p>
                    <a:fld id="{4C860CD8-83B4-42B3-9368-38AD656435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A-C93E-482B-9F1E-A38FA2C2130A}"/>
                </c:ext>
              </c:extLst>
            </c:dLbl>
            <c:dLbl>
              <c:idx val="305"/>
              <c:tx>
                <c:rich>
                  <a:bodyPr/>
                  <a:lstStyle/>
                  <a:p>
                    <a:fld id="{39E02887-1CCF-4C0E-AC25-0B8A4E54B6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B-C93E-482B-9F1E-A38FA2C2130A}"/>
                </c:ext>
              </c:extLst>
            </c:dLbl>
            <c:dLbl>
              <c:idx val="306"/>
              <c:tx>
                <c:rich>
                  <a:bodyPr/>
                  <a:lstStyle/>
                  <a:p>
                    <a:fld id="{A530852B-15FA-4DFA-A6DE-7F824708ED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C-C93E-482B-9F1E-A38FA2C2130A}"/>
                </c:ext>
              </c:extLst>
            </c:dLbl>
            <c:dLbl>
              <c:idx val="307"/>
              <c:tx>
                <c:rich>
                  <a:bodyPr/>
                  <a:lstStyle/>
                  <a:p>
                    <a:fld id="{B73AC56C-10A2-4E9C-B377-A38EB37751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D-C93E-482B-9F1E-A38FA2C2130A}"/>
                </c:ext>
              </c:extLst>
            </c:dLbl>
            <c:dLbl>
              <c:idx val="308"/>
              <c:tx>
                <c:rich>
                  <a:bodyPr/>
                  <a:lstStyle/>
                  <a:p>
                    <a:fld id="{C3FC0F73-7560-4EFB-8F6D-ED193B3D44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E-C93E-482B-9F1E-A38FA2C2130A}"/>
                </c:ext>
              </c:extLst>
            </c:dLbl>
            <c:dLbl>
              <c:idx val="309"/>
              <c:tx>
                <c:rich>
                  <a:bodyPr/>
                  <a:lstStyle/>
                  <a:p>
                    <a:fld id="{050E4BCC-27FD-45B3-AF43-577009852D7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8F-C93E-482B-9F1E-A38FA2C2130A}"/>
                </c:ext>
              </c:extLst>
            </c:dLbl>
            <c:dLbl>
              <c:idx val="310"/>
              <c:tx>
                <c:rich>
                  <a:bodyPr/>
                  <a:lstStyle/>
                  <a:p>
                    <a:fld id="{E29CB8A7-AF9D-4BB3-8B91-FDD824EE72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0-C93E-482B-9F1E-A38FA2C2130A}"/>
                </c:ext>
              </c:extLst>
            </c:dLbl>
            <c:dLbl>
              <c:idx val="311"/>
              <c:tx>
                <c:rich>
                  <a:bodyPr/>
                  <a:lstStyle/>
                  <a:p>
                    <a:fld id="{78C6103F-0D64-429C-A94F-277942F9CF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1-C93E-482B-9F1E-A38FA2C2130A}"/>
                </c:ext>
              </c:extLst>
            </c:dLbl>
            <c:dLbl>
              <c:idx val="312"/>
              <c:tx>
                <c:rich>
                  <a:bodyPr/>
                  <a:lstStyle/>
                  <a:p>
                    <a:fld id="{2BD3D69E-26FD-40FB-89AA-E9B3F689D0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2-C93E-482B-9F1E-A38FA2C2130A}"/>
                </c:ext>
              </c:extLst>
            </c:dLbl>
            <c:dLbl>
              <c:idx val="313"/>
              <c:tx>
                <c:rich>
                  <a:bodyPr/>
                  <a:lstStyle/>
                  <a:p>
                    <a:fld id="{F7B4600A-CB71-474A-B86A-D523781001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3-C93E-482B-9F1E-A38FA2C2130A}"/>
                </c:ext>
              </c:extLst>
            </c:dLbl>
            <c:dLbl>
              <c:idx val="314"/>
              <c:tx>
                <c:rich>
                  <a:bodyPr/>
                  <a:lstStyle/>
                  <a:p>
                    <a:fld id="{50C9BC71-B5F1-419A-A2B1-D8FAE60DDD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4-C93E-482B-9F1E-A38FA2C2130A}"/>
                </c:ext>
              </c:extLst>
            </c:dLbl>
            <c:dLbl>
              <c:idx val="315"/>
              <c:tx>
                <c:rich>
                  <a:bodyPr/>
                  <a:lstStyle/>
                  <a:p>
                    <a:fld id="{C9D2D5A9-F1FF-493D-84ED-FA0E37D854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5-C93E-482B-9F1E-A38FA2C2130A}"/>
                </c:ext>
              </c:extLst>
            </c:dLbl>
            <c:dLbl>
              <c:idx val="316"/>
              <c:tx>
                <c:rich>
                  <a:bodyPr/>
                  <a:lstStyle/>
                  <a:p>
                    <a:fld id="{3DCC8634-AE85-4327-934D-5801C535B9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6-C93E-482B-9F1E-A38FA2C2130A}"/>
                </c:ext>
              </c:extLst>
            </c:dLbl>
            <c:dLbl>
              <c:idx val="317"/>
              <c:tx>
                <c:rich>
                  <a:bodyPr/>
                  <a:lstStyle/>
                  <a:p>
                    <a:fld id="{D51EEC58-8B5B-4B77-9BCC-EDB1EF1F44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7-C93E-482B-9F1E-A38FA2C2130A}"/>
                </c:ext>
              </c:extLst>
            </c:dLbl>
            <c:dLbl>
              <c:idx val="318"/>
              <c:tx>
                <c:rich>
                  <a:bodyPr/>
                  <a:lstStyle/>
                  <a:p>
                    <a:fld id="{BDAE2F99-726F-4E3A-83E0-02F2FE75CA7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8-C93E-482B-9F1E-A38FA2C2130A}"/>
                </c:ext>
              </c:extLst>
            </c:dLbl>
            <c:dLbl>
              <c:idx val="319"/>
              <c:tx>
                <c:rich>
                  <a:bodyPr/>
                  <a:lstStyle/>
                  <a:p>
                    <a:fld id="{2E845AAC-0AFA-4116-A0D7-B7EB882500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9-C93E-482B-9F1E-A38FA2C2130A}"/>
                </c:ext>
              </c:extLst>
            </c:dLbl>
            <c:dLbl>
              <c:idx val="320"/>
              <c:tx>
                <c:rich>
                  <a:bodyPr/>
                  <a:lstStyle/>
                  <a:p>
                    <a:fld id="{5E8BC8CF-18F6-421B-910B-61C497DEF8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A-C93E-482B-9F1E-A38FA2C2130A}"/>
                </c:ext>
              </c:extLst>
            </c:dLbl>
            <c:dLbl>
              <c:idx val="321"/>
              <c:tx>
                <c:rich>
                  <a:bodyPr/>
                  <a:lstStyle/>
                  <a:p>
                    <a:fld id="{5087E86C-3613-487E-874A-CF4AE40E6B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B-C93E-482B-9F1E-A38FA2C2130A}"/>
                </c:ext>
              </c:extLst>
            </c:dLbl>
            <c:dLbl>
              <c:idx val="322"/>
              <c:tx>
                <c:rich>
                  <a:bodyPr/>
                  <a:lstStyle/>
                  <a:p>
                    <a:fld id="{2A674B11-6C72-4C3C-BC57-C8CD6623F0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C-C93E-482B-9F1E-A38FA2C2130A}"/>
                </c:ext>
              </c:extLst>
            </c:dLbl>
            <c:dLbl>
              <c:idx val="323"/>
              <c:tx>
                <c:rich>
                  <a:bodyPr/>
                  <a:lstStyle/>
                  <a:p>
                    <a:fld id="{A8B57248-43F5-4869-8634-968A7975C6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D-C93E-482B-9F1E-A38FA2C2130A}"/>
                </c:ext>
              </c:extLst>
            </c:dLbl>
            <c:dLbl>
              <c:idx val="324"/>
              <c:tx>
                <c:rich>
                  <a:bodyPr/>
                  <a:lstStyle/>
                  <a:p>
                    <a:fld id="{9313031F-5674-4996-B484-C5E54F9968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E-C93E-482B-9F1E-A38FA2C2130A}"/>
                </c:ext>
              </c:extLst>
            </c:dLbl>
            <c:dLbl>
              <c:idx val="325"/>
              <c:tx>
                <c:rich>
                  <a:bodyPr/>
                  <a:lstStyle/>
                  <a:p>
                    <a:fld id="{2B174791-DE8C-4439-A839-EE9F084F83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9F-C93E-482B-9F1E-A38FA2C2130A}"/>
                </c:ext>
              </c:extLst>
            </c:dLbl>
            <c:dLbl>
              <c:idx val="326"/>
              <c:tx>
                <c:rich>
                  <a:bodyPr/>
                  <a:lstStyle/>
                  <a:p>
                    <a:fld id="{9BCF7801-57D5-4FAD-B53F-763CEB477E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0-C93E-482B-9F1E-A38FA2C2130A}"/>
                </c:ext>
              </c:extLst>
            </c:dLbl>
            <c:dLbl>
              <c:idx val="327"/>
              <c:tx>
                <c:rich>
                  <a:bodyPr/>
                  <a:lstStyle/>
                  <a:p>
                    <a:fld id="{105961A1-9C3C-4982-9CF1-4516609B38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1-C93E-482B-9F1E-A38FA2C2130A}"/>
                </c:ext>
              </c:extLst>
            </c:dLbl>
            <c:dLbl>
              <c:idx val="328"/>
              <c:tx>
                <c:rich>
                  <a:bodyPr/>
                  <a:lstStyle/>
                  <a:p>
                    <a:fld id="{FEA7BE92-0B58-4A47-98A2-FE1416BD4D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2-C93E-482B-9F1E-A38FA2C2130A}"/>
                </c:ext>
              </c:extLst>
            </c:dLbl>
            <c:dLbl>
              <c:idx val="329"/>
              <c:tx>
                <c:rich>
                  <a:bodyPr/>
                  <a:lstStyle/>
                  <a:p>
                    <a:fld id="{50B517A6-42E1-4EDE-A4F5-DB0D87936F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3-C93E-482B-9F1E-A38FA2C2130A}"/>
                </c:ext>
              </c:extLst>
            </c:dLbl>
            <c:dLbl>
              <c:idx val="330"/>
              <c:tx>
                <c:rich>
                  <a:bodyPr/>
                  <a:lstStyle/>
                  <a:p>
                    <a:fld id="{E2387967-68A3-464B-BB15-CB890E4FDA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4-C93E-482B-9F1E-A38FA2C2130A}"/>
                </c:ext>
              </c:extLst>
            </c:dLbl>
            <c:dLbl>
              <c:idx val="331"/>
              <c:tx>
                <c:rich>
                  <a:bodyPr/>
                  <a:lstStyle/>
                  <a:p>
                    <a:fld id="{7A95E909-1861-41BE-979E-FF263DF3D2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5-C93E-482B-9F1E-A38FA2C2130A}"/>
                </c:ext>
              </c:extLst>
            </c:dLbl>
            <c:dLbl>
              <c:idx val="332"/>
              <c:tx>
                <c:rich>
                  <a:bodyPr/>
                  <a:lstStyle/>
                  <a:p>
                    <a:fld id="{88710C14-83A0-4013-97D7-CA7C6D538B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6-C93E-482B-9F1E-A38FA2C2130A}"/>
                </c:ext>
              </c:extLst>
            </c:dLbl>
            <c:dLbl>
              <c:idx val="333"/>
              <c:tx>
                <c:rich>
                  <a:bodyPr/>
                  <a:lstStyle/>
                  <a:p>
                    <a:fld id="{47C41912-638C-4024-BC2A-C631041A65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7-C93E-482B-9F1E-A38FA2C2130A}"/>
                </c:ext>
              </c:extLst>
            </c:dLbl>
            <c:dLbl>
              <c:idx val="334"/>
              <c:tx>
                <c:rich>
                  <a:bodyPr/>
                  <a:lstStyle/>
                  <a:p>
                    <a:fld id="{FC1016FC-18F1-44AD-AF24-93C4F27223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8-C93E-482B-9F1E-A38FA2C2130A}"/>
                </c:ext>
              </c:extLst>
            </c:dLbl>
            <c:dLbl>
              <c:idx val="335"/>
              <c:tx>
                <c:rich>
                  <a:bodyPr/>
                  <a:lstStyle/>
                  <a:p>
                    <a:fld id="{56B2A76F-A4D8-4AC7-A525-DA698B16628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9-C93E-482B-9F1E-A38FA2C2130A}"/>
                </c:ext>
              </c:extLst>
            </c:dLbl>
            <c:dLbl>
              <c:idx val="336"/>
              <c:tx>
                <c:rich>
                  <a:bodyPr/>
                  <a:lstStyle/>
                  <a:p>
                    <a:fld id="{7EBA133B-EAF9-4EDB-954B-9A16FAFDC1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A-C93E-482B-9F1E-A38FA2C2130A}"/>
                </c:ext>
              </c:extLst>
            </c:dLbl>
            <c:dLbl>
              <c:idx val="337"/>
              <c:tx>
                <c:rich>
                  <a:bodyPr/>
                  <a:lstStyle/>
                  <a:p>
                    <a:fld id="{D4CA977A-68A8-4B35-BACC-DAA240DE5B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B-C93E-482B-9F1E-A38FA2C2130A}"/>
                </c:ext>
              </c:extLst>
            </c:dLbl>
            <c:dLbl>
              <c:idx val="338"/>
              <c:tx>
                <c:rich>
                  <a:bodyPr/>
                  <a:lstStyle/>
                  <a:p>
                    <a:fld id="{3CB6B4B6-92C4-4F66-B5A7-34A1F11836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C-C93E-482B-9F1E-A38FA2C2130A}"/>
                </c:ext>
              </c:extLst>
            </c:dLbl>
            <c:dLbl>
              <c:idx val="339"/>
              <c:tx>
                <c:rich>
                  <a:bodyPr/>
                  <a:lstStyle/>
                  <a:p>
                    <a:fld id="{8D7E55DB-6EEC-4458-B5E1-CB391B6314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D-C93E-482B-9F1E-A38FA2C2130A}"/>
                </c:ext>
              </c:extLst>
            </c:dLbl>
            <c:dLbl>
              <c:idx val="340"/>
              <c:tx>
                <c:rich>
                  <a:bodyPr/>
                  <a:lstStyle/>
                  <a:p>
                    <a:fld id="{922A08FC-563E-49B4-9384-9E1E70FC72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E-C93E-482B-9F1E-A38FA2C2130A}"/>
                </c:ext>
              </c:extLst>
            </c:dLbl>
            <c:dLbl>
              <c:idx val="341"/>
              <c:tx>
                <c:rich>
                  <a:bodyPr/>
                  <a:lstStyle/>
                  <a:p>
                    <a:fld id="{53D39B96-A002-431D-9F45-07C613FEDA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AF-C93E-482B-9F1E-A38FA2C2130A}"/>
                </c:ext>
              </c:extLst>
            </c:dLbl>
            <c:dLbl>
              <c:idx val="342"/>
              <c:tx>
                <c:rich>
                  <a:bodyPr/>
                  <a:lstStyle/>
                  <a:p>
                    <a:fld id="{21533846-D58D-4C42-BAA7-9EFA80B14A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0-C93E-482B-9F1E-A38FA2C2130A}"/>
                </c:ext>
              </c:extLst>
            </c:dLbl>
            <c:dLbl>
              <c:idx val="343"/>
              <c:tx>
                <c:rich>
                  <a:bodyPr/>
                  <a:lstStyle/>
                  <a:p>
                    <a:fld id="{8A44E5D4-372E-45CC-B3AB-407D068590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1-C93E-482B-9F1E-A38FA2C2130A}"/>
                </c:ext>
              </c:extLst>
            </c:dLbl>
            <c:dLbl>
              <c:idx val="344"/>
              <c:tx>
                <c:rich>
                  <a:bodyPr/>
                  <a:lstStyle/>
                  <a:p>
                    <a:fld id="{28F5D79E-F4EB-49D2-8F85-C0412C0656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2-C93E-482B-9F1E-A38FA2C2130A}"/>
                </c:ext>
              </c:extLst>
            </c:dLbl>
            <c:dLbl>
              <c:idx val="345"/>
              <c:tx>
                <c:rich>
                  <a:bodyPr/>
                  <a:lstStyle/>
                  <a:p>
                    <a:fld id="{EC9BD64D-61AF-41EA-9CEF-C769FD8517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3-C93E-482B-9F1E-A38FA2C2130A}"/>
                </c:ext>
              </c:extLst>
            </c:dLbl>
            <c:dLbl>
              <c:idx val="346"/>
              <c:tx>
                <c:rich>
                  <a:bodyPr/>
                  <a:lstStyle/>
                  <a:p>
                    <a:fld id="{377158F9-7CDE-434D-BA28-DC71996788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4-C93E-482B-9F1E-A38FA2C2130A}"/>
                </c:ext>
              </c:extLst>
            </c:dLbl>
            <c:dLbl>
              <c:idx val="347"/>
              <c:tx>
                <c:rich>
                  <a:bodyPr/>
                  <a:lstStyle/>
                  <a:p>
                    <a:fld id="{F7996509-AF2B-4C55-A06B-5F270E5C64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5-C93E-482B-9F1E-A38FA2C2130A}"/>
                </c:ext>
              </c:extLst>
            </c:dLbl>
            <c:dLbl>
              <c:idx val="348"/>
              <c:tx>
                <c:rich>
                  <a:bodyPr/>
                  <a:lstStyle/>
                  <a:p>
                    <a:fld id="{FC7F7A8A-8EAB-4EB3-BA66-A0DAE433C6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6-C93E-482B-9F1E-A38FA2C2130A}"/>
                </c:ext>
              </c:extLst>
            </c:dLbl>
            <c:dLbl>
              <c:idx val="349"/>
              <c:tx>
                <c:rich>
                  <a:bodyPr/>
                  <a:lstStyle/>
                  <a:p>
                    <a:fld id="{BA13EF20-6C0E-4E34-BF76-61F864C619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7-C93E-482B-9F1E-A38FA2C2130A}"/>
                </c:ext>
              </c:extLst>
            </c:dLbl>
            <c:dLbl>
              <c:idx val="350"/>
              <c:tx>
                <c:rich>
                  <a:bodyPr/>
                  <a:lstStyle/>
                  <a:p>
                    <a:fld id="{9FB18050-62B6-490C-8FB7-88736C7606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8-C93E-482B-9F1E-A38FA2C2130A}"/>
                </c:ext>
              </c:extLst>
            </c:dLbl>
            <c:dLbl>
              <c:idx val="351"/>
              <c:tx>
                <c:rich>
                  <a:bodyPr/>
                  <a:lstStyle/>
                  <a:p>
                    <a:fld id="{4B53664C-D021-4D66-9966-C2E0330BF7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9-C93E-482B-9F1E-A38FA2C2130A}"/>
                </c:ext>
              </c:extLst>
            </c:dLbl>
            <c:dLbl>
              <c:idx val="352"/>
              <c:tx>
                <c:rich>
                  <a:bodyPr/>
                  <a:lstStyle/>
                  <a:p>
                    <a:fld id="{6AF43C5F-34D7-4CA6-9965-163C4CBDC3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A-C93E-482B-9F1E-A38FA2C2130A}"/>
                </c:ext>
              </c:extLst>
            </c:dLbl>
            <c:dLbl>
              <c:idx val="353"/>
              <c:tx>
                <c:rich>
                  <a:bodyPr/>
                  <a:lstStyle/>
                  <a:p>
                    <a:fld id="{AA1BA7DE-E913-41C3-BC74-9EA4A012B4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B-C93E-482B-9F1E-A38FA2C2130A}"/>
                </c:ext>
              </c:extLst>
            </c:dLbl>
            <c:dLbl>
              <c:idx val="354"/>
              <c:tx>
                <c:rich>
                  <a:bodyPr/>
                  <a:lstStyle/>
                  <a:p>
                    <a:fld id="{9A6B3BF2-3B62-413D-9F05-F4CF841292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C-C93E-482B-9F1E-A38FA2C2130A}"/>
                </c:ext>
              </c:extLst>
            </c:dLbl>
            <c:dLbl>
              <c:idx val="355"/>
              <c:tx>
                <c:rich>
                  <a:bodyPr/>
                  <a:lstStyle/>
                  <a:p>
                    <a:fld id="{0F613FDA-2410-4CFF-AF27-A74271C2A0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D-C93E-482B-9F1E-A38FA2C2130A}"/>
                </c:ext>
              </c:extLst>
            </c:dLbl>
            <c:dLbl>
              <c:idx val="356"/>
              <c:tx>
                <c:rich>
                  <a:bodyPr/>
                  <a:lstStyle/>
                  <a:p>
                    <a:fld id="{34A7BF80-8FA5-4915-94EA-5342B6C7C8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E-C93E-482B-9F1E-A38FA2C2130A}"/>
                </c:ext>
              </c:extLst>
            </c:dLbl>
            <c:dLbl>
              <c:idx val="357"/>
              <c:tx>
                <c:rich>
                  <a:bodyPr/>
                  <a:lstStyle/>
                  <a:p>
                    <a:fld id="{D694EBC8-4145-42BC-A8F0-63E27437AC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BF-C93E-482B-9F1E-A38FA2C2130A}"/>
                </c:ext>
              </c:extLst>
            </c:dLbl>
            <c:dLbl>
              <c:idx val="358"/>
              <c:tx>
                <c:rich>
                  <a:bodyPr/>
                  <a:lstStyle/>
                  <a:p>
                    <a:fld id="{26FCCC2A-6F2F-4885-8044-8089E2B9D1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0-C93E-482B-9F1E-A38FA2C2130A}"/>
                </c:ext>
              </c:extLst>
            </c:dLbl>
            <c:dLbl>
              <c:idx val="359"/>
              <c:tx>
                <c:rich>
                  <a:bodyPr/>
                  <a:lstStyle/>
                  <a:p>
                    <a:fld id="{952D3679-FA12-4806-9CB5-B1A78FD49B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1-C93E-482B-9F1E-A38FA2C2130A}"/>
                </c:ext>
              </c:extLst>
            </c:dLbl>
            <c:dLbl>
              <c:idx val="360"/>
              <c:tx>
                <c:rich>
                  <a:bodyPr/>
                  <a:lstStyle/>
                  <a:p>
                    <a:fld id="{95F1CA6B-0401-4FEC-AABB-65B353D988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2-C93E-482B-9F1E-A38FA2C2130A}"/>
                </c:ext>
              </c:extLst>
            </c:dLbl>
            <c:dLbl>
              <c:idx val="361"/>
              <c:tx>
                <c:rich>
                  <a:bodyPr/>
                  <a:lstStyle/>
                  <a:p>
                    <a:fld id="{010D4227-C464-4FE1-A3BE-59827B951A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3-C93E-482B-9F1E-A38FA2C2130A}"/>
                </c:ext>
              </c:extLst>
            </c:dLbl>
            <c:dLbl>
              <c:idx val="362"/>
              <c:tx>
                <c:rich>
                  <a:bodyPr/>
                  <a:lstStyle/>
                  <a:p>
                    <a:fld id="{4D86F3E9-65FA-4DC4-8FB3-7889F10D68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4-C93E-482B-9F1E-A38FA2C2130A}"/>
                </c:ext>
              </c:extLst>
            </c:dLbl>
            <c:dLbl>
              <c:idx val="363"/>
              <c:tx>
                <c:rich>
                  <a:bodyPr/>
                  <a:lstStyle/>
                  <a:p>
                    <a:fld id="{DC4A62CB-A242-4A1B-97D7-78CB7CD162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5-C93E-482B-9F1E-A38FA2C2130A}"/>
                </c:ext>
              </c:extLst>
            </c:dLbl>
            <c:dLbl>
              <c:idx val="364"/>
              <c:tx>
                <c:rich>
                  <a:bodyPr/>
                  <a:lstStyle/>
                  <a:p>
                    <a:fld id="{D691CA6B-5B5B-4BD1-9C95-6671AFD158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6-C93E-482B-9F1E-A38FA2C2130A}"/>
                </c:ext>
              </c:extLst>
            </c:dLbl>
            <c:dLbl>
              <c:idx val="365"/>
              <c:tx>
                <c:rich>
                  <a:bodyPr/>
                  <a:lstStyle/>
                  <a:p>
                    <a:fld id="{35D3497D-3E54-41BB-BF56-6A07F3B1BF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7-C93E-482B-9F1E-A38FA2C2130A}"/>
                </c:ext>
              </c:extLst>
            </c:dLbl>
            <c:dLbl>
              <c:idx val="366"/>
              <c:tx>
                <c:rich>
                  <a:bodyPr/>
                  <a:lstStyle/>
                  <a:p>
                    <a:fld id="{DA4E7584-B692-43AC-ABCB-F8091F69EB8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8-C93E-482B-9F1E-A38FA2C2130A}"/>
                </c:ext>
              </c:extLst>
            </c:dLbl>
            <c:dLbl>
              <c:idx val="367"/>
              <c:tx>
                <c:rich>
                  <a:bodyPr/>
                  <a:lstStyle/>
                  <a:p>
                    <a:fld id="{2D0BEBF0-C51D-4B5D-A9FD-C8E62F0F41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9-C93E-482B-9F1E-A38FA2C2130A}"/>
                </c:ext>
              </c:extLst>
            </c:dLbl>
            <c:dLbl>
              <c:idx val="368"/>
              <c:tx>
                <c:rich>
                  <a:bodyPr/>
                  <a:lstStyle/>
                  <a:p>
                    <a:fld id="{C69638FE-6F06-42D8-B00F-6B0F30E4D7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A-C93E-482B-9F1E-A38FA2C2130A}"/>
                </c:ext>
              </c:extLst>
            </c:dLbl>
            <c:dLbl>
              <c:idx val="369"/>
              <c:tx>
                <c:rich>
                  <a:bodyPr/>
                  <a:lstStyle/>
                  <a:p>
                    <a:fld id="{42EF5322-F472-41EE-96F0-8CA9D61360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B-C93E-482B-9F1E-A38FA2C2130A}"/>
                </c:ext>
              </c:extLst>
            </c:dLbl>
            <c:dLbl>
              <c:idx val="370"/>
              <c:tx>
                <c:rich>
                  <a:bodyPr/>
                  <a:lstStyle/>
                  <a:p>
                    <a:fld id="{0167DF3A-2101-4AD4-B190-83FD6AE8B7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C-C93E-482B-9F1E-A38FA2C2130A}"/>
                </c:ext>
              </c:extLst>
            </c:dLbl>
            <c:dLbl>
              <c:idx val="371"/>
              <c:tx>
                <c:rich>
                  <a:bodyPr/>
                  <a:lstStyle/>
                  <a:p>
                    <a:fld id="{F26F5100-4960-44B4-903B-DEA3D55DED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D-C93E-482B-9F1E-A38FA2C2130A}"/>
                </c:ext>
              </c:extLst>
            </c:dLbl>
            <c:dLbl>
              <c:idx val="372"/>
              <c:tx>
                <c:rich>
                  <a:bodyPr/>
                  <a:lstStyle/>
                  <a:p>
                    <a:fld id="{18DFCDE0-9960-419F-ADD2-0037F2A448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E-C93E-482B-9F1E-A38FA2C2130A}"/>
                </c:ext>
              </c:extLst>
            </c:dLbl>
            <c:dLbl>
              <c:idx val="373"/>
              <c:tx>
                <c:rich>
                  <a:bodyPr/>
                  <a:lstStyle/>
                  <a:p>
                    <a:fld id="{8F38A130-AFD8-4B1C-8E8C-A93E3A11EB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CF-C93E-482B-9F1E-A38FA2C2130A}"/>
                </c:ext>
              </c:extLst>
            </c:dLbl>
            <c:dLbl>
              <c:idx val="374"/>
              <c:tx>
                <c:rich>
                  <a:bodyPr/>
                  <a:lstStyle/>
                  <a:p>
                    <a:fld id="{EB836E23-237D-4711-AD46-13C84E565D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0-C93E-482B-9F1E-A38FA2C2130A}"/>
                </c:ext>
              </c:extLst>
            </c:dLbl>
            <c:dLbl>
              <c:idx val="375"/>
              <c:tx>
                <c:rich>
                  <a:bodyPr/>
                  <a:lstStyle/>
                  <a:p>
                    <a:fld id="{BA630207-69BE-4403-A476-94C3FA8F34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1-C93E-482B-9F1E-A38FA2C2130A}"/>
                </c:ext>
              </c:extLst>
            </c:dLbl>
            <c:dLbl>
              <c:idx val="376"/>
              <c:tx>
                <c:rich>
                  <a:bodyPr/>
                  <a:lstStyle/>
                  <a:p>
                    <a:fld id="{C72FCAAF-EAE7-40AD-B775-7F909F9B48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2-C93E-482B-9F1E-A38FA2C2130A}"/>
                </c:ext>
              </c:extLst>
            </c:dLbl>
            <c:dLbl>
              <c:idx val="377"/>
              <c:tx>
                <c:rich>
                  <a:bodyPr/>
                  <a:lstStyle/>
                  <a:p>
                    <a:fld id="{8F6AAB44-F702-4C19-B2DD-563DE5612DF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3-C93E-482B-9F1E-A38FA2C2130A}"/>
                </c:ext>
              </c:extLst>
            </c:dLbl>
            <c:dLbl>
              <c:idx val="378"/>
              <c:tx>
                <c:rich>
                  <a:bodyPr/>
                  <a:lstStyle/>
                  <a:p>
                    <a:fld id="{79CD6D10-492F-4F3E-8A21-9871A2227A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4-C93E-482B-9F1E-A38FA2C2130A}"/>
                </c:ext>
              </c:extLst>
            </c:dLbl>
            <c:dLbl>
              <c:idx val="379"/>
              <c:tx>
                <c:rich>
                  <a:bodyPr/>
                  <a:lstStyle/>
                  <a:p>
                    <a:fld id="{A0E20F9C-6410-4ED1-B428-1AE58A3B7D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5-C93E-482B-9F1E-A38FA2C2130A}"/>
                </c:ext>
              </c:extLst>
            </c:dLbl>
            <c:dLbl>
              <c:idx val="380"/>
              <c:tx>
                <c:rich>
                  <a:bodyPr/>
                  <a:lstStyle/>
                  <a:p>
                    <a:fld id="{2CECFA80-C630-4076-810A-24C60D6833D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6-C93E-482B-9F1E-A38FA2C2130A}"/>
                </c:ext>
              </c:extLst>
            </c:dLbl>
            <c:dLbl>
              <c:idx val="381"/>
              <c:tx>
                <c:rich>
                  <a:bodyPr/>
                  <a:lstStyle/>
                  <a:p>
                    <a:fld id="{DBB46978-7B45-49A9-BE8C-781251D91E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7-C93E-482B-9F1E-A38FA2C2130A}"/>
                </c:ext>
              </c:extLst>
            </c:dLbl>
            <c:dLbl>
              <c:idx val="382"/>
              <c:tx>
                <c:rich>
                  <a:bodyPr/>
                  <a:lstStyle/>
                  <a:p>
                    <a:fld id="{D466784B-FF15-44F5-B06D-5F2546990D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8-C93E-482B-9F1E-A38FA2C2130A}"/>
                </c:ext>
              </c:extLst>
            </c:dLbl>
            <c:dLbl>
              <c:idx val="383"/>
              <c:tx>
                <c:rich>
                  <a:bodyPr/>
                  <a:lstStyle/>
                  <a:p>
                    <a:fld id="{5561606F-D22D-48CC-8151-A6072C3B97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9-C93E-482B-9F1E-A38FA2C2130A}"/>
                </c:ext>
              </c:extLst>
            </c:dLbl>
            <c:dLbl>
              <c:idx val="384"/>
              <c:tx>
                <c:rich>
                  <a:bodyPr/>
                  <a:lstStyle/>
                  <a:p>
                    <a:fld id="{7F0E0DA7-777C-4F82-B463-DD5A6E1511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A-C93E-482B-9F1E-A38FA2C2130A}"/>
                </c:ext>
              </c:extLst>
            </c:dLbl>
            <c:dLbl>
              <c:idx val="385"/>
              <c:tx>
                <c:rich>
                  <a:bodyPr/>
                  <a:lstStyle/>
                  <a:p>
                    <a:fld id="{A6EC9B01-3C6A-4B55-9C8B-E4BDE7B97E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B-C93E-482B-9F1E-A38FA2C2130A}"/>
                </c:ext>
              </c:extLst>
            </c:dLbl>
            <c:dLbl>
              <c:idx val="386"/>
              <c:tx>
                <c:rich>
                  <a:bodyPr/>
                  <a:lstStyle/>
                  <a:p>
                    <a:fld id="{9BDF3896-193D-4A65-81C4-A9ED1B6D8C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C-C93E-482B-9F1E-A38FA2C2130A}"/>
                </c:ext>
              </c:extLst>
            </c:dLbl>
            <c:dLbl>
              <c:idx val="387"/>
              <c:tx>
                <c:rich>
                  <a:bodyPr/>
                  <a:lstStyle/>
                  <a:p>
                    <a:fld id="{5E9E21B1-FB2B-4D4C-8490-526AB19382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D-C93E-482B-9F1E-A38FA2C2130A}"/>
                </c:ext>
              </c:extLst>
            </c:dLbl>
            <c:dLbl>
              <c:idx val="388"/>
              <c:tx>
                <c:rich>
                  <a:bodyPr/>
                  <a:lstStyle/>
                  <a:p>
                    <a:fld id="{164D00FA-FB16-4688-AB85-E230AECC0B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E-C93E-482B-9F1E-A38FA2C2130A}"/>
                </c:ext>
              </c:extLst>
            </c:dLbl>
            <c:dLbl>
              <c:idx val="389"/>
              <c:tx>
                <c:rich>
                  <a:bodyPr/>
                  <a:lstStyle/>
                  <a:p>
                    <a:fld id="{8F01C331-7A5E-42A0-A1C3-D62B530DB7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DF-C93E-482B-9F1E-A38FA2C2130A}"/>
                </c:ext>
              </c:extLst>
            </c:dLbl>
            <c:dLbl>
              <c:idx val="390"/>
              <c:tx>
                <c:rich>
                  <a:bodyPr/>
                  <a:lstStyle/>
                  <a:p>
                    <a:fld id="{0133313F-5956-40C6-B435-CF5313FB3D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0-C93E-482B-9F1E-A38FA2C2130A}"/>
                </c:ext>
              </c:extLst>
            </c:dLbl>
            <c:dLbl>
              <c:idx val="391"/>
              <c:tx>
                <c:rich>
                  <a:bodyPr/>
                  <a:lstStyle/>
                  <a:p>
                    <a:fld id="{FB80C721-E729-472E-89FC-DB9E310525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1-C93E-482B-9F1E-A38FA2C2130A}"/>
                </c:ext>
              </c:extLst>
            </c:dLbl>
            <c:dLbl>
              <c:idx val="392"/>
              <c:tx>
                <c:rich>
                  <a:bodyPr/>
                  <a:lstStyle/>
                  <a:p>
                    <a:fld id="{6F2C742B-F553-4826-BE56-A39C03C3F4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2-C93E-482B-9F1E-A38FA2C2130A}"/>
                </c:ext>
              </c:extLst>
            </c:dLbl>
            <c:dLbl>
              <c:idx val="393"/>
              <c:tx>
                <c:rich>
                  <a:bodyPr/>
                  <a:lstStyle/>
                  <a:p>
                    <a:fld id="{8A406834-455C-4B15-ABE1-6C59DE783C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3-C93E-482B-9F1E-A38FA2C2130A}"/>
                </c:ext>
              </c:extLst>
            </c:dLbl>
            <c:dLbl>
              <c:idx val="394"/>
              <c:tx>
                <c:rich>
                  <a:bodyPr/>
                  <a:lstStyle/>
                  <a:p>
                    <a:fld id="{9CA7DDCD-CD0B-41D3-9337-6E63DE1FC9D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4-C93E-482B-9F1E-A38FA2C2130A}"/>
                </c:ext>
              </c:extLst>
            </c:dLbl>
            <c:dLbl>
              <c:idx val="395"/>
              <c:tx>
                <c:rich>
                  <a:bodyPr/>
                  <a:lstStyle/>
                  <a:p>
                    <a:fld id="{4C3EC825-BBA7-4A66-80DE-CF59ACBE28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5-C93E-482B-9F1E-A38FA2C2130A}"/>
                </c:ext>
              </c:extLst>
            </c:dLbl>
            <c:dLbl>
              <c:idx val="396"/>
              <c:tx>
                <c:rich>
                  <a:bodyPr/>
                  <a:lstStyle/>
                  <a:p>
                    <a:fld id="{3044030E-C7E9-4F60-BD0C-6CDF2975EF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6-C93E-482B-9F1E-A38FA2C2130A}"/>
                </c:ext>
              </c:extLst>
            </c:dLbl>
            <c:dLbl>
              <c:idx val="397"/>
              <c:tx>
                <c:rich>
                  <a:bodyPr/>
                  <a:lstStyle/>
                  <a:p>
                    <a:fld id="{EA812FBF-CB43-4674-A494-71F2886BF0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7-C93E-482B-9F1E-A38FA2C2130A}"/>
                </c:ext>
              </c:extLst>
            </c:dLbl>
            <c:dLbl>
              <c:idx val="398"/>
              <c:tx>
                <c:rich>
                  <a:bodyPr/>
                  <a:lstStyle/>
                  <a:p>
                    <a:fld id="{89C7EF44-9F6A-4BC1-9EC8-43CE35E375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8-C93E-482B-9F1E-A38FA2C2130A}"/>
                </c:ext>
              </c:extLst>
            </c:dLbl>
            <c:dLbl>
              <c:idx val="399"/>
              <c:tx>
                <c:rich>
                  <a:bodyPr/>
                  <a:lstStyle/>
                  <a:p>
                    <a:fld id="{8FED8634-90E9-4CD2-8795-D54B38217F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9-C93E-482B-9F1E-A38FA2C2130A}"/>
                </c:ext>
              </c:extLst>
            </c:dLbl>
            <c:dLbl>
              <c:idx val="400"/>
              <c:tx>
                <c:rich>
                  <a:bodyPr/>
                  <a:lstStyle/>
                  <a:p>
                    <a:fld id="{07B7437C-B57C-4E6C-81CD-6B82AFB527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A-C93E-482B-9F1E-A38FA2C2130A}"/>
                </c:ext>
              </c:extLst>
            </c:dLbl>
            <c:dLbl>
              <c:idx val="401"/>
              <c:tx>
                <c:rich>
                  <a:bodyPr/>
                  <a:lstStyle/>
                  <a:p>
                    <a:fld id="{29073DFC-F6A0-4881-92D3-2EB0019CFA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B-C93E-482B-9F1E-A38FA2C2130A}"/>
                </c:ext>
              </c:extLst>
            </c:dLbl>
            <c:dLbl>
              <c:idx val="402"/>
              <c:tx>
                <c:rich>
                  <a:bodyPr/>
                  <a:lstStyle/>
                  <a:p>
                    <a:fld id="{644AA071-466B-4776-AAF2-1D87FA9B2F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C-C93E-482B-9F1E-A38FA2C2130A}"/>
                </c:ext>
              </c:extLst>
            </c:dLbl>
            <c:dLbl>
              <c:idx val="403"/>
              <c:tx>
                <c:rich>
                  <a:bodyPr/>
                  <a:lstStyle/>
                  <a:p>
                    <a:fld id="{D37A74A6-BBDF-4FBA-9F6D-697DF45DBE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D-C93E-482B-9F1E-A38FA2C2130A}"/>
                </c:ext>
              </c:extLst>
            </c:dLbl>
            <c:dLbl>
              <c:idx val="404"/>
              <c:tx>
                <c:rich>
                  <a:bodyPr/>
                  <a:lstStyle/>
                  <a:p>
                    <a:fld id="{B315F801-A4F0-4650-8429-4201A11577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E-C93E-482B-9F1E-A38FA2C2130A}"/>
                </c:ext>
              </c:extLst>
            </c:dLbl>
            <c:dLbl>
              <c:idx val="405"/>
              <c:tx>
                <c:rich>
                  <a:bodyPr/>
                  <a:lstStyle/>
                  <a:p>
                    <a:fld id="{11B88EAA-C1D7-4E23-8E11-7EE6F67366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EF-C93E-482B-9F1E-A38FA2C2130A}"/>
                </c:ext>
              </c:extLst>
            </c:dLbl>
            <c:dLbl>
              <c:idx val="406"/>
              <c:tx>
                <c:rich>
                  <a:bodyPr/>
                  <a:lstStyle/>
                  <a:p>
                    <a:fld id="{BC43CBD3-56BD-4069-8FB4-B2A5961078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0-C93E-482B-9F1E-A38FA2C2130A}"/>
                </c:ext>
              </c:extLst>
            </c:dLbl>
            <c:dLbl>
              <c:idx val="407"/>
              <c:tx>
                <c:rich>
                  <a:bodyPr/>
                  <a:lstStyle/>
                  <a:p>
                    <a:fld id="{E5D1E6D8-275E-4414-B1B0-8CE38A511D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1-C93E-482B-9F1E-A38FA2C2130A}"/>
                </c:ext>
              </c:extLst>
            </c:dLbl>
            <c:dLbl>
              <c:idx val="408"/>
              <c:tx>
                <c:rich>
                  <a:bodyPr/>
                  <a:lstStyle/>
                  <a:p>
                    <a:fld id="{11016227-05C0-4206-9702-465A2BE96F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2-C93E-482B-9F1E-A38FA2C2130A}"/>
                </c:ext>
              </c:extLst>
            </c:dLbl>
            <c:dLbl>
              <c:idx val="409"/>
              <c:tx>
                <c:rich>
                  <a:bodyPr/>
                  <a:lstStyle/>
                  <a:p>
                    <a:fld id="{0BE863F6-DB0D-4DED-B4D7-2871D55941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3-C93E-482B-9F1E-A38FA2C2130A}"/>
                </c:ext>
              </c:extLst>
            </c:dLbl>
            <c:dLbl>
              <c:idx val="410"/>
              <c:tx>
                <c:rich>
                  <a:bodyPr/>
                  <a:lstStyle/>
                  <a:p>
                    <a:fld id="{5687E985-D059-4170-85FF-D107CF0A572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4-C93E-482B-9F1E-A38FA2C2130A}"/>
                </c:ext>
              </c:extLst>
            </c:dLbl>
            <c:dLbl>
              <c:idx val="411"/>
              <c:tx>
                <c:rich>
                  <a:bodyPr/>
                  <a:lstStyle/>
                  <a:p>
                    <a:fld id="{70A52E0B-0DD6-4E15-BE82-7687BE01FD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5-C93E-482B-9F1E-A38FA2C2130A}"/>
                </c:ext>
              </c:extLst>
            </c:dLbl>
            <c:dLbl>
              <c:idx val="412"/>
              <c:tx>
                <c:rich>
                  <a:bodyPr/>
                  <a:lstStyle/>
                  <a:p>
                    <a:fld id="{F2BD099D-EA32-4F91-98DE-4DE698D6B9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6-C93E-482B-9F1E-A38FA2C2130A}"/>
                </c:ext>
              </c:extLst>
            </c:dLbl>
            <c:dLbl>
              <c:idx val="413"/>
              <c:tx>
                <c:rich>
                  <a:bodyPr/>
                  <a:lstStyle/>
                  <a:p>
                    <a:fld id="{F253CAD4-8AD9-4C02-BF89-820CC8B15A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7-C93E-482B-9F1E-A38FA2C2130A}"/>
                </c:ext>
              </c:extLst>
            </c:dLbl>
            <c:dLbl>
              <c:idx val="414"/>
              <c:tx>
                <c:rich>
                  <a:bodyPr/>
                  <a:lstStyle/>
                  <a:p>
                    <a:fld id="{63406372-8ACF-49A1-AA77-BBDCCA6E1F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8-C93E-482B-9F1E-A38FA2C2130A}"/>
                </c:ext>
              </c:extLst>
            </c:dLbl>
            <c:dLbl>
              <c:idx val="415"/>
              <c:tx>
                <c:rich>
                  <a:bodyPr/>
                  <a:lstStyle/>
                  <a:p>
                    <a:fld id="{29728F2C-3AAF-455F-B538-EBAFAF8ADB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9-C93E-482B-9F1E-A38FA2C2130A}"/>
                </c:ext>
              </c:extLst>
            </c:dLbl>
            <c:dLbl>
              <c:idx val="416"/>
              <c:tx>
                <c:rich>
                  <a:bodyPr/>
                  <a:lstStyle/>
                  <a:p>
                    <a:fld id="{DD0A53FD-4827-4DA2-871D-3A522963FB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A-C93E-482B-9F1E-A38FA2C2130A}"/>
                </c:ext>
              </c:extLst>
            </c:dLbl>
            <c:dLbl>
              <c:idx val="417"/>
              <c:tx>
                <c:rich>
                  <a:bodyPr/>
                  <a:lstStyle/>
                  <a:p>
                    <a:fld id="{8006E991-35D6-452A-96A3-36ED42390C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B-C93E-482B-9F1E-A38FA2C2130A}"/>
                </c:ext>
              </c:extLst>
            </c:dLbl>
            <c:dLbl>
              <c:idx val="418"/>
              <c:tx>
                <c:rich>
                  <a:bodyPr/>
                  <a:lstStyle/>
                  <a:p>
                    <a:fld id="{F2DB4F58-CC53-491A-A695-C083041A3A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C-C93E-482B-9F1E-A38FA2C2130A}"/>
                </c:ext>
              </c:extLst>
            </c:dLbl>
            <c:dLbl>
              <c:idx val="419"/>
              <c:tx>
                <c:rich>
                  <a:bodyPr/>
                  <a:lstStyle/>
                  <a:p>
                    <a:fld id="{918598D3-AB45-42CD-9821-3101CAFB1E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D-C93E-482B-9F1E-A38FA2C2130A}"/>
                </c:ext>
              </c:extLst>
            </c:dLbl>
            <c:dLbl>
              <c:idx val="420"/>
              <c:tx>
                <c:rich>
                  <a:bodyPr/>
                  <a:lstStyle/>
                  <a:p>
                    <a:fld id="{36A0FB25-B29E-40B1-8D9D-E7B648853C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E-C93E-482B-9F1E-A38FA2C2130A}"/>
                </c:ext>
              </c:extLst>
            </c:dLbl>
            <c:dLbl>
              <c:idx val="421"/>
              <c:tx>
                <c:rich>
                  <a:bodyPr/>
                  <a:lstStyle/>
                  <a:p>
                    <a:fld id="{7117B9EB-FFC3-46BB-9F3A-F01F02DC959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5FF-C93E-482B-9F1E-A38FA2C2130A}"/>
                </c:ext>
              </c:extLst>
            </c:dLbl>
            <c:dLbl>
              <c:idx val="422"/>
              <c:tx>
                <c:rich>
                  <a:bodyPr/>
                  <a:lstStyle/>
                  <a:p>
                    <a:fld id="{43DAB062-D96E-40B7-9483-B394EA3568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0-C93E-482B-9F1E-A38FA2C2130A}"/>
                </c:ext>
              </c:extLst>
            </c:dLbl>
            <c:dLbl>
              <c:idx val="423"/>
              <c:tx>
                <c:rich>
                  <a:bodyPr/>
                  <a:lstStyle/>
                  <a:p>
                    <a:fld id="{F8157B8E-D59C-4252-903F-7C394A9295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1-C93E-482B-9F1E-A38FA2C2130A}"/>
                </c:ext>
              </c:extLst>
            </c:dLbl>
            <c:dLbl>
              <c:idx val="424"/>
              <c:tx>
                <c:rich>
                  <a:bodyPr/>
                  <a:lstStyle/>
                  <a:p>
                    <a:fld id="{76BC3100-D24C-4CAA-B286-630BDC5D92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2-C93E-482B-9F1E-A38FA2C2130A}"/>
                </c:ext>
              </c:extLst>
            </c:dLbl>
            <c:dLbl>
              <c:idx val="425"/>
              <c:tx>
                <c:rich>
                  <a:bodyPr/>
                  <a:lstStyle/>
                  <a:p>
                    <a:fld id="{3278900F-052E-4250-8077-5BEF1BE6F5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3-C93E-482B-9F1E-A38FA2C2130A}"/>
                </c:ext>
              </c:extLst>
            </c:dLbl>
            <c:dLbl>
              <c:idx val="426"/>
              <c:tx>
                <c:rich>
                  <a:bodyPr/>
                  <a:lstStyle/>
                  <a:p>
                    <a:fld id="{F84E116A-398F-49AC-AA66-C446693028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4-C93E-482B-9F1E-A38FA2C2130A}"/>
                </c:ext>
              </c:extLst>
            </c:dLbl>
            <c:dLbl>
              <c:idx val="427"/>
              <c:tx>
                <c:rich>
                  <a:bodyPr/>
                  <a:lstStyle/>
                  <a:p>
                    <a:fld id="{09C889FA-5BFF-4577-A4F8-63C283F28B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5-C93E-482B-9F1E-A38FA2C2130A}"/>
                </c:ext>
              </c:extLst>
            </c:dLbl>
            <c:dLbl>
              <c:idx val="428"/>
              <c:tx>
                <c:rich>
                  <a:bodyPr/>
                  <a:lstStyle/>
                  <a:p>
                    <a:fld id="{B1EDD567-6C0F-4AB1-A9A1-CB6C31BA68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6-C93E-482B-9F1E-A38FA2C2130A}"/>
                </c:ext>
              </c:extLst>
            </c:dLbl>
            <c:dLbl>
              <c:idx val="429"/>
              <c:tx>
                <c:rich>
                  <a:bodyPr/>
                  <a:lstStyle/>
                  <a:p>
                    <a:fld id="{4881E9D7-F351-488D-A534-8CA6A61D13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7-C93E-482B-9F1E-A38FA2C2130A}"/>
                </c:ext>
              </c:extLst>
            </c:dLbl>
            <c:dLbl>
              <c:idx val="430"/>
              <c:tx>
                <c:rich>
                  <a:bodyPr/>
                  <a:lstStyle/>
                  <a:p>
                    <a:fld id="{FA7965E3-9C33-420D-AA3F-312610909E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8-C93E-482B-9F1E-A38FA2C2130A}"/>
                </c:ext>
              </c:extLst>
            </c:dLbl>
            <c:dLbl>
              <c:idx val="431"/>
              <c:tx>
                <c:rich>
                  <a:bodyPr/>
                  <a:lstStyle/>
                  <a:p>
                    <a:fld id="{447AD074-8A6A-4963-96A1-3DE493CDE2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9-C93E-482B-9F1E-A38FA2C2130A}"/>
                </c:ext>
              </c:extLst>
            </c:dLbl>
            <c:dLbl>
              <c:idx val="432"/>
              <c:tx>
                <c:rich>
                  <a:bodyPr/>
                  <a:lstStyle/>
                  <a:p>
                    <a:fld id="{91A28C27-22A3-4858-BBC3-FCBF952854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A-C93E-482B-9F1E-A38FA2C2130A}"/>
                </c:ext>
              </c:extLst>
            </c:dLbl>
            <c:dLbl>
              <c:idx val="433"/>
              <c:tx>
                <c:rich>
                  <a:bodyPr/>
                  <a:lstStyle/>
                  <a:p>
                    <a:fld id="{090527ED-1092-456B-A0DB-9FA87D3EF9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B-C93E-482B-9F1E-A38FA2C2130A}"/>
                </c:ext>
              </c:extLst>
            </c:dLbl>
            <c:dLbl>
              <c:idx val="434"/>
              <c:tx>
                <c:rich>
                  <a:bodyPr/>
                  <a:lstStyle/>
                  <a:p>
                    <a:fld id="{C10D5503-6F42-4911-9B40-2F8A35D099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C-C93E-482B-9F1E-A38FA2C2130A}"/>
                </c:ext>
              </c:extLst>
            </c:dLbl>
            <c:dLbl>
              <c:idx val="435"/>
              <c:tx>
                <c:rich>
                  <a:bodyPr/>
                  <a:lstStyle/>
                  <a:p>
                    <a:fld id="{1ED9626F-EE8E-45AA-98D3-BB74D4655C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D-C93E-482B-9F1E-A38FA2C2130A}"/>
                </c:ext>
              </c:extLst>
            </c:dLbl>
            <c:dLbl>
              <c:idx val="436"/>
              <c:tx>
                <c:rich>
                  <a:bodyPr/>
                  <a:lstStyle/>
                  <a:p>
                    <a:fld id="{4533C700-1BA1-4D69-B5EE-608502E9EB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E-C93E-482B-9F1E-A38FA2C2130A}"/>
                </c:ext>
              </c:extLst>
            </c:dLbl>
            <c:dLbl>
              <c:idx val="437"/>
              <c:tx>
                <c:rich>
                  <a:bodyPr/>
                  <a:lstStyle/>
                  <a:p>
                    <a:fld id="{CA0FCE0E-03AF-4DD4-88C5-7AD28C41FD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0F-C93E-482B-9F1E-A38FA2C2130A}"/>
                </c:ext>
              </c:extLst>
            </c:dLbl>
            <c:dLbl>
              <c:idx val="438"/>
              <c:tx>
                <c:rich>
                  <a:bodyPr/>
                  <a:lstStyle/>
                  <a:p>
                    <a:fld id="{987BBFC6-53AE-44AE-A9D4-A8C469B76B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0-C93E-482B-9F1E-A38FA2C2130A}"/>
                </c:ext>
              </c:extLst>
            </c:dLbl>
            <c:dLbl>
              <c:idx val="439"/>
              <c:tx>
                <c:rich>
                  <a:bodyPr/>
                  <a:lstStyle/>
                  <a:p>
                    <a:fld id="{5445C6E5-9ABA-4BD5-BEB1-17A6A54F0B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1-C93E-482B-9F1E-A38FA2C2130A}"/>
                </c:ext>
              </c:extLst>
            </c:dLbl>
            <c:dLbl>
              <c:idx val="440"/>
              <c:tx>
                <c:rich>
                  <a:bodyPr/>
                  <a:lstStyle/>
                  <a:p>
                    <a:fld id="{77204253-5435-4C68-B9A2-3E5E574BC42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2-C93E-482B-9F1E-A38FA2C2130A}"/>
                </c:ext>
              </c:extLst>
            </c:dLbl>
            <c:dLbl>
              <c:idx val="441"/>
              <c:tx>
                <c:rich>
                  <a:bodyPr/>
                  <a:lstStyle/>
                  <a:p>
                    <a:fld id="{ED284A4D-DE20-4704-9EC3-3E86BBAC13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3-C93E-482B-9F1E-A38FA2C2130A}"/>
                </c:ext>
              </c:extLst>
            </c:dLbl>
            <c:dLbl>
              <c:idx val="442"/>
              <c:tx>
                <c:rich>
                  <a:bodyPr/>
                  <a:lstStyle/>
                  <a:p>
                    <a:fld id="{C1CABCF6-4312-4555-9653-770FBBA161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4-C93E-482B-9F1E-A38FA2C2130A}"/>
                </c:ext>
              </c:extLst>
            </c:dLbl>
            <c:dLbl>
              <c:idx val="443"/>
              <c:tx>
                <c:rich>
                  <a:bodyPr/>
                  <a:lstStyle/>
                  <a:p>
                    <a:fld id="{0DC52C79-A2E6-432F-8F5D-EAF3981FE0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5-C93E-482B-9F1E-A38FA2C2130A}"/>
                </c:ext>
              </c:extLst>
            </c:dLbl>
            <c:dLbl>
              <c:idx val="444"/>
              <c:tx>
                <c:rich>
                  <a:bodyPr/>
                  <a:lstStyle/>
                  <a:p>
                    <a:fld id="{42E3D83F-D29D-4DA1-AF77-067ACC06FC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6-C93E-482B-9F1E-A38FA2C2130A}"/>
                </c:ext>
              </c:extLst>
            </c:dLbl>
            <c:dLbl>
              <c:idx val="445"/>
              <c:tx>
                <c:rich>
                  <a:bodyPr/>
                  <a:lstStyle/>
                  <a:p>
                    <a:fld id="{EC5E5197-01DD-4D14-B30C-6B82943E24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7-C93E-482B-9F1E-A38FA2C2130A}"/>
                </c:ext>
              </c:extLst>
            </c:dLbl>
            <c:dLbl>
              <c:idx val="446"/>
              <c:tx>
                <c:rich>
                  <a:bodyPr/>
                  <a:lstStyle/>
                  <a:p>
                    <a:fld id="{5E669FE6-5648-4D54-9831-9102251597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8-C93E-482B-9F1E-A38FA2C2130A}"/>
                </c:ext>
              </c:extLst>
            </c:dLbl>
            <c:dLbl>
              <c:idx val="447"/>
              <c:tx>
                <c:rich>
                  <a:bodyPr/>
                  <a:lstStyle/>
                  <a:p>
                    <a:fld id="{9B02B7ED-DAE7-4932-B241-AEA3AADEE26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9-C93E-482B-9F1E-A38FA2C2130A}"/>
                </c:ext>
              </c:extLst>
            </c:dLbl>
            <c:dLbl>
              <c:idx val="448"/>
              <c:tx>
                <c:rich>
                  <a:bodyPr/>
                  <a:lstStyle/>
                  <a:p>
                    <a:fld id="{66AA8E13-DB48-4007-9A7B-93DC6EEA56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A-C93E-482B-9F1E-A38FA2C2130A}"/>
                </c:ext>
              </c:extLst>
            </c:dLbl>
            <c:dLbl>
              <c:idx val="449"/>
              <c:tx>
                <c:rich>
                  <a:bodyPr/>
                  <a:lstStyle/>
                  <a:p>
                    <a:fld id="{51106A5B-8896-42FA-AB01-836CFD0C22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B-C93E-482B-9F1E-A38FA2C2130A}"/>
                </c:ext>
              </c:extLst>
            </c:dLbl>
            <c:dLbl>
              <c:idx val="450"/>
              <c:tx>
                <c:rich>
                  <a:bodyPr/>
                  <a:lstStyle/>
                  <a:p>
                    <a:fld id="{B245459D-8BDC-407C-9AA4-FE92468305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C-C93E-482B-9F1E-A38FA2C2130A}"/>
                </c:ext>
              </c:extLst>
            </c:dLbl>
            <c:dLbl>
              <c:idx val="451"/>
              <c:tx>
                <c:rich>
                  <a:bodyPr/>
                  <a:lstStyle/>
                  <a:p>
                    <a:fld id="{11977012-07EF-482B-A0E7-5173F393AF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D-C93E-482B-9F1E-A38FA2C2130A}"/>
                </c:ext>
              </c:extLst>
            </c:dLbl>
            <c:dLbl>
              <c:idx val="452"/>
              <c:tx>
                <c:rich>
                  <a:bodyPr/>
                  <a:lstStyle/>
                  <a:p>
                    <a:fld id="{59F16E5D-6B92-452A-AD0D-B8C2447AA8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E-C93E-482B-9F1E-A38FA2C2130A}"/>
                </c:ext>
              </c:extLst>
            </c:dLbl>
            <c:dLbl>
              <c:idx val="453"/>
              <c:tx>
                <c:rich>
                  <a:bodyPr/>
                  <a:lstStyle/>
                  <a:p>
                    <a:fld id="{A4E3E960-6B86-488A-A8A0-10C1EE8DD8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1F-C93E-482B-9F1E-A38FA2C2130A}"/>
                </c:ext>
              </c:extLst>
            </c:dLbl>
            <c:dLbl>
              <c:idx val="454"/>
              <c:tx>
                <c:rich>
                  <a:bodyPr/>
                  <a:lstStyle/>
                  <a:p>
                    <a:fld id="{0BF5C230-6D22-4CA2-96CA-A10CFF068B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0-C93E-482B-9F1E-A38FA2C2130A}"/>
                </c:ext>
              </c:extLst>
            </c:dLbl>
            <c:dLbl>
              <c:idx val="455"/>
              <c:tx>
                <c:rich>
                  <a:bodyPr/>
                  <a:lstStyle/>
                  <a:p>
                    <a:fld id="{FA00B743-E28B-4760-9682-124D5F32034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1-C93E-482B-9F1E-A38FA2C2130A}"/>
                </c:ext>
              </c:extLst>
            </c:dLbl>
            <c:dLbl>
              <c:idx val="456"/>
              <c:tx>
                <c:rich>
                  <a:bodyPr/>
                  <a:lstStyle/>
                  <a:p>
                    <a:fld id="{A3653D5B-E0C9-4EE2-9ADF-0E90269C16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2-C93E-482B-9F1E-A38FA2C2130A}"/>
                </c:ext>
              </c:extLst>
            </c:dLbl>
            <c:dLbl>
              <c:idx val="457"/>
              <c:tx>
                <c:rich>
                  <a:bodyPr/>
                  <a:lstStyle/>
                  <a:p>
                    <a:fld id="{6184944B-F782-406C-AFC0-52D8A8CDC5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3-C93E-482B-9F1E-A38FA2C2130A}"/>
                </c:ext>
              </c:extLst>
            </c:dLbl>
            <c:dLbl>
              <c:idx val="458"/>
              <c:tx>
                <c:rich>
                  <a:bodyPr/>
                  <a:lstStyle/>
                  <a:p>
                    <a:fld id="{91D05847-BB5C-4F5D-83F3-1B149AFFC2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4-C93E-482B-9F1E-A38FA2C2130A}"/>
                </c:ext>
              </c:extLst>
            </c:dLbl>
            <c:dLbl>
              <c:idx val="459"/>
              <c:tx>
                <c:rich>
                  <a:bodyPr/>
                  <a:lstStyle/>
                  <a:p>
                    <a:fld id="{709AE0E4-97F4-4B63-B24C-52CF3A0A0BB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5-C93E-482B-9F1E-A38FA2C2130A}"/>
                </c:ext>
              </c:extLst>
            </c:dLbl>
            <c:dLbl>
              <c:idx val="460"/>
              <c:tx>
                <c:rich>
                  <a:bodyPr/>
                  <a:lstStyle/>
                  <a:p>
                    <a:fld id="{3BA949CF-0ED3-4796-A432-D3B9915623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6-C93E-482B-9F1E-A38FA2C2130A}"/>
                </c:ext>
              </c:extLst>
            </c:dLbl>
            <c:dLbl>
              <c:idx val="461"/>
              <c:tx>
                <c:rich>
                  <a:bodyPr/>
                  <a:lstStyle/>
                  <a:p>
                    <a:fld id="{559B122F-4571-4D57-82D1-1269E99E83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7-C93E-482B-9F1E-A38FA2C2130A}"/>
                </c:ext>
              </c:extLst>
            </c:dLbl>
            <c:dLbl>
              <c:idx val="462"/>
              <c:tx>
                <c:rich>
                  <a:bodyPr/>
                  <a:lstStyle/>
                  <a:p>
                    <a:fld id="{553CCBBD-3F91-47EA-8135-9623A99DF0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8-C93E-482B-9F1E-A38FA2C2130A}"/>
                </c:ext>
              </c:extLst>
            </c:dLbl>
            <c:dLbl>
              <c:idx val="463"/>
              <c:tx>
                <c:rich>
                  <a:bodyPr/>
                  <a:lstStyle/>
                  <a:p>
                    <a:fld id="{5E0F2A24-32F1-4250-8312-24AA20F557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9-C93E-482B-9F1E-A38FA2C2130A}"/>
                </c:ext>
              </c:extLst>
            </c:dLbl>
            <c:dLbl>
              <c:idx val="464"/>
              <c:tx>
                <c:rich>
                  <a:bodyPr/>
                  <a:lstStyle/>
                  <a:p>
                    <a:fld id="{22D9AAC4-4572-4D4B-8069-805CB86D15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A-C93E-482B-9F1E-A38FA2C2130A}"/>
                </c:ext>
              </c:extLst>
            </c:dLbl>
            <c:dLbl>
              <c:idx val="465"/>
              <c:tx>
                <c:rich>
                  <a:bodyPr/>
                  <a:lstStyle/>
                  <a:p>
                    <a:fld id="{9FA63B65-D49A-4D91-BC11-83D4C0D93D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B-C93E-482B-9F1E-A38FA2C2130A}"/>
                </c:ext>
              </c:extLst>
            </c:dLbl>
            <c:dLbl>
              <c:idx val="466"/>
              <c:tx>
                <c:rich>
                  <a:bodyPr/>
                  <a:lstStyle/>
                  <a:p>
                    <a:fld id="{342CD183-177A-479C-A5F8-1A20B4E636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C-C93E-482B-9F1E-A38FA2C2130A}"/>
                </c:ext>
              </c:extLst>
            </c:dLbl>
            <c:dLbl>
              <c:idx val="467"/>
              <c:tx>
                <c:rich>
                  <a:bodyPr/>
                  <a:lstStyle/>
                  <a:p>
                    <a:fld id="{4092FD5A-47C2-4A9E-83AF-B04B3E9A05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D-C93E-482B-9F1E-A38FA2C2130A}"/>
                </c:ext>
              </c:extLst>
            </c:dLbl>
            <c:dLbl>
              <c:idx val="468"/>
              <c:tx>
                <c:rich>
                  <a:bodyPr/>
                  <a:lstStyle/>
                  <a:p>
                    <a:fld id="{D5DE928A-F457-419A-9EDF-FA73AE0D0B4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E-C93E-482B-9F1E-A38FA2C2130A}"/>
                </c:ext>
              </c:extLst>
            </c:dLbl>
            <c:dLbl>
              <c:idx val="469"/>
              <c:tx>
                <c:rich>
                  <a:bodyPr/>
                  <a:lstStyle/>
                  <a:p>
                    <a:fld id="{49D15618-03E8-4B9D-AB1B-6102568A1E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2F-C93E-482B-9F1E-A38FA2C2130A}"/>
                </c:ext>
              </c:extLst>
            </c:dLbl>
            <c:dLbl>
              <c:idx val="470"/>
              <c:tx>
                <c:rich>
                  <a:bodyPr/>
                  <a:lstStyle/>
                  <a:p>
                    <a:fld id="{6615CAE5-9454-4CBC-B168-7CFA5EC833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0-C93E-482B-9F1E-A38FA2C2130A}"/>
                </c:ext>
              </c:extLst>
            </c:dLbl>
            <c:dLbl>
              <c:idx val="471"/>
              <c:tx>
                <c:rich>
                  <a:bodyPr/>
                  <a:lstStyle/>
                  <a:p>
                    <a:fld id="{E3242C6B-4C6F-470F-A356-670FBFA43B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1-C93E-482B-9F1E-A38FA2C2130A}"/>
                </c:ext>
              </c:extLst>
            </c:dLbl>
            <c:dLbl>
              <c:idx val="472"/>
              <c:tx>
                <c:rich>
                  <a:bodyPr/>
                  <a:lstStyle/>
                  <a:p>
                    <a:fld id="{43816A8C-7CEF-48D9-858F-9C05481714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2-C93E-482B-9F1E-A38FA2C2130A}"/>
                </c:ext>
              </c:extLst>
            </c:dLbl>
            <c:dLbl>
              <c:idx val="473"/>
              <c:tx>
                <c:rich>
                  <a:bodyPr/>
                  <a:lstStyle/>
                  <a:p>
                    <a:fld id="{BD537A00-0017-49B1-B6ED-C31AA81FA0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3-C93E-482B-9F1E-A38FA2C2130A}"/>
                </c:ext>
              </c:extLst>
            </c:dLbl>
            <c:dLbl>
              <c:idx val="474"/>
              <c:tx>
                <c:rich>
                  <a:bodyPr/>
                  <a:lstStyle/>
                  <a:p>
                    <a:fld id="{3CD3859B-4BF7-4E19-A518-F9E61A780E6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4-C93E-482B-9F1E-A38FA2C2130A}"/>
                </c:ext>
              </c:extLst>
            </c:dLbl>
            <c:dLbl>
              <c:idx val="475"/>
              <c:tx>
                <c:rich>
                  <a:bodyPr/>
                  <a:lstStyle/>
                  <a:p>
                    <a:fld id="{7A5CBBD6-96E9-4F1C-9646-B99DDD7AF0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5-C93E-482B-9F1E-A38FA2C2130A}"/>
                </c:ext>
              </c:extLst>
            </c:dLbl>
            <c:dLbl>
              <c:idx val="476"/>
              <c:tx>
                <c:rich>
                  <a:bodyPr/>
                  <a:lstStyle/>
                  <a:p>
                    <a:fld id="{0EED915F-9A5B-473F-B035-CA4536D44E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6-C93E-482B-9F1E-A38FA2C2130A}"/>
                </c:ext>
              </c:extLst>
            </c:dLbl>
            <c:dLbl>
              <c:idx val="477"/>
              <c:tx>
                <c:rich>
                  <a:bodyPr/>
                  <a:lstStyle/>
                  <a:p>
                    <a:fld id="{F65E127B-4B90-4F0A-978F-2CC0C482C0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7-C93E-482B-9F1E-A38FA2C2130A}"/>
                </c:ext>
              </c:extLst>
            </c:dLbl>
            <c:dLbl>
              <c:idx val="478"/>
              <c:tx>
                <c:rich>
                  <a:bodyPr/>
                  <a:lstStyle/>
                  <a:p>
                    <a:fld id="{BB4B522B-F7C7-4508-BB02-3B1CEA3109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8-C93E-482B-9F1E-A38FA2C2130A}"/>
                </c:ext>
              </c:extLst>
            </c:dLbl>
            <c:dLbl>
              <c:idx val="479"/>
              <c:tx>
                <c:rich>
                  <a:bodyPr/>
                  <a:lstStyle/>
                  <a:p>
                    <a:fld id="{B9FFF612-A657-4F26-8CFA-F80CCAF9D2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9-C93E-482B-9F1E-A38FA2C2130A}"/>
                </c:ext>
              </c:extLst>
            </c:dLbl>
            <c:dLbl>
              <c:idx val="480"/>
              <c:tx>
                <c:rich>
                  <a:bodyPr/>
                  <a:lstStyle/>
                  <a:p>
                    <a:fld id="{1BE673C0-7141-46BA-8644-06625288B4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A-C93E-482B-9F1E-A38FA2C2130A}"/>
                </c:ext>
              </c:extLst>
            </c:dLbl>
            <c:dLbl>
              <c:idx val="481"/>
              <c:tx>
                <c:rich>
                  <a:bodyPr/>
                  <a:lstStyle/>
                  <a:p>
                    <a:fld id="{90BCD1D4-BA63-4AD7-9FCC-DDE5E86B6B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B-C93E-482B-9F1E-A38FA2C2130A}"/>
                </c:ext>
              </c:extLst>
            </c:dLbl>
            <c:dLbl>
              <c:idx val="482"/>
              <c:tx>
                <c:rich>
                  <a:bodyPr/>
                  <a:lstStyle/>
                  <a:p>
                    <a:fld id="{B0FE7CFA-7DD5-4A6F-BBD9-0511BAB7A1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C-C93E-482B-9F1E-A38FA2C2130A}"/>
                </c:ext>
              </c:extLst>
            </c:dLbl>
            <c:dLbl>
              <c:idx val="483"/>
              <c:tx>
                <c:rich>
                  <a:bodyPr/>
                  <a:lstStyle/>
                  <a:p>
                    <a:fld id="{AC9F003C-A917-4A0C-B46B-15B1C673EC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D-C93E-482B-9F1E-A38FA2C2130A}"/>
                </c:ext>
              </c:extLst>
            </c:dLbl>
            <c:dLbl>
              <c:idx val="484"/>
              <c:tx>
                <c:rich>
                  <a:bodyPr/>
                  <a:lstStyle/>
                  <a:p>
                    <a:fld id="{577C828C-8982-4DAC-BF10-50B877A158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E-C93E-482B-9F1E-A38FA2C2130A}"/>
                </c:ext>
              </c:extLst>
            </c:dLbl>
            <c:dLbl>
              <c:idx val="485"/>
              <c:tx>
                <c:rich>
                  <a:bodyPr/>
                  <a:lstStyle/>
                  <a:p>
                    <a:fld id="{46EEED09-FE8C-4BC2-8C7E-30EB0D54D2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3F-C93E-482B-9F1E-A38FA2C2130A}"/>
                </c:ext>
              </c:extLst>
            </c:dLbl>
            <c:dLbl>
              <c:idx val="486"/>
              <c:tx>
                <c:rich>
                  <a:bodyPr/>
                  <a:lstStyle/>
                  <a:p>
                    <a:fld id="{F87D83CF-9C85-4806-B132-B019C0DC4D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0-C93E-482B-9F1E-A38FA2C2130A}"/>
                </c:ext>
              </c:extLst>
            </c:dLbl>
            <c:dLbl>
              <c:idx val="487"/>
              <c:tx>
                <c:rich>
                  <a:bodyPr/>
                  <a:lstStyle/>
                  <a:p>
                    <a:fld id="{D37B32E9-829B-43DA-BB54-108FC1CA4D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1-C93E-482B-9F1E-A38FA2C2130A}"/>
                </c:ext>
              </c:extLst>
            </c:dLbl>
            <c:dLbl>
              <c:idx val="488"/>
              <c:tx>
                <c:rich>
                  <a:bodyPr/>
                  <a:lstStyle/>
                  <a:p>
                    <a:fld id="{6A214225-F82D-47CA-B53A-3994D7B596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2-C93E-482B-9F1E-A38FA2C2130A}"/>
                </c:ext>
              </c:extLst>
            </c:dLbl>
            <c:dLbl>
              <c:idx val="489"/>
              <c:tx>
                <c:rich>
                  <a:bodyPr/>
                  <a:lstStyle/>
                  <a:p>
                    <a:fld id="{02133A6B-0175-4237-AEA3-9C206F6FB3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3-C93E-482B-9F1E-A38FA2C2130A}"/>
                </c:ext>
              </c:extLst>
            </c:dLbl>
            <c:dLbl>
              <c:idx val="490"/>
              <c:tx>
                <c:rich>
                  <a:bodyPr/>
                  <a:lstStyle/>
                  <a:p>
                    <a:fld id="{1AC0ACE9-C0A7-4EDC-A250-E9A4285765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4-C93E-482B-9F1E-A38FA2C2130A}"/>
                </c:ext>
              </c:extLst>
            </c:dLbl>
            <c:dLbl>
              <c:idx val="491"/>
              <c:tx>
                <c:rich>
                  <a:bodyPr/>
                  <a:lstStyle/>
                  <a:p>
                    <a:fld id="{977EDC67-5657-4AE7-B71D-469596E0A8A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5-C93E-482B-9F1E-A38FA2C2130A}"/>
                </c:ext>
              </c:extLst>
            </c:dLbl>
            <c:dLbl>
              <c:idx val="492"/>
              <c:tx>
                <c:rich>
                  <a:bodyPr/>
                  <a:lstStyle/>
                  <a:p>
                    <a:fld id="{41909FEE-9926-4BF5-9897-4071AC8410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6-C93E-482B-9F1E-A38FA2C2130A}"/>
                </c:ext>
              </c:extLst>
            </c:dLbl>
            <c:dLbl>
              <c:idx val="493"/>
              <c:tx>
                <c:rich>
                  <a:bodyPr/>
                  <a:lstStyle/>
                  <a:p>
                    <a:fld id="{FA4EEF29-5E73-4053-8978-51FB483DE4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7-C93E-482B-9F1E-A38FA2C2130A}"/>
                </c:ext>
              </c:extLst>
            </c:dLbl>
            <c:dLbl>
              <c:idx val="494"/>
              <c:tx>
                <c:rich>
                  <a:bodyPr/>
                  <a:lstStyle/>
                  <a:p>
                    <a:fld id="{D6C894A6-6FB2-41BD-82D1-D883028F16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8-C93E-482B-9F1E-A38FA2C2130A}"/>
                </c:ext>
              </c:extLst>
            </c:dLbl>
            <c:dLbl>
              <c:idx val="495"/>
              <c:tx>
                <c:rich>
                  <a:bodyPr/>
                  <a:lstStyle/>
                  <a:p>
                    <a:fld id="{B88E7D90-0A38-4A0F-8340-13213725631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9-C93E-482B-9F1E-A38FA2C2130A}"/>
                </c:ext>
              </c:extLst>
            </c:dLbl>
            <c:dLbl>
              <c:idx val="496"/>
              <c:tx>
                <c:rich>
                  <a:bodyPr/>
                  <a:lstStyle/>
                  <a:p>
                    <a:fld id="{B6F39644-94D0-48CB-AF75-F5D5B02AF9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A-C93E-482B-9F1E-A38FA2C2130A}"/>
                </c:ext>
              </c:extLst>
            </c:dLbl>
            <c:dLbl>
              <c:idx val="497"/>
              <c:tx>
                <c:rich>
                  <a:bodyPr/>
                  <a:lstStyle/>
                  <a:p>
                    <a:fld id="{EEFF565A-F850-4363-9AFC-ED4D910273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B-C93E-482B-9F1E-A38FA2C2130A}"/>
                </c:ext>
              </c:extLst>
            </c:dLbl>
            <c:dLbl>
              <c:idx val="498"/>
              <c:tx>
                <c:rich>
                  <a:bodyPr/>
                  <a:lstStyle/>
                  <a:p>
                    <a:fld id="{03C342AD-2AF9-448B-A0FD-C509A90E85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C-C93E-482B-9F1E-A38FA2C2130A}"/>
                </c:ext>
              </c:extLst>
            </c:dLbl>
            <c:dLbl>
              <c:idx val="499"/>
              <c:tx>
                <c:rich>
                  <a:bodyPr/>
                  <a:lstStyle/>
                  <a:p>
                    <a:fld id="{F3D0F2CA-B5AF-4251-91B0-787CB8DBBB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D-C93E-482B-9F1E-A38FA2C2130A}"/>
                </c:ext>
              </c:extLst>
            </c:dLbl>
            <c:dLbl>
              <c:idx val="500"/>
              <c:tx>
                <c:rich>
                  <a:bodyPr/>
                  <a:lstStyle/>
                  <a:p>
                    <a:fld id="{702A01F4-C22E-46C6-AB33-0DF75EDBA0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64E-C93E-482B-9F1E-A38FA2C2130A}"/>
                </c:ext>
              </c:extLst>
            </c:dLbl>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'Piper Plot'!$BL$4:$BL$504</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xVal>
          <c:yVal>
            <c:numRef>
              <c:f>'Piper Plot'!$BM$4:$BM$504</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yVal>
          <c:smooth val="0"/>
          <c:extLst>
            <c:ext xmlns:c15="http://schemas.microsoft.com/office/drawing/2012/chart" uri="{02D57815-91ED-43cb-92C2-25804820EDAC}">
              <c15:datalabelsRange>
                <c15:f>'Piper Plot'!$AE$4:$AE$504</c15:f>
                <c15:dlblRangeCache>
                  <c:ptCount val="501"/>
                  <c:pt idx="0">
                    <c:v> f</c:v>
                  </c:pt>
                  <c:pt idx="1">
                    <c:v> f</c:v>
                  </c:pt>
                  <c:pt idx="2">
                    <c:v> f</c:v>
                  </c:pt>
                  <c:pt idx="3">
                    <c:v> f</c:v>
                  </c:pt>
                  <c:pt idx="4">
                    <c:v> f</c:v>
                  </c:pt>
                  <c:pt idx="5">
                    <c:v> f</c:v>
                  </c:pt>
                  <c:pt idx="6">
                    <c:v> f</c:v>
                  </c:pt>
                  <c:pt idx="7">
                    <c:v> f</c:v>
                  </c:pt>
                  <c:pt idx="8">
                    <c:v> f</c:v>
                  </c:pt>
                  <c:pt idx="9">
                    <c:v> f</c:v>
                  </c:pt>
                  <c:pt idx="10">
                    <c:v> f</c:v>
                  </c:pt>
                  <c:pt idx="11">
                    <c:v> f</c:v>
                  </c:pt>
                  <c:pt idx="12">
                    <c:v> f</c:v>
                  </c:pt>
                  <c:pt idx="13">
                    <c:v> f</c:v>
                  </c:pt>
                  <c:pt idx="14">
                    <c:v> f</c:v>
                  </c:pt>
                  <c:pt idx="15">
                    <c:v> f</c:v>
                  </c:pt>
                  <c:pt idx="16">
                    <c:v> f</c:v>
                  </c:pt>
                  <c:pt idx="17">
                    <c:v> f</c:v>
                  </c:pt>
                  <c:pt idx="18">
                    <c:v> f</c:v>
                  </c:pt>
                  <c:pt idx="19">
                    <c:v> f</c:v>
                  </c:pt>
                  <c:pt idx="20">
                    <c:v> f</c:v>
                  </c:pt>
                  <c:pt idx="21">
                    <c:v> f</c:v>
                  </c:pt>
                  <c:pt idx="22">
                    <c:v> f</c:v>
                  </c:pt>
                  <c:pt idx="23">
                    <c:v> f</c:v>
                  </c:pt>
                  <c:pt idx="24">
                    <c:v> f</c:v>
                  </c:pt>
                  <c:pt idx="25">
                    <c:v> f</c:v>
                  </c:pt>
                  <c:pt idx="26">
                    <c:v> f</c:v>
                  </c:pt>
                  <c:pt idx="27">
                    <c:v> f</c:v>
                  </c:pt>
                  <c:pt idx="28">
                    <c:v> f</c:v>
                  </c:pt>
                  <c:pt idx="29">
                    <c:v> f</c:v>
                  </c:pt>
                  <c:pt idx="30">
                    <c:v> f</c:v>
                  </c:pt>
                  <c:pt idx="31">
                    <c:v> f</c:v>
                  </c:pt>
                  <c:pt idx="32">
                    <c:v> f</c:v>
                  </c:pt>
                  <c:pt idx="33">
                    <c:v> f</c:v>
                  </c:pt>
                  <c:pt idx="34">
                    <c:v> f</c:v>
                  </c:pt>
                  <c:pt idx="35">
                    <c:v> f</c:v>
                  </c:pt>
                  <c:pt idx="36">
                    <c:v> f</c:v>
                  </c:pt>
                  <c:pt idx="37">
                    <c:v> f</c:v>
                  </c:pt>
                  <c:pt idx="38">
                    <c:v> f</c:v>
                  </c:pt>
                  <c:pt idx="39">
                    <c:v> f</c:v>
                  </c:pt>
                  <c:pt idx="40">
                    <c:v> f</c:v>
                  </c:pt>
                  <c:pt idx="41">
                    <c:v> f</c:v>
                  </c:pt>
                  <c:pt idx="42">
                    <c:v> f</c:v>
                  </c:pt>
                  <c:pt idx="43">
                    <c:v> f</c:v>
                  </c:pt>
                  <c:pt idx="44">
                    <c:v> f</c:v>
                  </c:pt>
                  <c:pt idx="45">
                    <c:v> f</c:v>
                  </c:pt>
                  <c:pt idx="46">
                    <c:v> f</c:v>
                  </c:pt>
                  <c:pt idx="47">
                    <c:v> f</c:v>
                  </c:pt>
                  <c:pt idx="48">
                    <c:v> f</c:v>
                  </c:pt>
                  <c:pt idx="49">
                    <c:v> f</c:v>
                  </c:pt>
                  <c:pt idx="50">
                    <c:v> f</c:v>
                  </c:pt>
                  <c:pt idx="51">
                    <c:v> f</c:v>
                  </c:pt>
                  <c:pt idx="52">
                    <c:v> f</c:v>
                  </c:pt>
                  <c:pt idx="53">
                    <c:v> f</c:v>
                  </c:pt>
                  <c:pt idx="54">
                    <c:v> f</c:v>
                  </c:pt>
                  <c:pt idx="55">
                    <c:v> f</c:v>
                  </c:pt>
                  <c:pt idx="56">
                    <c:v> f</c:v>
                  </c:pt>
                  <c:pt idx="57">
                    <c:v> f</c:v>
                  </c:pt>
                  <c:pt idx="58">
                    <c:v> f</c:v>
                  </c:pt>
                  <c:pt idx="59">
                    <c:v> f</c:v>
                  </c:pt>
                  <c:pt idx="60">
                    <c:v> f</c:v>
                  </c:pt>
                  <c:pt idx="61">
                    <c:v> f</c:v>
                  </c:pt>
                  <c:pt idx="62">
                    <c:v> f</c:v>
                  </c:pt>
                  <c:pt idx="63">
                    <c:v> f</c:v>
                  </c:pt>
                  <c:pt idx="64">
                    <c:v> f</c:v>
                  </c:pt>
                  <c:pt idx="65">
                    <c:v> f</c:v>
                  </c:pt>
                  <c:pt idx="66">
                    <c:v> f</c:v>
                  </c:pt>
                  <c:pt idx="67">
                    <c:v> f</c:v>
                  </c:pt>
                  <c:pt idx="68">
                    <c:v> f</c:v>
                  </c:pt>
                  <c:pt idx="69">
                    <c:v> f</c:v>
                  </c:pt>
                  <c:pt idx="70">
                    <c:v> f</c:v>
                  </c:pt>
                  <c:pt idx="71">
                    <c:v> f</c:v>
                  </c:pt>
                  <c:pt idx="72">
                    <c:v> f</c:v>
                  </c:pt>
                  <c:pt idx="73">
                    <c:v> f</c:v>
                  </c:pt>
                  <c:pt idx="74">
                    <c:v> f</c:v>
                  </c:pt>
                  <c:pt idx="75">
                    <c:v> f</c:v>
                  </c:pt>
                  <c:pt idx="76">
                    <c:v> f</c:v>
                  </c:pt>
                  <c:pt idx="77">
                    <c:v> f</c:v>
                  </c:pt>
                  <c:pt idx="78">
                    <c:v> f</c:v>
                  </c:pt>
                  <c:pt idx="79">
                    <c:v> f</c:v>
                  </c:pt>
                  <c:pt idx="80">
                    <c:v> f</c:v>
                  </c:pt>
                  <c:pt idx="81">
                    <c:v> f</c:v>
                  </c:pt>
                  <c:pt idx="82">
                    <c:v> f</c:v>
                  </c:pt>
                  <c:pt idx="83">
                    <c:v> f</c:v>
                  </c:pt>
                  <c:pt idx="84">
                    <c:v> f</c:v>
                  </c:pt>
                  <c:pt idx="85">
                    <c:v> f</c:v>
                  </c:pt>
                  <c:pt idx="86">
                    <c:v> f</c:v>
                  </c:pt>
                  <c:pt idx="87">
                    <c:v> f</c:v>
                  </c:pt>
                  <c:pt idx="88">
                    <c:v> f</c:v>
                  </c:pt>
                  <c:pt idx="89">
                    <c:v> f</c:v>
                  </c:pt>
                  <c:pt idx="90">
                    <c:v> f</c:v>
                  </c:pt>
                  <c:pt idx="91">
                    <c:v> f</c:v>
                  </c:pt>
                  <c:pt idx="92">
                    <c:v> f</c:v>
                  </c:pt>
                  <c:pt idx="93">
                    <c:v> f</c:v>
                  </c:pt>
                  <c:pt idx="94">
                    <c:v> f</c:v>
                  </c:pt>
                  <c:pt idx="95">
                    <c:v> f</c:v>
                  </c:pt>
                  <c:pt idx="96">
                    <c:v> f</c:v>
                  </c:pt>
                  <c:pt idx="97">
                    <c:v> f</c:v>
                  </c:pt>
                  <c:pt idx="98">
                    <c:v> f</c:v>
                  </c:pt>
                  <c:pt idx="99">
                    <c:v> f</c:v>
                  </c:pt>
                  <c:pt idx="100">
                    <c:v> f</c:v>
                  </c:pt>
                  <c:pt idx="101">
                    <c:v> f</c:v>
                  </c:pt>
                  <c:pt idx="102">
                    <c:v> f</c:v>
                  </c:pt>
                  <c:pt idx="103">
                    <c:v> f</c:v>
                  </c:pt>
                  <c:pt idx="104">
                    <c:v> f</c:v>
                  </c:pt>
                  <c:pt idx="105">
                    <c:v> f</c:v>
                  </c:pt>
                  <c:pt idx="106">
                    <c:v> f</c:v>
                  </c:pt>
                  <c:pt idx="107">
                    <c:v> f</c:v>
                  </c:pt>
                  <c:pt idx="108">
                    <c:v> f</c:v>
                  </c:pt>
                  <c:pt idx="109">
                    <c:v> f</c:v>
                  </c:pt>
                  <c:pt idx="110">
                    <c:v> f</c:v>
                  </c:pt>
                  <c:pt idx="111">
                    <c:v> f</c:v>
                  </c:pt>
                  <c:pt idx="112">
                    <c:v> f</c:v>
                  </c:pt>
                  <c:pt idx="113">
                    <c:v> f</c:v>
                  </c:pt>
                  <c:pt idx="114">
                    <c:v> f</c:v>
                  </c:pt>
                  <c:pt idx="115">
                    <c:v> f</c:v>
                  </c:pt>
                  <c:pt idx="116">
                    <c:v> f</c:v>
                  </c:pt>
                  <c:pt idx="117">
                    <c:v> f</c:v>
                  </c:pt>
                  <c:pt idx="118">
                    <c:v> f</c:v>
                  </c:pt>
                  <c:pt idx="119">
                    <c:v> f</c:v>
                  </c:pt>
                  <c:pt idx="120">
                    <c:v> f</c:v>
                  </c:pt>
                  <c:pt idx="121">
                    <c:v> f</c:v>
                  </c:pt>
                  <c:pt idx="122">
                    <c:v> f</c:v>
                  </c:pt>
                  <c:pt idx="123">
                    <c:v> f</c:v>
                  </c:pt>
                  <c:pt idx="124">
                    <c:v> f</c:v>
                  </c:pt>
                  <c:pt idx="125">
                    <c:v> f</c:v>
                  </c:pt>
                  <c:pt idx="126">
                    <c:v> f</c:v>
                  </c:pt>
                  <c:pt idx="127">
                    <c:v> f</c:v>
                  </c:pt>
                  <c:pt idx="128">
                    <c:v> f</c:v>
                  </c:pt>
                  <c:pt idx="129">
                    <c:v> f</c:v>
                  </c:pt>
                  <c:pt idx="130">
                    <c:v> f</c:v>
                  </c:pt>
                  <c:pt idx="131">
                    <c:v> f</c:v>
                  </c:pt>
                  <c:pt idx="132">
                    <c:v> f</c:v>
                  </c:pt>
                  <c:pt idx="133">
                    <c:v> f</c:v>
                  </c:pt>
                  <c:pt idx="134">
                    <c:v> f</c:v>
                  </c:pt>
                  <c:pt idx="135">
                    <c:v> f</c:v>
                  </c:pt>
                  <c:pt idx="136">
                    <c:v> f</c:v>
                  </c:pt>
                  <c:pt idx="137">
                    <c:v> f</c:v>
                  </c:pt>
                  <c:pt idx="138">
                    <c:v> f</c:v>
                  </c:pt>
                  <c:pt idx="139">
                    <c:v> f</c:v>
                  </c:pt>
                  <c:pt idx="140">
                    <c:v> f</c:v>
                  </c:pt>
                  <c:pt idx="141">
                    <c:v> f</c:v>
                  </c:pt>
                  <c:pt idx="142">
                    <c:v> f</c:v>
                  </c:pt>
                  <c:pt idx="143">
                    <c:v> f</c:v>
                  </c:pt>
                  <c:pt idx="144">
                    <c:v> f</c:v>
                  </c:pt>
                  <c:pt idx="145">
                    <c:v> f</c:v>
                  </c:pt>
                  <c:pt idx="146">
                    <c:v> f</c:v>
                  </c:pt>
                  <c:pt idx="147">
                    <c:v> f</c:v>
                  </c:pt>
                  <c:pt idx="148">
                    <c:v> f</c:v>
                  </c:pt>
                  <c:pt idx="149">
                    <c:v> f</c:v>
                  </c:pt>
                  <c:pt idx="150">
                    <c:v> f</c:v>
                  </c:pt>
                  <c:pt idx="151">
                    <c:v> f</c:v>
                  </c:pt>
                  <c:pt idx="152">
                    <c:v> f</c:v>
                  </c:pt>
                  <c:pt idx="153">
                    <c:v> f</c:v>
                  </c:pt>
                  <c:pt idx="154">
                    <c:v> f</c:v>
                  </c:pt>
                  <c:pt idx="155">
                    <c:v> f</c:v>
                  </c:pt>
                  <c:pt idx="156">
                    <c:v> f</c:v>
                  </c:pt>
                  <c:pt idx="157">
                    <c:v> f</c:v>
                  </c:pt>
                  <c:pt idx="158">
                    <c:v> f</c:v>
                  </c:pt>
                  <c:pt idx="159">
                    <c:v> f</c:v>
                  </c:pt>
                  <c:pt idx="160">
                    <c:v> f</c:v>
                  </c:pt>
                  <c:pt idx="161">
                    <c:v> f</c:v>
                  </c:pt>
                  <c:pt idx="162">
                    <c:v> f</c:v>
                  </c:pt>
                  <c:pt idx="163">
                    <c:v> f</c:v>
                  </c:pt>
                  <c:pt idx="164">
                    <c:v> f</c:v>
                  </c:pt>
                  <c:pt idx="165">
                    <c:v> f</c:v>
                  </c:pt>
                  <c:pt idx="166">
                    <c:v> f</c:v>
                  </c:pt>
                  <c:pt idx="167">
                    <c:v> f</c:v>
                  </c:pt>
                  <c:pt idx="168">
                    <c:v> f</c:v>
                  </c:pt>
                  <c:pt idx="169">
                    <c:v> f</c:v>
                  </c:pt>
                  <c:pt idx="170">
                    <c:v> f</c:v>
                  </c:pt>
                  <c:pt idx="171">
                    <c:v> f</c:v>
                  </c:pt>
                  <c:pt idx="172">
                    <c:v> f</c:v>
                  </c:pt>
                  <c:pt idx="173">
                    <c:v> f</c:v>
                  </c:pt>
                  <c:pt idx="174">
                    <c:v> f</c:v>
                  </c:pt>
                  <c:pt idx="175">
                    <c:v> f</c:v>
                  </c:pt>
                  <c:pt idx="176">
                    <c:v> f</c:v>
                  </c:pt>
                  <c:pt idx="177">
                    <c:v> f</c:v>
                  </c:pt>
                  <c:pt idx="178">
                    <c:v> f</c:v>
                  </c:pt>
                  <c:pt idx="179">
                    <c:v> f</c:v>
                  </c:pt>
                  <c:pt idx="180">
                    <c:v> f</c:v>
                  </c:pt>
                  <c:pt idx="181">
                    <c:v> f</c:v>
                  </c:pt>
                  <c:pt idx="182">
                    <c:v> f</c:v>
                  </c:pt>
                  <c:pt idx="183">
                    <c:v> f</c:v>
                  </c:pt>
                  <c:pt idx="184">
                    <c:v> f</c:v>
                  </c:pt>
                  <c:pt idx="185">
                    <c:v> f</c:v>
                  </c:pt>
                  <c:pt idx="186">
                    <c:v> f</c:v>
                  </c:pt>
                  <c:pt idx="187">
                    <c:v> f</c:v>
                  </c:pt>
                  <c:pt idx="188">
                    <c:v> f</c:v>
                  </c:pt>
                  <c:pt idx="189">
                    <c:v> f</c:v>
                  </c:pt>
                  <c:pt idx="190">
                    <c:v> f</c:v>
                  </c:pt>
                  <c:pt idx="191">
                    <c:v> f</c:v>
                  </c:pt>
                  <c:pt idx="192">
                    <c:v> f</c:v>
                  </c:pt>
                  <c:pt idx="193">
                    <c:v> f</c:v>
                  </c:pt>
                  <c:pt idx="194">
                    <c:v> f</c:v>
                  </c:pt>
                  <c:pt idx="195">
                    <c:v> f</c:v>
                  </c:pt>
                  <c:pt idx="196">
                    <c:v> f</c:v>
                  </c:pt>
                  <c:pt idx="197">
                    <c:v> f</c:v>
                  </c:pt>
                  <c:pt idx="198">
                    <c:v> f</c:v>
                  </c:pt>
                  <c:pt idx="199">
                    <c:v> f</c:v>
                  </c:pt>
                  <c:pt idx="200">
                    <c:v> f</c:v>
                  </c:pt>
                  <c:pt idx="201">
                    <c:v> f</c:v>
                  </c:pt>
                  <c:pt idx="202">
                    <c:v> f</c:v>
                  </c:pt>
                  <c:pt idx="203">
                    <c:v> f</c:v>
                  </c:pt>
                  <c:pt idx="204">
                    <c:v> f</c:v>
                  </c:pt>
                  <c:pt idx="205">
                    <c:v> f</c:v>
                  </c:pt>
                  <c:pt idx="206">
                    <c:v> f</c:v>
                  </c:pt>
                  <c:pt idx="207">
                    <c:v> f</c:v>
                  </c:pt>
                  <c:pt idx="208">
                    <c:v> f</c:v>
                  </c:pt>
                  <c:pt idx="209">
                    <c:v> f</c:v>
                  </c:pt>
                  <c:pt idx="210">
                    <c:v> f</c:v>
                  </c:pt>
                  <c:pt idx="211">
                    <c:v> f</c:v>
                  </c:pt>
                  <c:pt idx="212">
                    <c:v> f</c:v>
                  </c:pt>
                  <c:pt idx="213">
                    <c:v> f</c:v>
                  </c:pt>
                  <c:pt idx="214">
                    <c:v> f</c:v>
                  </c:pt>
                  <c:pt idx="215">
                    <c:v> f</c:v>
                  </c:pt>
                  <c:pt idx="216">
                    <c:v> f</c:v>
                  </c:pt>
                  <c:pt idx="217">
                    <c:v> f</c:v>
                  </c:pt>
                  <c:pt idx="218">
                    <c:v> f</c:v>
                  </c:pt>
                  <c:pt idx="219">
                    <c:v> f</c:v>
                  </c:pt>
                  <c:pt idx="220">
                    <c:v> f</c:v>
                  </c:pt>
                  <c:pt idx="221">
                    <c:v> f</c:v>
                  </c:pt>
                  <c:pt idx="222">
                    <c:v> f</c:v>
                  </c:pt>
                  <c:pt idx="223">
                    <c:v> f</c:v>
                  </c:pt>
                  <c:pt idx="224">
                    <c:v> f</c:v>
                  </c:pt>
                  <c:pt idx="225">
                    <c:v> f</c:v>
                  </c:pt>
                  <c:pt idx="226">
                    <c:v> f</c:v>
                  </c:pt>
                  <c:pt idx="227">
                    <c:v> f</c:v>
                  </c:pt>
                  <c:pt idx="228">
                    <c:v> f</c:v>
                  </c:pt>
                  <c:pt idx="229">
                    <c:v> f</c:v>
                  </c:pt>
                  <c:pt idx="230">
                    <c:v> f</c:v>
                  </c:pt>
                  <c:pt idx="231">
                    <c:v> f</c:v>
                  </c:pt>
                  <c:pt idx="232">
                    <c:v> f</c:v>
                  </c:pt>
                  <c:pt idx="233">
                    <c:v> f</c:v>
                  </c:pt>
                  <c:pt idx="234">
                    <c:v> f</c:v>
                  </c:pt>
                  <c:pt idx="235">
                    <c:v> f</c:v>
                  </c:pt>
                  <c:pt idx="236">
                    <c:v> f</c:v>
                  </c:pt>
                  <c:pt idx="237">
                    <c:v> f</c:v>
                  </c:pt>
                  <c:pt idx="238">
                    <c:v> f</c:v>
                  </c:pt>
                  <c:pt idx="239">
                    <c:v> f</c:v>
                  </c:pt>
                  <c:pt idx="240">
                    <c:v> f</c:v>
                  </c:pt>
                  <c:pt idx="241">
                    <c:v> f</c:v>
                  </c:pt>
                  <c:pt idx="242">
                    <c:v> f</c:v>
                  </c:pt>
                  <c:pt idx="243">
                    <c:v> f</c:v>
                  </c:pt>
                  <c:pt idx="244">
                    <c:v> f</c:v>
                  </c:pt>
                  <c:pt idx="245">
                    <c:v> f</c:v>
                  </c:pt>
                  <c:pt idx="246">
                    <c:v> f</c:v>
                  </c:pt>
                  <c:pt idx="247">
                    <c:v> f</c:v>
                  </c:pt>
                  <c:pt idx="248">
                    <c:v> f</c:v>
                  </c:pt>
                  <c:pt idx="249">
                    <c:v> f</c:v>
                  </c:pt>
                  <c:pt idx="250">
                    <c:v> f</c:v>
                  </c:pt>
                  <c:pt idx="251">
                    <c:v> f</c:v>
                  </c:pt>
                  <c:pt idx="252">
                    <c:v> f</c:v>
                  </c:pt>
                  <c:pt idx="253">
                    <c:v> f</c:v>
                  </c:pt>
                  <c:pt idx="254">
                    <c:v> f</c:v>
                  </c:pt>
                  <c:pt idx="255">
                    <c:v> f</c:v>
                  </c:pt>
                  <c:pt idx="256">
                    <c:v> f</c:v>
                  </c:pt>
                  <c:pt idx="257">
                    <c:v> f</c:v>
                  </c:pt>
                  <c:pt idx="258">
                    <c:v> f</c:v>
                  </c:pt>
                  <c:pt idx="259">
                    <c:v> f</c:v>
                  </c:pt>
                  <c:pt idx="260">
                    <c:v> f</c:v>
                  </c:pt>
                  <c:pt idx="261">
                    <c:v> f</c:v>
                  </c:pt>
                  <c:pt idx="262">
                    <c:v> f</c:v>
                  </c:pt>
                  <c:pt idx="263">
                    <c:v> f</c:v>
                  </c:pt>
                  <c:pt idx="264">
                    <c:v> f</c:v>
                  </c:pt>
                  <c:pt idx="265">
                    <c:v> f</c:v>
                  </c:pt>
                  <c:pt idx="266">
                    <c:v> f</c:v>
                  </c:pt>
                  <c:pt idx="267">
                    <c:v> f</c:v>
                  </c:pt>
                  <c:pt idx="268">
                    <c:v> f</c:v>
                  </c:pt>
                  <c:pt idx="269">
                    <c:v> f</c:v>
                  </c:pt>
                  <c:pt idx="270">
                    <c:v> f</c:v>
                  </c:pt>
                  <c:pt idx="271">
                    <c:v> f</c:v>
                  </c:pt>
                  <c:pt idx="272">
                    <c:v> f</c:v>
                  </c:pt>
                  <c:pt idx="273">
                    <c:v> f</c:v>
                  </c:pt>
                  <c:pt idx="274">
                    <c:v> f</c:v>
                  </c:pt>
                  <c:pt idx="275">
                    <c:v> f</c:v>
                  </c:pt>
                  <c:pt idx="276">
                    <c:v> f</c:v>
                  </c:pt>
                  <c:pt idx="277">
                    <c:v> f</c:v>
                  </c:pt>
                  <c:pt idx="278">
                    <c:v> f</c:v>
                  </c:pt>
                  <c:pt idx="279">
                    <c:v> f</c:v>
                  </c:pt>
                  <c:pt idx="280">
                    <c:v> f</c:v>
                  </c:pt>
                  <c:pt idx="281">
                    <c:v> f</c:v>
                  </c:pt>
                  <c:pt idx="282">
                    <c:v> f</c:v>
                  </c:pt>
                  <c:pt idx="283">
                    <c:v> f</c:v>
                  </c:pt>
                  <c:pt idx="284">
                    <c:v> f</c:v>
                  </c:pt>
                  <c:pt idx="285">
                    <c:v> f</c:v>
                  </c:pt>
                  <c:pt idx="286">
                    <c:v> f</c:v>
                  </c:pt>
                  <c:pt idx="287">
                    <c:v> f</c:v>
                  </c:pt>
                  <c:pt idx="288">
                    <c:v> f</c:v>
                  </c:pt>
                  <c:pt idx="289">
                    <c:v> f</c:v>
                  </c:pt>
                  <c:pt idx="290">
                    <c:v> f</c:v>
                  </c:pt>
                  <c:pt idx="291">
                    <c:v> f</c:v>
                  </c:pt>
                  <c:pt idx="292">
                    <c:v> f</c:v>
                  </c:pt>
                  <c:pt idx="293">
                    <c:v> f</c:v>
                  </c:pt>
                  <c:pt idx="294">
                    <c:v> f</c:v>
                  </c:pt>
                  <c:pt idx="295">
                    <c:v> f</c:v>
                  </c:pt>
                  <c:pt idx="296">
                    <c:v> f</c:v>
                  </c:pt>
                  <c:pt idx="297">
                    <c:v> f</c:v>
                  </c:pt>
                  <c:pt idx="298">
                    <c:v> f</c:v>
                  </c:pt>
                  <c:pt idx="299">
                    <c:v> f</c:v>
                  </c:pt>
                  <c:pt idx="300">
                    <c:v> f</c:v>
                  </c:pt>
                  <c:pt idx="301">
                    <c:v> f</c:v>
                  </c:pt>
                  <c:pt idx="302">
                    <c:v> f</c:v>
                  </c:pt>
                  <c:pt idx="303">
                    <c:v> f</c:v>
                  </c:pt>
                  <c:pt idx="304">
                    <c:v> f</c:v>
                  </c:pt>
                  <c:pt idx="305">
                    <c:v> f</c:v>
                  </c:pt>
                  <c:pt idx="306">
                    <c:v> f</c:v>
                  </c:pt>
                  <c:pt idx="307">
                    <c:v> f</c:v>
                  </c:pt>
                  <c:pt idx="308">
                    <c:v> f</c:v>
                  </c:pt>
                  <c:pt idx="309">
                    <c:v> f</c:v>
                  </c:pt>
                  <c:pt idx="310">
                    <c:v> f</c:v>
                  </c:pt>
                  <c:pt idx="311">
                    <c:v> f</c:v>
                  </c:pt>
                  <c:pt idx="312">
                    <c:v> f</c:v>
                  </c:pt>
                  <c:pt idx="313">
                    <c:v> f</c:v>
                  </c:pt>
                  <c:pt idx="314">
                    <c:v> f</c:v>
                  </c:pt>
                  <c:pt idx="315">
                    <c:v> f</c:v>
                  </c:pt>
                  <c:pt idx="316">
                    <c:v> f</c:v>
                  </c:pt>
                  <c:pt idx="317">
                    <c:v> f</c:v>
                  </c:pt>
                  <c:pt idx="318">
                    <c:v> f</c:v>
                  </c:pt>
                  <c:pt idx="319">
                    <c:v> f</c:v>
                  </c:pt>
                  <c:pt idx="320">
                    <c:v> f</c:v>
                  </c:pt>
                  <c:pt idx="321">
                    <c:v> f</c:v>
                  </c:pt>
                  <c:pt idx="322">
                    <c:v> f</c:v>
                  </c:pt>
                  <c:pt idx="323">
                    <c:v> f</c:v>
                  </c:pt>
                  <c:pt idx="324">
                    <c:v> f</c:v>
                  </c:pt>
                  <c:pt idx="325">
                    <c:v> f</c:v>
                  </c:pt>
                  <c:pt idx="326">
                    <c:v> f</c:v>
                  </c:pt>
                  <c:pt idx="327">
                    <c:v> f</c:v>
                  </c:pt>
                  <c:pt idx="328">
                    <c:v> f</c:v>
                  </c:pt>
                  <c:pt idx="329">
                    <c:v> f</c:v>
                  </c:pt>
                  <c:pt idx="330">
                    <c:v> f</c:v>
                  </c:pt>
                  <c:pt idx="331">
                    <c:v> f</c:v>
                  </c:pt>
                  <c:pt idx="332">
                    <c:v> f</c:v>
                  </c:pt>
                  <c:pt idx="333">
                    <c:v> f</c:v>
                  </c:pt>
                  <c:pt idx="334">
                    <c:v> f</c:v>
                  </c:pt>
                  <c:pt idx="335">
                    <c:v> f</c:v>
                  </c:pt>
                  <c:pt idx="336">
                    <c:v> f</c:v>
                  </c:pt>
                  <c:pt idx="337">
                    <c:v> f</c:v>
                  </c:pt>
                  <c:pt idx="338">
                    <c:v> f</c:v>
                  </c:pt>
                  <c:pt idx="339">
                    <c:v> f</c:v>
                  </c:pt>
                  <c:pt idx="340">
                    <c:v> f</c:v>
                  </c:pt>
                  <c:pt idx="341">
                    <c:v> f</c:v>
                  </c:pt>
                  <c:pt idx="342">
                    <c:v> f</c:v>
                  </c:pt>
                  <c:pt idx="343">
                    <c:v> f</c:v>
                  </c:pt>
                  <c:pt idx="344">
                    <c:v> f</c:v>
                  </c:pt>
                  <c:pt idx="345">
                    <c:v> f</c:v>
                  </c:pt>
                  <c:pt idx="346">
                    <c:v> f</c:v>
                  </c:pt>
                  <c:pt idx="347">
                    <c:v> f</c:v>
                  </c:pt>
                  <c:pt idx="348">
                    <c:v> f</c:v>
                  </c:pt>
                  <c:pt idx="349">
                    <c:v> f</c:v>
                  </c:pt>
                  <c:pt idx="350">
                    <c:v> f</c:v>
                  </c:pt>
                  <c:pt idx="351">
                    <c:v> f</c:v>
                  </c:pt>
                  <c:pt idx="352">
                    <c:v> f</c:v>
                  </c:pt>
                  <c:pt idx="353">
                    <c:v> f</c:v>
                  </c:pt>
                  <c:pt idx="354">
                    <c:v> f</c:v>
                  </c:pt>
                  <c:pt idx="355">
                    <c:v> f</c:v>
                  </c:pt>
                  <c:pt idx="356">
                    <c:v> f</c:v>
                  </c:pt>
                  <c:pt idx="357">
                    <c:v> f</c:v>
                  </c:pt>
                  <c:pt idx="358">
                    <c:v> f</c:v>
                  </c:pt>
                  <c:pt idx="359">
                    <c:v> f</c:v>
                  </c:pt>
                  <c:pt idx="360">
                    <c:v> f</c:v>
                  </c:pt>
                  <c:pt idx="361">
                    <c:v> f</c:v>
                  </c:pt>
                  <c:pt idx="362">
                    <c:v> f</c:v>
                  </c:pt>
                  <c:pt idx="363">
                    <c:v> f</c:v>
                  </c:pt>
                  <c:pt idx="364">
                    <c:v> f</c:v>
                  </c:pt>
                  <c:pt idx="365">
                    <c:v> f</c:v>
                  </c:pt>
                  <c:pt idx="366">
                    <c:v> f</c:v>
                  </c:pt>
                  <c:pt idx="367">
                    <c:v> f</c:v>
                  </c:pt>
                  <c:pt idx="368">
                    <c:v> f</c:v>
                  </c:pt>
                  <c:pt idx="369">
                    <c:v> f</c:v>
                  </c:pt>
                  <c:pt idx="370">
                    <c:v> f</c:v>
                  </c:pt>
                  <c:pt idx="371">
                    <c:v> f</c:v>
                  </c:pt>
                  <c:pt idx="372">
                    <c:v> f</c:v>
                  </c:pt>
                  <c:pt idx="373">
                    <c:v> f</c:v>
                  </c:pt>
                  <c:pt idx="374">
                    <c:v> f</c:v>
                  </c:pt>
                  <c:pt idx="375">
                    <c:v> f</c:v>
                  </c:pt>
                  <c:pt idx="376">
                    <c:v> f</c:v>
                  </c:pt>
                  <c:pt idx="377">
                    <c:v> f</c:v>
                  </c:pt>
                  <c:pt idx="378">
                    <c:v> f</c:v>
                  </c:pt>
                  <c:pt idx="379">
                    <c:v> f</c:v>
                  </c:pt>
                  <c:pt idx="380">
                    <c:v> f</c:v>
                  </c:pt>
                  <c:pt idx="381">
                    <c:v> f</c:v>
                  </c:pt>
                  <c:pt idx="382">
                    <c:v> f</c:v>
                  </c:pt>
                  <c:pt idx="383">
                    <c:v> f</c:v>
                  </c:pt>
                  <c:pt idx="384">
                    <c:v> f</c:v>
                  </c:pt>
                  <c:pt idx="385">
                    <c:v> f</c:v>
                  </c:pt>
                  <c:pt idx="386">
                    <c:v> f</c:v>
                  </c:pt>
                  <c:pt idx="387">
                    <c:v> f</c:v>
                  </c:pt>
                  <c:pt idx="388">
                    <c:v> f</c:v>
                  </c:pt>
                  <c:pt idx="389">
                    <c:v> f</c:v>
                  </c:pt>
                  <c:pt idx="390">
                    <c:v> f</c:v>
                  </c:pt>
                  <c:pt idx="391">
                    <c:v> f</c:v>
                  </c:pt>
                  <c:pt idx="392">
                    <c:v> f</c:v>
                  </c:pt>
                  <c:pt idx="393">
                    <c:v> f</c:v>
                  </c:pt>
                  <c:pt idx="394">
                    <c:v> f</c:v>
                  </c:pt>
                  <c:pt idx="395">
                    <c:v> f</c:v>
                  </c:pt>
                  <c:pt idx="396">
                    <c:v> f</c:v>
                  </c:pt>
                  <c:pt idx="397">
                    <c:v> f</c:v>
                  </c:pt>
                  <c:pt idx="398">
                    <c:v> f</c:v>
                  </c:pt>
                  <c:pt idx="399">
                    <c:v> f</c:v>
                  </c:pt>
                  <c:pt idx="400">
                    <c:v> f</c:v>
                  </c:pt>
                  <c:pt idx="401">
                    <c:v> f</c:v>
                  </c:pt>
                  <c:pt idx="402">
                    <c:v> f</c:v>
                  </c:pt>
                  <c:pt idx="403">
                    <c:v> f</c:v>
                  </c:pt>
                  <c:pt idx="404">
                    <c:v> f</c:v>
                  </c:pt>
                  <c:pt idx="405">
                    <c:v> f</c:v>
                  </c:pt>
                  <c:pt idx="406">
                    <c:v> f</c:v>
                  </c:pt>
                  <c:pt idx="407">
                    <c:v> f</c:v>
                  </c:pt>
                  <c:pt idx="408">
                    <c:v> f</c:v>
                  </c:pt>
                  <c:pt idx="409">
                    <c:v> f</c:v>
                  </c:pt>
                  <c:pt idx="410">
                    <c:v> f</c:v>
                  </c:pt>
                  <c:pt idx="411">
                    <c:v> f</c:v>
                  </c:pt>
                  <c:pt idx="412">
                    <c:v> f</c:v>
                  </c:pt>
                  <c:pt idx="413">
                    <c:v> f</c:v>
                  </c:pt>
                  <c:pt idx="414">
                    <c:v> f</c:v>
                  </c:pt>
                  <c:pt idx="415">
                    <c:v> f</c:v>
                  </c:pt>
                  <c:pt idx="416">
                    <c:v> f</c:v>
                  </c:pt>
                  <c:pt idx="417">
                    <c:v> f</c:v>
                  </c:pt>
                  <c:pt idx="418">
                    <c:v> f</c:v>
                  </c:pt>
                  <c:pt idx="419">
                    <c:v> f</c:v>
                  </c:pt>
                  <c:pt idx="420">
                    <c:v> f</c:v>
                  </c:pt>
                  <c:pt idx="421">
                    <c:v> f</c:v>
                  </c:pt>
                  <c:pt idx="422">
                    <c:v> f</c:v>
                  </c:pt>
                  <c:pt idx="423">
                    <c:v> f</c:v>
                  </c:pt>
                  <c:pt idx="424">
                    <c:v> f</c:v>
                  </c:pt>
                  <c:pt idx="425">
                    <c:v> f</c:v>
                  </c:pt>
                  <c:pt idx="426">
                    <c:v> f</c:v>
                  </c:pt>
                  <c:pt idx="427">
                    <c:v> f</c:v>
                  </c:pt>
                  <c:pt idx="428">
                    <c:v> f</c:v>
                  </c:pt>
                  <c:pt idx="429">
                    <c:v> f</c:v>
                  </c:pt>
                  <c:pt idx="430">
                    <c:v> f</c:v>
                  </c:pt>
                  <c:pt idx="431">
                    <c:v> f</c:v>
                  </c:pt>
                  <c:pt idx="432">
                    <c:v> f</c:v>
                  </c:pt>
                  <c:pt idx="433">
                    <c:v> f</c:v>
                  </c:pt>
                  <c:pt idx="434">
                    <c:v> f</c:v>
                  </c:pt>
                  <c:pt idx="435">
                    <c:v> f</c:v>
                  </c:pt>
                  <c:pt idx="436">
                    <c:v> f</c:v>
                  </c:pt>
                  <c:pt idx="437">
                    <c:v> f</c:v>
                  </c:pt>
                  <c:pt idx="438">
                    <c:v> f</c:v>
                  </c:pt>
                  <c:pt idx="439">
                    <c:v> f</c:v>
                  </c:pt>
                  <c:pt idx="440">
                    <c:v> f</c:v>
                  </c:pt>
                  <c:pt idx="441">
                    <c:v> f</c:v>
                  </c:pt>
                  <c:pt idx="442">
                    <c:v> f</c:v>
                  </c:pt>
                  <c:pt idx="443">
                    <c:v> f</c:v>
                  </c:pt>
                  <c:pt idx="444">
                    <c:v> f</c:v>
                  </c:pt>
                  <c:pt idx="445">
                    <c:v> f</c:v>
                  </c:pt>
                  <c:pt idx="446">
                    <c:v> f</c:v>
                  </c:pt>
                  <c:pt idx="447">
                    <c:v> f</c:v>
                  </c:pt>
                  <c:pt idx="448">
                    <c:v> f</c:v>
                  </c:pt>
                  <c:pt idx="449">
                    <c:v> f</c:v>
                  </c:pt>
                  <c:pt idx="450">
                    <c:v> f</c:v>
                  </c:pt>
                  <c:pt idx="451">
                    <c:v> f</c:v>
                  </c:pt>
                  <c:pt idx="452">
                    <c:v> f</c:v>
                  </c:pt>
                  <c:pt idx="453">
                    <c:v> f</c:v>
                  </c:pt>
                  <c:pt idx="454">
                    <c:v> f</c:v>
                  </c:pt>
                  <c:pt idx="455">
                    <c:v> f</c:v>
                  </c:pt>
                  <c:pt idx="456">
                    <c:v> f</c:v>
                  </c:pt>
                  <c:pt idx="457">
                    <c:v> f</c:v>
                  </c:pt>
                  <c:pt idx="458">
                    <c:v> f</c:v>
                  </c:pt>
                  <c:pt idx="459">
                    <c:v> f</c:v>
                  </c:pt>
                  <c:pt idx="460">
                    <c:v> f</c:v>
                  </c:pt>
                  <c:pt idx="461">
                    <c:v> f</c:v>
                  </c:pt>
                  <c:pt idx="462">
                    <c:v> f</c:v>
                  </c:pt>
                  <c:pt idx="463">
                    <c:v> f</c:v>
                  </c:pt>
                  <c:pt idx="464">
                    <c:v> f</c:v>
                  </c:pt>
                  <c:pt idx="465">
                    <c:v> f</c:v>
                  </c:pt>
                  <c:pt idx="466">
                    <c:v> f</c:v>
                  </c:pt>
                  <c:pt idx="467">
                    <c:v> f</c:v>
                  </c:pt>
                  <c:pt idx="468">
                    <c:v> f</c:v>
                  </c:pt>
                  <c:pt idx="469">
                    <c:v> f</c:v>
                  </c:pt>
                  <c:pt idx="470">
                    <c:v> f</c:v>
                  </c:pt>
                  <c:pt idx="471">
                    <c:v> f</c:v>
                  </c:pt>
                  <c:pt idx="472">
                    <c:v> f</c:v>
                  </c:pt>
                  <c:pt idx="473">
                    <c:v> f</c:v>
                  </c:pt>
                  <c:pt idx="474">
                    <c:v> f</c:v>
                  </c:pt>
                  <c:pt idx="475">
                    <c:v> f</c:v>
                  </c:pt>
                  <c:pt idx="476">
                    <c:v> f</c:v>
                  </c:pt>
                  <c:pt idx="477">
                    <c:v> f</c:v>
                  </c:pt>
                  <c:pt idx="478">
                    <c:v> f</c:v>
                  </c:pt>
                  <c:pt idx="479">
                    <c:v> f</c:v>
                  </c:pt>
                  <c:pt idx="480">
                    <c:v> f</c:v>
                  </c:pt>
                  <c:pt idx="481">
                    <c:v> f</c:v>
                  </c:pt>
                  <c:pt idx="482">
                    <c:v> f</c:v>
                  </c:pt>
                  <c:pt idx="483">
                    <c:v> f</c:v>
                  </c:pt>
                  <c:pt idx="484">
                    <c:v> f</c:v>
                  </c:pt>
                  <c:pt idx="485">
                    <c:v> f</c:v>
                  </c:pt>
                  <c:pt idx="486">
                    <c:v> f</c:v>
                  </c:pt>
                  <c:pt idx="487">
                    <c:v> f</c:v>
                  </c:pt>
                  <c:pt idx="488">
                    <c:v> f</c:v>
                  </c:pt>
                  <c:pt idx="489">
                    <c:v> f</c:v>
                  </c:pt>
                  <c:pt idx="490">
                    <c:v> f</c:v>
                  </c:pt>
                  <c:pt idx="491">
                    <c:v> f</c:v>
                  </c:pt>
                  <c:pt idx="492">
                    <c:v> f</c:v>
                  </c:pt>
                  <c:pt idx="493">
                    <c:v> f</c:v>
                  </c:pt>
                  <c:pt idx="494">
                    <c:v> f</c:v>
                  </c:pt>
                  <c:pt idx="495">
                    <c:v> f</c:v>
                  </c:pt>
                  <c:pt idx="496">
                    <c:v> f</c:v>
                  </c:pt>
                  <c:pt idx="497">
                    <c:v> f</c:v>
                  </c:pt>
                  <c:pt idx="498">
                    <c:v> f</c:v>
                  </c:pt>
                  <c:pt idx="499">
                    <c:v> f</c:v>
                  </c:pt>
                  <c:pt idx="500">
                    <c:v> f</c:v>
                  </c:pt>
                </c15:dlblRangeCache>
              </c15:datalabelsRange>
            </c:ext>
            <c:ext xmlns:c16="http://schemas.microsoft.com/office/drawing/2014/chart" uri="{C3380CC4-5D6E-409C-BE32-E72D297353CC}">
              <c16:uniqueId val="{0000064F-C93E-482B-9F1E-A38FA2C2130A}"/>
            </c:ext>
          </c:extLst>
        </c:ser>
        <c:dLbls>
          <c:showLegendKey val="0"/>
          <c:showVal val="0"/>
          <c:showCatName val="0"/>
          <c:showSerName val="0"/>
          <c:showPercent val="0"/>
          <c:showBubbleSize val="0"/>
        </c:dLbls>
        <c:axId val="634749616"/>
        <c:axId val="634750008"/>
      </c:scatterChart>
      <c:valAx>
        <c:axId val="634749616"/>
        <c:scaling>
          <c:orientation val="minMax"/>
          <c:max val="2.5"/>
          <c:min val="-0.2"/>
        </c:scaling>
        <c:delete val="0"/>
        <c:axPos val="b"/>
        <c:numFmt formatCode="General" sourceLinked="1"/>
        <c:majorTickMark val="none"/>
        <c:minorTickMark val="none"/>
        <c:tickLblPos val="none"/>
        <c:spPr>
          <a:ln w="6350">
            <a:noFill/>
          </a:ln>
        </c:spPr>
        <c:crossAx val="634750008"/>
        <c:crosses val="autoZero"/>
        <c:crossBetween val="midCat"/>
      </c:valAx>
      <c:valAx>
        <c:axId val="634750008"/>
        <c:scaling>
          <c:orientation val="minMax"/>
          <c:max val="2.2000000000000002"/>
          <c:min val="-0.2"/>
        </c:scaling>
        <c:delete val="0"/>
        <c:axPos val="l"/>
        <c:numFmt formatCode="General" sourceLinked="1"/>
        <c:majorTickMark val="none"/>
        <c:minorTickMark val="none"/>
        <c:tickLblPos val="none"/>
        <c:spPr>
          <a:ln w="6350">
            <a:noFill/>
          </a:ln>
        </c:spPr>
        <c:crossAx val="634749616"/>
        <c:crosses val="autoZero"/>
        <c:crossBetween val="midCat"/>
      </c:valAx>
      <c:spPr>
        <a:noFill/>
        <a:ln w="25400">
          <a:noFill/>
        </a:ln>
      </c:spPr>
    </c:plotArea>
    <c:plotVisOnly val="1"/>
    <c:dispBlanksAs val="gap"/>
    <c:showDLblsOverMax val="0"/>
  </c:chart>
  <c:spPr>
    <a:solidFill>
      <a:srgbClr val="FFFFFF"/>
    </a:solidFill>
    <a:ln w="6350">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44" r="0.75000000000000044" t="1" header="0.5" footer="0.5"/>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51533237360758E-2"/>
          <c:y val="2.350426954972247E-2"/>
          <c:w val="0.87309762621467346"/>
          <c:h val="0.83912766015080764"/>
        </c:manualLayout>
      </c:layout>
      <c:scatterChart>
        <c:scatterStyle val="lineMarker"/>
        <c:varyColors val="0"/>
        <c:ser>
          <c:idx val="1"/>
          <c:order val="0"/>
          <c:tx>
            <c:strRef>
              <c:f>'Map and X-section'!$O$4</c:f>
              <c:strCache>
                <c:ptCount val="1"/>
                <c:pt idx="0">
                  <c:v>SURFLEV</c:v>
                </c:pt>
              </c:strCache>
            </c:strRef>
          </c:tx>
          <c:spPr>
            <a:ln w="25400" cap="rnd">
              <a:solidFill>
                <a:schemeClr val="tx1"/>
              </a:solidFill>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D5-493B-8F4E-CCDC68760EF9}"/>
                </c:ext>
              </c:extLst>
            </c:dLbl>
            <c:dLbl>
              <c:idx val="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D5-493B-8F4E-CCDC68760EF9}"/>
                </c:ext>
              </c:extLst>
            </c:dLbl>
            <c:dLbl>
              <c:idx val="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D5-493B-8F4E-CCDC68760EF9}"/>
                </c:ext>
              </c:extLst>
            </c:dLbl>
            <c:dLbl>
              <c:idx val="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D5-493B-8F4E-CCDC68760EF9}"/>
                </c:ext>
              </c:extLst>
            </c:dLbl>
            <c:dLbl>
              <c:idx val="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D5-493B-8F4E-CCDC68760EF9}"/>
                </c:ext>
              </c:extLst>
            </c:dLbl>
            <c:dLbl>
              <c:idx val="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D5-493B-8F4E-CCDC68760EF9}"/>
                </c:ext>
              </c:extLst>
            </c:dLbl>
            <c:dLbl>
              <c:idx val="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D5-493B-8F4E-CCDC68760EF9}"/>
                </c:ext>
              </c:extLst>
            </c:dLbl>
            <c:dLbl>
              <c:idx val="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D5-493B-8F4E-CCDC68760EF9}"/>
                </c:ext>
              </c:extLst>
            </c:dLbl>
            <c:dLbl>
              <c:idx val="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2D5-493B-8F4E-CCDC68760EF9}"/>
                </c:ext>
              </c:extLst>
            </c:dLbl>
            <c:dLbl>
              <c:idx val="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2D5-493B-8F4E-CCDC68760EF9}"/>
                </c:ext>
              </c:extLst>
            </c:dLbl>
            <c:dLbl>
              <c:idx val="1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2D5-493B-8F4E-CCDC68760EF9}"/>
                </c:ext>
              </c:extLst>
            </c:dLbl>
            <c:dLbl>
              <c:idx val="1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2D5-493B-8F4E-CCDC68760EF9}"/>
                </c:ext>
              </c:extLst>
            </c:dLbl>
            <c:dLbl>
              <c:idx val="1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2D5-493B-8F4E-CCDC68760EF9}"/>
                </c:ext>
              </c:extLst>
            </c:dLbl>
            <c:dLbl>
              <c:idx val="1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2D5-493B-8F4E-CCDC68760EF9}"/>
                </c:ext>
              </c:extLst>
            </c:dLbl>
            <c:dLbl>
              <c:idx val="1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2D5-493B-8F4E-CCDC68760EF9}"/>
                </c:ext>
              </c:extLst>
            </c:dLbl>
            <c:dLbl>
              <c:idx val="1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2D5-493B-8F4E-CCDC68760EF9}"/>
                </c:ext>
              </c:extLst>
            </c:dLbl>
            <c:dLbl>
              <c:idx val="1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2D5-493B-8F4E-CCDC68760EF9}"/>
                </c:ext>
              </c:extLst>
            </c:dLbl>
            <c:dLbl>
              <c:idx val="1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2D5-493B-8F4E-CCDC68760EF9}"/>
                </c:ext>
              </c:extLst>
            </c:dLbl>
            <c:dLbl>
              <c:idx val="1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2D5-493B-8F4E-CCDC68760EF9}"/>
                </c:ext>
              </c:extLst>
            </c:dLbl>
            <c:dLbl>
              <c:idx val="1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2D5-493B-8F4E-CCDC68760EF9}"/>
                </c:ext>
              </c:extLst>
            </c:dLbl>
            <c:dLbl>
              <c:idx val="2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2D5-493B-8F4E-CCDC68760EF9}"/>
                </c:ext>
              </c:extLst>
            </c:dLbl>
            <c:dLbl>
              <c:idx val="2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2D5-493B-8F4E-CCDC68760EF9}"/>
                </c:ext>
              </c:extLst>
            </c:dLbl>
            <c:dLbl>
              <c:idx val="2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2D5-493B-8F4E-CCDC68760EF9}"/>
                </c:ext>
              </c:extLst>
            </c:dLbl>
            <c:dLbl>
              <c:idx val="2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2D5-493B-8F4E-CCDC68760EF9}"/>
                </c:ext>
              </c:extLst>
            </c:dLbl>
            <c:dLbl>
              <c:idx val="2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D2D5-493B-8F4E-CCDC68760EF9}"/>
                </c:ext>
              </c:extLst>
            </c:dLbl>
            <c:dLbl>
              <c:idx val="2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D2D5-493B-8F4E-CCDC68760EF9}"/>
                </c:ext>
              </c:extLst>
            </c:dLbl>
            <c:dLbl>
              <c:idx val="2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D2D5-493B-8F4E-CCDC68760EF9}"/>
                </c:ext>
              </c:extLst>
            </c:dLbl>
            <c:dLbl>
              <c:idx val="2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D2D5-493B-8F4E-CCDC68760EF9}"/>
                </c:ext>
              </c:extLst>
            </c:dLbl>
            <c:dLbl>
              <c:idx val="2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D2D5-493B-8F4E-CCDC68760EF9}"/>
                </c:ext>
              </c:extLst>
            </c:dLbl>
            <c:dLbl>
              <c:idx val="2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2D5-493B-8F4E-CCDC68760EF9}"/>
                </c:ext>
              </c:extLst>
            </c:dLbl>
            <c:dLbl>
              <c:idx val="3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2D5-493B-8F4E-CCDC68760EF9}"/>
                </c:ext>
              </c:extLst>
            </c:dLbl>
            <c:dLbl>
              <c:idx val="3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D2D5-493B-8F4E-CCDC68760EF9}"/>
                </c:ext>
              </c:extLst>
            </c:dLbl>
            <c:dLbl>
              <c:idx val="3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D2D5-493B-8F4E-CCDC68760EF9}"/>
                </c:ext>
              </c:extLst>
            </c:dLbl>
            <c:dLbl>
              <c:idx val="3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D2D5-493B-8F4E-CCDC68760EF9}"/>
                </c:ext>
              </c:extLst>
            </c:dLbl>
            <c:dLbl>
              <c:idx val="3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D2D5-493B-8F4E-CCDC68760EF9}"/>
                </c:ext>
              </c:extLst>
            </c:dLbl>
            <c:dLbl>
              <c:idx val="3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D2D5-493B-8F4E-CCDC68760EF9}"/>
                </c:ext>
              </c:extLst>
            </c:dLbl>
            <c:dLbl>
              <c:idx val="3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D2D5-493B-8F4E-CCDC68760EF9}"/>
                </c:ext>
              </c:extLst>
            </c:dLbl>
            <c:dLbl>
              <c:idx val="3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D2D5-493B-8F4E-CCDC68760EF9}"/>
                </c:ext>
              </c:extLst>
            </c:dLbl>
            <c:dLbl>
              <c:idx val="3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D2D5-493B-8F4E-CCDC68760EF9}"/>
                </c:ext>
              </c:extLst>
            </c:dLbl>
            <c:dLbl>
              <c:idx val="3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D2D5-493B-8F4E-CCDC68760EF9}"/>
                </c:ext>
              </c:extLst>
            </c:dLbl>
            <c:dLbl>
              <c:idx val="4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D2D5-493B-8F4E-CCDC68760EF9}"/>
                </c:ext>
              </c:extLst>
            </c:dLbl>
            <c:dLbl>
              <c:idx val="4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D2D5-493B-8F4E-CCDC68760EF9}"/>
                </c:ext>
              </c:extLst>
            </c:dLbl>
            <c:dLbl>
              <c:idx val="4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D2D5-493B-8F4E-CCDC68760EF9}"/>
                </c:ext>
              </c:extLst>
            </c:dLbl>
            <c:dLbl>
              <c:idx val="4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D2D5-493B-8F4E-CCDC68760EF9}"/>
                </c:ext>
              </c:extLst>
            </c:dLbl>
            <c:dLbl>
              <c:idx val="4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D2D5-493B-8F4E-CCDC68760EF9}"/>
                </c:ext>
              </c:extLst>
            </c:dLbl>
            <c:dLbl>
              <c:idx val="4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D2D5-493B-8F4E-CCDC68760EF9}"/>
                </c:ext>
              </c:extLst>
            </c:dLbl>
            <c:dLbl>
              <c:idx val="4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D2D5-493B-8F4E-CCDC68760EF9}"/>
                </c:ext>
              </c:extLst>
            </c:dLbl>
            <c:dLbl>
              <c:idx val="4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D2D5-493B-8F4E-CCDC68760EF9}"/>
                </c:ext>
              </c:extLst>
            </c:dLbl>
            <c:dLbl>
              <c:idx val="4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D2D5-493B-8F4E-CCDC68760EF9}"/>
                </c:ext>
              </c:extLst>
            </c:dLbl>
            <c:dLbl>
              <c:idx val="4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D2D5-493B-8F4E-CCDC68760EF9}"/>
                </c:ext>
              </c:extLst>
            </c:dLbl>
            <c:dLbl>
              <c:idx val="5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D2D5-493B-8F4E-CCDC68760EF9}"/>
                </c:ext>
              </c:extLst>
            </c:dLbl>
            <c:dLbl>
              <c:idx val="5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D2D5-493B-8F4E-CCDC68760EF9}"/>
                </c:ext>
              </c:extLst>
            </c:dLbl>
            <c:dLbl>
              <c:idx val="5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D2D5-493B-8F4E-CCDC68760EF9}"/>
                </c:ext>
              </c:extLst>
            </c:dLbl>
            <c:dLbl>
              <c:idx val="5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D2D5-493B-8F4E-CCDC68760EF9}"/>
                </c:ext>
              </c:extLst>
            </c:dLbl>
            <c:dLbl>
              <c:idx val="5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D2D5-493B-8F4E-CCDC68760EF9}"/>
                </c:ext>
              </c:extLst>
            </c:dLbl>
            <c:dLbl>
              <c:idx val="5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D2D5-493B-8F4E-CCDC68760EF9}"/>
                </c:ext>
              </c:extLst>
            </c:dLbl>
            <c:dLbl>
              <c:idx val="5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D2D5-493B-8F4E-CCDC68760EF9}"/>
                </c:ext>
              </c:extLst>
            </c:dLbl>
            <c:dLbl>
              <c:idx val="5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D2D5-493B-8F4E-CCDC68760EF9}"/>
                </c:ext>
              </c:extLst>
            </c:dLbl>
            <c:dLbl>
              <c:idx val="5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D2D5-493B-8F4E-CCDC68760EF9}"/>
                </c:ext>
              </c:extLst>
            </c:dLbl>
            <c:dLbl>
              <c:idx val="5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D2D5-493B-8F4E-CCDC68760EF9}"/>
                </c:ext>
              </c:extLst>
            </c:dLbl>
            <c:dLbl>
              <c:idx val="6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D2D5-493B-8F4E-CCDC68760EF9}"/>
                </c:ext>
              </c:extLst>
            </c:dLbl>
            <c:dLbl>
              <c:idx val="6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D2D5-493B-8F4E-CCDC68760EF9}"/>
                </c:ext>
              </c:extLst>
            </c:dLbl>
            <c:dLbl>
              <c:idx val="6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D2D5-493B-8F4E-CCDC68760EF9}"/>
                </c:ext>
              </c:extLst>
            </c:dLbl>
            <c:dLbl>
              <c:idx val="6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D2D5-493B-8F4E-CCDC68760EF9}"/>
                </c:ext>
              </c:extLst>
            </c:dLbl>
            <c:dLbl>
              <c:idx val="6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D2D5-493B-8F4E-CCDC68760EF9}"/>
                </c:ext>
              </c:extLst>
            </c:dLbl>
            <c:dLbl>
              <c:idx val="6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D2D5-493B-8F4E-CCDC68760EF9}"/>
                </c:ext>
              </c:extLst>
            </c:dLbl>
            <c:dLbl>
              <c:idx val="6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D2D5-493B-8F4E-CCDC68760EF9}"/>
                </c:ext>
              </c:extLst>
            </c:dLbl>
            <c:dLbl>
              <c:idx val="6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D2D5-493B-8F4E-CCDC68760EF9}"/>
                </c:ext>
              </c:extLst>
            </c:dLbl>
            <c:dLbl>
              <c:idx val="6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D2D5-493B-8F4E-CCDC68760EF9}"/>
                </c:ext>
              </c:extLst>
            </c:dLbl>
            <c:dLbl>
              <c:idx val="6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D2D5-493B-8F4E-CCDC68760EF9}"/>
                </c:ext>
              </c:extLst>
            </c:dLbl>
            <c:dLbl>
              <c:idx val="7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D2D5-493B-8F4E-CCDC68760EF9}"/>
                </c:ext>
              </c:extLst>
            </c:dLbl>
            <c:dLbl>
              <c:idx val="7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D2D5-493B-8F4E-CCDC68760EF9}"/>
                </c:ext>
              </c:extLst>
            </c:dLbl>
            <c:dLbl>
              <c:idx val="7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D2D5-493B-8F4E-CCDC68760EF9}"/>
                </c:ext>
              </c:extLst>
            </c:dLbl>
            <c:dLbl>
              <c:idx val="7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D2D5-493B-8F4E-CCDC68760EF9}"/>
                </c:ext>
              </c:extLst>
            </c:dLbl>
            <c:dLbl>
              <c:idx val="7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D2D5-493B-8F4E-CCDC68760EF9}"/>
                </c:ext>
              </c:extLst>
            </c:dLbl>
            <c:dLbl>
              <c:idx val="7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D2D5-493B-8F4E-CCDC68760EF9}"/>
                </c:ext>
              </c:extLst>
            </c:dLbl>
            <c:dLbl>
              <c:idx val="7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C-D2D5-493B-8F4E-CCDC68760EF9}"/>
                </c:ext>
              </c:extLst>
            </c:dLbl>
            <c:dLbl>
              <c:idx val="7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D-D2D5-493B-8F4E-CCDC68760EF9}"/>
                </c:ext>
              </c:extLst>
            </c:dLbl>
            <c:dLbl>
              <c:idx val="7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E-D2D5-493B-8F4E-CCDC68760EF9}"/>
                </c:ext>
              </c:extLst>
            </c:dLbl>
            <c:dLbl>
              <c:idx val="7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F-D2D5-493B-8F4E-CCDC68760EF9}"/>
                </c:ext>
              </c:extLst>
            </c:dLbl>
            <c:dLbl>
              <c:idx val="8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D2D5-493B-8F4E-CCDC68760EF9}"/>
                </c:ext>
              </c:extLst>
            </c:dLbl>
            <c:dLbl>
              <c:idx val="8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1-D2D5-493B-8F4E-CCDC68760EF9}"/>
                </c:ext>
              </c:extLst>
            </c:dLbl>
            <c:dLbl>
              <c:idx val="8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D2D5-493B-8F4E-CCDC68760EF9}"/>
                </c:ext>
              </c:extLst>
            </c:dLbl>
            <c:dLbl>
              <c:idx val="8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3-D2D5-493B-8F4E-CCDC68760EF9}"/>
                </c:ext>
              </c:extLst>
            </c:dLbl>
            <c:dLbl>
              <c:idx val="8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4-D2D5-493B-8F4E-CCDC68760EF9}"/>
                </c:ext>
              </c:extLst>
            </c:dLbl>
            <c:dLbl>
              <c:idx val="8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5-D2D5-493B-8F4E-CCDC68760EF9}"/>
                </c:ext>
              </c:extLst>
            </c:dLbl>
            <c:dLbl>
              <c:idx val="8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6-D2D5-493B-8F4E-CCDC68760EF9}"/>
                </c:ext>
              </c:extLst>
            </c:dLbl>
            <c:dLbl>
              <c:idx val="8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7-D2D5-493B-8F4E-CCDC68760EF9}"/>
                </c:ext>
              </c:extLst>
            </c:dLbl>
            <c:dLbl>
              <c:idx val="8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8-D2D5-493B-8F4E-CCDC68760EF9}"/>
                </c:ext>
              </c:extLst>
            </c:dLbl>
            <c:dLbl>
              <c:idx val="8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9-D2D5-493B-8F4E-CCDC68760EF9}"/>
                </c:ext>
              </c:extLst>
            </c:dLbl>
            <c:dLbl>
              <c:idx val="9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A-D2D5-493B-8F4E-CCDC68760EF9}"/>
                </c:ext>
              </c:extLst>
            </c:dLbl>
            <c:dLbl>
              <c:idx val="9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B-D2D5-493B-8F4E-CCDC68760EF9}"/>
                </c:ext>
              </c:extLst>
            </c:dLbl>
            <c:dLbl>
              <c:idx val="9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C-D2D5-493B-8F4E-CCDC68760EF9}"/>
                </c:ext>
              </c:extLst>
            </c:dLbl>
            <c:dLbl>
              <c:idx val="9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D-D2D5-493B-8F4E-CCDC68760EF9}"/>
                </c:ext>
              </c:extLst>
            </c:dLbl>
            <c:dLbl>
              <c:idx val="9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E-D2D5-493B-8F4E-CCDC68760EF9}"/>
                </c:ext>
              </c:extLst>
            </c:dLbl>
            <c:dLbl>
              <c:idx val="9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F-D2D5-493B-8F4E-CCDC68760EF9}"/>
                </c:ext>
              </c:extLst>
            </c:dLbl>
            <c:dLbl>
              <c:idx val="9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0-D2D5-493B-8F4E-CCDC68760EF9}"/>
                </c:ext>
              </c:extLst>
            </c:dLbl>
            <c:dLbl>
              <c:idx val="9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1-D2D5-493B-8F4E-CCDC68760EF9}"/>
                </c:ext>
              </c:extLst>
            </c:dLbl>
            <c:dLbl>
              <c:idx val="9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2-D2D5-493B-8F4E-CCDC68760EF9}"/>
                </c:ext>
              </c:extLst>
            </c:dLbl>
            <c:dLbl>
              <c:idx val="9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3-D2D5-493B-8F4E-CCDC68760EF9}"/>
                </c:ext>
              </c:extLst>
            </c:dLbl>
            <c:dLbl>
              <c:idx val="10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4-D2D5-493B-8F4E-CCDC68760EF9}"/>
                </c:ext>
              </c:extLst>
            </c:dLbl>
            <c:dLbl>
              <c:idx val="10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5-D2D5-493B-8F4E-CCDC68760EF9}"/>
                </c:ext>
              </c:extLst>
            </c:dLbl>
            <c:dLbl>
              <c:idx val="10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6-D2D5-493B-8F4E-CCDC68760EF9}"/>
                </c:ext>
              </c:extLst>
            </c:dLbl>
            <c:dLbl>
              <c:idx val="10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7-D2D5-493B-8F4E-CCDC68760EF9}"/>
                </c:ext>
              </c:extLst>
            </c:dLbl>
            <c:dLbl>
              <c:idx val="10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8-D2D5-493B-8F4E-CCDC68760EF9}"/>
                </c:ext>
              </c:extLst>
            </c:dLbl>
            <c:dLbl>
              <c:idx val="10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9-D2D5-493B-8F4E-CCDC68760EF9}"/>
                </c:ext>
              </c:extLst>
            </c:dLbl>
            <c:dLbl>
              <c:idx val="10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A-D2D5-493B-8F4E-CCDC68760EF9}"/>
                </c:ext>
              </c:extLst>
            </c:dLbl>
            <c:dLbl>
              <c:idx val="10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B-D2D5-493B-8F4E-CCDC68760EF9}"/>
                </c:ext>
              </c:extLst>
            </c:dLbl>
            <c:dLbl>
              <c:idx val="10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C-D2D5-493B-8F4E-CCDC68760EF9}"/>
                </c:ext>
              </c:extLst>
            </c:dLbl>
            <c:dLbl>
              <c:idx val="10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D-D2D5-493B-8F4E-CCDC68760EF9}"/>
                </c:ext>
              </c:extLst>
            </c:dLbl>
            <c:dLbl>
              <c:idx val="11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E-D2D5-493B-8F4E-CCDC68760EF9}"/>
                </c:ext>
              </c:extLst>
            </c:dLbl>
            <c:dLbl>
              <c:idx val="11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F-D2D5-493B-8F4E-CCDC68760EF9}"/>
                </c:ext>
              </c:extLst>
            </c:dLbl>
            <c:dLbl>
              <c:idx val="11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0-D2D5-493B-8F4E-CCDC68760EF9}"/>
                </c:ext>
              </c:extLst>
            </c:dLbl>
            <c:dLbl>
              <c:idx val="11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1-D2D5-493B-8F4E-CCDC68760EF9}"/>
                </c:ext>
              </c:extLst>
            </c:dLbl>
            <c:dLbl>
              <c:idx val="11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2-D2D5-493B-8F4E-CCDC68760EF9}"/>
                </c:ext>
              </c:extLst>
            </c:dLbl>
            <c:dLbl>
              <c:idx val="11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3-D2D5-493B-8F4E-CCDC68760EF9}"/>
                </c:ext>
              </c:extLst>
            </c:dLbl>
            <c:dLbl>
              <c:idx val="11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4-D2D5-493B-8F4E-CCDC68760EF9}"/>
                </c:ext>
              </c:extLst>
            </c:dLbl>
            <c:dLbl>
              <c:idx val="11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5-D2D5-493B-8F4E-CCDC68760EF9}"/>
                </c:ext>
              </c:extLst>
            </c:dLbl>
            <c:dLbl>
              <c:idx val="11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6-D2D5-493B-8F4E-CCDC68760EF9}"/>
                </c:ext>
              </c:extLst>
            </c:dLbl>
            <c:dLbl>
              <c:idx val="11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7-D2D5-493B-8F4E-CCDC68760EF9}"/>
                </c:ext>
              </c:extLst>
            </c:dLbl>
            <c:dLbl>
              <c:idx val="12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8-D2D5-493B-8F4E-CCDC68760EF9}"/>
                </c:ext>
              </c:extLst>
            </c:dLbl>
            <c:dLbl>
              <c:idx val="12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9-D2D5-493B-8F4E-CCDC68760EF9}"/>
                </c:ext>
              </c:extLst>
            </c:dLbl>
            <c:dLbl>
              <c:idx val="12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A-D2D5-493B-8F4E-CCDC68760EF9}"/>
                </c:ext>
              </c:extLst>
            </c:dLbl>
            <c:dLbl>
              <c:idx val="12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B-D2D5-493B-8F4E-CCDC68760EF9}"/>
                </c:ext>
              </c:extLst>
            </c:dLbl>
            <c:dLbl>
              <c:idx val="12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C-D2D5-493B-8F4E-CCDC68760EF9}"/>
                </c:ext>
              </c:extLst>
            </c:dLbl>
            <c:dLbl>
              <c:idx val="12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D-D2D5-493B-8F4E-CCDC68760EF9}"/>
                </c:ext>
              </c:extLst>
            </c:dLbl>
            <c:dLbl>
              <c:idx val="12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E-D2D5-493B-8F4E-CCDC68760EF9}"/>
                </c:ext>
              </c:extLst>
            </c:dLbl>
            <c:dLbl>
              <c:idx val="12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F-D2D5-493B-8F4E-CCDC68760EF9}"/>
                </c:ext>
              </c:extLst>
            </c:dLbl>
            <c:dLbl>
              <c:idx val="12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0-D2D5-493B-8F4E-CCDC68760EF9}"/>
                </c:ext>
              </c:extLst>
            </c:dLbl>
            <c:dLbl>
              <c:idx val="12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1-D2D5-493B-8F4E-CCDC68760EF9}"/>
                </c:ext>
              </c:extLst>
            </c:dLbl>
            <c:dLbl>
              <c:idx val="13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2-D2D5-493B-8F4E-CCDC68760EF9}"/>
                </c:ext>
              </c:extLst>
            </c:dLbl>
            <c:dLbl>
              <c:idx val="13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3-D2D5-493B-8F4E-CCDC68760EF9}"/>
                </c:ext>
              </c:extLst>
            </c:dLbl>
            <c:dLbl>
              <c:idx val="13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4-D2D5-493B-8F4E-CCDC68760EF9}"/>
                </c:ext>
              </c:extLst>
            </c:dLbl>
            <c:dLbl>
              <c:idx val="13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5-D2D5-493B-8F4E-CCDC68760EF9}"/>
                </c:ext>
              </c:extLst>
            </c:dLbl>
            <c:dLbl>
              <c:idx val="13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6-D2D5-493B-8F4E-CCDC68760EF9}"/>
                </c:ext>
              </c:extLst>
            </c:dLbl>
            <c:dLbl>
              <c:idx val="13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7-D2D5-493B-8F4E-CCDC68760EF9}"/>
                </c:ext>
              </c:extLst>
            </c:dLbl>
            <c:dLbl>
              <c:idx val="13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8-D2D5-493B-8F4E-CCDC68760EF9}"/>
                </c:ext>
              </c:extLst>
            </c:dLbl>
            <c:dLbl>
              <c:idx val="137"/>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9-D2D5-493B-8F4E-CCDC68760EF9}"/>
                </c:ext>
              </c:extLst>
            </c:dLbl>
            <c:dLbl>
              <c:idx val="138"/>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A-D2D5-493B-8F4E-CCDC68760EF9}"/>
                </c:ext>
              </c:extLst>
            </c:dLbl>
            <c:dLbl>
              <c:idx val="139"/>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B-D2D5-493B-8F4E-CCDC68760EF9}"/>
                </c:ext>
              </c:extLst>
            </c:dLbl>
            <c:dLbl>
              <c:idx val="140"/>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C-D2D5-493B-8F4E-CCDC68760EF9}"/>
                </c:ext>
              </c:extLst>
            </c:dLbl>
            <c:dLbl>
              <c:idx val="141"/>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D-D2D5-493B-8F4E-CCDC68760EF9}"/>
                </c:ext>
              </c:extLst>
            </c:dLbl>
            <c:dLbl>
              <c:idx val="142"/>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E-D2D5-493B-8F4E-CCDC68760EF9}"/>
                </c:ext>
              </c:extLst>
            </c:dLbl>
            <c:dLbl>
              <c:idx val="143"/>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F-D2D5-493B-8F4E-CCDC68760EF9}"/>
                </c:ext>
              </c:extLst>
            </c:dLbl>
            <c:dLbl>
              <c:idx val="144"/>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0-D2D5-493B-8F4E-CCDC68760EF9}"/>
                </c:ext>
              </c:extLst>
            </c:dLbl>
            <c:dLbl>
              <c:idx val="145"/>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1-D2D5-493B-8F4E-CCDC68760EF9}"/>
                </c:ext>
              </c:extLst>
            </c:dLbl>
            <c:dLbl>
              <c:idx val="146"/>
              <c:tx>
                <c:rich>
                  <a:bodyPr/>
                  <a:lstStyle/>
                  <a:p>
                    <a:endParaRPr lang="en-GB"/>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2-D2D5-493B-8F4E-CCDC68760EF9}"/>
                </c:ext>
              </c:extLst>
            </c:dLbl>
            <c:dLbl>
              <c:idx val="14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3-D2D5-493B-8F4E-CCDC68760EF9}"/>
                </c:ext>
              </c:extLst>
            </c:dLbl>
            <c:dLbl>
              <c:idx val="14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4-D2D5-493B-8F4E-CCDC68760EF9}"/>
                </c:ext>
              </c:extLst>
            </c:dLbl>
            <c:dLbl>
              <c:idx val="14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5-D2D5-493B-8F4E-CCDC68760EF9}"/>
                </c:ext>
              </c:extLst>
            </c:dLbl>
            <c:dLbl>
              <c:idx val="15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6-D2D5-493B-8F4E-CCDC68760EF9}"/>
                </c:ext>
              </c:extLst>
            </c:dLbl>
            <c:dLbl>
              <c:idx val="15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7-D2D5-493B-8F4E-CCDC68760EF9}"/>
                </c:ext>
              </c:extLst>
            </c:dLbl>
            <c:dLbl>
              <c:idx val="15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8-D2D5-493B-8F4E-CCDC68760EF9}"/>
                </c:ext>
              </c:extLst>
            </c:dLbl>
            <c:dLbl>
              <c:idx val="15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9-D2D5-493B-8F4E-CCDC68760EF9}"/>
                </c:ext>
              </c:extLst>
            </c:dLbl>
            <c:dLbl>
              <c:idx val="15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A-D2D5-493B-8F4E-CCDC68760EF9}"/>
                </c:ext>
              </c:extLst>
            </c:dLbl>
            <c:dLbl>
              <c:idx val="15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B-D2D5-493B-8F4E-CCDC68760EF9}"/>
                </c:ext>
              </c:extLst>
            </c:dLbl>
            <c:dLbl>
              <c:idx val="15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C-D2D5-493B-8F4E-CCDC68760EF9}"/>
                </c:ext>
              </c:extLst>
            </c:dLbl>
            <c:dLbl>
              <c:idx val="15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D-D2D5-493B-8F4E-CCDC68760EF9}"/>
                </c:ext>
              </c:extLst>
            </c:dLbl>
            <c:dLbl>
              <c:idx val="15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E-D2D5-493B-8F4E-CCDC68760EF9}"/>
                </c:ext>
              </c:extLst>
            </c:dLbl>
            <c:dLbl>
              <c:idx val="15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F-D2D5-493B-8F4E-CCDC68760EF9}"/>
                </c:ext>
              </c:extLst>
            </c:dLbl>
            <c:dLbl>
              <c:idx val="16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0-D2D5-493B-8F4E-CCDC68760EF9}"/>
                </c:ext>
              </c:extLst>
            </c:dLbl>
            <c:dLbl>
              <c:idx val="16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1-D2D5-493B-8F4E-CCDC68760EF9}"/>
                </c:ext>
              </c:extLst>
            </c:dLbl>
            <c:dLbl>
              <c:idx val="16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2-D2D5-493B-8F4E-CCDC68760EF9}"/>
                </c:ext>
              </c:extLst>
            </c:dLbl>
            <c:dLbl>
              <c:idx val="16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3-D2D5-493B-8F4E-CCDC68760EF9}"/>
                </c:ext>
              </c:extLst>
            </c:dLbl>
            <c:dLbl>
              <c:idx val="16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4-D2D5-493B-8F4E-CCDC68760EF9}"/>
                </c:ext>
              </c:extLst>
            </c:dLbl>
            <c:dLbl>
              <c:idx val="16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5-D2D5-493B-8F4E-CCDC68760EF9}"/>
                </c:ext>
              </c:extLst>
            </c:dLbl>
            <c:dLbl>
              <c:idx val="16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6-D2D5-493B-8F4E-CCDC68760EF9}"/>
                </c:ext>
              </c:extLst>
            </c:dLbl>
            <c:dLbl>
              <c:idx val="16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7-D2D5-493B-8F4E-CCDC68760EF9}"/>
                </c:ext>
              </c:extLst>
            </c:dLbl>
            <c:dLbl>
              <c:idx val="16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8-D2D5-493B-8F4E-CCDC68760EF9}"/>
                </c:ext>
              </c:extLst>
            </c:dLbl>
            <c:dLbl>
              <c:idx val="16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9-D2D5-493B-8F4E-CCDC68760EF9}"/>
                </c:ext>
              </c:extLst>
            </c:dLbl>
            <c:dLbl>
              <c:idx val="17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A-D2D5-493B-8F4E-CCDC68760EF9}"/>
                </c:ext>
              </c:extLst>
            </c:dLbl>
            <c:dLbl>
              <c:idx val="17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B-D2D5-493B-8F4E-CCDC68760EF9}"/>
                </c:ext>
              </c:extLst>
            </c:dLbl>
            <c:dLbl>
              <c:idx val="17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C-D2D5-493B-8F4E-CCDC68760EF9}"/>
                </c:ext>
              </c:extLst>
            </c:dLbl>
            <c:dLbl>
              <c:idx val="17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D-D2D5-493B-8F4E-CCDC68760EF9}"/>
                </c:ext>
              </c:extLst>
            </c:dLbl>
            <c:dLbl>
              <c:idx val="17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E-D2D5-493B-8F4E-CCDC68760EF9}"/>
                </c:ext>
              </c:extLst>
            </c:dLbl>
            <c:dLbl>
              <c:idx val="17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F-D2D5-493B-8F4E-CCDC68760EF9}"/>
                </c:ext>
              </c:extLst>
            </c:dLbl>
            <c:dLbl>
              <c:idx val="17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0-D2D5-493B-8F4E-CCDC68760EF9}"/>
                </c:ext>
              </c:extLst>
            </c:dLbl>
            <c:dLbl>
              <c:idx val="17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1-D2D5-493B-8F4E-CCDC68760EF9}"/>
                </c:ext>
              </c:extLst>
            </c:dLbl>
            <c:dLbl>
              <c:idx val="17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2-D2D5-493B-8F4E-CCDC68760EF9}"/>
                </c:ext>
              </c:extLst>
            </c:dLbl>
            <c:dLbl>
              <c:idx val="17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3-D2D5-493B-8F4E-CCDC68760EF9}"/>
                </c:ext>
              </c:extLst>
            </c:dLbl>
            <c:dLbl>
              <c:idx val="18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4-D2D5-493B-8F4E-CCDC68760EF9}"/>
                </c:ext>
              </c:extLst>
            </c:dLbl>
            <c:dLbl>
              <c:idx val="18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5-D2D5-493B-8F4E-CCDC68760EF9}"/>
                </c:ext>
              </c:extLst>
            </c:dLbl>
            <c:dLbl>
              <c:idx val="18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6-D2D5-493B-8F4E-CCDC68760EF9}"/>
                </c:ext>
              </c:extLst>
            </c:dLbl>
            <c:dLbl>
              <c:idx val="18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7-D2D5-493B-8F4E-CCDC68760EF9}"/>
                </c:ext>
              </c:extLst>
            </c:dLbl>
            <c:dLbl>
              <c:idx val="18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8-D2D5-493B-8F4E-CCDC68760EF9}"/>
                </c:ext>
              </c:extLst>
            </c:dLbl>
            <c:dLbl>
              <c:idx val="18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9-D2D5-493B-8F4E-CCDC68760EF9}"/>
                </c:ext>
              </c:extLst>
            </c:dLbl>
            <c:dLbl>
              <c:idx val="18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A-D2D5-493B-8F4E-CCDC68760EF9}"/>
                </c:ext>
              </c:extLst>
            </c:dLbl>
            <c:dLbl>
              <c:idx val="18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B-D2D5-493B-8F4E-CCDC68760EF9}"/>
                </c:ext>
              </c:extLst>
            </c:dLbl>
            <c:dLbl>
              <c:idx val="18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C-D2D5-493B-8F4E-CCDC68760EF9}"/>
                </c:ext>
              </c:extLst>
            </c:dLbl>
            <c:dLbl>
              <c:idx val="18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D-D2D5-493B-8F4E-CCDC68760EF9}"/>
                </c:ext>
              </c:extLst>
            </c:dLbl>
            <c:dLbl>
              <c:idx val="19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E-D2D5-493B-8F4E-CCDC68760EF9}"/>
                </c:ext>
              </c:extLst>
            </c:dLbl>
            <c:dLbl>
              <c:idx val="19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F-D2D5-493B-8F4E-CCDC68760EF9}"/>
                </c:ext>
              </c:extLst>
            </c:dLbl>
            <c:dLbl>
              <c:idx val="19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0-D2D5-493B-8F4E-CCDC68760EF9}"/>
                </c:ext>
              </c:extLst>
            </c:dLbl>
            <c:dLbl>
              <c:idx val="19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1-D2D5-493B-8F4E-CCDC68760EF9}"/>
                </c:ext>
              </c:extLst>
            </c:dLbl>
            <c:dLbl>
              <c:idx val="19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2-D2D5-493B-8F4E-CCDC68760EF9}"/>
                </c:ext>
              </c:extLst>
            </c:dLbl>
            <c:dLbl>
              <c:idx val="19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3-D2D5-493B-8F4E-CCDC68760EF9}"/>
                </c:ext>
              </c:extLst>
            </c:dLbl>
            <c:dLbl>
              <c:idx val="19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4-D2D5-493B-8F4E-CCDC68760EF9}"/>
                </c:ext>
              </c:extLst>
            </c:dLbl>
            <c:dLbl>
              <c:idx val="19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5-D2D5-493B-8F4E-CCDC68760EF9}"/>
                </c:ext>
              </c:extLst>
            </c:dLbl>
            <c:dLbl>
              <c:idx val="19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6-D2D5-493B-8F4E-CCDC68760EF9}"/>
                </c:ext>
              </c:extLst>
            </c:dLbl>
            <c:dLbl>
              <c:idx val="19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7-D2D5-493B-8F4E-CCDC68760EF9}"/>
                </c:ext>
              </c:extLst>
            </c:dLbl>
            <c:dLbl>
              <c:idx val="20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8-D2D5-493B-8F4E-CCDC68760EF9}"/>
                </c:ext>
              </c:extLst>
            </c:dLbl>
            <c:dLbl>
              <c:idx val="20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9-D2D5-493B-8F4E-CCDC68760EF9}"/>
                </c:ext>
              </c:extLst>
            </c:dLbl>
            <c:dLbl>
              <c:idx val="20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A-D2D5-493B-8F4E-CCDC68760EF9}"/>
                </c:ext>
              </c:extLst>
            </c:dLbl>
            <c:dLbl>
              <c:idx val="20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B-D2D5-493B-8F4E-CCDC68760EF9}"/>
                </c:ext>
              </c:extLst>
            </c:dLbl>
            <c:dLbl>
              <c:idx val="20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C-D2D5-493B-8F4E-CCDC68760EF9}"/>
                </c:ext>
              </c:extLst>
            </c:dLbl>
            <c:dLbl>
              <c:idx val="20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D-D2D5-493B-8F4E-CCDC68760EF9}"/>
                </c:ext>
              </c:extLst>
            </c:dLbl>
            <c:dLbl>
              <c:idx val="20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E-D2D5-493B-8F4E-CCDC68760EF9}"/>
                </c:ext>
              </c:extLst>
            </c:dLbl>
            <c:dLbl>
              <c:idx val="20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F-D2D5-493B-8F4E-CCDC68760EF9}"/>
                </c:ext>
              </c:extLst>
            </c:dLbl>
            <c:dLbl>
              <c:idx val="20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0-D2D5-493B-8F4E-CCDC68760EF9}"/>
                </c:ext>
              </c:extLst>
            </c:dLbl>
            <c:dLbl>
              <c:idx val="20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1-D2D5-493B-8F4E-CCDC68760EF9}"/>
                </c:ext>
              </c:extLst>
            </c:dLbl>
            <c:dLbl>
              <c:idx val="2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2-D2D5-493B-8F4E-CCDC68760EF9}"/>
                </c:ext>
              </c:extLst>
            </c:dLbl>
            <c:dLbl>
              <c:idx val="2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3-D2D5-493B-8F4E-CCDC68760EF9}"/>
                </c:ext>
              </c:extLst>
            </c:dLbl>
            <c:dLbl>
              <c:idx val="2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4-D2D5-493B-8F4E-CCDC68760EF9}"/>
                </c:ext>
              </c:extLst>
            </c:dLbl>
            <c:dLbl>
              <c:idx val="2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5-D2D5-493B-8F4E-CCDC68760EF9}"/>
                </c:ext>
              </c:extLst>
            </c:dLbl>
            <c:dLbl>
              <c:idx val="2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6-D2D5-493B-8F4E-CCDC68760EF9}"/>
                </c:ext>
              </c:extLst>
            </c:dLbl>
            <c:dLbl>
              <c:idx val="2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7-D2D5-493B-8F4E-CCDC68760EF9}"/>
                </c:ext>
              </c:extLst>
            </c:dLbl>
            <c:dLbl>
              <c:idx val="2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8-D2D5-493B-8F4E-CCDC68760EF9}"/>
                </c:ext>
              </c:extLst>
            </c:dLbl>
            <c:dLbl>
              <c:idx val="2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9-D2D5-493B-8F4E-CCDC68760EF9}"/>
                </c:ext>
              </c:extLst>
            </c:dLbl>
            <c:dLbl>
              <c:idx val="2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A-D2D5-493B-8F4E-CCDC68760EF9}"/>
                </c:ext>
              </c:extLst>
            </c:dLbl>
            <c:dLbl>
              <c:idx val="2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B-D2D5-493B-8F4E-CCDC68760EF9}"/>
                </c:ext>
              </c:extLst>
            </c:dLbl>
            <c:dLbl>
              <c:idx val="2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C-D2D5-493B-8F4E-CCDC68760EF9}"/>
                </c:ext>
              </c:extLst>
            </c:dLbl>
            <c:dLbl>
              <c:idx val="2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D-D2D5-493B-8F4E-CCDC68760EF9}"/>
                </c:ext>
              </c:extLst>
            </c:dLbl>
            <c:dLbl>
              <c:idx val="2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E-D2D5-493B-8F4E-CCDC68760EF9}"/>
                </c:ext>
              </c:extLst>
            </c:dLbl>
            <c:dLbl>
              <c:idx val="2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F-D2D5-493B-8F4E-CCDC68760EF9}"/>
                </c:ext>
              </c:extLst>
            </c:dLbl>
            <c:dLbl>
              <c:idx val="2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0-D2D5-493B-8F4E-CCDC68760EF9}"/>
                </c:ext>
              </c:extLst>
            </c:dLbl>
            <c:dLbl>
              <c:idx val="2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1-D2D5-493B-8F4E-CCDC68760EF9}"/>
                </c:ext>
              </c:extLst>
            </c:dLbl>
            <c:dLbl>
              <c:idx val="2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2-D2D5-493B-8F4E-CCDC68760EF9}"/>
                </c:ext>
              </c:extLst>
            </c:dLbl>
            <c:dLbl>
              <c:idx val="2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3-D2D5-493B-8F4E-CCDC68760EF9}"/>
                </c:ext>
              </c:extLst>
            </c:dLbl>
            <c:dLbl>
              <c:idx val="2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4-D2D5-493B-8F4E-CCDC68760EF9}"/>
                </c:ext>
              </c:extLst>
            </c:dLbl>
            <c:dLbl>
              <c:idx val="2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5-D2D5-493B-8F4E-CCDC68760EF9}"/>
                </c:ext>
              </c:extLst>
            </c:dLbl>
            <c:dLbl>
              <c:idx val="2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6-D2D5-493B-8F4E-CCDC68760EF9}"/>
                </c:ext>
              </c:extLst>
            </c:dLbl>
            <c:dLbl>
              <c:idx val="2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7-D2D5-493B-8F4E-CCDC68760EF9}"/>
                </c:ext>
              </c:extLst>
            </c:dLbl>
            <c:dLbl>
              <c:idx val="2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8-D2D5-493B-8F4E-CCDC68760EF9}"/>
                </c:ext>
              </c:extLst>
            </c:dLbl>
            <c:dLbl>
              <c:idx val="2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9-D2D5-493B-8F4E-CCDC68760EF9}"/>
                </c:ext>
              </c:extLst>
            </c:dLbl>
            <c:dLbl>
              <c:idx val="2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A-D2D5-493B-8F4E-CCDC68760EF9}"/>
                </c:ext>
              </c:extLst>
            </c:dLbl>
            <c:dLbl>
              <c:idx val="2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B-D2D5-493B-8F4E-CCDC68760EF9}"/>
                </c:ext>
              </c:extLst>
            </c:dLbl>
            <c:dLbl>
              <c:idx val="2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C-D2D5-493B-8F4E-CCDC68760EF9}"/>
                </c:ext>
              </c:extLst>
            </c:dLbl>
            <c:dLbl>
              <c:idx val="2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D-D2D5-493B-8F4E-CCDC68760EF9}"/>
                </c:ext>
              </c:extLst>
            </c:dLbl>
            <c:dLbl>
              <c:idx val="2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E-D2D5-493B-8F4E-CCDC68760EF9}"/>
                </c:ext>
              </c:extLst>
            </c:dLbl>
            <c:dLbl>
              <c:idx val="2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F-D2D5-493B-8F4E-CCDC68760EF9}"/>
                </c:ext>
              </c:extLst>
            </c:dLbl>
            <c:dLbl>
              <c:idx val="2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0-D2D5-493B-8F4E-CCDC68760EF9}"/>
                </c:ext>
              </c:extLst>
            </c:dLbl>
            <c:dLbl>
              <c:idx val="2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1-D2D5-493B-8F4E-CCDC68760EF9}"/>
                </c:ext>
              </c:extLst>
            </c:dLbl>
            <c:dLbl>
              <c:idx val="2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2-D2D5-493B-8F4E-CCDC68760EF9}"/>
                </c:ext>
              </c:extLst>
            </c:dLbl>
            <c:dLbl>
              <c:idx val="2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3-D2D5-493B-8F4E-CCDC68760EF9}"/>
                </c:ext>
              </c:extLst>
            </c:dLbl>
            <c:dLbl>
              <c:idx val="2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4-D2D5-493B-8F4E-CCDC68760EF9}"/>
                </c:ext>
              </c:extLst>
            </c:dLbl>
            <c:dLbl>
              <c:idx val="2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5-D2D5-493B-8F4E-CCDC68760EF9}"/>
                </c:ext>
              </c:extLst>
            </c:dLbl>
            <c:dLbl>
              <c:idx val="2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6-D2D5-493B-8F4E-CCDC68760EF9}"/>
                </c:ext>
              </c:extLst>
            </c:dLbl>
            <c:dLbl>
              <c:idx val="24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7-D2D5-493B-8F4E-CCDC68760EF9}"/>
                </c:ext>
              </c:extLst>
            </c:dLbl>
            <c:dLbl>
              <c:idx val="24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8-D2D5-493B-8F4E-CCDC68760EF9}"/>
                </c:ext>
              </c:extLst>
            </c:dLbl>
            <c:dLbl>
              <c:idx val="24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9-D2D5-493B-8F4E-CCDC68760EF9}"/>
                </c:ext>
              </c:extLst>
            </c:dLbl>
            <c:dLbl>
              <c:idx val="25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A-D2D5-493B-8F4E-CCDC68760EF9}"/>
                </c:ext>
              </c:extLst>
            </c:dLbl>
            <c:dLbl>
              <c:idx val="25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B-D2D5-493B-8F4E-CCDC68760EF9}"/>
                </c:ext>
              </c:extLst>
            </c:dLbl>
            <c:dLbl>
              <c:idx val="25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C-D2D5-493B-8F4E-CCDC68760EF9}"/>
                </c:ext>
              </c:extLst>
            </c:dLbl>
            <c:dLbl>
              <c:idx val="25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D-D2D5-493B-8F4E-CCDC68760EF9}"/>
                </c:ext>
              </c:extLst>
            </c:dLbl>
            <c:dLbl>
              <c:idx val="25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E-D2D5-493B-8F4E-CCDC68760EF9}"/>
                </c:ext>
              </c:extLst>
            </c:dLbl>
            <c:dLbl>
              <c:idx val="25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F-D2D5-493B-8F4E-CCDC68760EF9}"/>
                </c:ext>
              </c:extLst>
            </c:dLbl>
            <c:dLbl>
              <c:idx val="25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0-D2D5-493B-8F4E-CCDC68760EF9}"/>
                </c:ext>
              </c:extLst>
            </c:dLbl>
            <c:dLbl>
              <c:idx val="25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1-D2D5-493B-8F4E-CCDC68760EF9}"/>
                </c:ext>
              </c:extLst>
            </c:dLbl>
            <c:dLbl>
              <c:idx val="25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2-D2D5-493B-8F4E-CCDC68760EF9}"/>
                </c:ext>
              </c:extLst>
            </c:dLbl>
            <c:dLbl>
              <c:idx val="25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3-D2D5-493B-8F4E-CCDC68760EF9}"/>
                </c:ext>
              </c:extLst>
            </c:dLbl>
            <c:dLbl>
              <c:idx val="26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4-D2D5-493B-8F4E-CCDC68760EF9}"/>
                </c:ext>
              </c:extLst>
            </c:dLbl>
            <c:dLbl>
              <c:idx val="26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5-D2D5-493B-8F4E-CCDC68760EF9}"/>
                </c:ext>
              </c:extLst>
            </c:dLbl>
            <c:dLbl>
              <c:idx val="26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6-D2D5-493B-8F4E-CCDC68760EF9}"/>
                </c:ext>
              </c:extLst>
            </c:dLbl>
            <c:dLbl>
              <c:idx val="26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7-D2D5-493B-8F4E-CCDC68760EF9}"/>
                </c:ext>
              </c:extLst>
            </c:dLbl>
            <c:dLbl>
              <c:idx val="26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8-D2D5-493B-8F4E-CCDC68760EF9}"/>
                </c:ext>
              </c:extLst>
            </c:dLbl>
            <c:dLbl>
              <c:idx val="26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9-D2D5-493B-8F4E-CCDC68760EF9}"/>
                </c:ext>
              </c:extLst>
            </c:dLbl>
            <c:dLbl>
              <c:idx val="26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A-D2D5-493B-8F4E-CCDC68760EF9}"/>
                </c:ext>
              </c:extLst>
            </c:dLbl>
            <c:dLbl>
              <c:idx val="26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B-D2D5-493B-8F4E-CCDC68760EF9}"/>
                </c:ext>
              </c:extLst>
            </c:dLbl>
            <c:dLbl>
              <c:idx val="26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C-D2D5-493B-8F4E-CCDC68760EF9}"/>
                </c:ext>
              </c:extLst>
            </c:dLbl>
            <c:dLbl>
              <c:idx val="26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D-D2D5-493B-8F4E-CCDC68760EF9}"/>
                </c:ext>
              </c:extLst>
            </c:dLbl>
            <c:dLbl>
              <c:idx val="27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E-D2D5-493B-8F4E-CCDC68760EF9}"/>
                </c:ext>
              </c:extLst>
            </c:dLbl>
            <c:dLbl>
              <c:idx val="27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F-D2D5-493B-8F4E-CCDC68760EF9}"/>
                </c:ext>
              </c:extLst>
            </c:dLbl>
            <c:dLbl>
              <c:idx val="27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0-D2D5-493B-8F4E-CCDC68760EF9}"/>
                </c:ext>
              </c:extLst>
            </c:dLbl>
            <c:dLbl>
              <c:idx val="27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1-D2D5-493B-8F4E-CCDC68760EF9}"/>
                </c:ext>
              </c:extLst>
            </c:dLbl>
            <c:dLbl>
              <c:idx val="27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2-D2D5-493B-8F4E-CCDC68760EF9}"/>
                </c:ext>
              </c:extLst>
            </c:dLbl>
            <c:dLbl>
              <c:idx val="27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3-D2D5-493B-8F4E-CCDC68760EF9}"/>
                </c:ext>
              </c:extLst>
            </c:dLbl>
            <c:dLbl>
              <c:idx val="27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4-D2D5-493B-8F4E-CCDC68760EF9}"/>
                </c:ext>
              </c:extLst>
            </c:dLbl>
            <c:dLbl>
              <c:idx val="27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5-D2D5-493B-8F4E-CCDC68760EF9}"/>
                </c:ext>
              </c:extLst>
            </c:dLbl>
            <c:dLbl>
              <c:idx val="27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6-D2D5-493B-8F4E-CCDC68760EF9}"/>
                </c:ext>
              </c:extLst>
            </c:dLbl>
            <c:dLbl>
              <c:idx val="27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7-D2D5-493B-8F4E-CCDC68760EF9}"/>
                </c:ext>
              </c:extLst>
            </c:dLbl>
            <c:dLbl>
              <c:idx val="28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8-D2D5-493B-8F4E-CCDC68760EF9}"/>
                </c:ext>
              </c:extLst>
            </c:dLbl>
            <c:dLbl>
              <c:idx val="28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9-D2D5-493B-8F4E-CCDC68760EF9}"/>
                </c:ext>
              </c:extLst>
            </c:dLbl>
            <c:dLbl>
              <c:idx val="28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A-D2D5-493B-8F4E-CCDC68760EF9}"/>
                </c:ext>
              </c:extLst>
            </c:dLbl>
            <c:dLbl>
              <c:idx val="28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B-D2D5-493B-8F4E-CCDC68760EF9}"/>
                </c:ext>
              </c:extLst>
            </c:dLbl>
            <c:dLbl>
              <c:idx val="28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C-D2D5-493B-8F4E-CCDC68760EF9}"/>
                </c:ext>
              </c:extLst>
            </c:dLbl>
            <c:dLbl>
              <c:idx val="28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D-D2D5-493B-8F4E-CCDC68760EF9}"/>
                </c:ext>
              </c:extLst>
            </c:dLbl>
            <c:dLbl>
              <c:idx val="28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E-D2D5-493B-8F4E-CCDC68760EF9}"/>
                </c:ext>
              </c:extLst>
            </c:dLbl>
            <c:dLbl>
              <c:idx val="28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F-D2D5-493B-8F4E-CCDC68760EF9}"/>
                </c:ext>
              </c:extLst>
            </c:dLbl>
            <c:dLbl>
              <c:idx val="28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0-D2D5-493B-8F4E-CCDC68760EF9}"/>
                </c:ext>
              </c:extLst>
            </c:dLbl>
            <c:dLbl>
              <c:idx val="28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1-D2D5-493B-8F4E-CCDC68760EF9}"/>
                </c:ext>
              </c:extLst>
            </c:dLbl>
            <c:dLbl>
              <c:idx val="29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2-D2D5-493B-8F4E-CCDC68760EF9}"/>
                </c:ext>
              </c:extLst>
            </c:dLbl>
            <c:dLbl>
              <c:idx val="29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3-D2D5-493B-8F4E-CCDC68760EF9}"/>
                </c:ext>
              </c:extLst>
            </c:dLbl>
            <c:dLbl>
              <c:idx val="29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4-D2D5-493B-8F4E-CCDC68760EF9}"/>
                </c:ext>
              </c:extLst>
            </c:dLbl>
            <c:dLbl>
              <c:idx val="29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5-D2D5-493B-8F4E-CCDC68760EF9}"/>
                </c:ext>
              </c:extLst>
            </c:dLbl>
            <c:dLbl>
              <c:idx val="29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6-D2D5-493B-8F4E-CCDC68760EF9}"/>
                </c:ext>
              </c:extLst>
            </c:dLbl>
            <c:dLbl>
              <c:idx val="29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7-D2D5-493B-8F4E-CCDC68760EF9}"/>
                </c:ext>
              </c:extLst>
            </c:dLbl>
            <c:dLbl>
              <c:idx val="29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8-D2D5-493B-8F4E-CCDC68760EF9}"/>
                </c:ext>
              </c:extLst>
            </c:dLbl>
            <c:dLbl>
              <c:idx val="29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9-D2D5-493B-8F4E-CCDC68760EF9}"/>
                </c:ext>
              </c:extLst>
            </c:dLbl>
            <c:dLbl>
              <c:idx val="29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A-D2D5-493B-8F4E-CCDC68760EF9}"/>
                </c:ext>
              </c:extLst>
            </c:dLbl>
            <c:dLbl>
              <c:idx val="29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B-D2D5-493B-8F4E-CCDC68760EF9}"/>
                </c:ext>
              </c:extLst>
            </c:dLbl>
            <c:dLbl>
              <c:idx val="30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C-D2D5-493B-8F4E-CCDC68760EF9}"/>
                </c:ext>
              </c:extLst>
            </c:dLbl>
            <c:dLbl>
              <c:idx val="30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D-D2D5-493B-8F4E-CCDC68760EF9}"/>
                </c:ext>
              </c:extLst>
            </c:dLbl>
            <c:dLbl>
              <c:idx val="30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E-D2D5-493B-8F4E-CCDC68760EF9}"/>
                </c:ext>
              </c:extLst>
            </c:dLbl>
            <c:dLbl>
              <c:idx val="30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F-D2D5-493B-8F4E-CCDC68760EF9}"/>
                </c:ext>
              </c:extLst>
            </c:dLbl>
            <c:dLbl>
              <c:idx val="30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0-D2D5-493B-8F4E-CCDC68760EF9}"/>
                </c:ext>
              </c:extLst>
            </c:dLbl>
            <c:dLbl>
              <c:idx val="30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1-D2D5-493B-8F4E-CCDC68760EF9}"/>
                </c:ext>
              </c:extLst>
            </c:dLbl>
            <c:dLbl>
              <c:idx val="30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2-D2D5-493B-8F4E-CCDC68760EF9}"/>
                </c:ext>
              </c:extLst>
            </c:dLbl>
            <c:dLbl>
              <c:idx val="30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3-D2D5-493B-8F4E-CCDC68760EF9}"/>
                </c:ext>
              </c:extLst>
            </c:dLbl>
            <c:dLbl>
              <c:idx val="30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4-D2D5-493B-8F4E-CCDC68760EF9}"/>
                </c:ext>
              </c:extLst>
            </c:dLbl>
            <c:dLbl>
              <c:idx val="30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5-D2D5-493B-8F4E-CCDC68760EF9}"/>
                </c:ext>
              </c:extLst>
            </c:dLbl>
            <c:dLbl>
              <c:idx val="3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6-D2D5-493B-8F4E-CCDC68760EF9}"/>
                </c:ext>
              </c:extLst>
            </c:dLbl>
            <c:dLbl>
              <c:idx val="3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7-D2D5-493B-8F4E-CCDC68760EF9}"/>
                </c:ext>
              </c:extLst>
            </c:dLbl>
            <c:dLbl>
              <c:idx val="3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8-D2D5-493B-8F4E-CCDC68760EF9}"/>
                </c:ext>
              </c:extLst>
            </c:dLbl>
            <c:dLbl>
              <c:idx val="3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9-D2D5-493B-8F4E-CCDC68760EF9}"/>
                </c:ext>
              </c:extLst>
            </c:dLbl>
            <c:dLbl>
              <c:idx val="3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A-D2D5-493B-8F4E-CCDC68760EF9}"/>
                </c:ext>
              </c:extLst>
            </c:dLbl>
            <c:dLbl>
              <c:idx val="3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B-D2D5-493B-8F4E-CCDC68760EF9}"/>
                </c:ext>
              </c:extLst>
            </c:dLbl>
            <c:dLbl>
              <c:idx val="3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C-D2D5-493B-8F4E-CCDC68760EF9}"/>
                </c:ext>
              </c:extLst>
            </c:dLbl>
            <c:dLbl>
              <c:idx val="3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D-D2D5-493B-8F4E-CCDC68760EF9}"/>
                </c:ext>
              </c:extLst>
            </c:dLbl>
            <c:dLbl>
              <c:idx val="3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E-D2D5-493B-8F4E-CCDC68760EF9}"/>
                </c:ext>
              </c:extLst>
            </c:dLbl>
            <c:dLbl>
              <c:idx val="3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F-D2D5-493B-8F4E-CCDC68760EF9}"/>
                </c:ext>
              </c:extLst>
            </c:dLbl>
            <c:dLbl>
              <c:idx val="3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0-D2D5-493B-8F4E-CCDC68760EF9}"/>
                </c:ext>
              </c:extLst>
            </c:dLbl>
            <c:dLbl>
              <c:idx val="3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1-D2D5-493B-8F4E-CCDC68760EF9}"/>
                </c:ext>
              </c:extLst>
            </c:dLbl>
            <c:dLbl>
              <c:idx val="3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2-D2D5-493B-8F4E-CCDC68760EF9}"/>
                </c:ext>
              </c:extLst>
            </c:dLbl>
            <c:dLbl>
              <c:idx val="3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3-D2D5-493B-8F4E-CCDC68760EF9}"/>
                </c:ext>
              </c:extLst>
            </c:dLbl>
            <c:dLbl>
              <c:idx val="3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4-D2D5-493B-8F4E-CCDC68760EF9}"/>
                </c:ext>
              </c:extLst>
            </c:dLbl>
            <c:dLbl>
              <c:idx val="3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5-D2D5-493B-8F4E-CCDC68760EF9}"/>
                </c:ext>
              </c:extLst>
            </c:dLbl>
            <c:dLbl>
              <c:idx val="3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6-D2D5-493B-8F4E-CCDC68760EF9}"/>
                </c:ext>
              </c:extLst>
            </c:dLbl>
            <c:dLbl>
              <c:idx val="3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7-D2D5-493B-8F4E-CCDC68760EF9}"/>
                </c:ext>
              </c:extLst>
            </c:dLbl>
            <c:dLbl>
              <c:idx val="3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8-D2D5-493B-8F4E-CCDC68760EF9}"/>
                </c:ext>
              </c:extLst>
            </c:dLbl>
            <c:dLbl>
              <c:idx val="3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9-D2D5-493B-8F4E-CCDC68760EF9}"/>
                </c:ext>
              </c:extLst>
            </c:dLbl>
            <c:dLbl>
              <c:idx val="3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A-D2D5-493B-8F4E-CCDC68760EF9}"/>
                </c:ext>
              </c:extLst>
            </c:dLbl>
            <c:dLbl>
              <c:idx val="3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B-D2D5-493B-8F4E-CCDC68760EF9}"/>
                </c:ext>
              </c:extLst>
            </c:dLbl>
            <c:dLbl>
              <c:idx val="3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C-D2D5-493B-8F4E-CCDC68760EF9}"/>
                </c:ext>
              </c:extLst>
            </c:dLbl>
            <c:dLbl>
              <c:idx val="3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D-D2D5-493B-8F4E-CCDC68760EF9}"/>
                </c:ext>
              </c:extLst>
            </c:dLbl>
            <c:dLbl>
              <c:idx val="3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E-D2D5-493B-8F4E-CCDC68760EF9}"/>
                </c:ext>
              </c:extLst>
            </c:dLbl>
            <c:dLbl>
              <c:idx val="3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F-D2D5-493B-8F4E-CCDC68760EF9}"/>
                </c:ext>
              </c:extLst>
            </c:dLbl>
            <c:dLbl>
              <c:idx val="3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0-D2D5-493B-8F4E-CCDC68760EF9}"/>
                </c:ext>
              </c:extLst>
            </c:dLbl>
            <c:dLbl>
              <c:idx val="3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1-D2D5-493B-8F4E-CCDC68760EF9}"/>
                </c:ext>
              </c:extLst>
            </c:dLbl>
            <c:dLbl>
              <c:idx val="3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2-D2D5-493B-8F4E-CCDC68760EF9}"/>
                </c:ext>
              </c:extLst>
            </c:dLbl>
            <c:dLbl>
              <c:idx val="3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3-D2D5-493B-8F4E-CCDC68760EF9}"/>
                </c:ext>
              </c:extLst>
            </c:dLbl>
            <c:dLbl>
              <c:idx val="3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4-D2D5-493B-8F4E-CCDC68760EF9}"/>
                </c:ext>
              </c:extLst>
            </c:dLbl>
            <c:dLbl>
              <c:idx val="3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5-D2D5-493B-8F4E-CCDC68760EF9}"/>
                </c:ext>
              </c:extLst>
            </c:dLbl>
            <c:dLbl>
              <c:idx val="3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6-D2D5-493B-8F4E-CCDC68760EF9}"/>
                </c:ext>
              </c:extLst>
            </c:dLbl>
            <c:dLbl>
              <c:idx val="3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7-D2D5-493B-8F4E-CCDC68760EF9}"/>
                </c:ext>
              </c:extLst>
            </c:dLbl>
            <c:dLbl>
              <c:idx val="3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8-D2D5-493B-8F4E-CCDC68760EF9}"/>
                </c:ext>
              </c:extLst>
            </c:dLbl>
            <c:dLbl>
              <c:idx val="3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9-D2D5-493B-8F4E-CCDC68760EF9}"/>
                </c:ext>
              </c:extLst>
            </c:dLbl>
            <c:dLbl>
              <c:idx val="3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A-D2D5-493B-8F4E-CCDC68760EF9}"/>
                </c:ext>
              </c:extLst>
            </c:dLbl>
            <c:dLbl>
              <c:idx val="34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B-D2D5-493B-8F4E-CCDC68760EF9}"/>
                </c:ext>
              </c:extLst>
            </c:dLbl>
            <c:dLbl>
              <c:idx val="34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C-D2D5-493B-8F4E-CCDC68760EF9}"/>
                </c:ext>
              </c:extLst>
            </c:dLbl>
            <c:dLbl>
              <c:idx val="34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D-D2D5-493B-8F4E-CCDC68760EF9}"/>
                </c:ext>
              </c:extLst>
            </c:dLbl>
            <c:dLbl>
              <c:idx val="35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E-D2D5-493B-8F4E-CCDC68760EF9}"/>
                </c:ext>
              </c:extLst>
            </c:dLbl>
            <c:dLbl>
              <c:idx val="35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F-D2D5-493B-8F4E-CCDC68760EF9}"/>
                </c:ext>
              </c:extLst>
            </c:dLbl>
            <c:dLbl>
              <c:idx val="35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0-D2D5-493B-8F4E-CCDC68760EF9}"/>
                </c:ext>
              </c:extLst>
            </c:dLbl>
            <c:dLbl>
              <c:idx val="35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1-D2D5-493B-8F4E-CCDC68760EF9}"/>
                </c:ext>
              </c:extLst>
            </c:dLbl>
            <c:dLbl>
              <c:idx val="35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2-D2D5-493B-8F4E-CCDC68760EF9}"/>
                </c:ext>
              </c:extLst>
            </c:dLbl>
            <c:dLbl>
              <c:idx val="35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3-D2D5-493B-8F4E-CCDC68760EF9}"/>
                </c:ext>
              </c:extLst>
            </c:dLbl>
            <c:dLbl>
              <c:idx val="35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4-D2D5-493B-8F4E-CCDC68760EF9}"/>
                </c:ext>
              </c:extLst>
            </c:dLbl>
            <c:dLbl>
              <c:idx val="35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5-D2D5-493B-8F4E-CCDC68760EF9}"/>
                </c:ext>
              </c:extLst>
            </c:dLbl>
            <c:dLbl>
              <c:idx val="35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6-D2D5-493B-8F4E-CCDC68760EF9}"/>
                </c:ext>
              </c:extLst>
            </c:dLbl>
            <c:dLbl>
              <c:idx val="35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7-D2D5-493B-8F4E-CCDC68760EF9}"/>
                </c:ext>
              </c:extLst>
            </c:dLbl>
            <c:dLbl>
              <c:idx val="36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8-D2D5-493B-8F4E-CCDC68760EF9}"/>
                </c:ext>
              </c:extLst>
            </c:dLbl>
            <c:dLbl>
              <c:idx val="36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9-D2D5-493B-8F4E-CCDC68760EF9}"/>
                </c:ext>
              </c:extLst>
            </c:dLbl>
            <c:dLbl>
              <c:idx val="36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A-D2D5-493B-8F4E-CCDC68760EF9}"/>
                </c:ext>
              </c:extLst>
            </c:dLbl>
            <c:dLbl>
              <c:idx val="36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B-D2D5-493B-8F4E-CCDC68760EF9}"/>
                </c:ext>
              </c:extLst>
            </c:dLbl>
            <c:dLbl>
              <c:idx val="36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C-D2D5-493B-8F4E-CCDC68760EF9}"/>
                </c:ext>
              </c:extLst>
            </c:dLbl>
            <c:dLbl>
              <c:idx val="36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D-D2D5-493B-8F4E-CCDC68760EF9}"/>
                </c:ext>
              </c:extLst>
            </c:dLbl>
            <c:dLbl>
              <c:idx val="36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E-D2D5-493B-8F4E-CCDC68760EF9}"/>
                </c:ext>
              </c:extLst>
            </c:dLbl>
            <c:dLbl>
              <c:idx val="36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F-D2D5-493B-8F4E-CCDC68760EF9}"/>
                </c:ext>
              </c:extLst>
            </c:dLbl>
            <c:dLbl>
              <c:idx val="36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0-D2D5-493B-8F4E-CCDC68760EF9}"/>
                </c:ext>
              </c:extLst>
            </c:dLbl>
            <c:dLbl>
              <c:idx val="36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1-D2D5-493B-8F4E-CCDC68760EF9}"/>
                </c:ext>
              </c:extLst>
            </c:dLbl>
            <c:dLbl>
              <c:idx val="37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2-D2D5-493B-8F4E-CCDC68760EF9}"/>
                </c:ext>
              </c:extLst>
            </c:dLbl>
            <c:dLbl>
              <c:idx val="37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3-D2D5-493B-8F4E-CCDC68760EF9}"/>
                </c:ext>
              </c:extLst>
            </c:dLbl>
            <c:dLbl>
              <c:idx val="37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4-D2D5-493B-8F4E-CCDC68760EF9}"/>
                </c:ext>
              </c:extLst>
            </c:dLbl>
            <c:dLbl>
              <c:idx val="37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5-D2D5-493B-8F4E-CCDC68760EF9}"/>
                </c:ext>
              </c:extLst>
            </c:dLbl>
            <c:dLbl>
              <c:idx val="37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6-D2D5-493B-8F4E-CCDC68760EF9}"/>
                </c:ext>
              </c:extLst>
            </c:dLbl>
            <c:dLbl>
              <c:idx val="37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7-D2D5-493B-8F4E-CCDC68760EF9}"/>
                </c:ext>
              </c:extLst>
            </c:dLbl>
            <c:dLbl>
              <c:idx val="37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8-D2D5-493B-8F4E-CCDC68760EF9}"/>
                </c:ext>
              </c:extLst>
            </c:dLbl>
            <c:dLbl>
              <c:idx val="37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9-D2D5-493B-8F4E-CCDC68760EF9}"/>
                </c:ext>
              </c:extLst>
            </c:dLbl>
            <c:dLbl>
              <c:idx val="37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A-D2D5-493B-8F4E-CCDC68760EF9}"/>
                </c:ext>
              </c:extLst>
            </c:dLbl>
            <c:dLbl>
              <c:idx val="37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B-D2D5-493B-8F4E-CCDC68760EF9}"/>
                </c:ext>
              </c:extLst>
            </c:dLbl>
            <c:dLbl>
              <c:idx val="38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C-D2D5-493B-8F4E-CCDC68760EF9}"/>
                </c:ext>
              </c:extLst>
            </c:dLbl>
            <c:dLbl>
              <c:idx val="38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D-D2D5-493B-8F4E-CCDC68760EF9}"/>
                </c:ext>
              </c:extLst>
            </c:dLbl>
            <c:dLbl>
              <c:idx val="38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E-D2D5-493B-8F4E-CCDC68760EF9}"/>
                </c:ext>
              </c:extLst>
            </c:dLbl>
            <c:dLbl>
              <c:idx val="38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F-D2D5-493B-8F4E-CCDC68760EF9}"/>
                </c:ext>
              </c:extLst>
            </c:dLbl>
            <c:dLbl>
              <c:idx val="38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0-D2D5-493B-8F4E-CCDC68760EF9}"/>
                </c:ext>
              </c:extLst>
            </c:dLbl>
            <c:dLbl>
              <c:idx val="38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1-D2D5-493B-8F4E-CCDC68760EF9}"/>
                </c:ext>
              </c:extLst>
            </c:dLbl>
            <c:dLbl>
              <c:idx val="38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2-D2D5-493B-8F4E-CCDC68760EF9}"/>
                </c:ext>
              </c:extLst>
            </c:dLbl>
            <c:dLbl>
              <c:idx val="38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3-D2D5-493B-8F4E-CCDC68760EF9}"/>
                </c:ext>
              </c:extLst>
            </c:dLbl>
            <c:dLbl>
              <c:idx val="38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4-D2D5-493B-8F4E-CCDC68760EF9}"/>
                </c:ext>
              </c:extLst>
            </c:dLbl>
            <c:dLbl>
              <c:idx val="38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5-D2D5-493B-8F4E-CCDC68760EF9}"/>
                </c:ext>
              </c:extLst>
            </c:dLbl>
            <c:dLbl>
              <c:idx val="39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6-D2D5-493B-8F4E-CCDC68760EF9}"/>
                </c:ext>
              </c:extLst>
            </c:dLbl>
            <c:dLbl>
              <c:idx val="39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7-D2D5-493B-8F4E-CCDC68760EF9}"/>
                </c:ext>
              </c:extLst>
            </c:dLbl>
            <c:dLbl>
              <c:idx val="39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8-D2D5-493B-8F4E-CCDC68760EF9}"/>
                </c:ext>
              </c:extLst>
            </c:dLbl>
            <c:dLbl>
              <c:idx val="39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9-D2D5-493B-8F4E-CCDC68760EF9}"/>
                </c:ext>
              </c:extLst>
            </c:dLbl>
            <c:dLbl>
              <c:idx val="39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A-D2D5-493B-8F4E-CCDC68760EF9}"/>
                </c:ext>
              </c:extLst>
            </c:dLbl>
            <c:dLbl>
              <c:idx val="39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B-D2D5-493B-8F4E-CCDC68760EF9}"/>
                </c:ext>
              </c:extLst>
            </c:dLbl>
            <c:dLbl>
              <c:idx val="39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C-D2D5-493B-8F4E-CCDC68760EF9}"/>
                </c:ext>
              </c:extLst>
            </c:dLbl>
            <c:dLbl>
              <c:idx val="39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D-D2D5-493B-8F4E-CCDC68760EF9}"/>
                </c:ext>
              </c:extLst>
            </c:dLbl>
            <c:dLbl>
              <c:idx val="39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E-D2D5-493B-8F4E-CCDC68760EF9}"/>
                </c:ext>
              </c:extLst>
            </c:dLbl>
            <c:dLbl>
              <c:idx val="39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F-D2D5-493B-8F4E-CCDC68760EF9}"/>
                </c:ext>
              </c:extLst>
            </c:dLbl>
            <c:dLbl>
              <c:idx val="40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0-D2D5-493B-8F4E-CCDC68760EF9}"/>
                </c:ext>
              </c:extLst>
            </c:dLbl>
            <c:dLbl>
              <c:idx val="40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1-D2D5-493B-8F4E-CCDC68760EF9}"/>
                </c:ext>
              </c:extLst>
            </c:dLbl>
            <c:dLbl>
              <c:idx val="40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2-D2D5-493B-8F4E-CCDC68760EF9}"/>
                </c:ext>
              </c:extLst>
            </c:dLbl>
            <c:dLbl>
              <c:idx val="40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3-D2D5-493B-8F4E-CCDC68760EF9}"/>
                </c:ext>
              </c:extLst>
            </c:dLbl>
            <c:dLbl>
              <c:idx val="40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4-D2D5-493B-8F4E-CCDC68760EF9}"/>
                </c:ext>
              </c:extLst>
            </c:dLbl>
            <c:dLbl>
              <c:idx val="40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5-D2D5-493B-8F4E-CCDC68760EF9}"/>
                </c:ext>
              </c:extLst>
            </c:dLbl>
            <c:dLbl>
              <c:idx val="40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6-D2D5-493B-8F4E-CCDC68760EF9}"/>
                </c:ext>
              </c:extLst>
            </c:dLbl>
            <c:dLbl>
              <c:idx val="40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7-D2D5-493B-8F4E-CCDC68760EF9}"/>
                </c:ext>
              </c:extLst>
            </c:dLbl>
            <c:dLbl>
              <c:idx val="40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8-D2D5-493B-8F4E-CCDC68760EF9}"/>
                </c:ext>
              </c:extLst>
            </c:dLbl>
            <c:dLbl>
              <c:idx val="40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9-D2D5-493B-8F4E-CCDC68760EF9}"/>
                </c:ext>
              </c:extLst>
            </c:dLbl>
            <c:dLbl>
              <c:idx val="4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A-D2D5-493B-8F4E-CCDC68760EF9}"/>
                </c:ext>
              </c:extLst>
            </c:dLbl>
            <c:dLbl>
              <c:idx val="4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B-D2D5-493B-8F4E-CCDC68760EF9}"/>
                </c:ext>
              </c:extLst>
            </c:dLbl>
            <c:dLbl>
              <c:idx val="4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C-D2D5-493B-8F4E-CCDC68760EF9}"/>
                </c:ext>
              </c:extLst>
            </c:dLbl>
            <c:dLbl>
              <c:idx val="4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D-D2D5-493B-8F4E-CCDC68760EF9}"/>
                </c:ext>
              </c:extLst>
            </c:dLbl>
            <c:dLbl>
              <c:idx val="4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E-D2D5-493B-8F4E-CCDC68760EF9}"/>
                </c:ext>
              </c:extLst>
            </c:dLbl>
            <c:dLbl>
              <c:idx val="4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F-D2D5-493B-8F4E-CCDC68760EF9}"/>
                </c:ext>
              </c:extLst>
            </c:dLbl>
            <c:dLbl>
              <c:idx val="4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0-D2D5-493B-8F4E-CCDC68760EF9}"/>
                </c:ext>
              </c:extLst>
            </c:dLbl>
            <c:dLbl>
              <c:idx val="4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1-D2D5-493B-8F4E-CCDC68760EF9}"/>
                </c:ext>
              </c:extLst>
            </c:dLbl>
            <c:dLbl>
              <c:idx val="4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2-D2D5-493B-8F4E-CCDC68760EF9}"/>
                </c:ext>
              </c:extLst>
            </c:dLbl>
            <c:dLbl>
              <c:idx val="4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3-D2D5-493B-8F4E-CCDC68760EF9}"/>
                </c:ext>
              </c:extLst>
            </c:dLbl>
            <c:dLbl>
              <c:idx val="4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4-D2D5-493B-8F4E-CCDC68760EF9}"/>
                </c:ext>
              </c:extLst>
            </c:dLbl>
            <c:dLbl>
              <c:idx val="4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5-D2D5-493B-8F4E-CCDC68760EF9}"/>
                </c:ext>
              </c:extLst>
            </c:dLbl>
            <c:dLbl>
              <c:idx val="4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6-D2D5-493B-8F4E-CCDC68760EF9}"/>
                </c:ext>
              </c:extLst>
            </c:dLbl>
            <c:dLbl>
              <c:idx val="4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7-D2D5-493B-8F4E-CCDC68760EF9}"/>
                </c:ext>
              </c:extLst>
            </c:dLbl>
            <c:dLbl>
              <c:idx val="4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8-D2D5-493B-8F4E-CCDC68760EF9}"/>
                </c:ext>
              </c:extLst>
            </c:dLbl>
            <c:dLbl>
              <c:idx val="4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9-D2D5-493B-8F4E-CCDC68760EF9}"/>
                </c:ext>
              </c:extLst>
            </c:dLbl>
            <c:dLbl>
              <c:idx val="4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A-D2D5-493B-8F4E-CCDC68760EF9}"/>
                </c:ext>
              </c:extLst>
            </c:dLbl>
            <c:dLbl>
              <c:idx val="4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B-D2D5-493B-8F4E-CCDC68760EF9}"/>
                </c:ext>
              </c:extLst>
            </c:dLbl>
            <c:dLbl>
              <c:idx val="4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C-D2D5-493B-8F4E-CCDC68760EF9}"/>
                </c:ext>
              </c:extLst>
            </c:dLbl>
            <c:dLbl>
              <c:idx val="4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D-D2D5-493B-8F4E-CCDC68760EF9}"/>
                </c:ext>
              </c:extLst>
            </c:dLbl>
            <c:dLbl>
              <c:idx val="4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E-D2D5-493B-8F4E-CCDC68760EF9}"/>
                </c:ext>
              </c:extLst>
            </c:dLbl>
            <c:dLbl>
              <c:idx val="4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F-D2D5-493B-8F4E-CCDC68760EF9}"/>
                </c:ext>
              </c:extLst>
            </c:dLbl>
            <c:dLbl>
              <c:idx val="4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0-D2D5-493B-8F4E-CCDC68760EF9}"/>
                </c:ext>
              </c:extLst>
            </c:dLbl>
            <c:dLbl>
              <c:idx val="4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1-D2D5-493B-8F4E-CCDC68760EF9}"/>
                </c:ext>
              </c:extLst>
            </c:dLbl>
            <c:dLbl>
              <c:idx val="4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2-D2D5-493B-8F4E-CCDC68760EF9}"/>
                </c:ext>
              </c:extLst>
            </c:dLbl>
            <c:dLbl>
              <c:idx val="4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3-D2D5-493B-8F4E-CCDC68760EF9}"/>
                </c:ext>
              </c:extLst>
            </c:dLbl>
            <c:dLbl>
              <c:idx val="4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4-D2D5-493B-8F4E-CCDC68760EF9}"/>
                </c:ext>
              </c:extLst>
            </c:dLbl>
            <c:dLbl>
              <c:idx val="4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5-D2D5-493B-8F4E-CCDC68760EF9}"/>
                </c:ext>
              </c:extLst>
            </c:dLbl>
            <c:dLbl>
              <c:idx val="4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6-D2D5-493B-8F4E-CCDC68760EF9}"/>
                </c:ext>
              </c:extLst>
            </c:dLbl>
            <c:dLbl>
              <c:idx val="4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7-D2D5-493B-8F4E-CCDC68760EF9}"/>
                </c:ext>
              </c:extLst>
            </c:dLbl>
            <c:dLbl>
              <c:idx val="4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8-D2D5-493B-8F4E-CCDC68760EF9}"/>
                </c:ext>
              </c:extLst>
            </c:dLbl>
            <c:dLbl>
              <c:idx val="4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9-D2D5-493B-8F4E-CCDC68760EF9}"/>
                </c:ext>
              </c:extLst>
            </c:dLbl>
            <c:dLbl>
              <c:idx val="4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A-D2D5-493B-8F4E-CCDC68760EF9}"/>
                </c:ext>
              </c:extLst>
            </c:dLbl>
            <c:dLbl>
              <c:idx val="4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B-D2D5-493B-8F4E-CCDC68760EF9}"/>
                </c:ext>
              </c:extLst>
            </c:dLbl>
            <c:dLbl>
              <c:idx val="4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C-D2D5-493B-8F4E-CCDC68760EF9}"/>
                </c:ext>
              </c:extLst>
            </c:dLbl>
            <c:dLbl>
              <c:idx val="4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D-D2D5-493B-8F4E-CCDC68760EF9}"/>
                </c:ext>
              </c:extLst>
            </c:dLbl>
            <c:dLbl>
              <c:idx val="4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E-D2D5-493B-8F4E-CCDC68760EF9}"/>
                </c:ext>
              </c:extLst>
            </c:dLbl>
            <c:dLbl>
              <c:idx val="44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F-D2D5-493B-8F4E-CCDC68760EF9}"/>
                </c:ext>
              </c:extLst>
            </c:dLbl>
            <c:dLbl>
              <c:idx val="44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0-D2D5-493B-8F4E-CCDC68760EF9}"/>
                </c:ext>
              </c:extLst>
            </c:dLbl>
            <c:dLbl>
              <c:idx val="44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1-D2D5-493B-8F4E-CCDC68760EF9}"/>
                </c:ext>
              </c:extLst>
            </c:dLbl>
            <c:dLbl>
              <c:idx val="45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2-D2D5-493B-8F4E-CCDC68760EF9}"/>
                </c:ext>
              </c:extLst>
            </c:dLbl>
            <c:dLbl>
              <c:idx val="45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3-D2D5-493B-8F4E-CCDC68760EF9}"/>
                </c:ext>
              </c:extLst>
            </c:dLbl>
            <c:dLbl>
              <c:idx val="45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4-D2D5-493B-8F4E-CCDC68760EF9}"/>
                </c:ext>
              </c:extLst>
            </c:dLbl>
            <c:dLbl>
              <c:idx val="45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5-D2D5-493B-8F4E-CCDC68760EF9}"/>
                </c:ext>
              </c:extLst>
            </c:dLbl>
            <c:dLbl>
              <c:idx val="45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6-D2D5-493B-8F4E-CCDC68760EF9}"/>
                </c:ext>
              </c:extLst>
            </c:dLbl>
            <c:dLbl>
              <c:idx val="45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7-D2D5-493B-8F4E-CCDC68760EF9}"/>
                </c:ext>
              </c:extLst>
            </c:dLbl>
            <c:dLbl>
              <c:idx val="45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8-D2D5-493B-8F4E-CCDC68760EF9}"/>
                </c:ext>
              </c:extLst>
            </c:dLbl>
            <c:dLbl>
              <c:idx val="45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9-D2D5-493B-8F4E-CCDC68760EF9}"/>
                </c:ext>
              </c:extLst>
            </c:dLbl>
            <c:dLbl>
              <c:idx val="45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A-D2D5-493B-8F4E-CCDC68760EF9}"/>
                </c:ext>
              </c:extLst>
            </c:dLbl>
            <c:dLbl>
              <c:idx val="45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B-D2D5-493B-8F4E-CCDC68760EF9}"/>
                </c:ext>
              </c:extLst>
            </c:dLbl>
            <c:dLbl>
              <c:idx val="46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C-D2D5-493B-8F4E-CCDC68760EF9}"/>
                </c:ext>
              </c:extLst>
            </c:dLbl>
            <c:dLbl>
              <c:idx val="46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D-D2D5-493B-8F4E-CCDC68760EF9}"/>
                </c:ext>
              </c:extLst>
            </c:dLbl>
            <c:dLbl>
              <c:idx val="46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E-D2D5-493B-8F4E-CCDC68760EF9}"/>
                </c:ext>
              </c:extLst>
            </c:dLbl>
            <c:dLbl>
              <c:idx val="46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F-D2D5-493B-8F4E-CCDC68760EF9}"/>
                </c:ext>
              </c:extLst>
            </c:dLbl>
            <c:dLbl>
              <c:idx val="46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0-D2D5-493B-8F4E-CCDC68760EF9}"/>
                </c:ext>
              </c:extLst>
            </c:dLbl>
            <c:dLbl>
              <c:idx val="46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1-D2D5-493B-8F4E-CCDC68760EF9}"/>
                </c:ext>
              </c:extLst>
            </c:dLbl>
            <c:dLbl>
              <c:idx val="46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2-D2D5-493B-8F4E-CCDC68760EF9}"/>
                </c:ext>
              </c:extLst>
            </c:dLbl>
            <c:dLbl>
              <c:idx val="46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3-D2D5-493B-8F4E-CCDC68760EF9}"/>
                </c:ext>
              </c:extLst>
            </c:dLbl>
            <c:dLbl>
              <c:idx val="46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4-D2D5-493B-8F4E-CCDC68760EF9}"/>
                </c:ext>
              </c:extLst>
            </c:dLbl>
            <c:dLbl>
              <c:idx val="46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5-D2D5-493B-8F4E-CCDC68760EF9}"/>
                </c:ext>
              </c:extLst>
            </c:dLbl>
            <c:dLbl>
              <c:idx val="47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6-D2D5-493B-8F4E-CCDC68760EF9}"/>
                </c:ext>
              </c:extLst>
            </c:dLbl>
            <c:dLbl>
              <c:idx val="47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7-D2D5-493B-8F4E-CCDC68760EF9}"/>
                </c:ext>
              </c:extLst>
            </c:dLbl>
            <c:dLbl>
              <c:idx val="47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8-D2D5-493B-8F4E-CCDC68760EF9}"/>
                </c:ext>
              </c:extLst>
            </c:dLbl>
            <c:dLbl>
              <c:idx val="47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9-D2D5-493B-8F4E-CCDC68760EF9}"/>
                </c:ext>
              </c:extLst>
            </c:dLbl>
            <c:dLbl>
              <c:idx val="47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A-D2D5-493B-8F4E-CCDC68760EF9}"/>
                </c:ext>
              </c:extLst>
            </c:dLbl>
            <c:dLbl>
              <c:idx val="47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B-D2D5-493B-8F4E-CCDC68760EF9}"/>
                </c:ext>
              </c:extLst>
            </c:dLbl>
            <c:dLbl>
              <c:idx val="47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C-D2D5-493B-8F4E-CCDC68760EF9}"/>
                </c:ext>
              </c:extLst>
            </c:dLbl>
            <c:dLbl>
              <c:idx val="47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D-D2D5-493B-8F4E-CCDC68760EF9}"/>
                </c:ext>
              </c:extLst>
            </c:dLbl>
            <c:dLbl>
              <c:idx val="47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E-D2D5-493B-8F4E-CCDC68760EF9}"/>
                </c:ext>
              </c:extLst>
            </c:dLbl>
            <c:dLbl>
              <c:idx val="47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F-D2D5-493B-8F4E-CCDC68760EF9}"/>
                </c:ext>
              </c:extLst>
            </c:dLbl>
            <c:dLbl>
              <c:idx val="48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0-D2D5-493B-8F4E-CCDC68760EF9}"/>
                </c:ext>
              </c:extLst>
            </c:dLbl>
            <c:dLbl>
              <c:idx val="48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1-D2D5-493B-8F4E-CCDC68760EF9}"/>
                </c:ext>
              </c:extLst>
            </c:dLbl>
            <c:dLbl>
              <c:idx val="48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2-D2D5-493B-8F4E-CCDC68760EF9}"/>
                </c:ext>
              </c:extLst>
            </c:dLbl>
            <c:dLbl>
              <c:idx val="48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3-D2D5-493B-8F4E-CCDC68760EF9}"/>
                </c:ext>
              </c:extLst>
            </c:dLbl>
            <c:dLbl>
              <c:idx val="48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4-D2D5-493B-8F4E-CCDC68760EF9}"/>
                </c:ext>
              </c:extLst>
            </c:dLbl>
            <c:dLbl>
              <c:idx val="48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5-D2D5-493B-8F4E-CCDC68760EF9}"/>
                </c:ext>
              </c:extLst>
            </c:dLbl>
            <c:dLbl>
              <c:idx val="48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6-D2D5-493B-8F4E-CCDC68760EF9}"/>
                </c:ext>
              </c:extLst>
            </c:dLbl>
            <c:dLbl>
              <c:idx val="48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7-D2D5-493B-8F4E-CCDC68760EF9}"/>
                </c:ext>
              </c:extLst>
            </c:dLbl>
            <c:dLbl>
              <c:idx val="48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8-D2D5-493B-8F4E-CCDC68760EF9}"/>
                </c:ext>
              </c:extLst>
            </c:dLbl>
            <c:dLbl>
              <c:idx val="48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9-D2D5-493B-8F4E-CCDC68760EF9}"/>
                </c:ext>
              </c:extLst>
            </c:dLbl>
            <c:dLbl>
              <c:idx val="49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A-D2D5-493B-8F4E-CCDC68760EF9}"/>
                </c:ext>
              </c:extLst>
            </c:dLbl>
            <c:dLbl>
              <c:idx val="49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B-D2D5-493B-8F4E-CCDC68760EF9}"/>
                </c:ext>
              </c:extLst>
            </c:dLbl>
            <c:dLbl>
              <c:idx val="49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C-D2D5-493B-8F4E-CCDC68760EF9}"/>
                </c:ext>
              </c:extLst>
            </c:dLbl>
            <c:dLbl>
              <c:idx val="49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D-D2D5-493B-8F4E-CCDC68760EF9}"/>
                </c:ext>
              </c:extLst>
            </c:dLbl>
            <c:dLbl>
              <c:idx val="49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E-D2D5-493B-8F4E-CCDC68760EF9}"/>
                </c:ext>
              </c:extLst>
            </c:dLbl>
            <c:dLbl>
              <c:idx val="49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F-D2D5-493B-8F4E-CCDC68760EF9}"/>
                </c:ext>
              </c:extLst>
            </c:dLbl>
            <c:dLbl>
              <c:idx val="49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0-D2D5-493B-8F4E-CCDC68760EF9}"/>
                </c:ext>
              </c:extLst>
            </c:dLbl>
            <c:dLbl>
              <c:idx val="49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1-D2D5-493B-8F4E-CCDC68760EF9}"/>
                </c:ext>
              </c:extLst>
            </c:dLbl>
            <c:dLbl>
              <c:idx val="49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2-D2D5-493B-8F4E-CCDC68760EF9}"/>
                </c:ext>
              </c:extLst>
            </c:dLbl>
            <c:dLbl>
              <c:idx val="49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3-D2D5-493B-8F4E-CCDC68760E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'Map and X-section'!$M$5:$M$504</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'Map and X-section'!$O$5:$O$504</c:f>
              <c:numCache>
                <c:formatCode>General</c:formatCode>
                <c:ptCount val="500"/>
              </c:numCache>
            </c:numRef>
          </c:yVal>
          <c:smooth val="0"/>
          <c:extLst>
            <c:ext xmlns:c16="http://schemas.microsoft.com/office/drawing/2014/chart" uri="{C3380CC4-5D6E-409C-BE32-E72D297353CC}">
              <c16:uniqueId val="{000001F4-D2D5-493B-8F4E-CCDC68760EF9}"/>
            </c:ext>
          </c:extLst>
        </c:ser>
        <c:ser>
          <c:idx val="0"/>
          <c:order val="1"/>
          <c:tx>
            <c:strRef>
              <c:f>'Map and X-section'!$M$4</c:f>
              <c:strCache>
                <c:ptCount val="1"/>
                <c:pt idx="0">
                  <c:v>tot_dist</c:v>
                </c:pt>
              </c:strCache>
            </c:strRef>
          </c:tx>
          <c:spPr>
            <a:ln w="28575" cap="rnd">
              <a:noFill/>
              <a:round/>
            </a:ln>
            <a:effectLst/>
          </c:spPr>
          <c:marker>
            <c:symbol val="circle"/>
            <c:size val="2"/>
            <c:spPr>
              <a:solidFill>
                <a:schemeClr val="accent1"/>
              </a:solidFill>
              <a:ln w="9525">
                <a:solidFill>
                  <a:schemeClr val="accent1"/>
                </a:solidFill>
              </a:ln>
              <a:effectLst/>
            </c:spPr>
          </c:marker>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5-D2D5-493B-8F4E-CCDC68760EF9}"/>
                </c:ext>
              </c:extLst>
            </c:dLbl>
            <c:dLbl>
              <c:idx val="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6-D2D5-493B-8F4E-CCDC68760EF9}"/>
                </c:ext>
              </c:extLst>
            </c:dLbl>
            <c:dLbl>
              <c:idx val="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7-D2D5-493B-8F4E-CCDC68760EF9}"/>
                </c:ext>
              </c:extLst>
            </c:dLbl>
            <c:dLbl>
              <c:idx val="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8-D2D5-493B-8F4E-CCDC68760EF9}"/>
                </c:ext>
              </c:extLst>
            </c:dLbl>
            <c:dLbl>
              <c:idx val="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9-D2D5-493B-8F4E-CCDC68760EF9}"/>
                </c:ext>
              </c:extLst>
            </c:dLbl>
            <c:dLbl>
              <c:idx val="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A-D2D5-493B-8F4E-CCDC68760EF9}"/>
                </c:ext>
              </c:extLst>
            </c:dLbl>
            <c:dLbl>
              <c:idx val="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B-D2D5-493B-8F4E-CCDC68760EF9}"/>
                </c:ext>
              </c:extLst>
            </c:dLbl>
            <c:dLbl>
              <c:idx val="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C-D2D5-493B-8F4E-CCDC68760EF9}"/>
                </c:ext>
              </c:extLst>
            </c:dLbl>
            <c:dLbl>
              <c:idx val="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D-D2D5-493B-8F4E-CCDC68760EF9}"/>
                </c:ext>
              </c:extLst>
            </c:dLbl>
            <c:dLbl>
              <c:idx val="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E-D2D5-493B-8F4E-CCDC68760EF9}"/>
                </c:ext>
              </c:extLst>
            </c:dLbl>
            <c:dLbl>
              <c:idx val="1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F-D2D5-493B-8F4E-CCDC68760EF9}"/>
                </c:ext>
              </c:extLst>
            </c:dLbl>
            <c:dLbl>
              <c:idx val="1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0-D2D5-493B-8F4E-CCDC68760EF9}"/>
                </c:ext>
              </c:extLst>
            </c:dLbl>
            <c:dLbl>
              <c:idx val="1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1-D2D5-493B-8F4E-CCDC68760EF9}"/>
                </c:ext>
              </c:extLst>
            </c:dLbl>
            <c:dLbl>
              <c:idx val="1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2-D2D5-493B-8F4E-CCDC68760EF9}"/>
                </c:ext>
              </c:extLst>
            </c:dLbl>
            <c:dLbl>
              <c:idx val="1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3-D2D5-493B-8F4E-CCDC68760EF9}"/>
                </c:ext>
              </c:extLst>
            </c:dLbl>
            <c:dLbl>
              <c:idx val="1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4-D2D5-493B-8F4E-CCDC68760EF9}"/>
                </c:ext>
              </c:extLst>
            </c:dLbl>
            <c:dLbl>
              <c:idx val="1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5-D2D5-493B-8F4E-CCDC68760EF9}"/>
                </c:ext>
              </c:extLst>
            </c:dLbl>
            <c:dLbl>
              <c:idx val="1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6-D2D5-493B-8F4E-CCDC68760EF9}"/>
                </c:ext>
              </c:extLst>
            </c:dLbl>
            <c:dLbl>
              <c:idx val="1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7-D2D5-493B-8F4E-CCDC68760EF9}"/>
                </c:ext>
              </c:extLst>
            </c:dLbl>
            <c:dLbl>
              <c:idx val="1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8-D2D5-493B-8F4E-CCDC68760EF9}"/>
                </c:ext>
              </c:extLst>
            </c:dLbl>
            <c:dLbl>
              <c:idx val="2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9-D2D5-493B-8F4E-CCDC68760EF9}"/>
                </c:ext>
              </c:extLst>
            </c:dLbl>
            <c:dLbl>
              <c:idx val="2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A-D2D5-493B-8F4E-CCDC68760EF9}"/>
                </c:ext>
              </c:extLst>
            </c:dLbl>
            <c:dLbl>
              <c:idx val="2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B-D2D5-493B-8F4E-CCDC68760EF9}"/>
                </c:ext>
              </c:extLst>
            </c:dLbl>
            <c:dLbl>
              <c:idx val="2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C-D2D5-493B-8F4E-CCDC68760EF9}"/>
                </c:ext>
              </c:extLst>
            </c:dLbl>
            <c:dLbl>
              <c:idx val="2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D-D2D5-493B-8F4E-CCDC68760EF9}"/>
                </c:ext>
              </c:extLst>
            </c:dLbl>
            <c:dLbl>
              <c:idx val="2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E-D2D5-493B-8F4E-CCDC68760EF9}"/>
                </c:ext>
              </c:extLst>
            </c:dLbl>
            <c:dLbl>
              <c:idx val="2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0F-D2D5-493B-8F4E-CCDC68760EF9}"/>
                </c:ext>
              </c:extLst>
            </c:dLbl>
            <c:dLbl>
              <c:idx val="2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0-D2D5-493B-8F4E-CCDC68760EF9}"/>
                </c:ext>
              </c:extLst>
            </c:dLbl>
            <c:dLbl>
              <c:idx val="2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1-D2D5-493B-8F4E-CCDC68760EF9}"/>
                </c:ext>
              </c:extLst>
            </c:dLbl>
            <c:dLbl>
              <c:idx val="2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2-D2D5-493B-8F4E-CCDC68760EF9}"/>
                </c:ext>
              </c:extLst>
            </c:dLbl>
            <c:dLbl>
              <c:idx val="3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3-D2D5-493B-8F4E-CCDC68760EF9}"/>
                </c:ext>
              </c:extLst>
            </c:dLbl>
            <c:dLbl>
              <c:idx val="3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4-D2D5-493B-8F4E-CCDC68760EF9}"/>
                </c:ext>
              </c:extLst>
            </c:dLbl>
            <c:dLbl>
              <c:idx val="3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5-D2D5-493B-8F4E-CCDC68760EF9}"/>
                </c:ext>
              </c:extLst>
            </c:dLbl>
            <c:dLbl>
              <c:idx val="3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6-D2D5-493B-8F4E-CCDC68760EF9}"/>
                </c:ext>
              </c:extLst>
            </c:dLbl>
            <c:dLbl>
              <c:idx val="3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7-D2D5-493B-8F4E-CCDC68760EF9}"/>
                </c:ext>
              </c:extLst>
            </c:dLbl>
            <c:dLbl>
              <c:idx val="3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8-D2D5-493B-8F4E-CCDC68760EF9}"/>
                </c:ext>
              </c:extLst>
            </c:dLbl>
            <c:dLbl>
              <c:idx val="3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9-D2D5-493B-8F4E-CCDC68760EF9}"/>
                </c:ext>
              </c:extLst>
            </c:dLbl>
            <c:dLbl>
              <c:idx val="3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A-D2D5-493B-8F4E-CCDC68760EF9}"/>
                </c:ext>
              </c:extLst>
            </c:dLbl>
            <c:dLbl>
              <c:idx val="3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B-D2D5-493B-8F4E-CCDC68760EF9}"/>
                </c:ext>
              </c:extLst>
            </c:dLbl>
            <c:dLbl>
              <c:idx val="3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C-D2D5-493B-8F4E-CCDC68760EF9}"/>
                </c:ext>
              </c:extLst>
            </c:dLbl>
            <c:dLbl>
              <c:idx val="4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D-D2D5-493B-8F4E-CCDC68760EF9}"/>
                </c:ext>
              </c:extLst>
            </c:dLbl>
            <c:dLbl>
              <c:idx val="4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E-D2D5-493B-8F4E-CCDC68760EF9}"/>
                </c:ext>
              </c:extLst>
            </c:dLbl>
            <c:dLbl>
              <c:idx val="4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1F-D2D5-493B-8F4E-CCDC68760EF9}"/>
                </c:ext>
              </c:extLst>
            </c:dLbl>
            <c:dLbl>
              <c:idx val="4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0-D2D5-493B-8F4E-CCDC68760EF9}"/>
                </c:ext>
              </c:extLst>
            </c:dLbl>
            <c:dLbl>
              <c:idx val="4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1-D2D5-493B-8F4E-CCDC68760EF9}"/>
                </c:ext>
              </c:extLst>
            </c:dLbl>
            <c:dLbl>
              <c:idx val="4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2-D2D5-493B-8F4E-CCDC68760EF9}"/>
                </c:ext>
              </c:extLst>
            </c:dLbl>
            <c:dLbl>
              <c:idx val="4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3-D2D5-493B-8F4E-CCDC68760EF9}"/>
                </c:ext>
              </c:extLst>
            </c:dLbl>
            <c:dLbl>
              <c:idx val="4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4-D2D5-493B-8F4E-CCDC68760EF9}"/>
                </c:ext>
              </c:extLst>
            </c:dLbl>
            <c:dLbl>
              <c:idx val="4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5-D2D5-493B-8F4E-CCDC68760EF9}"/>
                </c:ext>
              </c:extLst>
            </c:dLbl>
            <c:dLbl>
              <c:idx val="4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6-D2D5-493B-8F4E-CCDC68760EF9}"/>
                </c:ext>
              </c:extLst>
            </c:dLbl>
            <c:dLbl>
              <c:idx val="5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7-D2D5-493B-8F4E-CCDC68760EF9}"/>
                </c:ext>
              </c:extLst>
            </c:dLbl>
            <c:dLbl>
              <c:idx val="5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8-D2D5-493B-8F4E-CCDC68760EF9}"/>
                </c:ext>
              </c:extLst>
            </c:dLbl>
            <c:dLbl>
              <c:idx val="5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9-D2D5-493B-8F4E-CCDC68760EF9}"/>
                </c:ext>
              </c:extLst>
            </c:dLbl>
            <c:dLbl>
              <c:idx val="5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A-D2D5-493B-8F4E-CCDC68760EF9}"/>
                </c:ext>
              </c:extLst>
            </c:dLbl>
            <c:dLbl>
              <c:idx val="5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B-D2D5-493B-8F4E-CCDC68760EF9}"/>
                </c:ext>
              </c:extLst>
            </c:dLbl>
            <c:dLbl>
              <c:idx val="5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C-D2D5-493B-8F4E-CCDC68760EF9}"/>
                </c:ext>
              </c:extLst>
            </c:dLbl>
            <c:dLbl>
              <c:idx val="5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D-D2D5-493B-8F4E-CCDC68760EF9}"/>
                </c:ext>
              </c:extLst>
            </c:dLbl>
            <c:dLbl>
              <c:idx val="5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E-D2D5-493B-8F4E-CCDC68760EF9}"/>
                </c:ext>
              </c:extLst>
            </c:dLbl>
            <c:dLbl>
              <c:idx val="5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2F-D2D5-493B-8F4E-CCDC68760EF9}"/>
                </c:ext>
              </c:extLst>
            </c:dLbl>
            <c:dLbl>
              <c:idx val="5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0-D2D5-493B-8F4E-CCDC68760EF9}"/>
                </c:ext>
              </c:extLst>
            </c:dLbl>
            <c:dLbl>
              <c:idx val="6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1-D2D5-493B-8F4E-CCDC68760EF9}"/>
                </c:ext>
              </c:extLst>
            </c:dLbl>
            <c:dLbl>
              <c:idx val="6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2-D2D5-493B-8F4E-CCDC68760EF9}"/>
                </c:ext>
              </c:extLst>
            </c:dLbl>
            <c:dLbl>
              <c:idx val="6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3-D2D5-493B-8F4E-CCDC68760EF9}"/>
                </c:ext>
              </c:extLst>
            </c:dLbl>
            <c:dLbl>
              <c:idx val="6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4-D2D5-493B-8F4E-CCDC68760EF9}"/>
                </c:ext>
              </c:extLst>
            </c:dLbl>
            <c:dLbl>
              <c:idx val="6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5-D2D5-493B-8F4E-CCDC68760EF9}"/>
                </c:ext>
              </c:extLst>
            </c:dLbl>
            <c:dLbl>
              <c:idx val="6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6-D2D5-493B-8F4E-CCDC68760EF9}"/>
                </c:ext>
              </c:extLst>
            </c:dLbl>
            <c:dLbl>
              <c:idx val="6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7-D2D5-493B-8F4E-CCDC68760EF9}"/>
                </c:ext>
              </c:extLst>
            </c:dLbl>
            <c:dLbl>
              <c:idx val="6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8-D2D5-493B-8F4E-CCDC68760EF9}"/>
                </c:ext>
              </c:extLst>
            </c:dLbl>
            <c:dLbl>
              <c:idx val="6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9-D2D5-493B-8F4E-CCDC68760EF9}"/>
                </c:ext>
              </c:extLst>
            </c:dLbl>
            <c:dLbl>
              <c:idx val="6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A-D2D5-493B-8F4E-CCDC68760EF9}"/>
                </c:ext>
              </c:extLst>
            </c:dLbl>
            <c:dLbl>
              <c:idx val="7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B-D2D5-493B-8F4E-CCDC68760EF9}"/>
                </c:ext>
              </c:extLst>
            </c:dLbl>
            <c:dLbl>
              <c:idx val="7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C-D2D5-493B-8F4E-CCDC68760EF9}"/>
                </c:ext>
              </c:extLst>
            </c:dLbl>
            <c:dLbl>
              <c:idx val="7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D-D2D5-493B-8F4E-CCDC68760EF9}"/>
                </c:ext>
              </c:extLst>
            </c:dLbl>
            <c:dLbl>
              <c:idx val="7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E-D2D5-493B-8F4E-CCDC68760EF9}"/>
                </c:ext>
              </c:extLst>
            </c:dLbl>
            <c:dLbl>
              <c:idx val="7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3F-D2D5-493B-8F4E-CCDC68760EF9}"/>
                </c:ext>
              </c:extLst>
            </c:dLbl>
            <c:dLbl>
              <c:idx val="7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0-D2D5-493B-8F4E-CCDC68760EF9}"/>
                </c:ext>
              </c:extLst>
            </c:dLbl>
            <c:dLbl>
              <c:idx val="7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1-D2D5-493B-8F4E-CCDC68760EF9}"/>
                </c:ext>
              </c:extLst>
            </c:dLbl>
            <c:dLbl>
              <c:idx val="7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2-D2D5-493B-8F4E-CCDC68760EF9}"/>
                </c:ext>
              </c:extLst>
            </c:dLbl>
            <c:dLbl>
              <c:idx val="7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3-D2D5-493B-8F4E-CCDC68760EF9}"/>
                </c:ext>
              </c:extLst>
            </c:dLbl>
            <c:dLbl>
              <c:idx val="7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4-D2D5-493B-8F4E-CCDC68760EF9}"/>
                </c:ext>
              </c:extLst>
            </c:dLbl>
            <c:dLbl>
              <c:idx val="8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5-D2D5-493B-8F4E-CCDC68760EF9}"/>
                </c:ext>
              </c:extLst>
            </c:dLbl>
            <c:dLbl>
              <c:idx val="8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6-D2D5-493B-8F4E-CCDC68760EF9}"/>
                </c:ext>
              </c:extLst>
            </c:dLbl>
            <c:dLbl>
              <c:idx val="8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7-D2D5-493B-8F4E-CCDC68760EF9}"/>
                </c:ext>
              </c:extLst>
            </c:dLbl>
            <c:dLbl>
              <c:idx val="8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8-D2D5-493B-8F4E-CCDC68760EF9}"/>
                </c:ext>
              </c:extLst>
            </c:dLbl>
            <c:dLbl>
              <c:idx val="8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9-D2D5-493B-8F4E-CCDC68760EF9}"/>
                </c:ext>
              </c:extLst>
            </c:dLbl>
            <c:dLbl>
              <c:idx val="8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A-D2D5-493B-8F4E-CCDC68760EF9}"/>
                </c:ext>
              </c:extLst>
            </c:dLbl>
            <c:dLbl>
              <c:idx val="8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B-D2D5-493B-8F4E-CCDC68760EF9}"/>
                </c:ext>
              </c:extLst>
            </c:dLbl>
            <c:dLbl>
              <c:idx val="8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C-D2D5-493B-8F4E-CCDC68760EF9}"/>
                </c:ext>
              </c:extLst>
            </c:dLbl>
            <c:dLbl>
              <c:idx val="8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D-D2D5-493B-8F4E-CCDC68760EF9}"/>
                </c:ext>
              </c:extLst>
            </c:dLbl>
            <c:dLbl>
              <c:idx val="8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E-D2D5-493B-8F4E-CCDC68760EF9}"/>
                </c:ext>
              </c:extLst>
            </c:dLbl>
            <c:dLbl>
              <c:idx val="9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4F-D2D5-493B-8F4E-CCDC68760EF9}"/>
                </c:ext>
              </c:extLst>
            </c:dLbl>
            <c:dLbl>
              <c:idx val="9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0-D2D5-493B-8F4E-CCDC68760EF9}"/>
                </c:ext>
              </c:extLst>
            </c:dLbl>
            <c:dLbl>
              <c:idx val="9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1-D2D5-493B-8F4E-CCDC68760EF9}"/>
                </c:ext>
              </c:extLst>
            </c:dLbl>
            <c:dLbl>
              <c:idx val="9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2-D2D5-493B-8F4E-CCDC68760EF9}"/>
                </c:ext>
              </c:extLst>
            </c:dLbl>
            <c:dLbl>
              <c:idx val="9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3-D2D5-493B-8F4E-CCDC68760EF9}"/>
                </c:ext>
              </c:extLst>
            </c:dLbl>
            <c:dLbl>
              <c:idx val="9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4-D2D5-493B-8F4E-CCDC68760EF9}"/>
                </c:ext>
              </c:extLst>
            </c:dLbl>
            <c:dLbl>
              <c:idx val="9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5-D2D5-493B-8F4E-CCDC68760EF9}"/>
                </c:ext>
              </c:extLst>
            </c:dLbl>
            <c:dLbl>
              <c:idx val="9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6-D2D5-493B-8F4E-CCDC68760EF9}"/>
                </c:ext>
              </c:extLst>
            </c:dLbl>
            <c:dLbl>
              <c:idx val="9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7-D2D5-493B-8F4E-CCDC68760EF9}"/>
                </c:ext>
              </c:extLst>
            </c:dLbl>
            <c:dLbl>
              <c:idx val="9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8-D2D5-493B-8F4E-CCDC68760EF9}"/>
                </c:ext>
              </c:extLst>
            </c:dLbl>
            <c:dLbl>
              <c:idx val="10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9-D2D5-493B-8F4E-CCDC68760EF9}"/>
                </c:ext>
              </c:extLst>
            </c:dLbl>
            <c:dLbl>
              <c:idx val="10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A-D2D5-493B-8F4E-CCDC68760EF9}"/>
                </c:ext>
              </c:extLst>
            </c:dLbl>
            <c:dLbl>
              <c:idx val="10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B-D2D5-493B-8F4E-CCDC68760EF9}"/>
                </c:ext>
              </c:extLst>
            </c:dLbl>
            <c:dLbl>
              <c:idx val="10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C-D2D5-493B-8F4E-CCDC68760EF9}"/>
                </c:ext>
              </c:extLst>
            </c:dLbl>
            <c:dLbl>
              <c:idx val="10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D-D2D5-493B-8F4E-CCDC68760EF9}"/>
                </c:ext>
              </c:extLst>
            </c:dLbl>
            <c:dLbl>
              <c:idx val="10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E-D2D5-493B-8F4E-CCDC68760EF9}"/>
                </c:ext>
              </c:extLst>
            </c:dLbl>
            <c:dLbl>
              <c:idx val="10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5F-D2D5-493B-8F4E-CCDC68760EF9}"/>
                </c:ext>
              </c:extLst>
            </c:dLbl>
            <c:dLbl>
              <c:idx val="10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0-D2D5-493B-8F4E-CCDC68760EF9}"/>
                </c:ext>
              </c:extLst>
            </c:dLbl>
            <c:dLbl>
              <c:idx val="10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1-D2D5-493B-8F4E-CCDC68760EF9}"/>
                </c:ext>
              </c:extLst>
            </c:dLbl>
            <c:dLbl>
              <c:idx val="10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2-D2D5-493B-8F4E-CCDC68760EF9}"/>
                </c:ext>
              </c:extLst>
            </c:dLbl>
            <c:dLbl>
              <c:idx val="11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3-D2D5-493B-8F4E-CCDC68760EF9}"/>
                </c:ext>
              </c:extLst>
            </c:dLbl>
            <c:dLbl>
              <c:idx val="11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4-D2D5-493B-8F4E-CCDC68760EF9}"/>
                </c:ext>
              </c:extLst>
            </c:dLbl>
            <c:dLbl>
              <c:idx val="11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5-D2D5-493B-8F4E-CCDC68760EF9}"/>
                </c:ext>
              </c:extLst>
            </c:dLbl>
            <c:dLbl>
              <c:idx val="11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6-D2D5-493B-8F4E-CCDC68760EF9}"/>
                </c:ext>
              </c:extLst>
            </c:dLbl>
            <c:dLbl>
              <c:idx val="11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7-D2D5-493B-8F4E-CCDC68760EF9}"/>
                </c:ext>
              </c:extLst>
            </c:dLbl>
            <c:dLbl>
              <c:idx val="11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8-D2D5-493B-8F4E-CCDC68760EF9}"/>
                </c:ext>
              </c:extLst>
            </c:dLbl>
            <c:dLbl>
              <c:idx val="11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9-D2D5-493B-8F4E-CCDC68760EF9}"/>
                </c:ext>
              </c:extLst>
            </c:dLbl>
            <c:dLbl>
              <c:idx val="11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A-D2D5-493B-8F4E-CCDC68760EF9}"/>
                </c:ext>
              </c:extLst>
            </c:dLbl>
            <c:dLbl>
              <c:idx val="11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B-D2D5-493B-8F4E-CCDC68760EF9}"/>
                </c:ext>
              </c:extLst>
            </c:dLbl>
            <c:dLbl>
              <c:idx val="11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C-D2D5-493B-8F4E-CCDC68760EF9}"/>
                </c:ext>
              </c:extLst>
            </c:dLbl>
            <c:dLbl>
              <c:idx val="12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D-D2D5-493B-8F4E-CCDC68760EF9}"/>
                </c:ext>
              </c:extLst>
            </c:dLbl>
            <c:dLbl>
              <c:idx val="12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E-D2D5-493B-8F4E-CCDC68760EF9}"/>
                </c:ext>
              </c:extLst>
            </c:dLbl>
            <c:dLbl>
              <c:idx val="12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6F-D2D5-493B-8F4E-CCDC68760EF9}"/>
                </c:ext>
              </c:extLst>
            </c:dLbl>
            <c:dLbl>
              <c:idx val="12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0-D2D5-493B-8F4E-CCDC68760EF9}"/>
                </c:ext>
              </c:extLst>
            </c:dLbl>
            <c:dLbl>
              <c:idx val="12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1-D2D5-493B-8F4E-CCDC68760EF9}"/>
                </c:ext>
              </c:extLst>
            </c:dLbl>
            <c:dLbl>
              <c:idx val="12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2-D2D5-493B-8F4E-CCDC68760EF9}"/>
                </c:ext>
              </c:extLst>
            </c:dLbl>
            <c:dLbl>
              <c:idx val="12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3-D2D5-493B-8F4E-CCDC68760EF9}"/>
                </c:ext>
              </c:extLst>
            </c:dLbl>
            <c:dLbl>
              <c:idx val="12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4-D2D5-493B-8F4E-CCDC68760EF9}"/>
                </c:ext>
              </c:extLst>
            </c:dLbl>
            <c:dLbl>
              <c:idx val="12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5-D2D5-493B-8F4E-CCDC68760EF9}"/>
                </c:ext>
              </c:extLst>
            </c:dLbl>
            <c:dLbl>
              <c:idx val="12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6-D2D5-493B-8F4E-CCDC68760EF9}"/>
                </c:ext>
              </c:extLst>
            </c:dLbl>
            <c:dLbl>
              <c:idx val="13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7-D2D5-493B-8F4E-CCDC68760EF9}"/>
                </c:ext>
              </c:extLst>
            </c:dLbl>
            <c:dLbl>
              <c:idx val="13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8-D2D5-493B-8F4E-CCDC68760EF9}"/>
                </c:ext>
              </c:extLst>
            </c:dLbl>
            <c:dLbl>
              <c:idx val="13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9-D2D5-493B-8F4E-CCDC68760EF9}"/>
                </c:ext>
              </c:extLst>
            </c:dLbl>
            <c:dLbl>
              <c:idx val="13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A-D2D5-493B-8F4E-CCDC68760EF9}"/>
                </c:ext>
              </c:extLst>
            </c:dLbl>
            <c:dLbl>
              <c:idx val="13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B-D2D5-493B-8F4E-CCDC68760EF9}"/>
                </c:ext>
              </c:extLst>
            </c:dLbl>
            <c:dLbl>
              <c:idx val="13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C-D2D5-493B-8F4E-CCDC68760EF9}"/>
                </c:ext>
              </c:extLst>
            </c:dLbl>
            <c:dLbl>
              <c:idx val="13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D-D2D5-493B-8F4E-CCDC68760EF9}"/>
                </c:ext>
              </c:extLst>
            </c:dLbl>
            <c:dLbl>
              <c:idx val="13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E-D2D5-493B-8F4E-CCDC68760EF9}"/>
                </c:ext>
              </c:extLst>
            </c:dLbl>
            <c:dLbl>
              <c:idx val="13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7F-D2D5-493B-8F4E-CCDC68760EF9}"/>
                </c:ext>
              </c:extLst>
            </c:dLbl>
            <c:dLbl>
              <c:idx val="13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0-D2D5-493B-8F4E-CCDC68760EF9}"/>
                </c:ext>
              </c:extLst>
            </c:dLbl>
            <c:dLbl>
              <c:idx val="14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1-D2D5-493B-8F4E-CCDC68760EF9}"/>
                </c:ext>
              </c:extLst>
            </c:dLbl>
            <c:dLbl>
              <c:idx val="14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2-D2D5-493B-8F4E-CCDC68760EF9}"/>
                </c:ext>
              </c:extLst>
            </c:dLbl>
            <c:dLbl>
              <c:idx val="14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3-D2D5-493B-8F4E-CCDC68760EF9}"/>
                </c:ext>
              </c:extLst>
            </c:dLbl>
            <c:dLbl>
              <c:idx val="14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4-D2D5-493B-8F4E-CCDC68760EF9}"/>
                </c:ext>
              </c:extLst>
            </c:dLbl>
            <c:dLbl>
              <c:idx val="14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5-D2D5-493B-8F4E-CCDC68760EF9}"/>
                </c:ext>
              </c:extLst>
            </c:dLbl>
            <c:dLbl>
              <c:idx val="14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6-D2D5-493B-8F4E-CCDC68760EF9}"/>
                </c:ext>
              </c:extLst>
            </c:dLbl>
            <c:dLbl>
              <c:idx val="14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7-D2D5-493B-8F4E-CCDC68760EF9}"/>
                </c:ext>
              </c:extLst>
            </c:dLbl>
            <c:dLbl>
              <c:idx val="1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8-D2D5-493B-8F4E-CCDC68760EF9}"/>
                </c:ext>
              </c:extLst>
            </c:dLbl>
            <c:dLbl>
              <c:idx val="1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9-D2D5-493B-8F4E-CCDC68760EF9}"/>
                </c:ext>
              </c:extLst>
            </c:dLbl>
            <c:dLbl>
              <c:idx val="1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A-D2D5-493B-8F4E-CCDC68760EF9}"/>
                </c:ext>
              </c:extLst>
            </c:dLbl>
            <c:dLbl>
              <c:idx val="1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B-D2D5-493B-8F4E-CCDC68760EF9}"/>
                </c:ext>
              </c:extLst>
            </c:dLbl>
            <c:dLbl>
              <c:idx val="1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C-D2D5-493B-8F4E-CCDC68760EF9}"/>
                </c:ext>
              </c:extLst>
            </c:dLbl>
            <c:dLbl>
              <c:idx val="1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D-D2D5-493B-8F4E-CCDC68760EF9}"/>
                </c:ext>
              </c:extLst>
            </c:dLbl>
            <c:dLbl>
              <c:idx val="1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E-D2D5-493B-8F4E-CCDC68760EF9}"/>
                </c:ext>
              </c:extLst>
            </c:dLbl>
            <c:dLbl>
              <c:idx val="1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8F-D2D5-493B-8F4E-CCDC68760EF9}"/>
                </c:ext>
              </c:extLst>
            </c:dLbl>
            <c:dLbl>
              <c:idx val="1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0-D2D5-493B-8F4E-CCDC68760EF9}"/>
                </c:ext>
              </c:extLst>
            </c:dLbl>
            <c:dLbl>
              <c:idx val="1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1-D2D5-493B-8F4E-CCDC68760EF9}"/>
                </c:ext>
              </c:extLst>
            </c:dLbl>
            <c:dLbl>
              <c:idx val="1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2-D2D5-493B-8F4E-CCDC68760EF9}"/>
                </c:ext>
              </c:extLst>
            </c:dLbl>
            <c:dLbl>
              <c:idx val="1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3-D2D5-493B-8F4E-CCDC68760EF9}"/>
                </c:ext>
              </c:extLst>
            </c:dLbl>
            <c:dLbl>
              <c:idx val="1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4-D2D5-493B-8F4E-CCDC68760EF9}"/>
                </c:ext>
              </c:extLst>
            </c:dLbl>
            <c:dLbl>
              <c:idx val="1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5-D2D5-493B-8F4E-CCDC68760EF9}"/>
                </c:ext>
              </c:extLst>
            </c:dLbl>
            <c:dLbl>
              <c:idx val="1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6-D2D5-493B-8F4E-CCDC68760EF9}"/>
                </c:ext>
              </c:extLst>
            </c:dLbl>
            <c:dLbl>
              <c:idx val="1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7-D2D5-493B-8F4E-CCDC68760EF9}"/>
                </c:ext>
              </c:extLst>
            </c:dLbl>
            <c:dLbl>
              <c:idx val="1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8-D2D5-493B-8F4E-CCDC68760EF9}"/>
                </c:ext>
              </c:extLst>
            </c:dLbl>
            <c:dLbl>
              <c:idx val="1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9-D2D5-493B-8F4E-CCDC68760EF9}"/>
                </c:ext>
              </c:extLst>
            </c:dLbl>
            <c:dLbl>
              <c:idx val="1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A-D2D5-493B-8F4E-CCDC68760EF9}"/>
                </c:ext>
              </c:extLst>
            </c:dLbl>
            <c:dLbl>
              <c:idx val="1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B-D2D5-493B-8F4E-CCDC68760EF9}"/>
                </c:ext>
              </c:extLst>
            </c:dLbl>
            <c:dLbl>
              <c:idx val="1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C-D2D5-493B-8F4E-CCDC68760EF9}"/>
                </c:ext>
              </c:extLst>
            </c:dLbl>
            <c:dLbl>
              <c:idx val="1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D-D2D5-493B-8F4E-CCDC68760EF9}"/>
                </c:ext>
              </c:extLst>
            </c:dLbl>
            <c:dLbl>
              <c:idx val="1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E-D2D5-493B-8F4E-CCDC68760EF9}"/>
                </c:ext>
              </c:extLst>
            </c:dLbl>
            <c:dLbl>
              <c:idx val="1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9F-D2D5-493B-8F4E-CCDC68760EF9}"/>
                </c:ext>
              </c:extLst>
            </c:dLbl>
            <c:dLbl>
              <c:idx val="1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0-D2D5-493B-8F4E-CCDC68760EF9}"/>
                </c:ext>
              </c:extLst>
            </c:dLbl>
            <c:dLbl>
              <c:idx val="1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1-D2D5-493B-8F4E-CCDC68760EF9}"/>
                </c:ext>
              </c:extLst>
            </c:dLbl>
            <c:dLbl>
              <c:idx val="1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2-D2D5-493B-8F4E-CCDC68760EF9}"/>
                </c:ext>
              </c:extLst>
            </c:dLbl>
            <c:dLbl>
              <c:idx val="1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3-D2D5-493B-8F4E-CCDC68760EF9}"/>
                </c:ext>
              </c:extLst>
            </c:dLbl>
            <c:dLbl>
              <c:idx val="1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4-D2D5-493B-8F4E-CCDC68760EF9}"/>
                </c:ext>
              </c:extLst>
            </c:dLbl>
            <c:dLbl>
              <c:idx val="1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5-D2D5-493B-8F4E-CCDC68760EF9}"/>
                </c:ext>
              </c:extLst>
            </c:dLbl>
            <c:dLbl>
              <c:idx val="1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6-D2D5-493B-8F4E-CCDC68760EF9}"/>
                </c:ext>
              </c:extLst>
            </c:dLbl>
            <c:dLbl>
              <c:idx val="1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7-D2D5-493B-8F4E-CCDC68760EF9}"/>
                </c:ext>
              </c:extLst>
            </c:dLbl>
            <c:dLbl>
              <c:idx val="1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8-D2D5-493B-8F4E-CCDC68760EF9}"/>
                </c:ext>
              </c:extLst>
            </c:dLbl>
            <c:dLbl>
              <c:idx val="1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9-D2D5-493B-8F4E-CCDC68760EF9}"/>
                </c:ext>
              </c:extLst>
            </c:dLbl>
            <c:dLbl>
              <c:idx val="1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A-D2D5-493B-8F4E-CCDC68760EF9}"/>
                </c:ext>
              </c:extLst>
            </c:dLbl>
            <c:dLbl>
              <c:idx val="1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B-D2D5-493B-8F4E-CCDC68760EF9}"/>
                </c:ext>
              </c:extLst>
            </c:dLbl>
            <c:dLbl>
              <c:idx val="1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C-D2D5-493B-8F4E-CCDC68760EF9}"/>
                </c:ext>
              </c:extLst>
            </c:dLbl>
            <c:dLbl>
              <c:idx val="1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D-D2D5-493B-8F4E-CCDC68760EF9}"/>
                </c:ext>
              </c:extLst>
            </c:dLbl>
            <c:dLbl>
              <c:idx val="1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E-D2D5-493B-8F4E-CCDC68760EF9}"/>
                </c:ext>
              </c:extLst>
            </c:dLbl>
            <c:dLbl>
              <c:idx val="1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AF-D2D5-493B-8F4E-CCDC68760EF9}"/>
                </c:ext>
              </c:extLst>
            </c:dLbl>
            <c:dLbl>
              <c:idx val="1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0-D2D5-493B-8F4E-CCDC68760EF9}"/>
                </c:ext>
              </c:extLst>
            </c:dLbl>
            <c:dLbl>
              <c:idx val="1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1-D2D5-493B-8F4E-CCDC68760EF9}"/>
                </c:ext>
              </c:extLst>
            </c:dLbl>
            <c:dLbl>
              <c:idx val="1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2-D2D5-493B-8F4E-CCDC68760EF9}"/>
                </c:ext>
              </c:extLst>
            </c:dLbl>
            <c:dLbl>
              <c:idx val="1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3-D2D5-493B-8F4E-CCDC68760EF9}"/>
                </c:ext>
              </c:extLst>
            </c:dLbl>
            <c:dLbl>
              <c:idx val="1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4-D2D5-493B-8F4E-CCDC68760EF9}"/>
                </c:ext>
              </c:extLst>
            </c:dLbl>
            <c:dLbl>
              <c:idx val="1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5-D2D5-493B-8F4E-CCDC68760EF9}"/>
                </c:ext>
              </c:extLst>
            </c:dLbl>
            <c:dLbl>
              <c:idx val="1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6-D2D5-493B-8F4E-CCDC68760EF9}"/>
                </c:ext>
              </c:extLst>
            </c:dLbl>
            <c:dLbl>
              <c:idx val="1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7-D2D5-493B-8F4E-CCDC68760EF9}"/>
                </c:ext>
              </c:extLst>
            </c:dLbl>
            <c:dLbl>
              <c:idx val="1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8-D2D5-493B-8F4E-CCDC68760EF9}"/>
                </c:ext>
              </c:extLst>
            </c:dLbl>
            <c:dLbl>
              <c:idx val="1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9-D2D5-493B-8F4E-CCDC68760EF9}"/>
                </c:ext>
              </c:extLst>
            </c:dLbl>
            <c:dLbl>
              <c:idx val="1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A-D2D5-493B-8F4E-CCDC68760EF9}"/>
                </c:ext>
              </c:extLst>
            </c:dLbl>
            <c:dLbl>
              <c:idx val="1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B-D2D5-493B-8F4E-CCDC68760EF9}"/>
                </c:ext>
              </c:extLst>
            </c:dLbl>
            <c:dLbl>
              <c:idx val="1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C-D2D5-493B-8F4E-CCDC68760EF9}"/>
                </c:ext>
              </c:extLst>
            </c:dLbl>
            <c:dLbl>
              <c:idx val="20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D-D2D5-493B-8F4E-CCDC68760EF9}"/>
                </c:ext>
              </c:extLst>
            </c:dLbl>
            <c:dLbl>
              <c:idx val="20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E-D2D5-493B-8F4E-CCDC68760EF9}"/>
                </c:ext>
              </c:extLst>
            </c:dLbl>
            <c:dLbl>
              <c:idx val="20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BF-D2D5-493B-8F4E-CCDC68760EF9}"/>
                </c:ext>
              </c:extLst>
            </c:dLbl>
            <c:dLbl>
              <c:idx val="20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0-D2D5-493B-8F4E-CCDC68760EF9}"/>
                </c:ext>
              </c:extLst>
            </c:dLbl>
            <c:dLbl>
              <c:idx val="20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1-D2D5-493B-8F4E-CCDC68760EF9}"/>
                </c:ext>
              </c:extLst>
            </c:dLbl>
            <c:dLbl>
              <c:idx val="20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2-D2D5-493B-8F4E-CCDC68760EF9}"/>
                </c:ext>
              </c:extLst>
            </c:dLbl>
            <c:dLbl>
              <c:idx val="20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3-D2D5-493B-8F4E-CCDC68760EF9}"/>
                </c:ext>
              </c:extLst>
            </c:dLbl>
            <c:dLbl>
              <c:idx val="20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4-D2D5-493B-8F4E-CCDC68760EF9}"/>
                </c:ext>
              </c:extLst>
            </c:dLbl>
            <c:dLbl>
              <c:idx val="20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5-D2D5-493B-8F4E-CCDC68760EF9}"/>
                </c:ext>
              </c:extLst>
            </c:dLbl>
            <c:dLbl>
              <c:idx val="20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6-D2D5-493B-8F4E-CCDC68760EF9}"/>
                </c:ext>
              </c:extLst>
            </c:dLbl>
            <c:dLbl>
              <c:idx val="2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7-D2D5-493B-8F4E-CCDC68760EF9}"/>
                </c:ext>
              </c:extLst>
            </c:dLbl>
            <c:dLbl>
              <c:idx val="2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8-D2D5-493B-8F4E-CCDC68760EF9}"/>
                </c:ext>
              </c:extLst>
            </c:dLbl>
            <c:dLbl>
              <c:idx val="2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9-D2D5-493B-8F4E-CCDC68760EF9}"/>
                </c:ext>
              </c:extLst>
            </c:dLbl>
            <c:dLbl>
              <c:idx val="2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A-D2D5-493B-8F4E-CCDC68760EF9}"/>
                </c:ext>
              </c:extLst>
            </c:dLbl>
            <c:dLbl>
              <c:idx val="2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B-D2D5-493B-8F4E-CCDC68760EF9}"/>
                </c:ext>
              </c:extLst>
            </c:dLbl>
            <c:dLbl>
              <c:idx val="2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C-D2D5-493B-8F4E-CCDC68760EF9}"/>
                </c:ext>
              </c:extLst>
            </c:dLbl>
            <c:dLbl>
              <c:idx val="2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D-D2D5-493B-8F4E-CCDC68760EF9}"/>
                </c:ext>
              </c:extLst>
            </c:dLbl>
            <c:dLbl>
              <c:idx val="2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E-D2D5-493B-8F4E-CCDC68760EF9}"/>
                </c:ext>
              </c:extLst>
            </c:dLbl>
            <c:dLbl>
              <c:idx val="2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CF-D2D5-493B-8F4E-CCDC68760EF9}"/>
                </c:ext>
              </c:extLst>
            </c:dLbl>
            <c:dLbl>
              <c:idx val="2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0-D2D5-493B-8F4E-CCDC68760EF9}"/>
                </c:ext>
              </c:extLst>
            </c:dLbl>
            <c:dLbl>
              <c:idx val="2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1-D2D5-493B-8F4E-CCDC68760EF9}"/>
                </c:ext>
              </c:extLst>
            </c:dLbl>
            <c:dLbl>
              <c:idx val="2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2-D2D5-493B-8F4E-CCDC68760EF9}"/>
                </c:ext>
              </c:extLst>
            </c:dLbl>
            <c:dLbl>
              <c:idx val="2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3-D2D5-493B-8F4E-CCDC68760EF9}"/>
                </c:ext>
              </c:extLst>
            </c:dLbl>
            <c:dLbl>
              <c:idx val="2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4-D2D5-493B-8F4E-CCDC68760EF9}"/>
                </c:ext>
              </c:extLst>
            </c:dLbl>
            <c:dLbl>
              <c:idx val="2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5-D2D5-493B-8F4E-CCDC68760EF9}"/>
                </c:ext>
              </c:extLst>
            </c:dLbl>
            <c:dLbl>
              <c:idx val="2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6-D2D5-493B-8F4E-CCDC68760EF9}"/>
                </c:ext>
              </c:extLst>
            </c:dLbl>
            <c:dLbl>
              <c:idx val="2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7-D2D5-493B-8F4E-CCDC68760EF9}"/>
                </c:ext>
              </c:extLst>
            </c:dLbl>
            <c:dLbl>
              <c:idx val="2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8-D2D5-493B-8F4E-CCDC68760EF9}"/>
                </c:ext>
              </c:extLst>
            </c:dLbl>
            <c:dLbl>
              <c:idx val="2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9-D2D5-493B-8F4E-CCDC68760EF9}"/>
                </c:ext>
              </c:extLst>
            </c:dLbl>
            <c:dLbl>
              <c:idx val="22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A-D2D5-493B-8F4E-CCDC68760EF9}"/>
                </c:ext>
              </c:extLst>
            </c:dLbl>
            <c:dLbl>
              <c:idx val="23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B-D2D5-493B-8F4E-CCDC68760EF9}"/>
                </c:ext>
              </c:extLst>
            </c:dLbl>
            <c:dLbl>
              <c:idx val="23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C-D2D5-493B-8F4E-CCDC68760EF9}"/>
                </c:ext>
              </c:extLst>
            </c:dLbl>
            <c:dLbl>
              <c:idx val="23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D-D2D5-493B-8F4E-CCDC68760EF9}"/>
                </c:ext>
              </c:extLst>
            </c:dLbl>
            <c:dLbl>
              <c:idx val="23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E-D2D5-493B-8F4E-CCDC68760EF9}"/>
                </c:ext>
              </c:extLst>
            </c:dLbl>
            <c:dLbl>
              <c:idx val="23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DF-D2D5-493B-8F4E-CCDC68760EF9}"/>
                </c:ext>
              </c:extLst>
            </c:dLbl>
            <c:dLbl>
              <c:idx val="23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0-D2D5-493B-8F4E-CCDC68760EF9}"/>
                </c:ext>
              </c:extLst>
            </c:dLbl>
            <c:dLbl>
              <c:idx val="23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1-D2D5-493B-8F4E-CCDC68760EF9}"/>
                </c:ext>
              </c:extLst>
            </c:dLbl>
            <c:dLbl>
              <c:idx val="2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2-D2D5-493B-8F4E-CCDC68760EF9}"/>
                </c:ext>
              </c:extLst>
            </c:dLbl>
            <c:dLbl>
              <c:idx val="23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3-D2D5-493B-8F4E-CCDC68760EF9}"/>
                </c:ext>
              </c:extLst>
            </c:dLbl>
            <c:dLbl>
              <c:idx val="23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4-D2D5-493B-8F4E-CCDC68760EF9}"/>
                </c:ext>
              </c:extLst>
            </c:dLbl>
            <c:dLbl>
              <c:idx val="24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5-D2D5-493B-8F4E-CCDC68760EF9}"/>
                </c:ext>
              </c:extLst>
            </c:dLbl>
            <c:dLbl>
              <c:idx val="24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6-D2D5-493B-8F4E-CCDC68760EF9}"/>
                </c:ext>
              </c:extLst>
            </c:dLbl>
            <c:dLbl>
              <c:idx val="24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7-D2D5-493B-8F4E-CCDC68760EF9}"/>
                </c:ext>
              </c:extLst>
            </c:dLbl>
            <c:dLbl>
              <c:idx val="24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8-D2D5-493B-8F4E-CCDC68760EF9}"/>
                </c:ext>
              </c:extLst>
            </c:dLbl>
            <c:dLbl>
              <c:idx val="24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9-D2D5-493B-8F4E-CCDC68760EF9}"/>
                </c:ext>
              </c:extLst>
            </c:dLbl>
            <c:dLbl>
              <c:idx val="24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A-D2D5-493B-8F4E-CCDC68760EF9}"/>
                </c:ext>
              </c:extLst>
            </c:dLbl>
            <c:dLbl>
              <c:idx val="24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B-D2D5-493B-8F4E-CCDC68760EF9}"/>
                </c:ext>
              </c:extLst>
            </c:dLbl>
            <c:dLbl>
              <c:idx val="2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C-D2D5-493B-8F4E-CCDC68760EF9}"/>
                </c:ext>
              </c:extLst>
            </c:dLbl>
            <c:dLbl>
              <c:idx val="2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D-D2D5-493B-8F4E-CCDC68760EF9}"/>
                </c:ext>
              </c:extLst>
            </c:dLbl>
            <c:dLbl>
              <c:idx val="2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E-D2D5-493B-8F4E-CCDC68760EF9}"/>
                </c:ext>
              </c:extLst>
            </c:dLbl>
            <c:dLbl>
              <c:idx val="2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EF-D2D5-493B-8F4E-CCDC68760EF9}"/>
                </c:ext>
              </c:extLst>
            </c:dLbl>
            <c:dLbl>
              <c:idx val="2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0-D2D5-493B-8F4E-CCDC68760EF9}"/>
                </c:ext>
              </c:extLst>
            </c:dLbl>
            <c:dLbl>
              <c:idx val="2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1-D2D5-493B-8F4E-CCDC68760EF9}"/>
                </c:ext>
              </c:extLst>
            </c:dLbl>
            <c:dLbl>
              <c:idx val="2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2-D2D5-493B-8F4E-CCDC68760EF9}"/>
                </c:ext>
              </c:extLst>
            </c:dLbl>
            <c:dLbl>
              <c:idx val="2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3-D2D5-493B-8F4E-CCDC68760EF9}"/>
                </c:ext>
              </c:extLst>
            </c:dLbl>
            <c:dLbl>
              <c:idx val="2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4-D2D5-493B-8F4E-CCDC68760EF9}"/>
                </c:ext>
              </c:extLst>
            </c:dLbl>
            <c:dLbl>
              <c:idx val="2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5-D2D5-493B-8F4E-CCDC68760EF9}"/>
                </c:ext>
              </c:extLst>
            </c:dLbl>
            <c:dLbl>
              <c:idx val="2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6-D2D5-493B-8F4E-CCDC68760EF9}"/>
                </c:ext>
              </c:extLst>
            </c:dLbl>
            <c:dLbl>
              <c:idx val="2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7-D2D5-493B-8F4E-CCDC68760EF9}"/>
                </c:ext>
              </c:extLst>
            </c:dLbl>
            <c:dLbl>
              <c:idx val="2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8-D2D5-493B-8F4E-CCDC68760EF9}"/>
                </c:ext>
              </c:extLst>
            </c:dLbl>
            <c:dLbl>
              <c:idx val="2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9-D2D5-493B-8F4E-CCDC68760EF9}"/>
                </c:ext>
              </c:extLst>
            </c:dLbl>
            <c:dLbl>
              <c:idx val="2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A-D2D5-493B-8F4E-CCDC68760EF9}"/>
                </c:ext>
              </c:extLst>
            </c:dLbl>
            <c:dLbl>
              <c:idx val="2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B-D2D5-493B-8F4E-CCDC68760EF9}"/>
                </c:ext>
              </c:extLst>
            </c:dLbl>
            <c:dLbl>
              <c:idx val="2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C-D2D5-493B-8F4E-CCDC68760EF9}"/>
                </c:ext>
              </c:extLst>
            </c:dLbl>
            <c:dLbl>
              <c:idx val="2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D-D2D5-493B-8F4E-CCDC68760EF9}"/>
                </c:ext>
              </c:extLst>
            </c:dLbl>
            <c:dLbl>
              <c:idx val="2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E-D2D5-493B-8F4E-CCDC68760EF9}"/>
                </c:ext>
              </c:extLst>
            </c:dLbl>
            <c:dLbl>
              <c:idx val="2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2FF-D2D5-493B-8F4E-CCDC68760EF9}"/>
                </c:ext>
              </c:extLst>
            </c:dLbl>
            <c:dLbl>
              <c:idx val="2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0-D2D5-493B-8F4E-CCDC68760EF9}"/>
                </c:ext>
              </c:extLst>
            </c:dLbl>
            <c:dLbl>
              <c:idx val="2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1-D2D5-493B-8F4E-CCDC68760EF9}"/>
                </c:ext>
              </c:extLst>
            </c:dLbl>
            <c:dLbl>
              <c:idx val="2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2-D2D5-493B-8F4E-CCDC68760EF9}"/>
                </c:ext>
              </c:extLst>
            </c:dLbl>
            <c:dLbl>
              <c:idx val="2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3-D2D5-493B-8F4E-CCDC68760EF9}"/>
                </c:ext>
              </c:extLst>
            </c:dLbl>
            <c:dLbl>
              <c:idx val="2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4-D2D5-493B-8F4E-CCDC68760EF9}"/>
                </c:ext>
              </c:extLst>
            </c:dLbl>
            <c:dLbl>
              <c:idx val="2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5-D2D5-493B-8F4E-CCDC68760EF9}"/>
                </c:ext>
              </c:extLst>
            </c:dLbl>
            <c:dLbl>
              <c:idx val="2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6-D2D5-493B-8F4E-CCDC68760EF9}"/>
                </c:ext>
              </c:extLst>
            </c:dLbl>
            <c:dLbl>
              <c:idx val="2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7-D2D5-493B-8F4E-CCDC68760EF9}"/>
                </c:ext>
              </c:extLst>
            </c:dLbl>
            <c:dLbl>
              <c:idx val="2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8-D2D5-493B-8F4E-CCDC68760EF9}"/>
                </c:ext>
              </c:extLst>
            </c:dLbl>
            <c:dLbl>
              <c:idx val="2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9-D2D5-493B-8F4E-CCDC68760EF9}"/>
                </c:ext>
              </c:extLst>
            </c:dLbl>
            <c:dLbl>
              <c:idx val="2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A-D2D5-493B-8F4E-CCDC68760EF9}"/>
                </c:ext>
              </c:extLst>
            </c:dLbl>
            <c:dLbl>
              <c:idx val="2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B-D2D5-493B-8F4E-CCDC68760EF9}"/>
                </c:ext>
              </c:extLst>
            </c:dLbl>
            <c:dLbl>
              <c:idx val="2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C-D2D5-493B-8F4E-CCDC68760EF9}"/>
                </c:ext>
              </c:extLst>
            </c:dLbl>
            <c:dLbl>
              <c:idx val="2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D-D2D5-493B-8F4E-CCDC68760EF9}"/>
                </c:ext>
              </c:extLst>
            </c:dLbl>
            <c:dLbl>
              <c:idx val="2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E-D2D5-493B-8F4E-CCDC68760EF9}"/>
                </c:ext>
              </c:extLst>
            </c:dLbl>
            <c:dLbl>
              <c:idx val="2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0F-D2D5-493B-8F4E-CCDC68760EF9}"/>
                </c:ext>
              </c:extLst>
            </c:dLbl>
            <c:dLbl>
              <c:idx val="2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0-D2D5-493B-8F4E-CCDC68760EF9}"/>
                </c:ext>
              </c:extLst>
            </c:dLbl>
            <c:dLbl>
              <c:idx val="2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1-D2D5-493B-8F4E-CCDC68760EF9}"/>
                </c:ext>
              </c:extLst>
            </c:dLbl>
            <c:dLbl>
              <c:idx val="2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2-D2D5-493B-8F4E-CCDC68760EF9}"/>
                </c:ext>
              </c:extLst>
            </c:dLbl>
            <c:dLbl>
              <c:idx val="2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3-D2D5-493B-8F4E-CCDC68760EF9}"/>
                </c:ext>
              </c:extLst>
            </c:dLbl>
            <c:dLbl>
              <c:idx val="2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4-D2D5-493B-8F4E-CCDC68760EF9}"/>
                </c:ext>
              </c:extLst>
            </c:dLbl>
            <c:dLbl>
              <c:idx val="2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5-D2D5-493B-8F4E-CCDC68760EF9}"/>
                </c:ext>
              </c:extLst>
            </c:dLbl>
            <c:dLbl>
              <c:idx val="2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6-D2D5-493B-8F4E-CCDC68760EF9}"/>
                </c:ext>
              </c:extLst>
            </c:dLbl>
            <c:dLbl>
              <c:idx val="2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7-D2D5-493B-8F4E-CCDC68760EF9}"/>
                </c:ext>
              </c:extLst>
            </c:dLbl>
            <c:dLbl>
              <c:idx val="2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8-D2D5-493B-8F4E-CCDC68760EF9}"/>
                </c:ext>
              </c:extLst>
            </c:dLbl>
            <c:dLbl>
              <c:idx val="2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9-D2D5-493B-8F4E-CCDC68760EF9}"/>
                </c:ext>
              </c:extLst>
            </c:dLbl>
            <c:dLbl>
              <c:idx val="2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A-D2D5-493B-8F4E-CCDC68760EF9}"/>
                </c:ext>
              </c:extLst>
            </c:dLbl>
            <c:dLbl>
              <c:idx val="2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B-D2D5-493B-8F4E-CCDC68760EF9}"/>
                </c:ext>
              </c:extLst>
            </c:dLbl>
            <c:dLbl>
              <c:idx val="2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C-D2D5-493B-8F4E-CCDC68760EF9}"/>
                </c:ext>
              </c:extLst>
            </c:dLbl>
            <c:dLbl>
              <c:idx val="2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D-D2D5-493B-8F4E-CCDC68760EF9}"/>
                </c:ext>
              </c:extLst>
            </c:dLbl>
            <c:dLbl>
              <c:idx val="2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E-D2D5-493B-8F4E-CCDC68760EF9}"/>
                </c:ext>
              </c:extLst>
            </c:dLbl>
            <c:dLbl>
              <c:idx val="2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1F-D2D5-493B-8F4E-CCDC68760EF9}"/>
                </c:ext>
              </c:extLst>
            </c:dLbl>
            <c:dLbl>
              <c:idx val="2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0-D2D5-493B-8F4E-CCDC68760EF9}"/>
                </c:ext>
              </c:extLst>
            </c:dLbl>
            <c:dLbl>
              <c:idx val="30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1-D2D5-493B-8F4E-CCDC68760EF9}"/>
                </c:ext>
              </c:extLst>
            </c:dLbl>
            <c:dLbl>
              <c:idx val="30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2-D2D5-493B-8F4E-CCDC68760EF9}"/>
                </c:ext>
              </c:extLst>
            </c:dLbl>
            <c:dLbl>
              <c:idx val="30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3-D2D5-493B-8F4E-CCDC68760EF9}"/>
                </c:ext>
              </c:extLst>
            </c:dLbl>
            <c:dLbl>
              <c:idx val="30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4-D2D5-493B-8F4E-CCDC68760EF9}"/>
                </c:ext>
              </c:extLst>
            </c:dLbl>
            <c:dLbl>
              <c:idx val="30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5-D2D5-493B-8F4E-CCDC68760EF9}"/>
                </c:ext>
              </c:extLst>
            </c:dLbl>
            <c:dLbl>
              <c:idx val="30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6-D2D5-493B-8F4E-CCDC68760EF9}"/>
                </c:ext>
              </c:extLst>
            </c:dLbl>
            <c:dLbl>
              <c:idx val="30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7-D2D5-493B-8F4E-CCDC68760EF9}"/>
                </c:ext>
              </c:extLst>
            </c:dLbl>
            <c:dLbl>
              <c:idx val="30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8-D2D5-493B-8F4E-CCDC68760EF9}"/>
                </c:ext>
              </c:extLst>
            </c:dLbl>
            <c:dLbl>
              <c:idx val="30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9-D2D5-493B-8F4E-CCDC68760EF9}"/>
                </c:ext>
              </c:extLst>
            </c:dLbl>
            <c:dLbl>
              <c:idx val="30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A-D2D5-493B-8F4E-CCDC68760EF9}"/>
                </c:ext>
              </c:extLst>
            </c:dLbl>
            <c:dLbl>
              <c:idx val="3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B-D2D5-493B-8F4E-CCDC68760EF9}"/>
                </c:ext>
              </c:extLst>
            </c:dLbl>
            <c:dLbl>
              <c:idx val="3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C-D2D5-493B-8F4E-CCDC68760EF9}"/>
                </c:ext>
              </c:extLst>
            </c:dLbl>
            <c:dLbl>
              <c:idx val="3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D-D2D5-493B-8F4E-CCDC68760EF9}"/>
                </c:ext>
              </c:extLst>
            </c:dLbl>
            <c:dLbl>
              <c:idx val="3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E-D2D5-493B-8F4E-CCDC68760EF9}"/>
                </c:ext>
              </c:extLst>
            </c:dLbl>
            <c:dLbl>
              <c:idx val="3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2F-D2D5-493B-8F4E-CCDC68760EF9}"/>
                </c:ext>
              </c:extLst>
            </c:dLbl>
            <c:dLbl>
              <c:idx val="3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0-D2D5-493B-8F4E-CCDC68760EF9}"/>
                </c:ext>
              </c:extLst>
            </c:dLbl>
            <c:dLbl>
              <c:idx val="3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1-D2D5-493B-8F4E-CCDC68760EF9}"/>
                </c:ext>
              </c:extLst>
            </c:dLbl>
            <c:dLbl>
              <c:idx val="3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2-D2D5-493B-8F4E-CCDC68760EF9}"/>
                </c:ext>
              </c:extLst>
            </c:dLbl>
            <c:dLbl>
              <c:idx val="3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3-D2D5-493B-8F4E-CCDC68760EF9}"/>
                </c:ext>
              </c:extLst>
            </c:dLbl>
            <c:dLbl>
              <c:idx val="3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4-D2D5-493B-8F4E-CCDC68760EF9}"/>
                </c:ext>
              </c:extLst>
            </c:dLbl>
            <c:dLbl>
              <c:idx val="3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5-D2D5-493B-8F4E-CCDC68760EF9}"/>
                </c:ext>
              </c:extLst>
            </c:dLbl>
            <c:dLbl>
              <c:idx val="3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6-D2D5-493B-8F4E-CCDC68760EF9}"/>
                </c:ext>
              </c:extLst>
            </c:dLbl>
            <c:dLbl>
              <c:idx val="3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7-D2D5-493B-8F4E-CCDC68760EF9}"/>
                </c:ext>
              </c:extLst>
            </c:dLbl>
            <c:dLbl>
              <c:idx val="3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8-D2D5-493B-8F4E-CCDC68760EF9}"/>
                </c:ext>
              </c:extLst>
            </c:dLbl>
            <c:dLbl>
              <c:idx val="3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9-D2D5-493B-8F4E-CCDC68760EF9}"/>
                </c:ext>
              </c:extLst>
            </c:dLbl>
            <c:dLbl>
              <c:idx val="3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A-D2D5-493B-8F4E-CCDC68760EF9}"/>
                </c:ext>
              </c:extLst>
            </c:dLbl>
            <c:dLbl>
              <c:idx val="3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B-D2D5-493B-8F4E-CCDC68760EF9}"/>
                </c:ext>
              </c:extLst>
            </c:dLbl>
            <c:dLbl>
              <c:idx val="3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C-D2D5-493B-8F4E-CCDC68760EF9}"/>
                </c:ext>
              </c:extLst>
            </c:dLbl>
            <c:dLbl>
              <c:idx val="3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D-D2D5-493B-8F4E-CCDC68760EF9}"/>
                </c:ext>
              </c:extLst>
            </c:dLbl>
            <c:dLbl>
              <c:idx val="32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E-D2D5-493B-8F4E-CCDC68760EF9}"/>
                </c:ext>
              </c:extLst>
            </c:dLbl>
            <c:dLbl>
              <c:idx val="33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3F-D2D5-493B-8F4E-CCDC68760EF9}"/>
                </c:ext>
              </c:extLst>
            </c:dLbl>
            <c:dLbl>
              <c:idx val="33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0-D2D5-493B-8F4E-CCDC68760EF9}"/>
                </c:ext>
              </c:extLst>
            </c:dLbl>
            <c:dLbl>
              <c:idx val="33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1-D2D5-493B-8F4E-CCDC68760EF9}"/>
                </c:ext>
              </c:extLst>
            </c:dLbl>
            <c:dLbl>
              <c:idx val="33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2-D2D5-493B-8F4E-CCDC68760EF9}"/>
                </c:ext>
              </c:extLst>
            </c:dLbl>
            <c:dLbl>
              <c:idx val="33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3-D2D5-493B-8F4E-CCDC68760EF9}"/>
                </c:ext>
              </c:extLst>
            </c:dLbl>
            <c:dLbl>
              <c:idx val="33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4-D2D5-493B-8F4E-CCDC68760EF9}"/>
                </c:ext>
              </c:extLst>
            </c:dLbl>
            <c:dLbl>
              <c:idx val="33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5-D2D5-493B-8F4E-CCDC68760EF9}"/>
                </c:ext>
              </c:extLst>
            </c:dLbl>
            <c:dLbl>
              <c:idx val="3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6-D2D5-493B-8F4E-CCDC68760EF9}"/>
                </c:ext>
              </c:extLst>
            </c:dLbl>
            <c:dLbl>
              <c:idx val="33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7-D2D5-493B-8F4E-CCDC68760EF9}"/>
                </c:ext>
              </c:extLst>
            </c:dLbl>
            <c:dLbl>
              <c:idx val="33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8-D2D5-493B-8F4E-CCDC68760EF9}"/>
                </c:ext>
              </c:extLst>
            </c:dLbl>
            <c:dLbl>
              <c:idx val="34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9-D2D5-493B-8F4E-CCDC68760EF9}"/>
                </c:ext>
              </c:extLst>
            </c:dLbl>
            <c:dLbl>
              <c:idx val="34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A-D2D5-493B-8F4E-CCDC68760EF9}"/>
                </c:ext>
              </c:extLst>
            </c:dLbl>
            <c:dLbl>
              <c:idx val="34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B-D2D5-493B-8F4E-CCDC68760EF9}"/>
                </c:ext>
              </c:extLst>
            </c:dLbl>
            <c:dLbl>
              <c:idx val="34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C-D2D5-493B-8F4E-CCDC68760EF9}"/>
                </c:ext>
              </c:extLst>
            </c:dLbl>
            <c:dLbl>
              <c:idx val="34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D-D2D5-493B-8F4E-CCDC68760EF9}"/>
                </c:ext>
              </c:extLst>
            </c:dLbl>
            <c:dLbl>
              <c:idx val="34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E-D2D5-493B-8F4E-CCDC68760EF9}"/>
                </c:ext>
              </c:extLst>
            </c:dLbl>
            <c:dLbl>
              <c:idx val="34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4F-D2D5-493B-8F4E-CCDC68760EF9}"/>
                </c:ext>
              </c:extLst>
            </c:dLbl>
            <c:dLbl>
              <c:idx val="3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0-D2D5-493B-8F4E-CCDC68760EF9}"/>
                </c:ext>
              </c:extLst>
            </c:dLbl>
            <c:dLbl>
              <c:idx val="3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1-D2D5-493B-8F4E-CCDC68760EF9}"/>
                </c:ext>
              </c:extLst>
            </c:dLbl>
            <c:dLbl>
              <c:idx val="3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2-D2D5-493B-8F4E-CCDC68760EF9}"/>
                </c:ext>
              </c:extLst>
            </c:dLbl>
            <c:dLbl>
              <c:idx val="3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3-D2D5-493B-8F4E-CCDC68760EF9}"/>
                </c:ext>
              </c:extLst>
            </c:dLbl>
            <c:dLbl>
              <c:idx val="3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4-D2D5-493B-8F4E-CCDC68760EF9}"/>
                </c:ext>
              </c:extLst>
            </c:dLbl>
            <c:dLbl>
              <c:idx val="3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5-D2D5-493B-8F4E-CCDC68760EF9}"/>
                </c:ext>
              </c:extLst>
            </c:dLbl>
            <c:dLbl>
              <c:idx val="3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6-D2D5-493B-8F4E-CCDC68760EF9}"/>
                </c:ext>
              </c:extLst>
            </c:dLbl>
            <c:dLbl>
              <c:idx val="3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7-D2D5-493B-8F4E-CCDC68760EF9}"/>
                </c:ext>
              </c:extLst>
            </c:dLbl>
            <c:dLbl>
              <c:idx val="3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8-D2D5-493B-8F4E-CCDC68760EF9}"/>
                </c:ext>
              </c:extLst>
            </c:dLbl>
            <c:dLbl>
              <c:idx val="3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9-D2D5-493B-8F4E-CCDC68760EF9}"/>
                </c:ext>
              </c:extLst>
            </c:dLbl>
            <c:dLbl>
              <c:idx val="3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A-D2D5-493B-8F4E-CCDC68760EF9}"/>
                </c:ext>
              </c:extLst>
            </c:dLbl>
            <c:dLbl>
              <c:idx val="3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B-D2D5-493B-8F4E-CCDC68760EF9}"/>
                </c:ext>
              </c:extLst>
            </c:dLbl>
            <c:dLbl>
              <c:idx val="3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C-D2D5-493B-8F4E-CCDC68760EF9}"/>
                </c:ext>
              </c:extLst>
            </c:dLbl>
            <c:dLbl>
              <c:idx val="3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D-D2D5-493B-8F4E-CCDC68760EF9}"/>
                </c:ext>
              </c:extLst>
            </c:dLbl>
            <c:dLbl>
              <c:idx val="3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E-D2D5-493B-8F4E-CCDC68760EF9}"/>
                </c:ext>
              </c:extLst>
            </c:dLbl>
            <c:dLbl>
              <c:idx val="3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5F-D2D5-493B-8F4E-CCDC68760EF9}"/>
                </c:ext>
              </c:extLst>
            </c:dLbl>
            <c:dLbl>
              <c:idx val="3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0-D2D5-493B-8F4E-CCDC68760EF9}"/>
                </c:ext>
              </c:extLst>
            </c:dLbl>
            <c:dLbl>
              <c:idx val="3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1-D2D5-493B-8F4E-CCDC68760EF9}"/>
                </c:ext>
              </c:extLst>
            </c:dLbl>
            <c:dLbl>
              <c:idx val="3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2-D2D5-493B-8F4E-CCDC68760EF9}"/>
                </c:ext>
              </c:extLst>
            </c:dLbl>
            <c:dLbl>
              <c:idx val="3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3-D2D5-493B-8F4E-CCDC68760EF9}"/>
                </c:ext>
              </c:extLst>
            </c:dLbl>
            <c:dLbl>
              <c:idx val="3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4-D2D5-493B-8F4E-CCDC68760EF9}"/>
                </c:ext>
              </c:extLst>
            </c:dLbl>
            <c:dLbl>
              <c:idx val="3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5-D2D5-493B-8F4E-CCDC68760EF9}"/>
                </c:ext>
              </c:extLst>
            </c:dLbl>
            <c:dLbl>
              <c:idx val="3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6-D2D5-493B-8F4E-CCDC68760EF9}"/>
                </c:ext>
              </c:extLst>
            </c:dLbl>
            <c:dLbl>
              <c:idx val="3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7-D2D5-493B-8F4E-CCDC68760EF9}"/>
                </c:ext>
              </c:extLst>
            </c:dLbl>
            <c:dLbl>
              <c:idx val="3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8-D2D5-493B-8F4E-CCDC68760EF9}"/>
                </c:ext>
              </c:extLst>
            </c:dLbl>
            <c:dLbl>
              <c:idx val="3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9-D2D5-493B-8F4E-CCDC68760EF9}"/>
                </c:ext>
              </c:extLst>
            </c:dLbl>
            <c:dLbl>
              <c:idx val="3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A-D2D5-493B-8F4E-CCDC68760EF9}"/>
                </c:ext>
              </c:extLst>
            </c:dLbl>
            <c:dLbl>
              <c:idx val="3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B-D2D5-493B-8F4E-CCDC68760EF9}"/>
                </c:ext>
              </c:extLst>
            </c:dLbl>
            <c:dLbl>
              <c:idx val="3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C-D2D5-493B-8F4E-CCDC68760EF9}"/>
                </c:ext>
              </c:extLst>
            </c:dLbl>
            <c:dLbl>
              <c:idx val="3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D-D2D5-493B-8F4E-CCDC68760EF9}"/>
                </c:ext>
              </c:extLst>
            </c:dLbl>
            <c:dLbl>
              <c:idx val="3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E-D2D5-493B-8F4E-CCDC68760EF9}"/>
                </c:ext>
              </c:extLst>
            </c:dLbl>
            <c:dLbl>
              <c:idx val="3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6F-D2D5-493B-8F4E-CCDC68760EF9}"/>
                </c:ext>
              </c:extLst>
            </c:dLbl>
            <c:dLbl>
              <c:idx val="3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0-D2D5-493B-8F4E-CCDC68760EF9}"/>
                </c:ext>
              </c:extLst>
            </c:dLbl>
            <c:dLbl>
              <c:idx val="3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1-D2D5-493B-8F4E-CCDC68760EF9}"/>
                </c:ext>
              </c:extLst>
            </c:dLbl>
            <c:dLbl>
              <c:idx val="3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2-D2D5-493B-8F4E-CCDC68760EF9}"/>
                </c:ext>
              </c:extLst>
            </c:dLbl>
            <c:dLbl>
              <c:idx val="3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3-D2D5-493B-8F4E-CCDC68760EF9}"/>
                </c:ext>
              </c:extLst>
            </c:dLbl>
            <c:dLbl>
              <c:idx val="3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4-D2D5-493B-8F4E-CCDC68760EF9}"/>
                </c:ext>
              </c:extLst>
            </c:dLbl>
            <c:dLbl>
              <c:idx val="3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5-D2D5-493B-8F4E-CCDC68760EF9}"/>
                </c:ext>
              </c:extLst>
            </c:dLbl>
            <c:dLbl>
              <c:idx val="3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6-D2D5-493B-8F4E-CCDC68760EF9}"/>
                </c:ext>
              </c:extLst>
            </c:dLbl>
            <c:dLbl>
              <c:idx val="3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7-D2D5-493B-8F4E-CCDC68760EF9}"/>
                </c:ext>
              </c:extLst>
            </c:dLbl>
            <c:dLbl>
              <c:idx val="3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8-D2D5-493B-8F4E-CCDC68760EF9}"/>
                </c:ext>
              </c:extLst>
            </c:dLbl>
            <c:dLbl>
              <c:idx val="3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9-D2D5-493B-8F4E-CCDC68760EF9}"/>
                </c:ext>
              </c:extLst>
            </c:dLbl>
            <c:dLbl>
              <c:idx val="3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A-D2D5-493B-8F4E-CCDC68760EF9}"/>
                </c:ext>
              </c:extLst>
            </c:dLbl>
            <c:dLbl>
              <c:idx val="3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B-D2D5-493B-8F4E-CCDC68760EF9}"/>
                </c:ext>
              </c:extLst>
            </c:dLbl>
            <c:dLbl>
              <c:idx val="3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C-D2D5-493B-8F4E-CCDC68760EF9}"/>
                </c:ext>
              </c:extLst>
            </c:dLbl>
            <c:dLbl>
              <c:idx val="3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D-D2D5-493B-8F4E-CCDC68760EF9}"/>
                </c:ext>
              </c:extLst>
            </c:dLbl>
            <c:dLbl>
              <c:idx val="3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E-D2D5-493B-8F4E-CCDC68760EF9}"/>
                </c:ext>
              </c:extLst>
            </c:dLbl>
            <c:dLbl>
              <c:idx val="3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7F-D2D5-493B-8F4E-CCDC68760EF9}"/>
                </c:ext>
              </c:extLst>
            </c:dLbl>
            <c:dLbl>
              <c:idx val="3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0-D2D5-493B-8F4E-CCDC68760EF9}"/>
                </c:ext>
              </c:extLst>
            </c:dLbl>
            <c:dLbl>
              <c:idx val="3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1-D2D5-493B-8F4E-CCDC68760EF9}"/>
                </c:ext>
              </c:extLst>
            </c:dLbl>
            <c:dLbl>
              <c:idx val="3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2-D2D5-493B-8F4E-CCDC68760EF9}"/>
                </c:ext>
              </c:extLst>
            </c:dLbl>
            <c:dLbl>
              <c:idx val="3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3-D2D5-493B-8F4E-CCDC68760EF9}"/>
                </c:ext>
              </c:extLst>
            </c:dLbl>
            <c:dLbl>
              <c:idx val="3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4-D2D5-493B-8F4E-CCDC68760EF9}"/>
                </c:ext>
              </c:extLst>
            </c:dLbl>
            <c:dLbl>
              <c:idx val="40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5-D2D5-493B-8F4E-CCDC68760EF9}"/>
                </c:ext>
              </c:extLst>
            </c:dLbl>
            <c:dLbl>
              <c:idx val="40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6-D2D5-493B-8F4E-CCDC68760EF9}"/>
                </c:ext>
              </c:extLst>
            </c:dLbl>
            <c:dLbl>
              <c:idx val="40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7-D2D5-493B-8F4E-CCDC68760EF9}"/>
                </c:ext>
              </c:extLst>
            </c:dLbl>
            <c:dLbl>
              <c:idx val="40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8-D2D5-493B-8F4E-CCDC68760EF9}"/>
                </c:ext>
              </c:extLst>
            </c:dLbl>
            <c:dLbl>
              <c:idx val="40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9-D2D5-493B-8F4E-CCDC68760EF9}"/>
                </c:ext>
              </c:extLst>
            </c:dLbl>
            <c:dLbl>
              <c:idx val="40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A-D2D5-493B-8F4E-CCDC68760EF9}"/>
                </c:ext>
              </c:extLst>
            </c:dLbl>
            <c:dLbl>
              <c:idx val="40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B-D2D5-493B-8F4E-CCDC68760EF9}"/>
                </c:ext>
              </c:extLst>
            </c:dLbl>
            <c:dLbl>
              <c:idx val="40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C-D2D5-493B-8F4E-CCDC68760EF9}"/>
                </c:ext>
              </c:extLst>
            </c:dLbl>
            <c:dLbl>
              <c:idx val="40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D-D2D5-493B-8F4E-CCDC68760EF9}"/>
                </c:ext>
              </c:extLst>
            </c:dLbl>
            <c:dLbl>
              <c:idx val="40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E-D2D5-493B-8F4E-CCDC68760EF9}"/>
                </c:ext>
              </c:extLst>
            </c:dLbl>
            <c:dLbl>
              <c:idx val="4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8F-D2D5-493B-8F4E-CCDC68760EF9}"/>
                </c:ext>
              </c:extLst>
            </c:dLbl>
            <c:dLbl>
              <c:idx val="4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0-D2D5-493B-8F4E-CCDC68760EF9}"/>
                </c:ext>
              </c:extLst>
            </c:dLbl>
            <c:dLbl>
              <c:idx val="4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1-D2D5-493B-8F4E-CCDC68760EF9}"/>
                </c:ext>
              </c:extLst>
            </c:dLbl>
            <c:dLbl>
              <c:idx val="4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2-D2D5-493B-8F4E-CCDC68760EF9}"/>
                </c:ext>
              </c:extLst>
            </c:dLbl>
            <c:dLbl>
              <c:idx val="4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3-D2D5-493B-8F4E-CCDC68760EF9}"/>
                </c:ext>
              </c:extLst>
            </c:dLbl>
            <c:dLbl>
              <c:idx val="4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4-D2D5-493B-8F4E-CCDC68760EF9}"/>
                </c:ext>
              </c:extLst>
            </c:dLbl>
            <c:dLbl>
              <c:idx val="4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5-D2D5-493B-8F4E-CCDC68760EF9}"/>
                </c:ext>
              </c:extLst>
            </c:dLbl>
            <c:dLbl>
              <c:idx val="4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6-D2D5-493B-8F4E-CCDC68760EF9}"/>
                </c:ext>
              </c:extLst>
            </c:dLbl>
            <c:dLbl>
              <c:idx val="4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7-D2D5-493B-8F4E-CCDC68760EF9}"/>
                </c:ext>
              </c:extLst>
            </c:dLbl>
            <c:dLbl>
              <c:idx val="4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8-D2D5-493B-8F4E-CCDC68760EF9}"/>
                </c:ext>
              </c:extLst>
            </c:dLbl>
            <c:dLbl>
              <c:idx val="4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9-D2D5-493B-8F4E-CCDC68760EF9}"/>
                </c:ext>
              </c:extLst>
            </c:dLbl>
            <c:dLbl>
              <c:idx val="4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A-D2D5-493B-8F4E-CCDC68760EF9}"/>
                </c:ext>
              </c:extLst>
            </c:dLbl>
            <c:dLbl>
              <c:idx val="4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B-D2D5-493B-8F4E-CCDC68760EF9}"/>
                </c:ext>
              </c:extLst>
            </c:dLbl>
            <c:dLbl>
              <c:idx val="4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C-D2D5-493B-8F4E-CCDC68760EF9}"/>
                </c:ext>
              </c:extLst>
            </c:dLbl>
            <c:dLbl>
              <c:idx val="4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D-D2D5-493B-8F4E-CCDC68760EF9}"/>
                </c:ext>
              </c:extLst>
            </c:dLbl>
            <c:dLbl>
              <c:idx val="4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E-D2D5-493B-8F4E-CCDC68760EF9}"/>
                </c:ext>
              </c:extLst>
            </c:dLbl>
            <c:dLbl>
              <c:idx val="4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9F-D2D5-493B-8F4E-CCDC68760EF9}"/>
                </c:ext>
              </c:extLst>
            </c:dLbl>
            <c:dLbl>
              <c:idx val="4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0-D2D5-493B-8F4E-CCDC68760EF9}"/>
                </c:ext>
              </c:extLst>
            </c:dLbl>
            <c:dLbl>
              <c:idx val="4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1-D2D5-493B-8F4E-CCDC68760EF9}"/>
                </c:ext>
              </c:extLst>
            </c:dLbl>
            <c:dLbl>
              <c:idx val="42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2-D2D5-493B-8F4E-CCDC68760EF9}"/>
                </c:ext>
              </c:extLst>
            </c:dLbl>
            <c:dLbl>
              <c:idx val="43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3-D2D5-493B-8F4E-CCDC68760EF9}"/>
                </c:ext>
              </c:extLst>
            </c:dLbl>
            <c:dLbl>
              <c:idx val="43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4-D2D5-493B-8F4E-CCDC68760EF9}"/>
                </c:ext>
              </c:extLst>
            </c:dLbl>
            <c:dLbl>
              <c:idx val="43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5-D2D5-493B-8F4E-CCDC68760EF9}"/>
                </c:ext>
              </c:extLst>
            </c:dLbl>
            <c:dLbl>
              <c:idx val="43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6-D2D5-493B-8F4E-CCDC68760EF9}"/>
                </c:ext>
              </c:extLst>
            </c:dLbl>
            <c:dLbl>
              <c:idx val="43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7-D2D5-493B-8F4E-CCDC68760EF9}"/>
                </c:ext>
              </c:extLst>
            </c:dLbl>
            <c:dLbl>
              <c:idx val="43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8-D2D5-493B-8F4E-CCDC68760EF9}"/>
                </c:ext>
              </c:extLst>
            </c:dLbl>
            <c:dLbl>
              <c:idx val="43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9-D2D5-493B-8F4E-CCDC68760EF9}"/>
                </c:ext>
              </c:extLst>
            </c:dLbl>
            <c:dLbl>
              <c:idx val="4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A-D2D5-493B-8F4E-CCDC68760EF9}"/>
                </c:ext>
              </c:extLst>
            </c:dLbl>
            <c:dLbl>
              <c:idx val="43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B-D2D5-493B-8F4E-CCDC68760EF9}"/>
                </c:ext>
              </c:extLst>
            </c:dLbl>
            <c:dLbl>
              <c:idx val="43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C-D2D5-493B-8F4E-CCDC68760EF9}"/>
                </c:ext>
              </c:extLst>
            </c:dLbl>
            <c:dLbl>
              <c:idx val="44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D-D2D5-493B-8F4E-CCDC68760EF9}"/>
                </c:ext>
              </c:extLst>
            </c:dLbl>
            <c:dLbl>
              <c:idx val="44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E-D2D5-493B-8F4E-CCDC68760EF9}"/>
                </c:ext>
              </c:extLst>
            </c:dLbl>
            <c:dLbl>
              <c:idx val="44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AF-D2D5-493B-8F4E-CCDC68760EF9}"/>
                </c:ext>
              </c:extLst>
            </c:dLbl>
            <c:dLbl>
              <c:idx val="44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0-D2D5-493B-8F4E-CCDC68760EF9}"/>
                </c:ext>
              </c:extLst>
            </c:dLbl>
            <c:dLbl>
              <c:idx val="44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1-D2D5-493B-8F4E-CCDC68760EF9}"/>
                </c:ext>
              </c:extLst>
            </c:dLbl>
            <c:dLbl>
              <c:idx val="44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2-D2D5-493B-8F4E-CCDC68760EF9}"/>
                </c:ext>
              </c:extLst>
            </c:dLbl>
            <c:dLbl>
              <c:idx val="44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3-D2D5-493B-8F4E-CCDC68760EF9}"/>
                </c:ext>
              </c:extLst>
            </c:dLbl>
            <c:dLbl>
              <c:idx val="4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4-D2D5-493B-8F4E-CCDC68760EF9}"/>
                </c:ext>
              </c:extLst>
            </c:dLbl>
            <c:dLbl>
              <c:idx val="4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5-D2D5-493B-8F4E-CCDC68760EF9}"/>
                </c:ext>
              </c:extLst>
            </c:dLbl>
            <c:dLbl>
              <c:idx val="4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6-D2D5-493B-8F4E-CCDC68760EF9}"/>
                </c:ext>
              </c:extLst>
            </c:dLbl>
            <c:dLbl>
              <c:idx val="4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7-D2D5-493B-8F4E-CCDC68760EF9}"/>
                </c:ext>
              </c:extLst>
            </c:dLbl>
            <c:dLbl>
              <c:idx val="4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8-D2D5-493B-8F4E-CCDC68760EF9}"/>
                </c:ext>
              </c:extLst>
            </c:dLbl>
            <c:dLbl>
              <c:idx val="4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9-D2D5-493B-8F4E-CCDC68760EF9}"/>
                </c:ext>
              </c:extLst>
            </c:dLbl>
            <c:dLbl>
              <c:idx val="4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A-D2D5-493B-8F4E-CCDC68760EF9}"/>
                </c:ext>
              </c:extLst>
            </c:dLbl>
            <c:dLbl>
              <c:idx val="4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B-D2D5-493B-8F4E-CCDC68760EF9}"/>
                </c:ext>
              </c:extLst>
            </c:dLbl>
            <c:dLbl>
              <c:idx val="4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C-D2D5-493B-8F4E-CCDC68760EF9}"/>
                </c:ext>
              </c:extLst>
            </c:dLbl>
            <c:dLbl>
              <c:idx val="4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D-D2D5-493B-8F4E-CCDC68760EF9}"/>
                </c:ext>
              </c:extLst>
            </c:dLbl>
            <c:dLbl>
              <c:idx val="4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E-D2D5-493B-8F4E-CCDC68760EF9}"/>
                </c:ext>
              </c:extLst>
            </c:dLbl>
            <c:dLbl>
              <c:idx val="4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BF-D2D5-493B-8F4E-CCDC68760EF9}"/>
                </c:ext>
              </c:extLst>
            </c:dLbl>
            <c:dLbl>
              <c:idx val="4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0-D2D5-493B-8F4E-CCDC68760EF9}"/>
                </c:ext>
              </c:extLst>
            </c:dLbl>
            <c:dLbl>
              <c:idx val="4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1-D2D5-493B-8F4E-CCDC68760EF9}"/>
                </c:ext>
              </c:extLst>
            </c:dLbl>
            <c:dLbl>
              <c:idx val="4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2-D2D5-493B-8F4E-CCDC68760EF9}"/>
                </c:ext>
              </c:extLst>
            </c:dLbl>
            <c:dLbl>
              <c:idx val="4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3-D2D5-493B-8F4E-CCDC68760EF9}"/>
                </c:ext>
              </c:extLst>
            </c:dLbl>
            <c:dLbl>
              <c:idx val="4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4-D2D5-493B-8F4E-CCDC68760EF9}"/>
                </c:ext>
              </c:extLst>
            </c:dLbl>
            <c:dLbl>
              <c:idx val="4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5-D2D5-493B-8F4E-CCDC68760EF9}"/>
                </c:ext>
              </c:extLst>
            </c:dLbl>
            <c:dLbl>
              <c:idx val="4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6-D2D5-493B-8F4E-CCDC68760EF9}"/>
                </c:ext>
              </c:extLst>
            </c:dLbl>
            <c:dLbl>
              <c:idx val="4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7-D2D5-493B-8F4E-CCDC68760EF9}"/>
                </c:ext>
              </c:extLst>
            </c:dLbl>
            <c:dLbl>
              <c:idx val="4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8-D2D5-493B-8F4E-CCDC68760EF9}"/>
                </c:ext>
              </c:extLst>
            </c:dLbl>
            <c:dLbl>
              <c:idx val="4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9-D2D5-493B-8F4E-CCDC68760EF9}"/>
                </c:ext>
              </c:extLst>
            </c:dLbl>
            <c:dLbl>
              <c:idx val="4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A-D2D5-493B-8F4E-CCDC68760EF9}"/>
                </c:ext>
              </c:extLst>
            </c:dLbl>
            <c:dLbl>
              <c:idx val="4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B-D2D5-493B-8F4E-CCDC68760EF9}"/>
                </c:ext>
              </c:extLst>
            </c:dLbl>
            <c:dLbl>
              <c:idx val="4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C-D2D5-493B-8F4E-CCDC68760EF9}"/>
                </c:ext>
              </c:extLst>
            </c:dLbl>
            <c:dLbl>
              <c:idx val="4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D-D2D5-493B-8F4E-CCDC68760EF9}"/>
                </c:ext>
              </c:extLst>
            </c:dLbl>
            <c:dLbl>
              <c:idx val="4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E-D2D5-493B-8F4E-CCDC68760EF9}"/>
                </c:ext>
              </c:extLst>
            </c:dLbl>
            <c:dLbl>
              <c:idx val="4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CF-D2D5-493B-8F4E-CCDC68760EF9}"/>
                </c:ext>
              </c:extLst>
            </c:dLbl>
            <c:dLbl>
              <c:idx val="4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0-D2D5-493B-8F4E-CCDC68760EF9}"/>
                </c:ext>
              </c:extLst>
            </c:dLbl>
            <c:dLbl>
              <c:idx val="4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1-D2D5-493B-8F4E-CCDC68760EF9}"/>
                </c:ext>
              </c:extLst>
            </c:dLbl>
            <c:dLbl>
              <c:idx val="4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2-D2D5-493B-8F4E-CCDC68760EF9}"/>
                </c:ext>
              </c:extLst>
            </c:dLbl>
            <c:dLbl>
              <c:idx val="4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3-D2D5-493B-8F4E-CCDC68760EF9}"/>
                </c:ext>
              </c:extLst>
            </c:dLbl>
            <c:dLbl>
              <c:idx val="4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4-D2D5-493B-8F4E-CCDC68760EF9}"/>
                </c:ext>
              </c:extLst>
            </c:dLbl>
            <c:dLbl>
              <c:idx val="4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5-D2D5-493B-8F4E-CCDC68760EF9}"/>
                </c:ext>
              </c:extLst>
            </c:dLbl>
            <c:dLbl>
              <c:idx val="4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6-D2D5-493B-8F4E-CCDC68760EF9}"/>
                </c:ext>
              </c:extLst>
            </c:dLbl>
            <c:dLbl>
              <c:idx val="4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7-D2D5-493B-8F4E-CCDC68760EF9}"/>
                </c:ext>
              </c:extLst>
            </c:dLbl>
            <c:dLbl>
              <c:idx val="4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8-D2D5-493B-8F4E-CCDC68760EF9}"/>
                </c:ext>
              </c:extLst>
            </c:dLbl>
            <c:dLbl>
              <c:idx val="4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9-D2D5-493B-8F4E-CCDC68760EF9}"/>
                </c:ext>
              </c:extLst>
            </c:dLbl>
            <c:dLbl>
              <c:idx val="4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A-D2D5-493B-8F4E-CCDC68760EF9}"/>
                </c:ext>
              </c:extLst>
            </c:dLbl>
            <c:dLbl>
              <c:idx val="4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B-D2D5-493B-8F4E-CCDC68760EF9}"/>
                </c:ext>
              </c:extLst>
            </c:dLbl>
            <c:dLbl>
              <c:idx val="4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C-D2D5-493B-8F4E-CCDC68760EF9}"/>
                </c:ext>
              </c:extLst>
            </c:dLbl>
            <c:dLbl>
              <c:idx val="4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D-D2D5-493B-8F4E-CCDC68760EF9}"/>
                </c:ext>
              </c:extLst>
            </c:dLbl>
            <c:dLbl>
              <c:idx val="4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E-D2D5-493B-8F4E-CCDC68760EF9}"/>
                </c:ext>
              </c:extLst>
            </c:dLbl>
            <c:dLbl>
              <c:idx val="4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DF-D2D5-493B-8F4E-CCDC68760EF9}"/>
                </c:ext>
              </c:extLst>
            </c:dLbl>
            <c:dLbl>
              <c:idx val="4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0-D2D5-493B-8F4E-CCDC68760EF9}"/>
                </c:ext>
              </c:extLst>
            </c:dLbl>
            <c:dLbl>
              <c:idx val="4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1-D2D5-493B-8F4E-CCDC68760EF9}"/>
                </c:ext>
              </c:extLst>
            </c:dLbl>
            <c:dLbl>
              <c:idx val="4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2-D2D5-493B-8F4E-CCDC68760EF9}"/>
                </c:ext>
              </c:extLst>
            </c:dLbl>
            <c:dLbl>
              <c:idx val="4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3-D2D5-493B-8F4E-CCDC68760EF9}"/>
                </c:ext>
              </c:extLst>
            </c:dLbl>
            <c:dLbl>
              <c:idx val="4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4-D2D5-493B-8F4E-CCDC68760EF9}"/>
                </c:ext>
              </c:extLst>
            </c:dLbl>
            <c:dLbl>
              <c:idx val="4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5-D2D5-493B-8F4E-CCDC68760EF9}"/>
                </c:ext>
              </c:extLst>
            </c:dLbl>
            <c:dLbl>
              <c:idx val="4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6-D2D5-493B-8F4E-CCDC68760EF9}"/>
                </c:ext>
              </c:extLst>
            </c:dLbl>
            <c:dLbl>
              <c:idx val="4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7-D2D5-493B-8F4E-CCDC68760EF9}"/>
                </c:ext>
              </c:extLst>
            </c:dLbl>
            <c:dLbl>
              <c:idx val="4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3E8-D2D5-493B-8F4E-CCDC68760EF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'Map and X-section'!$M$5:$M$504</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'Map and X-section'!$U$5:$U$504</c:f>
              <c:numCache>
                <c:formatCode>General</c:formatCode>
                <c:ptCount val="500"/>
              </c:numCache>
            </c:numRef>
          </c:yVal>
          <c:smooth val="0"/>
          <c:extLst>
            <c:ext xmlns:c16="http://schemas.microsoft.com/office/drawing/2014/chart" uri="{C3380CC4-5D6E-409C-BE32-E72D297353CC}">
              <c16:uniqueId val="{000003E9-D2D5-493B-8F4E-CCDC68760EF9}"/>
            </c:ext>
          </c:extLst>
        </c:ser>
        <c:dLbls>
          <c:showLegendKey val="0"/>
          <c:showVal val="0"/>
          <c:showCatName val="0"/>
          <c:showSerName val="0"/>
          <c:showPercent val="0"/>
          <c:showBubbleSize val="0"/>
        </c:dLbls>
        <c:axId val="634752360"/>
        <c:axId val="634746088"/>
      </c:scatterChart>
      <c:valAx>
        <c:axId val="6347523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GB" sz="1400" b="1">
                    <a:solidFill>
                      <a:schemeClr val="tx1"/>
                    </a:solidFill>
                  </a:rPr>
                  <a:t>Distance (m)</a:t>
                </a:r>
              </a:p>
            </c:rich>
          </c:tx>
          <c:layout>
            <c:manualLayout>
              <c:xMode val="edge"/>
              <c:yMode val="edge"/>
              <c:x val="0.45774421791690395"/>
              <c:y val="0.9399786425771183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34746088"/>
        <c:crossesAt val="-50"/>
        <c:crossBetween val="midCat"/>
      </c:valAx>
      <c:valAx>
        <c:axId val="634746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GB" sz="1400" b="1">
                    <a:solidFill>
                      <a:schemeClr val="tx1"/>
                    </a:solidFill>
                  </a:rPr>
                  <a:t>Elevation</a:t>
                </a:r>
                <a:r>
                  <a:rPr lang="en-GB" sz="1400" b="1" baseline="0">
                    <a:solidFill>
                      <a:schemeClr val="tx1"/>
                    </a:solidFill>
                  </a:rPr>
                  <a:t> (m.a.s.l.)</a:t>
                </a:r>
                <a:endParaRPr lang="en-GB" sz="1400" b="1">
                  <a:solidFill>
                    <a:schemeClr val="tx1"/>
                  </a:solidFill>
                </a:endParaRP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34752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32193313487619"/>
          <c:y val="1.1661324546074313E-2"/>
          <c:w val="0.80729555466446123"/>
          <c:h val="0.75211691134320446"/>
        </c:manualLayout>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052-447B-89D8-685D74C661D2}"/>
                </c:ext>
              </c:extLst>
            </c:dLbl>
            <c:dLbl>
              <c:idx val="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52-447B-89D8-685D74C661D2}"/>
                </c:ext>
              </c:extLst>
            </c:dLbl>
            <c:dLbl>
              <c:idx val="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52-447B-89D8-685D74C661D2}"/>
                </c:ext>
              </c:extLst>
            </c:dLbl>
            <c:dLbl>
              <c:idx val="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52-447B-89D8-685D74C661D2}"/>
                </c:ext>
              </c:extLst>
            </c:dLbl>
            <c:dLbl>
              <c:idx val="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52-447B-89D8-685D74C661D2}"/>
                </c:ext>
              </c:extLst>
            </c:dLbl>
            <c:dLbl>
              <c:idx val="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52-447B-89D8-685D74C661D2}"/>
                </c:ext>
              </c:extLst>
            </c:dLbl>
            <c:dLbl>
              <c:idx val="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052-447B-89D8-685D74C661D2}"/>
                </c:ext>
              </c:extLst>
            </c:dLbl>
            <c:dLbl>
              <c:idx val="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052-447B-89D8-685D74C661D2}"/>
                </c:ext>
              </c:extLst>
            </c:dLbl>
            <c:dLbl>
              <c:idx val="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052-447B-89D8-685D74C661D2}"/>
                </c:ext>
              </c:extLst>
            </c:dLbl>
            <c:dLbl>
              <c:idx val="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052-447B-89D8-685D74C661D2}"/>
                </c:ext>
              </c:extLst>
            </c:dLbl>
            <c:dLbl>
              <c:idx val="1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052-447B-89D8-685D74C661D2}"/>
                </c:ext>
              </c:extLst>
            </c:dLbl>
            <c:dLbl>
              <c:idx val="1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052-447B-89D8-685D74C661D2}"/>
                </c:ext>
              </c:extLst>
            </c:dLbl>
            <c:dLbl>
              <c:idx val="1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052-447B-89D8-685D74C661D2}"/>
                </c:ext>
              </c:extLst>
            </c:dLbl>
            <c:dLbl>
              <c:idx val="1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052-447B-89D8-685D74C661D2}"/>
                </c:ext>
              </c:extLst>
            </c:dLbl>
            <c:dLbl>
              <c:idx val="1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052-447B-89D8-685D74C661D2}"/>
                </c:ext>
              </c:extLst>
            </c:dLbl>
            <c:dLbl>
              <c:idx val="1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052-447B-89D8-685D74C661D2}"/>
                </c:ext>
              </c:extLst>
            </c:dLbl>
            <c:dLbl>
              <c:idx val="1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052-447B-89D8-685D74C661D2}"/>
                </c:ext>
              </c:extLst>
            </c:dLbl>
            <c:dLbl>
              <c:idx val="1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052-447B-89D8-685D74C661D2}"/>
                </c:ext>
              </c:extLst>
            </c:dLbl>
            <c:dLbl>
              <c:idx val="1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052-447B-89D8-685D74C661D2}"/>
                </c:ext>
              </c:extLst>
            </c:dLbl>
            <c:dLbl>
              <c:idx val="1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052-447B-89D8-685D74C661D2}"/>
                </c:ext>
              </c:extLst>
            </c:dLbl>
            <c:dLbl>
              <c:idx val="2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052-447B-89D8-685D74C661D2}"/>
                </c:ext>
              </c:extLst>
            </c:dLbl>
            <c:dLbl>
              <c:idx val="2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052-447B-89D8-685D74C661D2}"/>
                </c:ext>
              </c:extLst>
            </c:dLbl>
            <c:dLbl>
              <c:idx val="2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052-447B-89D8-685D74C661D2}"/>
                </c:ext>
              </c:extLst>
            </c:dLbl>
            <c:dLbl>
              <c:idx val="2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052-447B-89D8-685D74C661D2}"/>
                </c:ext>
              </c:extLst>
            </c:dLbl>
            <c:dLbl>
              <c:idx val="2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052-447B-89D8-685D74C661D2}"/>
                </c:ext>
              </c:extLst>
            </c:dLbl>
            <c:dLbl>
              <c:idx val="2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052-447B-89D8-685D74C661D2}"/>
                </c:ext>
              </c:extLst>
            </c:dLbl>
            <c:dLbl>
              <c:idx val="2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F052-447B-89D8-685D74C661D2}"/>
                </c:ext>
              </c:extLst>
            </c:dLbl>
            <c:dLbl>
              <c:idx val="2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052-447B-89D8-685D74C661D2}"/>
                </c:ext>
              </c:extLst>
            </c:dLbl>
            <c:dLbl>
              <c:idx val="2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F052-447B-89D8-685D74C661D2}"/>
                </c:ext>
              </c:extLst>
            </c:dLbl>
            <c:dLbl>
              <c:idx val="2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F052-447B-89D8-685D74C661D2}"/>
                </c:ext>
              </c:extLst>
            </c:dLbl>
            <c:dLbl>
              <c:idx val="3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F052-447B-89D8-685D74C661D2}"/>
                </c:ext>
              </c:extLst>
            </c:dLbl>
            <c:dLbl>
              <c:idx val="3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052-447B-89D8-685D74C661D2}"/>
                </c:ext>
              </c:extLst>
            </c:dLbl>
            <c:dLbl>
              <c:idx val="3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F052-447B-89D8-685D74C661D2}"/>
                </c:ext>
              </c:extLst>
            </c:dLbl>
            <c:dLbl>
              <c:idx val="3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052-447B-89D8-685D74C661D2}"/>
                </c:ext>
              </c:extLst>
            </c:dLbl>
            <c:dLbl>
              <c:idx val="3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052-447B-89D8-685D74C661D2}"/>
                </c:ext>
              </c:extLst>
            </c:dLbl>
            <c:dLbl>
              <c:idx val="3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052-447B-89D8-685D74C661D2}"/>
                </c:ext>
              </c:extLst>
            </c:dLbl>
            <c:dLbl>
              <c:idx val="3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F052-447B-89D8-685D74C661D2}"/>
                </c:ext>
              </c:extLst>
            </c:dLbl>
            <c:dLbl>
              <c:idx val="3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F052-447B-89D8-685D74C661D2}"/>
                </c:ext>
              </c:extLst>
            </c:dLbl>
            <c:dLbl>
              <c:idx val="3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F052-447B-89D8-685D74C661D2}"/>
                </c:ext>
              </c:extLst>
            </c:dLbl>
            <c:dLbl>
              <c:idx val="3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F052-447B-89D8-685D74C661D2}"/>
                </c:ext>
              </c:extLst>
            </c:dLbl>
            <c:dLbl>
              <c:idx val="4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F052-447B-89D8-685D74C661D2}"/>
                </c:ext>
              </c:extLst>
            </c:dLbl>
            <c:dLbl>
              <c:idx val="4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F052-447B-89D8-685D74C661D2}"/>
                </c:ext>
              </c:extLst>
            </c:dLbl>
            <c:dLbl>
              <c:idx val="4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F052-447B-89D8-685D74C661D2}"/>
                </c:ext>
              </c:extLst>
            </c:dLbl>
            <c:dLbl>
              <c:idx val="4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F052-447B-89D8-685D74C661D2}"/>
                </c:ext>
              </c:extLst>
            </c:dLbl>
            <c:dLbl>
              <c:idx val="4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F052-447B-89D8-685D74C661D2}"/>
                </c:ext>
              </c:extLst>
            </c:dLbl>
            <c:dLbl>
              <c:idx val="4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F052-447B-89D8-685D74C661D2}"/>
                </c:ext>
              </c:extLst>
            </c:dLbl>
            <c:dLbl>
              <c:idx val="4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F052-447B-89D8-685D74C661D2}"/>
                </c:ext>
              </c:extLst>
            </c:dLbl>
            <c:dLbl>
              <c:idx val="4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F052-447B-89D8-685D74C661D2}"/>
                </c:ext>
              </c:extLst>
            </c:dLbl>
            <c:dLbl>
              <c:idx val="4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F052-447B-89D8-685D74C661D2}"/>
                </c:ext>
              </c:extLst>
            </c:dLbl>
            <c:dLbl>
              <c:idx val="4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F052-447B-89D8-685D74C661D2}"/>
                </c:ext>
              </c:extLst>
            </c:dLbl>
            <c:dLbl>
              <c:idx val="5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F052-447B-89D8-685D74C661D2}"/>
                </c:ext>
              </c:extLst>
            </c:dLbl>
            <c:dLbl>
              <c:idx val="5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F052-447B-89D8-685D74C661D2}"/>
                </c:ext>
              </c:extLst>
            </c:dLbl>
            <c:dLbl>
              <c:idx val="5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F052-447B-89D8-685D74C661D2}"/>
                </c:ext>
              </c:extLst>
            </c:dLbl>
            <c:dLbl>
              <c:idx val="5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F052-447B-89D8-685D74C661D2}"/>
                </c:ext>
              </c:extLst>
            </c:dLbl>
            <c:dLbl>
              <c:idx val="5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F052-447B-89D8-685D74C661D2}"/>
                </c:ext>
              </c:extLst>
            </c:dLbl>
            <c:dLbl>
              <c:idx val="5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F052-447B-89D8-685D74C661D2}"/>
                </c:ext>
              </c:extLst>
            </c:dLbl>
            <c:dLbl>
              <c:idx val="5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F052-447B-89D8-685D74C661D2}"/>
                </c:ext>
              </c:extLst>
            </c:dLbl>
            <c:dLbl>
              <c:idx val="5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F052-447B-89D8-685D74C661D2}"/>
                </c:ext>
              </c:extLst>
            </c:dLbl>
            <c:dLbl>
              <c:idx val="5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F052-447B-89D8-685D74C661D2}"/>
                </c:ext>
              </c:extLst>
            </c:dLbl>
            <c:dLbl>
              <c:idx val="5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F052-447B-89D8-685D74C661D2}"/>
                </c:ext>
              </c:extLst>
            </c:dLbl>
            <c:dLbl>
              <c:idx val="6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F052-447B-89D8-685D74C661D2}"/>
                </c:ext>
              </c:extLst>
            </c:dLbl>
            <c:dLbl>
              <c:idx val="6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F052-447B-89D8-685D74C661D2}"/>
                </c:ext>
              </c:extLst>
            </c:dLbl>
            <c:dLbl>
              <c:idx val="6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F052-447B-89D8-685D74C661D2}"/>
                </c:ext>
              </c:extLst>
            </c:dLbl>
            <c:dLbl>
              <c:idx val="6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F052-447B-89D8-685D74C661D2}"/>
                </c:ext>
              </c:extLst>
            </c:dLbl>
            <c:dLbl>
              <c:idx val="6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F052-447B-89D8-685D74C661D2}"/>
                </c:ext>
              </c:extLst>
            </c:dLbl>
            <c:dLbl>
              <c:idx val="6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F052-447B-89D8-685D74C661D2}"/>
                </c:ext>
              </c:extLst>
            </c:dLbl>
            <c:dLbl>
              <c:idx val="6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F052-447B-89D8-685D74C661D2}"/>
                </c:ext>
              </c:extLst>
            </c:dLbl>
            <c:dLbl>
              <c:idx val="6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F052-447B-89D8-685D74C661D2}"/>
                </c:ext>
              </c:extLst>
            </c:dLbl>
            <c:dLbl>
              <c:idx val="6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F052-447B-89D8-685D74C661D2}"/>
                </c:ext>
              </c:extLst>
            </c:dLbl>
            <c:dLbl>
              <c:idx val="6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F052-447B-89D8-685D74C661D2}"/>
                </c:ext>
              </c:extLst>
            </c:dLbl>
            <c:dLbl>
              <c:idx val="7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F052-447B-89D8-685D74C661D2}"/>
                </c:ext>
              </c:extLst>
            </c:dLbl>
            <c:dLbl>
              <c:idx val="7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F052-447B-89D8-685D74C661D2}"/>
                </c:ext>
              </c:extLst>
            </c:dLbl>
            <c:dLbl>
              <c:idx val="7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F052-447B-89D8-685D74C661D2}"/>
                </c:ext>
              </c:extLst>
            </c:dLbl>
            <c:dLbl>
              <c:idx val="7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F052-447B-89D8-685D74C661D2}"/>
                </c:ext>
              </c:extLst>
            </c:dLbl>
            <c:dLbl>
              <c:idx val="7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F052-447B-89D8-685D74C661D2}"/>
                </c:ext>
              </c:extLst>
            </c:dLbl>
            <c:dLbl>
              <c:idx val="7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F052-447B-89D8-685D74C661D2}"/>
                </c:ext>
              </c:extLst>
            </c:dLbl>
            <c:dLbl>
              <c:idx val="7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C-F052-447B-89D8-685D74C661D2}"/>
                </c:ext>
              </c:extLst>
            </c:dLbl>
            <c:dLbl>
              <c:idx val="7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D-F052-447B-89D8-685D74C661D2}"/>
                </c:ext>
              </c:extLst>
            </c:dLbl>
            <c:dLbl>
              <c:idx val="7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E-F052-447B-89D8-685D74C661D2}"/>
                </c:ext>
              </c:extLst>
            </c:dLbl>
            <c:dLbl>
              <c:idx val="7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F-F052-447B-89D8-685D74C661D2}"/>
                </c:ext>
              </c:extLst>
            </c:dLbl>
            <c:dLbl>
              <c:idx val="8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F052-447B-89D8-685D74C661D2}"/>
                </c:ext>
              </c:extLst>
            </c:dLbl>
            <c:dLbl>
              <c:idx val="8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1-F052-447B-89D8-685D74C661D2}"/>
                </c:ext>
              </c:extLst>
            </c:dLbl>
            <c:dLbl>
              <c:idx val="8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F052-447B-89D8-685D74C661D2}"/>
                </c:ext>
              </c:extLst>
            </c:dLbl>
            <c:dLbl>
              <c:idx val="8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3-F052-447B-89D8-685D74C661D2}"/>
                </c:ext>
              </c:extLst>
            </c:dLbl>
            <c:dLbl>
              <c:idx val="8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4-F052-447B-89D8-685D74C661D2}"/>
                </c:ext>
              </c:extLst>
            </c:dLbl>
            <c:dLbl>
              <c:idx val="8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5-F052-447B-89D8-685D74C661D2}"/>
                </c:ext>
              </c:extLst>
            </c:dLbl>
            <c:dLbl>
              <c:idx val="8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6-F052-447B-89D8-685D74C661D2}"/>
                </c:ext>
              </c:extLst>
            </c:dLbl>
            <c:dLbl>
              <c:idx val="8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7-F052-447B-89D8-685D74C661D2}"/>
                </c:ext>
              </c:extLst>
            </c:dLbl>
            <c:dLbl>
              <c:idx val="8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8-F052-447B-89D8-685D74C661D2}"/>
                </c:ext>
              </c:extLst>
            </c:dLbl>
            <c:dLbl>
              <c:idx val="8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9-F052-447B-89D8-685D74C661D2}"/>
                </c:ext>
              </c:extLst>
            </c:dLbl>
            <c:dLbl>
              <c:idx val="9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A-F052-447B-89D8-685D74C661D2}"/>
                </c:ext>
              </c:extLst>
            </c:dLbl>
            <c:dLbl>
              <c:idx val="9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B-F052-447B-89D8-685D74C661D2}"/>
                </c:ext>
              </c:extLst>
            </c:dLbl>
            <c:dLbl>
              <c:idx val="9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C-F052-447B-89D8-685D74C661D2}"/>
                </c:ext>
              </c:extLst>
            </c:dLbl>
            <c:dLbl>
              <c:idx val="9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D-F052-447B-89D8-685D74C661D2}"/>
                </c:ext>
              </c:extLst>
            </c:dLbl>
            <c:dLbl>
              <c:idx val="9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E-F052-447B-89D8-685D74C661D2}"/>
                </c:ext>
              </c:extLst>
            </c:dLbl>
            <c:dLbl>
              <c:idx val="9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F-F052-447B-89D8-685D74C661D2}"/>
                </c:ext>
              </c:extLst>
            </c:dLbl>
            <c:dLbl>
              <c:idx val="9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0-F052-447B-89D8-685D74C661D2}"/>
                </c:ext>
              </c:extLst>
            </c:dLbl>
            <c:dLbl>
              <c:idx val="9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1-F052-447B-89D8-685D74C661D2}"/>
                </c:ext>
              </c:extLst>
            </c:dLbl>
            <c:dLbl>
              <c:idx val="9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2-F052-447B-89D8-685D74C661D2}"/>
                </c:ext>
              </c:extLst>
            </c:dLbl>
            <c:dLbl>
              <c:idx val="9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3-F052-447B-89D8-685D74C661D2}"/>
                </c:ext>
              </c:extLst>
            </c:dLbl>
            <c:dLbl>
              <c:idx val="10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4-F052-447B-89D8-685D74C661D2}"/>
                </c:ext>
              </c:extLst>
            </c:dLbl>
            <c:dLbl>
              <c:idx val="10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5-F052-447B-89D8-685D74C661D2}"/>
                </c:ext>
              </c:extLst>
            </c:dLbl>
            <c:dLbl>
              <c:idx val="10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6-F052-447B-89D8-685D74C661D2}"/>
                </c:ext>
              </c:extLst>
            </c:dLbl>
            <c:dLbl>
              <c:idx val="10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7-F052-447B-89D8-685D74C661D2}"/>
                </c:ext>
              </c:extLst>
            </c:dLbl>
            <c:dLbl>
              <c:idx val="10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8-F052-447B-89D8-685D74C661D2}"/>
                </c:ext>
              </c:extLst>
            </c:dLbl>
            <c:dLbl>
              <c:idx val="10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9-F052-447B-89D8-685D74C661D2}"/>
                </c:ext>
              </c:extLst>
            </c:dLbl>
            <c:dLbl>
              <c:idx val="10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A-F052-447B-89D8-685D74C661D2}"/>
                </c:ext>
              </c:extLst>
            </c:dLbl>
            <c:dLbl>
              <c:idx val="10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B-F052-447B-89D8-685D74C661D2}"/>
                </c:ext>
              </c:extLst>
            </c:dLbl>
            <c:dLbl>
              <c:idx val="10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C-F052-447B-89D8-685D74C661D2}"/>
                </c:ext>
              </c:extLst>
            </c:dLbl>
            <c:dLbl>
              <c:idx val="10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D-F052-447B-89D8-685D74C661D2}"/>
                </c:ext>
              </c:extLst>
            </c:dLbl>
            <c:dLbl>
              <c:idx val="11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E-F052-447B-89D8-685D74C661D2}"/>
                </c:ext>
              </c:extLst>
            </c:dLbl>
            <c:dLbl>
              <c:idx val="11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F-F052-447B-89D8-685D74C661D2}"/>
                </c:ext>
              </c:extLst>
            </c:dLbl>
            <c:dLbl>
              <c:idx val="11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0-F052-447B-89D8-685D74C661D2}"/>
                </c:ext>
              </c:extLst>
            </c:dLbl>
            <c:dLbl>
              <c:idx val="11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1-F052-447B-89D8-685D74C661D2}"/>
                </c:ext>
              </c:extLst>
            </c:dLbl>
            <c:dLbl>
              <c:idx val="11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2-F052-447B-89D8-685D74C661D2}"/>
                </c:ext>
              </c:extLst>
            </c:dLbl>
            <c:dLbl>
              <c:idx val="11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3-F052-447B-89D8-685D74C661D2}"/>
                </c:ext>
              </c:extLst>
            </c:dLbl>
            <c:dLbl>
              <c:idx val="11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4-F052-447B-89D8-685D74C661D2}"/>
                </c:ext>
              </c:extLst>
            </c:dLbl>
            <c:dLbl>
              <c:idx val="11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5-F052-447B-89D8-685D74C661D2}"/>
                </c:ext>
              </c:extLst>
            </c:dLbl>
            <c:dLbl>
              <c:idx val="11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6-F052-447B-89D8-685D74C661D2}"/>
                </c:ext>
              </c:extLst>
            </c:dLbl>
            <c:dLbl>
              <c:idx val="11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7-F052-447B-89D8-685D74C661D2}"/>
                </c:ext>
              </c:extLst>
            </c:dLbl>
            <c:dLbl>
              <c:idx val="12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8-F052-447B-89D8-685D74C661D2}"/>
                </c:ext>
              </c:extLst>
            </c:dLbl>
            <c:dLbl>
              <c:idx val="12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9-F052-447B-89D8-685D74C661D2}"/>
                </c:ext>
              </c:extLst>
            </c:dLbl>
            <c:dLbl>
              <c:idx val="12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A-F052-447B-89D8-685D74C661D2}"/>
                </c:ext>
              </c:extLst>
            </c:dLbl>
            <c:dLbl>
              <c:idx val="12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B-F052-447B-89D8-685D74C661D2}"/>
                </c:ext>
              </c:extLst>
            </c:dLbl>
            <c:dLbl>
              <c:idx val="12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C-F052-447B-89D8-685D74C661D2}"/>
                </c:ext>
              </c:extLst>
            </c:dLbl>
            <c:dLbl>
              <c:idx val="12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D-F052-447B-89D8-685D74C661D2}"/>
                </c:ext>
              </c:extLst>
            </c:dLbl>
            <c:dLbl>
              <c:idx val="12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E-F052-447B-89D8-685D74C661D2}"/>
                </c:ext>
              </c:extLst>
            </c:dLbl>
            <c:dLbl>
              <c:idx val="12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7F-F052-447B-89D8-685D74C661D2}"/>
                </c:ext>
              </c:extLst>
            </c:dLbl>
            <c:dLbl>
              <c:idx val="12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0-F052-447B-89D8-685D74C661D2}"/>
                </c:ext>
              </c:extLst>
            </c:dLbl>
            <c:dLbl>
              <c:idx val="12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1-F052-447B-89D8-685D74C661D2}"/>
                </c:ext>
              </c:extLst>
            </c:dLbl>
            <c:dLbl>
              <c:idx val="13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2-F052-447B-89D8-685D74C661D2}"/>
                </c:ext>
              </c:extLst>
            </c:dLbl>
            <c:dLbl>
              <c:idx val="13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3-F052-447B-89D8-685D74C661D2}"/>
                </c:ext>
              </c:extLst>
            </c:dLbl>
            <c:dLbl>
              <c:idx val="13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4-F052-447B-89D8-685D74C661D2}"/>
                </c:ext>
              </c:extLst>
            </c:dLbl>
            <c:dLbl>
              <c:idx val="13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5-F052-447B-89D8-685D74C661D2}"/>
                </c:ext>
              </c:extLst>
            </c:dLbl>
            <c:dLbl>
              <c:idx val="13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6-F052-447B-89D8-685D74C661D2}"/>
                </c:ext>
              </c:extLst>
            </c:dLbl>
            <c:dLbl>
              <c:idx val="13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7-F052-447B-89D8-685D74C661D2}"/>
                </c:ext>
              </c:extLst>
            </c:dLbl>
            <c:dLbl>
              <c:idx val="13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8-F052-447B-89D8-685D74C661D2}"/>
                </c:ext>
              </c:extLst>
            </c:dLbl>
            <c:dLbl>
              <c:idx val="137"/>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9-F052-447B-89D8-685D74C661D2}"/>
                </c:ext>
              </c:extLst>
            </c:dLbl>
            <c:dLbl>
              <c:idx val="138"/>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A-F052-447B-89D8-685D74C661D2}"/>
                </c:ext>
              </c:extLst>
            </c:dLbl>
            <c:dLbl>
              <c:idx val="139"/>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B-F052-447B-89D8-685D74C661D2}"/>
                </c:ext>
              </c:extLst>
            </c:dLbl>
            <c:dLbl>
              <c:idx val="140"/>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C-F052-447B-89D8-685D74C661D2}"/>
                </c:ext>
              </c:extLst>
            </c:dLbl>
            <c:dLbl>
              <c:idx val="141"/>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D-F052-447B-89D8-685D74C661D2}"/>
                </c:ext>
              </c:extLst>
            </c:dLbl>
            <c:dLbl>
              <c:idx val="142"/>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E-F052-447B-89D8-685D74C661D2}"/>
                </c:ext>
              </c:extLst>
            </c:dLbl>
            <c:dLbl>
              <c:idx val="143"/>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8F-F052-447B-89D8-685D74C661D2}"/>
                </c:ext>
              </c:extLst>
            </c:dLbl>
            <c:dLbl>
              <c:idx val="144"/>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0-F052-447B-89D8-685D74C661D2}"/>
                </c:ext>
              </c:extLst>
            </c:dLbl>
            <c:dLbl>
              <c:idx val="145"/>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1-F052-447B-89D8-685D74C661D2}"/>
                </c:ext>
              </c:extLst>
            </c:dLbl>
            <c:dLbl>
              <c:idx val="146"/>
              <c:tx>
                <c:rich>
                  <a:bodyPr/>
                  <a:lstStyle/>
                  <a:p>
                    <a:endParaRPr lang="en-GB"/>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2-F052-447B-89D8-685D74C661D2}"/>
                </c:ext>
              </c:extLst>
            </c:dLbl>
            <c:dLbl>
              <c:idx val="1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3-F052-447B-89D8-685D74C661D2}"/>
                </c:ext>
              </c:extLst>
            </c:dLbl>
            <c:dLbl>
              <c:idx val="1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4-F052-447B-89D8-685D74C661D2}"/>
                </c:ext>
              </c:extLst>
            </c:dLbl>
            <c:dLbl>
              <c:idx val="1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5-F052-447B-89D8-685D74C661D2}"/>
                </c:ext>
              </c:extLst>
            </c:dLbl>
            <c:dLbl>
              <c:idx val="1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6-F052-447B-89D8-685D74C661D2}"/>
                </c:ext>
              </c:extLst>
            </c:dLbl>
            <c:dLbl>
              <c:idx val="1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7-F052-447B-89D8-685D74C661D2}"/>
                </c:ext>
              </c:extLst>
            </c:dLbl>
            <c:dLbl>
              <c:idx val="1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8-F052-447B-89D8-685D74C661D2}"/>
                </c:ext>
              </c:extLst>
            </c:dLbl>
            <c:dLbl>
              <c:idx val="1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9-F052-447B-89D8-685D74C661D2}"/>
                </c:ext>
              </c:extLst>
            </c:dLbl>
            <c:dLbl>
              <c:idx val="1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A-F052-447B-89D8-685D74C661D2}"/>
                </c:ext>
              </c:extLst>
            </c:dLbl>
            <c:dLbl>
              <c:idx val="1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B-F052-447B-89D8-685D74C661D2}"/>
                </c:ext>
              </c:extLst>
            </c:dLbl>
            <c:dLbl>
              <c:idx val="1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C-F052-447B-89D8-685D74C661D2}"/>
                </c:ext>
              </c:extLst>
            </c:dLbl>
            <c:dLbl>
              <c:idx val="1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D-F052-447B-89D8-685D74C661D2}"/>
                </c:ext>
              </c:extLst>
            </c:dLbl>
            <c:dLbl>
              <c:idx val="1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E-F052-447B-89D8-685D74C661D2}"/>
                </c:ext>
              </c:extLst>
            </c:dLbl>
            <c:dLbl>
              <c:idx val="1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9F-F052-447B-89D8-685D74C661D2}"/>
                </c:ext>
              </c:extLst>
            </c:dLbl>
            <c:dLbl>
              <c:idx val="1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0-F052-447B-89D8-685D74C661D2}"/>
                </c:ext>
              </c:extLst>
            </c:dLbl>
            <c:dLbl>
              <c:idx val="1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1-F052-447B-89D8-685D74C661D2}"/>
                </c:ext>
              </c:extLst>
            </c:dLbl>
            <c:dLbl>
              <c:idx val="1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2-F052-447B-89D8-685D74C661D2}"/>
                </c:ext>
              </c:extLst>
            </c:dLbl>
            <c:dLbl>
              <c:idx val="1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3-F052-447B-89D8-685D74C661D2}"/>
                </c:ext>
              </c:extLst>
            </c:dLbl>
            <c:dLbl>
              <c:idx val="1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4-F052-447B-89D8-685D74C661D2}"/>
                </c:ext>
              </c:extLst>
            </c:dLbl>
            <c:dLbl>
              <c:idx val="1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5-F052-447B-89D8-685D74C661D2}"/>
                </c:ext>
              </c:extLst>
            </c:dLbl>
            <c:dLbl>
              <c:idx val="1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6-F052-447B-89D8-685D74C661D2}"/>
                </c:ext>
              </c:extLst>
            </c:dLbl>
            <c:dLbl>
              <c:idx val="1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7-F052-447B-89D8-685D74C661D2}"/>
                </c:ext>
              </c:extLst>
            </c:dLbl>
            <c:dLbl>
              <c:idx val="1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8-F052-447B-89D8-685D74C661D2}"/>
                </c:ext>
              </c:extLst>
            </c:dLbl>
            <c:dLbl>
              <c:idx val="1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9-F052-447B-89D8-685D74C661D2}"/>
                </c:ext>
              </c:extLst>
            </c:dLbl>
            <c:dLbl>
              <c:idx val="1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A-F052-447B-89D8-685D74C661D2}"/>
                </c:ext>
              </c:extLst>
            </c:dLbl>
            <c:dLbl>
              <c:idx val="1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B-F052-447B-89D8-685D74C661D2}"/>
                </c:ext>
              </c:extLst>
            </c:dLbl>
            <c:dLbl>
              <c:idx val="1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C-F052-447B-89D8-685D74C661D2}"/>
                </c:ext>
              </c:extLst>
            </c:dLbl>
            <c:dLbl>
              <c:idx val="1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D-F052-447B-89D8-685D74C661D2}"/>
                </c:ext>
              </c:extLst>
            </c:dLbl>
            <c:dLbl>
              <c:idx val="1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E-F052-447B-89D8-685D74C661D2}"/>
                </c:ext>
              </c:extLst>
            </c:dLbl>
            <c:dLbl>
              <c:idx val="1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AF-F052-447B-89D8-685D74C661D2}"/>
                </c:ext>
              </c:extLst>
            </c:dLbl>
            <c:dLbl>
              <c:idx val="1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0-F052-447B-89D8-685D74C661D2}"/>
                </c:ext>
              </c:extLst>
            </c:dLbl>
            <c:dLbl>
              <c:idx val="1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1-F052-447B-89D8-685D74C661D2}"/>
                </c:ext>
              </c:extLst>
            </c:dLbl>
            <c:dLbl>
              <c:idx val="1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2-F052-447B-89D8-685D74C661D2}"/>
                </c:ext>
              </c:extLst>
            </c:dLbl>
            <c:dLbl>
              <c:idx val="1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3-F052-447B-89D8-685D74C661D2}"/>
                </c:ext>
              </c:extLst>
            </c:dLbl>
            <c:dLbl>
              <c:idx val="1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4-F052-447B-89D8-685D74C661D2}"/>
                </c:ext>
              </c:extLst>
            </c:dLbl>
            <c:dLbl>
              <c:idx val="1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5-F052-447B-89D8-685D74C661D2}"/>
                </c:ext>
              </c:extLst>
            </c:dLbl>
            <c:dLbl>
              <c:idx val="1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6-F052-447B-89D8-685D74C661D2}"/>
                </c:ext>
              </c:extLst>
            </c:dLbl>
            <c:dLbl>
              <c:idx val="1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7-F052-447B-89D8-685D74C661D2}"/>
                </c:ext>
              </c:extLst>
            </c:dLbl>
            <c:dLbl>
              <c:idx val="1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8-F052-447B-89D8-685D74C661D2}"/>
                </c:ext>
              </c:extLst>
            </c:dLbl>
            <c:dLbl>
              <c:idx val="1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9-F052-447B-89D8-685D74C661D2}"/>
                </c:ext>
              </c:extLst>
            </c:dLbl>
            <c:dLbl>
              <c:idx val="1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A-F052-447B-89D8-685D74C661D2}"/>
                </c:ext>
              </c:extLst>
            </c:dLbl>
            <c:dLbl>
              <c:idx val="1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B-F052-447B-89D8-685D74C661D2}"/>
                </c:ext>
              </c:extLst>
            </c:dLbl>
            <c:dLbl>
              <c:idx val="1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C-F052-447B-89D8-685D74C661D2}"/>
                </c:ext>
              </c:extLst>
            </c:dLbl>
            <c:dLbl>
              <c:idx val="1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D-F052-447B-89D8-685D74C661D2}"/>
                </c:ext>
              </c:extLst>
            </c:dLbl>
            <c:dLbl>
              <c:idx val="1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E-F052-447B-89D8-685D74C661D2}"/>
                </c:ext>
              </c:extLst>
            </c:dLbl>
            <c:dLbl>
              <c:idx val="1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BF-F052-447B-89D8-685D74C661D2}"/>
                </c:ext>
              </c:extLst>
            </c:dLbl>
            <c:dLbl>
              <c:idx val="1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0-F052-447B-89D8-685D74C661D2}"/>
                </c:ext>
              </c:extLst>
            </c:dLbl>
            <c:dLbl>
              <c:idx val="1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1-F052-447B-89D8-685D74C661D2}"/>
                </c:ext>
              </c:extLst>
            </c:dLbl>
            <c:dLbl>
              <c:idx val="1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2-F052-447B-89D8-685D74C661D2}"/>
                </c:ext>
              </c:extLst>
            </c:dLbl>
            <c:dLbl>
              <c:idx val="1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3-F052-447B-89D8-685D74C661D2}"/>
                </c:ext>
              </c:extLst>
            </c:dLbl>
            <c:dLbl>
              <c:idx val="1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4-F052-447B-89D8-685D74C661D2}"/>
                </c:ext>
              </c:extLst>
            </c:dLbl>
            <c:dLbl>
              <c:idx val="1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5-F052-447B-89D8-685D74C661D2}"/>
                </c:ext>
              </c:extLst>
            </c:dLbl>
            <c:dLbl>
              <c:idx val="1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6-F052-447B-89D8-685D74C661D2}"/>
                </c:ext>
              </c:extLst>
            </c:dLbl>
            <c:dLbl>
              <c:idx val="1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7-F052-447B-89D8-685D74C661D2}"/>
                </c:ext>
              </c:extLst>
            </c:dLbl>
            <c:dLbl>
              <c:idx val="20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8-F052-447B-89D8-685D74C661D2}"/>
                </c:ext>
              </c:extLst>
            </c:dLbl>
            <c:dLbl>
              <c:idx val="20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9-F052-447B-89D8-685D74C661D2}"/>
                </c:ext>
              </c:extLst>
            </c:dLbl>
            <c:dLbl>
              <c:idx val="20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A-F052-447B-89D8-685D74C661D2}"/>
                </c:ext>
              </c:extLst>
            </c:dLbl>
            <c:dLbl>
              <c:idx val="20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B-F052-447B-89D8-685D74C661D2}"/>
                </c:ext>
              </c:extLst>
            </c:dLbl>
            <c:dLbl>
              <c:idx val="20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C-F052-447B-89D8-685D74C661D2}"/>
                </c:ext>
              </c:extLst>
            </c:dLbl>
            <c:dLbl>
              <c:idx val="20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D-F052-447B-89D8-685D74C661D2}"/>
                </c:ext>
              </c:extLst>
            </c:dLbl>
            <c:dLbl>
              <c:idx val="20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E-F052-447B-89D8-685D74C661D2}"/>
                </c:ext>
              </c:extLst>
            </c:dLbl>
            <c:dLbl>
              <c:idx val="20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CF-F052-447B-89D8-685D74C661D2}"/>
                </c:ext>
              </c:extLst>
            </c:dLbl>
            <c:dLbl>
              <c:idx val="20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0-F052-447B-89D8-685D74C661D2}"/>
                </c:ext>
              </c:extLst>
            </c:dLbl>
            <c:dLbl>
              <c:idx val="20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1-F052-447B-89D8-685D74C661D2}"/>
                </c:ext>
              </c:extLst>
            </c:dLbl>
            <c:dLbl>
              <c:idx val="2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2-F052-447B-89D8-685D74C661D2}"/>
                </c:ext>
              </c:extLst>
            </c:dLbl>
            <c:dLbl>
              <c:idx val="2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3-F052-447B-89D8-685D74C661D2}"/>
                </c:ext>
              </c:extLst>
            </c:dLbl>
            <c:dLbl>
              <c:idx val="2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4-F052-447B-89D8-685D74C661D2}"/>
                </c:ext>
              </c:extLst>
            </c:dLbl>
            <c:dLbl>
              <c:idx val="2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5-F052-447B-89D8-685D74C661D2}"/>
                </c:ext>
              </c:extLst>
            </c:dLbl>
            <c:dLbl>
              <c:idx val="2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6-F052-447B-89D8-685D74C661D2}"/>
                </c:ext>
              </c:extLst>
            </c:dLbl>
            <c:dLbl>
              <c:idx val="2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7-F052-447B-89D8-685D74C661D2}"/>
                </c:ext>
              </c:extLst>
            </c:dLbl>
            <c:dLbl>
              <c:idx val="2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8-F052-447B-89D8-685D74C661D2}"/>
                </c:ext>
              </c:extLst>
            </c:dLbl>
            <c:dLbl>
              <c:idx val="2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9-F052-447B-89D8-685D74C661D2}"/>
                </c:ext>
              </c:extLst>
            </c:dLbl>
            <c:dLbl>
              <c:idx val="2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A-F052-447B-89D8-685D74C661D2}"/>
                </c:ext>
              </c:extLst>
            </c:dLbl>
            <c:dLbl>
              <c:idx val="2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B-F052-447B-89D8-685D74C661D2}"/>
                </c:ext>
              </c:extLst>
            </c:dLbl>
            <c:dLbl>
              <c:idx val="2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C-F052-447B-89D8-685D74C661D2}"/>
                </c:ext>
              </c:extLst>
            </c:dLbl>
            <c:dLbl>
              <c:idx val="2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D-F052-447B-89D8-685D74C661D2}"/>
                </c:ext>
              </c:extLst>
            </c:dLbl>
            <c:dLbl>
              <c:idx val="2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E-F052-447B-89D8-685D74C661D2}"/>
                </c:ext>
              </c:extLst>
            </c:dLbl>
            <c:dLbl>
              <c:idx val="2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F-F052-447B-89D8-685D74C661D2}"/>
                </c:ext>
              </c:extLst>
            </c:dLbl>
            <c:dLbl>
              <c:idx val="2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0-F052-447B-89D8-685D74C661D2}"/>
                </c:ext>
              </c:extLst>
            </c:dLbl>
            <c:dLbl>
              <c:idx val="2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1-F052-447B-89D8-685D74C661D2}"/>
                </c:ext>
              </c:extLst>
            </c:dLbl>
            <c:dLbl>
              <c:idx val="2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2-F052-447B-89D8-685D74C661D2}"/>
                </c:ext>
              </c:extLst>
            </c:dLbl>
            <c:dLbl>
              <c:idx val="2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3-F052-447B-89D8-685D74C661D2}"/>
                </c:ext>
              </c:extLst>
            </c:dLbl>
            <c:dLbl>
              <c:idx val="2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4-F052-447B-89D8-685D74C661D2}"/>
                </c:ext>
              </c:extLst>
            </c:dLbl>
            <c:dLbl>
              <c:idx val="22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5-F052-447B-89D8-685D74C661D2}"/>
                </c:ext>
              </c:extLst>
            </c:dLbl>
            <c:dLbl>
              <c:idx val="23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6-F052-447B-89D8-685D74C661D2}"/>
                </c:ext>
              </c:extLst>
            </c:dLbl>
            <c:dLbl>
              <c:idx val="23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7-F052-447B-89D8-685D74C661D2}"/>
                </c:ext>
              </c:extLst>
            </c:dLbl>
            <c:dLbl>
              <c:idx val="23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8-F052-447B-89D8-685D74C661D2}"/>
                </c:ext>
              </c:extLst>
            </c:dLbl>
            <c:dLbl>
              <c:idx val="23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9-F052-447B-89D8-685D74C661D2}"/>
                </c:ext>
              </c:extLst>
            </c:dLbl>
            <c:dLbl>
              <c:idx val="23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A-F052-447B-89D8-685D74C661D2}"/>
                </c:ext>
              </c:extLst>
            </c:dLbl>
            <c:dLbl>
              <c:idx val="23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B-F052-447B-89D8-685D74C661D2}"/>
                </c:ext>
              </c:extLst>
            </c:dLbl>
            <c:dLbl>
              <c:idx val="23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C-F052-447B-89D8-685D74C661D2}"/>
                </c:ext>
              </c:extLst>
            </c:dLbl>
            <c:dLbl>
              <c:idx val="2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D-F052-447B-89D8-685D74C661D2}"/>
                </c:ext>
              </c:extLst>
            </c:dLbl>
            <c:dLbl>
              <c:idx val="23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E-F052-447B-89D8-685D74C661D2}"/>
                </c:ext>
              </c:extLst>
            </c:dLbl>
            <c:dLbl>
              <c:idx val="23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EF-F052-447B-89D8-685D74C661D2}"/>
                </c:ext>
              </c:extLst>
            </c:dLbl>
            <c:dLbl>
              <c:idx val="24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0-F052-447B-89D8-685D74C661D2}"/>
                </c:ext>
              </c:extLst>
            </c:dLbl>
            <c:dLbl>
              <c:idx val="24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1-F052-447B-89D8-685D74C661D2}"/>
                </c:ext>
              </c:extLst>
            </c:dLbl>
            <c:dLbl>
              <c:idx val="24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2-F052-447B-89D8-685D74C661D2}"/>
                </c:ext>
              </c:extLst>
            </c:dLbl>
            <c:dLbl>
              <c:idx val="24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3-F052-447B-89D8-685D74C661D2}"/>
                </c:ext>
              </c:extLst>
            </c:dLbl>
            <c:dLbl>
              <c:idx val="24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4-F052-447B-89D8-685D74C661D2}"/>
                </c:ext>
              </c:extLst>
            </c:dLbl>
            <c:dLbl>
              <c:idx val="24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5-F052-447B-89D8-685D74C661D2}"/>
                </c:ext>
              </c:extLst>
            </c:dLbl>
            <c:dLbl>
              <c:idx val="24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6-F052-447B-89D8-685D74C661D2}"/>
                </c:ext>
              </c:extLst>
            </c:dLbl>
            <c:dLbl>
              <c:idx val="2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7-F052-447B-89D8-685D74C661D2}"/>
                </c:ext>
              </c:extLst>
            </c:dLbl>
            <c:dLbl>
              <c:idx val="2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8-F052-447B-89D8-685D74C661D2}"/>
                </c:ext>
              </c:extLst>
            </c:dLbl>
            <c:dLbl>
              <c:idx val="2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9-F052-447B-89D8-685D74C661D2}"/>
                </c:ext>
              </c:extLst>
            </c:dLbl>
            <c:dLbl>
              <c:idx val="2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A-F052-447B-89D8-685D74C661D2}"/>
                </c:ext>
              </c:extLst>
            </c:dLbl>
            <c:dLbl>
              <c:idx val="2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B-F052-447B-89D8-685D74C661D2}"/>
                </c:ext>
              </c:extLst>
            </c:dLbl>
            <c:dLbl>
              <c:idx val="2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C-F052-447B-89D8-685D74C661D2}"/>
                </c:ext>
              </c:extLst>
            </c:dLbl>
            <c:dLbl>
              <c:idx val="2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D-F052-447B-89D8-685D74C661D2}"/>
                </c:ext>
              </c:extLst>
            </c:dLbl>
            <c:dLbl>
              <c:idx val="2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E-F052-447B-89D8-685D74C661D2}"/>
                </c:ext>
              </c:extLst>
            </c:dLbl>
            <c:dLbl>
              <c:idx val="2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FF-F052-447B-89D8-685D74C661D2}"/>
                </c:ext>
              </c:extLst>
            </c:dLbl>
            <c:dLbl>
              <c:idx val="2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0-F052-447B-89D8-685D74C661D2}"/>
                </c:ext>
              </c:extLst>
            </c:dLbl>
            <c:dLbl>
              <c:idx val="2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1-F052-447B-89D8-685D74C661D2}"/>
                </c:ext>
              </c:extLst>
            </c:dLbl>
            <c:dLbl>
              <c:idx val="2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2-F052-447B-89D8-685D74C661D2}"/>
                </c:ext>
              </c:extLst>
            </c:dLbl>
            <c:dLbl>
              <c:idx val="2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3-F052-447B-89D8-685D74C661D2}"/>
                </c:ext>
              </c:extLst>
            </c:dLbl>
            <c:dLbl>
              <c:idx val="2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4-F052-447B-89D8-685D74C661D2}"/>
                </c:ext>
              </c:extLst>
            </c:dLbl>
            <c:dLbl>
              <c:idx val="2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5-F052-447B-89D8-685D74C661D2}"/>
                </c:ext>
              </c:extLst>
            </c:dLbl>
            <c:dLbl>
              <c:idx val="2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6-F052-447B-89D8-685D74C661D2}"/>
                </c:ext>
              </c:extLst>
            </c:dLbl>
            <c:dLbl>
              <c:idx val="2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7-F052-447B-89D8-685D74C661D2}"/>
                </c:ext>
              </c:extLst>
            </c:dLbl>
            <c:dLbl>
              <c:idx val="2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8-F052-447B-89D8-685D74C661D2}"/>
                </c:ext>
              </c:extLst>
            </c:dLbl>
            <c:dLbl>
              <c:idx val="2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9-F052-447B-89D8-685D74C661D2}"/>
                </c:ext>
              </c:extLst>
            </c:dLbl>
            <c:dLbl>
              <c:idx val="2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A-F052-447B-89D8-685D74C661D2}"/>
                </c:ext>
              </c:extLst>
            </c:dLbl>
            <c:dLbl>
              <c:idx val="2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B-F052-447B-89D8-685D74C661D2}"/>
                </c:ext>
              </c:extLst>
            </c:dLbl>
            <c:dLbl>
              <c:idx val="2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C-F052-447B-89D8-685D74C661D2}"/>
                </c:ext>
              </c:extLst>
            </c:dLbl>
            <c:dLbl>
              <c:idx val="2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D-F052-447B-89D8-685D74C661D2}"/>
                </c:ext>
              </c:extLst>
            </c:dLbl>
            <c:dLbl>
              <c:idx val="2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E-F052-447B-89D8-685D74C661D2}"/>
                </c:ext>
              </c:extLst>
            </c:dLbl>
            <c:dLbl>
              <c:idx val="2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0F-F052-447B-89D8-685D74C661D2}"/>
                </c:ext>
              </c:extLst>
            </c:dLbl>
            <c:dLbl>
              <c:idx val="2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0-F052-447B-89D8-685D74C661D2}"/>
                </c:ext>
              </c:extLst>
            </c:dLbl>
            <c:dLbl>
              <c:idx val="2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1-F052-447B-89D8-685D74C661D2}"/>
                </c:ext>
              </c:extLst>
            </c:dLbl>
            <c:dLbl>
              <c:idx val="2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2-F052-447B-89D8-685D74C661D2}"/>
                </c:ext>
              </c:extLst>
            </c:dLbl>
            <c:dLbl>
              <c:idx val="2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3-F052-447B-89D8-685D74C661D2}"/>
                </c:ext>
              </c:extLst>
            </c:dLbl>
            <c:dLbl>
              <c:idx val="2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4-F052-447B-89D8-685D74C661D2}"/>
                </c:ext>
              </c:extLst>
            </c:dLbl>
            <c:dLbl>
              <c:idx val="2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5-F052-447B-89D8-685D74C661D2}"/>
                </c:ext>
              </c:extLst>
            </c:dLbl>
            <c:dLbl>
              <c:idx val="2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6-F052-447B-89D8-685D74C661D2}"/>
                </c:ext>
              </c:extLst>
            </c:dLbl>
            <c:dLbl>
              <c:idx val="2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7-F052-447B-89D8-685D74C661D2}"/>
                </c:ext>
              </c:extLst>
            </c:dLbl>
            <c:dLbl>
              <c:idx val="2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8-F052-447B-89D8-685D74C661D2}"/>
                </c:ext>
              </c:extLst>
            </c:dLbl>
            <c:dLbl>
              <c:idx val="2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9-F052-447B-89D8-685D74C661D2}"/>
                </c:ext>
              </c:extLst>
            </c:dLbl>
            <c:dLbl>
              <c:idx val="2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A-F052-447B-89D8-685D74C661D2}"/>
                </c:ext>
              </c:extLst>
            </c:dLbl>
            <c:dLbl>
              <c:idx val="2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B-F052-447B-89D8-685D74C661D2}"/>
                </c:ext>
              </c:extLst>
            </c:dLbl>
            <c:dLbl>
              <c:idx val="2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C-F052-447B-89D8-685D74C661D2}"/>
                </c:ext>
              </c:extLst>
            </c:dLbl>
            <c:dLbl>
              <c:idx val="2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D-F052-447B-89D8-685D74C661D2}"/>
                </c:ext>
              </c:extLst>
            </c:dLbl>
            <c:dLbl>
              <c:idx val="2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E-F052-447B-89D8-685D74C661D2}"/>
                </c:ext>
              </c:extLst>
            </c:dLbl>
            <c:dLbl>
              <c:idx val="2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1F-F052-447B-89D8-685D74C661D2}"/>
                </c:ext>
              </c:extLst>
            </c:dLbl>
            <c:dLbl>
              <c:idx val="2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0-F052-447B-89D8-685D74C661D2}"/>
                </c:ext>
              </c:extLst>
            </c:dLbl>
            <c:dLbl>
              <c:idx val="2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1-F052-447B-89D8-685D74C661D2}"/>
                </c:ext>
              </c:extLst>
            </c:dLbl>
            <c:dLbl>
              <c:idx val="2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2-F052-447B-89D8-685D74C661D2}"/>
                </c:ext>
              </c:extLst>
            </c:dLbl>
            <c:dLbl>
              <c:idx val="2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3-F052-447B-89D8-685D74C661D2}"/>
                </c:ext>
              </c:extLst>
            </c:dLbl>
            <c:dLbl>
              <c:idx val="2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4-F052-447B-89D8-685D74C661D2}"/>
                </c:ext>
              </c:extLst>
            </c:dLbl>
            <c:dLbl>
              <c:idx val="2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5-F052-447B-89D8-685D74C661D2}"/>
                </c:ext>
              </c:extLst>
            </c:dLbl>
            <c:dLbl>
              <c:idx val="2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6-F052-447B-89D8-685D74C661D2}"/>
                </c:ext>
              </c:extLst>
            </c:dLbl>
            <c:dLbl>
              <c:idx val="2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7-F052-447B-89D8-685D74C661D2}"/>
                </c:ext>
              </c:extLst>
            </c:dLbl>
            <c:dLbl>
              <c:idx val="2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8-F052-447B-89D8-685D74C661D2}"/>
                </c:ext>
              </c:extLst>
            </c:dLbl>
            <c:dLbl>
              <c:idx val="2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9-F052-447B-89D8-685D74C661D2}"/>
                </c:ext>
              </c:extLst>
            </c:dLbl>
            <c:dLbl>
              <c:idx val="2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A-F052-447B-89D8-685D74C661D2}"/>
                </c:ext>
              </c:extLst>
            </c:dLbl>
            <c:dLbl>
              <c:idx val="2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B-F052-447B-89D8-685D74C661D2}"/>
                </c:ext>
              </c:extLst>
            </c:dLbl>
            <c:dLbl>
              <c:idx val="30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C-F052-447B-89D8-685D74C661D2}"/>
                </c:ext>
              </c:extLst>
            </c:dLbl>
            <c:dLbl>
              <c:idx val="30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D-F052-447B-89D8-685D74C661D2}"/>
                </c:ext>
              </c:extLst>
            </c:dLbl>
            <c:dLbl>
              <c:idx val="30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E-F052-447B-89D8-685D74C661D2}"/>
                </c:ext>
              </c:extLst>
            </c:dLbl>
            <c:dLbl>
              <c:idx val="30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2F-F052-447B-89D8-685D74C661D2}"/>
                </c:ext>
              </c:extLst>
            </c:dLbl>
            <c:dLbl>
              <c:idx val="30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0-F052-447B-89D8-685D74C661D2}"/>
                </c:ext>
              </c:extLst>
            </c:dLbl>
            <c:dLbl>
              <c:idx val="30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1-F052-447B-89D8-685D74C661D2}"/>
                </c:ext>
              </c:extLst>
            </c:dLbl>
            <c:dLbl>
              <c:idx val="30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2-F052-447B-89D8-685D74C661D2}"/>
                </c:ext>
              </c:extLst>
            </c:dLbl>
            <c:dLbl>
              <c:idx val="30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3-F052-447B-89D8-685D74C661D2}"/>
                </c:ext>
              </c:extLst>
            </c:dLbl>
            <c:dLbl>
              <c:idx val="30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4-F052-447B-89D8-685D74C661D2}"/>
                </c:ext>
              </c:extLst>
            </c:dLbl>
            <c:dLbl>
              <c:idx val="30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5-F052-447B-89D8-685D74C661D2}"/>
                </c:ext>
              </c:extLst>
            </c:dLbl>
            <c:dLbl>
              <c:idx val="3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6-F052-447B-89D8-685D74C661D2}"/>
                </c:ext>
              </c:extLst>
            </c:dLbl>
            <c:dLbl>
              <c:idx val="3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7-F052-447B-89D8-685D74C661D2}"/>
                </c:ext>
              </c:extLst>
            </c:dLbl>
            <c:dLbl>
              <c:idx val="3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8-F052-447B-89D8-685D74C661D2}"/>
                </c:ext>
              </c:extLst>
            </c:dLbl>
            <c:dLbl>
              <c:idx val="3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9-F052-447B-89D8-685D74C661D2}"/>
                </c:ext>
              </c:extLst>
            </c:dLbl>
            <c:dLbl>
              <c:idx val="3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A-F052-447B-89D8-685D74C661D2}"/>
                </c:ext>
              </c:extLst>
            </c:dLbl>
            <c:dLbl>
              <c:idx val="3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B-F052-447B-89D8-685D74C661D2}"/>
                </c:ext>
              </c:extLst>
            </c:dLbl>
            <c:dLbl>
              <c:idx val="3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C-F052-447B-89D8-685D74C661D2}"/>
                </c:ext>
              </c:extLst>
            </c:dLbl>
            <c:dLbl>
              <c:idx val="3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D-F052-447B-89D8-685D74C661D2}"/>
                </c:ext>
              </c:extLst>
            </c:dLbl>
            <c:dLbl>
              <c:idx val="3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E-F052-447B-89D8-685D74C661D2}"/>
                </c:ext>
              </c:extLst>
            </c:dLbl>
            <c:dLbl>
              <c:idx val="3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3F-F052-447B-89D8-685D74C661D2}"/>
                </c:ext>
              </c:extLst>
            </c:dLbl>
            <c:dLbl>
              <c:idx val="3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0-F052-447B-89D8-685D74C661D2}"/>
                </c:ext>
              </c:extLst>
            </c:dLbl>
            <c:dLbl>
              <c:idx val="3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1-F052-447B-89D8-685D74C661D2}"/>
                </c:ext>
              </c:extLst>
            </c:dLbl>
            <c:dLbl>
              <c:idx val="3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2-F052-447B-89D8-685D74C661D2}"/>
                </c:ext>
              </c:extLst>
            </c:dLbl>
            <c:dLbl>
              <c:idx val="3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3-F052-447B-89D8-685D74C661D2}"/>
                </c:ext>
              </c:extLst>
            </c:dLbl>
            <c:dLbl>
              <c:idx val="3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4-F052-447B-89D8-685D74C661D2}"/>
                </c:ext>
              </c:extLst>
            </c:dLbl>
            <c:dLbl>
              <c:idx val="3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5-F052-447B-89D8-685D74C661D2}"/>
                </c:ext>
              </c:extLst>
            </c:dLbl>
            <c:dLbl>
              <c:idx val="3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6-F052-447B-89D8-685D74C661D2}"/>
                </c:ext>
              </c:extLst>
            </c:dLbl>
            <c:dLbl>
              <c:idx val="3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7-F052-447B-89D8-685D74C661D2}"/>
                </c:ext>
              </c:extLst>
            </c:dLbl>
            <c:dLbl>
              <c:idx val="3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8-F052-447B-89D8-685D74C661D2}"/>
                </c:ext>
              </c:extLst>
            </c:dLbl>
            <c:dLbl>
              <c:idx val="32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9-F052-447B-89D8-685D74C661D2}"/>
                </c:ext>
              </c:extLst>
            </c:dLbl>
            <c:dLbl>
              <c:idx val="33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A-F052-447B-89D8-685D74C661D2}"/>
                </c:ext>
              </c:extLst>
            </c:dLbl>
            <c:dLbl>
              <c:idx val="33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B-F052-447B-89D8-685D74C661D2}"/>
                </c:ext>
              </c:extLst>
            </c:dLbl>
            <c:dLbl>
              <c:idx val="33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C-F052-447B-89D8-685D74C661D2}"/>
                </c:ext>
              </c:extLst>
            </c:dLbl>
            <c:dLbl>
              <c:idx val="33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D-F052-447B-89D8-685D74C661D2}"/>
                </c:ext>
              </c:extLst>
            </c:dLbl>
            <c:dLbl>
              <c:idx val="33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E-F052-447B-89D8-685D74C661D2}"/>
                </c:ext>
              </c:extLst>
            </c:dLbl>
            <c:dLbl>
              <c:idx val="33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4F-F052-447B-89D8-685D74C661D2}"/>
                </c:ext>
              </c:extLst>
            </c:dLbl>
            <c:dLbl>
              <c:idx val="33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0-F052-447B-89D8-685D74C661D2}"/>
                </c:ext>
              </c:extLst>
            </c:dLbl>
            <c:dLbl>
              <c:idx val="3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1-F052-447B-89D8-685D74C661D2}"/>
                </c:ext>
              </c:extLst>
            </c:dLbl>
            <c:dLbl>
              <c:idx val="33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2-F052-447B-89D8-685D74C661D2}"/>
                </c:ext>
              </c:extLst>
            </c:dLbl>
            <c:dLbl>
              <c:idx val="33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3-F052-447B-89D8-685D74C661D2}"/>
                </c:ext>
              </c:extLst>
            </c:dLbl>
            <c:dLbl>
              <c:idx val="34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4-F052-447B-89D8-685D74C661D2}"/>
                </c:ext>
              </c:extLst>
            </c:dLbl>
            <c:dLbl>
              <c:idx val="34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5-F052-447B-89D8-685D74C661D2}"/>
                </c:ext>
              </c:extLst>
            </c:dLbl>
            <c:dLbl>
              <c:idx val="34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6-F052-447B-89D8-685D74C661D2}"/>
                </c:ext>
              </c:extLst>
            </c:dLbl>
            <c:dLbl>
              <c:idx val="34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7-F052-447B-89D8-685D74C661D2}"/>
                </c:ext>
              </c:extLst>
            </c:dLbl>
            <c:dLbl>
              <c:idx val="34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8-F052-447B-89D8-685D74C661D2}"/>
                </c:ext>
              </c:extLst>
            </c:dLbl>
            <c:dLbl>
              <c:idx val="34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9-F052-447B-89D8-685D74C661D2}"/>
                </c:ext>
              </c:extLst>
            </c:dLbl>
            <c:dLbl>
              <c:idx val="34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A-F052-447B-89D8-685D74C661D2}"/>
                </c:ext>
              </c:extLst>
            </c:dLbl>
            <c:dLbl>
              <c:idx val="3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B-F052-447B-89D8-685D74C661D2}"/>
                </c:ext>
              </c:extLst>
            </c:dLbl>
            <c:dLbl>
              <c:idx val="3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C-F052-447B-89D8-685D74C661D2}"/>
                </c:ext>
              </c:extLst>
            </c:dLbl>
            <c:dLbl>
              <c:idx val="3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D-F052-447B-89D8-685D74C661D2}"/>
                </c:ext>
              </c:extLst>
            </c:dLbl>
            <c:dLbl>
              <c:idx val="3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E-F052-447B-89D8-685D74C661D2}"/>
                </c:ext>
              </c:extLst>
            </c:dLbl>
            <c:dLbl>
              <c:idx val="3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5F-F052-447B-89D8-685D74C661D2}"/>
                </c:ext>
              </c:extLst>
            </c:dLbl>
            <c:dLbl>
              <c:idx val="3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0-F052-447B-89D8-685D74C661D2}"/>
                </c:ext>
              </c:extLst>
            </c:dLbl>
            <c:dLbl>
              <c:idx val="3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1-F052-447B-89D8-685D74C661D2}"/>
                </c:ext>
              </c:extLst>
            </c:dLbl>
            <c:dLbl>
              <c:idx val="3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2-F052-447B-89D8-685D74C661D2}"/>
                </c:ext>
              </c:extLst>
            </c:dLbl>
            <c:dLbl>
              <c:idx val="3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3-F052-447B-89D8-685D74C661D2}"/>
                </c:ext>
              </c:extLst>
            </c:dLbl>
            <c:dLbl>
              <c:idx val="3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4-F052-447B-89D8-685D74C661D2}"/>
                </c:ext>
              </c:extLst>
            </c:dLbl>
            <c:dLbl>
              <c:idx val="3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5-F052-447B-89D8-685D74C661D2}"/>
                </c:ext>
              </c:extLst>
            </c:dLbl>
            <c:dLbl>
              <c:idx val="3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6-F052-447B-89D8-685D74C661D2}"/>
                </c:ext>
              </c:extLst>
            </c:dLbl>
            <c:dLbl>
              <c:idx val="3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7-F052-447B-89D8-685D74C661D2}"/>
                </c:ext>
              </c:extLst>
            </c:dLbl>
            <c:dLbl>
              <c:idx val="3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8-F052-447B-89D8-685D74C661D2}"/>
                </c:ext>
              </c:extLst>
            </c:dLbl>
            <c:dLbl>
              <c:idx val="3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9-F052-447B-89D8-685D74C661D2}"/>
                </c:ext>
              </c:extLst>
            </c:dLbl>
            <c:dLbl>
              <c:idx val="3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A-F052-447B-89D8-685D74C661D2}"/>
                </c:ext>
              </c:extLst>
            </c:dLbl>
            <c:dLbl>
              <c:idx val="3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B-F052-447B-89D8-685D74C661D2}"/>
                </c:ext>
              </c:extLst>
            </c:dLbl>
            <c:dLbl>
              <c:idx val="3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C-F052-447B-89D8-685D74C661D2}"/>
                </c:ext>
              </c:extLst>
            </c:dLbl>
            <c:dLbl>
              <c:idx val="3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D-F052-447B-89D8-685D74C661D2}"/>
                </c:ext>
              </c:extLst>
            </c:dLbl>
            <c:dLbl>
              <c:idx val="3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E-F052-447B-89D8-685D74C661D2}"/>
                </c:ext>
              </c:extLst>
            </c:dLbl>
            <c:dLbl>
              <c:idx val="3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6F-F052-447B-89D8-685D74C661D2}"/>
                </c:ext>
              </c:extLst>
            </c:dLbl>
            <c:dLbl>
              <c:idx val="3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0-F052-447B-89D8-685D74C661D2}"/>
                </c:ext>
              </c:extLst>
            </c:dLbl>
            <c:dLbl>
              <c:idx val="3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1-F052-447B-89D8-685D74C661D2}"/>
                </c:ext>
              </c:extLst>
            </c:dLbl>
            <c:dLbl>
              <c:idx val="3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2-F052-447B-89D8-685D74C661D2}"/>
                </c:ext>
              </c:extLst>
            </c:dLbl>
            <c:dLbl>
              <c:idx val="3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3-F052-447B-89D8-685D74C661D2}"/>
                </c:ext>
              </c:extLst>
            </c:dLbl>
            <c:dLbl>
              <c:idx val="3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4-F052-447B-89D8-685D74C661D2}"/>
                </c:ext>
              </c:extLst>
            </c:dLbl>
            <c:dLbl>
              <c:idx val="3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5-F052-447B-89D8-685D74C661D2}"/>
                </c:ext>
              </c:extLst>
            </c:dLbl>
            <c:dLbl>
              <c:idx val="3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6-F052-447B-89D8-685D74C661D2}"/>
                </c:ext>
              </c:extLst>
            </c:dLbl>
            <c:dLbl>
              <c:idx val="3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7-F052-447B-89D8-685D74C661D2}"/>
                </c:ext>
              </c:extLst>
            </c:dLbl>
            <c:dLbl>
              <c:idx val="3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8-F052-447B-89D8-685D74C661D2}"/>
                </c:ext>
              </c:extLst>
            </c:dLbl>
            <c:dLbl>
              <c:idx val="3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9-F052-447B-89D8-685D74C661D2}"/>
                </c:ext>
              </c:extLst>
            </c:dLbl>
            <c:dLbl>
              <c:idx val="3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A-F052-447B-89D8-685D74C661D2}"/>
                </c:ext>
              </c:extLst>
            </c:dLbl>
            <c:dLbl>
              <c:idx val="3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B-F052-447B-89D8-685D74C661D2}"/>
                </c:ext>
              </c:extLst>
            </c:dLbl>
            <c:dLbl>
              <c:idx val="3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C-F052-447B-89D8-685D74C661D2}"/>
                </c:ext>
              </c:extLst>
            </c:dLbl>
            <c:dLbl>
              <c:idx val="3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D-F052-447B-89D8-685D74C661D2}"/>
                </c:ext>
              </c:extLst>
            </c:dLbl>
            <c:dLbl>
              <c:idx val="3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E-F052-447B-89D8-685D74C661D2}"/>
                </c:ext>
              </c:extLst>
            </c:dLbl>
            <c:dLbl>
              <c:idx val="3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7F-F052-447B-89D8-685D74C661D2}"/>
                </c:ext>
              </c:extLst>
            </c:dLbl>
            <c:dLbl>
              <c:idx val="3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0-F052-447B-89D8-685D74C661D2}"/>
                </c:ext>
              </c:extLst>
            </c:dLbl>
            <c:dLbl>
              <c:idx val="3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1-F052-447B-89D8-685D74C661D2}"/>
                </c:ext>
              </c:extLst>
            </c:dLbl>
            <c:dLbl>
              <c:idx val="3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2-F052-447B-89D8-685D74C661D2}"/>
                </c:ext>
              </c:extLst>
            </c:dLbl>
            <c:dLbl>
              <c:idx val="3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3-F052-447B-89D8-685D74C661D2}"/>
                </c:ext>
              </c:extLst>
            </c:dLbl>
            <c:dLbl>
              <c:idx val="3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4-F052-447B-89D8-685D74C661D2}"/>
                </c:ext>
              </c:extLst>
            </c:dLbl>
            <c:dLbl>
              <c:idx val="3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5-F052-447B-89D8-685D74C661D2}"/>
                </c:ext>
              </c:extLst>
            </c:dLbl>
            <c:dLbl>
              <c:idx val="3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6-F052-447B-89D8-685D74C661D2}"/>
                </c:ext>
              </c:extLst>
            </c:dLbl>
            <c:dLbl>
              <c:idx val="3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7-F052-447B-89D8-685D74C661D2}"/>
                </c:ext>
              </c:extLst>
            </c:dLbl>
            <c:dLbl>
              <c:idx val="3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8-F052-447B-89D8-685D74C661D2}"/>
                </c:ext>
              </c:extLst>
            </c:dLbl>
            <c:dLbl>
              <c:idx val="3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9-F052-447B-89D8-685D74C661D2}"/>
                </c:ext>
              </c:extLst>
            </c:dLbl>
            <c:dLbl>
              <c:idx val="3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A-F052-447B-89D8-685D74C661D2}"/>
                </c:ext>
              </c:extLst>
            </c:dLbl>
            <c:dLbl>
              <c:idx val="3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B-F052-447B-89D8-685D74C661D2}"/>
                </c:ext>
              </c:extLst>
            </c:dLbl>
            <c:dLbl>
              <c:idx val="3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C-F052-447B-89D8-685D74C661D2}"/>
                </c:ext>
              </c:extLst>
            </c:dLbl>
            <c:dLbl>
              <c:idx val="3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D-F052-447B-89D8-685D74C661D2}"/>
                </c:ext>
              </c:extLst>
            </c:dLbl>
            <c:dLbl>
              <c:idx val="3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E-F052-447B-89D8-685D74C661D2}"/>
                </c:ext>
              </c:extLst>
            </c:dLbl>
            <c:dLbl>
              <c:idx val="3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8F-F052-447B-89D8-685D74C661D2}"/>
                </c:ext>
              </c:extLst>
            </c:dLbl>
            <c:dLbl>
              <c:idx val="40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0-F052-447B-89D8-685D74C661D2}"/>
                </c:ext>
              </c:extLst>
            </c:dLbl>
            <c:dLbl>
              <c:idx val="40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1-F052-447B-89D8-685D74C661D2}"/>
                </c:ext>
              </c:extLst>
            </c:dLbl>
            <c:dLbl>
              <c:idx val="40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2-F052-447B-89D8-685D74C661D2}"/>
                </c:ext>
              </c:extLst>
            </c:dLbl>
            <c:dLbl>
              <c:idx val="40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3-F052-447B-89D8-685D74C661D2}"/>
                </c:ext>
              </c:extLst>
            </c:dLbl>
            <c:dLbl>
              <c:idx val="40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4-F052-447B-89D8-685D74C661D2}"/>
                </c:ext>
              </c:extLst>
            </c:dLbl>
            <c:dLbl>
              <c:idx val="40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5-F052-447B-89D8-685D74C661D2}"/>
                </c:ext>
              </c:extLst>
            </c:dLbl>
            <c:dLbl>
              <c:idx val="40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6-F052-447B-89D8-685D74C661D2}"/>
                </c:ext>
              </c:extLst>
            </c:dLbl>
            <c:dLbl>
              <c:idx val="40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7-F052-447B-89D8-685D74C661D2}"/>
                </c:ext>
              </c:extLst>
            </c:dLbl>
            <c:dLbl>
              <c:idx val="40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8-F052-447B-89D8-685D74C661D2}"/>
                </c:ext>
              </c:extLst>
            </c:dLbl>
            <c:dLbl>
              <c:idx val="40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9-F052-447B-89D8-685D74C661D2}"/>
                </c:ext>
              </c:extLst>
            </c:dLbl>
            <c:dLbl>
              <c:idx val="4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A-F052-447B-89D8-685D74C661D2}"/>
                </c:ext>
              </c:extLst>
            </c:dLbl>
            <c:dLbl>
              <c:idx val="4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B-F052-447B-89D8-685D74C661D2}"/>
                </c:ext>
              </c:extLst>
            </c:dLbl>
            <c:dLbl>
              <c:idx val="4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C-F052-447B-89D8-685D74C661D2}"/>
                </c:ext>
              </c:extLst>
            </c:dLbl>
            <c:dLbl>
              <c:idx val="4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D-F052-447B-89D8-685D74C661D2}"/>
                </c:ext>
              </c:extLst>
            </c:dLbl>
            <c:dLbl>
              <c:idx val="4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E-F052-447B-89D8-685D74C661D2}"/>
                </c:ext>
              </c:extLst>
            </c:dLbl>
            <c:dLbl>
              <c:idx val="4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9F-F052-447B-89D8-685D74C661D2}"/>
                </c:ext>
              </c:extLst>
            </c:dLbl>
            <c:dLbl>
              <c:idx val="4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0-F052-447B-89D8-685D74C661D2}"/>
                </c:ext>
              </c:extLst>
            </c:dLbl>
            <c:dLbl>
              <c:idx val="4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1-F052-447B-89D8-685D74C661D2}"/>
                </c:ext>
              </c:extLst>
            </c:dLbl>
            <c:dLbl>
              <c:idx val="4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2-F052-447B-89D8-685D74C661D2}"/>
                </c:ext>
              </c:extLst>
            </c:dLbl>
            <c:dLbl>
              <c:idx val="4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3-F052-447B-89D8-685D74C661D2}"/>
                </c:ext>
              </c:extLst>
            </c:dLbl>
            <c:dLbl>
              <c:idx val="4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4-F052-447B-89D8-685D74C661D2}"/>
                </c:ext>
              </c:extLst>
            </c:dLbl>
            <c:dLbl>
              <c:idx val="4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5-F052-447B-89D8-685D74C661D2}"/>
                </c:ext>
              </c:extLst>
            </c:dLbl>
            <c:dLbl>
              <c:idx val="4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6-F052-447B-89D8-685D74C661D2}"/>
                </c:ext>
              </c:extLst>
            </c:dLbl>
            <c:dLbl>
              <c:idx val="4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7-F052-447B-89D8-685D74C661D2}"/>
                </c:ext>
              </c:extLst>
            </c:dLbl>
            <c:dLbl>
              <c:idx val="4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8-F052-447B-89D8-685D74C661D2}"/>
                </c:ext>
              </c:extLst>
            </c:dLbl>
            <c:dLbl>
              <c:idx val="4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9-F052-447B-89D8-685D74C661D2}"/>
                </c:ext>
              </c:extLst>
            </c:dLbl>
            <c:dLbl>
              <c:idx val="4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A-F052-447B-89D8-685D74C661D2}"/>
                </c:ext>
              </c:extLst>
            </c:dLbl>
            <c:dLbl>
              <c:idx val="4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B-F052-447B-89D8-685D74C661D2}"/>
                </c:ext>
              </c:extLst>
            </c:dLbl>
            <c:dLbl>
              <c:idx val="4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C-F052-447B-89D8-685D74C661D2}"/>
                </c:ext>
              </c:extLst>
            </c:dLbl>
            <c:dLbl>
              <c:idx val="42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D-F052-447B-89D8-685D74C661D2}"/>
                </c:ext>
              </c:extLst>
            </c:dLbl>
            <c:dLbl>
              <c:idx val="43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E-F052-447B-89D8-685D74C661D2}"/>
                </c:ext>
              </c:extLst>
            </c:dLbl>
            <c:dLbl>
              <c:idx val="43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AF-F052-447B-89D8-685D74C661D2}"/>
                </c:ext>
              </c:extLst>
            </c:dLbl>
            <c:dLbl>
              <c:idx val="43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0-F052-447B-89D8-685D74C661D2}"/>
                </c:ext>
              </c:extLst>
            </c:dLbl>
            <c:dLbl>
              <c:idx val="43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1-F052-447B-89D8-685D74C661D2}"/>
                </c:ext>
              </c:extLst>
            </c:dLbl>
            <c:dLbl>
              <c:idx val="43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2-F052-447B-89D8-685D74C661D2}"/>
                </c:ext>
              </c:extLst>
            </c:dLbl>
            <c:dLbl>
              <c:idx val="43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3-F052-447B-89D8-685D74C661D2}"/>
                </c:ext>
              </c:extLst>
            </c:dLbl>
            <c:dLbl>
              <c:idx val="43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4-F052-447B-89D8-685D74C661D2}"/>
                </c:ext>
              </c:extLst>
            </c:dLbl>
            <c:dLbl>
              <c:idx val="4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5-F052-447B-89D8-685D74C661D2}"/>
                </c:ext>
              </c:extLst>
            </c:dLbl>
            <c:dLbl>
              <c:idx val="43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6-F052-447B-89D8-685D74C661D2}"/>
                </c:ext>
              </c:extLst>
            </c:dLbl>
            <c:dLbl>
              <c:idx val="43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7-F052-447B-89D8-685D74C661D2}"/>
                </c:ext>
              </c:extLst>
            </c:dLbl>
            <c:dLbl>
              <c:idx val="44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8-F052-447B-89D8-685D74C661D2}"/>
                </c:ext>
              </c:extLst>
            </c:dLbl>
            <c:dLbl>
              <c:idx val="44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9-F052-447B-89D8-685D74C661D2}"/>
                </c:ext>
              </c:extLst>
            </c:dLbl>
            <c:dLbl>
              <c:idx val="44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A-F052-447B-89D8-685D74C661D2}"/>
                </c:ext>
              </c:extLst>
            </c:dLbl>
            <c:dLbl>
              <c:idx val="44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B-F052-447B-89D8-685D74C661D2}"/>
                </c:ext>
              </c:extLst>
            </c:dLbl>
            <c:dLbl>
              <c:idx val="44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C-F052-447B-89D8-685D74C661D2}"/>
                </c:ext>
              </c:extLst>
            </c:dLbl>
            <c:dLbl>
              <c:idx val="44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D-F052-447B-89D8-685D74C661D2}"/>
                </c:ext>
              </c:extLst>
            </c:dLbl>
            <c:dLbl>
              <c:idx val="44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E-F052-447B-89D8-685D74C661D2}"/>
                </c:ext>
              </c:extLst>
            </c:dLbl>
            <c:dLbl>
              <c:idx val="44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BF-F052-447B-89D8-685D74C661D2}"/>
                </c:ext>
              </c:extLst>
            </c:dLbl>
            <c:dLbl>
              <c:idx val="44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0-F052-447B-89D8-685D74C661D2}"/>
                </c:ext>
              </c:extLst>
            </c:dLbl>
            <c:dLbl>
              <c:idx val="44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1-F052-447B-89D8-685D74C661D2}"/>
                </c:ext>
              </c:extLst>
            </c:dLbl>
            <c:dLbl>
              <c:idx val="45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2-F052-447B-89D8-685D74C661D2}"/>
                </c:ext>
              </c:extLst>
            </c:dLbl>
            <c:dLbl>
              <c:idx val="45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3-F052-447B-89D8-685D74C661D2}"/>
                </c:ext>
              </c:extLst>
            </c:dLbl>
            <c:dLbl>
              <c:idx val="45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4-F052-447B-89D8-685D74C661D2}"/>
                </c:ext>
              </c:extLst>
            </c:dLbl>
            <c:dLbl>
              <c:idx val="45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5-F052-447B-89D8-685D74C661D2}"/>
                </c:ext>
              </c:extLst>
            </c:dLbl>
            <c:dLbl>
              <c:idx val="45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6-F052-447B-89D8-685D74C661D2}"/>
                </c:ext>
              </c:extLst>
            </c:dLbl>
            <c:dLbl>
              <c:idx val="45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7-F052-447B-89D8-685D74C661D2}"/>
                </c:ext>
              </c:extLst>
            </c:dLbl>
            <c:dLbl>
              <c:idx val="45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8-F052-447B-89D8-685D74C661D2}"/>
                </c:ext>
              </c:extLst>
            </c:dLbl>
            <c:dLbl>
              <c:idx val="45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9-F052-447B-89D8-685D74C661D2}"/>
                </c:ext>
              </c:extLst>
            </c:dLbl>
            <c:dLbl>
              <c:idx val="45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A-F052-447B-89D8-685D74C661D2}"/>
                </c:ext>
              </c:extLst>
            </c:dLbl>
            <c:dLbl>
              <c:idx val="45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B-F052-447B-89D8-685D74C661D2}"/>
                </c:ext>
              </c:extLst>
            </c:dLbl>
            <c:dLbl>
              <c:idx val="46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C-F052-447B-89D8-685D74C661D2}"/>
                </c:ext>
              </c:extLst>
            </c:dLbl>
            <c:dLbl>
              <c:idx val="46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D-F052-447B-89D8-685D74C661D2}"/>
                </c:ext>
              </c:extLst>
            </c:dLbl>
            <c:dLbl>
              <c:idx val="46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E-F052-447B-89D8-685D74C661D2}"/>
                </c:ext>
              </c:extLst>
            </c:dLbl>
            <c:dLbl>
              <c:idx val="46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CF-F052-447B-89D8-685D74C661D2}"/>
                </c:ext>
              </c:extLst>
            </c:dLbl>
            <c:dLbl>
              <c:idx val="46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0-F052-447B-89D8-685D74C661D2}"/>
                </c:ext>
              </c:extLst>
            </c:dLbl>
            <c:dLbl>
              <c:idx val="46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1-F052-447B-89D8-685D74C661D2}"/>
                </c:ext>
              </c:extLst>
            </c:dLbl>
            <c:dLbl>
              <c:idx val="46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2-F052-447B-89D8-685D74C661D2}"/>
                </c:ext>
              </c:extLst>
            </c:dLbl>
            <c:dLbl>
              <c:idx val="46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3-F052-447B-89D8-685D74C661D2}"/>
                </c:ext>
              </c:extLst>
            </c:dLbl>
            <c:dLbl>
              <c:idx val="46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4-F052-447B-89D8-685D74C661D2}"/>
                </c:ext>
              </c:extLst>
            </c:dLbl>
            <c:dLbl>
              <c:idx val="46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5-F052-447B-89D8-685D74C661D2}"/>
                </c:ext>
              </c:extLst>
            </c:dLbl>
            <c:dLbl>
              <c:idx val="47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6-F052-447B-89D8-685D74C661D2}"/>
                </c:ext>
              </c:extLst>
            </c:dLbl>
            <c:dLbl>
              <c:idx val="47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7-F052-447B-89D8-685D74C661D2}"/>
                </c:ext>
              </c:extLst>
            </c:dLbl>
            <c:dLbl>
              <c:idx val="47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8-F052-447B-89D8-685D74C661D2}"/>
                </c:ext>
              </c:extLst>
            </c:dLbl>
            <c:dLbl>
              <c:idx val="47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9-F052-447B-89D8-685D74C661D2}"/>
                </c:ext>
              </c:extLst>
            </c:dLbl>
            <c:dLbl>
              <c:idx val="47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A-F052-447B-89D8-685D74C661D2}"/>
                </c:ext>
              </c:extLst>
            </c:dLbl>
            <c:dLbl>
              <c:idx val="47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B-F052-447B-89D8-685D74C661D2}"/>
                </c:ext>
              </c:extLst>
            </c:dLbl>
            <c:dLbl>
              <c:idx val="47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C-F052-447B-89D8-685D74C661D2}"/>
                </c:ext>
              </c:extLst>
            </c:dLbl>
            <c:dLbl>
              <c:idx val="47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D-F052-447B-89D8-685D74C661D2}"/>
                </c:ext>
              </c:extLst>
            </c:dLbl>
            <c:dLbl>
              <c:idx val="47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E-F052-447B-89D8-685D74C661D2}"/>
                </c:ext>
              </c:extLst>
            </c:dLbl>
            <c:dLbl>
              <c:idx val="47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DF-F052-447B-89D8-685D74C661D2}"/>
                </c:ext>
              </c:extLst>
            </c:dLbl>
            <c:dLbl>
              <c:idx val="48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0-F052-447B-89D8-685D74C661D2}"/>
                </c:ext>
              </c:extLst>
            </c:dLbl>
            <c:dLbl>
              <c:idx val="48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1-F052-447B-89D8-685D74C661D2}"/>
                </c:ext>
              </c:extLst>
            </c:dLbl>
            <c:dLbl>
              <c:idx val="48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2-F052-447B-89D8-685D74C661D2}"/>
                </c:ext>
              </c:extLst>
            </c:dLbl>
            <c:dLbl>
              <c:idx val="48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3-F052-447B-89D8-685D74C661D2}"/>
                </c:ext>
              </c:extLst>
            </c:dLbl>
            <c:dLbl>
              <c:idx val="48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4-F052-447B-89D8-685D74C661D2}"/>
                </c:ext>
              </c:extLst>
            </c:dLbl>
            <c:dLbl>
              <c:idx val="48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5-F052-447B-89D8-685D74C661D2}"/>
                </c:ext>
              </c:extLst>
            </c:dLbl>
            <c:dLbl>
              <c:idx val="48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6-F052-447B-89D8-685D74C661D2}"/>
                </c:ext>
              </c:extLst>
            </c:dLbl>
            <c:dLbl>
              <c:idx val="48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7-F052-447B-89D8-685D74C661D2}"/>
                </c:ext>
              </c:extLst>
            </c:dLbl>
            <c:dLbl>
              <c:idx val="48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8-F052-447B-89D8-685D74C661D2}"/>
                </c:ext>
              </c:extLst>
            </c:dLbl>
            <c:dLbl>
              <c:idx val="48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9-F052-447B-89D8-685D74C661D2}"/>
                </c:ext>
              </c:extLst>
            </c:dLbl>
            <c:dLbl>
              <c:idx val="49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A-F052-447B-89D8-685D74C661D2}"/>
                </c:ext>
              </c:extLst>
            </c:dLbl>
            <c:dLbl>
              <c:idx val="49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B-F052-447B-89D8-685D74C661D2}"/>
                </c:ext>
              </c:extLst>
            </c:dLbl>
            <c:dLbl>
              <c:idx val="49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C-F052-447B-89D8-685D74C661D2}"/>
                </c:ext>
              </c:extLst>
            </c:dLbl>
            <c:dLbl>
              <c:idx val="49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D-F052-447B-89D8-685D74C661D2}"/>
                </c:ext>
              </c:extLst>
            </c:dLbl>
            <c:dLbl>
              <c:idx val="49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E-F052-447B-89D8-685D74C661D2}"/>
                </c:ext>
              </c:extLst>
            </c:dLbl>
            <c:dLbl>
              <c:idx val="49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EF-F052-447B-89D8-685D74C661D2}"/>
                </c:ext>
              </c:extLst>
            </c:dLbl>
            <c:dLbl>
              <c:idx val="49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0-F052-447B-89D8-685D74C661D2}"/>
                </c:ext>
              </c:extLst>
            </c:dLbl>
            <c:dLbl>
              <c:idx val="49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1-F052-447B-89D8-685D74C661D2}"/>
                </c:ext>
              </c:extLst>
            </c:dLbl>
            <c:dLbl>
              <c:idx val="49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2-F052-447B-89D8-685D74C661D2}"/>
                </c:ext>
              </c:extLst>
            </c:dLbl>
            <c:dLbl>
              <c:idx val="49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1F3-F052-447B-89D8-685D74C661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'Map and X-section'!$R$5:$R$504</c:f>
              <c:numCache>
                <c:formatCode>General</c:formatCode>
                <c:ptCount val="500"/>
              </c:numCache>
            </c:numRef>
          </c:xVal>
          <c:yVal>
            <c:numRef>
              <c:f>'Map and X-section'!$S$5:$S$504</c:f>
              <c:numCache>
                <c:formatCode>General</c:formatCode>
                <c:ptCount val="500"/>
              </c:numCache>
            </c:numRef>
          </c:yVal>
          <c:smooth val="0"/>
          <c:extLst>
            <c:ext xmlns:c16="http://schemas.microsoft.com/office/drawing/2014/chart" uri="{C3380CC4-5D6E-409C-BE32-E72D297353CC}">
              <c16:uniqueId val="{000001F4-F052-447B-89D8-685D74C661D2}"/>
            </c:ext>
          </c:extLst>
        </c:ser>
        <c:ser>
          <c:idx val="1"/>
          <c:order val="1"/>
          <c:spPr>
            <a:ln w="25400" cap="rnd">
              <a:solidFill>
                <a:schemeClr val="tx1"/>
              </a:solidFill>
              <a:round/>
            </a:ln>
            <a:effectLst/>
          </c:spPr>
          <c:marker>
            <c:symbol val="none"/>
          </c:marker>
          <c:xVal>
            <c:numRef>
              <c:f>'Map and X-section'!$R$5:$R$504</c:f>
              <c:numCache>
                <c:formatCode>General</c:formatCode>
                <c:ptCount val="500"/>
              </c:numCache>
            </c:numRef>
          </c:xVal>
          <c:yVal>
            <c:numRef>
              <c:f>'Map and X-section'!$S$5:$S$504</c:f>
              <c:numCache>
                <c:formatCode>General</c:formatCode>
                <c:ptCount val="500"/>
              </c:numCache>
            </c:numRef>
          </c:yVal>
          <c:smooth val="0"/>
          <c:extLst>
            <c:ext xmlns:c16="http://schemas.microsoft.com/office/drawing/2014/chart" uri="{C3380CC4-5D6E-409C-BE32-E72D297353CC}">
              <c16:uniqueId val="{000001F5-F052-447B-89D8-685D74C661D2}"/>
            </c:ext>
          </c:extLst>
        </c:ser>
        <c:dLbls>
          <c:showLegendKey val="0"/>
          <c:showVal val="0"/>
          <c:showCatName val="0"/>
          <c:showSerName val="0"/>
          <c:showPercent val="0"/>
          <c:showBubbleSize val="0"/>
        </c:dLbls>
        <c:axId val="634745304"/>
        <c:axId val="634748440"/>
      </c:scatterChart>
      <c:valAx>
        <c:axId val="634745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b="1">
                    <a:solidFill>
                      <a:schemeClr val="tx1"/>
                    </a:solidFill>
                  </a:rPr>
                  <a:t>UTM E (m)</a:t>
                </a:r>
              </a:p>
            </c:rich>
          </c:tx>
          <c:layout>
            <c:manualLayout>
              <c:xMode val="edge"/>
              <c:yMode val="edge"/>
              <c:x val="0.46681459972446593"/>
              <c:y val="0.9221860672055987"/>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748440"/>
        <c:crosses val="autoZero"/>
        <c:crossBetween val="midCat"/>
        <c:majorUnit val="1000"/>
      </c:valAx>
      <c:valAx>
        <c:axId val="634748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sz="1400" b="1">
                    <a:solidFill>
                      <a:schemeClr val="tx1"/>
                    </a:solidFill>
                  </a:rPr>
                  <a:t>UTM N (m)</a:t>
                </a:r>
              </a:p>
            </c:rich>
          </c:tx>
          <c:layout>
            <c:manualLayout>
              <c:xMode val="edge"/>
              <c:yMode val="edge"/>
              <c:x val="2.0072329305748603E-2"/>
              <c:y val="0.2569790196545419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745304"/>
        <c:crosses val="autoZero"/>
        <c:crossBetween val="midCat"/>
        <c:majorUnit val="1000"/>
      </c:valAx>
      <c:spPr>
        <a:blipFill>
          <a:blip xmlns:r="http://schemas.openxmlformats.org/officeDocument/2006/relationships" r:embed="rId3"/>
          <a:stretch>
            <a:fillRect/>
          </a:stretch>
        </a:blip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29056347589951"/>
          <c:y val="9.1872950034766393E-2"/>
          <c:w val="0.79022403258655882"/>
          <c:h val="0.66431210025138754"/>
        </c:manualLayout>
      </c:layout>
      <c:scatterChart>
        <c:scatterStyle val="lineMarker"/>
        <c:varyColors val="0"/>
        <c:ser>
          <c:idx val="1"/>
          <c:order val="0"/>
          <c:tx>
            <c:strRef>
              <c:f>'Calcite diss'!$D$22</c:f>
              <c:strCache>
                <c:ptCount val="1"/>
                <c:pt idx="0">
                  <c:v>0</c:v>
                </c:pt>
              </c:strCache>
            </c:strRef>
          </c:tx>
          <c:spPr>
            <a:ln w="28575">
              <a:noFill/>
            </a:ln>
          </c:spPr>
          <c:marker>
            <c:symbol val="square"/>
            <c:size val="5"/>
            <c:spPr>
              <a:noFill/>
              <a:ln>
                <a:solidFill>
                  <a:schemeClr val="tx1"/>
                </a:solidFill>
                <a:prstDash val="solid"/>
              </a:ln>
            </c:spPr>
          </c:marker>
          <c:xVal>
            <c:numRef>
              <c:f>'Calcite diss'!$F$23:$F$522</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'Calcite diss'!$D$23:$D$522</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yVal>
          <c:smooth val="0"/>
          <c:extLst>
            <c:ext xmlns:c16="http://schemas.microsoft.com/office/drawing/2014/chart" uri="{C3380CC4-5D6E-409C-BE32-E72D297353CC}">
              <c16:uniqueId val="{00000000-00FA-4E4E-955C-CE114D07726F}"/>
            </c:ext>
          </c:extLst>
        </c:ser>
        <c:ser>
          <c:idx val="0"/>
          <c:order val="1"/>
          <c:tx>
            <c:strRef>
              <c:f>'Calcite diss'!$E$22</c:f>
              <c:strCache>
                <c:ptCount val="1"/>
                <c:pt idx="0">
                  <c:v>0</c:v>
                </c:pt>
              </c:strCache>
            </c:strRef>
          </c:tx>
          <c:spPr>
            <a:ln w="28575">
              <a:noFill/>
            </a:ln>
          </c:spPr>
          <c:marker>
            <c:symbol val="circle"/>
            <c:size val="4"/>
            <c:spPr>
              <a:noFill/>
              <a:ln>
                <a:solidFill>
                  <a:schemeClr val="tx1"/>
                </a:solidFill>
                <a:prstDash val="solid"/>
              </a:ln>
            </c:spPr>
          </c:marker>
          <c:xVal>
            <c:numRef>
              <c:f>'Calcite diss'!$F$23:$F$522</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'Calcite diss'!$E$23:$E$522</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yVal>
          <c:smooth val="0"/>
          <c:extLst>
            <c:ext xmlns:c16="http://schemas.microsoft.com/office/drawing/2014/chart" uri="{C3380CC4-5D6E-409C-BE32-E72D297353CC}">
              <c16:uniqueId val="{00000001-00FA-4E4E-955C-CE114D07726F}"/>
            </c:ext>
          </c:extLst>
        </c:ser>
        <c:ser>
          <c:idx val="2"/>
          <c:order val="2"/>
          <c:spPr>
            <a:ln w="25400">
              <a:solidFill>
                <a:srgbClr val="000000"/>
              </a:solidFill>
              <a:prstDash val="solid"/>
            </a:ln>
          </c:spPr>
          <c:marker>
            <c:symbol val="none"/>
          </c:marker>
          <c:xVal>
            <c:numRef>
              <c:f>'Calcite diss'!$A$5:$A$9</c:f>
              <c:numCache>
                <c:formatCode>General</c:formatCode>
                <c:ptCount val="5"/>
                <c:pt idx="0">
                  <c:v>-1.5</c:v>
                </c:pt>
                <c:pt idx="1">
                  <c:v>-2</c:v>
                </c:pt>
                <c:pt idx="2">
                  <c:v>-2.5</c:v>
                </c:pt>
                <c:pt idx="3">
                  <c:v>-3</c:v>
                </c:pt>
                <c:pt idx="4">
                  <c:v>-3.5</c:v>
                </c:pt>
              </c:numCache>
            </c:numRef>
          </c:xVal>
          <c:yVal>
            <c:numRef>
              <c:f>'Calcite diss'!$S$5:$S$9</c:f>
              <c:numCache>
                <c:formatCode>0.00</c:formatCode>
                <c:ptCount val="5"/>
                <c:pt idx="0">
                  <c:v>3.2</c:v>
                </c:pt>
                <c:pt idx="1">
                  <c:v>2.1</c:v>
                </c:pt>
                <c:pt idx="2">
                  <c:v>1.4</c:v>
                </c:pt>
                <c:pt idx="3">
                  <c:v>0.9</c:v>
                </c:pt>
                <c:pt idx="4">
                  <c:v>0.6</c:v>
                </c:pt>
              </c:numCache>
            </c:numRef>
          </c:yVal>
          <c:smooth val="0"/>
          <c:extLst>
            <c:ext xmlns:c16="http://schemas.microsoft.com/office/drawing/2014/chart" uri="{C3380CC4-5D6E-409C-BE32-E72D297353CC}">
              <c16:uniqueId val="{00000002-00FA-4E4E-955C-CE114D07726F}"/>
            </c:ext>
          </c:extLst>
        </c:ser>
        <c:ser>
          <c:idx val="3"/>
          <c:order val="3"/>
          <c:spPr>
            <a:ln w="3175">
              <a:solidFill>
                <a:srgbClr val="000000"/>
              </a:solidFill>
              <a:prstDash val="solid"/>
            </a:ln>
          </c:spPr>
          <c:marker>
            <c:symbol val="none"/>
          </c:marker>
          <c:xVal>
            <c:numRef>
              <c:f>'Calcite diss'!$A$5:$A$9</c:f>
              <c:numCache>
                <c:formatCode>General</c:formatCode>
                <c:ptCount val="5"/>
                <c:pt idx="0">
                  <c:v>-1.5</c:v>
                </c:pt>
                <c:pt idx="1">
                  <c:v>-2</c:v>
                </c:pt>
                <c:pt idx="2">
                  <c:v>-2.5</c:v>
                </c:pt>
                <c:pt idx="3">
                  <c:v>-3</c:v>
                </c:pt>
                <c:pt idx="4">
                  <c:v>-3.5</c:v>
                </c:pt>
              </c:numCache>
            </c:numRef>
          </c:xVal>
          <c:yVal>
            <c:numRef>
              <c:f>'Calcite diss'!$T$5:$T$9</c:f>
              <c:numCache>
                <c:formatCode>0.00</c:formatCode>
                <c:ptCount val="5"/>
                <c:pt idx="0">
                  <c:v>6.3</c:v>
                </c:pt>
                <c:pt idx="1">
                  <c:v>4.2</c:v>
                </c:pt>
                <c:pt idx="2">
                  <c:v>2.8</c:v>
                </c:pt>
                <c:pt idx="3">
                  <c:v>1.8</c:v>
                </c:pt>
                <c:pt idx="4">
                  <c:v>1.2</c:v>
                </c:pt>
              </c:numCache>
            </c:numRef>
          </c:yVal>
          <c:smooth val="0"/>
          <c:extLst>
            <c:ext xmlns:c16="http://schemas.microsoft.com/office/drawing/2014/chart" uri="{C3380CC4-5D6E-409C-BE32-E72D297353CC}">
              <c16:uniqueId val="{00000003-00FA-4E4E-955C-CE114D07726F}"/>
            </c:ext>
          </c:extLst>
        </c:ser>
        <c:dLbls>
          <c:showLegendKey val="0"/>
          <c:showVal val="0"/>
          <c:showCatName val="0"/>
          <c:showSerName val="0"/>
          <c:showPercent val="0"/>
          <c:showBubbleSize val="0"/>
        </c:dLbls>
        <c:axId val="634745696"/>
        <c:axId val="636318760"/>
      </c:scatterChart>
      <c:valAx>
        <c:axId val="634745696"/>
        <c:scaling>
          <c:orientation val="minMax"/>
          <c:max val="0"/>
          <c:min val="-4"/>
        </c:scaling>
        <c:delete val="0"/>
        <c:axPos val="b"/>
        <c:title>
          <c:tx>
            <c:rich>
              <a:bodyPr/>
              <a:lstStyle/>
              <a:p>
                <a:pPr>
                  <a:defRPr/>
                </a:pPr>
                <a:r>
                  <a:rPr lang="en-US"/>
                  <a:t>pCO2</a:t>
                </a:r>
              </a:p>
            </c:rich>
          </c:tx>
          <c:layout>
            <c:manualLayout>
              <c:xMode val="edge"/>
              <c:yMode val="edge"/>
              <c:x val="0.46639511201629325"/>
              <c:y val="0.8657258753276085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636318760"/>
        <c:crosses val="autoZero"/>
        <c:crossBetween val="midCat"/>
      </c:valAx>
      <c:valAx>
        <c:axId val="636318760"/>
        <c:scaling>
          <c:orientation val="minMax"/>
          <c:max val="9"/>
        </c:scaling>
        <c:delete val="0"/>
        <c:axPos val="l"/>
        <c:majorGridlines>
          <c:spPr>
            <a:ln w="3175">
              <a:solidFill>
                <a:srgbClr val="000000"/>
              </a:solidFill>
              <a:prstDash val="solid"/>
            </a:ln>
          </c:spPr>
        </c:majorGridlines>
        <c:title>
          <c:tx>
            <c:rich>
              <a:bodyPr/>
              <a:lstStyle/>
              <a:p>
                <a:pPr>
                  <a:defRPr/>
                </a:pPr>
                <a:r>
                  <a:rPr lang="en-US"/>
                  <a:t>Ion (mmol/L)</a:t>
                </a:r>
              </a:p>
            </c:rich>
          </c:tx>
          <c:layout>
            <c:manualLayout>
              <c:xMode val="edge"/>
              <c:yMode val="edge"/>
              <c:x val="3.2586558044806514E-2"/>
              <c:y val="0.275618850104299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634745696"/>
        <c:crossesAt val="-4"/>
        <c:crossBetween val="midCat"/>
      </c:valAx>
      <c:spPr>
        <a:solidFill>
          <a:srgbClr val="FFFFFF"/>
        </a:solidFill>
        <a:ln w="12700">
          <a:solidFill>
            <a:srgbClr val="808080"/>
          </a:solidFill>
          <a:prstDash val="solid"/>
        </a:ln>
      </c:spPr>
    </c:plotArea>
    <c:legend>
      <c:legendPos val="r"/>
      <c:legendEntry>
        <c:idx val="2"/>
        <c:delete val="1"/>
      </c:legendEntry>
      <c:legendEntry>
        <c:idx val="3"/>
        <c:delete val="1"/>
      </c:legendEntry>
      <c:layout>
        <c:manualLayout>
          <c:xMode val="edge"/>
          <c:yMode val="edge"/>
          <c:x val="0.74405974202308311"/>
          <c:y val="9.5407102380753714E-2"/>
          <c:w val="0.20706042090970805"/>
          <c:h val="0.19434666073101289"/>
        </c:manualLayout>
      </c:layout>
      <c:overlay val="0"/>
      <c:spPr>
        <a:solidFill>
          <a:srgbClr val="FFFFFF"/>
        </a:solidFill>
        <a:ln w="3175">
          <a:solidFill>
            <a:srgbClr val="000000"/>
          </a:solidFill>
          <a:prstDash val="solid"/>
        </a:ln>
      </c:spPr>
    </c:legend>
    <c:plotVisOnly val="1"/>
    <c:dispBlanksAs val="gap"/>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162932790224034"/>
          <c:y val="9.1872950034766393E-2"/>
          <c:w val="0.75560081466395213"/>
          <c:h val="0.66431210025138754"/>
        </c:manualLayout>
      </c:layout>
      <c:scatterChart>
        <c:scatterStyle val="lineMarker"/>
        <c:varyColors val="0"/>
        <c:ser>
          <c:idx val="0"/>
          <c:order val="0"/>
          <c:tx>
            <c:strRef>
              <c:f>'Calcite diss'!$C$22</c:f>
              <c:strCache>
                <c:ptCount val="1"/>
                <c:pt idx="0">
                  <c:v>0</c:v>
                </c:pt>
              </c:strCache>
            </c:strRef>
          </c:tx>
          <c:spPr>
            <a:ln w="28575">
              <a:noFill/>
            </a:ln>
          </c:spPr>
          <c:marker>
            <c:symbol val="circle"/>
            <c:size val="4"/>
            <c:spPr>
              <a:noFill/>
              <a:ln>
                <a:solidFill>
                  <a:schemeClr val="tx1"/>
                </a:solidFill>
                <a:prstDash val="solid"/>
              </a:ln>
            </c:spPr>
          </c:marker>
          <c:xVal>
            <c:numRef>
              <c:f>'Calcite diss'!$F$23:$F$522</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'Calcite diss'!$C$23:$C$522</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yVal>
          <c:smooth val="0"/>
          <c:extLst>
            <c:ext xmlns:c16="http://schemas.microsoft.com/office/drawing/2014/chart" uri="{C3380CC4-5D6E-409C-BE32-E72D297353CC}">
              <c16:uniqueId val="{00000000-BA3C-4D1D-BB4C-D6AFCD7BFDEE}"/>
            </c:ext>
          </c:extLst>
        </c:ser>
        <c:dLbls>
          <c:showLegendKey val="0"/>
          <c:showVal val="0"/>
          <c:showCatName val="0"/>
          <c:showSerName val="0"/>
          <c:showPercent val="0"/>
          <c:showBubbleSize val="0"/>
        </c:dLbls>
        <c:axId val="636324248"/>
        <c:axId val="636319936"/>
      </c:scatterChart>
      <c:valAx>
        <c:axId val="636324248"/>
        <c:scaling>
          <c:orientation val="minMax"/>
          <c:max val="0"/>
        </c:scaling>
        <c:delete val="0"/>
        <c:axPos val="b"/>
        <c:title>
          <c:tx>
            <c:rich>
              <a:bodyPr/>
              <a:lstStyle/>
              <a:p>
                <a:pPr>
                  <a:defRPr/>
                </a:pPr>
                <a:r>
                  <a:rPr lang="en-US"/>
                  <a:t>pCO2</a:t>
                </a:r>
              </a:p>
            </c:rich>
          </c:tx>
          <c:layout>
            <c:manualLayout>
              <c:xMode val="edge"/>
              <c:yMode val="edge"/>
              <c:x val="0.51527494908350302"/>
              <c:y val="0.8657258753276085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636319936"/>
        <c:crosses val="autoZero"/>
        <c:crossBetween val="midCat"/>
        <c:majorUnit val="1"/>
      </c:valAx>
      <c:valAx>
        <c:axId val="636319936"/>
        <c:scaling>
          <c:orientation val="minMax"/>
          <c:max val="2"/>
        </c:scaling>
        <c:delete val="0"/>
        <c:axPos val="l"/>
        <c:majorGridlines>
          <c:spPr>
            <a:ln w="3175">
              <a:solidFill>
                <a:srgbClr val="000000"/>
              </a:solidFill>
              <a:prstDash val="solid"/>
            </a:ln>
          </c:spPr>
        </c:majorGridlines>
        <c:title>
          <c:tx>
            <c:rich>
              <a:bodyPr/>
              <a:lstStyle/>
              <a:p>
                <a:pPr>
                  <a:defRPr/>
                </a:pPr>
                <a:r>
                  <a:rPr lang="en-US"/>
                  <a:t>SI</a:t>
                </a:r>
                <a:r>
                  <a:rPr lang="en-US" baseline="-25000"/>
                  <a:t>Calcite</a:t>
                </a:r>
              </a:p>
            </c:rich>
          </c:tx>
          <c:layout>
            <c:manualLayout>
              <c:xMode val="edge"/>
              <c:yMode val="edge"/>
              <c:x val="3.2586558044806514E-2"/>
              <c:y val="0.339223200128368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636324248"/>
        <c:crossesAt val="-4"/>
        <c:crossBetween val="midCat"/>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85947046843196"/>
          <c:y val="9.1872950034766393E-2"/>
          <c:w val="0.80244399185336057"/>
          <c:h val="0.66431210025138754"/>
        </c:manualLayout>
      </c:layout>
      <c:scatterChart>
        <c:scatterStyle val="lineMarker"/>
        <c:varyColors val="0"/>
        <c:ser>
          <c:idx val="3"/>
          <c:order val="0"/>
          <c:tx>
            <c:strRef>
              <c:f>'Poll ind'!$D$3</c:f>
              <c:strCache>
                <c:ptCount val="1"/>
                <c:pt idx="0">
                  <c:v>0</c:v>
                </c:pt>
              </c:strCache>
            </c:strRef>
          </c:tx>
          <c:spPr>
            <a:ln w="28575">
              <a:noFill/>
            </a:ln>
          </c:spPr>
          <c:marker>
            <c:symbol val="circle"/>
            <c:size val="4"/>
            <c:spPr>
              <a:noFill/>
              <a:ln>
                <a:solidFill>
                  <a:srgbClr val="000000"/>
                </a:solidFill>
                <a:prstDash val="solid"/>
              </a:ln>
            </c:spPr>
          </c:marker>
          <c:xVal>
            <c:numRef>
              <c:f>'Poll ind'!$C$4:$C$503</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xVal>
          <c:yVal>
            <c:numRef>
              <c:f>'Poll ind'!$D$4:$D$503</c:f>
              <c:numCache>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yVal>
          <c:smooth val="0"/>
          <c:extLst>
            <c:ext xmlns:c16="http://schemas.microsoft.com/office/drawing/2014/chart" uri="{C3380CC4-5D6E-409C-BE32-E72D297353CC}">
              <c16:uniqueId val="{00000000-9DB9-435F-B55D-CEBF28469E58}"/>
            </c:ext>
          </c:extLst>
        </c:ser>
        <c:dLbls>
          <c:showLegendKey val="0"/>
          <c:showVal val="0"/>
          <c:showCatName val="0"/>
          <c:showSerName val="0"/>
          <c:showPercent val="0"/>
          <c:showBubbleSize val="0"/>
        </c:dLbls>
        <c:axId val="636321112"/>
        <c:axId val="636323856"/>
      </c:scatterChart>
      <c:valAx>
        <c:axId val="636321112"/>
        <c:scaling>
          <c:orientation val="minMax"/>
        </c:scaling>
        <c:delete val="0"/>
        <c:axPos val="b"/>
        <c:title>
          <c:tx>
            <c:rich>
              <a:bodyPr/>
              <a:lstStyle/>
              <a:p>
                <a:pPr>
                  <a:defRPr/>
                </a:pPr>
                <a:r>
                  <a:rPr lang="en-US"/>
                  <a:t>[Cl] (mmol/L)</a:t>
                </a:r>
              </a:p>
            </c:rich>
          </c:tx>
          <c:layout>
            <c:manualLayout>
              <c:xMode val="edge"/>
              <c:yMode val="edge"/>
              <c:x val="0.45417515274949083"/>
              <c:y val="0.8657258753276085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636323856"/>
        <c:crosses val="autoZero"/>
        <c:crossBetween val="midCat"/>
      </c:valAx>
      <c:valAx>
        <c:axId val="636323856"/>
        <c:scaling>
          <c:orientation val="minMax"/>
        </c:scaling>
        <c:delete val="0"/>
        <c:axPos val="l"/>
        <c:majorGridlines>
          <c:spPr>
            <a:ln w="3175">
              <a:solidFill>
                <a:srgbClr val="000000"/>
              </a:solidFill>
              <a:prstDash val="solid"/>
            </a:ln>
          </c:spPr>
        </c:majorGridlines>
        <c:title>
          <c:tx>
            <c:rich>
              <a:bodyPr/>
              <a:lstStyle/>
              <a:p>
                <a:pPr>
                  <a:defRPr/>
                </a:pPr>
                <a:r>
                  <a:rPr lang="en-US"/>
                  <a:t>Pollution Index</a:t>
                </a:r>
              </a:p>
            </c:rich>
          </c:tx>
          <c:layout>
            <c:manualLayout>
              <c:xMode val="edge"/>
              <c:yMode val="edge"/>
              <c:x val="1.6293279022403261E-2"/>
              <c:y val="0.20965879265091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636321112"/>
        <c:crosses val="autoZero"/>
        <c:crossBetween val="midCat"/>
        <c:majorUnit val="1"/>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428625</xdr:colOff>
      <xdr:row>0</xdr:row>
      <xdr:rowOff>104775</xdr:rowOff>
    </xdr:from>
    <xdr:to>
      <xdr:col>11</xdr:col>
      <xdr:colOff>247650</xdr:colOff>
      <xdr:row>13</xdr:row>
      <xdr:rowOff>133350</xdr:rowOff>
    </xdr:to>
    <xdr:sp macro="" textlink="">
      <xdr:nvSpPr>
        <xdr:cNvPr id="5121" name="Text Box 1">
          <a:extLst>
            <a:ext uri="{FF2B5EF4-FFF2-40B4-BE49-F238E27FC236}">
              <a16:creationId xmlns:a16="http://schemas.microsoft.com/office/drawing/2014/main" id="{00000000-0008-0000-0000-000001140000}"/>
            </a:ext>
          </a:extLst>
        </xdr:cNvPr>
        <xdr:cNvSpPr txBox="1">
          <a:spLocks noChangeArrowheads="1"/>
        </xdr:cNvSpPr>
      </xdr:nvSpPr>
      <xdr:spPr bwMode="auto">
        <a:xfrm>
          <a:off x="2943225" y="104775"/>
          <a:ext cx="4086225" cy="2133600"/>
        </a:xfrm>
        <a:prstGeom prst="rect">
          <a:avLst/>
        </a:prstGeom>
        <a:solidFill>
          <a:srgbClr val="FFFFFF"/>
        </a:solidFill>
        <a:ln w="9525">
          <a:solidFill>
            <a:srgbClr val="000000"/>
          </a:solidFill>
          <a:miter lim="800000"/>
          <a:headEnd/>
          <a:tailEnd/>
        </a:ln>
      </xdr:spPr>
      <xdr:txBody>
        <a:bodyPr vertOverflow="clip" wrap="square" lIns="36576" tIns="27432" rIns="36576" bIns="0" anchor="t" upright="1"/>
        <a:lstStyle/>
        <a:p>
          <a:pPr algn="ctr" rtl="0">
            <a:defRPr sz="1000"/>
          </a:pPr>
          <a:endParaRPr lang="en-US" sz="1200" b="1" i="0" u="none" strike="noStrike" baseline="0">
            <a:solidFill>
              <a:srgbClr val="000000"/>
            </a:solidFill>
            <a:latin typeface="Arial"/>
            <a:cs typeface="Arial"/>
          </a:endParaRPr>
        </a:p>
        <a:p>
          <a:pPr algn="ctr" rtl="0">
            <a:defRPr sz="1000"/>
          </a:pPr>
          <a:r>
            <a:rPr lang="en-US" sz="1200" b="1" i="0" u="none" strike="noStrike" baseline="0">
              <a:solidFill>
                <a:srgbClr val="000000"/>
              </a:solidFill>
              <a:latin typeface="Arial"/>
              <a:cs typeface="Arial"/>
            </a:rPr>
            <a:t>ChemDiagnostics</a:t>
          </a:r>
        </a:p>
        <a:p>
          <a:pPr algn="ctr" rtl="0">
            <a:defRPr sz="1000"/>
          </a:pPr>
          <a:r>
            <a:rPr lang="en-US" sz="1200" b="1" i="0" u="none" strike="noStrike" baseline="0">
              <a:solidFill>
                <a:srgbClr val="000000"/>
              </a:solidFill>
              <a:latin typeface="Arial"/>
              <a:cs typeface="Arial"/>
            </a:rPr>
            <a:t>version 5</a:t>
          </a:r>
        </a:p>
        <a:p>
          <a:pPr algn="ctr" rtl="0">
            <a:defRPr sz="1000"/>
          </a:pPr>
          <a:r>
            <a:rPr lang="en-US" sz="1200" b="1" i="0" u="none" strike="noStrike" baseline="0">
              <a:solidFill>
                <a:srgbClr val="000000"/>
              </a:solidFill>
              <a:latin typeface="Arial"/>
              <a:cs typeface="Arial"/>
            </a:rPr>
            <a:t>January 2017</a:t>
          </a:r>
        </a:p>
        <a:p>
          <a:pPr algn="ctr" rtl="0">
            <a:defRPr sz="1000"/>
          </a:pPr>
          <a:endParaRPr lang="en-US" sz="1200" b="1" i="0" u="none" strike="noStrike" baseline="0">
            <a:solidFill>
              <a:srgbClr val="000000"/>
            </a:solidFill>
            <a:latin typeface="Arial"/>
            <a:cs typeface="Arial"/>
          </a:endParaRPr>
        </a:p>
        <a:p>
          <a:pPr algn="ctr" rtl="0">
            <a:defRPr sz="1000"/>
          </a:pPr>
          <a:r>
            <a:rPr lang="en-US" sz="1200" b="1" i="0" u="none" strike="noStrike" baseline="0">
              <a:solidFill>
                <a:srgbClr val="000000"/>
              </a:solidFill>
              <a:latin typeface="Arial"/>
              <a:cs typeface="Arial"/>
            </a:rPr>
            <a:t>prepared by</a:t>
          </a:r>
        </a:p>
        <a:p>
          <a:pPr algn="ctr" rtl="0">
            <a:defRPr sz="1000"/>
          </a:pPr>
          <a:endParaRPr lang="en-US" sz="1200" b="1" i="0" u="none" strike="noStrike" baseline="0">
            <a:solidFill>
              <a:srgbClr val="000000"/>
            </a:solidFill>
            <a:latin typeface="Arial"/>
            <a:cs typeface="Arial"/>
          </a:endParaRPr>
        </a:p>
        <a:p>
          <a:pPr algn="ctr" rtl="0">
            <a:defRPr sz="1000"/>
          </a:pPr>
          <a:r>
            <a:rPr lang="en-US" sz="1600" b="1" i="0" u="none" strike="noStrike" baseline="0">
              <a:solidFill>
                <a:srgbClr val="000000"/>
              </a:solidFill>
              <a:latin typeface="Arial"/>
              <a:cs typeface="Arial"/>
            </a:rPr>
            <a:t>Jan Willem Foppen</a:t>
          </a:r>
          <a:endParaRPr lang="en-US" sz="1200" b="1" i="0" u="none" strike="noStrike" baseline="0">
            <a:solidFill>
              <a:srgbClr val="000000"/>
            </a:solidFill>
            <a:latin typeface="Arial"/>
            <a:cs typeface="Arial"/>
          </a:endParaRPr>
        </a:p>
        <a:p>
          <a:pPr algn="ctr" rtl="0">
            <a:defRPr sz="1000"/>
          </a:pPr>
          <a:r>
            <a:rPr lang="en-US" sz="1200" b="1" i="0" u="none" strike="noStrike" baseline="0">
              <a:solidFill>
                <a:srgbClr val="000000"/>
              </a:solidFill>
              <a:latin typeface="Arial"/>
              <a:cs typeface="Arial"/>
            </a:rPr>
            <a:t>UNESCO-IHE</a:t>
          </a:r>
        </a:p>
        <a:p>
          <a:pPr algn="ctr" rtl="0">
            <a:defRPr sz="1000"/>
          </a:pPr>
          <a:endParaRPr lang="en-US" sz="1200" b="1" i="0" u="none" strike="noStrike" baseline="0">
            <a:solidFill>
              <a:srgbClr val="000000"/>
            </a:solidFill>
            <a:latin typeface="Arial"/>
            <a:cs typeface="Arial"/>
          </a:endParaRPr>
        </a:p>
        <a:p>
          <a:pPr algn="ctr" rtl="0">
            <a:defRPr sz="1000"/>
          </a:pPr>
          <a:endParaRPr lang="en-US" sz="1200" b="1" i="0" u="none" strike="noStrike" baseline="0">
            <a:solidFill>
              <a:srgbClr val="000000"/>
            </a:solidFill>
            <a:latin typeface="Arial"/>
            <a:cs typeface="Arial"/>
          </a:endParaRPr>
        </a:p>
      </xdr:txBody>
    </xdr:sp>
    <xdr:clientData/>
  </xdr:twoCellAnchor>
  <xdr:twoCellAnchor>
    <xdr:from>
      <xdr:col>14</xdr:col>
      <xdr:colOff>123825</xdr:colOff>
      <xdr:row>0</xdr:row>
      <xdr:rowOff>0</xdr:rowOff>
    </xdr:from>
    <xdr:to>
      <xdr:col>17</xdr:col>
      <xdr:colOff>590550</xdr:colOff>
      <xdr:row>3</xdr:row>
      <xdr:rowOff>57150</xdr:rowOff>
    </xdr:to>
    <xdr:pic>
      <xdr:nvPicPr>
        <xdr:cNvPr id="5214" name="Picture 4">
          <a:extLst>
            <a:ext uri="{FF2B5EF4-FFF2-40B4-BE49-F238E27FC236}">
              <a16:creationId xmlns:a16="http://schemas.microsoft.com/office/drawing/2014/main" id="{00000000-0008-0000-0000-00005E1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734425" y="0"/>
          <a:ext cx="2295525" cy="542925"/>
        </a:xfrm>
        <a:prstGeom prst="rect">
          <a:avLst/>
        </a:prstGeom>
        <a:noFill/>
        <a:ln w="9525">
          <a:noFill/>
          <a:miter lim="800000"/>
          <a:headEnd/>
          <a:tailEnd/>
        </a:ln>
      </xdr:spPr>
    </xdr:pic>
    <xdr:clientData/>
  </xdr:twoCellAnchor>
  <xdr:twoCellAnchor>
    <xdr:from>
      <xdr:col>14</xdr:col>
      <xdr:colOff>76200</xdr:colOff>
      <xdr:row>56</xdr:row>
      <xdr:rowOff>95250</xdr:rowOff>
    </xdr:from>
    <xdr:to>
      <xdr:col>17</xdr:col>
      <xdr:colOff>542925</xdr:colOff>
      <xdr:row>59</xdr:row>
      <xdr:rowOff>152400</xdr:rowOff>
    </xdr:to>
    <xdr:pic>
      <xdr:nvPicPr>
        <xdr:cNvPr id="5215" name="Picture 5">
          <a:extLst>
            <a:ext uri="{FF2B5EF4-FFF2-40B4-BE49-F238E27FC236}">
              <a16:creationId xmlns:a16="http://schemas.microsoft.com/office/drawing/2014/main" id="{00000000-0008-0000-0000-00005F1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686800" y="8105775"/>
          <a:ext cx="229552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600075</xdr:colOff>
      <xdr:row>6</xdr:row>
      <xdr:rowOff>142875</xdr:rowOff>
    </xdr:from>
    <xdr:to>
      <xdr:col>12</xdr:col>
      <xdr:colOff>295275</xdr:colOff>
      <xdr:row>23</xdr:row>
      <xdr:rowOff>133350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223837</xdr:colOff>
      <xdr:row>3</xdr:row>
      <xdr:rowOff>157163</xdr:rowOff>
    </xdr:from>
    <xdr:to>
      <xdr:col>30</xdr:col>
      <xdr:colOff>528637</xdr:colOff>
      <xdr:row>21</xdr:row>
      <xdr:rowOff>0</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228600</xdr:colOff>
      <xdr:row>21</xdr:row>
      <xdr:rowOff>133350</xdr:rowOff>
    </xdr:from>
    <xdr:to>
      <xdr:col>30</xdr:col>
      <xdr:colOff>533400</xdr:colOff>
      <xdr:row>38</xdr:row>
      <xdr:rowOff>123825</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219075</xdr:colOff>
      <xdr:row>40</xdr:row>
      <xdr:rowOff>0</xdr:rowOff>
    </xdr:from>
    <xdr:to>
      <xdr:col>30</xdr:col>
      <xdr:colOff>523875</xdr:colOff>
      <xdr:row>56</xdr:row>
      <xdr:rowOff>152400</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95250</xdr:rowOff>
    </xdr:from>
    <xdr:to>
      <xdr:col>9</xdr:col>
      <xdr:colOff>600075</xdr:colOff>
      <xdr:row>42</xdr:row>
      <xdr:rowOff>152400</xdr:rowOff>
    </xdr:to>
    <xdr:graphicFrame macro="">
      <xdr:nvGraphicFramePr>
        <xdr:cNvPr id="2" name="Chart 2">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26</xdr:col>
      <xdr:colOff>189440</xdr:colOff>
      <xdr:row>42</xdr:row>
      <xdr:rowOff>70907</xdr:rowOff>
    </xdr:from>
    <xdr:to>
      <xdr:col>41</xdr:col>
      <xdr:colOff>475688</xdr:colOff>
      <xdr:row>83</xdr:row>
      <xdr:rowOff>95249</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142875</xdr:colOff>
      <xdr:row>2</xdr:row>
      <xdr:rowOff>19051</xdr:rowOff>
    </xdr:from>
    <xdr:to>
      <xdr:col>40</xdr:col>
      <xdr:colOff>267759</xdr:colOff>
      <xdr:row>19</xdr:row>
      <xdr:rowOff>96308</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430439</xdr:colOff>
      <xdr:row>6</xdr:row>
      <xdr:rowOff>67130</xdr:rowOff>
    </xdr:from>
    <xdr:to>
      <xdr:col>7</xdr:col>
      <xdr:colOff>428625</xdr:colOff>
      <xdr:row>13</xdr:row>
      <xdr:rowOff>38101</xdr:rowOff>
    </xdr:to>
    <xdr:sp macro="" textlink="">
      <xdr:nvSpPr>
        <xdr:cNvPr id="2" name="Rectangular Callout 1">
          <a:extLst>
            <a:ext uri="{FF2B5EF4-FFF2-40B4-BE49-F238E27FC236}">
              <a16:creationId xmlns:a16="http://schemas.microsoft.com/office/drawing/2014/main" id="{00000000-0008-0000-0A00-000002000000}"/>
            </a:ext>
          </a:extLst>
        </xdr:cNvPr>
        <xdr:cNvSpPr/>
      </xdr:nvSpPr>
      <xdr:spPr>
        <a:xfrm>
          <a:off x="2259239" y="1038680"/>
          <a:ext cx="2436586" cy="1104446"/>
        </a:xfrm>
        <a:prstGeom prst="wedgeRectCallout">
          <a:avLst>
            <a:gd name="adj1" fmla="val -52936"/>
            <a:gd name="adj2" fmla="val -98236"/>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1. In the name box (above left), select range xsection and copy paste (</a:t>
          </a:r>
          <a:r>
            <a:rPr lang="en-GB" sz="1400" b="1" u="sng">
              <a:solidFill>
                <a:schemeClr val="tx1"/>
              </a:solidFill>
            </a:rPr>
            <a:t>as</a:t>
          </a:r>
          <a:r>
            <a:rPr lang="en-GB" sz="1400" b="1" u="sng" baseline="0">
              <a:solidFill>
                <a:schemeClr val="tx1"/>
              </a:solidFill>
            </a:rPr>
            <a:t> values</a:t>
          </a:r>
          <a:r>
            <a:rPr lang="en-GB" sz="1400" baseline="0">
              <a:solidFill>
                <a:schemeClr val="tx1"/>
              </a:solidFill>
            </a:rPr>
            <a:t>) range xsection (A5:I504) to N5. </a:t>
          </a:r>
          <a:endParaRPr lang="en-GB" sz="1400">
            <a:solidFill>
              <a:sysClr val="windowText" lastClr="000000"/>
            </a:solidFill>
          </a:endParaRPr>
        </a:p>
      </xdr:txBody>
    </xdr:sp>
    <xdr:clientData/>
  </xdr:twoCellAnchor>
  <xdr:twoCellAnchor>
    <xdr:from>
      <xdr:col>26</xdr:col>
      <xdr:colOff>224204</xdr:colOff>
      <xdr:row>20</xdr:row>
      <xdr:rowOff>107914</xdr:rowOff>
    </xdr:from>
    <xdr:to>
      <xdr:col>39</xdr:col>
      <xdr:colOff>480647</xdr:colOff>
      <xdr:row>40</xdr:row>
      <xdr:rowOff>19049</xdr:rowOff>
    </xdr:to>
    <xdr:sp macro="" textlink="">
      <xdr:nvSpPr>
        <xdr:cNvPr id="5" name="Rectangular Callout 4">
          <a:extLst>
            <a:ext uri="{FF2B5EF4-FFF2-40B4-BE49-F238E27FC236}">
              <a16:creationId xmlns:a16="http://schemas.microsoft.com/office/drawing/2014/main" id="{00000000-0008-0000-0A00-000005000000}"/>
            </a:ext>
          </a:extLst>
        </xdr:cNvPr>
        <xdr:cNvSpPr/>
      </xdr:nvSpPr>
      <xdr:spPr>
        <a:xfrm>
          <a:off x="17388254" y="3346414"/>
          <a:ext cx="8181243" cy="3149635"/>
        </a:xfrm>
        <a:prstGeom prst="wedgeRectCallout">
          <a:avLst>
            <a:gd name="adj1" fmla="val -17528"/>
            <a:gd name="adj2" fmla="val -8583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3. If done</a:t>
          </a:r>
          <a:r>
            <a:rPr lang="en-GB" sz="1400" baseline="0">
              <a:solidFill>
                <a:schemeClr val="tx1"/>
              </a:solidFill>
            </a:rPr>
            <a:t> correct, you see here a map with a km grid. On the map are </a:t>
          </a:r>
          <a:r>
            <a:rPr lang="en-GB" sz="1400" b="1" baseline="0">
              <a:solidFill>
                <a:schemeClr val="tx2"/>
              </a:solidFill>
            </a:rPr>
            <a:t>blue points  </a:t>
          </a:r>
          <a:r>
            <a:rPr lang="en-GB" sz="1400" baseline="0">
              <a:solidFill>
                <a:schemeClr val="tx1"/>
              </a:solidFill>
            </a:rPr>
            <a:t>connected with a </a:t>
          </a:r>
          <a:r>
            <a:rPr lang="en-GB" sz="1400" b="1" baseline="0">
              <a:solidFill>
                <a:schemeClr val="tx1"/>
              </a:solidFill>
            </a:rPr>
            <a:t>black line</a:t>
          </a:r>
          <a:r>
            <a:rPr lang="en-GB" sz="1400" baseline="0">
              <a:solidFill>
                <a:schemeClr val="tx1"/>
              </a:solidFill>
            </a:rPr>
            <a:t>. Each point has a </a:t>
          </a:r>
          <a:r>
            <a:rPr lang="en-GB" sz="1400" b="1" baseline="0">
              <a:solidFill>
                <a:schemeClr val="bg1"/>
              </a:solidFill>
            </a:rPr>
            <a:t>white data label </a:t>
          </a:r>
          <a:r>
            <a:rPr lang="en-GB" sz="1400" baseline="0">
              <a:solidFill>
                <a:schemeClr val="tx1"/>
              </a:solidFill>
            </a:rPr>
            <a:t>indicating the location (A1-A10). Unfortunately the data label section of Excel is not without bugs. If you do not see the data labels, then go to 'format data labels'. In label options click on 'reset label text' (Bill Gates' way of admitting there is a bug somewhere). Then click on the points, right mouse click, 'add data labels', 'add data labels'. By default Excel then produces data labels with Y-values. Click on one of the data labels and the label options dialog box appears right. Tick the 'value from cells' box and select range Q5..Q504. Untick the Y-value box. This should work.</a:t>
          </a:r>
        </a:p>
        <a:p>
          <a:pPr algn="l"/>
          <a:endParaRPr lang="en-GB" sz="14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400">
              <a:solidFill>
                <a:sysClr val="windowText" lastClr="000000"/>
              </a:solidFill>
            </a:rPr>
            <a:t>4. The black line is the cross-section.</a:t>
          </a:r>
          <a:r>
            <a:rPr lang="en-GB" sz="1400" baseline="0">
              <a:solidFill>
                <a:sysClr val="windowText" lastClr="000000"/>
              </a:solidFill>
            </a:rPr>
            <a:t> </a:t>
          </a:r>
          <a:r>
            <a:rPr lang="en-GB" sz="1400">
              <a:solidFill>
                <a:sysClr val="windowText" lastClr="000000"/>
              </a:solidFill>
            </a:rPr>
            <a:t>Evaluate if </a:t>
          </a:r>
          <a:r>
            <a:rPr lang="en-GB" sz="1400" baseline="0">
              <a:solidFill>
                <a:sysClr val="windowText" lastClr="000000"/>
              </a:solidFill>
            </a:rPr>
            <a:t>this is what you want. If not, then in column A5 </a:t>
          </a:r>
          <a:r>
            <a:rPr kumimoji="0" lang="en-GB" sz="1800" b="1" i="0" u="none" strike="noStrike" kern="0" cap="none" spc="0" normalizeH="0" baseline="0" noProof="0">
              <a:ln>
                <a:noFill/>
              </a:ln>
              <a:solidFill>
                <a:prstClr val="black"/>
              </a:solidFill>
              <a:effectLst/>
              <a:uLnTx/>
              <a:uFillTx/>
              <a:latin typeface="+mn-lt"/>
              <a:ea typeface="+mn-ea"/>
              <a:cs typeface="+mn-cs"/>
            </a:rPr>
            <a:t>manually </a:t>
          </a:r>
          <a:r>
            <a:rPr kumimoji="0" lang="en-GB" sz="1400" b="0" i="0" u="none" strike="noStrike" kern="0" cap="none" spc="0" normalizeH="0" baseline="0" noProof="0">
              <a:ln>
                <a:noFill/>
              </a:ln>
              <a:solidFill>
                <a:prstClr val="black"/>
              </a:solidFill>
              <a:effectLst/>
              <a:uLnTx/>
              <a:uFillTx/>
              <a:latin typeface="+mn-lt"/>
              <a:ea typeface="+mn-ea"/>
              <a:cs typeface="+mn-cs"/>
            </a:rPr>
            <a:t>enter the desired point order number. Do not assign the same point number to more than 1 row. Also, d</a:t>
          </a:r>
          <a:r>
            <a:rPr kumimoji="0" lang="en-GB" sz="1400" b="0" i="0" u="none" strike="noStrike" kern="0" cap="none" spc="0" normalizeH="0" baseline="0" noProof="0">
              <a:ln>
                <a:noFill/>
              </a:ln>
              <a:solidFill>
                <a:sysClr val="windowText" lastClr="000000"/>
              </a:solidFill>
              <a:effectLst/>
              <a:uLnTx/>
              <a:uFillTx/>
              <a:latin typeface="+mn-lt"/>
              <a:ea typeface="+mn-ea"/>
              <a:cs typeface="+mn-cs"/>
            </a:rPr>
            <a:t>o not assign numbers to data points that you do not want to take up in the section.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mn-lt"/>
              <a:ea typeface="+mn-ea"/>
              <a:cs typeface="+mn-cs"/>
            </a:rPr>
            <a:t>5. Repeat steps 1-4. Evaluate the result.</a:t>
          </a:r>
        </a:p>
      </xdr:txBody>
    </xdr:sp>
    <xdr:clientData/>
  </xdr:twoCellAnchor>
  <xdr:twoCellAnchor>
    <xdr:from>
      <xdr:col>16</xdr:col>
      <xdr:colOff>382359</xdr:colOff>
      <xdr:row>6</xdr:row>
      <xdr:rowOff>91168</xdr:rowOff>
    </xdr:from>
    <xdr:to>
      <xdr:col>20</xdr:col>
      <xdr:colOff>581024</xdr:colOff>
      <xdr:row>14</xdr:row>
      <xdr:rowOff>66675</xdr:rowOff>
    </xdr:to>
    <xdr:sp macro="" textlink="">
      <xdr:nvSpPr>
        <xdr:cNvPr id="7" name="Rectangular Callout 6">
          <a:extLst>
            <a:ext uri="{FF2B5EF4-FFF2-40B4-BE49-F238E27FC236}">
              <a16:creationId xmlns:a16="http://schemas.microsoft.com/office/drawing/2014/main" id="{00000000-0008-0000-0A00-000007000000}"/>
            </a:ext>
          </a:extLst>
        </xdr:cNvPr>
        <xdr:cNvSpPr/>
      </xdr:nvSpPr>
      <xdr:spPr>
        <a:xfrm>
          <a:off x="11450409" y="1062718"/>
          <a:ext cx="2637065" cy="1270907"/>
        </a:xfrm>
        <a:prstGeom prst="wedgeRectCallout">
          <a:avLst>
            <a:gd name="adj1" fmla="val -52936"/>
            <a:gd name="adj2" fmla="val -98236"/>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2</a:t>
          </a:r>
          <a:r>
            <a:rPr lang="en-GB" sz="1400">
              <a:solidFill>
                <a:sysClr val="windowText" lastClr="000000"/>
              </a:solidFill>
            </a:rPr>
            <a:t>. In the name bx</a:t>
          </a:r>
          <a:r>
            <a:rPr lang="en-GB" sz="1400" baseline="0">
              <a:solidFill>
                <a:sysClr val="windowText" lastClr="000000"/>
              </a:solidFill>
            </a:rPr>
            <a:t> s</a:t>
          </a:r>
          <a:r>
            <a:rPr lang="en-GB" sz="1400">
              <a:solidFill>
                <a:sysClr val="windowText" lastClr="000000"/>
              </a:solidFill>
            </a:rPr>
            <a:t>elect range xsection2 (N5:W504). Tick</a:t>
          </a:r>
          <a:r>
            <a:rPr lang="en-GB" sz="1400" baseline="0">
              <a:solidFill>
                <a:sysClr val="windowText" lastClr="000000"/>
              </a:solidFill>
            </a:rPr>
            <a:t> the 'my data has headers' box. Then d</a:t>
          </a:r>
          <a:r>
            <a:rPr lang="en-GB" sz="1400">
              <a:solidFill>
                <a:sysClr val="windowText" lastClr="000000"/>
              </a:solidFill>
            </a:rPr>
            <a:t>ata sort xsection2 from low to high Point no.</a:t>
          </a:r>
        </a:p>
      </xdr:txBody>
    </xdr:sp>
    <xdr:clientData/>
  </xdr:twoCellAnchor>
  <xdr:twoCellAnchor>
    <xdr:from>
      <xdr:col>42</xdr:col>
      <xdr:colOff>451023</xdr:colOff>
      <xdr:row>5</xdr:row>
      <xdr:rowOff>93053</xdr:rowOff>
    </xdr:from>
    <xdr:to>
      <xdr:col>53</xdr:col>
      <xdr:colOff>408842</xdr:colOff>
      <xdr:row>19</xdr:row>
      <xdr:rowOff>38101</xdr:rowOff>
    </xdr:to>
    <xdr:sp macro="" textlink="">
      <xdr:nvSpPr>
        <xdr:cNvPr id="10" name="Rectangular Callout 9">
          <a:extLst>
            <a:ext uri="{FF2B5EF4-FFF2-40B4-BE49-F238E27FC236}">
              <a16:creationId xmlns:a16="http://schemas.microsoft.com/office/drawing/2014/main" id="{00000000-0008-0000-0A00-00000A000000}"/>
            </a:ext>
          </a:extLst>
        </xdr:cNvPr>
        <xdr:cNvSpPr/>
      </xdr:nvSpPr>
      <xdr:spPr>
        <a:xfrm>
          <a:off x="27368673" y="902678"/>
          <a:ext cx="6663419" cy="2211998"/>
        </a:xfrm>
        <a:prstGeom prst="wedgeRectCallout">
          <a:avLst>
            <a:gd name="adj1" fmla="val -70149"/>
            <a:gd name="adj2" fmla="val -16845"/>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How to add the map?</a:t>
          </a:r>
        </a:p>
        <a:p>
          <a:pPr algn="l"/>
          <a:endParaRPr lang="en-GB" sz="1400" baseline="0">
            <a:solidFill>
              <a:schemeClr val="tx1"/>
            </a:solidFill>
          </a:endParaRPr>
        </a:p>
        <a:p>
          <a:pPr algn="l"/>
          <a:r>
            <a:rPr lang="en-GB" sz="1400" baseline="0">
              <a:solidFill>
                <a:schemeClr val="tx1"/>
              </a:solidFill>
            </a:rPr>
            <a:t>- Go to Google Earth and add a placemarker at (x_min, y_min) and at (x_max. y_max) as determined by you in the graph. Save the Google image as a jpg. </a:t>
          </a:r>
        </a:p>
        <a:p>
          <a:pPr algn="l"/>
          <a:r>
            <a:rPr lang="en-GB" sz="1400" baseline="0">
              <a:solidFill>
                <a:schemeClr val="tx1"/>
              </a:solidFill>
            </a:rPr>
            <a:t>- Then go to Insert - Pictures and insert the picture in the sheet. Crop the picture up to the boundaries determined by the two placemarkers. </a:t>
          </a:r>
        </a:p>
        <a:p>
          <a:pPr algn="l"/>
          <a:r>
            <a:rPr lang="en-GB" sz="1400" baseline="0">
              <a:solidFill>
                <a:schemeClr val="tx1"/>
              </a:solidFill>
            </a:rPr>
            <a:t>- Right mouse click on the picture and press copy.</a:t>
          </a:r>
        </a:p>
        <a:p>
          <a:pPr algn="l"/>
          <a:r>
            <a:rPr lang="en-GB" sz="1400" baseline="0">
              <a:solidFill>
                <a:schemeClr val="tx1"/>
              </a:solidFill>
            </a:rPr>
            <a:t>- In the graph, go to Format Plot Area - Picture or Texture fill and select Clipboard. </a:t>
          </a:r>
        </a:p>
        <a:p>
          <a:pPr algn="l"/>
          <a:r>
            <a:rPr lang="en-GB" sz="1400" baseline="0">
              <a:solidFill>
                <a:schemeClr val="tx1"/>
              </a:solidFill>
            </a:rPr>
            <a:t>- The Google Earth map is now the background of the cross-section line. </a:t>
          </a:r>
          <a:endParaRPr lang="en-GB" sz="1400">
            <a:solidFill>
              <a:schemeClr val="tx1"/>
            </a:solidFill>
          </a:endParaRPr>
        </a:p>
      </xdr:txBody>
    </xdr:sp>
    <xdr:clientData/>
  </xdr:twoCellAnchor>
  <xdr:twoCellAnchor>
    <xdr:from>
      <xdr:col>26</xdr:col>
      <xdr:colOff>581025</xdr:colOff>
      <xdr:row>88</xdr:row>
      <xdr:rowOff>0</xdr:rowOff>
    </xdr:from>
    <xdr:to>
      <xdr:col>36</xdr:col>
      <xdr:colOff>533400</xdr:colOff>
      <xdr:row>105</xdr:row>
      <xdr:rowOff>57150</xdr:rowOff>
    </xdr:to>
    <xdr:sp macro="" textlink="">
      <xdr:nvSpPr>
        <xdr:cNvPr id="13" name="Rectangular Callout 12">
          <a:extLst>
            <a:ext uri="{FF2B5EF4-FFF2-40B4-BE49-F238E27FC236}">
              <a16:creationId xmlns:a16="http://schemas.microsoft.com/office/drawing/2014/main" id="{00000000-0008-0000-0A00-00000D000000}"/>
            </a:ext>
          </a:extLst>
        </xdr:cNvPr>
        <xdr:cNvSpPr/>
      </xdr:nvSpPr>
      <xdr:spPr>
        <a:xfrm>
          <a:off x="17745075" y="14249400"/>
          <a:ext cx="6048375" cy="2809875"/>
        </a:xfrm>
        <a:prstGeom prst="wedgeRectCallout">
          <a:avLst>
            <a:gd name="adj1" fmla="val -16713"/>
            <a:gd name="adj2" fmla="val -113122"/>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5. If done</a:t>
          </a:r>
          <a:r>
            <a:rPr lang="en-GB" sz="1400" baseline="0">
              <a:solidFill>
                <a:schemeClr val="tx1"/>
              </a:solidFill>
            </a:rPr>
            <a:t> correct, you see here a cross-section with distance on the x-axis and elevation on the y-axis. Furthermore, a </a:t>
          </a:r>
          <a:r>
            <a:rPr lang="en-GB" sz="1400" b="1" baseline="0">
              <a:solidFill>
                <a:schemeClr val="tx1"/>
              </a:solidFill>
            </a:rPr>
            <a:t>bold black line </a:t>
          </a:r>
          <a:r>
            <a:rPr lang="en-GB" sz="1400" baseline="0">
              <a:solidFill>
                <a:schemeClr val="tx1"/>
              </a:solidFill>
            </a:rPr>
            <a:t>indicates the topographical elevation and above the line </a:t>
          </a:r>
          <a:r>
            <a:rPr lang="en-GB" sz="1400" b="1" baseline="0">
              <a:solidFill>
                <a:schemeClr val="tx1"/>
              </a:solidFill>
            </a:rPr>
            <a:t>black labels </a:t>
          </a:r>
          <a:r>
            <a:rPr lang="en-GB" sz="1400" baseline="0">
              <a:solidFill>
                <a:schemeClr val="tx1"/>
              </a:solidFill>
            </a:rPr>
            <a:t>indicating the locations (A1-A10) are given. In vertical direction for each location the mid-filter depths are given and each mid-filter depth has a data point indicating </a:t>
          </a:r>
          <a:r>
            <a:rPr lang="en-GB" sz="1400" b="1" baseline="0">
              <a:solidFill>
                <a:schemeClr val="tx1"/>
              </a:solidFill>
            </a:rPr>
            <a:t>the facies </a:t>
          </a:r>
          <a:r>
            <a:rPr lang="en-GB" sz="1400" baseline="0">
              <a:solidFill>
                <a:schemeClr val="tx1"/>
              </a:solidFill>
            </a:rPr>
            <a:t>(water type, redox index, pollution index and calcite saturation index). If you do not see the 2 sets of data labels, then -again- click on 'reset label text'. Then click on one of the the point sets, right mouse click, 'add data labels', 'add data labels'. By default Excel then produces data labels with Y-values. Click on one of the data labels and the label options dialog box appears right. Tick the 'value from cells' box and select range Q5..Q504 for the locations and select range V5..V504 for the facies. For each data label set, untick the Y-value box.</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333375</xdr:colOff>
      <xdr:row>42</xdr:row>
      <xdr:rowOff>38100</xdr:rowOff>
    </xdr:from>
    <xdr:to>
      <xdr:col>18</xdr:col>
      <xdr:colOff>85725</xdr:colOff>
      <xdr:row>61</xdr:row>
      <xdr:rowOff>19050</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22</xdr:row>
      <xdr:rowOff>28575</xdr:rowOff>
    </xdr:from>
    <xdr:to>
      <xdr:col>18</xdr:col>
      <xdr:colOff>114300</xdr:colOff>
      <xdr:row>41</xdr:row>
      <xdr:rowOff>9525</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342900</xdr:colOff>
      <xdr:row>5</xdr:row>
      <xdr:rowOff>76200</xdr:rowOff>
    </xdr:from>
    <xdr:to>
      <xdr:col>17</xdr:col>
      <xdr:colOff>95250</xdr:colOff>
      <xdr:row>24</xdr:row>
      <xdr:rowOff>57150</xdr:rowOff>
    </xdr:to>
    <xdr:graphicFrame macro="">
      <xdr:nvGraphicFramePr>
        <xdr:cNvPr id="3" name="Chart 3">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brr.cr.usgs.gov/projects/GWC_coupled/phreeq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7:Q89"/>
  <sheetViews>
    <sheetView tabSelected="1" topLeftCell="A16" workbookViewId="0">
      <selection activeCell="A17" sqref="A17"/>
    </sheetView>
  </sheetViews>
  <sheetFormatPr defaultRowHeight="12.45" x14ac:dyDescent="0.3"/>
  <cols>
    <col min="2" max="2" width="17.3046875" customWidth="1"/>
  </cols>
  <sheetData>
    <row r="17" spans="2:3" ht="17.600000000000001" x14ac:dyDescent="0.4">
      <c r="B17" s="13" t="s">
        <v>89</v>
      </c>
    </row>
    <row r="18" spans="2:3" ht="12.75" customHeight="1" x14ac:dyDescent="0.4">
      <c r="B18" s="13"/>
      <c r="C18" s="13"/>
    </row>
    <row r="19" spans="2:3" ht="12.75" customHeight="1" x14ac:dyDescent="0.3">
      <c r="B19" s="15" t="s">
        <v>88</v>
      </c>
      <c r="C19" s="15" t="s">
        <v>61</v>
      </c>
    </row>
    <row r="20" spans="2:3" ht="12.75" customHeight="1" x14ac:dyDescent="0.3">
      <c r="B20" s="15"/>
      <c r="C20" s="15"/>
    </row>
    <row r="21" spans="2:3" x14ac:dyDescent="0.3">
      <c r="B21" t="s">
        <v>62</v>
      </c>
      <c r="C21" t="s">
        <v>146</v>
      </c>
    </row>
    <row r="22" spans="2:3" x14ac:dyDescent="0.3">
      <c r="B22" t="s">
        <v>63</v>
      </c>
      <c r="C22" t="s">
        <v>145</v>
      </c>
    </row>
    <row r="23" spans="2:3" x14ac:dyDescent="0.3">
      <c r="B23" t="s">
        <v>64</v>
      </c>
      <c r="C23" t="s">
        <v>144</v>
      </c>
    </row>
    <row r="24" spans="2:3" x14ac:dyDescent="0.3">
      <c r="B24" t="s">
        <v>58</v>
      </c>
      <c r="C24" t="s">
        <v>143</v>
      </c>
    </row>
    <row r="25" spans="2:3" x14ac:dyDescent="0.3">
      <c r="B25" t="s">
        <v>138</v>
      </c>
      <c r="C25" t="s">
        <v>142</v>
      </c>
    </row>
    <row r="26" spans="2:3" x14ac:dyDescent="0.3">
      <c r="B26" t="s">
        <v>68</v>
      </c>
      <c r="C26" t="s">
        <v>141</v>
      </c>
    </row>
    <row r="27" spans="2:3" x14ac:dyDescent="0.3">
      <c r="B27" t="s">
        <v>155</v>
      </c>
      <c r="C27" t="s">
        <v>156</v>
      </c>
    </row>
    <row r="28" spans="2:3" x14ac:dyDescent="0.3">
      <c r="B28" t="s">
        <v>242</v>
      </c>
      <c r="C28" t="s">
        <v>243</v>
      </c>
    </row>
    <row r="29" spans="2:3" x14ac:dyDescent="0.3">
      <c r="B29" s="95" t="s">
        <v>209</v>
      </c>
      <c r="C29" s="95" t="s">
        <v>210</v>
      </c>
    </row>
    <row r="30" spans="2:3" x14ac:dyDescent="0.3">
      <c r="B30" s="95" t="s">
        <v>211</v>
      </c>
      <c r="C30" s="95" t="s">
        <v>212</v>
      </c>
    </row>
    <row r="31" spans="2:3" x14ac:dyDescent="0.3">
      <c r="B31" t="s">
        <v>137</v>
      </c>
      <c r="C31" s="95" t="s">
        <v>213</v>
      </c>
    </row>
    <row r="32" spans="2:3" x14ac:dyDescent="0.3">
      <c r="B32" t="s">
        <v>139</v>
      </c>
      <c r="C32" s="95" t="s">
        <v>214</v>
      </c>
    </row>
    <row r="33" spans="2:3" x14ac:dyDescent="0.3">
      <c r="B33" t="s">
        <v>140</v>
      </c>
      <c r="C33" t="s">
        <v>157</v>
      </c>
    </row>
    <row r="34" spans="2:3" x14ac:dyDescent="0.3">
      <c r="B34" t="s">
        <v>154</v>
      </c>
      <c r="C34" s="95" t="s">
        <v>215</v>
      </c>
    </row>
    <row r="38" spans="2:3" ht="17.600000000000001" x14ac:dyDescent="0.4">
      <c r="B38" s="13" t="s">
        <v>78</v>
      </c>
    </row>
    <row r="39" spans="2:3" ht="17.600000000000001" x14ac:dyDescent="0.4">
      <c r="B39" s="13"/>
    </row>
    <row r="40" spans="2:3" ht="15.45" x14ac:dyDescent="0.4">
      <c r="B40" s="14" t="s">
        <v>90</v>
      </c>
    </row>
    <row r="41" spans="2:3" x14ac:dyDescent="0.3">
      <c r="B41" t="s">
        <v>92</v>
      </c>
    </row>
    <row r="42" spans="2:3" x14ac:dyDescent="0.3">
      <c r="B42" t="s">
        <v>147</v>
      </c>
    </row>
    <row r="43" spans="2:3" x14ac:dyDescent="0.3">
      <c r="B43" t="s">
        <v>148</v>
      </c>
    </row>
    <row r="45" spans="2:3" x14ac:dyDescent="0.3">
      <c r="B45" t="s">
        <v>105</v>
      </c>
    </row>
    <row r="47" spans="2:3" x14ac:dyDescent="0.3">
      <c r="B47" s="12" t="s">
        <v>79</v>
      </c>
    </row>
    <row r="48" spans="2:3" x14ac:dyDescent="0.3">
      <c r="B48" s="12"/>
    </row>
    <row r="49" spans="2:17" x14ac:dyDescent="0.3">
      <c r="B49" t="s">
        <v>236</v>
      </c>
    </row>
    <row r="51" spans="2:17" x14ac:dyDescent="0.3">
      <c r="B51" t="s">
        <v>93</v>
      </c>
    </row>
    <row r="52" spans="2:17" x14ac:dyDescent="0.3">
      <c r="B52" t="s">
        <v>245</v>
      </c>
    </row>
    <row r="53" spans="2:17" x14ac:dyDescent="0.3">
      <c r="B53" t="s">
        <v>246</v>
      </c>
    </row>
    <row r="58" spans="2:17" ht="15.45" x14ac:dyDescent="0.4">
      <c r="B58" s="14" t="s">
        <v>114</v>
      </c>
    </row>
    <row r="59" spans="2:17" x14ac:dyDescent="0.3">
      <c r="B59" t="s">
        <v>80</v>
      </c>
      <c r="C59" s="95" t="s">
        <v>230</v>
      </c>
    </row>
    <row r="60" spans="2:17" x14ac:dyDescent="0.3">
      <c r="B60" t="s">
        <v>81</v>
      </c>
      <c r="C60" t="s">
        <v>104</v>
      </c>
    </row>
    <row r="61" spans="2:17" x14ac:dyDescent="0.3">
      <c r="B61" t="s">
        <v>82</v>
      </c>
      <c r="C61" t="s">
        <v>247</v>
      </c>
    </row>
    <row r="62" spans="2:17" x14ac:dyDescent="0.3">
      <c r="B62" t="s">
        <v>83</v>
      </c>
      <c r="C62" t="s">
        <v>91</v>
      </c>
      <c r="P62" s="3"/>
      <c r="Q62" s="3"/>
    </row>
    <row r="63" spans="2:17" x14ac:dyDescent="0.3">
      <c r="C63" t="s">
        <v>94</v>
      </c>
    </row>
    <row r="64" spans="2:17" x14ac:dyDescent="0.3">
      <c r="C64" t="s">
        <v>95</v>
      </c>
    </row>
    <row r="65" spans="2:3" x14ac:dyDescent="0.3">
      <c r="C65" t="s">
        <v>103</v>
      </c>
    </row>
    <row r="66" spans="2:3" x14ac:dyDescent="0.3">
      <c r="B66" t="s">
        <v>84</v>
      </c>
      <c r="C66" t="s">
        <v>237</v>
      </c>
    </row>
    <row r="67" spans="2:3" x14ac:dyDescent="0.3">
      <c r="B67" t="s">
        <v>85</v>
      </c>
      <c r="C67" s="95" t="s">
        <v>238</v>
      </c>
    </row>
    <row r="68" spans="2:3" x14ac:dyDescent="0.3">
      <c r="C68" t="s">
        <v>110</v>
      </c>
    </row>
    <row r="69" spans="2:3" x14ac:dyDescent="0.3">
      <c r="B69" t="s">
        <v>86</v>
      </c>
      <c r="C69" s="95" t="s">
        <v>239</v>
      </c>
    </row>
    <row r="70" spans="2:3" x14ac:dyDescent="0.3">
      <c r="B70" t="s">
        <v>87</v>
      </c>
      <c r="C70" t="s">
        <v>240</v>
      </c>
    </row>
    <row r="71" spans="2:3" x14ac:dyDescent="0.3">
      <c r="C71" s="95" t="s">
        <v>241</v>
      </c>
    </row>
    <row r="72" spans="2:3" x14ac:dyDescent="0.3">
      <c r="C72" t="s">
        <v>252</v>
      </c>
    </row>
    <row r="73" spans="2:3" x14ac:dyDescent="0.3">
      <c r="B73" t="s">
        <v>113</v>
      </c>
      <c r="C73" t="s">
        <v>149</v>
      </c>
    </row>
    <row r="74" spans="2:3" x14ac:dyDescent="0.3">
      <c r="C74" s="95" t="s">
        <v>231</v>
      </c>
    </row>
    <row r="75" spans="2:3" x14ac:dyDescent="0.3">
      <c r="C75" t="s">
        <v>216</v>
      </c>
    </row>
    <row r="76" spans="2:3" x14ac:dyDescent="0.3">
      <c r="C76" t="s">
        <v>248</v>
      </c>
    </row>
    <row r="77" spans="2:3" x14ac:dyDescent="0.3">
      <c r="C77" t="s">
        <v>249</v>
      </c>
    </row>
    <row r="78" spans="2:3" x14ac:dyDescent="0.3">
      <c r="C78" s="95" t="s">
        <v>232</v>
      </c>
    </row>
    <row r="79" spans="2:3" x14ac:dyDescent="0.3">
      <c r="C79" s="95" t="s">
        <v>217</v>
      </c>
    </row>
    <row r="80" spans="2:3" x14ac:dyDescent="0.3">
      <c r="C80" s="95" t="s">
        <v>233</v>
      </c>
    </row>
    <row r="81" spans="2:3" x14ac:dyDescent="0.3">
      <c r="C81" s="95" t="s">
        <v>250</v>
      </c>
    </row>
    <row r="82" spans="2:3" x14ac:dyDescent="0.3">
      <c r="B82" t="s">
        <v>150</v>
      </c>
      <c r="C82" s="95" t="s">
        <v>251</v>
      </c>
    </row>
    <row r="83" spans="2:3" x14ac:dyDescent="0.3">
      <c r="C83" t="s">
        <v>218</v>
      </c>
    </row>
    <row r="84" spans="2:3" x14ac:dyDescent="0.3">
      <c r="C84" t="s">
        <v>151</v>
      </c>
    </row>
    <row r="87" spans="2:3" ht="15.45" x14ac:dyDescent="0.4">
      <c r="B87" s="14" t="s">
        <v>106</v>
      </c>
    </row>
    <row r="88" spans="2:3" x14ac:dyDescent="0.3">
      <c r="B88" t="s">
        <v>112</v>
      </c>
    </row>
    <row r="89" spans="2:3" x14ac:dyDescent="0.3">
      <c r="B89" t="s">
        <v>111</v>
      </c>
    </row>
  </sheetData>
  <phoneticPr fontId="1" type="noConversion"/>
  <hyperlinks>
    <hyperlink ref="B47" r:id="rId1" xr:uid="{00000000-0004-0000-0000-000000000000}"/>
  </hyperlinks>
  <pageMargins left="0.75" right="0.33" top="0.5" bottom="0.51" header="0.5" footer="0.5"/>
  <pageSetup scale="75" fitToHeight="2" orientation="landscape" horizontalDpi="300" verticalDpi="300" r:id="rId2"/>
  <headerFooter alignWithMargins="0"/>
  <rowBreaks count="1" manualBreakCount="1">
    <brk id="54" max="16383" man="1"/>
  </row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947"/>
  <sheetViews>
    <sheetView workbookViewId="0">
      <pane ySplit="3" topLeftCell="A4" activePane="bottomLeft" state="frozen"/>
      <selection pane="bottomLeft" activeCell="A23" sqref="A23"/>
    </sheetView>
  </sheetViews>
  <sheetFormatPr defaultColWidth="6.69140625" defaultRowHeight="10.3" x14ac:dyDescent="0.25"/>
  <cols>
    <col min="1" max="9" width="6.69140625" style="3" customWidth="1"/>
    <col min="10" max="10" width="6.69140625" style="16" customWidth="1"/>
    <col min="11" max="14" width="6.69140625" style="3" customWidth="1"/>
    <col min="15" max="19" width="6.69140625" style="4" customWidth="1"/>
    <col min="20" max="24" width="6.69140625" style="5" customWidth="1"/>
    <col min="25" max="34" width="6.69140625" style="6" customWidth="1"/>
    <col min="35" max="37" width="6.69140625" style="7" customWidth="1"/>
    <col min="38" max="16384" width="6.69140625" style="3"/>
  </cols>
  <sheetData>
    <row r="1" spans="1:41" x14ac:dyDescent="0.25">
      <c r="A1" s="3">
        <v>1</v>
      </c>
      <c r="B1" s="3">
        <f>A1+1</f>
        <v>2</v>
      </c>
      <c r="C1" s="3">
        <f>B1+1</f>
        <v>3</v>
      </c>
      <c r="D1" s="3">
        <f t="shared" ref="D1:AG1" si="0">C1+1</f>
        <v>4</v>
      </c>
      <c r="E1" s="3">
        <f t="shared" si="0"/>
        <v>5</v>
      </c>
      <c r="F1" s="3">
        <f t="shared" si="0"/>
        <v>6</v>
      </c>
      <c r="G1" s="3">
        <f t="shared" si="0"/>
        <v>7</v>
      </c>
      <c r="H1" s="3">
        <f t="shared" si="0"/>
        <v>8</v>
      </c>
      <c r="I1" s="3">
        <f t="shared" si="0"/>
        <v>9</v>
      </c>
      <c r="J1" s="17">
        <f t="shared" si="0"/>
        <v>10</v>
      </c>
      <c r="K1" s="17">
        <f t="shared" si="0"/>
        <v>11</v>
      </c>
      <c r="L1" s="17">
        <f t="shared" si="0"/>
        <v>12</v>
      </c>
      <c r="M1" s="17">
        <f t="shared" si="0"/>
        <v>13</v>
      </c>
      <c r="N1" s="17">
        <f t="shared" si="0"/>
        <v>14</v>
      </c>
      <c r="O1" s="17">
        <f t="shared" si="0"/>
        <v>15</v>
      </c>
      <c r="P1" s="17">
        <f t="shared" si="0"/>
        <v>16</v>
      </c>
      <c r="Q1" s="17">
        <f t="shared" si="0"/>
        <v>17</v>
      </c>
      <c r="R1" s="17">
        <f t="shared" si="0"/>
        <v>18</v>
      </c>
      <c r="S1" s="17">
        <f t="shared" si="0"/>
        <v>19</v>
      </c>
      <c r="T1" s="17">
        <f t="shared" si="0"/>
        <v>20</v>
      </c>
      <c r="U1" s="17">
        <f t="shared" si="0"/>
        <v>21</v>
      </c>
      <c r="V1" s="17">
        <f t="shared" si="0"/>
        <v>22</v>
      </c>
      <c r="W1" s="17">
        <f t="shared" si="0"/>
        <v>23</v>
      </c>
      <c r="X1" s="17">
        <f t="shared" si="0"/>
        <v>24</v>
      </c>
      <c r="Y1" s="17">
        <f t="shared" si="0"/>
        <v>25</v>
      </c>
      <c r="Z1" s="17">
        <f t="shared" si="0"/>
        <v>26</v>
      </c>
      <c r="AA1" s="17">
        <f t="shared" si="0"/>
        <v>27</v>
      </c>
      <c r="AB1" s="17">
        <f t="shared" si="0"/>
        <v>28</v>
      </c>
      <c r="AC1" s="17">
        <f t="shared" si="0"/>
        <v>29</v>
      </c>
      <c r="AD1" s="17">
        <f t="shared" si="0"/>
        <v>30</v>
      </c>
      <c r="AE1" s="17">
        <f t="shared" si="0"/>
        <v>31</v>
      </c>
      <c r="AF1" s="17">
        <f t="shared" si="0"/>
        <v>32</v>
      </c>
      <c r="AG1" s="17">
        <f t="shared" si="0"/>
        <v>33</v>
      </c>
      <c r="AH1" s="17">
        <f t="shared" ref="AH1:AO1" si="1">AG1+1</f>
        <v>34</v>
      </c>
      <c r="AI1" s="17">
        <f t="shared" si="1"/>
        <v>35</v>
      </c>
      <c r="AJ1" s="17">
        <f t="shared" si="1"/>
        <v>36</v>
      </c>
      <c r="AK1" s="17">
        <f t="shared" si="1"/>
        <v>37</v>
      </c>
      <c r="AL1" s="17">
        <f t="shared" si="1"/>
        <v>38</v>
      </c>
      <c r="AM1" s="17">
        <f t="shared" si="1"/>
        <v>39</v>
      </c>
      <c r="AN1" s="17">
        <f t="shared" si="1"/>
        <v>40</v>
      </c>
      <c r="AO1" s="17">
        <f t="shared" si="1"/>
        <v>41</v>
      </c>
    </row>
    <row r="2" spans="1:41" x14ac:dyDescent="0.25">
      <c r="B2" s="3" t="s">
        <v>53</v>
      </c>
      <c r="O2" s="4" t="s">
        <v>49</v>
      </c>
      <c r="T2" s="5" t="s">
        <v>50</v>
      </c>
      <c r="Y2" s="6" t="s">
        <v>69</v>
      </c>
      <c r="AI2" s="7" t="s">
        <v>51</v>
      </c>
      <c r="AL2" s="3" t="s">
        <v>70</v>
      </c>
    </row>
    <row r="3" spans="1:41" x14ac:dyDescent="0.25">
      <c r="A3" s="3" t="s">
        <v>56</v>
      </c>
      <c r="B3" s="3" t="s">
        <v>96</v>
      </c>
      <c r="C3" s="3" t="s">
        <v>98</v>
      </c>
      <c r="D3" s="3" t="s">
        <v>200</v>
      </c>
      <c r="E3" s="3" t="s">
        <v>199</v>
      </c>
      <c r="F3" s="3" t="s">
        <v>97</v>
      </c>
      <c r="G3" s="3" t="s">
        <v>99</v>
      </c>
      <c r="H3" s="3" t="s">
        <v>100</v>
      </c>
      <c r="I3" s="3" t="s">
        <v>107</v>
      </c>
      <c r="J3" s="16" t="s">
        <v>101</v>
      </c>
      <c r="K3" s="3" t="s">
        <v>20</v>
      </c>
      <c r="L3" s="3" t="s">
        <v>59</v>
      </c>
      <c r="M3" s="3" t="s">
        <v>0</v>
      </c>
      <c r="N3" s="3" t="s">
        <v>1</v>
      </c>
      <c r="O3" s="4" t="s">
        <v>2</v>
      </c>
      <c r="P3" s="4" t="s">
        <v>3</v>
      </c>
      <c r="Q3" s="4" t="s">
        <v>4</v>
      </c>
      <c r="R3" s="4" t="s">
        <v>5</v>
      </c>
      <c r="S3" s="4" t="s">
        <v>6</v>
      </c>
      <c r="T3" s="5" t="s">
        <v>7</v>
      </c>
      <c r="U3" s="5" t="s">
        <v>8</v>
      </c>
      <c r="V3" s="5" t="s">
        <v>19</v>
      </c>
      <c r="W3" s="5" t="s">
        <v>9</v>
      </c>
      <c r="X3" s="5" t="s">
        <v>10</v>
      </c>
      <c r="Y3" s="6" t="s">
        <v>13</v>
      </c>
      <c r="Z3" s="6" t="s">
        <v>108</v>
      </c>
      <c r="AA3" s="6" t="s">
        <v>109</v>
      </c>
      <c r="AB3" s="6" t="s">
        <v>11</v>
      </c>
      <c r="AC3" s="6" t="s">
        <v>54</v>
      </c>
      <c r="AD3" s="6" t="s">
        <v>12</v>
      </c>
      <c r="AE3" s="6" t="s">
        <v>14</v>
      </c>
      <c r="AF3" s="6" t="s">
        <v>15</v>
      </c>
      <c r="AG3" s="6" t="s">
        <v>67</v>
      </c>
      <c r="AH3" s="6" t="s">
        <v>76</v>
      </c>
      <c r="AI3" s="7" t="s">
        <v>16</v>
      </c>
      <c r="AJ3" s="7" t="s">
        <v>17</v>
      </c>
      <c r="AK3" s="7" t="s">
        <v>18</v>
      </c>
      <c r="AL3" s="7" t="s">
        <v>71</v>
      </c>
      <c r="AM3" s="7" t="s">
        <v>72</v>
      </c>
      <c r="AN3" s="7" t="s">
        <v>75</v>
      </c>
      <c r="AO3" s="3" t="s">
        <v>74</v>
      </c>
    </row>
    <row r="4" spans="1:41" s="18" customFormat="1" x14ac:dyDescent="0.25">
      <c r="A4" s="18">
        <v>1</v>
      </c>
      <c r="B4" s="18" t="s">
        <v>115</v>
      </c>
      <c r="C4" s="18">
        <v>1</v>
      </c>
      <c r="D4" s="18">
        <v>321769</v>
      </c>
      <c r="E4" s="18">
        <v>5803088</v>
      </c>
      <c r="F4" s="18">
        <v>13.5</v>
      </c>
      <c r="G4" s="18">
        <v>4.5</v>
      </c>
      <c r="H4" s="18">
        <v>4.3499999999999996</v>
      </c>
      <c r="I4" s="18" t="s">
        <v>102</v>
      </c>
      <c r="J4" s="19">
        <v>31929</v>
      </c>
      <c r="O4" s="18">
        <v>4.2</v>
      </c>
      <c r="P4" s="18">
        <v>2</v>
      </c>
      <c r="Q4" s="18">
        <v>2.6</v>
      </c>
      <c r="R4" s="18">
        <v>5</v>
      </c>
      <c r="S4" s="18">
        <v>0.06</v>
      </c>
      <c r="T4" s="18">
        <v>6</v>
      </c>
      <c r="U4" s="18">
        <v>2</v>
      </c>
      <c r="W4" s="18">
        <v>27</v>
      </c>
      <c r="X4" s="18">
        <v>7.5</v>
      </c>
      <c r="Z4" s="18">
        <v>0.03</v>
      </c>
      <c r="AA4" s="18">
        <v>0.56000000000000005</v>
      </c>
      <c r="AC4" s="18">
        <v>13.2</v>
      </c>
      <c r="AD4" s="18">
        <v>0.04</v>
      </c>
    </row>
    <row r="5" spans="1:41" s="18" customFormat="1" x14ac:dyDescent="0.25">
      <c r="A5" s="18">
        <v>2</v>
      </c>
      <c r="B5" s="18" t="s">
        <v>115</v>
      </c>
      <c r="C5" s="18">
        <v>2</v>
      </c>
      <c r="D5" s="18">
        <v>321769</v>
      </c>
      <c r="E5" s="18">
        <v>5803088</v>
      </c>
      <c r="F5" s="18">
        <v>13.5</v>
      </c>
      <c r="G5" s="18">
        <v>3.5</v>
      </c>
      <c r="H5" s="18">
        <v>3.35</v>
      </c>
      <c r="I5" s="18" t="s">
        <v>102</v>
      </c>
      <c r="J5" s="19">
        <v>31929</v>
      </c>
      <c r="M5" s="18">
        <v>5.0119999999999996</v>
      </c>
      <c r="O5" s="18">
        <v>4.2</v>
      </c>
      <c r="P5" s="18">
        <v>2.2000000000000002</v>
      </c>
      <c r="Q5" s="18">
        <v>3.3</v>
      </c>
      <c r="R5" s="18">
        <v>5</v>
      </c>
      <c r="S5" s="18">
        <v>0.05</v>
      </c>
      <c r="T5" s="18">
        <v>5</v>
      </c>
      <c r="U5" s="18">
        <v>3</v>
      </c>
      <c r="W5" s="18">
        <v>29</v>
      </c>
      <c r="X5" s="18">
        <v>4</v>
      </c>
      <c r="Z5" s="18">
        <v>0.04</v>
      </c>
      <c r="AA5" s="18">
        <v>0.21</v>
      </c>
      <c r="AC5" s="18">
        <v>12.6</v>
      </c>
      <c r="AD5" s="18">
        <v>0.04</v>
      </c>
    </row>
    <row r="6" spans="1:41" s="18" customFormat="1" x14ac:dyDescent="0.25">
      <c r="A6" s="18">
        <v>3</v>
      </c>
      <c r="B6" s="18" t="s">
        <v>115</v>
      </c>
      <c r="C6" s="18">
        <v>3</v>
      </c>
      <c r="D6" s="18">
        <v>321769</v>
      </c>
      <c r="E6" s="18">
        <v>5803088</v>
      </c>
      <c r="F6" s="18">
        <v>13.5</v>
      </c>
      <c r="G6" s="18">
        <v>2.5</v>
      </c>
      <c r="H6" s="18">
        <v>2.35</v>
      </c>
      <c r="I6" s="18" t="s">
        <v>102</v>
      </c>
      <c r="J6" s="19">
        <v>31929</v>
      </c>
      <c r="M6" s="18">
        <v>5.52</v>
      </c>
      <c r="O6" s="18">
        <v>4.2</v>
      </c>
      <c r="P6" s="18">
        <v>2.2000000000000002</v>
      </c>
      <c r="Q6" s="18">
        <v>4.2</v>
      </c>
      <c r="R6" s="18">
        <v>4</v>
      </c>
      <c r="S6" s="18">
        <v>0.06</v>
      </c>
      <c r="T6" s="18">
        <v>5</v>
      </c>
      <c r="U6" s="18">
        <v>4</v>
      </c>
      <c r="W6" s="18">
        <v>31</v>
      </c>
      <c r="X6" s="18">
        <v>4.4000000000000004</v>
      </c>
      <c r="Z6" s="18">
        <v>7.0000000000000007E-2</v>
      </c>
      <c r="AA6" s="18">
        <v>0.08</v>
      </c>
      <c r="AC6" s="18">
        <v>12.6</v>
      </c>
      <c r="AD6" s="18">
        <v>0.04</v>
      </c>
    </row>
    <row r="7" spans="1:41" s="18" customFormat="1" x14ac:dyDescent="0.25">
      <c r="A7" s="18">
        <v>4</v>
      </c>
      <c r="B7" s="18" t="s">
        <v>115</v>
      </c>
      <c r="C7" s="18">
        <v>4</v>
      </c>
      <c r="D7" s="18">
        <v>321769</v>
      </c>
      <c r="E7" s="18">
        <v>5803088</v>
      </c>
      <c r="F7" s="18">
        <v>13.5</v>
      </c>
      <c r="G7" s="18">
        <v>-0.5</v>
      </c>
      <c r="H7" s="18">
        <v>-0.65</v>
      </c>
      <c r="I7" s="18" t="s">
        <v>102</v>
      </c>
      <c r="J7" s="19">
        <v>31929</v>
      </c>
      <c r="M7" s="18">
        <v>5.22</v>
      </c>
      <c r="O7" s="18">
        <v>8.1</v>
      </c>
      <c r="P7" s="18">
        <v>1.6</v>
      </c>
      <c r="Q7" s="18">
        <v>5.0999999999999996</v>
      </c>
      <c r="R7" s="18">
        <v>5</v>
      </c>
      <c r="S7" s="18">
        <v>0.06</v>
      </c>
      <c r="T7" s="18">
        <v>11</v>
      </c>
      <c r="U7" s="18">
        <v>3</v>
      </c>
      <c r="W7" s="18">
        <v>30</v>
      </c>
      <c r="X7" s="18">
        <v>15</v>
      </c>
      <c r="Z7" s="18">
        <v>0.03</v>
      </c>
      <c r="AA7" s="18">
        <v>0.15</v>
      </c>
      <c r="AC7" s="18">
        <v>13.5</v>
      </c>
      <c r="AD7" s="18">
        <v>0.04</v>
      </c>
    </row>
    <row r="8" spans="1:41" s="18" customFormat="1" x14ac:dyDescent="0.25">
      <c r="A8" s="18">
        <v>5</v>
      </c>
      <c r="B8" s="18" t="s">
        <v>115</v>
      </c>
      <c r="C8" s="18">
        <v>5</v>
      </c>
      <c r="D8" s="18">
        <v>321769</v>
      </c>
      <c r="E8" s="18">
        <v>5803088</v>
      </c>
      <c r="F8" s="18">
        <v>13.5</v>
      </c>
      <c r="G8" s="18">
        <v>-4.5</v>
      </c>
      <c r="H8" s="18">
        <v>-4.6500000000000004</v>
      </c>
      <c r="I8" s="18" t="s">
        <v>102</v>
      </c>
      <c r="J8" s="19">
        <v>31929</v>
      </c>
      <c r="M8" s="18">
        <v>5.67</v>
      </c>
      <c r="O8" s="18">
        <v>11</v>
      </c>
      <c r="P8" s="18">
        <v>1.5</v>
      </c>
      <c r="Q8" s="18">
        <v>2.2000000000000002</v>
      </c>
      <c r="R8" s="18">
        <v>3</v>
      </c>
      <c r="S8" s="18">
        <v>0.05</v>
      </c>
      <c r="T8" s="18">
        <v>17</v>
      </c>
      <c r="U8" s="18">
        <v>4</v>
      </c>
      <c r="W8" s="18">
        <v>7</v>
      </c>
      <c r="X8" s="18">
        <v>15</v>
      </c>
      <c r="Z8" s="18">
        <v>0.13</v>
      </c>
      <c r="AA8" s="18">
        <v>1E-3</v>
      </c>
      <c r="AC8" s="18">
        <v>14.1</v>
      </c>
      <c r="AD8" s="18">
        <v>0.04</v>
      </c>
    </row>
    <row r="9" spans="1:41" s="18" customFormat="1" x14ac:dyDescent="0.25">
      <c r="A9" s="18">
        <v>6</v>
      </c>
      <c r="B9" s="18" t="s">
        <v>115</v>
      </c>
      <c r="C9" s="18">
        <v>6</v>
      </c>
      <c r="D9" s="18">
        <v>321769</v>
      </c>
      <c r="E9" s="18">
        <v>5803088</v>
      </c>
      <c r="F9" s="18">
        <v>13.5</v>
      </c>
      <c r="G9" s="18">
        <v>-8.5</v>
      </c>
      <c r="H9" s="18">
        <v>-8.65</v>
      </c>
      <c r="I9" s="18" t="s">
        <v>102</v>
      </c>
      <c r="J9" s="19">
        <v>31929</v>
      </c>
      <c r="M9" s="18">
        <v>6.03</v>
      </c>
      <c r="O9" s="18">
        <v>8.9</v>
      </c>
      <c r="P9" s="18">
        <v>0.9</v>
      </c>
      <c r="Q9" s="18">
        <v>0.7</v>
      </c>
      <c r="R9" s="18">
        <v>2</v>
      </c>
      <c r="S9" s="18">
        <v>0.06</v>
      </c>
      <c r="T9" s="18">
        <v>15</v>
      </c>
      <c r="U9" s="18">
        <v>5</v>
      </c>
      <c r="W9" s="18">
        <v>3</v>
      </c>
      <c r="X9" s="18">
        <v>1.2</v>
      </c>
      <c r="Z9" s="18">
        <v>0.04</v>
      </c>
      <c r="AA9" s="18">
        <v>1E-3</v>
      </c>
      <c r="AC9" s="18">
        <v>15.8</v>
      </c>
      <c r="AD9" s="18">
        <v>7.0000000000000007E-2</v>
      </c>
    </row>
    <row r="10" spans="1:41" s="18" customFormat="1" x14ac:dyDescent="0.25">
      <c r="A10" s="18">
        <v>7</v>
      </c>
      <c r="B10" s="18" t="s">
        <v>115</v>
      </c>
      <c r="C10" s="18">
        <v>7</v>
      </c>
      <c r="D10" s="18">
        <v>321769</v>
      </c>
      <c r="E10" s="18">
        <v>5803088</v>
      </c>
      <c r="F10" s="18">
        <v>13.5</v>
      </c>
      <c r="G10" s="18">
        <v>-10.5</v>
      </c>
      <c r="H10" s="18">
        <v>-10.65</v>
      </c>
      <c r="I10" s="18" t="s">
        <v>102</v>
      </c>
      <c r="J10" s="19">
        <v>31929</v>
      </c>
      <c r="M10" s="18">
        <v>6.08</v>
      </c>
      <c r="O10" s="18">
        <v>7.4</v>
      </c>
      <c r="P10" s="18">
        <v>0.9</v>
      </c>
      <c r="Q10" s="18">
        <v>1</v>
      </c>
      <c r="R10" s="18">
        <v>3</v>
      </c>
      <c r="S10" s="18">
        <v>0.05</v>
      </c>
      <c r="T10" s="18">
        <v>13</v>
      </c>
      <c r="U10" s="18">
        <v>7</v>
      </c>
      <c r="W10" s="18">
        <v>4</v>
      </c>
      <c r="X10" s="18">
        <v>0.6</v>
      </c>
      <c r="Z10" s="18">
        <v>0.19</v>
      </c>
      <c r="AA10" s="18">
        <v>0.02</v>
      </c>
      <c r="AC10" s="18">
        <v>18.8</v>
      </c>
      <c r="AD10" s="18">
        <v>7.0000000000000007E-2</v>
      </c>
    </row>
    <row r="11" spans="1:41" s="18" customFormat="1" x14ac:dyDescent="0.25">
      <c r="A11" s="18">
        <v>8</v>
      </c>
      <c r="B11" s="18" t="s">
        <v>115</v>
      </c>
      <c r="C11" s="18">
        <v>8</v>
      </c>
      <c r="D11" s="18">
        <v>321769</v>
      </c>
      <c r="E11" s="18">
        <v>5803088</v>
      </c>
      <c r="F11" s="18">
        <v>13.5</v>
      </c>
      <c r="G11" s="18">
        <v>-12.5</v>
      </c>
      <c r="H11" s="18">
        <v>-12.65</v>
      </c>
      <c r="I11" s="18" t="s">
        <v>102</v>
      </c>
      <c r="J11" s="19">
        <v>31929</v>
      </c>
      <c r="M11" s="18">
        <v>6.43</v>
      </c>
      <c r="O11" s="18">
        <v>6.7</v>
      </c>
      <c r="P11" s="18">
        <v>0.9</v>
      </c>
      <c r="Q11" s="18">
        <v>0.8</v>
      </c>
      <c r="R11" s="18">
        <v>4</v>
      </c>
      <c r="S11" s="18">
        <v>0.13</v>
      </c>
      <c r="T11" s="18">
        <v>9</v>
      </c>
      <c r="U11" s="18">
        <v>17</v>
      </c>
      <c r="W11" s="18">
        <v>5</v>
      </c>
      <c r="X11" s="18">
        <v>0</v>
      </c>
      <c r="Z11" s="18">
        <v>8.1999999999999993</v>
      </c>
      <c r="AA11" s="18">
        <v>0.11</v>
      </c>
      <c r="AC11" s="18">
        <v>23.5</v>
      </c>
      <c r="AD11" s="18">
        <v>0.08</v>
      </c>
    </row>
    <row r="12" spans="1:41" s="18" customFormat="1" x14ac:dyDescent="0.25">
      <c r="A12" s="18">
        <v>9</v>
      </c>
      <c r="B12" s="18" t="s">
        <v>115</v>
      </c>
      <c r="C12" s="18">
        <v>9</v>
      </c>
      <c r="D12" s="18">
        <v>321769</v>
      </c>
      <c r="E12" s="18">
        <v>5803088</v>
      </c>
      <c r="F12" s="18">
        <v>13.5</v>
      </c>
      <c r="G12" s="18">
        <v>-14.5</v>
      </c>
      <c r="H12" s="18">
        <v>-14.65</v>
      </c>
      <c r="I12" s="18" t="s">
        <v>102</v>
      </c>
      <c r="J12" s="19">
        <v>31929</v>
      </c>
      <c r="M12" s="18">
        <v>6.28</v>
      </c>
      <c r="O12" s="18">
        <v>5.9</v>
      </c>
      <c r="P12" s="18">
        <v>0.8</v>
      </c>
      <c r="Q12" s="18">
        <v>0.9</v>
      </c>
      <c r="R12" s="18">
        <v>4</v>
      </c>
      <c r="S12" s="18">
        <v>0.11</v>
      </c>
      <c r="T12" s="18">
        <v>8</v>
      </c>
      <c r="U12" s="18">
        <v>14</v>
      </c>
      <c r="W12" s="18">
        <v>7</v>
      </c>
      <c r="X12" s="18">
        <v>0</v>
      </c>
      <c r="Z12" s="18">
        <v>5.0999999999999996</v>
      </c>
      <c r="AA12" s="18">
        <v>0.04</v>
      </c>
      <c r="AC12" s="18">
        <v>20.3</v>
      </c>
      <c r="AD12" s="18">
        <v>0.08</v>
      </c>
    </row>
    <row r="13" spans="1:41" s="18" customFormat="1" x14ac:dyDescent="0.25">
      <c r="A13" s="18">
        <v>10</v>
      </c>
      <c r="B13" s="18" t="s">
        <v>115</v>
      </c>
      <c r="C13" s="18">
        <v>10</v>
      </c>
      <c r="D13" s="18">
        <v>321769</v>
      </c>
      <c r="E13" s="18">
        <v>5803088</v>
      </c>
      <c r="F13" s="18">
        <v>13.5</v>
      </c>
      <c r="G13" s="18">
        <v>-18.5</v>
      </c>
      <c r="H13" s="18">
        <v>-18.649999999999999</v>
      </c>
      <c r="I13" s="18" t="s">
        <v>102</v>
      </c>
      <c r="J13" s="19">
        <v>31929</v>
      </c>
      <c r="M13" s="18">
        <v>6.58</v>
      </c>
      <c r="O13" s="18">
        <v>5.8</v>
      </c>
      <c r="P13" s="18">
        <v>0.7</v>
      </c>
      <c r="Q13" s="18">
        <v>1</v>
      </c>
      <c r="R13" s="18">
        <v>4</v>
      </c>
      <c r="S13" s="18">
        <v>0.08</v>
      </c>
      <c r="T13" s="18">
        <v>8</v>
      </c>
      <c r="U13" s="18">
        <v>13</v>
      </c>
      <c r="W13" s="18">
        <v>6</v>
      </c>
      <c r="X13" s="18">
        <v>0</v>
      </c>
      <c r="Z13" s="18">
        <v>2.6</v>
      </c>
      <c r="AA13" s="18">
        <v>0.03</v>
      </c>
      <c r="AC13" s="18">
        <v>21.4</v>
      </c>
      <c r="AD13" s="18">
        <v>0.08</v>
      </c>
    </row>
    <row r="14" spans="1:41" s="18" customFormat="1" x14ac:dyDescent="0.25">
      <c r="A14" s="18">
        <v>11</v>
      </c>
      <c r="B14" s="18" t="s">
        <v>115</v>
      </c>
      <c r="C14" s="18">
        <v>11</v>
      </c>
      <c r="D14" s="18">
        <v>321769</v>
      </c>
      <c r="E14" s="18">
        <v>5803088</v>
      </c>
      <c r="F14" s="18">
        <v>13.5</v>
      </c>
      <c r="G14" s="18">
        <v>-20.5</v>
      </c>
      <c r="H14" s="18">
        <v>-20.65</v>
      </c>
      <c r="I14" s="18" t="s">
        <v>102</v>
      </c>
      <c r="J14" s="19">
        <v>31929</v>
      </c>
      <c r="M14" s="18">
        <v>6.28</v>
      </c>
      <c r="O14" s="18">
        <v>9.6999999999999993</v>
      </c>
      <c r="P14" s="18">
        <v>1</v>
      </c>
      <c r="Q14" s="18">
        <v>1.5</v>
      </c>
      <c r="R14" s="18">
        <v>6</v>
      </c>
      <c r="S14" s="18">
        <v>0.06</v>
      </c>
      <c r="T14" s="18">
        <v>15</v>
      </c>
      <c r="U14" s="18">
        <v>11</v>
      </c>
      <c r="W14" s="18">
        <v>8</v>
      </c>
      <c r="X14" s="18">
        <v>8.5</v>
      </c>
      <c r="Z14" s="18">
        <v>0.09</v>
      </c>
      <c r="AA14" s="18">
        <v>0.03</v>
      </c>
      <c r="AC14" s="18">
        <v>18</v>
      </c>
      <c r="AD14" s="18">
        <v>0.14000000000000001</v>
      </c>
    </row>
    <row r="15" spans="1:41" s="18" customFormat="1" x14ac:dyDescent="0.25">
      <c r="A15" s="18">
        <v>12</v>
      </c>
      <c r="B15" s="18" t="s">
        <v>115</v>
      </c>
      <c r="C15" s="18">
        <v>12</v>
      </c>
      <c r="D15" s="18">
        <v>321769</v>
      </c>
      <c r="E15" s="18">
        <v>5803088</v>
      </c>
      <c r="F15" s="18">
        <v>13.5</v>
      </c>
      <c r="G15" s="18">
        <v>-22.5</v>
      </c>
      <c r="H15" s="18">
        <v>-22.65</v>
      </c>
      <c r="I15" s="18" t="s">
        <v>102</v>
      </c>
      <c r="J15" s="19">
        <v>31929</v>
      </c>
      <c r="M15" s="18">
        <v>6.38</v>
      </c>
      <c r="O15" s="18">
        <v>9.9</v>
      </c>
      <c r="P15" s="18">
        <v>1</v>
      </c>
      <c r="Q15" s="18">
        <v>1.5</v>
      </c>
      <c r="R15" s="18">
        <v>6</v>
      </c>
      <c r="S15" s="18">
        <v>0.06</v>
      </c>
      <c r="T15" s="18">
        <v>15</v>
      </c>
      <c r="U15" s="18">
        <v>9</v>
      </c>
      <c r="W15" s="18">
        <v>9</v>
      </c>
      <c r="X15" s="18">
        <v>9.1999999999999993</v>
      </c>
      <c r="Z15" s="18">
        <v>0.14000000000000001</v>
      </c>
      <c r="AA15" s="18">
        <v>1E-3</v>
      </c>
      <c r="AC15" s="18">
        <v>21.2</v>
      </c>
      <c r="AD15" s="18">
        <v>0.11</v>
      </c>
    </row>
    <row r="16" spans="1:41" s="18" customFormat="1" x14ac:dyDescent="0.25">
      <c r="A16" s="18">
        <v>13</v>
      </c>
      <c r="B16" s="18" t="s">
        <v>115</v>
      </c>
      <c r="C16" s="18">
        <v>13</v>
      </c>
      <c r="D16" s="18">
        <v>321769</v>
      </c>
      <c r="E16" s="18">
        <v>5803088</v>
      </c>
      <c r="F16" s="18">
        <v>13.5</v>
      </c>
      <c r="G16" s="18">
        <v>-26.5</v>
      </c>
      <c r="H16" s="18">
        <v>-26.65</v>
      </c>
      <c r="I16" s="18" t="s">
        <v>102</v>
      </c>
      <c r="J16" s="19">
        <v>31929</v>
      </c>
      <c r="M16" s="18">
        <v>6.53</v>
      </c>
      <c r="O16" s="18">
        <v>7.9</v>
      </c>
      <c r="P16" s="18">
        <v>0.8</v>
      </c>
      <c r="Q16" s="18">
        <v>1.3</v>
      </c>
      <c r="R16" s="18">
        <v>6</v>
      </c>
      <c r="S16" s="18">
        <v>0.06</v>
      </c>
      <c r="T16" s="18">
        <v>16</v>
      </c>
      <c r="U16" s="18">
        <v>11</v>
      </c>
      <c r="W16" s="18">
        <v>5</v>
      </c>
      <c r="X16" s="18">
        <v>1.9</v>
      </c>
      <c r="Z16" s="18">
        <v>0.1</v>
      </c>
      <c r="AA16" s="18">
        <v>1E-3</v>
      </c>
      <c r="AC16" s="18">
        <v>21.4</v>
      </c>
      <c r="AD16" s="18">
        <v>0.17</v>
      </c>
    </row>
    <row r="17" spans="1:30" s="18" customFormat="1" x14ac:dyDescent="0.25">
      <c r="A17" s="18">
        <v>14</v>
      </c>
      <c r="B17" s="18" t="s">
        <v>115</v>
      </c>
      <c r="C17" s="18">
        <v>14</v>
      </c>
      <c r="D17" s="18">
        <v>321769</v>
      </c>
      <c r="E17" s="18">
        <v>5803088</v>
      </c>
      <c r="F17" s="18">
        <v>13.5</v>
      </c>
      <c r="G17" s="18">
        <v>-30.5</v>
      </c>
      <c r="H17" s="18">
        <v>-30.65</v>
      </c>
      <c r="I17" s="18" t="s">
        <v>102</v>
      </c>
      <c r="J17" s="19">
        <v>31929</v>
      </c>
      <c r="M17" s="18">
        <v>6.43</v>
      </c>
      <c r="O17" s="18">
        <v>7.3</v>
      </c>
      <c r="P17" s="18">
        <v>0.8</v>
      </c>
      <c r="Q17" s="18">
        <v>1</v>
      </c>
      <c r="R17" s="18">
        <v>5</v>
      </c>
      <c r="S17" s="18">
        <v>0.06</v>
      </c>
      <c r="T17" s="18">
        <v>14</v>
      </c>
      <c r="U17" s="18">
        <v>14</v>
      </c>
      <c r="W17" s="18">
        <v>5</v>
      </c>
      <c r="X17" s="18">
        <v>1</v>
      </c>
      <c r="Z17" s="18">
        <v>0.59</v>
      </c>
      <c r="AA17" s="18">
        <v>0.13</v>
      </c>
      <c r="AC17" s="18">
        <v>21.4</v>
      </c>
      <c r="AD17" s="18">
        <v>0.09</v>
      </c>
    </row>
    <row r="18" spans="1:30" s="18" customFormat="1" x14ac:dyDescent="0.25">
      <c r="A18" s="18">
        <v>15</v>
      </c>
      <c r="B18" s="18" t="s">
        <v>115</v>
      </c>
      <c r="C18" s="18">
        <v>15</v>
      </c>
      <c r="D18" s="18">
        <v>321769</v>
      </c>
      <c r="E18" s="18">
        <v>5803088</v>
      </c>
      <c r="F18" s="18">
        <v>13.5</v>
      </c>
      <c r="G18" s="18">
        <v>-34.5</v>
      </c>
      <c r="H18" s="18">
        <v>-34.65</v>
      </c>
      <c r="I18" s="18" t="s">
        <v>102</v>
      </c>
      <c r="J18" s="19">
        <v>31929</v>
      </c>
      <c r="M18" s="18">
        <v>6.48</v>
      </c>
      <c r="O18" s="18">
        <v>7.1</v>
      </c>
      <c r="P18" s="18">
        <v>0.8</v>
      </c>
      <c r="Q18" s="18">
        <v>1.3</v>
      </c>
      <c r="R18" s="18">
        <v>5</v>
      </c>
      <c r="S18" s="18">
        <v>0.06</v>
      </c>
      <c r="T18" s="18">
        <v>12</v>
      </c>
      <c r="U18" s="18">
        <v>14</v>
      </c>
      <c r="W18" s="18">
        <v>5</v>
      </c>
      <c r="X18" s="18">
        <v>0.5</v>
      </c>
      <c r="Z18" s="18">
        <v>0.13</v>
      </c>
      <c r="AA18" s="18">
        <v>0.01</v>
      </c>
      <c r="AC18" s="18">
        <v>23.5</v>
      </c>
      <c r="AD18" s="18">
        <v>0.1</v>
      </c>
    </row>
    <row r="19" spans="1:30" s="18" customFormat="1" x14ac:dyDescent="0.25">
      <c r="A19" s="18">
        <v>16</v>
      </c>
      <c r="B19" s="18" t="s">
        <v>115</v>
      </c>
      <c r="C19" s="18">
        <v>16</v>
      </c>
      <c r="D19" s="18">
        <v>321769</v>
      </c>
      <c r="E19" s="18">
        <v>5803088</v>
      </c>
      <c r="F19" s="18">
        <v>13.5</v>
      </c>
      <c r="G19" s="18">
        <v>-36.5</v>
      </c>
      <c r="H19" s="18">
        <v>-36.65</v>
      </c>
      <c r="I19" s="18" t="s">
        <v>102</v>
      </c>
      <c r="J19" s="19">
        <v>31929</v>
      </c>
      <c r="M19" s="18">
        <v>6.38</v>
      </c>
      <c r="O19" s="18">
        <v>6.4</v>
      </c>
      <c r="P19" s="18">
        <v>0.8</v>
      </c>
      <c r="Q19" s="18">
        <v>0.7</v>
      </c>
      <c r="R19" s="18">
        <v>5</v>
      </c>
      <c r="S19" s="18">
        <v>0.04</v>
      </c>
      <c r="T19" s="18">
        <v>9</v>
      </c>
      <c r="U19" s="18">
        <v>24</v>
      </c>
      <c r="W19" s="18">
        <v>6</v>
      </c>
      <c r="X19" s="18">
        <v>0</v>
      </c>
      <c r="Z19" s="18">
        <v>0.67</v>
      </c>
      <c r="AA19" s="18">
        <v>0.04</v>
      </c>
      <c r="AC19" s="18">
        <v>23.5</v>
      </c>
      <c r="AD19" s="18">
        <v>0.1</v>
      </c>
    </row>
    <row r="20" spans="1:30" s="18" customFormat="1" x14ac:dyDescent="0.25">
      <c r="A20" s="18">
        <v>17</v>
      </c>
      <c r="B20" s="18" t="s">
        <v>115</v>
      </c>
      <c r="C20" s="18">
        <v>17</v>
      </c>
      <c r="D20" s="18">
        <v>321769</v>
      </c>
      <c r="E20" s="18">
        <v>5803088</v>
      </c>
      <c r="F20" s="18">
        <v>13.5</v>
      </c>
      <c r="G20" s="18">
        <v>-38.5</v>
      </c>
      <c r="H20" s="18">
        <v>-38.65</v>
      </c>
      <c r="I20" s="18" t="s">
        <v>102</v>
      </c>
      <c r="J20" s="19">
        <v>31929</v>
      </c>
      <c r="M20" s="18">
        <v>6.53</v>
      </c>
      <c r="O20" s="18">
        <v>6.1</v>
      </c>
      <c r="P20" s="18">
        <v>0.8</v>
      </c>
      <c r="Q20" s="18">
        <v>0.6</v>
      </c>
      <c r="R20" s="18">
        <v>4</v>
      </c>
      <c r="S20" s="18">
        <v>0.06</v>
      </c>
      <c r="T20" s="18">
        <v>8</v>
      </c>
      <c r="U20" s="18">
        <v>17</v>
      </c>
      <c r="W20" s="18">
        <v>7</v>
      </c>
      <c r="X20" s="18">
        <v>0</v>
      </c>
      <c r="Z20" s="18">
        <v>5.5</v>
      </c>
      <c r="AA20" s="18">
        <v>0.03</v>
      </c>
      <c r="AC20" s="18">
        <v>25.7</v>
      </c>
      <c r="AD20" s="18">
        <v>0.08</v>
      </c>
    </row>
    <row r="21" spans="1:30" s="18" customFormat="1" x14ac:dyDescent="0.25">
      <c r="A21" s="18">
        <v>18</v>
      </c>
      <c r="B21" s="18" t="s">
        <v>115</v>
      </c>
      <c r="C21" s="18">
        <v>18</v>
      </c>
      <c r="D21" s="18">
        <v>321769</v>
      </c>
      <c r="E21" s="18">
        <v>5803088</v>
      </c>
      <c r="F21" s="18">
        <v>13.5</v>
      </c>
      <c r="G21" s="18">
        <v>-40.5</v>
      </c>
      <c r="H21" s="18">
        <v>-40.65</v>
      </c>
      <c r="I21" s="18" t="s">
        <v>102</v>
      </c>
      <c r="J21" s="19">
        <v>31929</v>
      </c>
      <c r="M21" s="18">
        <v>6.33</v>
      </c>
      <c r="O21" s="18">
        <v>7.3</v>
      </c>
      <c r="P21" s="18">
        <v>0.9</v>
      </c>
      <c r="Q21" s="18">
        <v>1</v>
      </c>
      <c r="R21" s="18">
        <v>6</v>
      </c>
      <c r="S21" s="18">
        <v>0.05</v>
      </c>
      <c r="T21" s="18">
        <v>15</v>
      </c>
      <c r="U21" s="18">
        <v>11</v>
      </c>
      <c r="W21" s="18">
        <v>9</v>
      </c>
      <c r="X21" s="18">
        <v>0</v>
      </c>
      <c r="Z21" s="18">
        <v>0.13</v>
      </c>
      <c r="AA21" s="18">
        <v>1E-3</v>
      </c>
      <c r="AC21" s="18">
        <v>21.4</v>
      </c>
      <c r="AD21" s="18">
        <v>0.09</v>
      </c>
    </row>
    <row r="22" spans="1:30" s="18" customFormat="1" x14ac:dyDescent="0.25">
      <c r="A22" s="18">
        <v>19</v>
      </c>
      <c r="B22" s="18" t="s">
        <v>115</v>
      </c>
      <c r="C22" s="18">
        <v>19</v>
      </c>
      <c r="D22" s="18">
        <v>321769</v>
      </c>
      <c r="E22" s="18">
        <v>5803088</v>
      </c>
      <c r="F22" s="18">
        <v>13.5</v>
      </c>
      <c r="G22" s="18">
        <v>-42.5</v>
      </c>
      <c r="H22" s="18">
        <v>-42.65</v>
      </c>
      <c r="I22" s="18" t="s">
        <v>102</v>
      </c>
      <c r="J22" s="19">
        <v>31929</v>
      </c>
      <c r="M22" s="18">
        <v>6.28</v>
      </c>
      <c r="O22" s="18">
        <v>7.4</v>
      </c>
      <c r="P22" s="18">
        <v>1</v>
      </c>
      <c r="Q22" s="18">
        <v>0.8</v>
      </c>
      <c r="R22" s="18">
        <v>7</v>
      </c>
      <c r="S22" s="18">
        <v>0.06</v>
      </c>
      <c r="T22" s="18">
        <v>14</v>
      </c>
      <c r="U22" s="18">
        <v>11</v>
      </c>
      <c r="W22" s="18">
        <v>13</v>
      </c>
      <c r="X22" s="18">
        <v>0</v>
      </c>
      <c r="Z22" s="18">
        <v>3.5</v>
      </c>
      <c r="AA22" s="18">
        <v>7.0000000000000007E-2</v>
      </c>
      <c r="AC22" s="18">
        <v>23.5</v>
      </c>
      <c r="AD22" s="18">
        <v>0.08</v>
      </c>
    </row>
    <row r="23" spans="1:30" s="18" customFormat="1" x14ac:dyDescent="0.25">
      <c r="A23" s="18">
        <v>20</v>
      </c>
      <c r="B23" s="18" t="s">
        <v>115</v>
      </c>
      <c r="C23" s="18">
        <v>20</v>
      </c>
      <c r="D23" s="18">
        <v>321769</v>
      </c>
      <c r="E23" s="18">
        <v>5803088</v>
      </c>
      <c r="F23" s="18">
        <v>13.5</v>
      </c>
      <c r="G23" s="18">
        <v>-44.5</v>
      </c>
      <c r="H23" s="18">
        <v>-44.65</v>
      </c>
      <c r="I23" s="18" t="s">
        <v>102</v>
      </c>
      <c r="J23" s="19">
        <v>31929</v>
      </c>
      <c r="M23" s="18">
        <v>5.88</v>
      </c>
      <c r="O23" s="18">
        <v>7</v>
      </c>
      <c r="P23" s="18">
        <v>0.8</v>
      </c>
      <c r="Q23" s="18">
        <v>1.2</v>
      </c>
      <c r="R23" s="18">
        <v>5</v>
      </c>
      <c r="S23" s="18">
        <v>0.1</v>
      </c>
      <c r="T23" s="18">
        <v>12</v>
      </c>
      <c r="U23" s="18">
        <v>12</v>
      </c>
      <c r="W23" s="18">
        <v>13</v>
      </c>
      <c r="X23" s="18">
        <v>0</v>
      </c>
      <c r="Z23" s="18">
        <v>13.4</v>
      </c>
      <c r="AA23" s="18">
        <v>0.28999999999999998</v>
      </c>
      <c r="AC23" s="18">
        <v>25.7</v>
      </c>
      <c r="AD23" s="18">
        <v>0.09</v>
      </c>
    </row>
    <row r="24" spans="1:30" s="18" customFormat="1" x14ac:dyDescent="0.25">
      <c r="A24" s="18">
        <v>21</v>
      </c>
      <c r="B24" s="18" t="s">
        <v>116</v>
      </c>
      <c r="C24" s="18">
        <v>1</v>
      </c>
      <c r="D24" s="18">
        <v>320543</v>
      </c>
      <c r="E24" s="18">
        <v>5802989</v>
      </c>
      <c r="F24" s="18">
        <v>10.45</v>
      </c>
      <c r="G24" s="18">
        <v>7.45</v>
      </c>
      <c r="H24" s="18">
        <v>7.3</v>
      </c>
      <c r="I24" s="18" t="s">
        <v>102</v>
      </c>
      <c r="J24" s="19">
        <v>31929</v>
      </c>
      <c r="M24" s="18">
        <v>6.63</v>
      </c>
      <c r="O24" s="18">
        <v>16</v>
      </c>
      <c r="P24" s="18">
        <v>95</v>
      </c>
      <c r="Q24" s="18">
        <v>7.9</v>
      </c>
      <c r="R24" s="18">
        <v>116</v>
      </c>
      <c r="S24" s="18">
        <v>1.3</v>
      </c>
      <c r="T24" s="18">
        <v>33</v>
      </c>
      <c r="U24" s="18">
        <v>332</v>
      </c>
      <c r="W24" s="18">
        <v>105</v>
      </c>
      <c r="X24" s="18">
        <v>75</v>
      </c>
      <c r="Z24" s="18">
        <v>0.41</v>
      </c>
      <c r="AA24" s="18">
        <v>1.05</v>
      </c>
      <c r="AC24" s="18">
        <v>14.1</v>
      </c>
      <c r="AD24" s="18">
        <v>0.14000000000000001</v>
      </c>
    </row>
    <row r="25" spans="1:30" s="18" customFormat="1" x14ac:dyDescent="0.25">
      <c r="A25" s="18">
        <v>22</v>
      </c>
      <c r="B25" s="18" t="s">
        <v>116</v>
      </c>
      <c r="C25" s="18">
        <v>2</v>
      </c>
      <c r="D25" s="18">
        <v>320543</v>
      </c>
      <c r="E25" s="18">
        <v>5802989</v>
      </c>
      <c r="F25" s="18">
        <v>10.45</v>
      </c>
      <c r="G25" s="18">
        <v>6.45</v>
      </c>
      <c r="H25" s="18">
        <v>6.3</v>
      </c>
      <c r="I25" s="18" t="s">
        <v>102</v>
      </c>
      <c r="J25" s="19">
        <v>31929</v>
      </c>
      <c r="M25" s="18">
        <v>6.28</v>
      </c>
      <c r="O25" s="18">
        <v>19</v>
      </c>
      <c r="P25" s="18">
        <v>90</v>
      </c>
      <c r="Q25" s="18">
        <v>7.6</v>
      </c>
      <c r="R25" s="18">
        <v>74</v>
      </c>
      <c r="S25" s="18">
        <v>1.6</v>
      </c>
      <c r="T25" s="18">
        <v>31</v>
      </c>
      <c r="U25" s="18">
        <v>179</v>
      </c>
      <c r="W25" s="18">
        <v>110</v>
      </c>
      <c r="X25" s="18">
        <v>95</v>
      </c>
      <c r="Z25" s="18">
        <v>0.42</v>
      </c>
      <c r="AA25" s="18">
        <v>0.8</v>
      </c>
      <c r="AC25" s="18">
        <v>14.3</v>
      </c>
      <c r="AD25" s="18">
        <v>0.16</v>
      </c>
    </row>
    <row r="26" spans="1:30" s="18" customFormat="1" x14ac:dyDescent="0.25">
      <c r="A26" s="18">
        <v>23</v>
      </c>
      <c r="B26" s="18" t="s">
        <v>116</v>
      </c>
      <c r="C26" s="18">
        <v>3</v>
      </c>
      <c r="D26" s="18">
        <v>320543</v>
      </c>
      <c r="E26" s="18">
        <v>5802989</v>
      </c>
      <c r="F26" s="18">
        <v>10.45</v>
      </c>
      <c r="G26" s="18">
        <v>5.45</v>
      </c>
      <c r="H26" s="18">
        <v>5.3</v>
      </c>
      <c r="I26" s="18" t="s">
        <v>102</v>
      </c>
      <c r="J26" s="19">
        <v>31929</v>
      </c>
      <c r="M26" s="18">
        <v>7.28</v>
      </c>
      <c r="O26" s="18">
        <v>14</v>
      </c>
      <c r="P26" s="18">
        <v>120</v>
      </c>
      <c r="Q26" s="18">
        <v>11.4</v>
      </c>
      <c r="R26" s="18">
        <v>120</v>
      </c>
      <c r="S26" s="18">
        <v>0.08</v>
      </c>
      <c r="T26" s="18">
        <v>18</v>
      </c>
      <c r="U26" s="18">
        <v>462</v>
      </c>
      <c r="W26" s="18">
        <v>66</v>
      </c>
      <c r="X26" s="18">
        <v>90</v>
      </c>
      <c r="Z26" s="18">
        <v>0.28999999999999998</v>
      </c>
      <c r="AA26" s="18">
        <v>0.79</v>
      </c>
      <c r="AC26" s="18">
        <v>6.2</v>
      </c>
      <c r="AD26" s="18">
        <v>0.01</v>
      </c>
    </row>
    <row r="27" spans="1:30" s="18" customFormat="1" x14ac:dyDescent="0.25">
      <c r="A27" s="18">
        <v>24</v>
      </c>
      <c r="B27" s="18" t="s">
        <v>116</v>
      </c>
      <c r="C27" s="18">
        <v>4</v>
      </c>
      <c r="D27" s="18">
        <v>320543</v>
      </c>
      <c r="E27" s="18">
        <v>5802989</v>
      </c>
      <c r="F27" s="18">
        <v>10.45</v>
      </c>
      <c r="G27" s="18">
        <v>4.45</v>
      </c>
      <c r="H27" s="18">
        <v>4.3</v>
      </c>
      <c r="I27" s="18" t="s">
        <v>102</v>
      </c>
      <c r="J27" s="19">
        <v>31929</v>
      </c>
      <c r="M27" s="18">
        <v>7.48</v>
      </c>
      <c r="O27" s="18">
        <v>14</v>
      </c>
      <c r="P27" s="18">
        <v>120</v>
      </c>
      <c r="Q27" s="18">
        <v>11.8</v>
      </c>
      <c r="R27" s="18">
        <v>140</v>
      </c>
      <c r="S27" s="18">
        <v>0.4</v>
      </c>
      <c r="T27" s="18">
        <v>18</v>
      </c>
      <c r="U27" s="18">
        <v>555</v>
      </c>
      <c r="W27" s="18">
        <v>110</v>
      </c>
      <c r="X27" s="18">
        <v>0</v>
      </c>
      <c r="Z27" s="18">
        <v>1.9</v>
      </c>
      <c r="AA27" s="18">
        <v>0.65</v>
      </c>
      <c r="AC27" s="18">
        <v>12.4</v>
      </c>
      <c r="AD27" s="18">
        <v>0.09</v>
      </c>
    </row>
    <row r="28" spans="1:30" s="18" customFormat="1" x14ac:dyDescent="0.25">
      <c r="A28" s="18">
        <v>25</v>
      </c>
      <c r="B28" s="18" t="s">
        <v>116</v>
      </c>
      <c r="C28" s="18">
        <v>5</v>
      </c>
      <c r="D28" s="18">
        <v>320543</v>
      </c>
      <c r="E28" s="18">
        <v>5802989</v>
      </c>
      <c r="F28" s="18">
        <v>10.45</v>
      </c>
      <c r="G28" s="18">
        <v>3.45</v>
      </c>
      <c r="H28" s="18">
        <v>3.3</v>
      </c>
      <c r="I28" s="18" t="s">
        <v>102</v>
      </c>
      <c r="J28" s="19">
        <v>31929</v>
      </c>
      <c r="M28" s="18">
        <v>7.13</v>
      </c>
      <c r="O28" s="18">
        <v>17</v>
      </c>
      <c r="P28" s="18">
        <v>27</v>
      </c>
      <c r="Q28" s="18">
        <v>9.4</v>
      </c>
      <c r="R28" s="18">
        <v>140</v>
      </c>
      <c r="S28" s="18">
        <v>0.63</v>
      </c>
      <c r="T28" s="18">
        <v>19</v>
      </c>
      <c r="U28" s="18">
        <v>480</v>
      </c>
      <c r="W28" s="18">
        <v>80</v>
      </c>
      <c r="X28" s="18">
        <v>0</v>
      </c>
      <c r="Z28" s="18">
        <v>14.8</v>
      </c>
      <c r="AA28" s="18">
        <v>0.62</v>
      </c>
      <c r="AC28" s="18">
        <v>18</v>
      </c>
      <c r="AD28" s="18">
        <v>0.12</v>
      </c>
    </row>
    <row r="29" spans="1:30" s="18" customFormat="1" x14ac:dyDescent="0.25">
      <c r="A29" s="18">
        <v>26</v>
      </c>
      <c r="B29" s="18" t="s">
        <v>116</v>
      </c>
      <c r="C29" s="18">
        <v>6</v>
      </c>
      <c r="D29" s="18">
        <v>320543</v>
      </c>
      <c r="E29" s="18">
        <v>5802989</v>
      </c>
      <c r="F29" s="18">
        <v>10.45</v>
      </c>
      <c r="G29" s="18">
        <v>2.4500000000000002</v>
      </c>
      <c r="H29" s="18">
        <v>2.2999999999999998</v>
      </c>
      <c r="I29" s="18" t="s">
        <v>102</v>
      </c>
      <c r="J29" s="19">
        <v>31929</v>
      </c>
      <c r="M29" s="18">
        <v>7.13</v>
      </c>
      <c r="O29" s="18">
        <v>17</v>
      </c>
      <c r="P29" s="18">
        <v>1.7</v>
      </c>
      <c r="Q29" s="18">
        <v>6.9</v>
      </c>
      <c r="R29" s="18">
        <v>111</v>
      </c>
      <c r="S29" s="18">
        <v>0.21</v>
      </c>
      <c r="T29" s="18">
        <v>21</v>
      </c>
      <c r="U29" s="18">
        <v>278</v>
      </c>
      <c r="W29" s="18">
        <v>110</v>
      </c>
      <c r="X29" s="18">
        <v>0</v>
      </c>
      <c r="Z29" s="18">
        <v>10.9</v>
      </c>
      <c r="AA29" s="18">
        <v>0.57999999999999996</v>
      </c>
      <c r="AC29" s="18">
        <v>17.100000000000001</v>
      </c>
      <c r="AD29" s="18">
        <v>0.12</v>
      </c>
    </row>
    <row r="30" spans="1:30" s="18" customFormat="1" x14ac:dyDescent="0.25">
      <c r="A30" s="18">
        <v>27</v>
      </c>
      <c r="B30" s="18" t="s">
        <v>116</v>
      </c>
      <c r="C30" s="18">
        <v>7</v>
      </c>
      <c r="D30" s="18">
        <v>320543</v>
      </c>
      <c r="E30" s="18">
        <v>5802989</v>
      </c>
      <c r="F30" s="18">
        <v>10.45</v>
      </c>
      <c r="G30" s="18">
        <v>1.45</v>
      </c>
      <c r="H30" s="18">
        <v>1.3</v>
      </c>
      <c r="I30" s="18" t="s">
        <v>102</v>
      </c>
      <c r="J30" s="19">
        <v>31929</v>
      </c>
      <c r="M30" s="18">
        <v>7.38</v>
      </c>
      <c r="O30" s="18">
        <v>19</v>
      </c>
      <c r="P30" s="18">
        <v>2.8</v>
      </c>
      <c r="Q30" s="18">
        <v>8.6999999999999993</v>
      </c>
      <c r="R30" s="18">
        <v>114</v>
      </c>
      <c r="S30" s="18">
        <v>0.02</v>
      </c>
      <c r="T30" s="18">
        <v>33</v>
      </c>
      <c r="U30" s="18">
        <v>215</v>
      </c>
      <c r="W30" s="18">
        <v>150</v>
      </c>
      <c r="X30" s="18">
        <v>0.2</v>
      </c>
      <c r="Z30" s="18">
        <v>1.6</v>
      </c>
      <c r="AA30" s="18">
        <v>0.26</v>
      </c>
      <c r="AC30" s="18">
        <v>8.6</v>
      </c>
      <c r="AD30" s="18">
        <v>0.06</v>
      </c>
    </row>
    <row r="31" spans="1:30" s="18" customFormat="1" x14ac:dyDescent="0.25">
      <c r="A31" s="18">
        <v>28</v>
      </c>
      <c r="B31" s="18" t="s">
        <v>116</v>
      </c>
      <c r="C31" s="18">
        <v>8</v>
      </c>
      <c r="D31" s="18">
        <v>320543</v>
      </c>
      <c r="E31" s="18">
        <v>5802989</v>
      </c>
      <c r="F31" s="18">
        <v>10.45</v>
      </c>
      <c r="G31" s="18">
        <v>0.44999999999999929</v>
      </c>
      <c r="H31" s="18">
        <v>0.29999999999999927</v>
      </c>
      <c r="I31" s="18" t="s">
        <v>102</v>
      </c>
      <c r="J31" s="19">
        <v>31929</v>
      </c>
      <c r="M31" s="18">
        <v>7.53</v>
      </c>
      <c r="O31" s="18">
        <v>19</v>
      </c>
      <c r="P31" s="18">
        <v>3.2</v>
      </c>
      <c r="Q31" s="18">
        <v>11.6</v>
      </c>
      <c r="R31" s="18">
        <v>133</v>
      </c>
      <c r="S31" s="18">
        <v>0.06</v>
      </c>
      <c r="T31" s="18">
        <v>34</v>
      </c>
      <c r="U31" s="18">
        <v>229</v>
      </c>
      <c r="W31" s="18">
        <v>160</v>
      </c>
      <c r="X31" s="18">
        <v>35</v>
      </c>
      <c r="Z31" s="18">
        <v>0.02</v>
      </c>
      <c r="AA31" s="18">
        <v>0.52</v>
      </c>
      <c r="AC31" s="18">
        <v>11.3</v>
      </c>
      <c r="AD31" s="18">
        <v>0.08</v>
      </c>
    </row>
    <row r="32" spans="1:30" s="18" customFormat="1" x14ac:dyDescent="0.25">
      <c r="A32" s="18">
        <v>29</v>
      </c>
      <c r="B32" s="18" t="s">
        <v>116</v>
      </c>
      <c r="C32" s="18">
        <v>9</v>
      </c>
      <c r="D32" s="18">
        <v>320543</v>
      </c>
      <c r="E32" s="18">
        <v>5802989</v>
      </c>
      <c r="F32" s="18">
        <v>10.45</v>
      </c>
      <c r="G32" s="18">
        <v>-0.55000000000000071</v>
      </c>
      <c r="H32" s="18">
        <v>-0.70000000000000073</v>
      </c>
      <c r="I32" s="18" t="s">
        <v>102</v>
      </c>
      <c r="J32" s="19">
        <v>31929</v>
      </c>
      <c r="M32" s="18">
        <v>7.74</v>
      </c>
      <c r="O32" s="18">
        <v>21</v>
      </c>
      <c r="P32" s="18">
        <v>2.4</v>
      </c>
      <c r="Q32" s="18">
        <v>11.2</v>
      </c>
      <c r="R32" s="18">
        <v>94</v>
      </c>
      <c r="S32" s="18">
        <v>7.0000000000000007E-2</v>
      </c>
      <c r="T32" s="18">
        <v>33</v>
      </c>
      <c r="U32" s="18">
        <v>146</v>
      </c>
      <c r="W32" s="18">
        <v>81</v>
      </c>
      <c r="X32" s="18">
        <v>110</v>
      </c>
      <c r="Z32" s="18">
        <v>0.02</v>
      </c>
      <c r="AA32" s="18">
        <v>0.2</v>
      </c>
      <c r="AC32" s="18">
        <v>15.4</v>
      </c>
      <c r="AD32" s="18">
        <v>0.11</v>
      </c>
    </row>
    <row r="33" spans="1:30" s="18" customFormat="1" x14ac:dyDescent="0.25">
      <c r="A33" s="18">
        <v>30</v>
      </c>
      <c r="B33" s="18" t="s">
        <v>116</v>
      </c>
      <c r="C33" s="18">
        <v>10</v>
      </c>
      <c r="D33" s="18">
        <v>320543</v>
      </c>
      <c r="E33" s="18">
        <v>5802989</v>
      </c>
      <c r="F33" s="18">
        <v>10.45</v>
      </c>
      <c r="G33" s="18">
        <v>-1.55</v>
      </c>
      <c r="H33" s="18">
        <v>-1.7</v>
      </c>
      <c r="I33" s="18" t="s">
        <v>102</v>
      </c>
      <c r="J33" s="19">
        <v>31929</v>
      </c>
      <c r="M33" s="18">
        <v>7.9</v>
      </c>
      <c r="O33" s="18">
        <v>19</v>
      </c>
      <c r="P33" s="18">
        <v>1.3</v>
      </c>
      <c r="Q33" s="18">
        <v>7.8</v>
      </c>
      <c r="R33" s="18">
        <v>86</v>
      </c>
      <c r="S33" s="18">
        <v>0.05</v>
      </c>
      <c r="T33" s="18">
        <v>32</v>
      </c>
      <c r="U33" s="18">
        <v>132</v>
      </c>
      <c r="W33" s="18">
        <v>69</v>
      </c>
      <c r="X33" s="18">
        <v>91</v>
      </c>
      <c r="Z33" s="18">
        <v>0.02</v>
      </c>
      <c r="AA33" s="18">
        <v>0.04</v>
      </c>
      <c r="AC33" s="18">
        <v>16.7</v>
      </c>
      <c r="AD33" s="18">
        <v>0.13</v>
      </c>
    </row>
    <row r="34" spans="1:30" s="18" customFormat="1" x14ac:dyDescent="0.25">
      <c r="A34" s="18">
        <v>31</v>
      </c>
      <c r="B34" s="18" t="s">
        <v>116</v>
      </c>
      <c r="C34" s="18">
        <v>11</v>
      </c>
      <c r="D34" s="18">
        <v>320543</v>
      </c>
      <c r="E34" s="18">
        <v>5802989</v>
      </c>
      <c r="F34" s="18">
        <v>10.45</v>
      </c>
      <c r="G34" s="18">
        <v>-3.55</v>
      </c>
      <c r="H34" s="18">
        <v>-3.7</v>
      </c>
      <c r="I34" s="18" t="s">
        <v>102</v>
      </c>
      <c r="J34" s="19">
        <v>31929</v>
      </c>
      <c r="M34" s="18">
        <v>8</v>
      </c>
      <c r="O34" s="18">
        <v>18</v>
      </c>
      <c r="P34" s="18">
        <v>1.2</v>
      </c>
      <c r="Q34" s="18">
        <v>6.5</v>
      </c>
      <c r="R34" s="18">
        <v>76</v>
      </c>
      <c r="S34" s="18">
        <v>0.06</v>
      </c>
      <c r="T34" s="18">
        <v>32</v>
      </c>
      <c r="U34" s="18">
        <v>129</v>
      </c>
      <c r="W34" s="18">
        <v>75</v>
      </c>
      <c r="X34" s="18">
        <v>39</v>
      </c>
      <c r="Z34" s="18">
        <v>0.08</v>
      </c>
      <c r="AA34" s="18">
        <v>0.22</v>
      </c>
      <c r="AC34" s="18">
        <v>14.1</v>
      </c>
      <c r="AD34" s="18">
        <v>0.1</v>
      </c>
    </row>
    <row r="35" spans="1:30" s="18" customFormat="1" x14ac:dyDescent="0.25">
      <c r="A35" s="18">
        <v>32</v>
      </c>
      <c r="B35" s="18" t="s">
        <v>116</v>
      </c>
      <c r="C35" s="18">
        <v>12</v>
      </c>
      <c r="D35" s="18">
        <v>320543</v>
      </c>
      <c r="E35" s="18">
        <v>5802989</v>
      </c>
      <c r="F35" s="18">
        <v>10.45</v>
      </c>
      <c r="G35" s="18">
        <v>-5.55</v>
      </c>
      <c r="H35" s="18">
        <v>-5.7</v>
      </c>
      <c r="I35" s="18" t="s">
        <v>102</v>
      </c>
      <c r="J35" s="19">
        <v>31929</v>
      </c>
      <c r="M35" s="18">
        <v>7.64</v>
      </c>
      <c r="O35" s="18">
        <v>21</v>
      </c>
      <c r="P35" s="18">
        <v>1.6</v>
      </c>
      <c r="Q35" s="18">
        <v>8</v>
      </c>
      <c r="R35" s="18">
        <v>101</v>
      </c>
      <c r="S35" s="18">
        <v>0.06</v>
      </c>
      <c r="T35" s="18">
        <v>37</v>
      </c>
      <c r="U35" s="18">
        <v>149</v>
      </c>
      <c r="W35" s="18">
        <v>79</v>
      </c>
      <c r="X35" s="18">
        <v>100</v>
      </c>
      <c r="Z35" s="18">
        <v>0.09</v>
      </c>
      <c r="AA35" s="18">
        <v>0.8</v>
      </c>
      <c r="AC35" s="18">
        <v>14.1</v>
      </c>
      <c r="AD35" s="18">
        <v>0.1</v>
      </c>
    </row>
    <row r="36" spans="1:30" s="18" customFormat="1" x14ac:dyDescent="0.25">
      <c r="A36" s="18">
        <v>33</v>
      </c>
      <c r="B36" s="18" t="s">
        <v>116</v>
      </c>
      <c r="C36" s="18">
        <v>13</v>
      </c>
      <c r="D36" s="18">
        <v>320543</v>
      </c>
      <c r="E36" s="18">
        <v>5802989</v>
      </c>
      <c r="F36" s="18">
        <v>10.45</v>
      </c>
      <c r="G36" s="18">
        <v>-7.55</v>
      </c>
      <c r="H36" s="18">
        <v>-7.7</v>
      </c>
      <c r="I36" s="18" t="s">
        <v>102</v>
      </c>
      <c r="J36" s="19">
        <v>31929</v>
      </c>
      <c r="M36" s="18">
        <v>7.79</v>
      </c>
      <c r="O36" s="18">
        <v>17</v>
      </c>
      <c r="P36" s="18">
        <v>1.1000000000000001</v>
      </c>
      <c r="Q36" s="18">
        <v>4.5999999999999996</v>
      </c>
      <c r="R36" s="18">
        <v>72</v>
      </c>
      <c r="S36" s="18">
        <v>7.0000000000000007E-2</v>
      </c>
      <c r="T36" s="18">
        <v>31</v>
      </c>
      <c r="U36" s="18">
        <v>102</v>
      </c>
      <c r="W36" s="18">
        <v>112</v>
      </c>
      <c r="X36" s="18">
        <v>0</v>
      </c>
      <c r="Z36" s="18">
        <v>0.45</v>
      </c>
      <c r="AA36" s="18">
        <v>0.51</v>
      </c>
      <c r="AC36" s="18">
        <v>16.2</v>
      </c>
      <c r="AD36" s="18">
        <v>0.12</v>
      </c>
    </row>
    <row r="37" spans="1:30" s="18" customFormat="1" x14ac:dyDescent="0.25">
      <c r="A37" s="18">
        <v>34</v>
      </c>
      <c r="B37" s="18" t="s">
        <v>116</v>
      </c>
      <c r="C37" s="18">
        <v>14</v>
      </c>
      <c r="D37" s="18">
        <v>320543</v>
      </c>
      <c r="E37" s="18">
        <v>5802989</v>
      </c>
      <c r="F37" s="18">
        <v>10.45</v>
      </c>
      <c r="G37" s="18">
        <v>-10.55</v>
      </c>
      <c r="H37" s="18">
        <v>-10.7</v>
      </c>
      <c r="I37" s="18" t="s">
        <v>102</v>
      </c>
      <c r="J37" s="19">
        <v>31929</v>
      </c>
      <c r="M37" s="18">
        <v>7.89</v>
      </c>
      <c r="O37" s="18">
        <v>7.9</v>
      </c>
      <c r="P37" s="18">
        <v>1.9</v>
      </c>
      <c r="Q37" s="18">
        <v>2.4</v>
      </c>
      <c r="R37" s="18">
        <v>36</v>
      </c>
      <c r="S37" s="18">
        <v>7.0000000000000007E-2</v>
      </c>
      <c r="T37" s="18">
        <v>16</v>
      </c>
      <c r="U37" s="18">
        <v>99</v>
      </c>
      <c r="W37" s="18">
        <v>21</v>
      </c>
      <c r="X37" s="18">
        <v>0</v>
      </c>
      <c r="Z37" s="18">
        <v>0.96</v>
      </c>
      <c r="AA37" s="18">
        <v>0.15</v>
      </c>
      <c r="AC37" s="18">
        <v>13.5</v>
      </c>
      <c r="AD37" s="18">
        <v>0.12</v>
      </c>
    </row>
    <row r="38" spans="1:30" s="18" customFormat="1" x14ac:dyDescent="0.25">
      <c r="A38" s="18">
        <v>35</v>
      </c>
      <c r="B38" s="18" t="s">
        <v>116</v>
      </c>
      <c r="C38" s="18">
        <v>15</v>
      </c>
      <c r="D38" s="18">
        <v>320543</v>
      </c>
      <c r="E38" s="18">
        <v>5802989</v>
      </c>
      <c r="F38" s="18">
        <v>10.45</v>
      </c>
      <c r="G38" s="18">
        <v>-20.55</v>
      </c>
      <c r="H38" s="18">
        <v>-20.7</v>
      </c>
      <c r="I38" s="18" t="s">
        <v>102</v>
      </c>
      <c r="J38" s="19">
        <v>31929</v>
      </c>
      <c r="M38" s="18">
        <v>6.58</v>
      </c>
      <c r="O38" s="18">
        <v>10</v>
      </c>
      <c r="P38" s="18">
        <v>1</v>
      </c>
      <c r="Q38" s="18">
        <v>2</v>
      </c>
      <c r="R38" s="18">
        <v>16</v>
      </c>
      <c r="S38" s="18">
        <v>0.05</v>
      </c>
      <c r="T38" s="18">
        <v>15</v>
      </c>
      <c r="U38" s="18">
        <v>20</v>
      </c>
      <c r="W38" s="18">
        <v>31</v>
      </c>
      <c r="X38" s="18">
        <v>8.3000000000000007</v>
      </c>
      <c r="Z38" s="18">
        <v>0.05</v>
      </c>
      <c r="AA38" s="18">
        <v>0</v>
      </c>
      <c r="AC38" s="18">
        <v>16</v>
      </c>
      <c r="AD38" s="18">
        <v>0.21</v>
      </c>
    </row>
    <row r="39" spans="1:30" s="18" customFormat="1" x14ac:dyDescent="0.25">
      <c r="A39" s="18">
        <v>36</v>
      </c>
      <c r="B39" s="18" t="s">
        <v>116</v>
      </c>
      <c r="C39" s="18">
        <v>16</v>
      </c>
      <c r="D39" s="18">
        <v>320543</v>
      </c>
      <c r="E39" s="18">
        <v>5802989</v>
      </c>
      <c r="F39" s="18">
        <v>10.45</v>
      </c>
      <c r="G39" s="18">
        <v>-22.55</v>
      </c>
      <c r="H39" s="18">
        <v>-22.7</v>
      </c>
      <c r="I39" s="18" t="s">
        <v>102</v>
      </c>
      <c r="J39" s="19">
        <v>31929</v>
      </c>
      <c r="M39" s="18">
        <v>6.23</v>
      </c>
      <c r="O39" s="18">
        <v>9.9</v>
      </c>
      <c r="P39" s="18">
        <v>1</v>
      </c>
      <c r="Q39" s="18">
        <v>1.9</v>
      </c>
      <c r="R39" s="18">
        <v>11</v>
      </c>
      <c r="S39" s="18">
        <v>0.05</v>
      </c>
      <c r="T39" s="18">
        <v>12</v>
      </c>
      <c r="U39" s="18">
        <v>14</v>
      </c>
      <c r="W39" s="18">
        <v>31</v>
      </c>
      <c r="X39" s="18">
        <v>6</v>
      </c>
      <c r="Z39" s="18">
        <v>0.01</v>
      </c>
      <c r="AA39" s="18">
        <v>0</v>
      </c>
      <c r="AC39" s="18">
        <v>17.3</v>
      </c>
      <c r="AD39" s="18">
        <v>0.19</v>
      </c>
    </row>
    <row r="40" spans="1:30" s="18" customFormat="1" x14ac:dyDescent="0.25">
      <c r="A40" s="18">
        <v>37</v>
      </c>
      <c r="B40" s="18" t="s">
        <v>116</v>
      </c>
      <c r="C40" s="18">
        <v>17</v>
      </c>
      <c r="D40" s="18">
        <v>320543</v>
      </c>
      <c r="E40" s="18">
        <v>5802989</v>
      </c>
      <c r="F40" s="18">
        <v>10.45</v>
      </c>
      <c r="G40" s="18">
        <v>-24.55</v>
      </c>
      <c r="H40" s="18">
        <v>-24.7</v>
      </c>
      <c r="I40" s="18" t="s">
        <v>102</v>
      </c>
      <c r="J40" s="19">
        <v>31929</v>
      </c>
      <c r="M40" s="18">
        <v>6.13</v>
      </c>
      <c r="O40" s="18">
        <v>11</v>
      </c>
      <c r="P40" s="18">
        <v>1.1000000000000001</v>
      </c>
      <c r="Q40" s="18">
        <v>1.6</v>
      </c>
      <c r="R40" s="18">
        <v>9.6</v>
      </c>
      <c r="S40" s="18">
        <v>0.05</v>
      </c>
      <c r="T40" s="18">
        <v>13</v>
      </c>
      <c r="U40" s="18">
        <v>13</v>
      </c>
      <c r="W40" s="18">
        <v>30</v>
      </c>
      <c r="X40" s="18">
        <v>5</v>
      </c>
      <c r="Z40" s="18">
        <v>0.12</v>
      </c>
      <c r="AA40" s="18">
        <v>0</v>
      </c>
      <c r="AC40" s="18">
        <v>17.7</v>
      </c>
      <c r="AD40" s="18">
        <v>0.16</v>
      </c>
    </row>
    <row r="41" spans="1:30" s="18" customFormat="1" x14ac:dyDescent="0.25">
      <c r="A41" s="18">
        <v>38</v>
      </c>
      <c r="B41" s="18" t="s">
        <v>116</v>
      </c>
      <c r="C41" s="18">
        <v>18</v>
      </c>
      <c r="D41" s="18">
        <v>320543</v>
      </c>
      <c r="E41" s="18">
        <v>5802989</v>
      </c>
      <c r="F41" s="18">
        <v>10.45</v>
      </c>
      <c r="G41" s="18">
        <v>-26.55</v>
      </c>
      <c r="H41" s="18">
        <v>-26.7</v>
      </c>
      <c r="I41" s="18" t="s">
        <v>102</v>
      </c>
      <c r="J41" s="19">
        <v>31929</v>
      </c>
      <c r="M41" s="18">
        <v>6.23</v>
      </c>
      <c r="O41" s="18">
        <v>9.4</v>
      </c>
      <c r="P41" s="18">
        <v>1</v>
      </c>
      <c r="Q41" s="18">
        <v>1.3</v>
      </c>
      <c r="R41" s="18">
        <v>6.8</v>
      </c>
      <c r="S41" s="18">
        <v>0.05</v>
      </c>
      <c r="T41" s="18">
        <v>11</v>
      </c>
      <c r="U41" s="18">
        <v>9</v>
      </c>
      <c r="W41" s="18">
        <v>21</v>
      </c>
      <c r="X41" s="18">
        <v>4.4000000000000004</v>
      </c>
      <c r="Z41" s="18">
        <v>0.08</v>
      </c>
      <c r="AA41" s="18">
        <v>0</v>
      </c>
      <c r="AC41" s="18">
        <v>17.7</v>
      </c>
      <c r="AD41" s="18">
        <v>0.21</v>
      </c>
    </row>
    <row r="42" spans="1:30" s="18" customFormat="1" x14ac:dyDescent="0.25">
      <c r="A42" s="18">
        <v>39</v>
      </c>
      <c r="B42" s="18" t="s">
        <v>116</v>
      </c>
      <c r="C42" s="18">
        <v>19</v>
      </c>
      <c r="D42" s="18">
        <v>320543</v>
      </c>
      <c r="E42" s="18">
        <v>5802989</v>
      </c>
      <c r="F42" s="18">
        <v>10.45</v>
      </c>
      <c r="G42" s="18">
        <v>-28.55</v>
      </c>
      <c r="H42" s="18">
        <v>-28.7</v>
      </c>
      <c r="I42" s="18" t="s">
        <v>102</v>
      </c>
      <c r="J42" s="19">
        <v>31929</v>
      </c>
      <c r="M42" s="18">
        <v>5.98</v>
      </c>
      <c r="O42" s="18">
        <v>9.9</v>
      </c>
      <c r="P42" s="18">
        <v>1.1000000000000001</v>
      </c>
      <c r="Q42" s="18">
        <v>1.6</v>
      </c>
      <c r="R42" s="18">
        <v>8.8000000000000007</v>
      </c>
      <c r="S42" s="18">
        <v>0.04</v>
      </c>
      <c r="T42" s="18">
        <v>12</v>
      </c>
      <c r="U42" s="18">
        <v>9</v>
      </c>
      <c r="W42" s="18">
        <v>29</v>
      </c>
      <c r="X42" s="18">
        <v>4.5</v>
      </c>
      <c r="Z42" s="18">
        <v>7.0000000000000007E-2</v>
      </c>
      <c r="AA42" s="18">
        <v>0</v>
      </c>
      <c r="AC42" s="18">
        <v>18.2</v>
      </c>
      <c r="AD42" s="18">
        <v>0.16</v>
      </c>
    </row>
    <row r="43" spans="1:30" s="18" customFormat="1" x14ac:dyDescent="0.25">
      <c r="A43" s="18">
        <v>40</v>
      </c>
      <c r="B43" s="18" t="s">
        <v>116</v>
      </c>
      <c r="C43" s="18">
        <v>20</v>
      </c>
      <c r="D43" s="18">
        <v>320543</v>
      </c>
      <c r="E43" s="18">
        <v>5802989</v>
      </c>
      <c r="F43" s="18">
        <v>10.45</v>
      </c>
      <c r="G43" s="18">
        <v>-30.55</v>
      </c>
      <c r="H43" s="18">
        <v>-30.7</v>
      </c>
      <c r="I43" s="18" t="s">
        <v>102</v>
      </c>
      <c r="J43" s="19">
        <v>31929</v>
      </c>
      <c r="M43" s="18">
        <v>5.72</v>
      </c>
      <c r="O43" s="18">
        <v>10</v>
      </c>
      <c r="P43" s="18">
        <v>1.1000000000000001</v>
      </c>
      <c r="Q43" s="18">
        <v>1.3</v>
      </c>
      <c r="R43" s="18">
        <v>8.1999999999999993</v>
      </c>
      <c r="S43" s="18">
        <v>0.03</v>
      </c>
      <c r="T43" s="18">
        <v>12</v>
      </c>
      <c r="U43" s="18">
        <v>6</v>
      </c>
      <c r="W43" s="18">
        <v>34</v>
      </c>
      <c r="X43" s="18">
        <v>0</v>
      </c>
      <c r="Z43" s="18">
        <v>0.67</v>
      </c>
      <c r="AA43" s="18">
        <v>0.02</v>
      </c>
      <c r="AC43" s="18">
        <v>18.8</v>
      </c>
      <c r="AD43" s="18">
        <v>0.16</v>
      </c>
    </row>
    <row r="44" spans="1:30" s="18" customFormat="1" x14ac:dyDescent="0.25">
      <c r="A44" s="18">
        <v>41</v>
      </c>
      <c r="B44" s="18" t="s">
        <v>116</v>
      </c>
      <c r="C44" s="18">
        <v>21</v>
      </c>
      <c r="D44" s="18">
        <v>320543</v>
      </c>
      <c r="E44" s="18">
        <v>5802989</v>
      </c>
      <c r="F44" s="18">
        <v>10.45</v>
      </c>
      <c r="G44" s="18">
        <v>-32.549999999999997</v>
      </c>
      <c r="H44" s="18">
        <v>-32.700000000000003</v>
      </c>
      <c r="I44" s="18" t="s">
        <v>102</v>
      </c>
      <c r="J44" s="19">
        <v>31929</v>
      </c>
      <c r="M44" s="18">
        <v>5.83</v>
      </c>
      <c r="O44" s="18">
        <v>7.7</v>
      </c>
      <c r="P44" s="18">
        <v>0.9</v>
      </c>
      <c r="Q44" s="18">
        <v>0.8</v>
      </c>
      <c r="R44" s="18">
        <v>4.8</v>
      </c>
      <c r="S44" s="18">
        <v>0.06</v>
      </c>
      <c r="T44" s="18">
        <v>9</v>
      </c>
      <c r="U44" s="18">
        <v>8</v>
      </c>
      <c r="W44" s="18">
        <v>18</v>
      </c>
      <c r="X44" s="18">
        <v>0</v>
      </c>
      <c r="Z44" s="18">
        <v>2.4726055560497677</v>
      </c>
      <c r="AA44" s="18">
        <v>0.16</v>
      </c>
      <c r="AC44" s="18">
        <v>19.5</v>
      </c>
      <c r="AD44" s="18">
        <v>0.12</v>
      </c>
    </row>
    <row r="45" spans="1:30" s="18" customFormat="1" x14ac:dyDescent="0.25">
      <c r="A45" s="18">
        <v>42</v>
      </c>
      <c r="B45" s="18" t="s">
        <v>116</v>
      </c>
      <c r="C45" s="18">
        <v>22</v>
      </c>
      <c r="D45" s="18">
        <v>320543</v>
      </c>
      <c r="E45" s="18">
        <v>5802989</v>
      </c>
      <c r="F45" s="18">
        <v>10.45</v>
      </c>
      <c r="G45" s="18">
        <v>-34.549999999999997</v>
      </c>
      <c r="H45" s="18">
        <v>-34.700000000000003</v>
      </c>
      <c r="I45" s="18" t="s">
        <v>102</v>
      </c>
      <c r="J45" s="19">
        <v>31929</v>
      </c>
      <c r="M45" s="18">
        <v>5.83</v>
      </c>
      <c r="O45" s="18">
        <v>7.7</v>
      </c>
      <c r="P45" s="18">
        <v>0.9</v>
      </c>
      <c r="Q45" s="18">
        <v>0.8</v>
      </c>
      <c r="R45" s="18">
        <v>4.8</v>
      </c>
      <c r="S45" s="18">
        <v>0.08</v>
      </c>
      <c r="T45" s="18">
        <v>9</v>
      </c>
      <c r="U45" s="18">
        <v>9</v>
      </c>
      <c r="W45" s="18">
        <v>16</v>
      </c>
      <c r="X45" s="18">
        <v>0</v>
      </c>
      <c r="Z45" s="18">
        <v>1.4285938516537129</v>
      </c>
      <c r="AA45" s="18">
        <v>0.46</v>
      </c>
      <c r="AC45" s="18">
        <v>18.399999999999999</v>
      </c>
      <c r="AD45" s="18">
        <v>0.11</v>
      </c>
    </row>
    <row r="46" spans="1:30" s="18" customFormat="1" x14ac:dyDescent="0.25">
      <c r="A46" s="18">
        <v>43</v>
      </c>
      <c r="B46" s="18" t="s">
        <v>116</v>
      </c>
      <c r="C46" s="18">
        <v>23</v>
      </c>
      <c r="D46" s="18">
        <v>320543</v>
      </c>
      <c r="E46" s="18">
        <v>5802989</v>
      </c>
      <c r="F46" s="18">
        <v>10.45</v>
      </c>
      <c r="G46" s="18">
        <v>-36.549999999999997</v>
      </c>
      <c r="H46" s="18">
        <v>-36.700000000000003</v>
      </c>
      <c r="I46" s="18" t="s">
        <v>102</v>
      </c>
      <c r="J46" s="19">
        <v>31929</v>
      </c>
      <c r="M46" s="18">
        <v>6.43</v>
      </c>
      <c r="O46" s="18">
        <v>7.4</v>
      </c>
      <c r="P46" s="18">
        <v>0.8</v>
      </c>
      <c r="Q46" s="18">
        <v>0.8</v>
      </c>
      <c r="R46" s="18">
        <v>8.1999999999999993</v>
      </c>
      <c r="S46" s="18">
        <v>0.05</v>
      </c>
      <c r="T46" s="18">
        <v>9</v>
      </c>
      <c r="U46" s="18">
        <v>19</v>
      </c>
      <c r="W46" s="18">
        <v>16</v>
      </c>
      <c r="X46" s="18">
        <v>0</v>
      </c>
      <c r="Z46" s="18">
        <v>1.4417658455059938</v>
      </c>
      <c r="AA46" s="18">
        <v>0.76</v>
      </c>
      <c r="AC46" s="18">
        <v>17.3</v>
      </c>
      <c r="AD46" s="18">
        <v>0.1</v>
      </c>
    </row>
    <row r="47" spans="1:30" s="18" customFormat="1" x14ac:dyDescent="0.25">
      <c r="A47" s="18">
        <v>44</v>
      </c>
      <c r="B47" s="18" t="s">
        <v>116</v>
      </c>
      <c r="C47" s="18">
        <v>24</v>
      </c>
      <c r="D47" s="18">
        <v>320543</v>
      </c>
      <c r="E47" s="18">
        <v>5802989</v>
      </c>
      <c r="F47" s="18">
        <v>10.45</v>
      </c>
      <c r="G47" s="18">
        <v>-38.549999999999997</v>
      </c>
      <c r="H47" s="18">
        <v>-38.700000000000003</v>
      </c>
      <c r="I47" s="18" t="s">
        <v>102</v>
      </c>
      <c r="J47" s="19">
        <v>31929</v>
      </c>
      <c r="M47" s="18">
        <v>6.93</v>
      </c>
      <c r="O47" s="18">
        <v>6.9</v>
      </c>
      <c r="P47" s="18">
        <v>1</v>
      </c>
      <c r="Q47" s="18">
        <v>1.2</v>
      </c>
      <c r="R47" s="18">
        <v>18</v>
      </c>
      <c r="S47" s="18">
        <v>0.06</v>
      </c>
      <c r="T47" s="18">
        <v>9</v>
      </c>
      <c r="U47" s="18">
        <v>49</v>
      </c>
      <c r="W47" s="18">
        <v>16</v>
      </c>
      <c r="X47" s="18">
        <v>0</v>
      </c>
      <c r="Z47" s="18">
        <v>0.92344777198322459</v>
      </c>
      <c r="AA47" s="18">
        <v>0.88</v>
      </c>
      <c r="AC47" s="18">
        <v>15.2</v>
      </c>
      <c r="AD47" s="18">
        <v>0.1</v>
      </c>
    </row>
    <row r="48" spans="1:30" s="18" customFormat="1" x14ac:dyDescent="0.25">
      <c r="A48" s="18">
        <v>45</v>
      </c>
      <c r="B48" s="18" t="s">
        <v>116</v>
      </c>
      <c r="C48" s="18">
        <v>25</v>
      </c>
      <c r="D48" s="18">
        <v>320543</v>
      </c>
      <c r="E48" s="18">
        <v>5802989</v>
      </c>
      <c r="F48" s="18">
        <v>10.45</v>
      </c>
      <c r="G48" s="18">
        <v>-40.549999999999997</v>
      </c>
      <c r="H48" s="18">
        <v>-40.700000000000003</v>
      </c>
      <c r="I48" s="18" t="s">
        <v>102</v>
      </c>
      <c r="J48" s="19">
        <v>31929</v>
      </c>
      <c r="M48" s="18">
        <v>6.88</v>
      </c>
      <c r="O48" s="18">
        <v>6.8</v>
      </c>
      <c r="P48" s="18">
        <v>0.9</v>
      </c>
      <c r="Q48" s="18">
        <v>1.3</v>
      </c>
      <c r="R48" s="18">
        <v>21</v>
      </c>
      <c r="S48" s="18">
        <v>7.0000000000000007E-2</v>
      </c>
      <c r="T48" s="18">
        <v>10</v>
      </c>
      <c r="U48" s="18">
        <v>67</v>
      </c>
      <c r="W48" s="18">
        <v>13</v>
      </c>
      <c r="X48" s="18">
        <v>0</v>
      </c>
      <c r="Z48" s="18">
        <v>3.9921126702721392</v>
      </c>
      <c r="AA48" s="18">
        <v>0.86</v>
      </c>
      <c r="AC48" s="18">
        <v>16.899999999999999</v>
      </c>
      <c r="AD48" s="18">
        <v>0.1</v>
      </c>
    </row>
    <row r="49" spans="1:30" s="18" customFormat="1" x14ac:dyDescent="0.25">
      <c r="A49" s="18">
        <v>46</v>
      </c>
      <c r="B49" s="18" t="s">
        <v>116</v>
      </c>
      <c r="C49" s="18">
        <v>26</v>
      </c>
      <c r="D49" s="18">
        <v>320543</v>
      </c>
      <c r="E49" s="18">
        <v>5802989</v>
      </c>
      <c r="F49" s="18">
        <v>10.45</v>
      </c>
      <c r="G49" s="18">
        <v>-42.55</v>
      </c>
      <c r="H49" s="18">
        <v>-42.7</v>
      </c>
      <c r="I49" s="18" t="s">
        <v>102</v>
      </c>
      <c r="J49" s="19">
        <v>31929</v>
      </c>
      <c r="M49" s="18">
        <v>6.88</v>
      </c>
      <c r="O49" s="18">
        <v>6.8</v>
      </c>
      <c r="P49" s="18">
        <v>0.9</v>
      </c>
      <c r="Q49" s="18">
        <v>1.3</v>
      </c>
      <c r="R49" s="18">
        <v>21</v>
      </c>
      <c r="S49" s="18">
        <v>7.0000000000000007E-2</v>
      </c>
      <c r="T49" s="18">
        <v>10</v>
      </c>
      <c r="U49" s="18">
        <v>67</v>
      </c>
      <c r="W49" s="18">
        <v>13</v>
      </c>
      <c r="X49" s="18">
        <v>0</v>
      </c>
      <c r="Z49" s="18">
        <v>3.9921126702721392</v>
      </c>
      <c r="AA49" s="18">
        <v>0.86</v>
      </c>
      <c r="AC49" s="18">
        <v>16.899999999999999</v>
      </c>
      <c r="AD49" s="18">
        <v>0.1</v>
      </c>
    </row>
    <row r="50" spans="1:30" s="18" customFormat="1" x14ac:dyDescent="0.25">
      <c r="A50" s="18">
        <v>47</v>
      </c>
      <c r="B50" s="18" t="s">
        <v>117</v>
      </c>
      <c r="C50" s="18">
        <v>1</v>
      </c>
      <c r="D50" s="18">
        <v>319340</v>
      </c>
      <c r="E50" s="18">
        <v>5802969</v>
      </c>
      <c r="F50" s="18">
        <v>11.05</v>
      </c>
      <c r="G50" s="18">
        <v>6.05</v>
      </c>
      <c r="H50" s="18">
        <v>5.9</v>
      </c>
      <c r="I50" s="18" t="s">
        <v>102</v>
      </c>
      <c r="J50" s="19">
        <v>31929</v>
      </c>
      <c r="M50" s="18">
        <v>6.63</v>
      </c>
      <c r="O50" s="18">
        <v>7.6</v>
      </c>
      <c r="P50" s="18">
        <v>37</v>
      </c>
      <c r="Q50" s="18">
        <v>1.5</v>
      </c>
      <c r="R50" s="18">
        <v>13</v>
      </c>
      <c r="S50" s="18">
        <v>0.03</v>
      </c>
      <c r="T50" s="18">
        <v>9</v>
      </c>
      <c r="U50" s="18">
        <v>6</v>
      </c>
      <c r="W50" s="18">
        <v>42</v>
      </c>
      <c r="X50" s="18">
        <v>55</v>
      </c>
      <c r="Z50" s="18">
        <v>0.24</v>
      </c>
      <c r="AA50" s="18">
        <v>0.47</v>
      </c>
      <c r="AC50" s="18">
        <v>15.6</v>
      </c>
      <c r="AD50" s="18">
        <v>0.04</v>
      </c>
    </row>
    <row r="51" spans="1:30" s="18" customFormat="1" x14ac:dyDescent="0.25">
      <c r="A51" s="18">
        <v>48</v>
      </c>
      <c r="B51" s="18" t="s">
        <v>117</v>
      </c>
      <c r="C51" s="18">
        <v>2</v>
      </c>
      <c r="D51" s="18">
        <v>319340</v>
      </c>
      <c r="E51" s="18">
        <v>5802969</v>
      </c>
      <c r="F51" s="18">
        <v>11.05</v>
      </c>
      <c r="G51" s="18">
        <v>5.05</v>
      </c>
      <c r="H51" s="18">
        <v>4.9000000000000004</v>
      </c>
      <c r="I51" s="18" t="s">
        <v>102</v>
      </c>
      <c r="J51" s="19">
        <v>31929</v>
      </c>
      <c r="M51" s="18">
        <v>6.28</v>
      </c>
      <c r="O51" s="18">
        <v>5.6</v>
      </c>
      <c r="P51" s="18">
        <v>11</v>
      </c>
      <c r="Q51" s="18">
        <v>3.4</v>
      </c>
      <c r="R51" s="18">
        <v>32</v>
      </c>
      <c r="S51" s="18">
        <v>0.04</v>
      </c>
      <c r="T51" s="18">
        <v>16</v>
      </c>
      <c r="U51" s="18">
        <v>9</v>
      </c>
      <c r="W51" s="18">
        <v>25</v>
      </c>
      <c r="X51" s="18">
        <v>100</v>
      </c>
      <c r="Z51" s="18">
        <v>0.5</v>
      </c>
      <c r="AA51" s="18">
        <v>0.34</v>
      </c>
      <c r="AC51" s="18">
        <v>16.7</v>
      </c>
      <c r="AD51" s="18">
        <v>0.05</v>
      </c>
    </row>
    <row r="52" spans="1:30" s="18" customFormat="1" x14ac:dyDescent="0.25">
      <c r="A52" s="18">
        <v>49</v>
      </c>
      <c r="B52" s="18" t="s">
        <v>117</v>
      </c>
      <c r="C52" s="18">
        <v>3</v>
      </c>
      <c r="D52" s="18">
        <v>319340</v>
      </c>
      <c r="E52" s="18">
        <v>5802969</v>
      </c>
      <c r="F52" s="18">
        <v>11.05</v>
      </c>
      <c r="G52" s="18">
        <v>4.05</v>
      </c>
      <c r="H52" s="18">
        <v>3.9</v>
      </c>
      <c r="I52" s="18" t="s">
        <v>102</v>
      </c>
      <c r="J52" s="19">
        <v>31929</v>
      </c>
      <c r="M52" s="18">
        <v>7.28</v>
      </c>
      <c r="O52" s="18">
        <v>12</v>
      </c>
      <c r="P52" s="18">
        <v>8.4</v>
      </c>
      <c r="Q52" s="18">
        <v>7.5</v>
      </c>
      <c r="R52" s="18">
        <v>83</v>
      </c>
      <c r="S52" s="18">
        <v>0.05</v>
      </c>
      <c r="T52" s="18">
        <v>38</v>
      </c>
      <c r="U52" s="18">
        <v>40</v>
      </c>
      <c r="W52" s="18">
        <v>48</v>
      </c>
      <c r="X52" s="18">
        <v>180</v>
      </c>
      <c r="Z52" s="18">
        <v>0.21</v>
      </c>
      <c r="AA52" s="18">
        <v>0.57999999999999996</v>
      </c>
      <c r="AC52" s="18">
        <v>19</v>
      </c>
      <c r="AD52" s="18">
        <v>0.01</v>
      </c>
    </row>
    <row r="53" spans="1:30" s="18" customFormat="1" x14ac:dyDescent="0.25">
      <c r="A53" s="18">
        <v>50</v>
      </c>
      <c r="B53" s="18" t="s">
        <v>117</v>
      </c>
      <c r="C53" s="18">
        <v>4</v>
      </c>
      <c r="D53" s="18">
        <v>319340</v>
      </c>
      <c r="E53" s="18">
        <v>5802969</v>
      </c>
      <c r="F53" s="18">
        <v>11.05</v>
      </c>
      <c r="G53" s="18">
        <v>3.05</v>
      </c>
      <c r="H53" s="18">
        <v>2.9</v>
      </c>
      <c r="I53" s="18" t="s">
        <v>102</v>
      </c>
      <c r="J53" s="19">
        <v>31929</v>
      </c>
      <c r="M53" s="18">
        <v>7.48</v>
      </c>
      <c r="O53" s="18">
        <v>14</v>
      </c>
      <c r="P53" s="18">
        <v>9.9</v>
      </c>
      <c r="Q53" s="18">
        <v>7.8</v>
      </c>
      <c r="R53" s="18">
        <v>140</v>
      </c>
      <c r="S53" s="18">
        <v>0.05</v>
      </c>
      <c r="T53" s="18">
        <v>35</v>
      </c>
      <c r="U53" s="18">
        <v>224</v>
      </c>
      <c r="W53" s="18">
        <v>71</v>
      </c>
      <c r="X53" s="18">
        <v>150</v>
      </c>
      <c r="Z53" s="18">
        <v>0.15</v>
      </c>
      <c r="AA53" s="18">
        <v>0.01</v>
      </c>
      <c r="AC53" s="18">
        <v>12.8</v>
      </c>
      <c r="AD53" s="18">
        <v>0.11</v>
      </c>
    </row>
    <row r="54" spans="1:30" s="18" customFormat="1" x14ac:dyDescent="0.25">
      <c r="A54" s="18">
        <v>51</v>
      </c>
      <c r="B54" s="18" t="s">
        <v>117</v>
      </c>
      <c r="C54" s="18">
        <v>5</v>
      </c>
      <c r="D54" s="18">
        <v>319340</v>
      </c>
      <c r="E54" s="18">
        <v>5802969</v>
      </c>
      <c r="F54" s="18">
        <v>11.05</v>
      </c>
      <c r="G54" s="18">
        <v>2.0499999999999998</v>
      </c>
      <c r="H54" s="18">
        <v>1.9</v>
      </c>
      <c r="I54" s="18" t="s">
        <v>102</v>
      </c>
      <c r="J54" s="19">
        <v>31929</v>
      </c>
      <c r="M54" s="18">
        <v>7.13</v>
      </c>
      <c r="O54" s="18">
        <v>27</v>
      </c>
      <c r="P54" s="18">
        <v>5.4</v>
      </c>
      <c r="Q54" s="18">
        <v>9.4</v>
      </c>
      <c r="R54" s="18">
        <v>140</v>
      </c>
      <c r="S54" s="18">
        <v>0.05</v>
      </c>
      <c r="T54" s="18">
        <v>50</v>
      </c>
      <c r="U54" s="18">
        <v>187</v>
      </c>
      <c r="W54" s="18">
        <v>81</v>
      </c>
      <c r="X54" s="18">
        <v>190</v>
      </c>
      <c r="Z54" s="18">
        <v>0.04</v>
      </c>
      <c r="AA54" s="18">
        <v>0.01</v>
      </c>
      <c r="AC54" s="18">
        <v>18.2</v>
      </c>
      <c r="AD54" s="18">
        <v>0.09</v>
      </c>
    </row>
    <row r="55" spans="1:30" s="18" customFormat="1" x14ac:dyDescent="0.25">
      <c r="A55" s="18">
        <v>52</v>
      </c>
      <c r="B55" s="18" t="s">
        <v>117</v>
      </c>
      <c r="C55" s="18">
        <v>6</v>
      </c>
      <c r="D55" s="18">
        <v>319340</v>
      </c>
      <c r="E55" s="18">
        <v>5802969</v>
      </c>
      <c r="F55" s="18">
        <v>11.05</v>
      </c>
      <c r="G55" s="18">
        <v>1.05</v>
      </c>
      <c r="H55" s="18">
        <v>0.90000000000000069</v>
      </c>
      <c r="I55" s="18" t="s">
        <v>102</v>
      </c>
      <c r="J55" s="19">
        <v>31929</v>
      </c>
      <c r="M55" s="18">
        <v>7.13</v>
      </c>
      <c r="O55" s="18">
        <v>22</v>
      </c>
      <c r="P55" s="18">
        <v>4.2</v>
      </c>
      <c r="Q55" s="18">
        <v>7.9</v>
      </c>
      <c r="R55" s="18">
        <v>98</v>
      </c>
      <c r="S55" s="18">
        <v>0.03</v>
      </c>
      <c r="T55" s="18">
        <v>40</v>
      </c>
      <c r="U55" s="18">
        <v>169</v>
      </c>
      <c r="W55" s="18">
        <v>62</v>
      </c>
      <c r="X55" s="18">
        <v>95</v>
      </c>
      <c r="Z55" s="18">
        <v>0.04</v>
      </c>
      <c r="AA55" s="18">
        <v>0.02</v>
      </c>
      <c r="AC55" s="18">
        <v>15.8</v>
      </c>
      <c r="AD55" s="18">
        <v>7.0000000000000007E-2</v>
      </c>
    </row>
    <row r="56" spans="1:30" s="18" customFormat="1" x14ac:dyDescent="0.25">
      <c r="A56" s="18">
        <v>53</v>
      </c>
      <c r="B56" s="18" t="s">
        <v>117</v>
      </c>
      <c r="C56" s="18">
        <v>7</v>
      </c>
      <c r="D56" s="18">
        <v>319340</v>
      </c>
      <c r="E56" s="18">
        <v>5802969</v>
      </c>
      <c r="F56" s="18">
        <v>11.05</v>
      </c>
      <c r="G56" s="18">
        <v>5.0000000000000711E-2</v>
      </c>
      <c r="H56" s="18">
        <v>-9.9999999999999284E-2</v>
      </c>
      <c r="I56" s="18" t="s">
        <v>102</v>
      </c>
      <c r="J56" s="19">
        <v>31929</v>
      </c>
      <c r="M56" s="18">
        <v>7.38</v>
      </c>
      <c r="O56" s="18">
        <v>18</v>
      </c>
      <c r="P56" s="18">
        <v>3</v>
      </c>
      <c r="Q56" s="18">
        <v>6.7</v>
      </c>
      <c r="R56" s="18">
        <v>99</v>
      </c>
      <c r="S56" s="18">
        <v>0.03</v>
      </c>
      <c r="T56" s="18">
        <v>40</v>
      </c>
      <c r="U56" s="18">
        <v>175</v>
      </c>
      <c r="W56" s="18">
        <v>78</v>
      </c>
      <c r="X56" s="18">
        <v>50</v>
      </c>
      <c r="Z56" s="18">
        <v>0.04</v>
      </c>
      <c r="AA56" s="18">
        <v>0.01</v>
      </c>
      <c r="AC56" s="18">
        <v>12.6</v>
      </c>
      <c r="AD56" s="18">
        <v>0.04</v>
      </c>
    </row>
    <row r="57" spans="1:30" s="18" customFormat="1" x14ac:dyDescent="0.25">
      <c r="A57" s="18">
        <v>54</v>
      </c>
      <c r="B57" s="18" t="s">
        <v>117</v>
      </c>
      <c r="C57" s="18">
        <v>8</v>
      </c>
      <c r="D57" s="18">
        <v>319340</v>
      </c>
      <c r="E57" s="18">
        <v>5802969</v>
      </c>
      <c r="F57" s="18">
        <v>11.05</v>
      </c>
      <c r="G57" s="18">
        <v>-0.94999999999999929</v>
      </c>
      <c r="H57" s="18">
        <v>-1.1000000000000001</v>
      </c>
      <c r="I57" s="18" t="s">
        <v>102</v>
      </c>
      <c r="J57" s="19">
        <v>31929</v>
      </c>
      <c r="M57" s="18">
        <v>7.53</v>
      </c>
      <c r="O57" s="18">
        <v>17</v>
      </c>
      <c r="P57" s="18">
        <v>1.7</v>
      </c>
      <c r="Q57" s="18">
        <v>5.6</v>
      </c>
      <c r="R57" s="18">
        <v>104</v>
      </c>
      <c r="S57" s="18">
        <v>7.0000000000000007E-2</v>
      </c>
      <c r="T57" s="18">
        <v>32</v>
      </c>
      <c r="U57" s="18">
        <v>262</v>
      </c>
      <c r="W57" s="18">
        <v>64</v>
      </c>
      <c r="X57" s="18">
        <v>0</v>
      </c>
      <c r="Z57" s="18">
        <v>0.11</v>
      </c>
      <c r="AA57" s="18">
        <v>0.56000000000000005</v>
      </c>
      <c r="AC57" s="18">
        <v>8.6</v>
      </c>
      <c r="AD57" s="18">
        <v>0.03</v>
      </c>
    </row>
    <row r="58" spans="1:30" s="18" customFormat="1" x14ac:dyDescent="0.25">
      <c r="A58" s="18">
        <v>55</v>
      </c>
      <c r="B58" s="18" t="s">
        <v>117</v>
      </c>
      <c r="C58" s="18">
        <v>9</v>
      </c>
      <c r="D58" s="18">
        <v>319340</v>
      </c>
      <c r="E58" s="18">
        <v>5802969</v>
      </c>
      <c r="F58" s="18">
        <v>11.05</v>
      </c>
      <c r="G58" s="18">
        <v>-1.95</v>
      </c>
      <c r="H58" s="18">
        <v>-2.1</v>
      </c>
      <c r="I58" s="18" t="s">
        <v>102</v>
      </c>
      <c r="J58" s="19">
        <v>31929</v>
      </c>
      <c r="M58" s="18">
        <v>7.74</v>
      </c>
      <c r="O58" s="18">
        <v>15</v>
      </c>
      <c r="P58" s="18">
        <v>1.1000000000000001</v>
      </c>
      <c r="Q58" s="18">
        <v>5</v>
      </c>
      <c r="R58" s="18">
        <v>76</v>
      </c>
      <c r="S58" s="18">
        <v>0.17</v>
      </c>
      <c r="T58" s="18">
        <v>26</v>
      </c>
      <c r="U58" s="18">
        <v>178</v>
      </c>
      <c r="W58" s="18">
        <v>76</v>
      </c>
      <c r="X58" s="18">
        <v>0</v>
      </c>
      <c r="Z58" s="18">
        <v>8</v>
      </c>
      <c r="AA58" s="18">
        <v>0.53</v>
      </c>
      <c r="AC58" s="18">
        <v>11.3</v>
      </c>
      <c r="AD58" s="18">
        <v>0.03</v>
      </c>
    </row>
    <row r="59" spans="1:30" s="18" customFormat="1" x14ac:dyDescent="0.25">
      <c r="A59" s="18">
        <v>56</v>
      </c>
      <c r="B59" s="18" t="s">
        <v>117</v>
      </c>
      <c r="C59" s="18">
        <v>10</v>
      </c>
      <c r="D59" s="18">
        <v>319340</v>
      </c>
      <c r="E59" s="18">
        <v>5802969</v>
      </c>
      <c r="F59" s="18">
        <v>11.05</v>
      </c>
      <c r="G59" s="18">
        <v>-2.95</v>
      </c>
      <c r="H59" s="18">
        <v>-3.1</v>
      </c>
      <c r="I59" s="18" t="s">
        <v>102</v>
      </c>
      <c r="J59" s="19">
        <v>31929</v>
      </c>
      <c r="M59" s="18">
        <v>7.9</v>
      </c>
      <c r="O59" s="18">
        <v>15</v>
      </c>
      <c r="P59" s="18">
        <v>1.2</v>
      </c>
      <c r="Q59" s="18">
        <v>4.5</v>
      </c>
      <c r="R59" s="18">
        <v>66</v>
      </c>
      <c r="S59" s="18">
        <v>0.14000000000000001</v>
      </c>
      <c r="T59" s="18">
        <v>25</v>
      </c>
      <c r="U59" s="18">
        <v>146</v>
      </c>
      <c r="W59" s="18">
        <v>75</v>
      </c>
      <c r="X59" s="18">
        <v>0</v>
      </c>
      <c r="Z59" s="18">
        <v>9.3000000000000007</v>
      </c>
      <c r="AA59" s="18">
        <v>0.57999999999999996</v>
      </c>
      <c r="AC59" s="18">
        <v>14.1</v>
      </c>
      <c r="AD59" s="18">
        <v>0.04</v>
      </c>
    </row>
    <row r="60" spans="1:30" s="18" customFormat="1" x14ac:dyDescent="0.25">
      <c r="A60" s="18">
        <v>57</v>
      </c>
      <c r="B60" s="18" t="s">
        <v>117</v>
      </c>
      <c r="C60" s="18">
        <v>11</v>
      </c>
      <c r="D60" s="18">
        <v>319340</v>
      </c>
      <c r="E60" s="18">
        <v>5802969</v>
      </c>
      <c r="F60" s="18">
        <v>11.05</v>
      </c>
      <c r="G60" s="18">
        <v>-3.95</v>
      </c>
      <c r="H60" s="18">
        <v>-4.0999999999999996</v>
      </c>
      <c r="I60" s="18" t="s">
        <v>102</v>
      </c>
      <c r="J60" s="19">
        <v>31929</v>
      </c>
      <c r="M60" s="18">
        <v>8</v>
      </c>
      <c r="O60" s="18">
        <v>16</v>
      </c>
      <c r="P60" s="18">
        <v>1.3</v>
      </c>
      <c r="Q60" s="18">
        <v>5.5</v>
      </c>
      <c r="R60" s="18">
        <v>58</v>
      </c>
      <c r="S60" s="18">
        <v>0.16</v>
      </c>
      <c r="T60" s="18">
        <v>26</v>
      </c>
      <c r="U60" s="18">
        <v>114</v>
      </c>
      <c r="W60" s="18">
        <v>85</v>
      </c>
      <c r="X60" s="18">
        <v>0</v>
      </c>
      <c r="Z60" s="18">
        <v>11.6</v>
      </c>
      <c r="AA60" s="18">
        <v>0.66</v>
      </c>
      <c r="AC60" s="18">
        <v>12.4</v>
      </c>
      <c r="AD60" s="18">
        <v>0.03</v>
      </c>
    </row>
    <row r="61" spans="1:30" s="18" customFormat="1" x14ac:dyDescent="0.25">
      <c r="A61" s="18">
        <v>58</v>
      </c>
      <c r="B61" s="18" t="s">
        <v>117</v>
      </c>
      <c r="C61" s="18">
        <v>12</v>
      </c>
      <c r="D61" s="18">
        <v>319340</v>
      </c>
      <c r="E61" s="18">
        <v>5802969</v>
      </c>
      <c r="F61" s="18">
        <v>11.05</v>
      </c>
      <c r="G61" s="18">
        <v>-5.95</v>
      </c>
      <c r="H61" s="18">
        <v>-6.1</v>
      </c>
      <c r="I61" s="18" t="s">
        <v>102</v>
      </c>
      <c r="J61" s="19">
        <v>31929</v>
      </c>
      <c r="M61" s="18">
        <v>7.64</v>
      </c>
      <c r="O61" s="18">
        <v>17</v>
      </c>
      <c r="P61" s="18">
        <v>1.3</v>
      </c>
      <c r="Q61" s="18">
        <v>6.2</v>
      </c>
      <c r="R61" s="18">
        <v>61</v>
      </c>
      <c r="S61" s="18">
        <v>0.17</v>
      </c>
      <c r="T61" s="18">
        <v>28</v>
      </c>
      <c r="U61" s="18">
        <v>136</v>
      </c>
      <c r="W61" s="18">
        <v>81</v>
      </c>
      <c r="X61" s="18">
        <v>0</v>
      </c>
      <c r="Z61" s="18">
        <v>10.199999999999999</v>
      </c>
      <c r="AA61" s="18">
        <v>0.53</v>
      </c>
      <c r="AC61" s="18">
        <v>12</v>
      </c>
      <c r="AD61" s="18">
        <v>0.04</v>
      </c>
    </row>
    <row r="62" spans="1:30" s="18" customFormat="1" x14ac:dyDescent="0.25">
      <c r="A62" s="18">
        <v>59</v>
      </c>
      <c r="B62" s="18" t="s">
        <v>117</v>
      </c>
      <c r="C62" s="18">
        <v>13</v>
      </c>
      <c r="D62" s="18">
        <v>319340</v>
      </c>
      <c r="E62" s="18">
        <v>5802969</v>
      </c>
      <c r="F62" s="18">
        <v>11.05</v>
      </c>
      <c r="G62" s="18">
        <v>-7.95</v>
      </c>
      <c r="H62" s="18">
        <v>-8.1</v>
      </c>
      <c r="I62" s="18" t="s">
        <v>102</v>
      </c>
      <c r="J62" s="19">
        <v>31929</v>
      </c>
      <c r="M62" s="18">
        <v>0</v>
      </c>
      <c r="O62" s="18">
        <v>18</v>
      </c>
      <c r="P62" s="18">
        <v>1.3</v>
      </c>
      <c r="Q62" s="18">
        <v>6</v>
      </c>
      <c r="R62" s="18">
        <v>70</v>
      </c>
      <c r="S62" s="18">
        <v>0.14000000000000001</v>
      </c>
      <c r="T62" s="18">
        <v>28</v>
      </c>
      <c r="U62" s="18">
        <v>146</v>
      </c>
      <c r="W62" s="18">
        <v>97</v>
      </c>
      <c r="X62" s="18">
        <v>0</v>
      </c>
      <c r="Z62" s="18">
        <v>9.5</v>
      </c>
      <c r="AA62" s="18">
        <v>0.51</v>
      </c>
      <c r="AC62" s="18">
        <v>13.2</v>
      </c>
      <c r="AD62" s="18">
        <v>0.04</v>
      </c>
    </row>
    <row r="63" spans="1:30" s="18" customFormat="1" x14ac:dyDescent="0.25">
      <c r="A63" s="18">
        <v>60</v>
      </c>
      <c r="B63" s="18" t="s">
        <v>117</v>
      </c>
      <c r="C63" s="18">
        <v>14</v>
      </c>
      <c r="D63" s="18">
        <v>319340</v>
      </c>
      <c r="E63" s="18">
        <v>5802969</v>
      </c>
      <c r="F63" s="18">
        <v>11.05</v>
      </c>
      <c r="G63" s="18">
        <v>-9.9499999999999993</v>
      </c>
      <c r="H63" s="18">
        <v>-10.1</v>
      </c>
      <c r="I63" s="18" t="s">
        <v>102</v>
      </c>
      <c r="J63" s="19">
        <v>31929</v>
      </c>
      <c r="M63" s="18">
        <v>7.79</v>
      </c>
      <c r="O63" s="18">
        <v>13</v>
      </c>
      <c r="P63" s="18">
        <v>1.1000000000000001</v>
      </c>
      <c r="Q63" s="18">
        <v>4.0999999999999996</v>
      </c>
      <c r="R63" s="18">
        <v>68</v>
      </c>
      <c r="S63" s="18">
        <v>0.09</v>
      </c>
      <c r="T63" s="18">
        <v>23</v>
      </c>
      <c r="U63" s="18">
        <v>169</v>
      </c>
      <c r="W63" s="18">
        <v>55</v>
      </c>
      <c r="X63" s="18">
        <v>0</v>
      </c>
      <c r="Z63" s="18">
        <v>4.0999999999999996</v>
      </c>
      <c r="AA63" s="18">
        <v>0.22</v>
      </c>
      <c r="AC63" s="18">
        <v>13.7</v>
      </c>
      <c r="AD63" s="18">
        <v>0.04</v>
      </c>
    </row>
    <row r="64" spans="1:30" s="18" customFormat="1" x14ac:dyDescent="0.25">
      <c r="A64" s="18">
        <v>61</v>
      </c>
      <c r="B64" s="18" t="s">
        <v>117</v>
      </c>
      <c r="C64" s="18">
        <v>15</v>
      </c>
      <c r="D64" s="18">
        <v>319340</v>
      </c>
      <c r="E64" s="18">
        <v>5802969</v>
      </c>
      <c r="F64" s="18">
        <v>11.05</v>
      </c>
      <c r="G64" s="18">
        <v>-13.95</v>
      </c>
      <c r="H64" s="18">
        <v>-14.1</v>
      </c>
      <c r="I64" s="18" t="s">
        <v>102</v>
      </c>
      <c r="J64" s="19">
        <v>31929</v>
      </c>
      <c r="M64" s="18">
        <v>7.89</v>
      </c>
      <c r="O64" s="18">
        <v>15</v>
      </c>
      <c r="P64" s="18">
        <v>1.1000000000000001</v>
      </c>
      <c r="Q64" s="18">
        <v>3.7</v>
      </c>
      <c r="R64" s="18">
        <v>75</v>
      </c>
      <c r="S64" s="18">
        <v>7.0000000000000007E-2</v>
      </c>
      <c r="T64" s="18">
        <v>23</v>
      </c>
      <c r="U64" s="18">
        <v>173</v>
      </c>
      <c r="W64" s="18">
        <v>72</v>
      </c>
      <c r="X64" s="18">
        <v>0</v>
      </c>
      <c r="Z64" s="18">
        <v>2.4</v>
      </c>
      <c r="AA64" s="18">
        <v>0.11</v>
      </c>
      <c r="AC64" s="18">
        <v>12.8</v>
      </c>
      <c r="AD64" s="18">
        <v>0.04</v>
      </c>
    </row>
    <row r="65" spans="1:30" s="18" customFormat="1" x14ac:dyDescent="0.25">
      <c r="A65" s="18">
        <v>62</v>
      </c>
      <c r="B65" s="18" t="s">
        <v>117</v>
      </c>
      <c r="C65" s="18">
        <v>16</v>
      </c>
      <c r="D65" s="18">
        <v>319340</v>
      </c>
      <c r="E65" s="18">
        <v>5802969</v>
      </c>
      <c r="F65" s="18">
        <v>11.05</v>
      </c>
      <c r="G65" s="18">
        <v>-17.95</v>
      </c>
      <c r="H65" s="18">
        <v>-18.100000000000001</v>
      </c>
      <c r="I65" s="18" t="s">
        <v>102</v>
      </c>
      <c r="J65" s="19">
        <v>31929</v>
      </c>
      <c r="M65" s="18">
        <v>6.58</v>
      </c>
      <c r="O65" s="18">
        <v>8.9</v>
      </c>
      <c r="P65" s="18">
        <v>0.9</v>
      </c>
      <c r="Q65" s="18">
        <v>2.5</v>
      </c>
      <c r="R65" s="18">
        <v>49</v>
      </c>
      <c r="S65" s="18">
        <v>0.06</v>
      </c>
      <c r="T65" s="18">
        <v>18</v>
      </c>
      <c r="U65" s="18">
        <v>121</v>
      </c>
      <c r="W65" s="18">
        <v>32</v>
      </c>
      <c r="X65" s="18">
        <v>0</v>
      </c>
      <c r="Z65" s="18">
        <v>2.95</v>
      </c>
      <c r="AA65" s="18">
        <v>0.11</v>
      </c>
      <c r="AC65" s="18">
        <v>16.2</v>
      </c>
      <c r="AD65" s="18">
        <v>0.05</v>
      </c>
    </row>
    <row r="66" spans="1:30" s="18" customFormat="1" x14ac:dyDescent="0.25">
      <c r="A66" s="18">
        <v>63</v>
      </c>
      <c r="B66" s="18" t="s">
        <v>117</v>
      </c>
      <c r="C66" s="18">
        <v>17</v>
      </c>
      <c r="D66" s="18">
        <v>319340</v>
      </c>
      <c r="E66" s="18">
        <v>5802969</v>
      </c>
      <c r="F66" s="18">
        <v>11.05</v>
      </c>
      <c r="G66" s="18">
        <v>-22.95</v>
      </c>
      <c r="H66" s="18">
        <v>-23.1</v>
      </c>
      <c r="I66" s="18" t="s">
        <v>102</v>
      </c>
      <c r="J66" s="19">
        <v>31929</v>
      </c>
      <c r="M66" s="18">
        <v>6.23</v>
      </c>
      <c r="O66" s="18">
        <v>8.3000000000000007</v>
      </c>
      <c r="P66" s="18">
        <v>1</v>
      </c>
      <c r="Q66" s="18">
        <v>1.8</v>
      </c>
      <c r="R66" s="18">
        <v>34</v>
      </c>
      <c r="S66" s="18">
        <v>0.06</v>
      </c>
      <c r="T66" s="18">
        <v>13</v>
      </c>
      <c r="U66" s="18">
        <v>95</v>
      </c>
      <c r="W66" s="18">
        <v>20</v>
      </c>
      <c r="X66" s="18">
        <v>0</v>
      </c>
      <c r="Z66" s="18">
        <v>6.8</v>
      </c>
      <c r="AA66" s="18">
        <v>0.28999999999999998</v>
      </c>
      <c r="AC66" s="18">
        <v>17.5</v>
      </c>
      <c r="AD66" s="18">
        <v>0.05</v>
      </c>
    </row>
    <row r="67" spans="1:30" s="18" customFormat="1" x14ac:dyDescent="0.25">
      <c r="A67" s="18">
        <v>64</v>
      </c>
      <c r="B67" s="18" t="s">
        <v>117</v>
      </c>
      <c r="C67" s="18">
        <v>18</v>
      </c>
      <c r="D67" s="18">
        <v>319340</v>
      </c>
      <c r="E67" s="18">
        <v>5802969</v>
      </c>
      <c r="F67" s="18">
        <v>11.05</v>
      </c>
      <c r="G67" s="18">
        <v>-26.95</v>
      </c>
      <c r="H67" s="18">
        <v>-27.1</v>
      </c>
      <c r="I67" s="18" t="s">
        <v>102</v>
      </c>
      <c r="J67" s="19">
        <v>31929</v>
      </c>
      <c r="M67" s="18">
        <v>6.13</v>
      </c>
      <c r="O67" s="18">
        <v>14</v>
      </c>
      <c r="P67" s="18">
        <v>1.4</v>
      </c>
      <c r="Q67" s="18">
        <v>3.2</v>
      </c>
      <c r="R67" s="18">
        <v>56</v>
      </c>
      <c r="S67" s="18">
        <v>0.13</v>
      </c>
      <c r="T67" s="18">
        <v>27</v>
      </c>
      <c r="U67" s="18">
        <v>117</v>
      </c>
      <c r="W67" s="18">
        <v>62</v>
      </c>
      <c r="X67" s="18">
        <v>0</v>
      </c>
      <c r="Z67" s="18">
        <v>17.8</v>
      </c>
      <c r="AA67" s="18">
        <v>0.7</v>
      </c>
      <c r="AC67" s="18">
        <v>15.8</v>
      </c>
      <c r="AD67" s="18">
        <v>0.05</v>
      </c>
    </row>
    <row r="68" spans="1:30" s="18" customFormat="1" x14ac:dyDescent="0.25">
      <c r="A68" s="18">
        <v>65</v>
      </c>
      <c r="B68" s="18" t="s">
        <v>117</v>
      </c>
      <c r="C68" s="18">
        <v>19</v>
      </c>
      <c r="D68" s="18">
        <v>319340</v>
      </c>
      <c r="E68" s="18">
        <v>5802969</v>
      </c>
      <c r="F68" s="18">
        <v>11.05</v>
      </c>
      <c r="G68" s="18">
        <v>-30.95</v>
      </c>
      <c r="H68" s="18">
        <v>-31.1</v>
      </c>
      <c r="I68" s="18" t="s">
        <v>102</v>
      </c>
      <c r="J68" s="19">
        <v>31929</v>
      </c>
      <c r="M68" s="18">
        <v>6.23</v>
      </c>
      <c r="O68" s="18">
        <v>9.1</v>
      </c>
      <c r="P68" s="18">
        <v>1.2</v>
      </c>
      <c r="Q68" s="18">
        <v>2.4</v>
      </c>
      <c r="R68" s="18">
        <v>37</v>
      </c>
      <c r="S68" s="18">
        <v>7.0000000000000007E-2</v>
      </c>
      <c r="T68" s="18">
        <v>18</v>
      </c>
      <c r="U68" s="18">
        <v>94</v>
      </c>
      <c r="W68" s="18">
        <v>27</v>
      </c>
      <c r="X68" s="18">
        <v>0</v>
      </c>
      <c r="Z68" s="18">
        <v>13.2</v>
      </c>
      <c r="AA68" s="18">
        <v>0.51</v>
      </c>
      <c r="AC68" s="18">
        <v>17.5</v>
      </c>
      <c r="AD68" s="18">
        <v>0.05</v>
      </c>
    </row>
    <row r="69" spans="1:30" s="18" customFormat="1" x14ac:dyDescent="0.25">
      <c r="A69" s="18">
        <v>66</v>
      </c>
      <c r="B69" s="18" t="s">
        <v>117</v>
      </c>
      <c r="C69" s="18">
        <v>20</v>
      </c>
      <c r="D69" s="18">
        <v>319340</v>
      </c>
      <c r="E69" s="18">
        <v>5802969</v>
      </c>
      <c r="F69" s="18">
        <v>11.05</v>
      </c>
      <c r="G69" s="18">
        <v>-34.950000000000003</v>
      </c>
      <c r="H69" s="18">
        <v>-35.1</v>
      </c>
      <c r="I69" s="18" t="s">
        <v>102</v>
      </c>
      <c r="J69" s="19">
        <v>31929</v>
      </c>
      <c r="M69" s="18">
        <v>5.98</v>
      </c>
      <c r="O69" s="18">
        <v>14</v>
      </c>
      <c r="P69" s="18">
        <v>1.4</v>
      </c>
      <c r="Q69" s="18">
        <v>4.0999999999999996</v>
      </c>
      <c r="R69" s="18">
        <v>52</v>
      </c>
      <c r="S69" s="18">
        <v>0.13</v>
      </c>
      <c r="T69" s="18">
        <v>28</v>
      </c>
      <c r="U69" s="18">
        <v>119</v>
      </c>
      <c r="W69" s="18">
        <v>58</v>
      </c>
      <c r="X69" s="18">
        <v>0</v>
      </c>
      <c r="Z69" s="18">
        <v>20.7</v>
      </c>
      <c r="AA69" s="18">
        <v>0.73</v>
      </c>
      <c r="AC69" s="18">
        <v>15.8</v>
      </c>
      <c r="AD69" s="18">
        <v>0.05</v>
      </c>
    </row>
    <row r="70" spans="1:30" s="18" customFormat="1" x14ac:dyDescent="0.25">
      <c r="A70" s="18">
        <v>67</v>
      </c>
      <c r="B70" s="18" t="s">
        <v>117</v>
      </c>
      <c r="C70" s="18">
        <v>21</v>
      </c>
      <c r="D70" s="18">
        <v>319340</v>
      </c>
      <c r="E70" s="18">
        <v>5802969</v>
      </c>
      <c r="F70" s="18">
        <v>11.05</v>
      </c>
      <c r="G70" s="18">
        <v>-38.950000000000003</v>
      </c>
      <c r="H70" s="18">
        <v>-39.1</v>
      </c>
      <c r="I70" s="18" t="s">
        <v>102</v>
      </c>
      <c r="J70" s="19">
        <v>31929</v>
      </c>
      <c r="M70" s="18">
        <v>5.72</v>
      </c>
      <c r="O70" s="18">
        <v>7.9</v>
      </c>
      <c r="P70" s="18">
        <v>1.1000000000000001</v>
      </c>
      <c r="Q70" s="18">
        <v>2.4</v>
      </c>
      <c r="R70" s="18">
        <v>36</v>
      </c>
      <c r="S70" s="18">
        <v>0.09</v>
      </c>
      <c r="T70" s="18">
        <v>16</v>
      </c>
      <c r="U70" s="18">
        <v>96</v>
      </c>
      <c r="W70" s="18">
        <v>24</v>
      </c>
      <c r="X70" s="18">
        <v>0</v>
      </c>
      <c r="Z70" s="18">
        <v>10.5</v>
      </c>
      <c r="AA70" s="18">
        <v>0.37</v>
      </c>
      <c r="AC70" s="18">
        <v>15.4</v>
      </c>
      <c r="AD70" s="18">
        <v>0.06</v>
      </c>
    </row>
    <row r="71" spans="1:30" s="18" customFormat="1" x14ac:dyDescent="0.25">
      <c r="A71" s="18">
        <v>68</v>
      </c>
      <c r="B71" s="18" t="s">
        <v>117</v>
      </c>
      <c r="C71" s="18">
        <v>22</v>
      </c>
      <c r="D71" s="18">
        <v>319340</v>
      </c>
      <c r="E71" s="18">
        <v>5802969</v>
      </c>
      <c r="F71" s="18">
        <v>11.05</v>
      </c>
      <c r="G71" s="18">
        <v>-42.95</v>
      </c>
      <c r="H71" s="18">
        <v>-43.1</v>
      </c>
      <c r="I71" s="18" t="s">
        <v>102</v>
      </c>
      <c r="J71" s="19">
        <v>31929</v>
      </c>
      <c r="M71" s="18">
        <v>6.88</v>
      </c>
      <c r="O71" s="18">
        <v>7.1</v>
      </c>
      <c r="P71" s="18">
        <v>1.1000000000000001</v>
      </c>
      <c r="Q71" s="18">
        <v>1.6</v>
      </c>
      <c r="R71" s="18">
        <v>22</v>
      </c>
      <c r="S71" s="18">
        <v>0.06</v>
      </c>
      <c r="T71" s="18">
        <v>8</v>
      </c>
      <c r="U71" s="18">
        <v>81</v>
      </c>
      <c r="W71" s="18">
        <v>5</v>
      </c>
      <c r="X71" s="18">
        <v>0</v>
      </c>
      <c r="Z71" s="18">
        <v>9.1</v>
      </c>
      <c r="AA71" s="18">
        <v>0.32</v>
      </c>
      <c r="AC71" s="18">
        <v>18.8</v>
      </c>
      <c r="AD71" s="18">
        <v>0.06</v>
      </c>
    </row>
    <row r="72" spans="1:30" s="18" customFormat="1" x14ac:dyDescent="0.25">
      <c r="A72" s="18">
        <v>69</v>
      </c>
      <c r="B72" s="18" t="s">
        <v>118</v>
      </c>
      <c r="C72" s="18">
        <v>1</v>
      </c>
      <c r="D72" s="18">
        <v>317970</v>
      </c>
      <c r="E72" s="18">
        <v>5803598</v>
      </c>
      <c r="F72" s="18">
        <v>8.6999999999999993</v>
      </c>
      <c r="G72" s="18">
        <v>1.7</v>
      </c>
      <c r="H72" s="18">
        <v>1.55</v>
      </c>
      <c r="I72" s="18" t="s">
        <v>102</v>
      </c>
      <c r="J72" s="19">
        <v>31929</v>
      </c>
      <c r="M72" s="18">
        <v>0</v>
      </c>
      <c r="O72" s="18">
        <v>30</v>
      </c>
      <c r="P72" s="18">
        <v>2.2000000000000002</v>
      </c>
      <c r="Q72" s="18">
        <v>14.3</v>
      </c>
      <c r="R72" s="18">
        <v>145</v>
      </c>
      <c r="S72" s="18">
        <v>0.35</v>
      </c>
      <c r="T72" s="18">
        <v>55</v>
      </c>
      <c r="U72" s="18">
        <v>281</v>
      </c>
      <c r="W72" s="18">
        <v>200</v>
      </c>
      <c r="X72" s="18">
        <v>0</v>
      </c>
      <c r="Z72" s="18">
        <v>9.1999999999999993</v>
      </c>
      <c r="AA72" s="18">
        <v>0.44</v>
      </c>
      <c r="AC72" s="18">
        <v>8.8000000000000007</v>
      </c>
      <c r="AD72" s="18">
        <v>0.04</v>
      </c>
    </row>
    <row r="73" spans="1:30" s="18" customFormat="1" x14ac:dyDescent="0.25">
      <c r="A73" s="18">
        <v>70</v>
      </c>
      <c r="B73" s="18" t="s">
        <v>118</v>
      </c>
      <c r="C73" s="18">
        <v>2</v>
      </c>
      <c r="D73" s="18">
        <v>317970</v>
      </c>
      <c r="E73" s="18">
        <v>5803598</v>
      </c>
      <c r="F73" s="18">
        <v>8.6999999999999993</v>
      </c>
      <c r="G73" s="18">
        <v>0.69999999999999929</v>
      </c>
      <c r="H73" s="18">
        <v>0.54999999999999927</v>
      </c>
      <c r="I73" s="18" t="s">
        <v>102</v>
      </c>
      <c r="J73" s="19">
        <v>31929</v>
      </c>
      <c r="M73" s="18">
        <v>5.0119999999999996</v>
      </c>
      <c r="O73" s="18">
        <v>25</v>
      </c>
      <c r="P73" s="18">
        <v>0.8</v>
      </c>
      <c r="Q73" s="18">
        <v>7.6</v>
      </c>
      <c r="R73" s="18">
        <v>89</v>
      </c>
      <c r="S73" s="18">
        <v>0.22</v>
      </c>
      <c r="T73" s="18">
        <v>47</v>
      </c>
      <c r="U73" s="18">
        <v>215</v>
      </c>
      <c r="W73" s="18">
        <v>69</v>
      </c>
      <c r="X73" s="18">
        <v>0</v>
      </c>
      <c r="Z73" s="18">
        <v>4.5</v>
      </c>
      <c r="AA73" s="18">
        <v>0.26</v>
      </c>
      <c r="AC73" s="18">
        <v>14.1</v>
      </c>
      <c r="AD73" s="18">
        <v>0.06</v>
      </c>
    </row>
    <row r="74" spans="1:30" s="18" customFormat="1" x14ac:dyDescent="0.25">
      <c r="A74" s="18">
        <v>71</v>
      </c>
      <c r="B74" s="18" t="s">
        <v>118</v>
      </c>
      <c r="C74" s="18">
        <v>3</v>
      </c>
      <c r="D74" s="18">
        <v>317970</v>
      </c>
      <c r="E74" s="18">
        <v>5803598</v>
      </c>
      <c r="F74" s="18">
        <v>8.6999999999999993</v>
      </c>
      <c r="G74" s="18">
        <v>-1.3</v>
      </c>
      <c r="H74" s="18">
        <v>-1.45</v>
      </c>
      <c r="I74" s="18" t="s">
        <v>102</v>
      </c>
      <c r="J74" s="19">
        <v>31929</v>
      </c>
      <c r="M74" s="18">
        <v>5.52</v>
      </c>
      <c r="O74" s="18">
        <v>29</v>
      </c>
      <c r="P74" s="18">
        <v>1.1000000000000001</v>
      </c>
      <c r="Q74" s="18">
        <v>10.9</v>
      </c>
      <c r="R74" s="18">
        <v>124</v>
      </c>
      <c r="S74" s="18">
        <v>0.22</v>
      </c>
      <c r="T74" s="18">
        <v>49</v>
      </c>
      <c r="U74" s="18">
        <v>241</v>
      </c>
      <c r="W74" s="18">
        <v>168</v>
      </c>
      <c r="X74" s="18">
        <v>0</v>
      </c>
      <c r="Z74" s="18">
        <v>7.9</v>
      </c>
      <c r="AA74" s="18">
        <v>0.36</v>
      </c>
      <c r="AC74" s="18">
        <v>13.5</v>
      </c>
      <c r="AD74" s="18">
        <v>0.06</v>
      </c>
    </row>
    <row r="75" spans="1:30" s="18" customFormat="1" x14ac:dyDescent="0.25">
      <c r="A75" s="18">
        <v>72</v>
      </c>
      <c r="B75" s="18" t="s">
        <v>118</v>
      </c>
      <c r="C75" s="18">
        <v>4</v>
      </c>
      <c r="D75" s="18">
        <v>317970</v>
      </c>
      <c r="E75" s="18">
        <v>5803598</v>
      </c>
      <c r="F75" s="18">
        <v>8.6999999999999993</v>
      </c>
      <c r="G75" s="18">
        <v>-3.3</v>
      </c>
      <c r="H75" s="18">
        <v>-3.45</v>
      </c>
      <c r="I75" s="18" t="s">
        <v>102</v>
      </c>
      <c r="J75" s="19">
        <v>31929</v>
      </c>
      <c r="M75" s="18">
        <v>5.22</v>
      </c>
      <c r="O75" s="18">
        <v>25</v>
      </c>
      <c r="P75" s="18">
        <v>0.9</v>
      </c>
      <c r="Q75" s="18">
        <v>7.6</v>
      </c>
      <c r="R75" s="18">
        <v>104</v>
      </c>
      <c r="S75" s="18">
        <v>0.18</v>
      </c>
      <c r="T75" s="18">
        <v>45</v>
      </c>
      <c r="U75" s="18">
        <v>235</v>
      </c>
      <c r="W75" s="18">
        <v>90</v>
      </c>
      <c r="X75" s="18">
        <v>0</v>
      </c>
      <c r="Z75" s="18">
        <v>3.9</v>
      </c>
      <c r="AA75" s="18">
        <v>0.24</v>
      </c>
      <c r="AC75" s="18">
        <v>11.6</v>
      </c>
      <c r="AD75" s="18">
        <v>0.06</v>
      </c>
    </row>
    <row r="76" spans="1:30" s="18" customFormat="1" x14ac:dyDescent="0.25">
      <c r="A76" s="18">
        <v>73</v>
      </c>
      <c r="B76" s="18" t="s">
        <v>118</v>
      </c>
      <c r="C76" s="18">
        <v>5</v>
      </c>
      <c r="D76" s="18">
        <v>317970</v>
      </c>
      <c r="E76" s="18">
        <v>5803598</v>
      </c>
      <c r="F76" s="18">
        <v>8.6999999999999993</v>
      </c>
      <c r="G76" s="18">
        <v>-5.3</v>
      </c>
      <c r="H76" s="18">
        <v>-5.45</v>
      </c>
      <c r="I76" s="18" t="s">
        <v>102</v>
      </c>
      <c r="J76" s="19">
        <v>31929</v>
      </c>
      <c r="M76" s="18">
        <v>5.67</v>
      </c>
      <c r="O76" s="18">
        <v>25</v>
      </c>
      <c r="P76" s="18">
        <v>1</v>
      </c>
      <c r="Q76" s="18">
        <v>7.8</v>
      </c>
      <c r="R76" s="18">
        <v>105</v>
      </c>
      <c r="S76" s="18">
        <v>0.17</v>
      </c>
      <c r="T76" s="18">
        <v>47</v>
      </c>
      <c r="U76" s="18">
        <v>240</v>
      </c>
      <c r="W76" s="18">
        <v>84</v>
      </c>
      <c r="X76" s="18">
        <v>0</v>
      </c>
      <c r="Z76" s="18">
        <v>3.9</v>
      </c>
      <c r="AA76" s="18">
        <v>0.25</v>
      </c>
      <c r="AC76" s="18">
        <v>13.9</v>
      </c>
      <c r="AD76" s="18">
        <v>7.0000000000000007E-2</v>
      </c>
    </row>
    <row r="77" spans="1:30" s="18" customFormat="1" x14ac:dyDescent="0.25">
      <c r="A77" s="18">
        <v>74</v>
      </c>
      <c r="B77" s="18" t="s">
        <v>118</v>
      </c>
      <c r="C77" s="18">
        <v>6</v>
      </c>
      <c r="D77" s="18">
        <v>317970</v>
      </c>
      <c r="E77" s="18">
        <v>5803598</v>
      </c>
      <c r="F77" s="18">
        <v>8.6999999999999993</v>
      </c>
      <c r="G77" s="18">
        <v>-9.3000000000000007</v>
      </c>
      <c r="H77" s="18">
        <v>-9.4499999999999993</v>
      </c>
      <c r="I77" s="18" t="s">
        <v>102</v>
      </c>
      <c r="J77" s="19">
        <v>31929</v>
      </c>
      <c r="M77" s="18">
        <v>6.03</v>
      </c>
      <c r="O77" s="18">
        <v>24</v>
      </c>
      <c r="P77" s="18">
        <v>0.9</v>
      </c>
      <c r="Q77" s="18">
        <v>7</v>
      </c>
      <c r="R77" s="18">
        <v>101</v>
      </c>
      <c r="S77" s="18">
        <v>0.16</v>
      </c>
      <c r="T77" s="18">
        <v>47</v>
      </c>
      <c r="U77" s="18">
        <v>242</v>
      </c>
      <c r="W77" s="18">
        <v>74</v>
      </c>
      <c r="X77" s="18">
        <v>0</v>
      </c>
      <c r="Z77" s="18">
        <v>3.2</v>
      </c>
      <c r="AA77" s="18">
        <v>0.24</v>
      </c>
      <c r="AC77" s="18">
        <v>13.2</v>
      </c>
      <c r="AD77" s="18">
        <v>7.0000000000000007E-2</v>
      </c>
    </row>
    <row r="78" spans="1:30" s="18" customFormat="1" x14ac:dyDescent="0.25">
      <c r="A78" s="18">
        <v>75</v>
      </c>
      <c r="B78" s="18" t="s">
        <v>118</v>
      </c>
      <c r="C78" s="18">
        <v>7</v>
      </c>
      <c r="D78" s="18">
        <v>317970</v>
      </c>
      <c r="E78" s="18">
        <v>5803598</v>
      </c>
      <c r="F78" s="18">
        <v>8.6999999999999993</v>
      </c>
      <c r="G78" s="18">
        <v>-13.3</v>
      </c>
      <c r="H78" s="18">
        <v>-13.45</v>
      </c>
      <c r="I78" s="18" t="s">
        <v>102</v>
      </c>
      <c r="J78" s="19">
        <v>31929</v>
      </c>
      <c r="M78" s="18">
        <v>6.08</v>
      </c>
      <c r="O78" s="18">
        <v>20</v>
      </c>
      <c r="P78" s="18">
        <v>0.8</v>
      </c>
      <c r="Q78" s="18">
        <v>5.3</v>
      </c>
      <c r="R78" s="18">
        <v>84</v>
      </c>
      <c r="S78" s="18">
        <v>0.13</v>
      </c>
      <c r="T78" s="18">
        <v>40</v>
      </c>
      <c r="U78" s="18">
        <v>208</v>
      </c>
      <c r="W78" s="18">
        <v>54</v>
      </c>
      <c r="X78" s="18">
        <v>0</v>
      </c>
      <c r="Z78" s="18">
        <v>3</v>
      </c>
      <c r="AA78" s="18">
        <v>0.2</v>
      </c>
      <c r="AC78" s="18">
        <v>10.7</v>
      </c>
      <c r="AD78" s="18">
        <v>0.06</v>
      </c>
    </row>
    <row r="79" spans="1:30" s="18" customFormat="1" x14ac:dyDescent="0.25">
      <c r="A79" s="18">
        <v>76</v>
      </c>
      <c r="B79" s="18" t="s">
        <v>118</v>
      </c>
      <c r="C79" s="18">
        <v>8</v>
      </c>
      <c r="D79" s="18">
        <v>317970</v>
      </c>
      <c r="E79" s="18">
        <v>5803598</v>
      </c>
      <c r="F79" s="18">
        <v>8.6999999999999993</v>
      </c>
      <c r="G79" s="18">
        <v>-18.3</v>
      </c>
      <c r="H79" s="18">
        <v>-18.45</v>
      </c>
      <c r="I79" s="18" t="s">
        <v>102</v>
      </c>
      <c r="J79" s="19">
        <v>31929</v>
      </c>
      <c r="M79" s="18">
        <v>6.43</v>
      </c>
      <c r="O79" s="18">
        <v>11</v>
      </c>
      <c r="P79" s="18">
        <v>0.7</v>
      </c>
      <c r="Q79" s="18">
        <v>2.8</v>
      </c>
      <c r="R79" s="18">
        <v>60</v>
      </c>
      <c r="S79" s="18">
        <v>0.18</v>
      </c>
      <c r="T79" s="18">
        <v>28</v>
      </c>
      <c r="U79" s="18">
        <v>155</v>
      </c>
      <c r="W79" s="18">
        <v>24</v>
      </c>
      <c r="X79" s="18">
        <v>0</v>
      </c>
      <c r="Z79" s="18">
        <v>2.6</v>
      </c>
      <c r="AA79" s="18">
        <v>0.19</v>
      </c>
      <c r="AC79" s="18">
        <v>13.7</v>
      </c>
      <c r="AD79" s="18">
        <v>0.06</v>
      </c>
    </row>
    <row r="80" spans="1:30" s="18" customFormat="1" x14ac:dyDescent="0.25">
      <c r="A80" s="18">
        <v>77</v>
      </c>
      <c r="B80" s="18" t="s">
        <v>118</v>
      </c>
      <c r="C80" s="18">
        <v>9</v>
      </c>
      <c r="D80" s="18">
        <v>317970</v>
      </c>
      <c r="E80" s="18">
        <v>5803598</v>
      </c>
      <c r="F80" s="18">
        <v>8.6999999999999993</v>
      </c>
      <c r="G80" s="18">
        <v>-20.3</v>
      </c>
      <c r="H80" s="18">
        <v>-20.45</v>
      </c>
      <c r="I80" s="18" t="s">
        <v>102</v>
      </c>
      <c r="J80" s="19">
        <v>31929</v>
      </c>
      <c r="M80" s="18">
        <v>6.28</v>
      </c>
      <c r="O80" s="18">
        <v>7.1</v>
      </c>
      <c r="P80" s="18">
        <v>0.7</v>
      </c>
      <c r="Q80" s="18">
        <v>2.2000000000000002</v>
      </c>
      <c r="R80" s="18">
        <v>48</v>
      </c>
      <c r="S80" s="18">
        <v>0.24</v>
      </c>
      <c r="T80" s="18">
        <v>16</v>
      </c>
      <c r="U80" s="18">
        <v>144</v>
      </c>
      <c r="W80" s="18">
        <v>12</v>
      </c>
      <c r="X80" s="18">
        <v>0</v>
      </c>
      <c r="Z80" s="18">
        <v>3.1</v>
      </c>
      <c r="AA80" s="18">
        <v>0.17</v>
      </c>
      <c r="AC80" s="18">
        <v>14.5</v>
      </c>
      <c r="AD80" s="18">
        <v>7.0000000000000007E-2</v>
      </c>
    </row>
    <row r="81" spans="1:30" s="18" customFormat="1" x14ac:dyDescent="0.25">
      <c r="A81" s="18">
        <v>78</v>
      </c>
      <c r="B81" s="18" t="s">
        <v>118</v>
      </c>
      <c r="C81" s="18">
        <v>10</v>
      </c>
      <c r="D81" s="18">
        <v>317970</v>
      </c>
      <c r="E81" s="18">
        <v>5803598</v>
      </c>
      <c r="F81" s="18">
        <v>8.6999999999999993</v>
      </c>
      <c r="G81" s="18">
        <v>-22.3</v>
      </c>
      <c r="H81" s="18">
        <v>-22.45</v>
      </c>
      <c r="I81" s="18" t="s">
        <v>102</v>
      </c>
      <c r="J81" s="19">
        <v>31929</v>
      </c>
      <c r="M81" s="18">
        <v>6.58</v>
      </c>
      <c r="O81" s="18">
        <v>7.8</v>
      </c>
      <c r="P81" s="18">
        <v>0.8</v>
      </c>
      <c r="Q81" s="18">
        <v>2.5</v>
      </c>
      <c r="R81" s="18">
        <v>46</v>
      </c>
      <c r="S81" s="18">
        <v>0.13</v>
      </c>
      <c r="T81" s="18">
        <v>24</v>
      </c>
      <c r="U81" s="18">
        <v>124</v>
      </c>
      <c r="W81" s="18">
        <v>17</v>
      </c>
      <c r="X81" s="18">
        <v>0</v>
      </c>
      <c r="Z81" s="18">
        <v>4.9000000000000004</v>
      </c>
      <c r="AA81" s="18">
        <v>0.23</v>
      </c>
      <c r="AC81" s="18">
        <v>12.2</v>
      </c>
      <c r="AD81" s="18">
        <v>0.06</v>
      </c>
    </row>
    <row r="82" spans="1:30" s="18" customFormat="1" x14ac:dyDescent="0.25">
      <c r="A82" s="18">
        <v>79</v>
      </c>
      <c r="B82" s="18" t="s">
        <v>118</v>
      </c>
      <c r="C82" s="18">
        <v>11</v>
      </c>
      <c r="D82" s="18">
        <v>317970</v>
      </c>
      <c r="E82" s="18">
        <v>5803598</v>
      </c>
      <c r="F82" s="18">
        <v>8.6999999999999993</v>
      </c>
      <c r="G82" s="18">
        <v>-26.3</v>
      </c>
      <c r="H82" s="18">
        <v>-26.45</v>
      </c>
      <c r="I82" s="18" t="s">
        <v>102</v>
      </c>
      <c r="J82" s="19">
        <v>31929</v>
      </c>
      <c r="M82" s="18">
        <v>6.28</v>
      </c>
      <c r="O82" s="18">
        <v>7.5</v>
      </c>
      <c r="P82" s="18">
        <v>0.8</v>
      </c>
      <c r="Q82" s="18">
        <v>2.8</v>
      </c>
      <c r="R82" s="18">
        <v>46</v>
      </c>
      <c r="S82" s="18">
        <v>0.09</v>
      </c>
      <c r="T82" s="18">
        <v>20</v>
      </c>
      <c r="U82" s="18">
        <v>124</v>
      </c>
      <c r="W82" s="18">
        <v>14</v>
      </c>
      <c r="X82" s="18">
        <v>0</v>
      </c>
      <c r="Z82" s="18">
        <v>4.9000000000000004</v>
      </c>
      <c r="AA82" s="18">
        <v>0.22</v>
      </c>
      <c r="AC82" s="18">
        <v>12.2</v>
      </c>
      <c r="AD82" s="18">
        <v>0.06</v>
      </c>
    </row>
    <row r="83" spans="1:30" s="18" customFormat="1" x14ac:dyDescent="0.25">
      <c r="A83" s="18">
        <v>80</v>
      </c>
      <c r="B83" s="18" t="s">
        <v>118</v>
      </c>
      <c r="C83" s="18">
        <v>12</v>
      </c>
      <c r="D83" s="18">
        <v>317970</v>
      </c>
      <c r="E83" s="18">
        <v>5803598</v>
      </c>
      <c r="F83" s="18">
        <v>8.6999999999999993</v>
      </c>
      <c r="G83" s="18">
        <v>-30.3</v>
      </c>
      <c r="H83" s="18">
        <v>-30.45</v>
      </c>
      <c r="I83" s="18" t="s">
        <v>102</v>
      </c>
      <c r="J83" s="19">
        <v>31929</v>
      </c>
      <c r="M83" s="18">
        <v>6.38</v>
      </c>
      <c r="O83" s="18">
        <v>6.6</v>
      </c>
      <c r="P83" s="18">
        <v>0.8</v>
      </c>
      <c r="Q83" s="18">
        <v>1.8</v>
      </c>
      <c r="R83" s="18">
        <v>32</v>
      </c>
      <c r="S83" s="18">
        <v>0.1</v>
      </c>
      <c r="T83" s="18">
        <v>9</v>
      </c>
      <c r="U83" s="18">
        <v>110</v>
      </c>
      <c r="W83" s="18">
        <v>3</v>
      </c>
      <c r="X83" s="18">
        <v>0</v>
      </c>
      <c r="Z83" s="18">
        <v>4.8</v>
      </c>
      <c r="AA83" s="18">
        <v>0.19</v>
      </c>
      <c r="AC83" s="18">
        <v>13.5</v>
      </c>
      <c r="AD83" s="18">
        <v>0.08</v>
      </c>
    </row>
    <row r="84" spans="1:30" s="18" customFormat="1" x14ac:dyDescent="0.25">
      <c r="A84" s="18">
        <v>81</v>
      </c>
      <c r="B84" s="18" t="s">
        <v>118</v>
      </c>
      <c r="C84" s="18">
        <v>13</v>
      </c>
      <c r="D84" s="18">
        <v>317970</v>
      </c>
      <c r="E84" s="18">
        <v>5803598</v>
      </c>
      <c r="F84" s="18">
        <v>8.6999999999999993</v>
      </c>
      <c r="G84" s="18">
        <v>-34.299999999999997</v>
      </c>
      <c r="H84" s="18">
        <v>-34.450000000000003</v>
      </c>
      <c r="I84" s="18" t="s">
        <v>102</v>
      </c>
      <c r="J84" s="19">
        <v>31929</v>
      </c>
      <c r="M84" s="18">
        <v>6.53</v>
      </c>
      <c r="O84" s="18">
        <v>6.1</v>
      </c>
      <c r="P84" s="18">
        <v>0.6</v>
      </c>
      <c r="Q84" s="18">
        <v>1.8</v>
      </c>
      <c r="R84" s="18">
        <v>39</v>
      </c>
      <c r="S84" s="18">
        <v>0.08</v>
      </c>
      <c r="T84" s="18">
        <v>9</v>
      </c>
      <c r="U84" s="18">
        <v>129</v>
      </c>
      <c r="W84" s="18">
        <v>3</v>
      </c>
      <c r="X84" s="18">
        <v>0</v>
      </c>
      <c r="Z84" s="18">
        <v>2.6</v>
      </c>
      <c r="AA84" s="18">
        <v>0.11</v>
      </c>
      <c r="AC84" s="18">
        <v>14.5</v>
      </c>
      <c r="AD84" s="18">
        <v>0.08</v>
      </c>
    </row>
    <row r="85" spans="1:30" s="18" customFormat="1" x14ac:dyDescent="0.25">
      <c r="A85" s="18">
        <v>82</v>
      </c>
      <c r="B85" s="18" t="s">
        <v>118</v>
      </c>
      <c r="C85" s="18">
        <v>14</v>
      </c>
      <c r="D85" s="18">
        <v>317970</v>
      </c>
      <c r="E85" s="18">
        <v>5803598</v>
      </c>
      <c r="F85" s="18">
        <v>8.6999999999999993</v>
      </c>
      <c r="G85" s="18">
        <v>-38.299999999999997</v>
      </c>
      <c r="H85" s="18">
        <v>-38.450000000000003</v>
      </c>
      <c r="I85" s="18" t="s">
        <v>102</v>
      </c>
      <c r="J85" s="19">
        <v>31929</v>
      </c>
      <c r="M85" s="18">
        <v>5.88</v>
      </c>
      <c r="O85" s="18">
        <v>6.1</v>
      </c>
      <c r="P85" s="18">
        <v>0.7</v>
      </c>
      <c r="Q85" s="18">
        <v>2</v>
      </c>
      <c r="R85" s="18">
        <v>39</v>
      </c>
      <c r="S85" s="18">
        <v>0.08</v>
      </c>
      <c r="T85" s="18">
        <v>9</v>
      </c>
      <c r="U85" s="18">
        <v>130</v>
      </c>
      <c r="W85" s="18">
        <v>3</v>
      </c>
      <c r="X85" s="18">
        <v>0</v>
      </c>
      <c r="Z85" s="18">
        <v>3.1</v>
      </c>
      <c r="AA85" s="18">
        <v>0.17</v>
      </c>
      <c r="AC85" s="18">
        <v>12.8</v>
      </c>
      <c r="AD85" s="18">
        <v>0.08</v>
      </c>
    </row>
    <row r="86" spans="1:30" s="18" customFormat="1" x14ac:dyDescent="0.25">
      <c r="A86" s="18">
        <v>83</v>
      </c>
      <c r="B86" s="18" t="s">
        <v>119</v>
      </c>
      <c r="C86" s="18">
        <v>1</v>
      </c>
      <c r="D86" s="18">
        <v>316276</v>
      </c>
      <c r="E86" s="18">
        <v>5803763</v>
      </c>
      <c r="F86" s="18">
        <v>8.65</v>
      </c>
      <c r="G86" s="18">
        <v>3.65</v>
      </c>
      <c r="H86" s="18">
        <v>3.5</v>
      </c>
      <c r="I86" s="18" t="s">
        <v>102</v>
      </c>
      <c r="J86" s="19">
        <v>31929</v>
      </c>
      <c r="M86" s="18">
        <v>7.68</v>
      </c>
      <c r="O86" s="18">
        <v>10</v>
      </c>
      <c r="P86" s="18">
        <v>2.4</v>
      </c>
      <c r="Q86" s="18">
        <v>5.5</v>
      </c>
      <c r="R86" s="18">
        <v>60</v>
      </c>
      <c r="S86" s="18">
        <v>0.03</v>
      </c>
      <c r="T86" s="18">
        <v>15</v>
      </c>
      <c r="U86" s="18">
        <v>66</v>
      </c>
      <c r="W86" s="18">
        <v>51</v>
      </c>
      <c r="X86" s="18">
        <v>90</v>
      </c>
      <c r="Z86" s="18">
        <v>0.14000000000000001</v>
      </c>
      <c r="AA86" s="18">
        <v>0.02</v>
      </c>
      <c r="AC86" s="18">
        <v>9.1999999999999993</v>
      </c>
      <c r="AD86" s="18">
        <v>0.22</v>
      </c>
    </row>
    <row r="87" spans="1:30" s="18" customFormat="1" x14ac:dyDescent="0.25">
      <c r="A87" s="18">
        <v>84</v>
      </c>
      <c r="B87" s="18" t="s">
        <v>119</v>
      </c>
      <c r="C87" s="18">
        <v>2</v>
      </c>
      <c r="D87" s="18">
        <v>316276</v>
      </c>
      <c r="E87" s="18">
        <v>5803763</v>
      </c>
      <c r="F87" s="18">
        <v>8.65</v>
      </c>
      <c r="G87" s="18">
        <v>2.65</v>
      </c>
      <c r="H87" s="18">
        <v>2.5</v>
      </c>
      <c r="I87" s="18" t="s">
        <v>102</v>
      </c>
      <c r="J87" s="19">
        <v>31929</v>
      </c>
      <c r="M87" s="18">
        <v>7.95</v>
      </c>
      <c r="O87" s="18">
        <v>18</v>
      </c>
      <c r="P87" s="18">
        <v>7</v>
      </c>
      <c r="Q87" s="18">
        <v>12.5</v>
      </c>
      <c r="R87" s="18">
        <v>100</v>
      </c>
      <c r="S87" s="18">
        <v>0.01</v>
      </c>
      <c r="T87" s="18">
        <v>31</v>
      </c>
      <c r="U87" s="18">
        <v>176</v>
      </c>
      <c r="W87" s="18">
        <v>61</v>
      </c>
      <c r="X87" s="18">
        <v>120</v>
      </c>
      <c r="Z87" s="18">
        <v>0.18</v>
      </c>
      <c r="AA87" s="18">
        <v>0.01</v>
      </c>
      <c r="AC87" s="18">
        <v>14.5</v>
      </c>
      <c r="AD87" s="18">
        <v>0.16</v>
      </c>
    </row>
    <row r="88" spans="1:30" s="18" customFormat="1" x14ac:dyDescent="0.25">
      <c r="A88" s="18">
        <v>85</v>
      </c>
      <c r="B88" s="18" t="s">
        <v>119</v>
      </c>
      <c r="C88" s="18">
        <v>3</v>
      </c>
      <c r="D88" s="18">
        <v>316276</v>
      </c>
      <c r="E88" s="18">
        <v>5803763</v>
      </c>
      <c r="F88" s="18">
        <v>8.65</v>
      </c>
      <c r="G88" s="18">
        <v>0.65</v>
      </c>
      <c r="H88" s="18">
        <v>0.5</v>
      </c>
      <c r="I88" s="18" t="s">
        <v>102</v>
      </c>
      <c r="J88" s="19">
        <v>31929</v>
      </c>
      <c r="M88" s="18">
        <v>7.74</v>
      </c>
      <c r="O88" s="18">
        <v>21</v>
      </c>
      <c r="P88" s="18">
        <v>2.7</v>
      </c>
      <c r="Q88" s="18">
        <v>10</v>
      </c>
      <c r="R88" s="18">
        <v>145</v>
      </c>
      <c r="S88" s="18">
        <v>0.04</v>
      </c>
      <c r="T88" s="18">
        <v>37</v>
      </c>
      <c r="U88" s="18">
        <v>195</v>
      </c>
      <c r="W88" s="18">
        <v>64</v>
      </c>
      <c r="X88" s="18">
        <v>220</v>
      </c>
      <c r="Z88" s="18">
        <v>0.01</v>
      </c>
      <c r="AA88" s="18">
        <v>0.69</v>
      </c>
      <c r="AC88" s="18">
        <v>8.1</v>
      </c>
      <c r="AD88" s="18">
        <v>0.06</v>
      </c>
    </row>
    <row r="89" spans="1:30" s="18" customFormat="1" x14ac:dyDescent="0.25">
      <c r="A89" s="18">
        <v>86</v>
      </c>
      <c r="B89" s="18" t="s">
        <v>119</v>
      </c>
      <c r="C89" s="18">
        <v>4</v>
      </c>
      <c r="D89" s="18">
        <v>316276</v>
      </c>
      <c r="E89" s="18">
        <v>5803763</v>
      </c>
      <c r="F89" s="18">
        <v>8.65</v>
      </c>
      <c r="G89" s="18">
        <v>-1.35</v>
      </c>
      <c r="H89" s="18">
        <v>-1.5</v>
      </c>
      <c r="I89" s="18" t="s">
        <v>102</v>
      </c>
      <c r="J89" s="19">
        <v>31929</v>
      </c>
      <c r="M89" s="18">
        <v>7.78</v>
      </c>
      <c r="O89" s="18">
        <v>16</v>
      </c>
      <c r="P89" s="18">
        <v>0.7</v>
      </c>
      <c r="Q89" s="18">
        <v>4.5</v>
      </c>
      <c r="R89" s="18">
        <v>81</v>
      </c>
      <c r="S89" s="18">
        <v>0.18</v>
      </c>
      <c r="T89" s="18">
        <v>30</v>
      </c>
      <c r="U89" s="18">
        <v>200</v>
      </c>
      <c r="W89" s="18">
        <v>52</v>
      </c>
      <c r="X89" s="18">
        <v>2.2000000000000002</v>
      </c>
      <c r="Z89" s="18">
        <v>1.8</v>
      </c>
      <c r="AA89" s="18">
        <v>0.15</v>
      </c>
      <c r="AC89" s="18">
        <v>5.8</v>
      </c>
      <c r="AD89" s="18">
        <v>0.05</v>
      </c>
    </row>
    <row r="90" spans="1:30" s="18" customFormat="1" x14ac:dyDescent="0.25">
      <c r="A90" s="18">
        <v>87</v>
      </c>
      <c r="B90" s="18" t="s">
        <v>119</v>
      </c>
      <c r="C90" s="18">
        <v>5</v>
      </c>
      <c r="D90" s="18">
        <v>316276</v>
      </c>
      <c r="E90" s="18">
        <v>5803763</v>
      </c>
      <c r="F90" s="18">
        <v>8.65</v>
      </c>
      <c r="G90" s="18">
        <v>-1.35</v>
      </c>
      <c r="H90" s="18">
        <v>-1.5</v>
      </c>
      <c r="I90" s="18" t="s">
        <v>102</v>
      </c>
      <c r="J90" s="19">
        <v>31929</v>
      </c>
      <c r="M90" s="18">
        <v>7.78</v>
      </c>
      <c r="O90" s="18">
        <v>16</v>
      </c>
      <c r="P90" s="18">
        <v>0.7</v>
      </c>
      <c r="Q90" s="18">
        <v>4.5</v>
      </c>
      <c r="R90" s="18">
        <v>81</v>
      </c>
      <c r="S90" s="18">
        <v>0.18</v>
      </c>
      <c r="T90" s="18">
        <v>30</v>
      </c>
      <c r="U90" s="18">
        <v>200</v>
      </c>
      <c r="W90" s="18">
        <v>52</v>
      </c>
      <c r="X90" s="18">
        <v>0</v>
      </c>
      <c r="Z90" s="18">
        <v>1.8</v>
      </c>
      <c r="AA90" s="18">
        <v>0.15</v>
      </c>
      <c r="AC90" s="18">
        <v>5.8</v>
      </c>
      <c r="AD90" s="18">
        <v>0.05</v>
      </c>
    </row>
    <row r="91" spans="1:30" s="18" customFormat="1" x14ac:dyDescent="0.25">
      <c r="A91" s="18">
        <v>88</v>
      </c>
      <c r="B91" s="18" t="s">
        <v>119</v>
      </c>
      <c r="C91" s="18">
        <v>6</v>
      </c>
      <c r="D91" s="18">
        <v>316276</v>
      </c>
      <c r="E91" s="18">
        <v>5803763</v>
      </c>
      <c r="F91" s="18">
        <v>8.65</v>
      </c>
      <c r="G91" s="18">
        <v>-2.35</v>
      </c>
      <c r="H91" s="18">
        <v>-2.5</v>
      </c>
      <c r="I91" s="18" t="s">
        <v>102</v>
      </c>
      <c r="J91" s="19">
        <v>31929</v>
      </c>
      <c r="M91" s="18">
        <v>7.68</v>
      </c>
      <c r="O91" s="18">
        <v>15</v>
      </c>
      <c r="P91" s="18">
        <v>0.7</v>
      </c>
      <c r="Q91" s="18">
        <v>5</v>
      </c>
      <c r="R91" s="18">
        <v>80</v>
      </c>
      <c r="S91" s="18">
        <v>0.11</v>
      </c>
      <c r="T91" s="18">
        <v>30</v>
      </c>
      <c r="U91" s="18">
        <v>191</v>
      </c>
      <c r="W91" s="18">
        <v>58</v>
      </c>
      <c r="X91" s="18">
        <v>0</v>
      </c>
      <c r="Z91" s="18">
        <v>2.1</v>
      </c>
      <c r="AA91" s="18">
        <v>0.13</v>
      </c>
      <c r="AC91" s="18">
        <v>10.1</v>
      </c>
      <c r="AD91" s="18">
        <v>0.12</v>
      </c>
    </row>
    <row r="92" spans="1:30" s="18" customFormat="1" x14ac:dyDescent="0.25">
      <c r="A92" s="18">
        <v>89</v>
      </c>
      <c r="B92" s="18" t="s">
        <v>119</v>
      </c>
      <c r="C92" s="18">
        <v>7</v>
      </c>
      <c r="D92" s="18">
        <v>316276</v>
      </c>
      <c r="E92" s="18">
        <v>5803763</v>
      </c>
      <c r="F92" s="18">
        <v>8.65</v>
      </c>
      <c r="G92" s="18">
        <v>-3.35</v>
      </c>
      <c r="H92" s="18">
        <v>-3.5</v>
      </c>
      <c r="I92" s="18" t="s">
        <v>102</v>
      </c>
      <c r="J92" s="19">
        <v>31929</v>
      </c>
      <c r="M92" s="18">
        <v>7.74</v>
      </c>
      <c r="O92" s="18">
        <v>16</v>
      </c>
      <c r="P92" s="18">
        <v>0.7</v>
      </c>
      <c r="Q92" s="18">
        <v>4.5</v>
      </c>
      <c r="R92" s="18">
        <v>76</v>
      </c>
      <c r="S92" s="18">
        <v>0.13</v>
      </c>
      <c r="T92" s="18">
        <v>30</v>
      </c>
      <c r="U92" s="18">
        <v>185</v>
      </c>
      <c r="W92" s="18">
        <v>55</v>
      </c>
      <c r="X92" s="18">
        <v>0</v>
      </c>
      <c r="Z92" s="18">
        <v>2.35</v>
      </c>
      <c r="AA92" s="18">
        <v>0.15</v>
      </c>
      <c r="AC92" s="18">
        <v>11.3</v>
      </c>
      <c r="AD92" s="18">
        <v>0.08</v>
      </c>
    </row>
    <row r="93" spans="1:30" s="18" customFormat="1" x14ac:dyDescent="0.25">
      <c r="A93" s="18">
        <v>90</v>
      </c>
      <c r="B93" s="18" t="s">
        <v>119</v>
      </c>
      <c r="C93" s="18">
        <v>8</v>
      </c>
      <c r="D93" s="18">
        <v>316276</v>
      </c>
      <c r="E93" s="18">
        <v>5803763</v>
      </c>
      <c r="F93" s="18">
        <v>8.65</v>
      </c>
      <c r="G93" s="18">
        <v>-4.3499999999999996</v>
      </c>
      <c r="H93" s="18">
        <v>-4.5</v>
      </c>
      <c r="I93" s="18" t="s">
        <v>102</v>
      </c>
      <c r="J93" s="19">
        <v>31929</v>
      </c>
      <c r="M93" s="18">
        <v>7.63</v>
      </c>
      <c r="O93" s="18">
        <v>16</v>
      </c>
      <c r="P93" s="18">
        <v>0.7</v>
      </c>
      <c r="Q93" s="18">
        <v>4.5</v>
      </c>
      <c r="R93" s="18">
        <v>75</v>
      </c>
      <c r="S93" s="18">
        <v>0.12</v>
      </c>
      <c r="T93" s="18">
        <v>31</v>
      </c>
      <c r="U93" s="18">
        <v>183</v>
      </c>
      <c r="W93" s="18">
        <v>52</v>
      </c>
      <c r="X93" s="18">
        <v>0</v>
      </c>
      <c r="Z93" s="18">
        <v>1.95</v>
      </c>
      <c r="AA93" s="18">
        <v>0.15</v>
      </c>
      <c r="AC93" s="18">
        <v>11.1</v>
      </c>
      <c r="AD93" s="18">
        <v>0.08</v>
      </c>
    </row>
    <row r="94" spans="1:30" s="18" customFormat="1" x14ac:dyDescent="0.25">
      <c r="A94" s="18">
        <v>91</v>
      </c>
      <c r="B94" s="18" t="s">
        <v>119</v>
      </c>
      <c r="C94" s="18">
        <v>9</v>
      </c>
      <c r="D94" s="18">
        <v>316276</v>
      </c>
      <c r="E94" s="18">
        <v>5803763</v>
      </c>
      <c r="F94" s="18">
        <v>8.65</v>
      </c>
      <c r="G94" s="18">
        <v>-5.35</v>
      </c>
      <c r="H94" s="18">
        <v>-5.5</v>
      </c>
      <c r="I94" s="18" t="s">
        <v>102</v>
      </c>
      <c r="J94" s="19">
        <v>31929</v>
      </c>
      <c r="M94" s="18">
        <v>7.68</v>
      </c>
      <c r="O94" s="18">
        <v>16</v>
      </c>
      <c r="P94" s="18">
        <v>0.7</v>
      </c>
      <c r="Q94" s="18">
        <v>4</v>
      </c>
      <c r="R94" s="18">
        <v>72</v>
      </c>
      <c r="S94" s="18">
        <v>0.11</v>
      </c>
      <c r="T94" s="18">
        <v>32</v>
      </c>
      <c r="U94" s="18">
        <v>173</v>
      </c>
      <c r="W94" s="18">
        <v>50</v>
      </c>
      <c r="X94" s="18">
        <v>0</v>
      </c>
      <c r="Z94" s="18">
        <v>2.1</v>
      </c>
      <c r="AA94" s="18">
        <v>0.14000000000000001</v>
      </c>
      <c r="AC94" s="18">
        <v>11.6</v>
      </c>
      <c r="AD94" s="18">
        <v>0.09</v>
      </c>
    </row>
    <row r="95" spans="1:30" s="18" customFormat="1" x14ac:dyDescent="0.25">
      <c r="A95" s="18">
        <v>92</v>
      </c>
      <c r="B95" s="18" t="s">
        <v>119</v>
      </c>
      <c r="C95" s="18">
        <v>10</v>
      </c>
      <c r="D95" s="18">
        <v>316276</v>
      </c>
      <c r="E95" s="18">
        <v>5803763</v>
      </c>
      <c r="F95" s="18">
        <v>8.65</v>
      </c>
      <c r="G95" s="18">
        <v>-6.35</v>
      </c>
      <c r="H95" s="18">
        <v>-6.5</v>
      </c>
      <c r="I95" s="18" t="s">
        <v>102</v>
      </c>
      <c r="J95" s="19">
        <v>31929</v>
      </c>
      <c r="M95" s="18">
        <v>7.69</v>
      </c>
      <c r="O95" s="18">
        <v>16</v>
      </c>
      <c r="P95" s="18">
        <v>0.7</v>
      </c>
      <c r="Q95" s="18">
        <v>5</v>
      </c>
      <c r="R95" s="18">
        <v>86</v>
      </c>
      <c r="S95" s="18">
        <v>0.11</v>
      </c>
      <c r="T95" s="18">
        <v>30</v>
      </c>
      <c r="U95" s="18">
        <v>202</v>
      </c>
      <c r="W95" s="18">
        <v>62</v>
      </c>
      <c r="X95" s="18">
        <v>0</v>
      </c>
      <c r="Z95" s="18">
        <v>2.6</v>
      </c>
      <c r="AA95" s="18">
        <v>0.19</v>
      </c>
      <c r="AC95" s="18">
        <v>12.4</v>
      </c>
      <c r="AD95" s="18">
        <v>0.12</v>
      </c>
    </row>
    <row r="96" spans="1:30" s="18" customFormat="1" x14ac:dyDescent="0.25">
      <c r="A96" s="18">
        <v>93</v>
      </c>
      <c r="B96" s="18" t="s">
        <v>119</v>
      </c>
      <c r="C96" s="18">
        <v>11</v>
      </c>
      <c r="D96" s="18">
        <v>316276</v>
      </c>
      <c r="E96" s="18">
        <v>5803763</v>
      </c>
      <c r="F96" s="18">
        <v>8.65</v>
      </c>
      <c r="G96" s="18">
        <v>-8.35</v>
      </c>
      <c r="H96" s="18">
        <v>-8.5</v>
      </c>
      <c r="I96" s="18" t="s">
        <v>102</v>
      </c>
      <c r="J96" s="19">
        <v>31929</v>
      </c>
      <c r="M96" s="18">
        <v>7.68</v>
      </c>
      <c r="O96" s="18">
        <v>15</v>
      </c>
      <c r="P96" s="18">
        <v>0.7</v>
      </c>
      <c r="Q96" s="18">
        <v>3.7</v>
      </c>
      <c r="R96" s="18">
        <v>68</v>
      </c>
      <c r="S96" s="18">
        <v>0.12</v>
      </c>
      <c r="T96" s="18">
        <v>31</v>
      </c>
      <c r="U96" s="18">
        <v>173</v>
      </c>
      <c r="W96" s="18">
        <v>41</v>
      </c>
      <c r="X96" s="18">
        <v>0</v>
      </c>
      <c r="Z96" s="18">
        <v>2.7</v>
      </c>
      <c r="AA96" s="18">
        <v>0.18</v>
      </c>
      <c r="AC96" s="18">
        <v>13.7</v>
      </c>
      <c r="AD96" s="18">
        <v>0.09</v>
      </c>
    </row>
    <row r="97" spans="1:30" s="18" customFormat="1" x14ac:dyDescent="0.25">
      <c r="A97" s="18">
        <v>94</v>
      </c>
      <c r="B97" s="18" t="s">
        <v>119</v>
      </c>
      <c r="C97" s="18">
        <v>12</v>
      </c>
      <c r="D97" s="18">
        <v>316276</v>
      </c>
      <c r="E97" s="18">
        <v>5803763</v>
      </c>
      <c r="F97" s="18">
        <v>8.65</v>
      </c>
      <c r="G97" s="18">
        <v>-12.35</v>
      </c>
      <c r="H97" s="18">
        <v>-12.5</v>
      </c>
      <c r="I97" s="18" t="s">
        <v>102</v>
      </c>
      <c r="J97" s="19">
        <v>31929</v>
      </c>
      <c r="M97" s="18">
        <v>7.68</v>
      </c>
      <c r="O97" s="18">
        <v>17</v>
      </c>
      <c r="P97" s="18">
        <v>0.8</v>
      </c>
      <c r="Q97" s="18">
        <v>4.5</v>
      </c>
      <c r="R97" s="18">
        <v>79</v>
      </c>
      <c r="S97" s="18">
        <v>0.11</v>
      </c>
      <c r="T97" s="18">
        <v>35</v>
      </c>
      <c r="U97" s="18">
        <v>198</v>
      </c>
      <c r="W97" s="18">
        <v>52</v>
      </c>
      <c r="X97" s="18">
        <v>0</v>
      </c>
      <c r="Z97" s="18">
        <v>2.8</v>
      </c>
      <c r="AA97" s="18">
        <v>0.2</v>
      </c>
      <c r="AC97" s="18">
        <v>10.3</v>
      </c>
      <c r="AD97" s="18">
        <v>0.1</v>
      </c>
    </row>
    <row r="98" spans="1:30" s="18" customFormat="1" x14ac:dyDescent="0.25">
      <c r="A98" s="18">
        <v>95</v>
      </c>
      <c r="B98" s="18" t="s">
        <v>119</v>
      </c>
      <c r="C98" s="18">
        <v>13</v>
      </c>
      <c r="D98" s="18">
        <v>316276</v>
      </c>
      <c r="E98" s="18">
        <v>5803763</v>
      </c>
      <c r="F98" s="18">
        <v>8.65</v>
      </c>
      <c r="G98" s="18">
        <v>-17.350000000000001</v>
      </c>
      <c r="H98" s="18">
        <v>-17.5</v>
      </c>
      <c r="I98" s="18" t="s">
        <v>102</v>
      </c>
      <c r="J98" s="19">
        <v>31929</v>
      </c>
      <c r="M98" s="18">
        <v>7.49</v>
      </c>
      <c r="O98" s="18">
        <v>16</v>
      </c>
      <c r="P98" s="18">
        <v>0.8</v>
      </c>
      <c r="Q98" s="18">
        <v>4.5</v>
      </c>
      <c r="R98" s="18">
        <v>79</v>
      </c>
      <c r="S98" s="18">
        <v>0.08</v>
      </c>
      <c r="T98" s="18">
        <v>33</v>
      </c>
      <c r="U98" s="18">
        <v>195</v>
      </c>
      <c r="W98" s="18">
        <v>50</v>
      </c>
      <c r="X98" s="18">
        <v>0</v>
      </c>
      <c r="Z98" s="18">
        <v>2.5</v>
      </c>
      <c r="AA98" s="18">
        <v>0.18</v>
      </c>
      <c r="AC98" s="18">
        <v>10.5</v>
      </c>
      <c r="AD98" s="18">
        <v>0.08</v>
      </c>
    </row>
    <row r="99" spans="1:30" s="18" customFormat="1" x14ac:dyDescent="0.25">
      <c r="A99" s="18">
        <v>96</v>
      </c>
      <c r="B99" s="18" t="s">
        <v>119</v>
      </c>
      <c r="C99" s="18">
        <v>14</v>
      </c>
      <c r="D99" s="18">
        <v>316276</v>
      </c>
      <c r="E99" s="18">
        <v>5803763</v>
      </c>
      <c r="F99" s="18">
        <v>8.65</v>
      </c>
      <c r="G99" s="18">
        <v>-21.35</v>
      </c>
      <c r="H99" s="18">
        <v>-21.5</v>
      </c>
      <c r="I99" s="18" t="s">
        <v>102</v>
      </c>
      <c r="J99" s="19">
        <v>31929</v>
      </c>
      <c r="M99" s="18">
        <v>7.74</v>
      </c>
      <c r="O99" s="18">
        <v>9.3000000000000007</v>
      </c>
      <c r="P99" s="18">
        <v>0.6</v>
      </c>
      <c r="Q99" s="18">
        <v>2.5</v>
      </c>
      <c r="R99" s="18">
        <v>55</v>
      </c>
      <c r="S99" s="18">
        <v>0.06</v>
      </c>
      <c r="T99" s="18">
        <v>22</v>
      </c>
      <c r="U99" s="18">
        <v>149</v>
      </c>
      <c r="W99" s="18">
        <v>22</v>
      </c>
      <c r="X99" s="18">
        <v>0</v>
      </c>
      <c r="Z99" s="18">
        <v>1.65</v>
      </c>
      <c r="AA99" s="18">
        <v>0.14000000000000001</v>
      </c>
      <c r="AC99" s="18">
        <v>12.2</v>
      </c>
      <c r="AD99" s="18">
        <v>0.08</v>
      </c>
    </row>
    <row r="100" spans="1:30" s="18" customFormat="1" x14ac:dyDescent="0.25">
      <c r="A100" s="18">
        <v>97</v>
      </c>
      <c r="B100" s="18" t="s">
        <v>119</v>
      </c>
      <c r="C100" s="18">
        <v>15</v>
      </c>
      <c r="D100" s="18">
        <v>316276</v>
      </c>
      <c r="E100" s="18">
        <v>5803763</v>
      </c>
      <c r="F100" s="18">
        <v>8.65</v>
      </c>
      <c r="G100" s="18">
        <v>-25.35</v>
      </c>
      <c r="H100" s="18">
        <v>-25.5</v>
      </c>
      <c r="I100" s="18" t="s">
        <v>102</v>
      </c>
      <c r="J100" s="19">
        <v>31929</v>
      </c>
      <c r="M100" s="18">
        <v>7.84</v>
      </c>
      <c r="O100" s="18">
        <v>8.6999999999999993</v>
      </c>
      <c r="P100" s="18">
        <v>0.6</v>
      </c>
      <c r="Q100" s="18">
        <v>3</v>
      </c>
      <c r="R100" s="18">
        <v>53</v>
      </c>
      <c r="S100" s="18">
        <v>0.06</v>
      </c>
      <c r="T100" s="18">
        <v>18</v>
      </c>
      <c r="U100" s="18">
        <v>151</v>
      </c>
      <c r="W100" s="18">
        <v>19</v>
      </c>
      <c r="X100" s="18">
        <v>0</v>
      </c>
      <c r="Z100" s="18">
        <v>1.5</v>
      </c>
      <c r="AA100" s="18">
        <v>0.14000000000000001</v>
      </c>
      <c r="AC100" s="18">
        <v>11.7</v>
      </c>
      <c r="AD100" s="18">
        <v>7.0000000000000007E-2</v>
      </c>
    </row>
    <row r="101" spans="1:30" s="18" customFormat="1" x14ac:dyDescent="0.25">
      <c r="A101" s="18">
        <v>98</v>
      </c>
      <c r="B101" s="18" t="s">
        <v>119</v>
      </c>
      <c r="C101" s="18">
        <v>16</v>
      </c>
      <c r="D101" s="18">
        <v>316276</v>
      </c>
      <c r="E101" s="18">
        <v>5803763</v>
      </c>
      <c r="F101" s="18">
        <v>8.65</v>
      </c>
      <c r="G101" s="18">
        <v>-29.35</v>
      </c>
      <c r="H101" s="18">
        <v>-29.5</v>
      </c>
      <c r="I101" s="18" t="s">
        <v>102</v>
      </c>
      <c r="J101" s="19">
        <v>31929</v>
      </c>
      <c r="M101" s="18">
        <v>8</v>
      </c>
      <c r="O101" s="18">
        <v>7.9</v>
      </c>
      <c r="P101" s="18">
        <v>0.6</v>
      </c>
      <c r="Q101" s="18">
        <v>2.6</v>
      </c>
      <c r="R101" s="18">
        <v>43</v>
      </c>
      <c r="S101" s="18">
        <v>7.0000000000000007E-2</v>
      </c>
      <c r="T101" s="18">
        <v>12</v>
      </c>
      <c r="U101" s="18">
        <v>138</v>
      </c>
      <c r="W101" s="18">
        <v>10</v>
      </c>
      <c r="X101" s="18">
        <v>0</v>
      </c>
      <c r="Z101" s="18">
        <v>1.3</v>
      </c>
      <c r="AA101" s="18">
        <v>0.12</v>
      </c>
      <c r="AC101" s="18">
        <v>11.3</v>
      </c>
      <c r="AD101" s="18">
        <v>0.09</v>
      </c>
    </row>
    <row r="102" spans="1:30" s="18" customFormat="1" x14ac:dyDescent="0.25">
      <c r="A102" s="18">
        <v>99</v>
      </c>
      <c r="B102" s="18" t="s">
        <v>119</v>
      </c>
      <c r="C102" s="18">
        <v>17</v>
      </c>
      <c r="D102" s="18">
        <v>316276</v>
      </c>
      <c r="E102" s="18">
        <v>5803763</v>
      </c>
      <c r="F102" s="18">
        <v>8.65</v>
      </c>
      <c r="G102" s="18">
        <v>-33.35</v>
      </c>
      <c r="H102" s="18">
        <v>-33.5</v>
      </c>
      <c r="I102" s="18" t="s">
        <v>102</v>
      </c>
      <c r="J102" s="19">
        <v>31929</v>
      </c>
      <c r="M102" s="18">
        <v>7.73</v>
      </c>
      <c r="O102" s="18">
        <v>7.2</v>
      </c>
      <c r="P102" s="18">
        <v>0.6</v>
      </c>
      <c r="Q102" s="18">
        <v>2.2999999999999998</v>
      </c>
      <c r="R102" s="18">
        <v>43</v>
      </c>
      <c r="S102" s="18">
        <v>0.06</v>
      </c>
      <c r="T102" s="18">
        <v>11</v>
      </c>
      <c r="U102" s="18">
        <v>136</v>
      </c>
      <c r="W102" s="18">
        <v>7</v>
      </c>
      <c r="X102" s="18">
        <v>0</v>
      </c>
      <c r="Z102" s="18">
        <v>1.5</v>
      </c>
      <c r="AA102" s="18">
        <v>0.12</v>
      </c>
      <c r="AC102" s="18">
        <v>12</v>
      </c>
      <c r="AD102" s="18">
        <v>0.08</v>
      </c>
    </row>
    <row r="103" spans="1:30" s="18" customFormat="1" x14ac:dyDescent="0.25">
      <c r="A103" s="18">
        <v>100</v>
      </c>
      <c r="B103" s="18" t="s">
        <v>119</v>
      </c>
      <c r="C103" s="18">
        <v>18</v>
      </c>
      <c r="D103" s="18">
        <v>316276</v>
      </c>
      <c r="E103" s="18">
        <v>5803763</v>
      </c>
      <c r="F103" s="18">
        <v>8.65</v>
      </c>
      <c r="G103" s="18">
        <v>-37.35</v>
      </c>
      <c r="H103" s="18">
        <v>-37.5</v>
      </c>
      <c r="I103" s="18" t="s">
        <v>102</v>
      </c>
      <c r="J103" s="19">
        <v>31929</v>
      </c>
      <c r="M103" s="18">
        <v>7.58</v>
      </c>
      <c r="O103" s="18">
        <v>6.6</v>
      </c>
      <c r="P103" s="18">
        <v>0.6</v>
      </c>
      <c r="Q103" s="18">
        <v>2.2000000000000002</v>
      </c>
      <c r="R103" s="18">
        <v>39</v>
      </c>
      <c r="S103" s="18">
        <v>7.0000000000000007E-2</v>
      </c>
      <c r="T103" s="18">
        <v>11</v>
      </c>
      <c r="U103" s="18">
        <v>131</v>
      </c>
      <c r="W103" s="18">
        <v>6</v>
      </c>
      <c r="X103" s="18">
        <v>0</v>
      </c>
      <c r="Z103" s="18">
        <v>1.95</v>
      </c>
      <c r="AA103" s="18">
        <v>0.13</v>
      </c>
      <c r="AC103" s="18">
        <v>12.4</v>
      </c>
      <c r="AD103" s="18">
        <v>0.12</v>
      </c>
    </row>
    <row r="104" spans="1:30" s="18" customFormat="1" x14ac:dyDescent="0.25">
      <c r="A104" s="18">
        <v>101</v>
      </c>
      <c r="B104" s="18" t="s">
        <v>120</v>
      </c>
      <c r="C104" s="18">
        <v>1</v>
      </c>
      <c r="D104" s="18">
        <v>315814</v>
      </c>
      <c r="E104" s="18">
        <v>5804537</v>
      </c>
      <c r="F104" s="18">
        <v>5.35</v>
      </c>
      <c r="G104" s="18">
        <v>3.35</v>
      </c>
      <c r="H104" s="18">
        <v>3.2</v>
      </c>
      <c r="I104" s="18" t="s">
        <v>102</v>
      </c>
      <c r="J104" s="19">
        <v>31929</v>
      </c>
      <c r="M104" s="18">
        <v>7.18</v>
      </c>
      <c r="O104" s="18">
        <v>8</v>
      </c>
      <c r="P104" s="18">
        <v>0.9</v>
      </c>
      <c r="Q104" s="18">
        <v>5.5</v>
      </c>
      <c r="R104" s="18">
        <v>94</v>
      </c>
      <c r="S104" s="18">
        <v>0.21</v>
      </c>
      <c r="T104" s="18">
        <v>14</v>
      </c>
      <c r="U104" s="18">
        <v>277</v>
      </c>
      <c r="W104" s="18">
        <v>25</v>
      </c>
      <c r="X104" s="18">
        <v>0.4</v>
      </c>
      <c r="Z104" s="18">
        <v>7</v>
      </c>
      <c r="AA104" s="18">
        <v>0.56000000000000005</v>
      </c>
      <c r="AC104" s="18">
        <v>10.1</v>
      </c>
      <c r="AD104" s="18">
        <v>0.12</v>
      </c>
    </row>
    <row r="105" spans="1:30" s="18" customFormat="1" x14ac:dyDescent="0.25">
      <c r="A105" s="18">
        <v>102</v>
      </c>
      <c r="B105" s="18" t="s">
        <v>120</v>
      </c>
      <c r="C105" s="18">
        <v>2</v>
      </c>
      <c r="D105" s="18">
        <v>315814</v>
      </c>
      <c r="E105" s="18">
        <v>5804537</v>
      </c>
      <c r="F105" s="18">
        <v>5.35</v>
      </c>
      <c r="G105" s="18">
        <v>2.35</v>
      </c>
      <c r="H105" s="18">
        <v>2.2000000000000002</v>
      </c>
      <c r="I105" s="18" t="s">
        <v>102</v>
      </c>
      <c r="J105" s="19">
        <v>31929</v>
      </c>
      <c r="M105" s="18">
        <v>7.32</v>
      </c>
      <c r="O105" s="18">
        <v>8.1999999999999993</v>
      </c>
      <c r="P105" s="18">
        <v>1.3</v>
      </c>
      <c r="Q105" s="18">
        <v>5.5</v>
      </c>
      <c r="R105" s="18">
        <v>90</v>
      </c>
      <c r="S105" s="18">
        <v>0.37</v>
      </c>
      <c r="T105" s="18">
        <v>12</v>
      </c>
      <c r="U105" s="18">
        <v>256</v>
      </c>
      <c r="W105" s="18">
        <v>40</v>
      </c>
      <c r="X105" s="18">
        <v>0.2</v>
      </c>
      <c r="Z105" s="18">
        <v>9.5</v>
      </c>
      <c r="AA105" s="18">
        <v>0.37</v>
      </c>
      <c r="AC105" s="18">
        <v>12.6</v>
      </c>
      <c r="AD105" s="18">
        <v>0.17</v>
      </c>
    </row>
    <row r="106" spans="1:30" s="18" customFormat="1" x14ac:dyDescent="0.25">
      <c r="A106" s="18">
        <v>103</v>
      </c>
      <c r="B106" s="18" t="s">
        <v>120</v>
      </c>
      <c r="C106" s="18">
        <v>3</v>
      </c>
      <c r="D106" s="18">
        <v>315814</v>
      </c>
      <c r="E106" s="18">
        <v>5804537</v>
      </c>
      <c r="F106" s="18">
        <v>5.35</v>
      </c>
      <c r="G106" s="18">
        <v>1.35</v>
      </c>
      <c r="H106" s="18">
        <v>1.2</v>
      </c>
      <c r="I106" s="18" t="s">
        <v>102</v>
      </c>
      <c r="J106" s="19">
        <v>31929</v>
      </c>
      <c r="M106" s="18">
        <v>7.27</v>
      </c>
      <c r="O106" s="18">
        <v>11</v>
      </c>
      <c r="P106" s="18">
        <v>0.6</v>
      </c>
      <c r="Q106" s="18">
        <v>5</v>
      </c>
      <c r="R106" s="18">
        <v>90</v>
      </c>
      <c r="S106" s="18">
        <v>0.15</v>
      </c>
      <c r="T106" s="18">
        <v>16</v>
      </c>
      <c r="U106" s="18">
        <v>252</v>
      </c>
      <c r="W106" s="18">
        <v>42</v>
      </c>
      <c r="X106" s="18">
        <v>0.2</v>
      </c>
      <c r="Z106" s="18">
        <v>6.8</v>
      </c>
      <c r="AA106" s="18">
        <v>0.3</v>
      </c>
      <c r="AC106" s="18">
        <v>13.5</v>
      </c>
      <c r="AD106" s="18">
        <v>0.18</v>
      </c>
    </row>
    <row r="107" spans="1:30" s="18" customFormat="1" x14ac:dyDescent="0.25">
      <c r="A107" s="18">
        <v>104</v>
      </c>
      <c r="B107" s="18" t="s">
        <v>120</v>
      </c>
      <c r="C107" s="18">
        <v>4</v>
      </c>
      <c r="D107" s="18">
        <v>315814</v>
      </c>
      <c r="E107" s="18">
        <v>5804537</v>
      </c>
      <c r="F107" s="18">
        <v>5.35</v>
      </c>
      <c r="G107" s="18">
        <v>0.35</v>
      </c>
      <c r="H107" s="18">
        <v>0.2</v>
      </c>
      <c r="I107" s="18" t="s">
        <v>102</v>
      </c>
      <c r="J107" s="19">
        <v>31929</v>
      </c>
      <c r="M107" s="18">
        <v>7.33</v>
      </c>
      <c r="O107" s="18">
        <v>12</v>
      </c>
      <c r="P107" s="18">
        <v>0.8</v>
      </c>
      <c r="Q107" s="18">
        <v>3.5</v>
      </c>
      <c r="R107" s="18">
        <v>90</v>
      </c>
      <c r="S107" s="18">
        <v>0.1</v>
      </c>
      <c r="T107" s="18">
        <v>19</v>
      </c>
      <c r="U107" s="18">
        <v>246</v>
      </c>
      <c r="W107" s="18">
        <v>38</v>
      </c>
      <c r="X107" s="18">
        <v>0</v>
      </c>
      <c r="Z107" s="18">
        <v>4.5</v>
      </c>
      <c r="AA107" s="18">
        <v>0.31</v>
      </c>
      <c r="AC107" s="18">
        <v>13.5</v>
      </c>
      <c r="AD107" s="18">
        <v>0.16</v>
      </c>
    </row>
    <row r="108" spans="1:30" s="18" customFormat="1" x14ac:dyDescent="0.25">
      <c r="A108" s="18">
        <v>105</v>
      </c>
      <c r="B108" s="18" t="s">
        <v>120</v>
      </c>
      <c r="C108" s="18">
        <v>5</v>
      </c>
      <c r="D108" s="18">
        <v>315814</v>
      </c>
      <c r="E108" s="18">
        <v>5804537</v>
      </c>
      <c r="F108" s="18">
        <v>5.35</v>
      </c>
      <c r="G108" s="18">
        <v>-0.65</v>
      </c>
      <c r="H108" s="18">
        <v>-0.8</v>
      </c>
      <c r="I108" s="18" t="s">
        <v>102</v>
      </c>
      <c r="J108" s="19">
        <v>31929</v>
      </c>
      <c r="M108" s="18">
        <v>7.48</v>
      </c>
      <c r="O108" s="18">
        <v>12</v>
      </c>
      <c r="P108" s="18">
        <v>0.9</v>
      </c>
      <c r="Q108" s="18">
        <v>4.5</v>
      </c>
      <c r="R108" s="18">
        <v>89</v>
      </c>
      <c r="S108" s="18">
        <v>0.11</v>
      </c>
      <c r="T108" s="18">
        <v>24</v>
      </c>
      <c r="U108" s="18">
        <v>229</v>
      </c>
      <c r="W108" s="18">
        <v>45</v>
      </c>
      <c r="X108" s="18">
        <v>0</v>
      </c>
      <c r="Z108" s="18">
        <v>3.1</v>
      </c>
      <c r="AA108" s="18">
        <v>0.21</v>
      </c>
      <c r="AC108" s="18">
        <v>12.6</v>
      </c>
      <c r="AD108" s="18">
        <v>0.15</v>
      </c>
    </row>
    <row r="109" spans="1:30" s="18" customFormat="1" x14ac:dyDescent="0.25">
      <c r="A109" s="18">
        <v>106</v>
      </c>
      <c r="B109" s="18" t="s">
        <v>120</v>
      </c>
      <c r="C109" s="18">
        <v>6</v>
      </c>
      <c r="D109" s="18">
        <v>315814</v>
      </c>
      <c r="E109" s="18">
        <v>5804537</v>
      </c>
      <c r="F109" s="18">
        <v>5.35</v>
      </c>
      <c r="G109" s="18">
        <v>-2.65</v>
      </c>
      <c r="H109" s="18">
        <v>-2.8</v>
      </c>
      <c r="I109" s="18" t="s">
        <v>102</v>
      </c>
      <c r="J109" s="19">
        <v>31929</v>
      </c>
      <c r="M109" s="18">
        <v>7.53</v>
      </c>
      <c r="O109" s="18">
        <v>13</v>
      </c>
      <c r="P109" s="18">
        <v>1</v>
      </c>
      <c r="Q109" s="18">
        <v>4.5</v>
      </c>
      <c r="R109" s="18">
        <v>90</v>
      </c>
      <c r="S109" s="18">
        <v>0.1</v>
      </c>
      <c r="T109" s="18">
        <v>25</v>
      </c>
      <c r="U109" s="18">
        <v>232</v>
      </c>
      <c r="W109" s="18">
        <v>45</v>
      </c>
      <c r="X109" s="18">
        <v>0</v>
      </c>
      <c r="Z109" s="18">
        <v>2.75</v>
      </c>
      <c r="AA109" s="18">
        <v>0.2</v>
      </c>
      <c r="AC109" s="18">
        <v>15.4</v>
      </c>
      <c r="AD109" s="18">
        <v>0.15</v>
      </c>
    </row>
    <row r="110" spans="1:30" s="18" customFormat="1" x14ac:dyDescent="0.25">
      <c r="A110" s="18">
        <v>107</v>
      </c>
      <c r="B110" s="18" t="s">
        <v>120</v>
      </c>
      <c r="C110" s="18">
        <v>7</v>
      </c>
      <c r="D110" s="18">
        <v>315814</v>
      </c>
      <c r="E110" s="18">
        <v>5804537</v>
      </c>
      <c r="F110" s="18">
        <v>5.35</v>
      </c>
      <c r="G110" s="18">
        <v>-4.6500000000000004</v>
      </c>
      <c r="H110" s="18">
        <v>-4.8</v>
      </c>
      <c r="I110" s="18" t="s">
        <v>102</v>
      </c>
      <c r="J110" s="19">
        <v>31929</v>
      </c>
      <c r="M110" s="18">
        <v>7.63</v>
      </c>
      <c r="O110" s="18">
        <v>12</v>
      </c>
      <c r="P110" s="18">
        <v>0.9</v>
      </c>
      <c r="Q110" s="18">
        <v>4.5</v>
      </c>
      <c r="R110" s="18">
        <v>81</v>
      </c>
      <c r="S110" s="18">
        <v>0.1</v>
      </c>
      <c r="T110" s="18">
        <v>23</v>
      </c>
      <c r="U110" s="18">
        <v>214</v>
      </c>
      <c r="W110" s="18">
        <v>38</v>
      </c>
      <c r="X110" s="18">
        <v>0</v>
      </c>
      <c r="Z110" s="18">
        <v>2.6</v>
      </c>
      <c r="AA110" s="18">
        <v>0.17</v>
      </c>
      <c r="AC110" s="18">
        <v>15</v>
      </c>
      <c r="AD110" s="18">
        <v>0.18</v>
      </c>
    </row>
    <row r="111" spans="1:30" s="18" customFormat="1" x14ac:dyDescent="0.25">
      <c r="A111" s="18">
        <v>108</v>
      </c>
      <c r="B111" s="18" t="s">
        <v>120</v>
      </c>
      <c r="C111" s="18">
        <v>8</v>
      </c>
      <c r="D111" s="18">
        <v>315814</v>
      </c>
      <c r="E111" s="18">
        <v>5804537</v>
      </c>
      <c r="F111" s="18">
        <v>5.35</v>
      </c>
      <c r="G111" s="18">
        <v>-6.65</v>
      </c>
      <c r="H111" s="18">
        <v>-6.8</v>
      </c>
      <c r="I111" s="18" t="s">
        <v>102</v>
      </c>
      <c r="J111" s="19">
        <v>31929</v>
      </c>
      <c r="M111" s="18">
        <v>7.63</v>
      </c>
      <c r="O111" s="18">
        <v>12</v>
      </c>
      <c r="P111" s="18">
        <v>0.9</v>
      </c>
      <c r="Q111" s="18">
        <v>4.5</v>
      </c>
      <c r="R111" s="18">
        <v>80</v>
      </c>
      <c r="S111" s="18">
        <v>0.13</v>
      </c>
      <c r="T111" s="18">
        <v>22</v>
      </c>
      <c r="U111" s="18">
        <v>214</v>
      </c>
      <c r="W111" s="18">
        <v>37</v>
      </c>
      <c r="X111" s="18">
        <v>0</v>
      </c>
      <c r="Z111" s="18">
        <v>2.4500000000000002</v>
      </c>
      <c r="AA111" s="18">
        <v>0.18</v>
      </c>
      <c r="AC111" s="18">
        <v>14.3</v>
      </c>
      <c r="AD111" s="18">
        <v>0.2</v>
      </c>
    </row>
    <row r="112" spans="1:30" s="18" customFormat="1" x14ac:dyDescent="0.25">
      <c r="A112" s="18">
        <v>109</v>
      </c>
      <c r="B112" s="18" t="s">
        <v>120</v>
      </c>
      <c r="C112" s="18">
        <v>9</v>
      </c>
      <c r="D112" s="18">
        <v>315814</v>
      </c>
      <c r="E112" s="18">
        <v>5804537</v>
      </c>
      <c r="F112" s="18">
        <v>5.35</v>
      </c>
      <c r="G112" s="18">
        <v>-9.65</v>
      </c>
      <c r="H112" s="18">
        <v>-9.8000000000000007</v>
      </c>
      <c r="I112" s="18" t="s">
        <v>102</v>
      </c>
      <c r="J112" s="19">
        <v>31929</v>
      </c>
      <c r="M112" s="18">
        <v>7.63</v>
      </c>
      <c r="O112" s="18">
        <v>13</v>
      </c>
      <c r="P112" s="18">
        <v>1</v>
      </c>
      <c r="Q112" s="18">
        <v>4.5</v>
      </c>
      <c r="R112" s="18">
        <v>88</v>
      </c>
      <c r="S112" s="18">
        <v>0.11</v>
      </c>
      <c r="T112" s="18">
        <v>23</v>
      </c>
      <c r="U112" s="18">
        <v>227</v>
      </c>
      <c r="W112" s="18">
        <v>46</v>
      </c>
      <c r="X112" s="18">
        <v>0</v>
      </c>
      <c r="Z112" s="18">
        <v>2.4500000000000002</v>
      </c>
      <c r="AA112" s="18">
        <v>0.18</v>
      </c>
      <c r="AC112" s="18">
        <v>15</v>
      </c>
      <c r="AD112" s="18">
        <v>0.17</v>
      </c>
    </row>
    <row r="113" spans="1:39" s="18" customFormat="1" x14ac:dyDescent="0.25">
      <c r="A113" s="18">
        <v>110</v>
      </c>
      <c r="B113" s="18" t="s">
        <v>120</v>
      </c>
      <c r="C113" s="18">
        <v>10</v>
      </c>
      <c r="D113" s="18">
        <v>315814</v>
      </c>
      <c r="E113" s="18">
        <v>5804537</v>
      </c>
      <c r="F113" s="18">
        <v>5.35</v>
      </c>
      <c r="G113" s="18">
        <v>-15.15</v>
      </c>
      <c r="H113" s="18">
        <v>-15.3</v>
      </c>
      <c r="I113" s="18" t="s">
        <v>102</v>
      </c>
      <c r="J113" s="19">
        <v>31929</v>
      </c>
      <c r="M113" s="18">
        <v>7.74</v>
      </c>
      <c r="O113" s="18">
        <v>6.8</v>
      </c>
      <c r="P113" s="18">
        <v>0.7</v>
      </c>
      <c r="Q113" s="18">
        <v>2.8</v>
      </c>
      <c r="R113" s="18">
        <v>55</v>
      </c>
      <c r="S113" s="18">
        <v>0.08</v>
      </c>
      <c r="T113" s="18">
        <v>16</v>
      </c>
      <c r="U113" s="18">
        <v>167</v>
      </c>
      <c r="W113" s="18">
        <v>8</v>
      </c>
      <c r="X113" s="18">
        <v>0</v>
      </c>
      <c r="Z113" s="18">
        <v>1.55</v>
      </c>
      <c r="AA113" s="18">
        <v>0.11</v>
      </c>
      <c r="AC113" s="18">
        <v>15.2</v>
      </c>
      <c r="AD113" s="18">
        <v>0.18</v>
      </c>
    </row>
    <row r="114" spans="1:39" s="18" customFormat="1" x14ac:dyDescent="0.25">
      <c r="A114" s="18">
        <v>111</v>
      </c>
      <c r="B114" s="18" t="s">
        <v>120</v>
      </c>
      <c r="C114" s="18">
        <v>11</v>
      </c>
      <c r="D114" s="18">
        <v>315814</v>
      </c>
      <c r="E114" s="18">
        <v>5804537</v>
      </c>
      <c r="F114" s="18">
        <v>5.35</v>
      </c>
      <c r="G114" s="18">
        <v>-20.65</v>
      </c>
      <c r="H114" s="18">
        <v>-20.8</v>
      </c>
      <c r="I114" s="18" t="s">
        <v>102</v>
      </c>
      <c r="J114" s="19">
        <v>31929</v>
      </c>
      <c r="M114" s="18">
        <v>7.63</v>
      </c>
      <c r="O114" s="18">
        <v>6.2</v>
      </c>
      <c r="P114" s="18">
        <v>0.7</v>
      </c>
      <c r="Q114" s="18">
        <v>3</v>
      </c>
      <c r="R114" s="18">
        <v>55</v>
      </c>
      <c r="S114" s="18">
        <v>0.09</v>
      </c>
      <c r="T114" s="18">
        <v>10</v>
      </c>
      <c r="U114" s="18">
        <v>182</v>
      </c>
      <c r="W114" s="18">
        <v>2</v>
      </c>
      <c r="X114" s="18">
        <v>0</v>
      </c>
      <c r="Z114" s="18">
        <v>1.55</v>
      </c>
      <c r="AA114" s="18">
        <v>0.11</v>
      </c>
      <c r="AC114" s="18">
        <v>15.4</v>
      </c>
      <c r="AD114" s="18">
        <v>0.14000000000000001</v>
      </c>
      <c r="AM114" s="18">
        <v>8.8000000000000007</v>
      </c>
    </row>
    <row r="115" spans="1:39" s="18" customFormat="1" x14ac:dyDescent="0.25">
      <c r="A115" s="18">
        <v>112</v>
      </c>
      <c r="B115" s="18" t="s">
        <v>120</v>
      </c>
      <c r="C115" s="18">
        <v>12</v>
      </c>
      <c r="D115" s="18">
        <v>315814</v>
      </c>
      <c r="E115" s="18">
        <v>5804537</v>
      </c>
      <c r="F115" s="18">
        <v>5.35</v>
      </c>
      <c r="G115" s="18">
        <v>-26.65</v>
      </c>
      <c r="H115" s="18">
        <v>-26.8</v>
      </c>
      <c r="I115" s="18" t="s">
        <v>102</v>
      </c>
      <c r="J115" s="19">
        <v>31929</v>
      </c>
      <c r="M115" s="18">
        <v>7.58</v>
      </c>
      <c r="O115" s="18">
        <v>11</v>
      </c>
      <c r="P115" s="18">
        <v>1.1000000000000001</v>
      </c>
      <c r="Q115" s="18">
        <v>4</v>
      </c>
      <c r="R115" s="18">
        <v>60</v>
      </c>
      <c r="S115" s="18">
        <v>0.35</v>
      </c>
      <c r="T115" s="18">
        <v>9</v>
      </c>
      <c r="U115" s="18">
        <v>219</v>
      </c>
      <c r="W115" s="18">
        <v>0.01</v>
      </c>
      <c r="X115" s="18">
        <v>0</v>
      </c>
      <c r="Z115" s="18">
        <v>2</v>
      </c>
      <c r="AA115" s="18">
        <v>0.12</v>
      </c>
      <c r="AC115" s="18">
        <v>17.100000000000001</v>
      </c>
      <c r="AD115" s="18">
        <v>0.22</v>
      </c>
      <c r="AM115" s="18">
        <v>4.4000000000000004</v>
      </c>
    </row>
    <row r="116" spans="1:39" s="18" customFormat="1" x14ac:dyDescent="0.25">
      <c r="A116" s="18">
        <v>113</v>
      </c>
      <c r="B116" s="18" t="s">
        <v>121</v>
      </c>
      <c r="C116" s="18">
        <v>1</v>
      </c>
      <c r="D116" s="18">
        <v>313775</v>
      </c>
      <c r="E116" s="18">
        <v>5803407</v>
      </c>
      <c r="F116" s="18">
        <v>6.85</v>
      </c>
      <c r="G116" s="18">
        <v>2.85</v>
      </c>
      <c r="H116" s="18">
        <v>2.7</v>
      </c>
      <c r="I116" s="18" t="s">
        <v>102</v>
      </c>
      <c r="J116" s="19">
        <v>31929</v>
      </c>
      <c r="M116" s="18">
        <v>6.33</v>
      </c>
      <c r="O116" s="18">
        <v>45</v>
      </c>
      <c r="P116" s="18">
        <v>40</v>
      </c>
      <c r="Q116" s="18">
        <v>17.8</v>
      </c>
      <c r="R116" s="18">
        <v>170</v>
      </c>
      <c r="S116" s="18">
        <v>2.1</v>
      </c>
      <c r="T116" s="18">
        <v>92</v>
      </c>
      <c r="U116" s="18">
        <v>103</v>
      </c>
      <c r="W116" s="18">
        <v>78</v>
      </c>
      <c r="X116" s="18">
        <v>420</v>
      </c>
      <c r="Z116" s="18">
        <v>0.39</v>
      </c>
      <c r="AA116" s="18">
        <v>1</v>
      </c>
      <c r="AC116" s="18">
        <v>8.6</v>
      </c>
      <c r="AD116" s="18">
        <v>0.05</v>
      </c>
      <c r="AM116" s="18">
        <v>2.2000000000000002</v>
      </c>
    </row>
    <row r="117" spans="1:39" s="18" customFormat="1" x14ac:dyDescent="0.25">
      <c r="A117" s="18">
        <v>114</v>
      </c>
      <c r="B117" s="18" t="s">
        <v>121</v>
      </c>
      <c r="C117" s="18">
        <v>2</v>
      </c>
      <c r="D117" s="18">
        <v>313775</v>
      </c>
      <c r="E117" s="18">
        <v>5803407</v>
      </c>
      <c r="F117" s="18">
        <v>6.85</v>
      </c>
      <c r="G117" s="18">
        <v>1.85</v>
      </c>
      <c r="H117" s="18">
        <v>1.7</v>
      </c>
      <c r="I117" s="18" t="s">
        <v>102</v>
      </c>
      <c r="J117" s="19">
        <v>31929</v>
      </c>
      <c r="M117" s="18">
        <v>5.78</v>
      </c>
      <c r="O117" s="18">
        <v>41</v>
      </c>
      <c r="P117" s="18">
        <v>30</v>
      </c>
      <c r="Q117" s="18">
        <v>17.100000000000001</v>
      </c>
      <c r="R117" s="18">
        <v>160</v>
      </c>
      <c r="S117" s="18">
        <v>0.95</v>
      </c>
      <c r="T117" s="18">
        <v>82</v>
      </c>
      <c r="U117" s="18">
        <v>40</v>
      </c>
      <c r="W117" s="18">
        <v>85</v>
      </c>
      <c r="X117" s="18">
        <v>430</v>
      </c>
      <c r="Z117" s="18">
        <v>0.41</v>
      </c>
      <c r="AA117" s="18">
        <v>0.93</v>
      </c>
      <c r="AC117" s="18">
        <v>7.7</v>
      </c>
      <c r="AD117" s="18">
        <v>0.06</v>
      </c>
    </row>
    <row r="118" spans="1:39" s="18" customFormat="1" x14ac:dyDescent="0.25">
      <c r="A118" s="18">
        <v>115</v>
      </c>
      <c r="B118" s="18" t="s">
        <v>121</v>
      </c>
      <c r="C118" s="18">
        <v>3</v>
      </c>
      <c r="D118" s="18">
        <v>313775</v>
      </c>
      <c r="E118" s="18">
        <v>5803407</v>
      </c>
      <c r="F118" s="18">
        <v>6.85</v>
      </c>
      <c r="G118" s="18">
        <v>0.85</v>
      </c>
      <c r="H118" s="18">
        <v>0.7</v>
      </c>
      <c r="I118" s="18" t="s">
        <v>102</v>
      </c>
      <c r="J118" s="19">
        <v>31929</v>
      </c>
      <c r="M118" s="18">
        <v>6.58</v>
      </c>
      <c r="O118" s="18">
        <v>30</v>
      </c>
      <c r="P118" s="18">
        <v>9.3000000000000007</v>
      </c>
      <c r="Q118" s="18">
        <v>14.5</v>
      </c>
      <c r="R118" s="18">
        <v>130</v>
      </c>
      <c r="S118" s="18">
        <v>0.04</v>
      </c>
      <c r="T118" s="18">
        <v>95</v>
      </c>
      <c r="U118" s="18">
        <v>200</v>
      </c>
      <c r="W118" s="18">
        <v>150</v>
      </c>
      <c r="X118" s="18">
        <v>24</v>
      </c>
      <c r="Z118" s="18">
        <v>0.36</v>
      </c>
      <c r="AA118" s="18">
        <v>0.93</v>
      </c>
      <c r="AC118" s="18">
        <v>11.7</v>
      </c>
      <c r="AD118" s="18">
        <v>0.08</v>
      </c>
      <c r="AM118" s="18">
        <v>4.4000000000000004</v>
      </c>
    </row>
    <row r="119" spans="1:39" s="18" customFormat="1" x14ac:dyDescent="0.25">
      <c r="A119" s="18">
        <v>116</v>
      </c>
      <c r="B119" s="18" t="s">
        <v>121</v>
      </c>
      <c r="C119" s="18">
        <v>4</v>
      </c>
      <c r="D119" s="18">
        <v>313775</v>
      </c>
      <c r="E119" s="18">
        <v>5803407</v>
      </c>
      <c r="F119" s="18">
        <v>6.85</v>
      </c>
      <c r="G119" s="18">
        <v>-0.15</v>
      </c>
      <c r="H119" s="18">
        <v>-0.3</v>
      </c>
      <c r="I119" s="18" t="s">
        <v>102</v>
      </c>
      <c r="J119" s="19">
        <v>31929</v>
      </c>
      <c r="M119" s="18">
        <v>7.95</v>
      </c>
      <c r="O119" s="18">
        <v>49</v>
      </c>
      <c r="P119" s="18">
        <v>5.5</v>
      </c>
      <c r="Q119" s="18">
        <v>10</v>
      </c>
      <c r="R119" s="18">
        <v>110</v>
      </c>
      <c r="S119" s="18">
        <v>0.03</v>
      </c>
      <c r="T119" s="18">
        <v>80</v>
      </c>
      <c r="U119" s="18">
        <v>258</v>
      </c>
      <c r="W119" s="18">
        <v>95</v>
      </c>
      <c r="X119" s="18">
        <v>19</v>
      </c>
      <c r="Z119" s="18">
        <v>0.06</v>
      </c>
      <c r="AA119" s="18">
        <v>0.55000000000000004</v>
      </c>
      <c r="AC119" s="18">
        <v>9.4</v>
      </c>
      <c r="AD119" s="18">
        <v>0.06</v>
      </c>
    </row>
    <row r="120" spans="1:39" s="18" customFormat="1" x14ac:dyDescent="0.25">
      <c r="A120" s="18">
        <v>117</v>
      </c>
      <c r="B120" s="18" t="s">
        <v>121</v>
      </c>
      <c r="C120" s="18">
        <v>5</v>
      </c>
      <c r="D120" s="18">
        <v>313775</v>
      </c>
      <c r="E120" s="18">
        <v>5803407</v>
      </c>
      <c r="F120" s="18">
        <v>6.85</v>
      </c>
      <c r="G120" s="18">
        <v>-1.1499999999999999</v>
      </c>
      <c r="H120" s="18">
        <v>-1.3</v>
      </c>
      <c r="I120" s="18" t="s">
        <v>102</v>
      </c>
      <c r="J120" s="19">
        <v>31929</v>
      </c>
      <c r="M120" s="18">
        <v>7.48</v>
      </c>
      <c r="O120" s="18">
        <v>54</v>
      </c>
      <c r="P120" s="18">
        <v>5</v>
      </c>
      <c r="Q120" s="18">
        <v>8.6999999999999993</v>
      </c>
      <c r="R120" s="18">
        <v>98</v>
      </c>
      <c r="S120" s="18">
        <v>0.04</v>
      </c>
      <c r="T120" s="18">
        <v>80</v>
      </c>
      <c r="U120" s="18">
        <v>245</v>
      </c>
      <c r="W120" s="18">
        <v>94</v>
      </c>
      <c r="X120" s="18">
        <v>0.2</v>
      </c>
      <c r="Z120" s="18">
        <v>7.0000000000000007E-2</v>
      </c>
      <c r="AA120" s="18">
        <v>0.44</v>
      </c>
      <c r="AC120" s="18">
        <v>8.6</v>
      </c>
      <c r="AD120" s="18">
        <v>0.05</v>
      </c>
    </row>
    <row r="121" spans="1:39" s="18" customFormat="1" x14ac:dyDescent="0.25">
      <c r="A121" s="18">
        <v>118</v>
      </c>
      <c r="B121" s="18" t="s">
        <v>121</v>
      </c>
      <c r="C121" s="18">
        <v>6</v>
      </c>
      <c r="D121" s="18">
        <v>313775</v>
      </c>
      <c r="E121" s="18">
        <v>5803407</v>
      </c>
      <c r="F121" s="18">
        <v>6.85</v>
      </c>
      <c r="G121" s="18">
        <v>-2.15</v>
      </c>
      <c r="H121" s="18">
        <v>-2.2999999999999998</v>
      </c>
      <c r="I121" s="18" t="s">
        <v>102</v>
      </c>
      <c r="J121" s="19">
        <v>31929</v>
      </c>
      <c r="M121" s="18">
        <v>7.5830000000000002</v>
      </c>
      <c r="O121" s="18">
        <v>44</v>
      </c>
      <c r="P121" s="18">
        <v>7.3</v>
      </c>
      <c r="Q121" s="18">
        <v>8.9</v>
      </c>
      <c r="R121" s="18">
        <v>110</v>
      </c>
      <c r="S121" s="18">
        <v>0.2</v>
      </c>
      <c r="T121" s="18">
        <v>85</v>
      </c>
      <c r="U121" s="18">
        <v>250</v>
      </c>
      <c r="W121" s="18">
        <v>90</v>
      </c>
      <c r="X121" s="18">
        <v>0.5</v>
      </c>
      <c r="Z121" s="18">
        <v>0.17</v>
      </c>
      <c r="AA121" s="18">
        <v>0.46</v>
      </c>
      <c r="AC121" s="18">
        <v>6</v>
      </c>
      <c r="AD121" s="18">
        <v>0.08</v>
      </c>
      <c r="AM121" s="18">
        <v>2.2000000000000002</v>
      </c>
    </row>
    <row r="122" spans="1:39" s="18" customFormat="1" x14ac:dyDescent="0.25">
      <c r="A122" s="18">
        <v>119</v>
      </c>
      <c r="B122" s="18" t="s">
        <v>121</v>
      </c>
      <c r="C122" s="18">
        <v>7</v>
      </c>
      <c r="D122" s="18">
        <v>313775</v>
      </c>
      <c r="E122" s="18">
        <v>5803407</v>
      </c>
      <c r="F122" s="18">
        <v>6.85</v>
      </c>
      <c r="G122" s="18">
        <v>-3.15</v>
      </c>
      <c r="H122" s="18">
        <v>-3.3</v>
      </c>
      <c r="I122" s="18" t="s">
        <v>102</v>
      </c>
      <c r="J122" s="19">
        <v>31929</v>
      </c>
      <c r="M122" s="18">
        <v>7.48</v>
      </c>
      <c r="O122" s="18">
        <v>53</v>
      </c>
      <c r="P122" s="18">
        <v>5.0999999999999996</v>
      </c>
      <c r="Q122" s="18">
        <v>9</v>
      </c>
      <c r="R122" s="18">
        <v>100</v>
      </c>
      <c r="S122" s="18">
        <v>0.1</v>
      </c>
      <c r="T122" s="18">
        <v>94</v>
      </c>
      <c r="U122" s="18">
        <v>243</v>
      </c>
      <c r="W122" s="18">
        <v>86</v>
      </c>
      <c r="X122" s="18">
        <v>0</v>
      </c>
      <c r="Z122" s="18">
        <v>0.06</v>
      </c>
      <c r="AA122" s="18">
        <v>0.61</v>
      </c>
      <c r="AC122" s="18">
        <v>6.4</v>
      </c>
      <c r="AD122" s="18">
        <v>0.08</v>
      </c>
      <c r="AM122" s="18">
        <v>2.2000000000000002</v>
      </c>
    </row>
    <row r="123" spans="1:39" s="18" customFormat="1" x14ac:dyDescent="0.25">
      <c r="A123" s="18">
        <v>120</v>
      </c>
      <c r="B123" s="18" t="s">
        <v>121</v>
      </c>
      <c r="C123" s="18">
        <v>8</v>
      </c>
      <c r="D123" s="18">
        <v>313775</v>
      </c>
      <c r="E123" s="18">
        <v>5803407</v>
      </c>
      <c r="F123" s="18">
        <v>6.85</v>
      </c>
      <c r="G123" s="18">
        <v>-4.1500000000000004</v>
      </c>
      <c r="H123" s="18">
        <v>-4.3</v>
      </c>
      <c r="I123" s="18" t="s">
        <v>102</v>
      </c>
      <c r="J123" s="19">
        <v>31929</v>
      </c>
      <c r="M123" s="18">
        <v>7.48</v>
      </c>
      <c r="O123" s="18">
        <v>52</v>
      </c>
      <c r="P123" s="18">
        <v>5.9</v>
      </c>
      <c r="Q123" s="18">
        <v>8.5</v>
      </c>
      <c r="R123" s="18">
        <v>95</v>
      </c>
      <c r="S123" s="18">
        <v>3.5</v>
      </c>
      <c r="T123" s="18">
        <v>93</v>
      </c>
      <c r="U123" s="18">
        <v>238</v>
      </c>
      <c r="W123" s="18">
        <v>84</v>
      </c>
      <c r="X123" s="18">
        <v>0</v>
      </c>
      <c r="Z123" s="18">
        <v>0.13</v>
      </c>
      <c r="AA123" s="18">
        <v>0.98</v>
      </c>
      <c r="AC123" s="18">
        <v>11.3</v>
      </c>
      <c r="AD123" s="18">
        <v>0.1</v>
      </c>
    </row>
    <row r="124" spans="1:39" s="18" customFormat="1" x14ac:dyDescent="0.25">
      <c r="A124" s="18">
        <v>121</v>
      </c>
      <c r="B124" s="20" t="s">
        <v>121</v>
      </c>
      <c r="C124" s="18">
        <v>9</v>
      </c>
      <c r="D124" s="18">
        <v>313775</v>
      </c>
      <c r="E124" s="18">
        <v>5803407</v>
      </c>
      <c r="F124" s="18">
        <v>6.85</v>
      </c>
      <c r="G124" s="18">
        <v>-5.15</v>
      </c>
      <c r="H124" s="18">
        <v>-5.3</v>
      </c>
      <c r="I124" s="18" t="s">
        <v>102</v>
      </c>
      <c r="J124" s="19">
        <v>31929</v>
      </c>
      <c r="M124" s="18">
        <v>7.58</v>
      </c>
      <c r="O124" s="18">
        <v>46</v>
      </c>
      <c r="P124" s="18">
        <v>6.3</v>
      </c>
      <c r="Q124" s="18">
        <v>7.6</v>
      </c>
      <c r="R124" s="18">
        <v>87</v>
      </c>
      <c r="S124" s="18">
        <v>2</v>
      </c>
      <c r="T124" s="18">
        <v>83</v>
      </c>
      <c r="U124" s="18">
        <v>235</v>
      </c>
      <c r="W124" s="18">
        <v>81</v>
      </c>
      <c r="X124" s="18">
        <v>0</v>
      </c>
      <c r="Z124" s="18">
        <v>3.1</v>
      </c>
      <c r="AA124" s="18">
        <v>0.57999999999999996</v>
      </c>
      <c r="AC124" s="18">
        <v>11.1</v>
      </c>
      <c r="AD124" s="18">
        <v>0.1</v>
      </c>
      <c r="AM124" s="18">
        <v>4.4000000000000004</v>
      </c>
    </row>
    <row r="125" spans="1:39" s="18" customFormat="1" x14ac:dyDescent="0.25">
      <c r="A125" s="18">
        <v>122</v>
      </c>
      <c r="B125" s="18" t="s">
        <v>121</v>
      </c>
      <c r="C125" s="18">
        <v>10</v>
      </c>
      <c r="D125" s="18">
        <v>313775</v>
      </c>
      <c r="E125" s="18">
        <v>5803407</v>
      </c>
      <c r="F125" s="18">
        <v>6.85</v>
      </c>
      <c r="G125" s="18">
        <v>-6.15</v>
      </c>
      <c r="H125" s="18">
        <v>-6.3</v>
      </c>
      <c r="I125" s="18" t="s">
        <v>102</v>
      </c>
      <c r="J125" s="19">
        <v>31929</v>
      </c>
      <c r="M125" s="18">
        <v>7.58</v>
      </c>
      <c r="O125" s="18">
        <v>39</v>
      </c>
      <c r="P125" s="18">
        <v>5</v>
      </c>
      <c r="Q125" s="18">
        <v>7.9</v>
      </c>
      <c r="R125" s="18">
        <v>85</v>
      </c>
      <c r="S125" s="18">
        <v>1.9</v>
      </c>
      <c r="T125" s="18">
        <v>74</v>
      </c>
      <c r="U125" s="18">
        <v>227</v>
      </c>
      <c r="W125" s="18">
        <v>62</v>
      </c>
      <c r="X125" s="18">
        <v>0</v>
      </c>
      <c r="Z125" s="18">
        <v>2.6</v>
      </c>
      <c r="AA125" s="18">
        <v>0.85</v>
      </c>
      <c r="AC125" s="18">
        <v>10.3</v>
      </c>
      <c r="AD125" s="18">
        <v>0.1</v>
      </c>
      <c r="AM125" s="18">
        <v>2.2000000000000002</v>
      </c>
    </row>
    <row r="126" spans="1:39" s="18" customFormat="1" x14ac:dyDescent="0.25">
      <c r="A126" s="18">
        <v>123</v>
      </c>
      <c r="B126" s="18" t="s">
        <v>121</v>
      </c>
      <c r="C126" s="18">
        <v>11</v>
      </c>
      <c r="D126" s="18">
        <v>313775</v>
      </c>
      <c r="E126" s="18">
        <v>5803407</v>
      </c>
      <c r="F126" s="18">
        <v>6.85</v>
      </c>
      <c r="G126" s="18">
        <v>-8.15</v>
      </c>
      <c r="H126" s="18">
        <v>-8.3000000000000007</v>
      </c>
      <c r="I126" s="18" t="s">
        <v>102</v>
      </c>
      <c r="J126" s="19">
        <v>31929</v>
      </c>
      <c r="M126" s="18">
        <v>7.53</v>
      </c>
      <c r="O126" s="18">
        <v>42</v>
      </c>
      <c r="P126" s="18">
        <v>3.9</v>
      </c>
      <c r="Q126" s="18">
        <v>8</v>
      </c>
      <c r="R126" s="18">
        <v>94</v>
      </c>
      <c r="S126" s="18">
        <v>2.2000000000000002</v>
      </c>
      <c r="T126" s="18">
        <v>80</v>
      </c>
      <c r="U126" s="18">
        <v>236</v>
      </c>
      <c r="W126" s="18">
        <v>76</v>
      </c>
      <c r="X126" s="18">
        <v>0</v>
      </c>
      <c r="Z126" s="18">
        <v>1.5</v>
      </c>
      <c r="AA126" s="18">
        <v>1.8</v>
      </c>
      <c r="AC126" s="18">
        <v>16.2</v>
      </c>
      <c r="AD126" s="18">
        <v>0.1</v>
      </c>
      <c r="AM126" s="18">
        <v>8.8000000000000007</v>
      </c>
    </row>
    <row r="127" spans="1:39" s="18" customFormat="1" x14ac:dyDescent="0.25">
      <c r="A127" s="18">
        <v>124</v>
      </c>
      <c r="B127" s="18" t="s">
        <v>121</v>
      </c>
      <c r="C127" s="18">
        <v>12</v>
      </c>
      <c r="D127" s="18">
        <v>313775</v>
      </c>
      <c r="E127" s="18">
        <v>5803407</v>
      </c>
      <c r="F127" s="18">
        <v>6.85</v>
      </c>
      <c r="G127" s="18">
        <v>-12.15</v>
      </c>
      <c r="H127" s="18">
        <v>-12.3</v>
      </c>
      <c r="I127" s="18" t="s">
        <v>102</v>
      </c>
      <c r="J127" s="19">
        <v>31929</v>
      </c>
      <c r="M127" s="18">
        <v>7.53</v>
      </c>
      <c r="O127" s="18">
        <v>30</v>
      </c>
      <c r="P127" s="18">
        <v>4.4000000000000004</v>
      </c>
      <c r="Q127" s="18">
        <v>7.6</v>
      </c>
      <c r="R127" s="18">
        <v>88</v>
      </c>
      <c r="S127" s="18">
        <v>1.3</v>
      </c>
      <c r="T127" s="18">
        <v>61</v>
      </c>
      <c r="U127" s="18">
        <v>231</v>
      </c>
      <c r="W127" s="18">
        <v>61</v>
      </c>
      <c r="X127" s="18">
        <v>0</v>
      </c>
      <c r="Z127" s="18">
        <v>2.1</v>
      </c>
      <c r="AA127" s="18">
        <v>1.1000000000000001</v>
      </c>
      <c r="AC127" s="18">
        <v>16</v>
      </c>
      <c r="AD127" s="18">
        <v>0.1</v>
      </c>
      <c r="AM127" s="18">
        <v>4.4000000000000004</v>
      </c>
    </row>
    <row r="128" spans="1:39" s="18" customFormat="1" x14ac:dyDescent="0.25">
      <c r="A128" s="18">
        <v>125</v>
      </c>
      <c r="B128" s="18" t="s">
        <v>121</v>
      </c>
      <c r="C128" s="18">
        <v>13</v>
      </c>
      <c r="D128" s="18">
        <v>313775</v>
      </c>
      <c r="E128" s="18">
        <v>5803407</v>
      </c>
      <c r="F128" s="18">
        <v>6.85</v>
      </c>
      <c r="G128" s="18">
        <v>-16.149999999999999</v>
      </c>
      <c r="H128" s="18">
        <v>-16.3</v>
      </c>
      <c r="I128" s="18" t="s">
        <v>102</v>
      </c>
      <c r="J128" s="19">
        <v>31929</v>
      </c>
      <c r="M128" s="18">
        <v>7.63</v>
      </c>
      <c r="O128" s="18">
        <v>30</v>
      </c>
      <c r="P128" s="18">
        <v>1.3</v>
      </c>
      <c r="Q128" s="18">
        <v>7.3</v>
      </c>
      <c r="R128" s="18">
        <v>100</v>
      </c>
      <c r="S128" s="18">
        <v>0.22</v>
      </c>
      <c r="T128" s="18">
        <v>75</v>
      </c>
      <c r="U128" s="18">
        <v>234</v>
      </c>
      <c r="W128" s="18">
        <v>67</v>
      </c>
      <c r="X128" s="18">
        <v>0</v>
      </c>
      <c r="Z128" s="18">
        <v>5.2</v>
      </c>
      <c r="AA128" s="18">
        <v>0.27</v>
      </c>
      <c r="AC128" s="18">
        <v>15.2</v>
      </c>
      <c r="AD128" s="18">
        <v>0.06</v>
      </c>
    </row>
    <row r="129" spans="1:39" s="18" customFormat="1" x14ac:dyDescent="0.25">
      <c r="A129" s="18">
        <v>126</v>
      </c>
      <c r="B129" s="18" t="s">
        <v>121</v>
      </c>
      <c r="C129" s="18">
        <v>14</v>
      </c>
      <c r="D129" s="18">
        <v>313775</v>
      </c>
      <c r="E129" s="18">
        <v>5803407</v>
      </c>
      <c r="F129" s="18">
        <v>6.85</v>
      </c>
      <c r="G129" s="18">
        <v>-20.149999999999999</v>
      </c>
      <c r="H129" s="18">
        <v>-20.3</v>
      </c>
      <c r="I129" s="18" t="s">
        <v>102</v>
      </c>
      <c r="J129" s="19">
        <v>31929</v>
      </c>
      <c r="M129" s="18">
        <v>7.38</v>
      </c>
      <c r="O129" s="18">
        <v>23</v>
      </c>
      <c r="P129" s="18">
        <v>1.1000000000000001</v>
      </c>
      <c r="Q129" s="18">
        <v>6.4</v>
      </c>
      <c r="R129" s="18">
        <v>100</v>
      </c>
      <c r="S129" s="18">
        <v>0.19</v>
      </c>
      <c r="T129" s="18">
        <v>64</v>
      </c>
      <c r="U129" s="18">
        <v>236</v>
      </c>
      <c r="W129" s="18">
        <v>57</v>
      </c>
      <c r="X129" s="18">
        <v>0</v>
      </c>
      <c r="Z129" s="18">
        <v>5.6</v>
      </c>
      <c r="AA129" s="18">
        <v>0.3</v>
      </c>
      <c r="AC129" s="18">
        <v>15.6</v>
      </c>
      <c r="AD129" s="18">
        <v>0.1</v>
      </c>
      <c r="AM129" s="18">
        <v>8.8000000000000007</v>
      </c>
    </row>
    <row r="130" spans="1:39" s="18" customFormat="1" x14ac:dyDescent="0.25">
      <c r="A130" s="18">
        <v>127</v>
      </c>
      <c r="B130" s="20" t="s">
        <v>121</v>
      </c>
      <c r="C130" s="18">
        <v>15</v>
      </c>
      <c r="D130" s="18">
        <v>313775</v>
      </c>
      <c r="E130" s="18">
        <v>5803407</v>
      </c>
      <c r="F130" s="18">
        <v>6.85</v>
      </c>
      <c r="G130" s="18">
        <v>-24.15</v>
      </c>
      <c r="H130" s="18">
        <v>-24.3</v>
      </c>
      <c r="I130" s="18" t="s">
        <v>102</v>
      </c>
      <c r="J130" s="19">
        <v>31929</v>
      </c>
      <c r="M130" s="18">
        <v>7.43</v>
      </c>
      <c r="O130" s="18">
        <v>18</v>
      </c>
      <c r="P130" s="18">
        <v>1.3</v>
      </c>
      <c r="Q130" s="18">
        <v>7.5</v>
      </c>
      <c r="R130" s="18">
        <v>100</v>
      </c>
      <c r="S130" s="18">
        <v>0.59</v>
      </c>
      <c r="T130" s="18">
        <v>52</v>
      </c>
      <c r="U130" s="18">
        <v>257</v>
      </c>
      <c r="W130" s="18">
        <v>52</v>
      </c>
      <c r="X130" s="18">
        <v>0</v>
      </c>
      <c r="Z130" s="18">
        <v>3.6</v>
      </c>
      <c r="AA130" s="18">
        <v>0.23</v>
      </c>
      <c r="AC130" s="18">
        <v>19.5</v>
      </c>
      <c r="AD130" s="18">
        <v>0.16</v>
      </c>
      <c r="AM130" s="18">
        <v>4.4000000000000004</v>
      </c>
    </row>
    <row r="131" spans="1:39" s="18" customFormat="1" x14ac:dyDescent="0.25">
      <c r="A131" s="18">
        <v>128</v>
      </c>
      <c r="B131" s="20" t="s">
        <v>122</v>
      </c>
      <c r="C131" s="18">
        <v>1</v>
      </c>
      <c r="D131" s="18">
        <v>312821</v>
      </c>
      <c r="E131" s="18">
        <v>5803555</v>
      </c>
      <c r="F131" s="18">
        <v>4.2</v>
      </c>
      <c r="G131" s="18">
        <v>2.2000000000000002</v>
      </c>
      <c r="H131" s="18">
        <v>2.0499999999999998</v>
      </c>
      <c r="I131" s="18" t="s">
        <v>102</v>
      </c>
      <c r="J131" s="19">
        <v>31929</v>
      </c>
      <c r="M131" s="18">
        <v>7.38</v>
      </c>
      <c r="O131" s="18">
        <v>27</v>
      </c>
      <c r="P131" s="18">
        <v>30</v>
      </c>
      <c r="Q131" s="18">
        <v>6</v>
      </c>
      <c r="R131" s="18">
        <v>110</v>
      </c>
      <c r="S131" s="18">
        <v>0.26</v>
      </c>
      <c r="T131" s="18">
        <v>46</v>
      </c>
      <c r="U131" s="18">
        <v>264</v>
      </c>
      <c r="W131" s="18">
        <v>120</v>
      </c>
      <c r="X131" s="18">
        <v>0</v>
      </c>
      <c r="Z131" s="18">
        <v>1.9</v>
      </c>
      <c r="AA131" s="18">
        <v>0.55000000000000004</v>
      </c>
      <c r="AC131" s="18">
        <v>6.8</v>
      </c>
      <c r="AD131" s="18">
        <v>0.05</v>
      </c>
      <c r="AM131" s="18">
        <v>2.2000000000000002</v>
      </c>
    </row>
    <row r="132" spans="1:39" s="18" customFormat="1" x14ac:dyDescent="0.25">
      <c r="A132" s="18">
        <v>129</v>
      </c>
      <c r="B132" s="18" t="s">
        <v>122</v>
      </c>
      <c r="C132" s="18">
        <v>2</v>
      </c>
      <c r="D132" s="18">
        <v>312821</v>
      </c>
      <c r="E132" s="18">
        <v>5803555</v>
      </c>
      <c r="F132" s="18">
        <v>4.2</v>
      </c>
      <c r="G132" s="18">
        <v>1.2</v>
      </c>
      <c r="H132" s="18">
        <v>1.05</v>
      </c>
      <c r="I132" s="18" t="s">
        <v>102</v>
      </c>
      <c r="J132" s="19">
        <v>31929</v>
      </c>
      <c r="M132" s="18">
        <v>7.33</v>
      </c>
      <c r="O132" s="18">
        <v>27</v>
      </c>
      <c r="P132" s="18">
        <v>6.1</v>
      </c>
      <c r="Q132" s="18">
        <v>4.7</v>
      </c>
      <c r="R132" s="18">
        <v>110</v>
      </c>
      <c r="S132" s="18">
        <v>1.1000000000000001</v>
      </c>
      <c r="T132" s="18">
        <v>50</v>
      </c>
      <c r="U132" s="18">
        <v>290</v>
      </c>
      <c r="W132" s="18">
        <v>65</v>
      </c>
      <c r="X132" s="18">
        <v>0</v>
      </c>
      <c r="Z132" s="18">
        <v>2.7</v>
      </c>
      <c r="AA132" s="18">
        <v>0.39</v>
      </c>
      <c r="AC132" s="18">
        <v>6</v>
      </c>
      <c r="AD132" s="18">
        <v>0.05</v>
      </c>
    </row>
    <row r="133" spans="1:39" s="18" customFormat="1" x14ac:dyDescent="0.25">
      <c r="A133" s="18">
        <v>130</v>
      </c>
      <c r="B133" s="18" t="s">
        <v>122</v>
      </c>
      <c r="C133" s="18">
        <v>3</v>
      </c>
      <c r="D133" s="18">
        <v>312821</v>
      </c>
      <c r="E133" s="18">
        <v>5803555</v>
      </c>
      <c r="F133" s="18">
        <v>4.2</v>
      </c>
      <c r="G133" s="18">
        <v>0.2</v>
      </c>
      <c r="H133" s="18">
        <v>5.0000000000000183E-2</v>
      </c>
      <c r="I133" s="18" t="s">
        <v>102</v>
      </c>
      <c r="J133" s="19">
        <v>31929</v>
      </c>
      <c r="M133" s="18">
        <v>7.48</v>
      </c>
      <c r="O133" s="18">
        <v>29</v>
      </c>
      <c r="P133" s="18">
        <v>4.0999999999999996</v>
      </c>
      <c r="Q133" s="18">
        <v>5</v>
      </c>
      <c r="R133" s="18">
        <v>110</v>
      </c>
      <c r="S133" s="18">
        <v>0.6</v>
      </c>
      <c r="T133" s="18">
        <v>52</v>
      </c>
      <c r="U133" s="18">
        <v>280</v>
      </c>
      <c r="W133" s="18">
        <v>62</v>
      </c>
      <c r="X133" s="18">
        <v>0</v>
      </c>
      <c r="Z133" s="18">
        <v>0.45</v>
      </c>
      <c r="AA133" s="18">
        <v>0.48</v>
      </c>
      <c r="AC133" s="18">
        <v>5.0999999999999996</v>
      </c>
      <c r="AD133" s="18">
        <v>0.04</v>
      </c>
    </row>
    <row r="134" spans="1:39" s="18" customFormat="1" x14ac:dyDescent="0.25">
      <c r="A134" s="18">
        <v>131</v>
      </c>
      <c r="B134" s="18" t="s">
        <v>122</v>
      </c>
      <c r="C134" s="18">
        <v>4</v>
      </c>
      <c r="D134" s="18">
        <v>312821</v>
      </c>
      <c r="E134" s="18">
        <v>5803555</v>
      </c>
      <c r="F134" s="18">
        <v>4.2</v>
      </c>
      <c r="G134" s="18">
        <v>-1.8</v>
      </c>
      <c r="H134" s="18">
        <v>-1.95</v>
      </c>
      <c r="I134" s="18" t="s">
        <v>102</v>
      </c>
      <c r="J134" s="19">
        <v>31929</v>
      </c>
      <c r="M134" s="18">
        <v>7.43</v>
      </c>
      <c r="O134" s="18">
        <v>60</v>
      </c>
      <c r="P134" s="18">
        <v>2.7</v>
      </c>
      <c r="Q134" s="18">
        <v>5.6</v>
      </c>
      <c r="R134" s="18">
        <v>107</v>
      </c>
      <c r="S134" s="18">
        <v>0.37</v>
      </c>
      <c r="T134" s="18">
        <v>130</v>
      </c>
      <c r="U134" s="18">
        <v>203</v>
      </c>
      <c r="W134" s="18">
        <v>80</v>
      </c>
      <c r="X134" s="18">
        <v>0</v>
      </c>
      <c r="Z134" s="18">
        <v>1.8</v>
      </c>
      <c r="AA134" s="18">
        <v>0.47</v>
      </c>
      <c r="AC134" s="18">
        <v>7.5</v>
      </c>
      <c r="AD134" s="18">
        <v>0.05</v>
      </c>
    </row>
    <row r="135" spans="1:39" s="18" customFormat="1" x14ac:dyDescent="0.25">
      <c r="A135" s="18">
        <v>132</v>
      </c>
      <c r="B135" s="18" t="s">
        <v>122</v>
      </c>
      <c r="C135" s="18">
        <v>5</v>
      </c>
      <c r="D135" s="18">
        <v>312821</v>
      </c>
      <c r="E135" s="18">
        <v>5803555</v>
      </c>
      <c r="F135" s="18">
        <v>4.2</v>
      </c>
      <c r="G135" s="18">
        <v>-3.8</v>
      </c>
      <c r="H135" s="18">
        <v>-3.95</v>
      </c>
      <c r="I135" s="18" t="s">
        <v>102</v>
      </c>
      <c r="J135" s="19">
        <v>31929</v>
      </c>
      <c r="M135" s="18">
        <v>7.23</v>
      </c>
      <c r="O135" s="18">
        <v>27</v>
      </c>
      <c r="P135" s="18">
        <v>2.5</v>
      </c>
      <c r="Q135" s="18">
        <v>5.9</v>
      </c>
      <c r="R135" s="18">
        <v>130</v>
      </c>
      <c r="S135" s="18">
        <v>0.34</v>
      </c>
      <c r="T135" s="18">
        <v>51</v>
      </c>
      <c r="U135" s="18">
        <v>321</v>
      </c>
      <c r="W135" s="18">
        <v>90</v>
      </c>
      <c r="X135" s="18">
        <v>0</v>
      </c>
      <c r="Z135" s="18">
        <v>4.5</v>
      </c>
      <c r="AA135" s="18">
        <v>0.62</v>
      </c>
      <c r="AC135" s="18">
        <v>6</v>
      </c>
      <c r="AD135" s="18">
        <v>0.06</v>
      </c>
    </row>
    <row r="136" spans="1:39" s="18" customFormat="1" x14ac:dyDescent="0.25">
      <c r="A136" s="18">
        <v>133</v>
      </c>
      <c r="B136" s="18" t="s">
        <v>122</v>
      </c>
      <c r="C136" s="18">
        <v>6</v>
      </c>
      <c r="D136" s="18">
        <v>312821</v>
      </c>
      <c r="E136" s="18">
        <v>5803555</v>
      </c>
      <c r="F136" s="18">
        <v>4.2</v>
      </c>
      <c r="G136" s="18">
        <v>-5.8</v>
      </c>
      <c r="H136" s="18">
        <v>-5.95</v>
      </c>
      <c r="I136" s="18" t="s">
        <v>102</v>
      </c>
      <c r="J136" s="19">
        <v>31929</v>
      </c>
      <c r="M136" s="18">
        <v>7.28</v>
      </c>
      <c r="O136" s="18">
        <v>26</v>
      </c>
      <c r="P136" s="18">
        <v>2.8</v>
      </c>
      <c r="Q136" s="18">
        <v>8.3000000000000007</v>
      </c>
      <c r="R136" s="18">
        <v>140</v>
      </c>
      <c r="S136" s="18">
        <v>0.28999999999999998</v>
      </c>
      <c r="T136" s="18">
        <v>52</v>
      </c>
      <c r="U136" s="18">
        <v>328</v>
      </c>
      <c r="W136" s="18">
        <v>100</v>
      </c>
      <c r="X136" s="18">
        <v>0</v>
      </c>
      <c r="Z136" s="18">
        <v>4</v>
      </c>
      <c r="AA136" s="18">
        <v>0.62</v>
      </c>
      <c r="AC136" s="18">
        <v>6.2</v>
      </c>
      <c r="AD136" s="18">
        <v>0.05</v>
      </c>
    </row>
    <row r="137" spans="1:39" s="18" customFormat="1" x14ac:dyDescent="0.25">
      <c r="A137" s="18">
        <v>134</v>
      </c>
      <c r="B137" s="18" t="s">
        <v>122</v>
      </c>
      <c r="C137" s="18">
        <v>7</v>
      </c>
      <c r="D137" s="18">
        <v>312821</v>
      </c>
      <c r="E137" s="18">
        <v>5803555</v>
      </c>
      <c r="F137" s="18">
        <v>4.2</v>
      </c>
      <c r="G137" s="18">
        <v>-7.8</v>
      </c>
      <c r="H137" s="18">
        <v>-7.95</v>
      </c>
      <c r="I137" s="18" t="s">
        <v>102</v>
      </c>
      <c r="J137" s="19">
        <v>31929</v>
      </c>
      <c r="M137" s="18">
        <v>7.43</v>
      </c>
      <c r="O137" s="18">
        <v>24</v>
      </c>
      <c r="P137" s="18">
        <v>3.4</v>
      </c>
      <c r="Q137" s="18">
        <v>7</v>
      </c>
      <c r="R137" s="18">
        <v>125</v>
      </c>
      <c r="S137" s="18">
        <v>0.3</v>
      </c>
      <c r="T137" s="18">
        <v>53</v>
      </c>
      <c r="U137" s="18">
        <v>308</v>
      </c>
      <c r="W137" s="18">
        <v>75</v>
      </c>
      <c r="X137" s="18">
        <v>0</v>
      </c>
      <c r="Z137" s="18">
        <v>5.3</v>
      </c>
      <c r="AA137" s="18">
        <v>0.5</v>
      </c>
      <c r="AC137" s="18">
        <v>6</v>
      </c>
      <c r="AD137" s="18">
        <v>0.05</v>
      </c>
    </row>
    <row r="138" spans="1:39" s="18" customFormat="1" x14ac:dyDescent="0.25">
      <c r="A138" s="18">
        <v>135</v>
      </c>
      <c r="B138" s="18" t="s">
        <v>122</v>
      </c>
      <c r="C138" s="18">
        <v>8</v>
      </c>
      <c r="D138" s="18">
        <v>312821</v>
      </c>
      <c r="E138" s="18">
        <v>5803555</v>
      </c>
      <c r="F138" s="18">
        <v>4.2</v>
      </c>
      <c r="G138" s="18">
        <v>-9.8000000000000007</v>
      </c>
      <c r="H138" s="18">
        <v>-9.9499999999999993</v>
      </c>
      <c r="I138" s="18" t="s">
        <v>102</v>
      </c>
      <c r="J138" s="19">
        <v>31929</v>
      </c>
      <c r="M138" s="18">
        <v>7.28</v>
      </c>
      <c r="O138" s="18">
        <v>34</v>
      </c>
      <c r="P138" s="18">
        <v>2.9</v>
      </c>
      <c r="Q138" s="18">
        <v>6.9</v>
      </c>
      <c r="R138" s="18">
        <v>120</v>
      </c>
      <c r="S138" s="18">
        <v>0.34</v>
      </c>
      <c r="T138" s="18">
        <v>48</v>
      </c>
      <c r="U138" s="18">
        <v>314</v>
      </c>
      <c r="W138" s="18">
        <v>80</v>
      </c>
      <c r="X138" s="18">
        <v>0</v>
      </c>
      <c r="Z138" s="18">
        <v>6.5</v>
      </c>
      <c r="AA138" s="18">
        <v>0.44</v>
      </c>
      <c r="AC138" s="18">
        <v>6</v>
      </c>
      <c r="AD138" s="18">
        <v>0.05</v>
      </c>
    </row>
    <row r="139" spans="1:39" s="18" customFormat="1" x14ac:dyDescent="0.25">
      <c r="A139" s="18">
        <v>136</v>
      </c>
      <c r="B139" s="18" t="s">
        <v>122</v>
      </c>
      <c r="C139" s="18">
        <v>9</v>
      </c>
      <c r="D139" s="18">
        <v>312821</v>
      </c>
      <c r="E139" s="18">
        <v>5803555</v>
      </c>
      <c r="F139" s="18">
        <v>4.2</v>
      </c>
      <c r="G139" s="18">
        <v>-13.8</v>
      </c>
      <c r="H139" s="18">
        <v>-13.95</v>
      </c>
      <c r="I139" s="18" t="s">
        <v>102</v>
      </c>
      <c r="J139" s="19">
        <v>31929</v>
      </c>
      <c r="M139" s="18">
        <v>7.28</v>
      </c>
      <c r="O139" s="18">
        <v>20</v>
      </c>
      <c r="P139" s="18">
        <v>2.2999999999999998</v>
      </c>
      <c r="Q139" s="18">
        <v>5.5</v>
      </c>
      <c r="R139" s="18">
        <v>110</v>
      </c>
      <c r="S139" s="18">
        <v>0.44</v>
      </c>
      <c r="T139" s="18">
        <v>61</v>
      </c>
      <c r="U139" s="18">
        <v>261</v>
      </c>
      <c r="W139" s="18">
        <v>50</v>
      </c>
      <c r="X139" s="18">
        <v>0</v>
      </c>
      <c r="Z139" s="18">
        <v>5.3</v>
      </c>
      <c r="AA139" s="18">
        <v>0.34</v>
      </c>
      <c r="AC139" s="18">
        <v>8.3000000000000007</v>
      </c>
      <c r="AD139" s="18">
        <v>0.06</v>
      </c>
    </row>
    <row r="140" spans="1:39" s="18" customFormat="1" x14ac:dyDescent="0.25">
      <c r="A140" s="18">
        <v>137</v>
      </c>
      <c r="B140" s="18" t="s">
        <v>122</v>
      </c>
      <c r="C140" s="18">
        <v>10</v>
      </c>
      <c r="D140" s="18">
        <v>312821</v>
      </c>
      <c r="E140" s="18">
        <v>5803555</v>
      </c>
      <c r="F140" s="18">
        <v>4.2</v>
      </c>
      <c r="G140" s="18">
        <v>-17.8</v>
      </c>
      <c r="H140" s="18">
        <v>-17.95</v>
      </c>
      <c r="I140" s="18" t="s">
        <v>102</v>
      </c>
      <c r="J140" s="19">
        <v>31929</v>
      </c>
      <c r="M140" s="18">
        <v>7.28</v>
      </c>
      <c r="O140" s="18">
        <v>34</v>
      </c>
      <c r="P140" s="18">
        <v>1.2</v>
      </c>
      <c r="Q140" s="18">
        <v>3.5</v>
      </c>
      <c r="R140" s="18">
        <v>84</v>
      </c>
      <c r="S140" s="18">
        <v>0.2</v>
      </c>
      <c r="T140" s="18">
        <v>47</v>
      </c>
      <c r="U140" s="18">
        <v>260</v>
      </c>
      <c r="W140" s="18">
        <v>38</v>
      </c>
      <c r="X140" s="18">
        <v>0</v>
      </c>
      <c r="Z140" s="18">
        <v>4.5</v>
      </c>
      <c r="AA140" s="18">
        <v>0.21</v>
      </c>
      <c r="AC140" s="18">
        <v>13.9</v>
      </c>
      <c r="AD140" s="18">
        <v>0.06</v>
      </c>
    </row>
    <row r="141" spans="1:39" s="18" customFormat="1" x14ac:dyDescent="0.25">
      <c r="A141" s="18">
        <v>138</v>
      </c>
      <c r="B141" s="18" t="s">
        <v>122</v>
      </c>
      <c r="C141" s="18">
        <v>11</v>
      </c>
      <c r="D141" s="18">
        <v>312821</v>
      </c>
      <c r="E141" s="18">
        <v>5803555</v>
      </c>
      <c r="F141" s="18">
        <v>4.2</v>
      </c>
      <c r="G141" s="18">
        <v>-21.8</v>
      </c>
      <c r="H141" s="18">
        <v>-21.95</v>
      </c>
      <c r="I141" s="18" t="s">
        <v>102</v>
      </c>
      <c r="J141" s="19">
        <v>31929</v>
      </c>
      <c r="M141" s="18">
        <v>7.33</v>
      </c>
      <c r="O141" s="18">
        <v>36</v>
      </c>
      <c r="P141" s="18">
        <v>1.2</v>
      </c>
      <c r="Q141" s="18">
        <v>3.5</v>
      </c>
      <c r="R141" s="18">
        <v>84</v>
      </c>
      <c r="S141" s="18">
        <v>0.2</v>
      </c>
      <c r="T141" s="18">
        <v>50</v>
      </c>
      <c r="U141" s="18">
        <v>242</v>
      </c>
      <c r="W141" s="18">
        <v>40</v>
      </c>
      <c r="X141" s="18">
        <v>0</v>
      </c>
      <c r="Z141" s="18">
        <v>4.5</v>
      </c>
      <c r="AA141" s="18">
        <v>0.22</v>
      </c>
      <c r="AC141" s="18">
        <v>15.6</v>
      </c>
      <c r="AD141" s="18">
        <v>0.06</v>
      </c>
    </row>
    <row r="142" spans="1:39" s="18" customFormat="1" x14ac:dyDescent="0.25">
      <c r="A142" s="18">
        <v>139</v>
      </c>
      <c r="B142" s="18" t="s">
        <v>122</v>
      </c>
      <c r="C142" s="18">
        <v>12</v>
      </c>
      <c r="D142" s="18">
        <v>312821</v>
      </c>
      <c r="E142" s="18">
        <v>5803555</v>
      </c>
      <c r="F142" s="18">
        <v>4.2</v>
      </c>
      <c r="G142" s="18">
        <v>-25.8</v>
      </c>
      <c r="H142" s="18">
        <v>-25.95</v>
      </c>
      <c r="I142" s="18" t="s">
        <v>102</v>
      </c>
      <c r="J142" s="19">
        <v>31929</v>
      </c>
      <c r="M142" s="18">
        <v>7.28</v>
      </c>
      <c r="O142" s="18">
        <v>19</v>
      </c>
      <c r="P142" s="18">
        <v>1.3</v>
      </c>
      <c r="Q142" s="18">
        <v>6</v>
      </c>
      <c r="R142" s="18">
        <v>89</v>
      </c>
      <c r="S142" s="18">
        <v>0.81</v>
      </c>
      <c r="T142" s="18">
        <v>49</v>
      </c>
      <c r="U142" s="18">
        <v>266</v>
      </c>
      <c r="W142" s="18">
        <v>16</v>
      </c>
      <c r="X142" s="18">
        <v>0</v>
      </c>
      <c r="Z142" s="18">
        <v>3.3</v>
      </c>
      <c r="AA142" s="18">
        <v>0.15</v>
      </c>
      <c r="AC142" s="18">
        <v>19.3</v>
      </c>
      <c r="AD142" s="18">
        <v>0.09</v>
      </c>
    </row>
    <row r="143" spans="1:39" s="18" customFormat="1" x14ac:dyDescent="0.25">
      <c r="A143" s="18">
        <v>140</v>
      </c>
      <c r="B143" s="18" t="s">
        <v>122</v>
      </c>
      <c r="C143" s="18">
        <v>13</v>
      </c>
      <c r="D143" s="18">
        <v>312821</v>
      </c>
      <c r="E143" s="18">
        <v>5803555</v>
      </c>
      <c r="F143" s="18">
        <v>4.2</v>
      </c>
      <c r="G143" s="18">
        <v>-29.8</v>
      </c>
      <c r="H143" s="18">
        <v>-29.95</v>
      </c>
      <c r="I143" s="18" t="s">
        <v>102</v>
      </c>
      <c r="J143" s="19">
        <v>31929</v>
      </c>
      <c r="M143" s="18">
        <v>7.28</v>
      </c>
      <c r="O143" s="18">
        <v>14</v>
      </c>
      <c r="P143" s="18">
        <v>1.2</v>
      </c>
      <c r="Q143" s="18">
        <v>6.2</v>
      </c>
      <c r="R143" s="18">
        <v>75</v>
      </c>
      <c r="S143" s="18">
        <v>0.87</v>
      </c>
      <c r="T143" s="18">
        <v>20</v>
      </c>
      <c r="U143" s="18">
        <v>272</v>
      </c>
      <c r="W143" s="18">
        <v>3</v>
      </c>
      <c r="X143" s="18">
        <v>0</v>
      </c>
      <c r="Z143" s="18">
        <v>4.5</v>
      </c>
      <c r="AA143" s="18">
        <v>0.11</v>
      </c>
      <c r="AC143" s="18">
        <v>20.3</v>
      </c>
      <c r="AD143" s="18">
        <v>0.11</v>
      </c>
    </row>
    <row r="144" spans="1:39" s="18" customFormat="1" x14ac:dyDescent="0.25">
      <c r="A144" s="18">
        <v>141</v>
      </c>
      <c r="B144" s="18" t="s">
        <v>123</v>
      </c>
      <c r="C144" s="18">
        <v>1</v>
      </c>
      <c r="D144" s="18">
        <v>310886</v>
      </c>
      <c r="E144" s="18">
        <v>5802710</v>
      </c>
      <c r="F144" s="18">
        <v>5.6</v>
      </c>
      <c r="G144" s="18">
        <v>3.6</v>
      </c>
      <c r="H144" s="18">
        <v>3.45</v>
      </c>
      <c r="I144" s="18" t="s">
        <v>102</v>
      </c>
      <c r="J144" s="19">
        <v>31929</v>
      </c>
      <c r="M144" s="18">
        <v>6.33</v>
      </c>
      <c r="O144" s="18">
        <v>3.8</v>
      </c>
      <c r="P144" s="18">
        <v>1.1000000000000001</v>
      </c>
      <c r="Q144" s="18">
        <v>1.8</v>
      </c>
      <c r="R144" s="18">
        <v>49</v>
      </c>
      <c r="S144" s="18">
        <v>0.02</v>
      </c>
      <c r="T144" s="18">
        <v>9</v>
      </c>
      <c r="U144" s="18">
        <v>52</v>
      </c>
      <c r="W144" s="18">
        <v>60</v>
      </c>
      <c r="X144" s="18">
        <v>31</v>
      </c>
      <c r="Z144" s="18">
        <v>0.1</v>
      </c>
      <c r="AA144" s="18">
        <v>0.08</v>
      </c>
      <c r="AC144" s="18">
        <v>4</v>
      </c>
      <c r="AD144" s="18">
        <v>0.02</v>
      </c>
    </row>
    <row r="145" spans="1:30" s="18" customFormat="1" x14ac:dyDescent="0.25">
      <c r="A145" s="18">
        <v>142</v>
      </c>
      <c r="B145" s="18" t="s">
        <v>123</v>
      </c>
      <c r="C145" s="18">
        <v>2</v>
      </c>
      <c r="D145" s="18">
        <v>310886</v>
      </c>
      <c r="E145" s="18">
        <v>5802710</v>
      </c>
      <c r="F145" s="18">
        <v>5.6</v>
      </c>
      <c r="G145" s="18">
        <v>2.6</v>
      </c>
      <c r="H145" s="18">
        <v>2.4500000000000002</v>
      </c>
      <c r="I145" s="18" t="s">
        <v>102</v>
      </c>
      <c r="J145" s="19">
        <v>31929</v>
      </c>
      <c r="M145" s="18">
        <v>4.58</v>
      </c>
      <c r="O145" s="18">
        <v>3.1</v>
      </c>
      <c r="P145" s="18">
        <v>0.9</v>
      </c>
      <c r="Q145" s="18">
        <v>1.4</v>
      </c>
      <c r="R145" s="18">
        <v>3.4</v>
      </c>
      <c r="S145" s="18">
        <v>0.02</v>
      </c>
      <c r="T145" s="18">
        <v>4</v>
      </c>
      <c r="U145" s="18">
        <v>1</v>
      </c>
      <c r="W145" s="18">
        <v>24</v>
      </c>
      <c r="X145" s="18">
        <v>26</v>
      </c>
      <c r="Z145" s="18">
        <v>0.21</v>
      </c>
      <c r="AA145" s="18">
        <v>0.04</v>
      </c>
      <c r="AC145" s="18">
        <v>7.3</v>
      </c>
      <c r="AD145" s="18">
        <v>0.06</v>
      </c>
    </row>
    <row r="146" spans="1:30" s="18" customFormat="1" x14ac:dyDescent="0.25">
      <c r="A146" s="18">
        <v>143</v>
      </c>
      <c r="B146" s="18" t="s">
        <v>123</v>
      </c>
      <c r="C146" s="18">
        <v>3</v>
      </c>
      <c r="D146" s="18">
        <v>310886</v>
      </c>
      <c r="E146" s="18">
        <v>5802710</v>
      </c>
      <c r="F146" s="18">
        <v>5.6</v>
      </c>
      <c r="G146" s="18">
        <v>0.6</v>
      </c>
      <c r="H146" s="18">
        <v>0.45</v>
      </c>
      <c r="I146" s="18" t="s">
        <v>102</v>
      </c>
      <c r="J146" s="19">
        <v>31929</v>
      </c>
      <c r="M146" s="18">
        <v>6.58</v>
      </c>
      <c r="O146" s="18">
        <v>11</v>
      </c>
      <c r="P146" s="18">
        <v>1.4</v>
      </c>
      <c r="Q146" s="18">
        <v>3.6</v>
      </c>
      <c r="R146" s="18">
        <v>9.6</v>
      </c>
      <c r="S146" s="18">
        <v>0.03</v>
      </c>
      <c r="T146" s="18">
        <v>16</v>
      </c>
      <c r="U146" s="18">
        <v>0.1</v>
      </c>
      <c r="W146" s="18">
        <v>42</v>
      </c>
      <c r="X146" s="18">
        <v>69</v>
      </c>
      <c r="Z146" s="18">
        <v>0.11</v>
      </c>
      <c r="AA146" s="18">
        <v>0.06</v>
      </c>
      <c r="AC146" s="18">
        <v>10.5</v>
      </c>
      <c r="AD146" s="18">
        <v>0.06</v>
      </c>
    </row>
    <row r="147" spans="1:30" s="18" customFormat="1" x14ac:dyDescent="0.25">
      <c r="A147" s="18">
        <v>144</v>
      </c>
      <c r="B147" s="18" t="s">
        <v>123</v>
      </c>
      <c r="C147" s="18">
        <v>4</v>
      </c>
      <c r="D147" s="18">
        <v>310886</v>
      </c>
      <c r="E147" s="18">
        <v>5802710</v>
      </c>
      <c r="F147" s="18">
        <v>5.6</v>
      </c>
      <c r="G147" s="18">
        <v>-0.4</v>
      </c>
      <c r="H147" s="18">
        <v>-0.55000000000000004</v>
      </c>
      <c r="I147" s="18" t="s">
        <v>102</v>
      </c>
      <c r="J147" s="19">
        <v>31929</v>
      </c>
      <c r="M147" s="18">
        <v>7.23</v>
      </c>
      <c r="O147" s="18">
        <v>15</v>
      </c>
      <c r="P147" s="18">
        <v>2.1</v>
      </c>
      <c r="Q147" s="18">
        <v>6.4</v>
      </c>
      <c r="R147" s="18">
        <v>37</v>
      </c>
      <c r="S147" s="18">
        <v>0.01</v>
      </c>
      <c r="T147" s="18">
        <v>20</v>
      </c>
      <c r="U147" s="18">
        <v>20</v>
      </c>
      <c r="W147" s="18">
        <v>42</v>
      </c>
      <c r="X147" s="18">
        <v>78</v>
      </c>
      <c r="Z147" s="18">
        <v>0.04</v>
      </c>
      <c r="AA147" s="18">
        <v>0</v>
      </c>
      <c r="AC147" s="18">
        <v>12</v>
      </c>
      <c r="AD147" s="18">
        <v>0.08</v>
      </c>
    </row>
    <row r="148" spans="1:30" s="18" customFormat="1" x14ac:dyDescent="0.25">
      <c r="A148" s="18">
        <v>145</v>
      </c>
      <c r="B148" s="18" t="s">
        <v>123</v>
      </c>
      <c r="C148" s="18">
        <v>5</v>
      </c>
      <c r="D148" s="18">
        <v>310886</v>
      </c>
      <c r="E148" s="18">
        <v>5802710</v>
      </c>
      <c r="F148" s="18">
        <v>5.6</v>
      </c>
      <c r="G148" s="18">
        <v>-1.4</v>
      </c>
      <c r="H148" s="18">
        <v>-1.55</v>
      </c>
      <c r="I148" s="18" t="s">
        <v>102</v>
      </c>
      <c r="J148" s="19">
        <v>31929</v>
      </c>
      <c r="M148" s="18">
        <v>8.27</v>
      </c>
      <c r="O148" s="18">
        <v>17</v>
      </c>
      <c r="P148" s="18">
        <v>1.8</v>
      </c>
      <c r="Q148" s="18">
        <v>7</v>
      </c>
      <c r="R148" s="18">
        <v>39</v>
      </c>
      <c r="S148" s="18">
        <v>0.01</v>
      </c>
      <c r="T148" s="18">
        <v>26</v>
      </c>
      <c r="U148" s="18">
        <v>77</v>
      </c>
      <c r="W148" s="18">
        <v>35</v>
      </c>
      <c r="X148" s="18">
        <v>36</v>
      </c>
      <c r="Z148" s="18">
        <v>0.04</v>
      </c>
      <c r="AA148" s="18">
        <v>0</v>
      </c>
      <c r="AC148" s="18">
        <v>11.3</v>
      </c>
      <c r="AD148" s="18">
        <v>0.17</v>
      </c>
    </row>
    <row r="149" spans="1:30" s="18" customFormat="1" x14ac:dyDescent="0.25">
      <c r="A149" s="18">
        <v>146</v>
      </c>
      <c r="B149" s="18" t="s">
        <v>123</v>
      </c>
      <c r="C149" s="18">
        <v>6</v>
      </c>
      <c r="D149" s="18">
        <v>310886</v>
      </c>
      <c r="E149" s="18">
        <v>5802710</v>
      </c>
      <c r="F149" s="18">
        <v>5.6</v>
      </c>
      <c r="G149" s="18">
        <v>-2.4</v>
      </c>
      <c r="H149" s="18">
        <v>-2.5499999999999998</v>
      </c>
      <c r="I149" s="18" t="s">
        <v>102</v>
      </c>
      <c r="J149" s="19">
        <v>31929</v>
      </c>
      <c r="M149" s="18">
        <v>8.16</v>
      </c>
      <c r="O149" s="18">
        <v>24</v>
      </c>
      <c r="P149" s="18">
        <v>1.7</v>
      </c>
      <c r="Q149" s="18">
        <v>9</v>
      </c>
      <c r="R149" s="18">
        <v>55</v>
      </c>
      <c r="S149" s="18">
        <v>0.02</v>
      </c>
      <c r="T149" s="18">
        <v>35</v>
      </c>
      <c r="U149" s="18">
        <v>86</v>
      </c>
      <c r="W149" s="18">
        <v>50</v>
      </c>
      <c r="X149" s="18">
        <v>65</v>
      </c>
      <c r="Z149" s="18">
        <v>7.0000000000000007E-2</v>
      </c>
      <c r="AA149" s="18">
        <v>0</v>
      </c>
      <c r="AC149" s="18">
        <v>6.8</v>
      </c>
      <c r="AD149" s="18">
        <v>0.12</v>
      </c>
    </row>
    <row r="150" spans="1:30" s="18" customFormat="1" x14ac:dyDescent="0.25">
      <c r="A150" s="18">
        <v>147</v>
      </c>
      <c r="B150" s="18" t="s">
        <v>123</v>
      </c>
      <c r="C150" s="18">
        <v>7</v>
      </c>
      <c r="D150" s="18">
        <v>310886</v>
      </c>
      <c r="E150" s="18">
        <v>5802710</v>
      </c>
      <c r="F150" s="18">
        <v>5.6</v>
      </c>
      <c r="G150" s="18">
        <v>-3.4</v>
      </c>
      <c r="H150" s="18">
        <v>-3.55</v>
      </c>
      <c r="I150" s="18" t="s">
        <v>102</v>
      </c>
      <c r="J150" s="19">
        <v>31929</v>
      </c>
      <c r="M150" s="18">
        <v>8.16</v>
      </c>
      <c r="O150" s="18">
        <v>30</v>
      </c>
      <c r="P150" s="18">
        <v>1.8</v>
      </c>
      <c r="Q150" s="18">
        <v>11.1</v>
      </c>
      <c r="R150" s="18">
        <v>73</v>
      </c>
      <c r="S150" s="18">
        <v>0.01</v>
      </c>
      <c r="T150" s="18">
        <v>48</v>
      </c>
      <c r="U150" s="18">
        <v>81</v>
      </c>
      <c r="W150" s="18">
        <v>64</v>
      </c>
      <c r="X150" s="18">
        <v>110</v>
      </c>
      <c r="Z150" s="18">
        <v>0.03</v>
      </c>
      <c r="AA150" s="18">
        <v>0</v>
      </c>
      <c r="AC150" s="18">
        <v>10.9</v>
      </c>
      <c r="AD150" s="18">
        <v>0.12</v>
      </c>
    </row>
    <row r="151" spans="1:30" s="18" customFormat="1" x14ac:dyDescent="0.25">
      <c r="A151" s="18">
        <v>148</v>
      </c>
      <c r="B151" s="18" t="s">
        <v>123</v>
      </c>
      <c r="C151" s="18">
        <v>8</v>
      </c>
      <c r="D151" s="18">
        <v>310886</v>
      </c>
      <c r="E151" s="18">
        <v>5802710</v>
      </c>
      <c r="F151" s="18">
        <v>5.6</v>
      </c>
      <c r="G151" s="18">
        <v>-4.4000000000000004</v>
      </c>
      <c r="H151" s="18">
        <v>-4.55</v>
      </c>
      <c r="I151" s="18" t="s">
        <v>102</v>
      </c>
      <c r="J151" s="19">
        <v>31929</v>
      </c>
      <c r="M151" s="18">
        <v>8.0500000000000007</v>
      </c>
      <c r="O151" s="18">
        <v>31</v>
      </c>
      <c r="P151" s="18">
        <v>1.5</v>
      </c>
      <c r="Q151" s="18">
        <v>8.5</v>
      </c>
      <c r="R151" s="18">
        <v>77</v>
      </c>
      <c r="S151" s="18">
        <v>0.01</v>
      </c>
      <c r="T151" s="18">
        <v>48</v>
      </c>
      <c r="U151" s="18">
        <v>79</v>
      </c>
      <c r="W151" s="18">
        <v>62</v>
      </c>
      <c r="X151" s="18">
        <v>120</v>
      </c>
      <c r="Z151" s="18">
        <v>0.06</v>
      </c>
      <c r="AA151" s="18">
        <v>0.01</v>
      </c>
      <c r="AC151" s="18">
        <v>10.9</v>
      </c>
      <c r="AD151" s="18">
        <v>0.1</v>
      </c>
    </row>
    <row r="152" spans="1:30" s="18" customFormat="1" x14ac:dyDescent="0.25">
      <c r="A152" s="18">
        <v>149</v>
      </c>
      <c r="B152" s="18" t="s">
        <v>123</v>
      </c>
      <c r="C152" s="18">
        <v>9</v>
      </c>
      <c r="D152" s="18">
        <v>310886</v>
      </c>
      <c r="E152" s="18">
        <v>5802710</v>
      </c>
      <c r="F152" s="18">
        <v>5.6</v>
      </c>
      <c r="G152" s="18">
        <v>-6.4</v>
      </c>
      <c r="H152" s="18">
        <v>-6.55</v>
      </c>
      <c r="I152" s="18" t="s">
        <v>102</v>
      </c>
      <c r="J152" s="19">
        <v>31929</v>
      </c>
      <c r="M152" s="18">
        <v>7.79</v>
      </c>
      <c r="O152" s="18">
        <v>27</v>
      </c>
      <c r="P152" s="18">
        <v>1.8</v>
      </c>
      <c r="Q152" s="18">
        <v>15.5</v>
      </c>
      <c r="R152" s="18">
        <v>95</v>
      </c>
      <c r="S152" s="18">
        <v>0.05</v>
      </c>
      <c r="T152" s="18">
        <v>28</v>
      </c>
      <c r="U152" s="18">
        <v>335</v>
      </c>
      <c r="W152" s="18">
        <v>36</v>
      </c>
      <c r="X152" s="18">
        <v>12</v>
      </c>
      <c r="Z152" s="18">
        <v>0.02</v>
      </c>
      <c r="AA152" s="18">
        <v>0.02</v>
      </c>
      <c r="AC152" s="18">
        <v>13.7</v>
      </c>
      <c r="AD152" s="18">
        <v>0.06</v>
      </c>
    </row>
    <row r="153" spans="1:30" s="18" customFormat="1" x14ac:dyDescent="0.25">
      <c r="A153" s="18">
        <v>150</v>
      </c>
      <c r="B153" s="18" t="s">
        <v>123</v>
      </c>
      <c r="C153" s="18">
        <v>10</v>
      </c>
      <c r="D153" s="18">
        <v>310886</v>
      </c>
      <c r="E153" s="18">
        <v>5802710</v>
      </c>
      <c r="F153" s="18">
        <v>5.6</v>
      </c>
      <c r="G153" s="18">
        <v>-8.4</v>
      </c>
      <c r="H153" s="18">
        <v>-8.5500000000000007</v>
      </c>
      <c r="I153" s="18" t="s">
        <v>102</v>
      </c>
      <c r="J153" s="19">
        <v>31929</v>
      </c>
      <c r="M153" s="18">
        <v>7.48</v>
      </c>
      <c r="O153" s="18">
        <v>25</v>
      </c>
      <c r="P153" s="18">
        <v>1.5</v>
      </c>
      <c r="Q153" s="18">
        <v>12.5</v>
      </c>
      <c r="R153" s="18">
        <v>110</v>
      </c>
      <c r="S153" s="18">
        <v>0.35</v>
      </c>
      <c r="T153" s="18">
        <v>31</v>
      </c>
      <c r="U153" s="18">
        <v>343</v>
      </c>
      <c r="W153" s="18">
        <v>52</v>
      </c>
      <c r="X153" s="18">
        <v>0</v>
      </c>
      <c r="Z153" s="18">
        <v>3.5</v>
      </c>
      <c r="AA153" s="18">
        <v>1.05</v>
      </c>
      <c r="AC153" s="18">
        <v>11.6</v>
      </c>
      <c r="AD153" s="18">
        <v>0.05</v>
      </c>
    </row>
    <row r="154" spans="1:30" s="18" customFormat="1" x14ac:dyDescent="0.25">
      <c r="A154" s="18">
        <v>151</v>
      </c>
      <c r="B154" s="18" t="s">
        <v>123</v>
      </c>
      <c r="C154" s="18">
        <v>11</v>
      </c>
      <c r="D154" s="18">
        <v>310886</v>
      </c>
      <c r="E154" s="18">
        <v>5802710</v>
      </c>
      <c r="F154" s="18">
        <v>5.6</v>
      </c>
      <c r="G154" s="18">
        <v>-10.4</v>
      </c>
      <c r="H154" s="18">
        <v>-10.55</v>
      </c>
      <c r="I154" s="18" t="s">
        <v>102</v>
      </c>
      <c r="J154" s="19">
        <v>31929</v>
      </c>
      <c r="M154" s="18">
        <v>7.28</v>
      </c>
      <c r="O154" s="18">
        <v>25</v>
      </c>
      <c r="P154" s="18">
        <v>1.1000000000000001</v>
      </c>
      <c r="Q154" s="18">
        <v>9.5</v>
      </c>
      <c r="R154" s="18">
        <v>110</v>
      </c>
      <c r="S154" s="18">
        <v>0.75</v>
      </c>
      <c r="T154" s="18">
        <v>32</v>
      </c>
      <c r="U154" s="18">
        <v>317</v>
      </c>
      <c r="W154" s="18">
        <v>67</v>
      </c>
      <c r="X154" s="18">
        <v>0</v>
      </c>
      <c r="Z154" s="18">
        <v>7</v>
      </c>
      <c r="AA154" s="18">
        <v>0.64</v>
      </c>
      <c r="AC154" s="18">
        <v>10.9</v>
      </c>
      <c r="AD154" s="18">
        <v>0.11</v>
      </c>
    </row>
    <row r="155" spans="1:30" s="18" customFormat="1" x14ac:dyDescent="0.25">
      <c r="A155" s="18">
        <v>152</v>
      </c>
      <c r="B155" s="18" t="s">
        <v>123</v>
      </c>
      <c r="C155" s="18">
        <v>12</v>
      </c>
      <c r="D155" s="18">
        <v>310886</v>
      </c>
      <c r="E155" s="18">
        <v>5802710</v>
      </c>
      <c r="F155" s="18">
        <v>5.6</v>
      </c>
      <c r="G155" s="18">
        <v>-12.4</v>
      </c>
      <c r="H155" s="18">
        <v>-12.55</v>
      </c>
      <c r="I155" s="18" t="s">
        <v>102</v>
      </c>
      <c r="J155" s="19">
        <v>31929</v>
      </c>
      <c r="M155" s="18">
        <v>7.33</v>
      </c>
      <c r="O155" s="18">
        <v>24</v>
      </c>
      <c r="P155" s="18">
        <v>1.3</v>
      </c>
      <c r="Q155" s="18">
        <v>7</v>
      </c>
      <c r="R155" s="18">
        <v>110</v>
      </c>
      <c r="S155" s="18">
        <v>1.1000000000000001</v>
      </c>
      <c r="T155" s="18">
        <v>30</v>
      </c>
      <c r="U155" s="18">
        <v>309</v>
      </c>
      <c r="W155" s="18">
        <v>54</v>
      </c>
      <c r="X155" s="18">
        <v>0</v>
      </c>
      <c r="Z155" s="18">
        <v>7.5</v>
      </c>
      <c r="AA155" s="18">
        <v>0.35</v>
      </c>
      <c r="AC155" s="18">
        <v>14.3</v>
      </c>
      <c r="AD155" s="18">
        <v>0.1</v>
      </c>
    </row>
    <row r="156" spans="1:30" s="18" customFormat="1" x14ac:dyDescent="0.25">
      <c r="A156" s="18">
        <v>153</v>
      </c>
      <c r="B156" s="18" t="s">
        <v>123</v>
      </c>
      <c r="C156" s="18">
        <v>13</v>
      </c>
      <c r="D156" s="18">
        <v>310886</v>
      </c>
      <c r="E156" s="18">
        <v>5802710</v>
      </c>
      <c r="F156" s="18">
        <v>5.6</v>
      </c>
      <c r="G156" s="18">
        <v>-16.399999999999999</v>
      </c>
      <c r="H156" s="18">
        <v>-16.55</v>
      </c>
      <c r="I156" s="18" t="s">
        <v>102</v>
      </c>
      <c r="J156" s="19">
        <v>31929</v>
      </c>
      <c r="M156" s="18">
        <v>7.28</v>
      </c>
      <c r="O156" s="18">
        <v>21</v>
      </c>
      <c r="P156" s="18">
        <v>1.3</v>
      </c>
      <c r="Q156" s="18">
        <v>6.2</v>
      </c>
      <c r="R156" s="18">
        <v>105</v>
      </c>
      <c r="S156" s="18">
        <v>1.1000000000000001</v>
      </c>
      <c r="T156" s="18">
        <v>30</v>
      </c>
      <c r="U156" s="18">
        <v>297</v>
      </c>
      <c r="W156" s="18">
        <v>42</v>
      </c>
      <c r="X156" s="18">
        <v>0</v>
      </c>
      <c r="Z156" s="18">
        <v>11</v>
      </c>
      <c r="AA156" s="18">
        <v>0.43</v>
      </c>
      <c r="AC156" s="18">
        <v>13.9</v>
      </c>
      <c r="AD156" s="18">
        <v>0.06</v>
      </c>
    </row>
    <row r="157" spans="1:30" s="18" customFormat="1" x14ac:dyDescent="0.25">
      <c r="A157" s="18">
        <v>154</v>
      </c>
      <c r="B157" s="18" t="s">
        <v>123</v>
      </c>
      <c r="C157" s="18">
        <v>14</v>
      </c>
      <c r="D157" s="18">
        <v>310886</v>
      </c>
      <c r="E157" s="18">
        <v>5802710</v>
      </c>
      <c r="F157" s="18">
        <v>5.6</v>
      </c>
      <c r="G157" s="18">
        <v>-20.399999999999999</v>
      </c>
      <c r="H157" s="18">
        <v>-20.55</v>
      </c>
      <c r="I157" s="18" t="s">
        <v>102</v>
      </c>
      <c r="J157" s="19">
        <v>31929</v>
      </c>
      <c r="M157" s="18">
        <v>7.28</v>
      </c>
      <c r="O157" s="18">
        <v>17</v>
      </c>
      <c r="P157" s="18">
        <v>1.9</v>
      </c>
      <c r="Q157" s="18">
        <v>5.5</v>
      </c>
      <c r="R157" s="18">
        <v>87</v>
      </c>
      <c r="S157" s="18">
        <v>0.92</v>
      </c>
      <c r="T157" s="18">
        <v>26</v>
      </c>
      <c r="U157" s="18">
        <v>290</v>
      </c>
      <c r="W157" s="18">
        <v>3</v>
      </c>
      <c r="X157" s="18">
        <v>0</v>
      </c>
      <c r="Z157" s="18">
        <v>13</v>
      </c>
      <c r="AA157" s="18">
        <v>0.41</v>
      </c>
      <c r="AC157" s="18">
        <v>15.4</v>
      </c>
      <c r="AD157" s="18">
        <v>0.09</v>
      </c>
    </row>
    <row r="158" spans="1:30" s="18" customFormat="1" x14ac:dyDescent="0.25">
      <c r="A158" s="18">
        <v>155</v>
      </c>
      <c r="B158" s="18" t="s">
        <v>123</v>
      </c>
      <c r="C158" s="18">
        <v>15</v>
      </c>
      <c r="D158" s="18">
        <v>310886</v>
      </c>
      <c r="E158" s="18">
        <v>5802710</v>
      </c>
      <c r="F158" s="18">
        <v>5.6</v>
      </c>
      <c r="G158" s="18">
        <v>-24.4</v>
      </c>
      <c r="H158" s="18">
        <v>-24.55</v>
      </c>
      <c r="I158" s="18" t="s">
        <v>102</v>
      </c>
      <c r="J158" s="19">
        <v>31929</v>
      </c>
      <c r="M158" s="18">
        <v>7.43</v>
      </c>
      <c r="O158" s="18">
        <v>23</v>
      </c>
      <c r="P158" s="18">
        <v>3.3</v>
      </c>
      <c r="Q158" s="18">
        <v>8</v>
      </c>
      <c r="R158" s="18">
        <v>77</v>
      </c>
      <c r="S158" s="18">
        <v>1.4</v>
      </c>
      <c r="T158" s="18">
        <v>29</v>
      </c>
      <c r="U158" s="18">
        <v>288</v>
      </c>
      <c r="W158" s="18">
        <v>6</v>
      </c>
      <c r="X158" s="18">
        <v>0</v>
      </c>
      <c r="Z158" s="18">
        <v>12</v>
      </c>
      <c r="AA158" s="18">
        <v>0.41</v>
      </c>
      <c r="AC158" s="18">
        <v>17.100000000000001</v>
      </c>
      <c r="AD158" s="18">
        <v>0.1</v>
      </c>
    </row>
    <row r="159" spans="1:30" s="18" customFormat="1" x14ac:dyDescent="0.25">
      <c r="A159" s="18">
        <v>156</v>
      </c>
      <c r="B159" s="18" t="s">
        <v>124</v>
      </c>
      <c r="C159" s="18">
        <v>1</v>
      </c>
      <c r="D159" s="18">
        <v>310749</v>
      </c>
      <c r="E159" s="18">
        <v>5801175</v>
      </c>
      <c r="F159" s="18">
        <v>4.4000000000000004</v>
      </c>
      <c r="G159" s="18">
        <v>2.4</v>
      </c>
      <c r="H159" s="18">
        <v>2.25</v>
      </c>
      <c r="I159" s="18" t="s">
        <v>102</v>
      </c>
      <c r="J159" s="19">
        <v>31929</v>
      </c>
      <c r="M159" s="18">
        <v>6.98</v>
      </c>
      <c r="O159" s="18">
        <v>18</v>
      </c>
      <c r="P159" s="18">
        <v>5.2</v>
      </c>
      <c r="Q159" s="18">
        <v>8.4</v>
      </c>
      <c r="R159" s="18">
        <v>130</v>
      </c>
      <c r="S159" s="18">
        <v>2.9</v>
      </c>
      <c r="T159" s="18">
        <v>41</v>
      </c>
      <c r="U159" s="18">
        <v>399</v>
      </c>
      <c r="W159" s="18">
        <v>82</v>
      </c>
      <c r="X159" s="18">
        <v>0</v>
      </c>
      <c r="Z159" s="18">
        <v>29</v>
      </c>
      <c r="AA159" s="18">
        <v>0.64</v>
      </c>
      <c r="AC159" s="18">
        <v>13.2</v>
      </c>
      <c r="AD159" s="18">
        <v>0.09</v>
      </c>
    </row>
    <row r="160" spans="1:30" s="18" customFormat="1" x14ac:dyDescent="0.25">
      <c r="A160" s="18">
        <v>157</v>
      </c>
      <c r="B160" s="18" t="s">
        <v>124</v>
      </c>
      <c r="C160" s="18">
        <v>2</v>
      </c>
      <c r="D160" s="18">
        <v>310749</v>
      </c>
      <c r="E160" s="18">
        <v>5801175</v>
      </c>
      <c r="F160" s="18">
        <v>4.4000000000000004</v>
      </c>
      <c r="G160" s="18">
        <v>1.4</v>
      </c>
      <c r="H160" s="18">
        <v>1.25</v>
      </c>
      <c r="I160" s="18" t="s">
        <v>102</v>
      </c>
      <c r="J160" s="19">
        <v>31929</v>
      </c>
      <c r="M160" s="18">
        <v>6.98</v>
      </c>
      <c r="O160" s="18">
        <v>16</v>
      </c>
      <c r="P160" s="18">
        <v>16</v>
      </c>
      <c r="Q160" s="18">
        <v>10.5</v>
      </c>
      <c r="R160" s="18">
        <v>120</v>
      </c>
      <c r="S160" s="18">
        <v>5.3</v>
      </c>
      <c r="T160" s="18">
        <v>28</v>
      </c>
      <c r="U160" s="18">
        <v>386</v>
      </c>
      <c r="W160" s="18">
        <v>85</v>
      </c>
      <c r="X160" s="18">
        <v>0</v>
      </c>
      <c r="Z160" s="18">
        <v>14.2</v>
      </c>
      <c r="AA160" s="18">
        <v>0.33</v>
      </c>
      <c r="AC160" s="18">
        <v>13.7</v>
      </c>
      <c r="AD160" s="18">
        <v>0.09</v>
      </c>
    </row>
    <row r="161" spans="1:30" s="18" customFormat="1" x14ac:dyDescent="0.25">
      <c r="A161" s="18">
        <v>158</v>
      </c>
      <c r="B161" s="18" t="s">
        <v>124</v>
      </c>
      <c r="C161" s="18">
        <v>3</v>
      </c>
      <c r="D161" s="18">
        <v>310749</v>
      </c>
      <c r="E161" s="18">
        <v>5801175</v>
      </c>
      <c r="F161" s="18">
        <v>4.4000000000000004</v>
      </c>
      <c r="G161" s="18">
        <v>-1.6</v>
      </c>
      <c r="H161" s="18">
        <v>-1.75</v>
      </c>
      <c r="I161" s="18" t="s">
        <v>102</v>
      </c>
      <c r="J161" s="19">
        <v>31929</v>
      </c>
      <c r="M161" s="18">
        <v>7.03</v>
      </c>
      <c r="O161" s="18">
        <v>16</v>
      </c>
      <c r="P161" s="18">
        <v>0.5</v>
      </c>
      <c r="Q161" s="18">
        <v>10.4</v>
      </c>
      <c r="R161" s="18">
        <v>187</v>
      </c>
      <c r="S161" s="18">
        <v>0.32</v>
      </c>
      <c r="T161" s="18">
        <v>27</v>
      </c>
      <c r="U161" s="18">
        <v>520</v>
      </c>
      <c r="W161" s="18">
        <v>110</v>
      </c>
      <c r="X161" s="18">
        <v>0</v>
      </c>
      <c r="Z161" s="18">
        <v>10.3</v>
      </c>
      <c r="AA161" s="18">
        <v>0.64</v>
      </c>
      <c r="AC161" s="18">
        <v>11.3</v>
      </c>
      <c r="AD161" s="18">
        <v>0.08</v>
      </c>
    </row>
    <row r="162" spans="1:30" s="18" customFormat="1" x14ac:dyDescent="0.25">
      <c r="A162" s="18">
        <v>159</v>
      </c>
      <c r="B162" s="18" t="s">
        <v>124</v>
      </c>
      <c r="C162" s="18">
        <v>4</v>
      </c>
      <c r="D162" s="18">
        <v>310749</v>
      </c>
      <c r="E162" s="18">
        <v>5801175</v>
      </c>
      <c r="F162" s="18">
        <v>4.4000000000000004</v>
      </c>
      <c r="G162" s="18">
        <v>-2.6</v>
      </c>
      <c r="H162" s="18">
        <v>-2.75</v>
      </c>
      <c r="I162" s="18" t="s">
        <v>102</v>
      </c>
      <c r="J162" s="19">
        <v>31929</v>
      </c>
      <c r="M162" s="18">
        <v>7.03</v>
      </c>
      <c r="O162" s="18">
        <v>20</v>
      </c>
      <c r="P162" s="18">
        <v>0.6</v>
      </c>
      <c r="Q162" s="18">
        <v>9.1999999999999993</v>
      </c>
      <c r="R162" s="18">
        <v>162</v>
      </c>
      <c r="S162" s="18">
        <v>0.35</v>
      </c>
      <c r="T162" s="18">
        <v>32</v>
      </c>
      <c r="U162" s="18">
        <v>440</v>
      </c>
      <c r="W162" s="18">
        <v>110</v>
      </c>
      <c r="X162" s="18">
        <v>0</v>
      </c>
      <c r="Z162" s="18">
        <v>12.7</v>
      </c>
      <c r="AA162" s="18">
        <v>0.61</v>
      </c>
      <c r="AC162" s="18">
        <v>12.8</v>
      </c>
      <c r="AD162" s="18">
        <v>0.09</v>
      </c>
    </row>
    <row r="163" spans="1:30" s="18" customFormat="1" x14ac:dyDescent="0.25">
      <c r="A163" s="18">
        <v>160</v>
      </c>
      <c r="B163" s="18" t="s">
        <v>124</v>
      </c>
      <c r="C163" s="18">
        <v>5</v>
      </c>
      <c r="D163" s="18">
        <v>310749</v>
      </c>
      <c r="E163" s="18">
        <v>5801175</v>
      </c>
      <c r="F163" s="18">
        <v>4.4000000000000004</v>
      </c>
      <c r="G163" s="18">
        <v>-4.5999999999999996</v>
      </c>
      <c r="H163" s="18">
        <v>-4.75</v>
      </c>
      <c r="I163" s="18" t="s">
        <v>102</v>
      </c>
      <c r="J163" s="19">
        <v>31929</v>
      </c>
      <c r="M163" s="18">
        <v>6.98</v>
      </c>
      <c r="O163" s="18">
        <v>21</v>
      </c>
      <c r="P163" s="18">
        <v>1.2</v>
      </c>
      <c r="Q163" s="18">
        <v>10.5</v>
      </c>
      <c r="R163" s="18">
        <v>160</v>
      </c>
      <c r="S163" s="18">
        <v>0.74</v>
      </c>
      <c r="T163" s="18">
        <v>44</v>
      </c>
      <c r="U163" s="18">
        <v>420</v>
      </c>
      <c r="W163" s="18">
        <v>110</v>
      </c>
      <c r="X163" s="18">
        <v>0</v>
      </c>
      <c r="Z163" s="18">
        <v>12.6</v>
      </c>
      <c r="AA163" s="18">
        <v>0.8</v>
      </c>
      <c r="AC163" s="18">
        <v>15</v>
      </c>
      <c r="AD163" s="18">
        <v>0.1</v>
      </c>
    </row>
    <row r="164" spans="1:30" s="18" customFormat="1" x14ac:dyDescent="0.25">
      <c r="A164" s="18">
        <v>161</v>
      </c>
      <c r="B164" s="18" t="s">
        <v>124</v>
      </c>
      <c r="C164" s="18">
        <v>6</v>
      </c>
      <c r="D164" s="18">
        <v>310749</v>
      </c>
      <c r="E164" s="18">
        <v>5801175</v>
      </c>
      <c r="F164" s="18">
        <v>4.4000000000000004</v>
      </c>
      <c r="G164" s="18">
        <v>-6.6</v>
      </c>
      <c r="H164" s="18">
        <v>-6.75</v>
      </c>
      <c r="I164" s="18" t="s">
        <v>102</v>
      </c>
      <c r="J164" s="19">
        <v>31929</v>
      </c>
      <c r="M164" s="18">
        <v>7.03</v>
      </c>
      <c r="O164" s="18">
        <v>27</v>
      </c>
      <c r="P164" s="18">
        <v>1</v>
      </c>
      <c r="Q164" s="18">
        <v>10.3</v>
      </c>
      <c r="R164" s="18">
        <v>141</v>
      </c>
      <c r="S164" s="18">
        <v>0.77</v>
      </c>
      <c r="T164" s="18">
        <v>54</v>
      </c>
      <c r="U164" s="18">
        <v>375</v>
      </c>
      <c r="W164" s="18">
        <v>93</v>
      </c>
      <c r="X164" s="18">
        <v>0</v>
      </c>
      <c r="Z164" s="18">
        <v>9.1999999999999993</v>
      </c>
      <c r="AA164" s="18">
        <v>0.64</v>
      </c>
      <c r="AC164" s="18">
        <v>14.7</v>
      </c>
      <c r="AD164" s="18">
        <v>0.1</v>
      </c>
    </row>
    <row r="165" spans="1:30" s="18" customFormat="1" x14ac:dyDescent="0.25">
      <c r="A165" s="18">
        <v>162</v>
      </c>
      <c r="B165" s="18" t="s">
        <v>124</v>
      </c>
      <c r="C165" s="18">
        <v>7</v>
      </c>
      <c r="D165" s="18">
        <v>310749</v>
      </c>
      <c r="E165" s="18">
        <v>5801175</v>
      </c>
      <c r="F165" s="18">
        <v>4.4000000000000004</v>
      </c>
      <c r="G165" s="18">
        <v>-9.6</v>
      </c>
      <c r="H165" s="18">
        <v>-9.75</v>
      </c>
      <c r="I165" s="18" t="s">
        <v>102</v>
      </c>
      <c r="J165" s="19">
        <v>31929</v>
      </c>
      <c r="M165" s="18">
        <v>7.03</v>
      </c>
      <c r="O165" s="18">
        <v>21</v>
      </c>
      <c r="P165" s="18">
        <v>1.2</v>
      </c>
      <c r="Q165" s="18">
        <v>5.5</v>
      </c>
      <c r="R165" s="18">
        <v>110</v>
      </c>
      <c r="S165" s="18">
        <v>1.1000000000000001</v>
      </c>
      <c r="T165" s="18">
        <v>45</v>
      </c>
      <c r="U165" s="18">
        <v>349</v>
      </c>
      <c r="W165" s="18">
        <v>30</v>
      </c>
      <c r="X165" s="18">
        <v>0</v>
      </c>
      <c r="Z165" s="18">
        <v>16.8</v>
      </c>
      <c r="AA165" s="18">
        <v>0.54</v>
      </c>
      <c r="AC165" s="18">
        <v>16.5</v>
      </c>
      <c r="AD165" s="18">
        <v>0.12</v>
      </c>
    </row>
    <row r="166" spans="1:30" s="18" customFormat="1" x14ac:dyDescent="0.25">
      <c r="A166" s="18">
        <v>163</v>
      </c>
      <c r="B166" s="18" t="s">
        <v>124</v>
      </c>
      <c r="C166" s="18">
        <v>8</v>
      </c>
      <c r="D166" s="18">
        <v>310749</v>
      </c>
      <c r="E166" s="18">
        <v>5801175</v>
      </c>
      <c r="F166" s="18">
        <v>4.4000000000000004</v>
      </c>
      <c r="G166" s="18">
        <v>-15.6</v>
      </c>
      <c r="H166" s="18">
        <v>-15.75</v>
      </c>
      <c r="I166" s="18" t="s">
        <v>102</v>
      </c>
      <c r="J166" s="19">
        <v>31929</v>
      </c>
      <c r="M166" s="18">
        <v>7.13</v>
      </c>
      <c r="O166" s="18">
        <v>18</v>
      </c>
      <c r="P166" s="18">
        <v>1</v>
      </c>
      <c r="Q166" s="18">
        <v>3.6</v>
      </c>
      <c r="R166" s="18">
        <v>76</v>
      </c>
      <c r="S166" s="18">
        <v>0.73</v>
      </c>
      <c r="T166" s="18">
        <v>30</v>
      </c>
      <c r="U166" s="18">
        <v>272</v>
      </c>
      <c r="W166" s="18">
        <v>2</v>
      </c>
      <c r="X166" s="18">
        <v>0</v>
      </c>
      <c r="Z166" s="18">
        <v>9</v>
      </c>
      <c r="AA166" s="18">
        <v>0.34</v>
      </c>
      <c r="AC166" s="18">
        <v>18</v>
      </c>
      <c r="AD166" s="18">
        <v>0.12</v>
      </c>
    </row>
    <row r="167" spans="1:30" s="18" customFormat="1" x14ac:dyDescent="0.25">
      <c r="A167" s="18">
        <v>164</v>
      </c>
      <c r="B167" s="18" t="s">
        <v>124</v>
      </c>
      <c r="C167" s="18">
        <v>9</v>
      </c>
      <c r="D167" s="18">
        <v>310749</v>
      </c>
      <c r="E167" s="18">
        <v>5801175</v>
      </c>
      <c r="F167" s="18">
        <v>4.4000000000000004</v>
      </c>
      <c r="G167" s="18">
        <v>-21.6</v>
      </c>
      <c r="H167" s="18">
        <v>-21.75</v>
      </c>
      <c r="I167" s="18" t="s">
        <v>102</v>
      </c>
      <c r="J167" s="19">
        <v>31929</v>
      </c>
      <c r="M167" s="18">
        <v>7.08</v>
      </c>
      <c r="O167" s="18">
        <v>21</v>
      </c>
      <c r="P167" s="18">
        <v>2.2999999999999998</v>
      </c>
      <c r="Q167" s="18">
        <v>5.3</v>
      </c>
      <c r="R167" s="18">
        <v>89</v>
      </c>
      <c r="S167" s="18">
        <v>0.72</v>
      </c>
      <c r="T167" s="18">
        <v>47</v>
      </c>
      <c r="U167" s="18">
        <v>281</v>
      </c>
      <c r="W167" s="18">
        <v>19</v>
      </c>
      <c r="X167" s="18">
        <v>0</v>
      </c>
      <c r="Z167" s="18">
        <v>10</v>
      </c>
      <c r="AA167" s="18">
        <v>0.31</v>
      </c>
      <c r="AC167" s="18">
        <v>17.5</v>
      </c>
      <c r="AD167" s="18">
        <v>0.12</v>
      </c>
    </row>
    <row r="168" spans="1:30" s="18" customFormat="1" x14ac:dyDescent="0.25">
      <c r="A168" s="18">
        <v>165</v>
      </c>
      <c r="B168" s="18" t="s">
        <v>124</v>
      </c>
      <c r="C168" s="18">
        <v>10</v>
      </c>
      <c r="D168" s="18">
        <v>310749</v>
      </c>
      <c r="E168" s="18">
        <v>5801175</v>
      </c>
      <c r="F168" s="18">
        <v>4.4000000000000004</v>
      </c>
      <c r="G168" s="18">
        <v>-27.6</v>
      </c>
      <c r="H168" s="18">
        <v>-27.75</v>
      </c>
      <c r="I168" s="18" t="s">
        <v>102</v>
      </c>
      <c r="J168" s="19">
        <v>31929</v>
      </c>
      <c r="M168" s="18">
        <v>7.28</v>
      </c>
      <c r="O168" s="18">
        <v>18</v>
      </c>
      <c r="P168" s="18">
        <v>2.1</v>
      </c>
      <c r="Q168" s="18">
        <v>5.0999999999999996</v>
      </c>
      <c r="R168" s="18">
        <v>77</v>
      </c>
      <c r="S168" s="18">
        <v>0.93</v>
      </c>
      <c r="T168" s="18">
        <v>27</v>
      </c>
      <c r="U168" s="18">
        <v>285</v>
      </c>
      <c r="W168" s="18">
        <v>0.5</v>
      </c>
      <c r="X168" s="18">
        <v>0</v>
      </c>
      <c r="Z168" s="18">
        <v>6.1</v>
      </c>
      <c r="AA168" s="18">
        <v>0.21</v>
      </c>
      <c r="AC168" s="18">
        <v>19</v>
      </c>
      <c r="AD168" s="18">
        <v>0.13</v>
      </c>
    </row>
    <row r="169" spans="1:30" s="18" customFormat="1" x14ac:dyDescent="0.25">
      <c r="A169" s="18">
        <f t="shared" ref="A169:A181" si="2">A168+1</f>
        <v>166</v>
      </c>
      <c r="J169" s="19"/>
    </row>
    <row r="170" spans="1:30" s="18" customFormat="1" x14ac:dyDescent="0.25">
      <c r="A170" s="18">
        <f t="shared" si="2"/>
        <v>167</v>
      </c>
      <c r="J170" s="19"/>
    </row>
    <row r="171" spans="1:30" s="18" customFormat="1" x14ac:dyDescent="0.25">
      <c r="A171" s="18">
        <f t="shared" si="2"/>
        <v>168</v>
      </c>
      <c r="J171" s="19"/>
    </row>
    <row r="172" spans="1:30" s="18" customFormat="1" x14ac:dyDescent="0.25">
      <c r="A172" s="18">
        <f t="shared" si="2"/>
        <v>169</v>
      </c>
      <c r="J172" s="19"/>
    </row>
    <row r="173" spans="1:30" s="18" customFormat="1" x14ac:dyDescent="0.25">
      <c r="A173" s="18">
        <f t="shared" si="2"/>
        <v>170</v>
      </c>
      <c r="J173" s="19"/>
    </row>
    <row r="174" spans="1:30" s="18" customFormat="1" x14ac:dyDescent="0.25">
      <c r="A174" s="18">
        <f t="shared" si="2"/>
        <v>171</v>
      </c>
      <c r="J174" s="19"/>
    </row>
    <row r="175" spans="1:30" s="18" customFormat="1" x14ac:dyDescent="0.25">
      <c r="A175" s="18">
        <f t="shared" si="2"/>
        <v>172</v>
      </c>
      <c r="J175" s="19"/>
    </row>
    <row r="176" spans="1:30" s="18" customFormat="1" x14ac:dyDescent="0.25">
      <c r="A176" s="18">
        <f t="shared" si="2"/>
        <v>173</v>
      </c>
      <c r="J176" s="19"/>
    </row>
    <row r="177" spans="1:10" s="18" customFormat="1" x14ac:dyDescent="0.25">
      <c r="A177" s="18">
        <f t="shared" si="2"/>
        <v>174</v>
      </c>
      <c r="J177" s="19"/>
    </row>
    <row r="178" spans="1:10" s="18" customFormat="1" x14ac:dyDescent="0.25">
      <c r="A178" s="18">
        <f t="shared" si="2"/>
        <v>175</v>
      </c>
      <c r="J178" s="19"/>
    </row>
    <row r="179" spans="1:10" s="18" customFormat="1" x14ac:dyDescent="0.25">
      <c r="A179" s="18">
        <f t="shared" si="2"/>
        <v>176</v>
      </c>
      <c r="J179" s="19"/>
    </row>
    <row r="180" spans="1:10" s="18" customFormat="1" x14ac:dyDescent="0.25">
      <c r="A180" s="18">
        <f t="shared" si="2"/>
        <v>177</v>
      </c>
      <c r="J180" s="19"/>
    </row>
    <row r="181" spans="1:10" s="18" customFormat="1" x14ac:dyDescent="0.25">
      <c r="A181" s="18">
        <f t="shared" si="2"/>
        <v>178</v>
      </c>
      <c r="J181" s="19"/>
    </row>
    <row r="182" spans="1:10" s="18" customFormat="1" x14ac:dyDescent="0.25">
      <c r="A182" s="18">
        <f t="shared" ref="A182:A203" si="3">A181+1</f>
        <v>179</v>
      </c>
      <c r="J182" s="19"/>
    </row>
    <row r="183" spans="1:10" s="18" customFormat="1" x14ac:dyDescent="0.25">
      <c r="A183" s="18">
        <f t="shared" si="3"/>
        <v>180</v>
      </c>
      <c r="J183" s="19"/>
    </row>
    <row r="184" spans="1:10" s="18" customFormat="1" x14ac:dyDescent="0.25">
      <c r="A184" s="18">
        <f t="shared" si="3"/>
        <v>181</v>
      </c>
      <c r="J184" s="19"/>
    </row>
    <row r="185" spans="1:10" s="18" customFormat="1" x14ac:dyDescent="0.25">
      <c r="A185" s="18">
        <f t="shared" si="3"/>
        <v>182</v>
      </c>
      <c r="J185" s="19"/>
    </row>
    <row r="186" spans="1:10" s="18" customFormat="1" x14ac:dyDescent="0.25">
      <c r="A186" s="18">
        <f t="shared" si="3"/>
        <v>183</v>
      </c>
      <c r="J186" s="19"/>
    </row>
    <row r="187" spans="1:10" s="18" customFormat="1" x14ac:dyDescent="0.25">
      <c r="A187" s="18">
        <f t="shared" si="3"/>
        <v>184</v>
      </c>
      <c r="J187" s="19"/>
    </row>
    <row r="188" spans="1:10" s="18" customFormat="1" x14ac:dyDescent="0.25">
      <c r="A188" s="18">
        <f t="shared" si="3"/>
        <v>185</v>
      </c>
      <c r="J188" s="19"/>
    </row>
    <row r="189" spans="1:10" s="18" customFormat="1" x14ac:dyDescent="0.25">
      <c r="A189" s="18">
        <f t="shared" si="3"/>
        <v>186</v>
      </c>
      <c r="J189" s="19"/>
    </row>
    <row r="190" spans="1:10" s="18" customFormat="1" x14ac:dyDescent="0.25">
      <c r="A190" s="18">
        <f t="shared" si="3"/>
        <v>187</v>
      </c>
      <c r="J190" s="19"/>
    </row>
    <row r="191" spans="1:10" s="18" customFormat="1" x14ac:dyDescent="0.25">
      <c r="A191" s="18">
        <f t="shared" si="3"/>
        <v>188</v>
      </c>
      <c r="J191" s="19"/>
    </row>
    <row r="192" spans="1:10" s="18" customFormat="1" x14ac:dyDescent="0.25">
      <c r="A192" s="18">
        <f t="shared" si="3"/>
        <v>189</v>
      </c>
      <c r="J192" s="19"/>
    </row>
    <row r="193" spans="1:10" s="18" customFormat="1" x14ac:dyDescent="0.25">
      <c r="A193" s="18">
        <f t="shared" si="3"/>
        <v>190</v>
      </c>
      <c r="J193" s="19"/>
    </row>
    <row r="194" spans="1:10" s="18" customFormat="1" x14ac:dyDescent="0.25">
      <c r="A194" s="18">
        <f t="shared" si="3"/>
        <v>191</v>
      </c>
      <c r="J194" s="19"/>
    </row>
    <row r="195" spans="1:10" s="18" customFormat="1" x14ac:dyDescent="0.25">
      <c r="A195" s="18">
        <f t="shared" si="3"/>
        <v>192</v>
      </c>
      <c r="J195" s="19"/>
    </row>
    <row r="196" spans="1:10" s="18" customFormat="1" x14ac:dyDescent="0.25">
      <c r="A196" s="18">
        <f t="shared" si="3"/>
        <v>193</v>
      </c>
      <c r="J196" s="19"/>
    </row>
    <row r="197" spans="1:10" s="18" customFormat="1" x14ac:dyDescent="0.25">
      <c r="A197" s="18">
        <f t="shared" si="3"/>
        <v>194</v>
      </c>
      <c r="J197" s="19"/>
    </row>
    <row r="198" spans="1:10" s="18" customFormat="1" x14ac:dyDescent="0.25">
      <c r="A198" s="18">
        <f t="shared" si="3"/>
        <v>195</v>
      </c>
      <c r="J198" s="19"/>
    </row>
    <row r="199" spans="1:10" s="18" customFormat="1" x14ac:dyDescent="0.25">
      <c r="A199" s="18">
        <f t="shared" si="3"/>
        <v>196</v>
      </c>
      <c r="J199" s="19"/>
    </row>
    <row r="200" spans="1:10" s="18" customFormat="1" x14ac:dyDescent="0.25">
      <c r="A200" s="18">
        <f t="shared" si="3"/>
        <v>197</v>
      </c>
      <c r="J200" s="19"/>
    </row>
    <row r="201" spans="1:10" s="18" customFormat="1" x14ac:dyDescent="0.25">
      <c r="A201" s="18">
        <f t="shared" si="3"/>
        <v>198</v>
      </c>
      <c r="J201" s="19"/>
    </row>
    <row r="202" spans="1:10" s="18" customFormat="1" x14ac:dyDescent="0.25">
      <c r="A202" s="18">
        <f t="shared" si="3"/>
        <v>199</v>
      </c>
      <c r="J202" s="19"/>
    </row>
    <row r="203" spans="1:10" s="18" customFormat="1" x14ac:dyDescent="0.25">
      <c r="A203" s="18">
        <f t="shared" si="3"/>
        <v>200</v>
      </c>
      <c r="J203" s="19"/>
    </row>
    <row r="204" spans="1:10" s="18" customFormat="1" x14ac:dyDescent="0.25">
      <c r="A204" s="18">
        <f t="shared" ref="A204:A267" si="4">A203+1</f>
        <v>201</v>
      </c>
      <c r="J204" s="19"/>
    </row>
    <row r="205" spans="1:10" s="18" customFormat="1" x14ac:dyDescent="0.25">
      <c r="A205" s="18">
        <f t="shared" si="4"/>
        <v>202</v>
      </c>
      <c r="J205" s="19"/>
    </row>
    <row r="206" spans="1:10" s="18" customFormat="1" x14ac:dyDescent="0.25">
      <c r="A206" s="18">
        <f t="shared" si="4"/>
        <v>203</v>
      </c>
      <c r="J206" s="19"/>
    </row>
    <row r="207" spans="1:10" s="18" customFormat="1" x14ac:dyDescent="0.25">
      <c r="A207" s="18">
        <f t="shared" si="4"/>
        <v>204</v>
      </c>
      <c r="J207" s="19"/>
    </row>
    <row r="208" spans="1:10" s="18" customFormat="1" x14ac:dyDescent="0.25">
      <c r="A208" s="18">
        <f t="shared" si="4"/>
        <v>205</v>
      </c>
      <c r="J208" s="19"/>
    </row>
    <row r="209" spans="1:10" s="18" customFormat="1" x14ac:dyDescent="0.25">
      <c r="A209" s="18">
        <f t="shared" si="4"/>
        <v>206</v>
      </c>
      <c r="J209" s="19"/>
    </row>
    <row r="210" spans="1:10" s="18" customFormat="1" x14ac:dyDescent="0.25">
      <c r="A210" s="18">
        <f t="shared" si="4"/>
        <v>207</v>
      </c>
      <c r="J210" s="19"/>
    </row>
    <row r="211" spans="1:10" s="18" customFormat="1" x14ac:dyDescent="0.25">
      <c r="A211" s="18">
        <f t="shared" si="4"/>
        <v>208</v>
      </c>
      <c r="J211" s="19"/>
    </row>
    <row r="212" spans="1:10" s="18" customFormat="1" x14ac:dyDescent="0.25">
      <c r="A212" s="18">
        <f t="shared" si="4"/>
        <v>209</v>
      </c>
      <c r="J212" s="19"/>
    </row>
    <row r="213" spans="1:10" s="18" customFormat="1" x14ac:dyDescent="0.25">
      <c r="A213" s="18">
        <f t="shared" si="4"/>
        <v>210</v>
      </c>
      <c r="J213" s="19"/>
    </row>
    <row r="214" spans="1:10" s="18" customFormat="1" x14ac:dyDescent="0.25">
      <c r="A214" s="18">
        <f t="shared" si="4"/>
        <v>211</v>
      </c>
      <c r="J214" s="19"/>
    </row>
    <row r="215" spans="1:10" s="18" customFormat="1" x14ac:dyDescent="0.25">
      <c r="A215" s="18">
        <f t="shared" si="4"/>
        <v>212</v>
      </c>
      <c r="J215" s="19"/>
    </row>
    <row r="216" spans="1:10" s="18" customFormat="1" x14ac:dyDescent="0.25">
      <c r="A216" s="18">
        <f t="shared" si="4"/>
        <v>213</v>
      </c>
      <c r="J216" s="19"/>
    </row>
    <row r="217" spans="1:10" s="18" customFormat="1" x14ac:dyDescent="0.25">
      <c r="A217" s="18">
        <f t="shared" si="4"/>
        <v>214</v>
      </c>
      <c r="J217" s="19"/>
    </row>
    <row r="218" spans="1:10" s="18" customFormat="1" x14ac:dyDescent="0.25">
      <c r="A218" s="18">
        <f t="shared" si="4"/>
        <v>215</v>
      </c>
      <c r="J218" s="19"/>
    </row>
    <row r="219" spans="1:10" s="18" customFormat="1" x14ac:dyDescent="0.25">
      <c r="A219" s="18">
        <f t="shared" si="4"/>
        <v>216</v>
      </c>
      <c r="J219" s="19"/>
    </row>
    <row r="220" spans="1:10" s="18" customFormat="1" x14ac:dyDescent="0.25">
      <c r="A220" s="18">
        <f t="shared" si="4"/>
        <v>217</v>
      </c>
      <c r="J220" s="19"/>
    </row>
    <row r="221" spans="1:10" s="18" customFormat="1" x14ac:dyDescent="0.25">
      <c r="A221" s="18">
        <f t="shared" si="4"/>
        <v>218</v>
      </c>
      <c r="J221" s="19"/>
    </row>
    <row r="222" spans="1:10" s="18" customFormat="1" x14ac:dyDescent="0.25">
      <c r="A222" s="18">
        <f t="shared" si="4"/>
        <v>219</v>
      </c>
      <c r="J222" s="19"/>
    </row>
    <row r="223" spans="1:10" s="18" customFormat="1" x14ac:dyDescent="0.25">
      <c r="A223" s="18">
        <f t="shared" si="4"/>
        <v>220</v>
      </c>
      <c r="J223" s="19"/>
    </row>
    <row r="224" spans="1:10" s="18" customFormat="1" x14ac:dyDescent="0.25">
      <c r="A224" s="18">
        <f t="shared" si="4"/>
        <v>221</v>
      </c>
      <c r="J224" s="19"/>
    </row>
    <row r="225" spans="1:10" s="18" customFormat="1" x14ac:dyDescent="0.25">
      <c r="A225" s="18">
        <f t="shared" si="4"/>
        <v>222</v>
      </c>
      <c r="J225" s="19"/>
    </row>
    <row r="226" spans="1:10" s="18" customFormat="1" x14ac:dyDescent="0.25">
      <c r="A226" s="18">
        <f t="shared" si="4"/>
        <v>223</v>
      </c>
      <c r="J226" s="19"/>
    </row>
    <row r="227" spans="1:10" s="18" customFormat="1" x14ac:dyDescent="0.25">
      <c r="A227" s="18">
        <f t="shared" si="4"/>
        <v>224</v>
      </c>
      <c r="J227" s="19"/>
    </row>
    <row r="228" spans="1:10" s="18" customFormat="1" x14ac:dyDescent="0.25">
      <c r="A228" s="18">
        <f t="shared" si="4"/>
        <v>225</v>
      </c>
      <c r="J228" s="19"/>
    </row>
    <row r="229" spans="1:10" s="18" customFormat="1" x14ac:dyDescent="0.25">
      <c r="A229" s="18">
        <f t="shared" si="4"/>
        <v>226</v>
      </c>
      <c r="J229" s="19"/>
    </row>
    <row r="230" spans="1:10" s="18" customFormat="1" x14ac:dyDescent="0.25">
      <c r="A230" s="18">
        <f t="shared" si="4"/>
        <v>227</v>
      </c>
      <c r="J230" s="19"/>
    </row>
    <row r="231" spans="1:10" s="18" customFormat="1" x14ac:dyDescent="0.25">
      <c r="A231" s="18">
        <f t="shared" si="4"/>
        <v>228</v>
      </c>
      <c r="J231" s="19"/>
    </row>
    <row r="232" spans="1:10" s="18" customFormat="1" x14ac:dyDescent="0.25">
      <c r="A232" s="18">
        <f t="shared" si="4"/>
        <v>229</v>
      </c>
      <c r="J232" s="19"/>
    </row>
    <row r="233" spans="1:10" s="18" customFormat="1" x14ac:dyDescent="0.25">
      <c r="A233" s="18">
        <f t="shared" si="4"/>
        <v>230</v>
      </c>
      <c r="J233" s="19"/>
    </row>
    <row r="234" spans="1:10" s="18" customFormat="1" x14ac:dyDescent="0.25">
      <c r="A234" s="18">
        <f t="shared" si="4"/>
        <v>231</v>
      </c>
      <c r="J234" s="19"/>
    </row>
    <row r="235" spans="1:10" s="18" customFormat="1" x14ac:dyDescent="0.25">
      <c r="A235" s="18">
        <f t="shared" si="4"/>
        <v>232</v>
      </c>
      <c r="J235" s="19"/>
    </row>
    <row r="236" spans="1:10" s="18" customFormat="1" x14ac:dyDescent="0.25">
      <c r="A236" s="18">
        <f t="shared" si="4"/>
        <v>233</v>
      </c>
      <c r="J236" s="19"/>
    </row>
    <row r="237" spans="1:10" s="18" customFormat="1" x14ac:dyDescent="0.25">
      <c r="A237" s="18">
        <f t="shared" si="4"/>
        <v>234</v>
      </c>
      <c r="J237" s="19"/>
    </row>
    <row r="238" spans="1:10" s="18" customFormat="1" x14ac:dyDescent="0.25">
      <c r="A238" s="18">
        <f t="shared" si="4"/>
        <v>235</v>
      </c>
      <c r="J238" s="19"/>
    </row>
    <row r="239" spans="1:10" s="18" customFormat="1" x14ac:dyDescent="0.25">
      <c r="A239" s="18">
        <f t="shared" si="4"/>
        <v>236</v>
      </c>
      <c r="J239" s="19"/>
    </row>
    <row r="240" spans="1:10" s="18" customFormat="1" x14ac:dyDescent="0.25">
      <c r="A240" s="18">
        <f t="shared" si="4"/>
        <v>237</v>
      </c>
      <c r="J240" s="19"/>
    </row>
    <row r="241" spans="1:10" s="18" customFormat="1" x14ac:dyDescent="0.25">
      <c r="A241" s="18">
        <f t="shared" si="4"/>
        <v>238</v>
      </c>
      <c r="J241" s="19"/>
    </row>
    <row r="242" spans="1:10" s="18" customFormat="1" x14ac:dyDescent="0.25">
      <c r="A242" s="18">
        <f t="shared" si="4"/>
        <v>239</v>
      </c>
      <c r="J242" s="19"/>
    </row>
    <row r="243" spans="1:10" s="18" customFormat="1" x14ac:dyDescent="0.25">
      <c r="A243" s="18">
        <f t="shared" si="4"/>
        <v>240</v>
      </c>
      <c r="J243" s="19"/>
    </row>
    <row r="244" spans="1:10" s="18" customFormat="1" x14ac:dyDescent="0.25">
      <c r="A244" s="18">
        <f t="shared" si="4"/>
        <v>241</v>
      </c>
      <c r="J244" s="19"/>
    </row>
    <row r="245" spans="1:10" s="18" customFormat="1" x14ac:dyDescent="0.25">
      <c r="A245" s="18">
        <f t="shared" si="4"/>
        <v>242</v>
      </c>
      <c r="J245" s="19"/>
    </row>
    <row r="246" spans="1:10" s="18" customFormat="1" x14ac:dyDescent="0.25">
      <c r="A246" s="18">
        <f t="shared" si="4"/>
        <v>243</v>
      </c>
      <c r="J246" s="19"/>
    </row>
    <row r="247" spans="1:10" s="18" customFormat="1" x14ac:dyDescent="0.25">
      <c r="A247" s="18">
        <f t="shared" si="4"/>
        <v>244</v>
      </c>
      <c r="J247" s="19"/>
    </row>
    <row r="248" spans="1:10" s="18" customFormat="1" x14ac:dyDescent="0.25">
      <c r="A248" s="18">
        <f t="shared" si="4"/>
        <v>245</v>
      </c>
      <c r="J248" s="19"/>
    </row>
    <row r="249" spans="1:10" s="18" customFormat="1" x14ac:dyDescent="0.25">
      <c r="A249" s="18">
        <f t="shared" si="4"/>
        <v>246</v>
      </c>
      <c r="J249" s="19"/>
    </row>
    <row r="250" spans="1:10" s="18" customFormat="1" x14ac:dyDescent="0.25">
      <c r="A250" s="18">
        <f t="shared" si="4"/>
        <v>247</v>
      </c>
      <c r="J250" s="19"/>
    </row>
    <row r="251" spans="1:10" s="18" customFormat="1" x14ac:dyDescent="0.25">
      <c r="A251" s="18">
        <f t="shared" si="4"/>
        <v>248</v>
      </c>
      <c r="J251" s="19"/>
    </row>
    <row r="252" spans="1:10" s="18" customFormat="1" x14ac:dyDescent="0.25">
      <c r="A252" s="18">
        <f t="shared" si="4"/>
        <v>249</v>
      </c>
      <c r="J252" s="19"/>
    </row>
    <row r="253" spans="1:10" s="18" customFormat="1" x14ac:dyDescent="0.25">
      <c r="A253" s="18">
        <f t="shared" si="4"/>
        <v>250</v>
      </c>
      <c r="J253" s="19"/>
    </row>
    <row r="254" spans="1:10" s="18" customFormat="1" x14ac:dyDescent="0.25">
      <c r="A254" s="18">
        <f t="shared" si="4"/>
        <v>251</v>
      </c>
      <c r="J254" s="19"/>
    </row>
    <row r="255" spans="1:10" s="18" customFormat="1" x14ac:dyDescent="0.25">
      <c r="A255" s="18">
        <f t="shared" si="4"/>
        <v>252</v>
      </c>
      <c r="J255" s="19"/>
    </row>
    <row r="256" spans="1:10" s="18" customFormat="1" x14ac:dyDescent="0.25">
      <c r="A256" s="18">
        <f t="shared" si="4"/>
        <v>253</v>
      </c>
      <c r="J256" s="19"/>
    </row>
    <row r="257" spans="1:43" s="18" customFormat="1" x14ac:dyDescent="0.25">
      <c r="A257" s="18">
        <f t="shared" si="4"/>
        <v>254</v>
      </c>
      <c r="J257" s="19"/>
    </row>
    <row r="258" spans="1:43" s="18" customFormat="1" x14ac:dyDescent="0.25">
      <c r="A258" s="18">
        <f t="shared" si="4"/>
        <v>255</v>
      </c>
      <c r="J258" s="19"/>
    </row>
    <row r="259" spans="1:43" s="18" customFormat="1" x14ac:dyDescent="0.25">
      <c r="A259" s="18">
        <f t="shared" si="4"/>
        <v>256</v>
      </c>
      <c r="J259" s="19"/>
    </row>
    <row r="260" spans="1:43" s="18" customFormat="1" x14ac:dyDescent="0.25">
      <c r="A260" s="18">
        <f t="shared" si="4"/>
        <v>257</v>
      </c>
      <c r="J260" s="19"/>
    </row>
    <row r="261" spans="1:43" s="18" customFormat="1" x14ac:dyDescent="0.25">
      <c r="A261" s="18">
        <f t="shared" si="4"/>
        <v>258</v>
      </c>
      <c r="J261" s="19"/>
    </row>
    <row r="262" spans="1:43" s="18" customFormat="1" x14ac:dyDescent="0.25">
      <c r="A262" s="18">
        <f t="shared" si="4"/>
        <v>259</v>
      </c>
      <c r="J262" s="19"/>
    </row>
    <row r="263" spans="1:43" s="18" customFormat="1" x14ac:dyDescent="0.25">
      <c r="A263" s="18">
        <f t="shared" si="4"/>
        <v>260</v>
      </c>
      <c r="J263" s="19"/>
    </row>
    <row r="264" spans="1:43" s="18" customFormat="1" x14ac:dyDescent="0.25">
      <c r="A264" s="18">
        <f t="shared" si="4"/>
        <v>261</v>
      </c>
      <c r="J264" s="19"/>
    </row>
    <row r="265" spans="1:43" s="18" customFormat="1" x14ac:dyDescent="0.25">
      <c r="A265" s="18">
        <f t="shared" si="4"/>
        <v>262</v>
      </c>
      <c r="J265" s="19"/>
    </row>
    <row r="266" spans="1:43" s="18" customFormat="1" x14ac:dyDescent="0.25">
      <c r="A266" s="18">
        <f t="shared" si="4"/>
        <v>263</v>
      </c>
      <c r="J266" s="19"/>
    </row>
    <row r="267" spans="1:43" s="18" customFormat="1" x14ac:dyDescent="0.25">
      <c r="A267" s="18">
        <f t="shared" si="4"/>
        <v>264</v>
      </c>
      <c r="J267" s="19"/>
    </row>
    <row r="268" spans="1:43" s="18" customFormat="1" x14ac:dyDescent="0.25">
      <c r="A268" s="18">
        <f t="shared" ref="A268:A331" si="5">A267+1</f>
        <v>265</v>
      </c>
      <c r="J268" s="19"/>
    </row>
    <row r="269" spans="1:43" s="18" customFormat="1" x14ac:dyDescent="0.25">
      <c r="A269" s="18">
        <f t="shared" si="5"/>
        <v>266</v>
      </c>
      <c r="J269" s="19"/>
    </row>
    <row r="270" spans="1:43" s="18" customFormat="1" x14ac:dyDescent="0.25">
      <c r="A270" s="18">
        <f t="shared" si="5"/>
        <v>267</v>
      </c>
      <c r="J270" s="19"/>
    </row>
    <row r="271" spans="1:43" x14ac:dyDescent="0.25">
      <c r="A271" s="3">
        <f t="shared" si="5"/>
        <v>268</v>
      </c>
      <c r="O271" s="3"/>
      <c r="P271" s="3"/>
      <c r="Q271" s="3"/>
      <c r="R271" s="3"/>
      <c r="S271" s="3"/>
      <c r="T271" s="3"/>
      <c r="U271" s="3"/>
      <c r="W271" s="3"/>
      <c r="X271" s="3"/>
      <c r="Y271" s="3"/>
      <c r="Z271" s="3"/>
      <c r="AC271" s="3"/>
      <c r="AD271" s="3"/>
      <c r="AE271" s="3"/>
      <c r="AF271" s="3"/>
      <c r="AG271" s="3"/>
      <c r="AH271" s="3"/>
      <c r="AI271" s="3"/>
      <c r="AJ271" s="3"/>
      <c r="AK271" s="3"/>
      <c r="AL271" s="6"/>
      <c r="AO271" s="7"/>
      <c r="AP271" s="7"/>
      <c r="AQ271" s="7"/>
    </row>
    <row r="272" spans="1:43" x14ac:dyDescent="0.25">
      <c r="A272" s="3">
        <f t="shared" si="5"/>
        <v>269</v>
      </c>
      <c r="O272" s="3"/>
      <c r="P272" s="3"/>
      <c r="Q272" s="3"/>
      <c r="R272" s="3"/>
      <c r="S272" s="3"/>
      <c r="T272" s="3"/>
      <c r="U272" s="3"/>
      <c r="W272" s="3"/>
      <c r="X272" s="3"/>
      <c r="Y272" s="3"/>
      <c r="Z272" s="3"/>
      <c r="AC272" s="3"/>
      <c r="AD272" s="3"/>
      <c r="AE272" s="3"/>
      <c r="AF272" s="3"/>
      <c r="AG272" s="3"/>
      <c r="AH272" s="3"/>
      <c r="AI272" s="3"/>
      <c r="AJ272" s="3"/>
      <c r="AK272" s="3"/>
      <c r="AL272" s="6"/>
      <c r="AO272" s="7"/>
      <c r="AP272" s="7"/>
      <c r="AQ272" s="7"/>
    </row>
    <row r="273" spans="1:43" x14ac:dyDescent="0.25">
      <c r="A273" s="3">
        <f t="shared" si="5"/>
        <v>270</v>
      </c>
      <c r="O273" s="3"/>
      <c r="P273" s="3"/>
      <c r="Q273" s="3"/>
      <c r="R273" s="3"/>
      <c r="S273" s="3"/>
      <c r="T273" s="3"/>
      <c r="U273" s="3"/>
      <c r="W273" s="3"/>
      <c r="X273" s="3"/>
      <c r="Y273" s="3"/>
      <c r="Z273" s="3"/>
      <c r="AC273" s="3"/>
      <c r="AD273" s="3"/>
      <c r="AE273" s="3"/>
      <c r="AF273" s="3"/>
      <c r="AG273" s="3"/>
      <c r="AH273" s="3"/>
      <c r="AI273" s="3"/>
      <c r="AJ273" s="3"/>
      <c r="AK273" s="3"/>
      <c r="AL273" s="6"/>
      <c r="AO273" s="7"/>
      <c r="AP273" s="7"/>
      <c r="AQ273" s="7"/>
    </row>
    <row r="274" spans="1:43" x14ac:dyDescent="0.25">
      <c r="A274" s="3">
        <f t="shared" si="5"/>
        <v>271</v>
      </c>
      <c r="O274" s="3"/>
      <c r="P274" s="3"/>
      <c r="Q274" s="3"/>
      <c r="R274" s="3"/>
      <c r="S274" s="3"/>
      <c r="T274" s="3"/>
      <c r="U274" s="3"/>
      <c r="W274" s="3"/>
      <c r="X274" s="3"/>
      <c r="Y274" s="3"/>
      <c r="Z274" s="3"/>
      <c r="AC274" s="3"/>
      <c r="AD274" s="3"/>
      <c r="AE274" s="3"/>
      <c r="AF274" s="3"/>
      <c r="AG274" s="3"/>
      <c r="AH274" s="3"/>
      <c r="AI274" s="3"/>
      <c r="AJ274" s="3"/>
      <c r="AK274" s="3"/>
      <c r="AL274" s="6"/>
      <c r="AO274" s="7"/>
      <c r="AP274" s="7"/>
      <c r="AQ274" s="7"/>
    </row>
    <row r="275" spans="1:43" x14ac:dyDescent="0.25">
      <c r="A275" s="3">
        <f t="shared" si="5"/>
        <v>272</v>
      </c>
      <c r="O275" s="3"/>
      <c r="P275" s="3"/>
      <c r="Q275" s="3"/>
      <c r="R275" s="3"/>
      <c r="S275" s="3"/>
      <c r="T275" s="3"/>
      <c r="U275" s="3"/>
      <c r="W275" s="3"/>
      <c r="X275" s="3"/>
      <c r="Y275" s="3"/>
      <c r="Z275" s="3"/>
      <c r="AC275" s="3"/>
      <c r="AD275" s="3"/>
      <c r="AE275" s="3"/>
      <c r="AF275" s="3"/>
      <c r="AG275" s="3"/>
      <c r="AH275" s="3"/>
      <c r="AI275" s="3"/>
      <c r="AJ275" s="3"/>
      <c r="AK275" s="3"/>
      <c r="AL275" s="6"/>
      <c r="AO275" s="7"/>
      <c r="AP275" s="7"/>
      <c r="AQ275" s="7"/>
    </row>
    <row r="276" spans="1:43" x14ac:dyDescent="0.25">
      <c r="A276" s="3">
        <f t="shared" si="5"/>
        <v>273</v>
      </c>
      <c r="O276" s="3"/>
      <c r="P276" s="3"/>
      <c r="Q276" s="3"/>
      <c r="R276" s="3"/>
      <c r="S276" s="3"/>
      <c r="T276" s="3"/>
      <c r="U276" s="3"/>
      <c r="W276" s="3"/>
      <c r="X276" s="3"/>
      <c r="Y276" s="3"/>
      <c r="Z276" s="3"/>
      <c r="AC276" s="3"/>
      <c r="AD276" s="3"/>
      <c r="AE276" s="3"/>
      <c r="AF276" s="3"/>
      <c r="AG276" s="3"/>
      <c r="AH276" s="3"/>
      <c r="AI276" s="3"/>
      <c r="AJ276" s="3"/>
      <c r="AK276" s="3"/>
      <c r="AL276" s="6"/>
      <c r="AO276" s="7"/>
      <c r="AP276" s="7"/>
      <c r="AQ276" s="7"/>
    </row>
    <row r="277" spans="1:43" x14ac:dyDescent="0.25">
      <c r="A277" s="3">
        <f t="shared" si="5"/>
        <v>274</v>
      </c>
      <c r="O277" s="3"/>
      <c r="P277" s="3"/>
      <c r="Q277" s="3"/>
      <c r="R277" s="3"/>
      <c r="S277" s="3"/>
      <c r="T277" s="3"/>
      <c r="U277" s="3"/>
      <c r="W277" s="3"/>
      <c r="X277" s="3"/>
      <c r="Y277" s="3"/>
      <c r="Z277" s="3"/>
      <c r="AC277" s="3"/>
      <c r="AD277" s="3"/>
      <c r="AE277" s="3"/>
      <c r="AF277" s="3"/>
      <c r="AG277" s="3"/>
      <c r="AH277" s="3"/>
      <c r="AI277" s="3"/>
      <c r="AJ277" s="3"/>
      <c r="AK277" s="3"/>
      <c r="AL277" s="6"/>
      <c r="AO277" s="7"/>
      <c r="AP277" s="7"/>
      <c r="AQ277" s="7"/>
    </row>
    <row r="278" spans="1:43" x14ac:dyDescent="0.25">
      <c r="A278" s="3">
        <f t="shared" si="5"/>
        <v>275</v>
      </c>
      <c r="O278" s="3"/>
      <c r="P278" s="3"/>
      <c r="Q278" s="3"/>
      <c r="R278" s="3"/>
      <c r="S278" s="3"/>
      <c r="T278" s="3"/>
      <c r="U278" s="3"/>
      <c r="W278" s="3"/>
      <c r="X278" s="3"/>
      <c r="Y278" s="3"/>
      <c r="Z278" s="3"/>
      <c r="AC278" s="3"/>
      <c r="AD278" s="3"/>
      <c r="AE278" s="3"/>
      <c r="AF278" s="3"/>
      <c r="AG278" s="3"/>
      <c r="AH278" s="3"/>
      <c r="AI278" s="3"/>
      <c r="AJ278" s="3"/>
      <c r="AK278" s="3"/>
      <c r="AL278" s="6"/>
      <c r="AO278" s="7"/>
      <c r="AP278" s="7"/>
      <c r="AQ278" s="7"/>
    </row>
    <row r="279" spans="1:43" x14ac:dyDescent="0.25">
      <c r="A279" s="3">
        <f t="shared" si="5"/>
        <v>276</v>
      </c>
      <c r="O279" s="3"/>
      <c r="P279" s="3"/>
      <c r="Q279" s="3"/>
      <c r="R279" s="3"/>
      <c r="S279" s="3"/>
      <c r="T279" s="3"/>
      <c r="U279" s="3"/>
      <c r="W279" s="3"/>
      <c r="X279" s="3"/>
      <c r="Y279" s="3"/>
      <c r="Z279" s="3"/>
      <c r="AC279" s="3"/>
      <c r="AD279" s="3"/>
      <c r="AE279" s="3"/>
      <c r="AF279" s="3"/>
      <c r="AG279" s="3"/>
      <c r="AH279" s="3"/>
      <c r="AI279" s="3"/>
      <c r="AJ279" s="3"/>
      <c r="AK279" s="3"/>
      <c r="AL279" s="6"/>
      <c r="AO279" s="7"/>
      <c r="AP279" s="7"/>
      <c r="AQ279" s="7"/>
    </row>
    <row r="280" spans="1:43" x14ac:dyDescent="0.25">
      <c r="A280" s="3">
        <f t="shared" si="5"/>
        <v>277</v>
      </c>
      <c r="O280" s="3"/>
      <c r="P280" s="3"/>
      <c r="Q280" s="3"/>
      <c r="R280" s="3"/>
      <c r="S280" s="3"/>
      <c r="T280" s="3"/>
      <c r="U280" s="3"/>
      <c r="W280" s="3"/>
      <c r="X280" s="3"/>
      <c r="Y280" s="3"/>
      <c r="Z280" s="3"/>
      <c r="AC280" s="3"/>
      <c r="AD280" s="3"/>
      <c r="AE280" s="3"/>
      <c r="AF280" s="3"/>
      <c r="AG280" s="3"/>
      <c r="AH280" s="3"/>
      <c r="AI280" s="3"/>
      <c r="AJ280" s="3"/>
      <c r="AK280" s="3"/>
      <c r="AL280" s="6"/>
      <c r="AO280" s="7"/>
      <c r="AP280" s="7"/>
      <c r="AQ280" s="7"/>
    </row>
    <row r="281" spans="1:43" x14ac:dyDescent="0.25">
      <c r="A281" s="3">
        <f t="shared" si="5"/>
        <v>278</v>
      </c>
      <c r="O281" s="3"/>
      <c r="P281" s="3"/>
      <c r="Q281" s="3"/>
      <c r="R281" s="3"/>
      <c r="S281" s="3"/>
      <c r="T281" s="3"/>
      <c r="U281" s="3"/>
      <c r="W281" s="3"/>
      <c r="X281" s="3"/>
      <c r="Y281" s="3"/>
      <c r="Z281" s="3"/>
      <c r="AC281" s="3"/>
      <c r="AD281" s="3"/>
      <c r="AE281" s="3"/>
      <c r="AF281" s="3"/>
      <c r="AG281" s="3"/>
      <c r="AH281" s="3"/>
      <c r="AI281" s="3"/>
      <c r="AJ281" s="3"/>
      <c r="AK281" s="3"/>
      <c r="AL281" s="6"/>
      <c r="AO281" s="7"/>
      <c r="AP281" s="7"/>
      <c r="AQ281" s="7"/>
    </row>
    <row r="282" spans="1:43" x14ac:dyDescent="0.25">
      <c r="A282" s="3">
        <f t="shared" si="5"/>
        <v>279</v>
      </c>
      <c r="O282" s="3"/>
      <c r="P282" s="3"/>
      <c r="Q282" s="3"/>
      <c r="R282" s="3"/>
      <c r="S282" s="3"/>
      <c r="T282" s="3"/>
      <c r="U282" s="3"/>
      <c r="W282" s="3"/>
      <c r="X282" s="3"/>
      <c r="Y282" s="3"/>
      <c r="Z282" s="3"/>
      <c r="AC282" s="3"/>
      <c r="AD282" s="3"/>
      <c r="AE282" s="3"/>
      <c r="AF282" s="3"/>
      <c r="AG282" s="3"/>
      <c r="AH282" s="3"/>
      <c r="AI282" s="3"/>
      <c r="AJ282" s="3"/>
      <c r="AK282" s="3"/>
      <c r="AL282" s="6"/>
      <c r="AO282" s="7"/>
      <c r="AP282" s="7"/>
      <c r="AQ282" s="7"/>
    </row>
    <row r="283" spans="1:43" x14ac:dyDescent="0.25">
      <c r="A283" s="3">
        <f t="shared" si="5"/>
        <v>280</v>
      </c>
      <c r="O283" s="3"/>
      <c r="P283" s="3"/>
      <c r="Q283" s="3"/>
      <c r="R283" s="3"/>
      <c r="S283" s="3"/>
      <c r="T283" s="3"/>
      <c r="U283" s="3"/>
      <c r="W283" s="3"/>
      <c r="X283" s="3"/>
      <c r="Y283" s="3"/>
      <c r="Z283" s="3"/>
      <c r="AC283" s="3"/>
      <c r="AD283" s="3"/>
      <c r="AE283" s="3"/>
      <c r="AF283" s="3"/>
      <c r="AG283" s="3"/>
      <c r="AH283" s="3"/>
      <c r="AI283" s="3"/>
      <c r="AJ283" s="3"/>
      <c r="AK283" s="3"/>
      <c r="AL283" s="6"/>
      <c r="AO283" s="7"/>
      <c r="AP283" s="7"/>
      <c r="AQ283" s="7"/>
    </row>
    <row r="284" spans="1:43" x14ac:dyDescent="0.25">
      <c r="A284" s="3">
        <f t="shared" si="5"/>
        <v>281</v>
      </c>
      <c r="O284" s="3"/>
      <c r="P284" s="3"/>
      <c r="Q284" s="3"/>
      <c r="R284" s="3"/>
      <c r="S284" s="3"/>
      <c r="T284" s="3"/>
      <c r="U284" s="3"/>
      <c r="W284" s="3"/>
      <c r="X284" s="3"/>
      <c r="Y284" s="3"/>
      <c r="Z284" s="3"/>
      <c r="AC284" s="3"/>
      <c r="AD284" s="3"/>
      <c r="AE284" s="3"/>
      <c r="AF284" s="3"/>
      <c r="AG284" s="3"/>
      <c r="AH284" s="3"/>
      <c r="AI284" s="3"/>
      <c r="AJ284" s="3"/>
      <c r="AK284" s="3"/>
      <c r="AL284" s="6"/>
      <c r="AO284" s="7"/>
      <c r="AP284" s="7"/>
      <c r="AQ284" s="7"/>
    </row>
    <row r="285" spans="1:43" x14ac:dyDescent="0.25">
      <c r="A285" s="3">
        <f t="shared" si="5"/>
        <v>282</v>
      </c>
      <c r="O285" s="3"/>
      <c r="P285" s="3"/>
      <c r="Q285" s="3"/>
      <c r="R285" s="3"/>
      <c r="S285" s="3"/>
      <c r="T285" s="3"/>
      <c r="U285" s="3"/>
      <c r="W285" s="3"/>
      <c r="X285" s="3"/>
      <c r="Y285" s="3"/>
      <c r="Z285" s="3"/>
      <c r="AC285" s="3"/>
      <c r="AD285" s="3"/>
      <c r="AE285" s="3"/>
      <c r="AF285" s="3"/>
      <c r="AG285" s="3"/>
      <c r="AH285" s="3"/>
      <c r="AI285" s="3"/>
      <c r="AJ285" s="3"/>
      <c r="AK285" s="3"/>
      <c r="AL285" s="6"/>
      <c r="AO285" s="7"/>
      <c r="AP285" s="7"/>
      <c r="AQ285" s="7"/>
    </row>
    <row r="286" spans="1:43" x14ac:dyDescent="0.25">
      <c r="A286" s="3">
        <f t="shared" si="5"/>
        <v>283</v>
      </c>
      <c r="O286" s="3"/>
      <c r="P286" s="3"/>
      <c r="Q286" s="3"/>
      <c r="R286" s="3"/>
      <c r="S286" s="3"/>
      <c r="T286" s="3"/>
      <c r="U286" s="3"/>
      <c r="W286" s="3"/>
      <c r="X286" s="3"/>
      <c r="Y286" s="3"/>
      <c r="Z286" s="3"/>
      <c r="AC286" s="3"/>
      <c r="AD286" s="3"/>
      <c r="AE286" s="3"/>
      <c r="AF286" s="3"/>
      <c r="AG286" s="3"/>
      <c r="AH286" s="3"/>
      <c r="AI286" s="3"/>
      <c r="AJ286" s="3"/>
      <c r="AK286" s="3"/>
      <c r="AL286" s="6"/>
      <c r="AO286" s="7"/>
      <c r="AP286" s="7"/>
      <c r="AQ286" s="7"/>
    </row>
    <row r="287" spans="1:43" x14ac:dyDescent="0.25">
      <c r="A287" s="3">
        <f t="shared" si="5"/>
        <v>284</v>
      </c>
      <c r="O287" s="3"/>
      <c r="P287" s="3"/>
      <c r="Q287" s="3"/>
      <c r="R287" s="3"/>
      <c r="S287" s="3"/>
      <c r="T287" s="3"/>
      <c r="U287" s="3"/>
      <c r="W287" s="3"/>
      <c r="X287" s="3"/>
      <c r="Y287" s="3"/>
      <c r="Z287" s="3"/>
      <c r="AC287" s="3"/>
      <c r="AD287" s="3"/>
      <c r="AE287" s="3"/>
      <c r="AF287" s="3"/>
      <c r="AG287" s="3"/>
      <c r="AH287" s="3"/>
      <c r="AI287" s="3"/>
      <c r="AJ287" s="3"/>
      <c r="AK287" s="3"/>
      <c r="AL287" s="6"/>
      <c r="AO287" s="7"/>
      <c r="AP287" s="7"/>
      <c r="AQ287" s="7"/>
    </row>
    <row r="288" spans="1:43" x14ac:dyDescent="0.25">
      <c r="A288" s="3">
        <f t="shared" si="5"/>
        <v>285</v>
      </c>
      <c r="O288" s="3"/>
      <c r="P288" s="3"/>
      <c r="Q288" s="3"/>
      <c r="R288" s="3"/>
      <c r="S288" s="3"/>
      <c r="T288" s="3"/>
      <c r="U288" s="3"/>
      <c r="W288" s="3"/>
      <c r="X288" s="3"/>
      <c r="Y288" s="3"/>
      <c r="Z288" s="3"/>
      <c r="AC288" s="3"/>
      <c r="AD288" s="3"/>
      <c r="AE288" s="3"/>
      <c r="AF288" s="3"/>
      <c r="AG288" s="3"/>
      <c r="AH288" s="3"/>
      <c r="AI288" s="3"/>
      <c r="AJ288" s="3"/>
      <c r="AK288" s="3"/>
      <c r="AL288" s="6"/>
      <c r="AO288" s="7"/>
      <c r="AP288" s="7"/>
      <c r="AQ288" s="7"/>
    </row>
    <row r="289" spans="1:43" x14ac:dyDescent="0.25">
      <c r="A289" s="3">
        <f t="shared" si="5"/>
        <v>286</v>
      </c>
      <c r="O289" s="3"/>
      <c r="P289" s="3"/>
      <c r="Q289" s="3"/>
      <c r="R289" s="3"/>
      <c r="S289" s="3"/>
      <c r="T289" s="3"/>
      <c r="U289" s="3"/>
      <c r="W289" s="3"/>
      <c r="X289" s="3"/>
      <c r="Y289" s="3"/>
      <c r="Z289" s="3"/>
      <c r="AC289" s="3"/>
      <c r="AD289" s="3"/>
      <c r="AE289" s="3"/>
      <c r="AF289" s="3"/>
      <c r="AG289" s="3"/>
      <c r="AH289" s="3"/>
      <c r="AI289" s="3"/>
      <c r="AJ289" s="3"/>
      <c r="AK289" s="3"/>
      <c r="AL289" s="6"/>
      <c r="AO289" s="7"/>
      <c r="AP289" s="7"/>
      <c r="AQ289" s="7"/>
    </row>
    <row r="290" spans="1:43" x14ac:dyDescent="0.25">
      <c r="A290" s="3">
        <f t="shared" si="5"/>
        <v>287</v>
      </c>
      <c r="O290" s="3"/>
      <c r="P290" s="3"/>
      <c r="Q290" s="3"/>
      <c r="R290" s="3"/>
      <c r="S290" s="3"/>
      <c r="T290" s="3"/>
      <c r="U290" s="3"/>
      <c r="W290" s="3"/>
      <c r="X290" s="3"/>
      <c r="Y290" s="3"/>
      <c r="Z290" s="3"/>
      <c r="AC290" s="3"/>
      <c r="AD290" s="3"/>
      <c r="AE290" s="3"/>
      <c r="AF290" s="3"/>
      <c r="AG290" s="3"/>
      <c r="AH290" s="3"/>
      <c r="AI290" s="3"/>
      <c r="AJ290" s="3"/>
      <c r="AK290" s="3"/>
      <c r="AL290" s="6"/>
      <c r="AO290" s="7"/>
      <c r="AP290" s="7"/>
      <c r="AQ290" s="7"/>
    </row>
    <row r="291" spans="1:43" x14ac:dyDescent="0.25">
      <c r="A291" s="3">
        <f t="shared" si="5"/>
        <v>288</v>
      </c>
      <c r="O291" s="3"/>
      <c r="P291" s="3"/>
      <c r="Q291" s="3"/>
      <c r="R291" s="3"/>
      <c r="S291" s="3"/>
      <c r="T291" s="3"/>
      <c r="U291" s="3"/>
      <c r="W291" s="3"/>
      <c r="X291" s="3"/>
      <c r="Y291" s="3"/>
      <c r="Z291" s="3"/>
      <c r="AC291" s="3"/>
      <c r="AD291" s="3"/>
      <c r="AE291" s="3"/>
      <c r="AF291" s="3"/>
      <c r="AG291" s="3"/>
      <c r="AH291" s="3"/>
      <c r="AI291" s="3"/>
      <c r="AJ291" s="3"/>
      <c r="AK291" s="3"/>
      <c r="AL291" s="6"/>
      <c r="AO291" s="7"/>
      <c r="AP291" s="7"/>
      <c r="AQ291" s="7"/>
    </row>
    <row r="292" spans="1:43" x14ac:dyDescent="0.25">
      <c r="A292" s="3">
        <f t="shared" si="5"/>
        <v>289</v>
      </c>
      <c r="O292" s="3"/>
      <c r="P292" s="3"/>
      <c r="Q292" s="3"/>
      <c r="R292" s="3"/>
      <c r="S292" s="3"/>
      <c r="T292" s="3"/>
      <c r="U292" s="3"/>
      <c r="W292" s="3"/>
      <c r="X292" s="3"/>
      <c r="Y292" s="3"/>
      <c r="Z292" s="3"/>
      <c r="AC292" s="3"/>
      <c r="AD292" s="3"/>
      <c r="AE292" s="3"/>
      <c r="AF292" s="3"/>
      <c r="AG292" s="3"/>
      <c r="AH292" s="3"/>
      <c r="AI292" s="3"/>
      <c r="AJ292" s="3"/>
      <c r="AK292" s="3"/>
      <c r="AL292" s="6"/>
      <c r="AO292" s="7"/>
      <c r="AP292" s="7"/>
      <c r="AQ292" s="7"/>
    </row>
    <row r="293" spans="1:43" x14ac:dyDescent="0.25">
      <c r="A293" s="3">
        <f t="shared" si="5"/>
        <v>290</v>
      </c>
      <c r="O293" s="3"/>
      <c r="P293" s="3"/>
      <c r="Q293" s="3"/>
      <c r="R293" s="3"/>
      <c r="S293" s="3"/>
      <c r="T293" s="3"/>
      <c r="U293" s="3"/>
      <c r="W293" s="3"/>
      <c r="X293" s="3"/>
      <c r="Y293" s="3"/>
      <c r="Z293" s="3"/>
      <c r="AC293" s="3"/>
      <c r="AD293" s="3"/>
      <c r="AE293" s="3"/>
      <c r="AF293" s="3"/>
      <c r="AG293" s="3"/>
      <c r="AH293" s="3"/>
      <c r="AI293" s="3"/>
      <c r="AJ293" s="3"/>
      <c r="AK293" s="3"/>
      <c r="AL293" s="6"/>
      <c r="AO293" s="7"/>
      <c r="AP293" s="7"/>
      <c r="AQ293" s="7"/>
    </row>
    <row r="294" spans="1:43" x14ac:dyDescent="0.25">
      <c r="A294" s="3">
        <f t="shared" si="5"/>
        <v>291</v>
      </c>
      <c r="O294" s="3"/>
      <c r="P294" s="3"/>
      <c r="Q294" s="3"/>
      <c r="R294" s="3"/>
      <c r="S294" s="3"/>
      <c r="T294" s="3"/>
      <c r="U294" s="3"/>
      <c r="W294" s="3"/>
      <c r="X294" s="3"/>
      <c r="Y294" s="3"/>
      <c r="Z294" s="3"/>
      <c r="AC294" s="3"/>
      <c r="AD294" s="3"/>
      <c r="AE294" s="3"/>
      <c r="AF294" s="3"/>
      <c r="AG294" s="3"/>
      <c r="AH294" s="3"/>
      <c r="AI294" s="3"/>
      <c r="AJ294" s="3"/>
      <c r="AK294" s="3"/>
      <c r="AL294" s="6"/>
      <c r="AO294" s="7"/>
      <c r="AP294" s="7"/>
      <c r="AQ294" s="7"/>
    </row>
    <row r="295" spans="1:43" x14ac:dyDescent="0.25">
      <c r="A295" s="3">
        <f t="shared" si="5"/>
        <v>292</v>
      </c>
      <c r="O295" s="3"/>
      <c r="P295" s="3"/>
      <c r="Q295" s="3"/>
      <c r="R295" s="3"/>
      <c r="S295" s="3"/>
      <c r="T295" s="3"/>
      <c r="U295" s="3"/>
      <c r="W295" s="3"/>
      <c r="X295" s="3"/>
      <c r="Y295" s="3"/>
      <c r="Z295" s="3"/>
      <c r="AC295" s="3"/>
      <c r="AD295" s="3"/>
      <c r="AE295" s="3"/>
      <c r="AF295" s="3"/>
      <c r="AG295" s="3"/>
      <c r="AH295" s="3"/>
      <c r="AI295" s="3"/>
      <c r="AJ295" s="3"/>
      <c r="AK295" s="3"/>
      <c r="AL295" s="6"/>
      <c r="AO295" s="7"/>
      <c r="AP295" s="7"/>
      <c r="AQ295" s="7"/>
    </row>
    <row r="296" spans="1:43" x14ac:dyDescent="0.25">
      <c r="A296" s="3">
        <f t="shared" si="5"/>
        <v>293</v>
      </c>
      <c r="O296" s="3"/>
      <c r="P296" s="3"/>
      <c r="Q296" s="3"/>
      <c r="R296" s="3"/>
      <c r="S296" s="3"/>
      <c r="T296" s="3"/>
      <c r="U296" s="3"/>
      <c r="W296" s="3"/>
      <c r="X296" s="3"/>
      <c r="Y296" s="3"/>
      <c r="Z296" s="3"/>
      <c r="AC296" s="3"/>
      <c r="AD296" s="3"/>
      <c r="AE296" s="3"/>
      <c r="AF296" s="3"/>
      <c r="AG296" s="3"/>
      <c r="AH296" s="3"/>
      <c r="AI296" s="3"/>
      <c r="AJ296" s="3"/>
      <c r="AK296" s="3"/>
      <c r="AL296" s="6"/>
      <c r="AO296" s="7"/>
      <c r="AP296" s="7"/>
      <c r="AQ296" s="7"/>
    </row>
    <row r="297" spans="1:43" x14ac:dyDescent="0.25">
      <c r="A297" s="3">
        <f t="shared" si="5"/>
        <v>294</v>
      </c>
      <c r="O297" s="3"/>
      <c r="P297" s="3"/>
      <c r="Q297" s="3"/>
      <c r="R297" s="3"/>
      <c r="S297" s="3"/>
      <c r="T297" s="3"/>
      <c r="U297" s="3"/>
      <c r="W297" s="3"/>
      <c r="X297" s="3"/>
      <c r="Y297" s="3"/>
      <c r="Z297" s="3"/>
      <c r="AC297" s="3"/>
      <c r="AD297" s="3"/>
      <c r="AE297" s="3"/>
      <c r="AF297" s="3"/>
      <c r="AG297" s="3"/>
      <c r="AH297" s="3"/>
      <c r="AI297" s="3"/>
      <c r="AJ297" s="3"/>
      <c r="AK297" s="3"/>
      <c r="AL297" s="6"/>
      <c r="AO297" s="7"/>
      <c r="AP297" s="7"/>
      <c r="AQ297" s="7"/>
    </row>
    <row r="298" spans="1:43" x14ac:dyDescent="0.25">
      <c r="A298" s="3">
        <f t="shared" si="5"/>
        <v>295</v>
      </c>
      <c r="O298" s="3"/>
      <c r="P298" s="3"/>
      <c r="Q298" s="3"/>
      <c r="R298" s="3"/>
      <c r="S298" s="3"/>
      <c r="T298" s="3"/>
      <c r="U298" s="3"/>
      <c r="W298" s="3"/>
      <c r="X298" s="3"/>
      <c r="Y298" s="3"/>
      <c r="Z298" s="3"/>
      <c r="AC298" s="3"/>
      <c r="AD298" s="3"/>
      <c r="AE298" s="3"/>
      <c r="AF298" s="3"/>
      <c r="AG298" s="3"/>
      <c r="AH298" s="3"/>
      <c r="AI298" s="3"/>
      <c r="AJ298" s="3"/>
      <c r="AK298" s="3"/>
      <c r="AL298" s="6"/>
      <c r="AO298" s="7"/>
      <c r="AP298" s="7"/>
      <c r="AQ298" s="7"/>
    </row>
    <row r="299" spans="1:43" x14ac:dyDescent="0.25">
      <c r="A299" s="3">
        <f t="shared" si="5"/>
        <v>296</v>
      </c>
      <c r="O299" s="3"/>
      <c r="P299" s="3"/>
      <c r="Q299" s="3"/>
      <c r="R299" s="3"/>
      <c r="S299" s="3"/>
      <c r="T299" s="3"/>
      <c r="U299" s="3"/>
      <c r="W299" s="3"/>
      <c r="X299" s="3"/>
      <c r="Y299" s="3"/>
      <c r="Z299" s="3"/>
      <c r="AC299" s="3"/>
      <c r="AD299" s="3"/>
      <c r="AE299" s="3"/>
      <c r="AF299" s="3"/>
      <c r="AG299" s="3"/>
      <c r="AH299" s="3"/>
      <c r="AI299" s="3"/>
      <c r="AJ299" s="3"/>
      <c r="AK299" s="3"/>
      <c r="AL299" s="6"/>
      <c r="AO299" s="7"/>
      <c r="AP299" s="7"/>
      <c r="AQ299" s="7"/>
    </row>
    <row r="300" spans="1:43" x14ac:dyDescent="0.25">
      <c r="A300" s="3">
        <f t="shared" si="5"/>
        <v>297</v>
      </c>
      <c r="O300" s="3"/>
      <c r="P300" s="3"/>
      <c r="Q300" s="3"/>
      <c r="R300" s="3"/>
      <c r="S300" s="3"/>
      <c r="T300" s="3"/>
      <c r="U300" s="3"/>
      <c r="W300" s="3"/>
      <c r="X300" s="3"/>
      <c r="Y300" s="3"/>
      <c r="Z300" s="3"/>
      <c r="AC300" s="3"/>
      <c r="AD300" s="3"/>
      <c r="AE300" s="3"/>
      <c r="AF300" s="3"/>
      <c r="AG300" s="3"/>
      <c r="AH300" s="3"/>
      <c r="AI300" s="3"/>
      <c r="AJ300" s="3"/>
      <c r="AK300" s="3"/>
      <c r="AL300" s="6"/>
      <c r="AO300" s="7"/>
      <c r="AP300" s="7"/>
      <c r="AQ300" s="7"/>
    </row>
    <row r="301" spans="1:43" x14ac:dyDescent="0.25">
      <c r="A301" s="3">
        <f t="shared" si="5"/>
        <v>298</v>
      </c>
      <c r="O301" s="3"/>
      <c r="P301" s="3"/>
      <c r="Q301" s="3"/>
      <c r="R301" s="3"/>
      <c r="S301" s="3"/>
      <c r="T301" s="3"/>
      <c r="U301" s="3"/>
      <c r="W301" s="3"/>
      <c r="X301" s="3"/>
      <c r="Y301" s="3"/>
      <c r="Z301" s="3"/>
      <c r="AC301" s="3"/>
      <c r="AD301" s="3"/>
      <c r="AE301" s="3"/>
      <c r="AF301" s="3"/>
      <c r="AG301" s="3"/>
      <c r="AH301" s="3"/>
      <c r="AI301" s="3"/>
      <c r="AJ301" s="3"/>
      <c r="AK301" s="3"/>
      <c r="AL301" s="6"/>
      <c r="AO301" s="7"/>
      <c r="AP301" s="7"/>
      <c r="AQ301" s="7"/>
    </row>
    <row r="302" spans="1:43" x14ac:dyDescent="0.25">
      <c r="A302" s="3">
        <f t="shared" si="5"/>
        <v>299</v>
      </c>
      <c r="O302" s="3"/>
      <c r="P302" s="3"/>
      <c r="Q302" s="3"/>
      <c r="R302" s="3"/>
      <c r="S302" s="3"/>
      <c r="T302" s="3"/>
      <c r="U302" s="3"/>
      <c r="W302" s="3"/>
      <c r="X302" s="3"/>
      <c r="Y302" s="3"/>
      <c r="Z302" s="3"/>
      <c r="AC302" s="3"/>
      <c r="AD302" s="3"/>
      <c r="AE302" s="3"/>
      <c r="AF302" s="3"/>
      <c r="AG302" s="3"/>
      <c r="AH302" s="3"/>
      <c r="AI302" s="3"/>
      <c r="AJ302" s="3"/>
      <c r="AK302" s="3"/>
      <c r="AL302" s="6"/>
      <c r="AO302" s="7"/>
      <c r="AP302" s="7"/>
      <c r="AQ302" s="7"/>
    </row>
    <row r="303" spans="1:43" x14ac:dyDescent="0.25">
      <c r="A303" s="3">
        <f t="shared" si="5"/>
        <v>300</v>
      </c>
      <c r="O303" s="3"/>
      <c r="P303" s="3"/>
      <c r="Q303" s="3"/>
      <c r="R303" s="3"/>
      <c r="S303" s="3"/>
      <c r="T303" s="3"/>
      <c r="U303" s="3"/>
      <c r="W303" s="3"/>
      <c r="X303" s="3"/>
      <c r="Y303" s="3"/>
      <c r="Z303" s="3"/>
      <c r="AC303" s="3"/>
      <c r="AD303" s="3"/>
      <c r="AE303" s="3"/>
      <c r="AF303" s="3"/>
      <c r="AG303" s="3"/>
      <c r="AH303" s="3"/>
      <c r="AI303" s="3"/>
      <c r="AJ303" s="3"/>
      <c r="AK303" s="3"/>
      <c r="AL303" s="6"/>
      <c r="AO303" s="7"/>
      <c r="AP303" s="7"/>
      <c r="AQ303" s="7"/>
    </row>
    <row r="304" spans="1:43" x14ac:dyDescent="0.25">
      <c r="A304" s="3">
        <f t="shared" si="5"/>
        <v>301</v>
      </c>
      <c r="O304" s="3"/>
      <c r="P304" s="3"/>
      <c r="Q304" s="3"/>
      <c r="R304" s="3"/>
      <c r="S304" s="3"/>
      <c r="T304" s="3"/>
      <c r="U304" s="3"/>
      <c r="W304" s="3"/>
      <c r="X304" s="3"/>
      <c r="Y304" s="3"/>
      <c r="Z304" s="3"/>
      <c r="AC304" s="3"/>
      <c r="AD304" s="3"/>
      <c r="AE304" s="3"/>
      <c r="AF304" s="3"/>
      <c r="AG304" s="3"/>
      <c r="AH304" s="3"/>
      <c r="AI304" s="3"/>
      <c r="AJ304" s="3"/>
      <c r="AK304" s="3"/>
      <c r="AL304" s="6"/>
      <c r="AO304" s="7"/>
      <c r="AP304" s="7"/>
      <c r="AQ304" s="7"/>
    </row>
    <row r="305" spans="1:43" x14ac:dyDescent="0.25">
      <c r="A305" s="3">
        <f t="shared" si="5"/>
        <v>302</v>
      </c>
      <c r="O305" s="3"/>
      <c r="P305" s="3"/>
      <c r="Q305" s="3"/>
      <c r="R305" s="3"/>
      <c r="S305" s="3"/>
      <c r="T305" s="3"/>
      <c r="U305" s="3"/>
      <c r="W305" s="3"/>
      <c r="X305" s="3"/>
      <c r="Y305" s="3"/>
      <c r="Z305" s="3"/>
      <c r="AC305" s="3"/>
      <c r="AD305" s="3"/>
      <c r="AE305" s="3"/>
      <c r="AF305" s="3"/>
      <c r="AG305" s="3"/>
      <c r="AH305" s="3"/>
      <c r="AI305" s="3"/>
      <c r="AJ305" s="3"/>
      <c r="AK305" s="3"/>
      <c r="AL305" s="6"/>
      <c r="AO305" s="7"/>
      <c r="AP305" s="7"/>
      <c r="AQ305" s="7"/>
    </row>
    <row r="306" spans="1:43" x14ac:dyDescent="0.25">
      <c r="A306" s="3">
        <f t="shared" si="5"/>
        <v>303</v>
      </c>
      <c r="O306" s="3"/>
      <c r="P306" s="3"/>
      <c r="Q306" s="3"/>
      <c r="R306" s="3"/>
      <c r="S306" s="3"/>
      <c r="T306" s="3"/>
      <c r="U306" s="3"/>
      <c r="W306" s="3"/>
      <c r="X306" s="3"/>
      <c r="Y306" s="3"/>
      <c r="Z306" s="3"/>
      <c r="AC306" s="3"/>
      <c r="AD306" s="3"/>
      <c r="AE306" s="3"/>
      <c r="AF306" s="3"/>
      <c r="AG306" s="3"/>
      <c r="AH306" s="3"/>
      <c r="AI306" s="3"/>
      <c r="AJ306" s="3"/>
      <c r="AK306" s="3"/>
      <c r="AL306" s="6"/>
      <c r="AO306" s="7"/>
      <c r="AP306" s="7"/>
      <c r="AQ306" s="7"/>
    </row>
    <row r="307" spans="1:43" x14ac:dyDescent="0.25">
      <c r="A307" s="3">
        <f t="shared" si="5"/>
        <v>304</v>
      </c>
      <c r="O307" s="3"/>
      <c r="P307" s="3"/>
      <c r="Q307" s="3"/>
      <c r="R307" s="3"/>
      <c r="S307" s="3"/>
      <c r="T307" s="3"/>
      <c r="U307" s="3"/>
      <c r="W307" s="3"/>
      <c r="X307" s="3"/>
      <c r="Y307" s="3"/>
      <c r="Z307" s="3"/>
      <c r="AC307" s="3"/>
      <c r="AD307" s="3"/>
      <c r="AE307" s="3"/>
      <c r="AF307" s="3"/>
      <c r="AG307" s="3"/>
      <c r="AH307" s="3"/>
      <c r="AI307" s="3"/>
      <c r="AJ307" s="3"/>
      <c r="AK307" s="3"/>
      <c r="AL307" s="6"/>
      <c r="AO307" s="7"/>
      <c r="AP307" s="7"/>
      <c r="AQ307" s="7"/>
    </row>
    <row r="308" spans="1:43" x14ac:dyDescent="0.25">
      <c r="A308" s="3">
        <f t="shared" si="5"/>
        <v>305</v>
      </c>
      <c r="O308" s="3"/>
      <c r="P308" s="3"/>
      <c r="Q308" s="3"/>
      <c r="R308" s="3"/>
      <c r="S308" s="3"/>
      <c r="T308" s="3"/>
      <c r="U308" s="3"/>
      <c r="W308" s="3"/>
      <c r="X308" s="3"/>
      <c r="Y308" s="3"/>
      <c r="Z308" s="3"/>
      <c r="AC308" s="3"/>
      <c r="AD308" s="3"/>
      <c r="AE308" s="3"/>
      <c r="AF308" s="3"/>
      <c r="AG308" s="3"/>
      <c r="AH308" s="3"/>
      <c r="AI308" s="3"/>
      <c r="AJ308" s="3"/>
      <c r="AK308" s="3"/>
      <c r="AL308" s="6"/>
      <c r="AO308" s="7"/>
      <c r="AP308" s="7"/>
      <c r="AQ308" s="7"/>
    </row>
    <row r="309" spans="1:43" x14ac:dyDescent="0.25">
      <c r="A309" s="3">
        <f t="shared" si="5"/>
        <v>306</v>
      </c>
      <c r="O309" s="3"/>
      <c r="P309" s="3"/>
      <c r="Q309" s="3"/>
      <c r="R309" s="3"/>
      <c r="S309" s="3"/>
      <c r="T309" s="3"/>
      <c r="U309" s="3"/>
      <c r="W309" s="3"/>
      <c r="X309" s="3"/>
      <c r="Y309" s="3"/>
      <c r="Z309" s="3"/>
      <c r="AC309" s="3"/>
      <c r="AD309" s="3"/>
      <c r="AE309" s="3"/>
      <c r="AF309" s="3"/>
      <c r="AG309" s="3"/>
      <c r="AH309" s="3"/>
      <c r="AI309" s="3"/>
      <c r="AJ309" s="3"/>
      <c r="AK309" s="3"/>
      <c r="AL309" s="6"/>
      <c r="AO309" s="7"/>
      <c r="AP309" s="7"/>
      <c r="AQ309" s="7"/>
    </row>
    <row r="310" spans="1:43" x14ac:dyDescent="0.25">
      <c r="A310" s="3">
        <f t="shared" si="5"/>
        <v>307</v>
      </c>
      <c r="O310" s="3"/>
      <c r="P310" s="3"/>
      <c r="Q310" s="3"/>
      <c r="R310" s="3"/>
      <c r="S310" s="3"/>
      <c r="T310" s="3"/>
      <c r="U310" s="3"/>
      <c r="W310" s="3"/>
      <c r="X310" s="3"/>
      <c r="Y310" s="3"/>
      <c r="Z310" s="3"/>
      <c r="AC310" s="3"/>
      <c r="AD310" s="3"/>
      <c r="AE310" s="3"/>
      <c r="AF310" s="3"/>
      <c r="AG310" s="3"/>
      <c r="AH310" s="3"/>
      <c r="AI310" s="3"/>
      <c r="AJ310" s="3"/>
      <c r="AK310" s="3"/>
      <c r="AL310" s="6"/>
      <c r="AO310" s="7"/>
      <c r="AP310" s="7"/>
      <c r="AQ310" s="7"/>
    </row>
    <row r="311" spans="1:43" x14ac:dyDescent="0.25">
      <c r="A311" s="3">
        <f t="shared" si="5"/>
        <v>308</v>
      </c>
      <c r="O311" s="3"/>
      <c r="P311" s="3"/>
      <c r="Q311" s="3"/>
      <c r="R311" s="3"/>
      <c r="S311" s="3"/>
      <c r="T311" s="3"/>
      <c r="U311" s="3"/>
      <c r="W311" s="3"/>
      <c r="X311" s="3"/>
      <c r="Y311" s="3"/>
      <c r="Z311" s="3"/>
      <c r="AC311" s="3"/>
      <c r="AD311" s="3"/>
      <c r="AE311" s="3"/>
      <c r="AF311" s="3"/>
      <c r="AG311" s="3"/>
      <c r="AH311" s="3"/>
      <c r="AI311" s="3"/>
      <c r="AJ311" s="3"/>
      <c r="AK311" s="3"/>
      <c r="AL311" s="6"/>
      <c r="AO311" s="7"/>
      <c r="AP311" s="7"/>
      <c r="AQ311" s="7"/>
    </row>
    <row r="312" spans="1:43" x14ac:dyDescent="0.25">
      <c r="A312" s="3">
        <f t="shared" si="5"/>
        <v>309</v>
      </c>
      <c r="O312" s="3"/>
      <c r="P312" s="3"/>
      <c r="Q312" s="3"/>
      <c r="R312" s="3"/>
      <c r="S312" s="3"/>
      <c r="T312" s="3"/>
      <c r="U312" s="3"/>
      <c r="W312" s="3"/>
      <c r="X312" s="3"/>
      <c r="Y312" s="3"/>
      <c r="Z312" s="3"/>
      <c r="AC312" s="3"/>
      <c r="AD312" s="3"/>
      <c r="AE312" s="3"/>
      <c r="AF312" s="3"/>
      <c r="AG312" s="3"/>
      <c r="AH312" s="3"/>
      <c r="AI312" s="3"/>
      <c r="AJ312" s="3"/>
      <c r="AK312" s="3"/>
      <c r="AL312" s="6"/>
      <c r="AO312" s="7"/>
      <c r="AP312" s="7"/>
      <c r="AQ312" s="7"/>
    </row>
    <row r="313" spans="1:43" x14ac:dyDescent="0.25">
      <c r="A313" s="3">
        <f t="shared" si="5"/>
        <v>310</v>
      </c>
      <c r="O313" s="3"/>
      <c r="P313" s="3"/>
      <c r="Q313" s="3"/>
      <c r="R313" s="3"/>
      <c r="S313" s="3"/>
      <c r="T313" s="3"/>
      <c r="U313" s="3"/>
      <c r="W313" s="3"/>
      <c r="X313" s="3"/>
      <c r="Y313" s="3"/>
      <c r="Z313" s="3"/>
      <c r="AC313" s="3"/>
      <c r="AD313" s="3"/>
      <c r="AE313" s="3"/>
      <c r="AF313" s="3"/>
      <c r="AG313" s="3"/>
      <c r="AH313" s="3"/>
      <c r="AI313" s="3"/>
      <c r="AJ313" s="3"/>
      <c r="AK313" s="3"/>
      <c r="AL313" s="6"/>
      <c r="AO313" s="7"/>
      <c r="AP313" s="7"/>
      <c r="AQ313" s="7"/>
    </row>
    <row r="314" spans="1:43" x14ac:dyDescent="0.25">
      <c r="A314" s="3">
        <f t="shared" si="5"/>
        <v>311</v>
      </c>
      <c r="O314" s="3"/>
      <c r="P314" s="3"/>
      <c r="Q314" s="3"/>
      <c r="R314" s="3"/>
      <c r="S314" s="3"/>
      <c r="T314" s="3"/>
      <c r="U314" s="3"/>
      <c r="W314" s="3"/>
      <c r="X314" s="3"/>
      <c r="Y314" s="3"/>
      <c r="Z314" s="3"/>
      <c r="AC314" s="3"/>
      <c r="AD314" s="3"/>
      <c r="AE314" s="3"/>
      <c r="AF314" s="3"/>
      <c r="AG314" s="3"/>
      <c r="AH314" s="3"/>
      <c r="AI314" s="3"/>
      <c r="AJ314" s="3"/>
      <c r="AK314" s="3"/>
      <c r="AL314" s="6"/>
      <c r="AO314" s="7"/>
      <c r="AP314" s="7"/>
      <c r="AQ314" s="7"/>
    </row>
    <row r="315" spans="1:43" x14ac:dyDescent="0.25">
      <c r="A315" s="3">
        <f t="shared" si="5"/>
        <v>312</v>
      </c>
      <c r="O315" s="3"/>
      <c r="P315" s="3"/>
      <c r="Q315" s="3"/>
      <c r="R315" s="3"/>
      <c r="S315" s="3"/>
      <c r="T315" s="3"/>
      <c r="U315" s="3"/>
      <c r="W315" s="3"/>
      <c r="X315" s="3"/>
      <c r="Y315" s="3"/>
      <c r="Z315" s="3"/>
      <c r="AC315" s="3"/>
      <c r="AD315" s="3"/>
      <c r="AE315" s="3"/>
      <c r="AF315" s="3"/>
      <c r="AG315" s="3"/>
      <c r="AH315" s="3"/>
      <c r="AI315" s="3"/>
      <c r="AJ315" s="3"/>
      <c r="AK315" s="3"/>
      <c r="AL315" s="6"/>
      <c r="AO315" s="7"/>
      <c r="AP315" s="7"/>
      <c r="AQ315" s="7"/>
    </row>
    <row r="316" spans="1:43" x14ac:dyDescent="0.25">
      <c r="A316" s="3">
        <f t="shared" si="5"/>
        <v>313</v>
      </c>
      <c r="O316" s="3"/>
      <c r="P316" s="3"/>
      <c r="Q316" s="3"/>
      <c r="R316" s="3"/>
      <c r="S316" s="3"/>
      <c r="T316" s="3"/>
      <c r="U316" s="3"/>
      <c r="W316" s="3"/>
      <c r="X316" s="3"/>
      <c r="Y316" s="3"/>
      <c r="Z316" s="3"/>
      <c r="AC316" s="3"/>
      <c r="AD316" s="3"/>
      <c r="AE316" s="3"/>
      <c r="AF316" s="3"/>
      <c r="AG316" s="3"/>
      <c r="AH316" s="3"/>
      <c r="AI316" s="3"/>
      <c r="AJ316" s="3"/>
      <c r="AK316" s="3"/>
      <c r="AL316" s="6"/>
      <c r="AO316" s="7"/>
      <c r="AP316" s="7"/>
      <c r="AQ316" s="7"/>
    </row>
    <row r="317" spans="1:43" x14ac:dyDescent="0.25">
      <c r="A317" s="3">
        <f t="shared" si="5"/>
        <v>314</v>
      </c>
      <c r="O317" s="3"/>
      <c r="P317" s="3"/>
      <c r="Q317" s="3"/>
      <c r="R317" s="3"/>
      <c r="S317" s="3"/>
      <c r="T317" s="3"/>
      <c r="U317" s="3"/>
      <c r="W317" s="3"/>
      <c r="X317" s="3"/>
      <c r="Y317" s="3"/>
      <c r="Z317" s="3"/>
      <c r="AC317" s="3"/>
      <c r="AD317" s="3"/>
      <c r="AE317" s="3"/>
      <c r="AF317" s="3"/>
      <c r="AG317" s="3"/>
      <c r="AH317" s="3"/>
      <c r="AI317" s="3"/>
      <c r="AJ317" s="3"/>
      <c r="AK317" s="3"/>
      <c r="AL317" s="6"/>
      <c r="AO317" s="7"/>
      <c r="AP317" s="7"/>
      <c r="AQ317" s="7"/>
    </row>
    <row r="318" spans="1:43" x14ac:dyDescent="0.25">
      <c r="A318" s="3">
        <f t="shared" si="5"/>
        <v>315</v>
      </c>
      <c r="O318" s="3"/>
      <c r="P318" s="3"/>
      <c r="Q318" s="3"/>
      <c r="R318" s="3"/>
      <c r="S318" s="3"/>
      <c r="T318" s="3"/>
      <c r="U318" s="3"/>
      <c r="W318" s="3"/>
      <c r="X318" s="3"/>
      <c r="Y318" s="3"/>
      <c r="Z318" s="3"/>
      <c r="AC318" s="3"/>
      <c r="AD318" s="3"/>
      <c r="AE318" s="3"/>
      <c r="AF318" s="3"/>
      <c r="AG318" s="3"/>
      <c r="AH318" s="3"/>
      <c r="AI318" s="3"/>
      <c r="AJ318" s="3"/>
      <c r="AK318" s="3"/>
      <c r="AL318" s="6"/>
      <c r="AO318" s="7"/>
      <c r="AP318" s="7"/>
      <c r="AQ318" s="7"/>
    </row>
    <row r="319" spans="1:43" x14ac:dyDescent="0.25">
      <c r="A319" s="3">
        <f t="shared" si="5"/>
        <v>316</v>
      </c>
      <c r="O319" s="3"/>
      <c r="P319" s="3"/>
      <c r="Q319" s="3"/>
      <c r="R319" s="3"/>
      <c r="S319" s="3"/>
      <c r="T319" s="3"/>
      <c r="U319" s="3"/>
      <c r="W319" s="3"/>
      <c r="X319" s="3"/>
      <c r="Y319" s="3"/>
      <c r="Z319" s="3"/>
      <c r="AC319" s="3"/>
      <c r="AD319" s="3"/>
      <c r="AE319" s="3"/>
      <c r="AF319" s="3"/>
      <c r="AG319" s="3"/>
      <c r="AH319" s="3"/>
      <c r="AI319" s="3"/>
      <c r="AJ319" s="3"/>
      <c r="AK319" s="3"/>
      <c r="AL319" s="6"/>
      <c r="AO319" s="7"/>
      <c r="AP319" s="7"/>
      <c r="AQ319" s="7"/>
    </row>
    <row r="320" spans="1:43" x14ac:dyDescent="0.25">
      <c r="A320" s="3">
        <f t="shared" si="5"/>
        <v>317</v>
      </c>
      <c r="O320" s="3"/>
      <c r="P320" s="3"/>
      <c r="Q320" s="3"/>
      <c r="R320" s="3"/>
      <c r="S320" s="3"/>
      <c r="T320" s="3"/>
      <c r="U320" s="3"/>
      <c r="W320" s="3"/>
      <c r="X320" s="3"/>
      <c r="Y320" s="3"/>
      <c r="Z320" s="3"/>
      <c r="AC320" s="3"/>
      <c r="AD320" s="3"/>
      <c r="AE320" s="3"/>
      <c r="AF320" s="3"/>
      <c r="AG320" s="3"/>
      <c r="AH320" s="3"/>
      <c r="AI320" s="3"/>
      <c r="AJ320" s="3"/>
      <c r="AK320" s="3"/>
      <c r="AL320" s="6"/>
      <c r="AO320" s="7"/>
      <c r="AP320" s="7"/>
      <c r="AQ320" s="7"/>
    </row>
    <row r="321" spans="1:43" x14ac:dyDescent="0.25">
      <c r="A321" s="3">
        <f t="shared" si="5"/>
        <v>318</v>
      </c>
      <c r="O321" s="3"/>
      <c r="P321" s="3"/>
      <c r="Q321" s="3"/>
      <c r="R321" s="3"/>
      <c r="S321" s="3"/>
      <c r="T321" s="3"/>
      <c r="U321" s="3"/>
      <c r="W321" s="3"/>
      <c r="X321" s="3"/>
      <c r="Y321" s="3"/>
      <c r="Z321" s="3"/>
      <c r="AC321" s="3"/>
      <c r="AD321" s="3"/>
      <c r="AE321" s="3"/>
      <c r="AF321" s="3"/>
      <c r="AG321" s="3"/>
      <c r="AH321" s="3"/>
      <c r="AI321" s="3"/>
      <c r="AJ321" s="3"/>
      <c r="AK321" s="3"/>
      <c r="AL321" s="6"/>
      <c r="AO321" s="7"/>
      <c r="AP321" s="7"/>
      <c r="AQ321" s="7"/>
    </row>
    <row r="322" spans="1:43" x14ac:dyDescent="0.25">
      <c r="A322" s="3">
        <f t="shared" si="5"/>
        <v>319</v>
      </c>
      <c r="O322" s="3"/>
      <c r="P322" s="3"/>
      <c r="Q322" s="3"/>
      <c r="R322" s="3"/>
      <c r="S322" s="3"/>
      <c r="T322" s="3"/>
      <c r="U322" s="3"/>
      <c r="W322" s="3"/>
      <c r="X322" s="3"/>
      <c r="Y322" s="3"/>
      <c r="Z322" s="3"/>
      <c r="AC322" s="3"/>
      <c r="AD322" s="3"/>
      <c r="AE322" s="3"/>
      <c r="AF322" s="3"/>
      <c r="AG322" s="3"/>
      <c r="AH322" s="3"/>
      <c r="AI322" s="3"/>
      <c r="AJ322" s="3"/>
      <c r="AK322" s="3"/>
      <c r="AL322" s="6"/>
      <c r="AO322" s="7"/>
      <c r="AP322" s="7"/>
      <c r="AQ322" s="7"/>
    </row>
    <row r="323" spans="1:43" x14ac:dyDescent="0.25">
      <c r="A323" s="3">
        <f t="shared" si="5"/>
        <v>320</v>
      </c>
      <c r="O323" s="3"/>
      <c r="P323" s="3"/>
      <c r="Q323" s="3"/>
      <c r="R323" s="3"/>
      <c r="S323" s="3"/>
      <c r="T323" s="3"/>
      <c r="U323" s="3"/>
      <c r="W323" s="3"/>
      <c r="X323" s="3"/>
      <c r="Y323" s="3"/>
      <c r="Z323" s="3"/>
      <c r="AC323" s="3"/>
      <c r="AD323" s="3"/>
      <c r="AE323" s="3"/>
      <c r="AF323" s="3"/>
      <c r="AG323" s="3"/>
      <c r="AH323" s="3"/>
      <c r="AI323" s="3"/>
      <c r="AJ323" s="3"/>
      <c r="AK323" s="3"/>
      <c r="AL323" s="6"/>
      <c r="AO323" s="7"/>
      <c r="AP323" s="7"/>
      <c r="AQ323" s="7"/>
    </row>
    <row r="324" spans="1:43" x14ac:dyDescent="0.25">
      <c r="A324" s="3">
        <f t="shared" si="5"/>
        <v>321</v>
      </c>
      <c r="O324" s="3"/>
      <c r="P324" s="3"/>
      <c r="Q324" s="3"/>
      <c r="R324" s="3"/>
      <c r="S324" s="3"/>
      <c r="T324" s="3"/>
      <c r="U324" s="3"/>
      <c r="W324" s="3"/>
      <c r="X324" s="3"/>
      <c r="Y324" s="3"/>
      <c r="Z324" s="3"/>
      <c r="AC324" s="3"/>
      <c r="AD324" s="3"/>
      <c r="AE324" s="3"/>
      <c r="AF324" s="3"/>
      <c r="AG324" s="3"/>
      <c r="AH324" s="3"/>
      <c r="AI324" s="3"/>
      <c r="AJ324" s="3"/>
      <c r="AK324" s="3"/>
      <c r="AL324" s="6"/>
      <c r="AO324" s="7"/>
      <c r="AP324" s="7"/>
      <c r="AQ324" s="7"/>
    </row>
    <row r="325" spans="1:43" x14ac:dyDescent="0.25">
      <c r="A325" s="3">
        <f t="shared" si="5"/>
        <v>322</v>
      </c>
      <c r="O325" s="3"/>
      <c r="P325" s="3"/>
      <c r="Q325" s="3"/>
      <c r="R325" s="3"/>
      <c r="S325" s="3"/>
      <c r="T325" s="3"/>
      <c r="U325" s="3"/>
      <c r="W325" s="3"/>
      <c r="X325" s="3"/>
      <c r="Y325" s="3"/>
      <c r="Z325" s="3"/>
      <c r="AC325" s="3"/>
      <c r="AD325" s="3"/>
      <c r="AE325" s="3"/>
      <c r="AF325" s="3"/>
      <c r="AG325" s="3"/>
      <c r="AH325" s="3"/>
      <c r="AI325" s="3"/>
      <c r="AJ325" s="3"/>
      <c r="AK325" s="3"/>
      <c r="AL325" s="6"/>
      <c r="AO325" s="7"/>
      <c r="AP325" s="7"/>
      <c r="AQ325" s="7"/>
    </row>
    <row r="326" spans="1:43" x14ac:dyDescent="0.25">
      <c r="A326" s="3">
        <f t="shared" si="5"/>
        <v>323</v>
      </c>
      <c r="O326" s="3"/>
      <c r="P326" s="3"/>
      <c r="Q326" s="3"/>
      <c r="R326" s="3"/>
      <c r="S326" s="3"/>
      <c r="T326" s="3"/>
      <c r="U326" s="3"/>
      <c r="W326" s="3"/>
      <c r="X326" s="3"/>
      <c r="Y326" s="3"/>
      <c r="Z326" s="3"/>
      <c r="AC326" s="3"/>
      <c r="AD326" s="3"/>
      <c r="AE326" s="3"/>
      <c r="AF326" s="3"/>
      <c r="AG326" s="3"/>
      <c r="AH326" s="3"/>
      <c r="AI326" s="3"/>
      <c r="AJ326" s="3"/>
      <c r="AK326" s="3"/>
      <c r="AL326" s="6"/>
      <c r="AO326" s="7"/>
      <c r="AP326" s="7"/>
      <c r="AQ326" s="7"/>
    </row>
    <row r="327" spans="1:43" x14ac:dyDescent="0.25">
      <c r="A327" s="3">
        <f t="shared" si="5"/>
        <v>324</v>
      </c>
      <c r="O327" s="3"/>
      <c r="P327" s="3"/>
      <c r="Q327" s="3"/>
      <c r="R327" s="3"/>
      <c r="S327" s="3"/>
      <c r="T327" s="3"/>
      <c r="U327" s="3"/>
      <c r="W327" s="3"/>
      <c r="X327" s="3"/>
      <c r="Y327" s="3"/>
      <c r="Z327" s="3"/>
      <c r="AC327" s="3"/>
      <c r="AD327" s="3"/>
      <c r="AE327" s="3"/>
      <c r="AF327" s="3"/>
      <c r="AG327" s="3"/>
      <c r="AH327" s="3"/>
      <c r="AI327" s="3"/>
      <c r="AJ327" s="3"/>
      <c r="AK327" s="3"/>
      <c r="AL327" s="6"/>
      <c r="AO327" s="7"/>
      <c r="AP327" s="7"/>
      <c r="AQ327" s="7"/>
    </row>
    <row r="328" spans="1:43" x14ac:dyDescent="0.25">
      <c r="A328" s="3">
        <f t="shared" si="5"/>
        <v>325</v>
      </c>
      <c r="O328" s="3"/>
      <c r="P328" s="3"/>
      <c r="Q328" s="3"/>
      <c r="R328" s="3"/>
      <c r="S328" s="3"/>
      <c r="T328" s="3"/>
      <c r="U328" s="3"/>
      <c r="W328" s="3"/>
      <c r="X328" s="3"/>
      <c r="Y328" s="3"/>
      <c r="Z328" s="3"/>
      <c r="AC328" s="3"/>
      <c r="AD328" s="3"/>
      <c r="AE328" s="3"/>
      <c r="AF328" s="3"/>
      <c r="AG328" s="3"/>
      <c r="AH328" s="3"/>
      <c r="AI328" s="3"/>
      <c r="AJ328" s="3"/>
      <c r="AK328" s="3"/>
      <c r="AL328" s="6"/>
      <c r="AO328" s="7"/>
      <c r="AP328" s="7"/>
      <c r="AQ328" s="7"/>
    </row>
    <row r="329" spans="1:43" x14ac:dyDescent="0.25">
      <c r="A329" s="3">
        <f t="shared" si="5"/>
        <v>326</v>
      </c>
      <c r="O329" s="3"/>
      <c r="P329" s="3"/>
      <c r="Q329" s="3"/>
      <c r="R329" s="3"/>
      <c r="S329" s="3"/>
      <c r="T329" s="3"/>
      <c r="U329" s="3"/>
      <c r="W329" s="3"/>
      <c r="X329" s="3"/>
      <c r="Y329" s="3"/>
      <c r="Z329" s="3"/>
      <c r="AC329" s="3"/>
      <c r="AD329" s="3"/>
      <c r="AE329" s="3"/>
      <c r="AF329" s="3"/>
      <c r="AG329" s="3"/>
      <c r="AH329" s="3"/>
      <c r="AI329" s="3"/>
      <c r="AJ329" s="3"/>
      <c r="AK329" s="3"/>
      <c r="AL329" s="6"/>
      <c r="AO329" s="7"/>
      <c r="AP329" s="7"/>
      <c r="AQ329" s="7"/>
    </row>
    <row r="330" spans="1:43" x14ac:dyDescent="0.25">
      <c r="A330" s="3">
        <f t="shared" si="5"/>
        <v>327</v>
      </c>
      <c r="O330" s="3"/>
      <c r="P330" s="3"/>
      <c r="Q330" s="3"/>
      <c r="R330" s="3"/>
      <c r="S330" s="3"/>
      <c r="T330" s="3"/>
      <c r="U330" s="3"/>
      <c r="W330" s="3"/>
      <c r="X330" s="3"/>
      <c r="Y330" s="3"/>
      <c r="Z330" s="3"/>
      <c r="AC330" s="3"/>
      <c r="AD330" s="3"/>
      <c r="AE330" s="3"/>
      <c r="AF330" s="3"/>
      <c r="AG330" s="3"/>
      <c r="AH330" s="3"/>
      <c r="AI330" s="3"/>
      <c r="AJ330" s="3"/>
      <c r="AK330" s="3"/>
      <c r="AL330" s="6"/>
      <c r="AO330" s="7"/>
      <c r="AP330" s="7"/>
      <c r="AQ330" s="7"/>
    </row>
    <row r="331" spans="1:43" x14ac:dyDescent="0.25">
      <c r="A331" s="3">
        <f t="shared" si="5"/>
        <v>328</v>
      </c>
      <c r="O331" s="3"/>
      <c r="P331" s="3"/>
      <c r="Q331" s="3"/>
      <c r="R331" s="3"/>
      <c r="S331" s="3"/>
      <c r="T331" s="3"/>
      <c r="U331" s="3"/>
      <c r="W331" s="3"/>
      <c r="X331" s="3"/>
      <c r="Y331" s="3"/>
      <c r="Z331" s="3"/>
      <c r="AC331" s="3"/>
      <c r="AD331" s="3"/>
      <c r="AE331" s="3"/>
      <c r="AF331" s="3"/>
      <c r="AG331" s="3"/>
      <c r="AH331" s="3"/>
      <c r="AI331" s="3"/>
      <c r="AJ331" s="3"/>
      <c r="AK331" s="3"/>
      <c r="AL331" s="6"/>
      <c r="AO331" s="7"/>
      <c r="AP331" s="7"/>
      <c r="AQ331" s="7"/>
    </row>
    <row r="332" spans="1:43" x14ac:dyDescent="0.25">
      <c r="A332" s="3">
        <f t="shared" ref="A332:A395" si="6">A331+1</f>
        <v>329</v>
      </c>
      <c r="O332" s="3"/>
      <c r="P332" s="3"/>
      <c r="Q332" s="3"/>
      <c r="R332" s="3"/>
      <c r="S332" s="3"/>
      <c r="T332" s="3"/>
      <c r="U332" s="3"/>
      <c r="W332" s="3"/>
      <c r="X332" s="3"/>
      <c r="Y332" s="3"/>
      <c r="Z332" s="3"/>
      <c r="AC332" s="3"/>
      <c r="AD332" s="3"/>
      <c r="AE332" s="3"/>
      <c r="AF332" s="3"/>
      <c r="AG332" s="3"/>
      <c r="AH332" s="3"/>
      <c r="AI332" s="3"/>
      <c r="AJ332" s="3"/>
      <c r="AK332" s="3"/>
      <c r="AL332" s="6"/>
      <c r="AO332" s="7"/>
      <c r="AP332" s="7"/>
      <c r="AQ332" s="7"/>
    </row>
    <row r="333" spans="1:43" x14ac:dyDescent="0.25">
      <c r="A333" s="3">
        <f t="shared" si="6"/>
        <v>330</v>
      </c>
      <c r="O333" s="3"/>
      <c r="P333" s="3"/>
      <c r="Q333" s="3"/>
      <c r="R333" s="3"/>
      <c r="S333" s="3"/>
      <c r="T333" s="3"/>
      <c r="U333" s="3"/>
      <c r="W333" s="3"/>
      <c r="X333" s="3"/>
      <c r="Y333" s="3"/>
      <c r="Z333" s="3"/>
      <c r="AC333" s="3"/>
      <c r="AD333" s="3"/>
      <c r="AE333" s="3"/>
      <c r="AF333" s="3"/>
      <c r="AG333" s="3"/>
      <c r="AH333" s="3"/>
      <c r="AI333" s="3"/>
      <c r="AJ333" s="3"/>
      <c r="AK333" s="3"/>
      <c r="AL333" s="6"/>
      <c r="AO333" s="7"/>
      <c r="AP333" s="7"/>
      <c r="AQ333" s="7"/>
    </row>
    <row r="334" spans="1:43" x14ac:dyDescent="0.25">
      <c r="A334" s="3">
        <f t="shared" si="6"/>
        <v>331</v>
      </c>
      <c r="O334" s="3"/>
      <c r="P334" s="3"/>
      <c r="Q334" s="3"/>
      <c r="R334" s="3"/>
      <c r="S334" s="3"/>
      <c r="T334" s="3"/>
      <c r="U334" s="3"/>
      <c r="W334" s="3"/>
      <c r="X334" s="3"/>
      <c r="Y334" s="3"/>
      <c r="Z334" s="3"/>
      <c r="AC334" s="3"/>
      <c r="AD334" s="3"/>
      <c r="AE334" s="3"/>
      <c r="AF334" s="3"/>
      <c r="AG334" s="3"/>
      <c r="AH334" s="3"/>
      <c r="AI334" s="3"/>
      <c r="AJ334" s="3"/>
      <c r="AK334" s="3"/>
      <c r="AL334" s="6"/>
      <c r="AO334" s="7"/>
      <c r="AP334" s="7"/>
      <c r="AQ334" s="7"/>
    </row>
    <row r="335" spans="1:43" x14ac:dyDescent="0.25">
      <c r="A335" s="3">
        <f t="shared" si="6"/>
        <v>332</v>
      </c>
      <c r="O335" s="3"/>
      <c r="P335" s="3"/>
      <c r="Q335" s="3"/>
      <c r="R335" s="3"/>
      <c r="S335" s="3"/>
      <c r="T335" s="3"/>
      <c r="U335" s="3"/>
      <c r="W335" s="3"/>
      <c r="X335" s="3"/>
      <c r="Y335" s="3"/>
      <c r="Z335" s="3"/>
      <c r="AC335" s="3"/>
      <c r="AD335" s="3"/>
      <c r="AE335" s="3"/>
      <c r="AF335" s="3"/>
      <c r="AG335" s="3"/>
      <c r="AH335" s="3"/>
      <c r="AI335" s="3"/>
      <c r="AJ335" s="3"/>
      <c r="AK335" s="3"/>
      <c r="AL335" s="6"/>
      <c r="AO335" s="7"/>
      <c r="AP335" s="7"/>
      <c r="AQ335" s="7"/>
    </row>
    <row r="336" spans="1:43" x14ac:dyDescent="0.25">
      <c r="A336" s="3">
        <f t="shared" si="6"/>
        <v>333</v>
      </c>
      <c r="O336" s="3"/>
      <c r="P336" s="3"/>
      <c r="Q336" s="3"/>
      <c r="R336" s="3"/>
      <c r="S336" s="3"/>
      <c r="T336" s="3"/>
      <c r="U336" s="3"/>
      <c r="W336" s="3"/>
      <c r="X336" s="3"/>
      <c r="Y336" s="3"/>
      <c r="Z336" s="3"/>
      <c r="AC336" s="3"/>
      <c r="AD336" s="3"/>
      <c r="AE336" s="3"/>
      <c r="AF336" s="3"/>
      <c r="AG336" s="3"/>
      <c r="AH336" s="3"/>
      <c r="AI336" s="3"/>
      <c r="AJ336" s="3"/>
      <c r="AK336" s="3"/>
      <c r="AL336" s="6"/>
      <c r="AO336" s="7"/>
      <c r="AP336" s="7"/>
      <c r="AQ336" s="7"/>
    </row>
    <row r="337" spans="1:43" x14ac:dyDescent="0.25">
      <c r="A337" s="3">
        <f t="shared" si="6"/>
        <v>334</v>
      </c>
      <c r="O337" s="3"/>
      <c r="P337" s="3"/>
      <c r="Q337" s="3"/>
      <c r="R337" s="3"/>
      <c r="S337" s="3"/>
      <c r="T337" s="3"/>
      <c r="U337" s="3"/>
      <c r="W337" s="3"/>
      <c r="X337" s="3"/>
      <c r="Y337" s="3"/>
      <c r="Z337" s="3"/>
      <c r="AC337" s="3"/>
      <c r="AD337" s="3"/>
      <c r="AE337" s="3"/>
      <c r="AF337" s="3"/>
      <c r="AG337" s="3"/>
      <c r="AH337" s="3"/>
      <c r="AI337" s="3"/>
      <c r="AJ337" s="3"/>
      <c r="AK337" s="3"/>
      <c r="AL337" s="6"/>
      <c r="AO337" s="7"/>
      <c r="AP337" s="7"/>
      <c r="AQ337" s="7"/>
    </row>
    <row r="338" spans="1:43" x14ac:dyDescent="0.25">
      <c r="A338" s="3">
        <f t="shared" si="6"/>
        <v>335</v>
      </c>
      <c r="O338" s="3"/>
      <c r="P338" s="3"/>
      <c r="Q338" s="3"/>
      <c r="R338" s="3"/>
      <c r="S338" s="3"/>
      <c r="T338" s="3"/>
      <c r="U338" s="3"/>
      <c r="W338" s="3"/>
      <c r="X338" s="3"/>
      <c r="Y338" s="3"/>
      <c r="Z338" s="3"/>
      <c r="AC338" s="3"/>
      <c r="AD338" s="3"/>
      <c r="AE338" s="3"/>
      <c r="AF338" s="3"/>
      <c r="AG338" s="3"/>
      <c r="AH338" s="3"/>
      <c r="AI338" s="3"/>
      <c r="AJ338" s="3"/>
      <c r="AK338" s="3"/>
      <c r="AL338" s="6"/>
      <c r="AO338" s="7"/>
      <c r="AP338" s="7"/>
      <c r="AQ338" s="7"/>
    </row>
    <row r="339" spans="1:43" x14ac:dyDescent="0.25">
      <c r="A339" s="3">
        <f t="shared" si="6"/>
        <v>336</v>
      </c>
      <c r="O339" s="3"/>
      <c r="P339" s="3"/>
      <c r="Q339" s="3"/>
      <c r="R339" s="3"/>
      <c r="S339" s="3"/>
      <c r="T339" s="3"/>
      <c r="U339" s="3"/>
      <c r="W339" s="3"/>
      <c r="X339" s="3"/>
      <c r="Y339" s="3"/>
      <c r="Z339" s="3"/>
      <c r="AC339" s="3"/>
      <c r="AD339" s="3"/>
      <c r="AE339" s="3"/>
      <c r="AF339" s="3"/>
      <c r="AG339" s="3"/>
      <c r="AH339" s="3"/>
      <c r="AI339" s="3"/>
      <c r="AJ339" s="3"/>
      <c r="AK339" s="3"/>
      <c r="AL339" s="6"/>
      <c r="AO339" s="7"/>
      <c r="AP339" s="7"/>
      <c r="AQ339" s="7"/>
    </row>
    <row r="340" spans="1:43" x14ac:dyDescent="0.25">
      <c r="A340" s="3">
        <f t="shared" si="6"/>
        <v>337</v>
      </c>
      <c r="O340" s="3"/>
      <c r="P340" s="3"/>
      <c r="Q340" s="3"/>
      <c r="R340" s="3"/>
      <c r="S340" s="3"/>
      <c r="T340" s="3"/>
      <c r="U340" s="3"/>
      <c r="W340" s="3"/>
      <c r="X340" s="3"/>
      <c r="Y340" s="3"/>
      <c r="Z340" s="3"/>
      <c r="AC340" s="3"/>
      <c r="AD340" s="3"/>
      <c r="AE340" s="3"/>
      <c r="AF340" s="3"/>
      <c r="AG340" s="3"/>
      <c r="AH340" s="3"/>
      <c r="AI340" s="3"/>
      <c r="AJ340" s="3"/>
      <c r="AK340" s="3"/>
      <c r="AL340" s="6"/>
      <c r="AO340" s="7"/>
      <c r="AP340" s="7"/>
      <c r="AQ340" s="7"/>
    </row>
    <row r="341" spans="1:43" x14ac:dyDescent="0.25">
      <c r="A341" s="3">
        <f t="shared" si="6"/>
        <v>338</v>
      </c>
      <c r="O341" s="3"/>
      <c r="P341" s="3"/>
      <c r="Q341" s="3"/>
      <c r="R341" s="3"/>
      <c r="S341" s="3"/>
      <c r="T341" s="3"/>
      <c r="U341" s="3"/>
      <c r="W341" s="3"/>
      <c r="X341" s="3"/>
      <c r="Y341" s="3"/>
      <c r="Z341" s="3"/>
      <c r="AC341" s="3"/>
      <c r="AD341" s="3"/>
      <c r="AE341" s="3"/>
      <c r="AF341" s="3"/>
      <c r="AG341" s="3"/>
      <c r="AH341" s="3"/>
      <c r="AI341" s="3"/>
      <c r="AJ341" s="3"/>
      <c r="AK341" s="3"/>
      <c r="AL341" s="6"/>
      <c r="AO341" s="7"/>
      <c r="AP341" s="7"/>
      <c r="AQ341" s="7"/>
    </row>
    <row r="342" spans="1:43" x14ac:dyDescent="0.25">
      <c r="A342" s="3">
        <f t="shared" si="6"/>
        <v>339</v>
      </c>
      <c r="O342" s="3"/>
      <c r="P342" s="3"/>
      <c r="Q342" s="3"/>
      <c r="R342" s="3"/>
      <c r="S342" s="3"/>
      <c r="T342" s="3"/>
      <c r="U342" s="3"/>
      <c r="W342" s="3"/>
      <c r="X342" s="3"/>
      <c r="Y342" s="3"/>
      <c r="Z342" s="3"/>
      <c r="AC342" s="3"/>
      <c r="AD342" s="3"/>
      <c r="AE342" s="3"/>
      <c r="AF342" s="3"/>
      <c r="AG342" s="3"/>
      <c r="AH342" s="3"/>
      <c r="AI342" s="3"/>
      <c r="AJ342" s="3"/>
      <c r="AK342" s="3"/>
      <c r="AL342" s="6"/>
      <c r="AO342" s="7"/>
      <c r="AP342" s="7"/>
      <c r="AQ342" s="7"/>
    </row>
    <row r="343" spans="1:43" x14ac:dyDescent="0.25">
      <c r="A343" s="3">
        <f t="shared" si="6"/>
        <v>340</v>
      </c>
      <c r="O343" s="3"/>
      <c r="P343" s="3"/>
      <c r="Q343" s="3"/>
      <c r="R343" s="3"/>
      <c r="S343" s="3"/>
      <c r="T343" s="3"/>
      <c r="U343" s="3"/>
      <c r="W343" s="3"/>
      <c r="X343" s="3"/>
      <c r="Y343" s="3"/>
      <c r="Z343" s="3"/>
      <c r="AC343" s="3"/>
      <c r="AD343" s="3"/>
      <c r="AE343" s="3"/>
      <c r="AF343" s="3"/>
      <c r="AG343" s="3"/>
      <c r="AH343" s="3"/>
      <c r="AI343" s="3"/>
      <c r="AJ343" s="3"/>
      <c r="AK343" s="3"/>
      <c r="AL343" s="6"/>
      <c r="AO343" s="7"/>
      <c r="AP343" s="7"/>
      <c r="AQ343" s="7"/>
    </row>
    <row r="344" spans="1:43" x14ac:dyDescent="0.25">
      <c r="A344" s="3">
        <f t="shared" si="6"/>
        <v>341</v>
      </c>
      <c r="O344" s="3"/>
      <c r="P344" s="3"/>
      <c r="Q344" s="3"/>
      <c r="R344" s="3"/>
      <c r="S344" s="3"/>
      <c r="T344" s="3"/>
      <c r="U344" s="3"/>
      <c r="W344" s="3"/>
      <c r="X344" s="3"/>
      <c r="Y344" s="3"/>
      <c r="Z344" s="3"/>
      <c r="AC344" s="3"/>
      <c r="AD344" s="3"/>
      <c r="AE344" s="3"/>
      <c r="AF344" s="3"/>
      <c r="AG344" s="3"/>
      <c r="AH344" s="3"/>
      <c r="AI344" s="3"/>
      <c r="AJ344" s="3"/>
      <c r="AK344" s="3"/>
      <c r="AL344" s="6"/>
      <c r="AO344" s="7"/>
      <c r="AP344" s="7"/>
      <c r="AQ344" s="7"/>
    </row>
    <row r="345" spans="1:43" x14ac:dyDescent="0.25">
      <c r="A345" s="3">
        <f t="shared" si="6"/>
        <v>342</v>
      </c>
      <c r="O345" s="3"/>
      <c r="P345" s="3"/>
      <c r="Q345" s="3"/>
      <c r="R345" s="3"/>
      <c r="S345" s="3"/>
      <c r="T345" s="3"/>
      <c r="U345" s="3"/>
      <c r="W345" s="3"/>
      <c r="X345" s="3"/>
      <c r="Y345" s="3"/>
      <c r="Z345" s="3"/>
      <c r="AC345" s="3"/>
      <c r="AD345" s="3"/>
      <c r="AE345" s="3"/>
      <c r="AF345" s="3"/>
      <c r="AG345" s="3"/>
      <c r="AH345" s="3"/>
      <c r="AI345" s="3"/>
      <c r="AJ345" s="3"/>
      <c r="AK345" s="3"/>
      <c r="AL345" s="6"/>
      <c r="AO345" s="7"/>
      <c r="AP345" s="7"/>
      <c r="AQ345" s="7"/>
    </row>
    <row r="346" spans="1:43" x14ac:dyDescent="0.25">
      <c r="A346" s="3">
        <f t="shared" si="6"/>
        <v>343</v>
      </c>
      <c r="O346" s="3"/>
      <c r="P346" s="3"/>
      <c r="Q346" s="3"/>
      <c r="R346" s="3"/>
      <c r="S346" s="3"/>
      <c r="T346" s="3"/>
      <c r="U346" s="3"/>
      <c r="W346" s="3"/>
      <c r="X346" s="3"/>
      <c r="Y346" s="3"/>
      <c r="Z346" s="3"/>
      <c r="AC346" s="3"/>
      <c r="AD346" s="3"/>
      <c r="AE346" s="3"/>
      <c r="AF346" s="3"/>
      <c r="AG346" s="3"/>
      <c r="AH346" s="3"/>
      <c r="AI346" s="3"/>
      <c r="AJ346" s="3"/>
      <c r="AK346" s="3"/>
      <c r="AL346" s="6"/>
      <c r="AO346" s="7"/>
      <c r="AP346" s="7"/>
      <c r="AQ346" s="7"/>
    </row>
    <row r="347" spans="1:43" x14ac:dyDescent="0.25">
      <c r="A347" s="3">
        <f t="shared" si="6"/>
        <v>344</v>
      </c>
      <c r="O347" s="3"/>
      <c r="P347" s="3"/>
      <c r="Q347" s="3"/>
      <c r="R347" s="3"/>
      <c r="S347" s="3"/>
      <c r="T347" s="3"/>
      <c r="U347" s="3"/>
      <c r="W347" s="3"/>
      <c r="X347" s="3"/>
      <c r="Y347" s="3"/>
      <c r="Z347" s="3"/>
      <c r="AC347" s="3"/>
      <c r="AD347" s="3"/>
      <c r="AE347" s="3"/>
      <c r="AF347" s="3"/>
      <c r="AG347" s="3"/>
      <c r="AH347" s="3"/>
      <c r="AI347" s="3"/>
      <c r="AJ347" s="3"/>
      <c r="AK347" s="3"/>
      <c r="AL347" s="6"/>
      <c r="AO347" s="7"/>
      <c r="AP347" s="7"/>
      <c r="AQ347" s="7"/>
    </row>
    <row r="348" spans="1:43" x14ac:dyDescent="0.25">
      <c r="A348" s="3">
        <f t="shared" si="6"/>
        <v>345</v>
      </c>
      <c r="O348" s="3"/>
      <c r="P348" s="3"/>
      <c r="Q348" s="3"/>
      <c r="R348" s="3"/>
      <c r="S348" s="3"/>
      <c r="T348" s="3"/>
      <c r="U348" s="3"/>
      <c r="W348" s="3"/>
      <c r="X348" s="3"/>
      <c r="Y348" s="3"/>
      <c r="Z348" s="3"/>
      <c r="AC348" s="3"/>
      <c r="AD348" s="3"/>
      <c r="AE348" s="3"/>
      <c r="AF348" s="3"/>
      <c r="AG348" s="3"/>
      <c r="AH348" s="3"/>
      <c r="AI348" s="3"/>
      <c r="AJ348" s="3"/>
      <c r="AK348" s="3"/>
      <c r="AL348" s="6"/>
      <c r="AO348" s="7"/>
      <c r="AP348" s="7"/>
      <c r="AQ348" s="7"/>
    </row>
    <row r="349" spans="1:43" x14ac:dyDescent="0.25">
      <c r="A349" s="3">
        <f t="shared" si="6"/>
        <v>346</v>
      </c>
      <c r="O349" s="3"/>
      <c r="P349" s="3"/>
      <c r="Q349" s="3"/>
      <c r="R349" s="3"/>
      <c r="S349" s="3"/>
      <c r="T349" s="3"/>
      <c r="U349" s="3"/>
      <c r="W349" s="3"/>
      <c r="X349" s="3"/>
      <c r="Y349" s="3"/>
      <c r="Z349" s="3"/>
      <c r="AC349" s="3"/>
      <c r="AD349" s="3"/>
      <c r="AE349" s="3"/>
      <c r="AF349" s="3"/>
      <c r="AG349" s="3"/>
      <c r="AH349" s="3"/>
      <c r="AI349" s="3"/>
      <c r="AJ349" s="3"/>
      <c r="AK349" s="3"/>
      <c r="AL349" s="6"/>
      <c r="AO349" s="7"/>
      <c r="AP349" s="7"/>
      <c r="AQ349" s="7"/>
    </row>
    <row r="350" spans="1:43" x14ac:dyDescent="0.25">
      <c r="A350" s="3">
        <f t="shared" si="6"/>
        <v>347</v>
      </c>
      <c r="O350" s="3"/>
      <c r="P350" s="3"/>
      <c r="Q350" s="3"/>
      <c r="R350" s="3"/>
      <c r="S350" s="3"/>
      <c r="T350" s="3"/>
      <c r="U350" s="3"/>
      <c r="W350" s="3"/>
      <c r="X350" s="3"/>
      <c r="Y350" s="3"/>
      <c r="Z350" s="3"/>
      <c r="AC350" s="3"/>
      <c r="AD350" s="3"/>
      <c r="AE350" s="3"/>
      <c r="AF350" s="3"/>
      <c r="AG350" s="3"/>
      <c r="AH350" s="3"/>
      <c r="AI350" s="3"/>
      <c r="AJ350" s="3"/>
      <c r="AK350" s="3"/>
      <c r="AL350" s="6"/>
      <c r="AO350" s="7"/>
      <c r="AP350" s="7"/>
      <c r="AQ350" s="7"/>
    </row>
    <row r="351" spans="1:43" x14ac:dyDescent="0.25">
      <c r="A351" s="3">
        <f t="shared" si="6"/>
        <v>348</v>
      </c>
      <c r="O351" s="3"/>
      <c r="P351" s="3"/>
      <c r="Q351" s="3"/>
      <c r="R351" s="3"/>
      <c r="S351" s="3"/>
      <c r="T351" s="3"/>
      <c r="U351" s="3"/>
      <c r="W351" s="3"/>
      <c r="X351" s="3"/>
      <c r="Y351" s="3"/>
      <c r="Z351" s="3"/>
      <c r="AC351" s="3"/>
      <c r="AD351" s="3"/>
      <c r="AE351" s="3"/>
      <c r="AF351" s="3"/>
      <c r="AG351" s="3"/>
      <c r="AH351" s="3"/>
      <c r="AI351" s="3"/>
      <c r="AJ351" s="3"/>
      <c r="AK351" s="3"/>
      <c r="AL351" s="6"/>
      <c r="AO351" s="7"/>
      <c r="AP351" s="7"/>
      <c r="AQ351" s="7"/>
    </row>
    <row r="352" spans="1:43" x14ac:dyDescent="0.25">
      <c r="A352" s="3">
        <f t="shared" si="6"/>
        <v>349</v>
      </c>
      <c r="O352" s="3"/>
      <c r="P352" s="3"/>
      <c r="Q352" s="3"/>
      <c r="R352" s="3"/>
      <c r="S352" s="3"/>
      <c r="T352" s="3"/>
      <c r="U352" s="3"/>
      <c r="W352" s="3"/>
      <c r="X352" s="3"/>
      <c r="Y352" s="3"/>
      <c r="Z352" s="3"/>
      <c r="AC352" s="3"/>
      <c r="AD352" s="3"/>
      <c r="AE352" s="3"/>
      <c r="AF352" s="3"/>
      <c r="AG352" s="3"/>
      <c r="AH352" s="3"/>
      <c r="AI352" s="3"/>
      <c r="AJ352" s="3"/>
      <c r="AK352" s="3"/>
      <c r="AL352" s="6"/>
      <c r="AO352" s="7"/>
      <c r="AP352" s="7"/>
      <c r="AQ352" s="7"/>
    </row>
    <row r="353" spans="1:43" x14ac:dyDescent="0.25">
      <c r="A353" s="3">
        <f t="shared" si="6"/>
        <v>350</v>
      </c>
      <c r="O353" s="3"/>
      <c r="P353" s="3"/>
      <c r="Q353" s="3"/>
      <c r="R353" s="3"/>
      <c r="S353" s="3"/>
      <c r="T353" s="3"/>
      <c r="U353" s="3"/>
      <c r="W353" s="3"/>
      <c r="X353" s="3"/>
      <c r="Y353" s="3"/>
      <c r="Z353" s="3"/>
      <c r="AC353" s="3"/>
      <c r="AD353" s="3"/>
      <c r="AE353" s="3"/>
      <c r="AF353" s="3"/>
      <c r="AG353" s="3"/>
      <c r="AH353" s="3"/>
      <c r="AI353" s="3"/>
      <c r="AJ353" s="3"/>
      <c r="AK353" s="3"/>
      <c r="AL353" s="6"/>
      <c r="AO353" s="7"/>
      <c r="AP353" s="7"/>
      <c r="AQ353" s="7"/>
    </row>
    <row r="354" spans="1:43" x14ac:dyDescent="0.25">
      <c r="A354" s="3">
        <f t="shared" si="6"/>
        <v>351</v>
      </c>
      <c r="O354" s="3"/>
      <c r="P354" s="3"/>
      <c r="Q354" s="3"/>
      <c r="R354" s="3"/>
      <c r="S354" s="3"/>
      <c r="T354" s="3"/>
      <c r="U354" s="3"/>
      <c r="W354" s="3"/>
      <c r="X354" s="3"/>
      <c r="Y354" s="3"/>
      <c r="Z354" s="3"/>
      <c r="AC354" s="3"/>
      <c r="AD354" s="3"/>
      <c r="AE354" s="3"/>
      <c r="AF354" s="3"/>
      <c r="AG354" s="3"/>
      <c r="AH354" s="3"/>
      <c r="AI354" s="3"/>
      <c r="AJ354" s="3"/>
      <c r="AK354" s="3"/>
      <c r="AL354" s="6"/>
      <c r="AO354" s="7"/>
      <c r="AP354" s="7"/>
      <c r="AQ354" s="7"/>
    </row>
    <row r="355" spans="1:43" x14ac:dyDescent="0.25">
      <c r="A355" s="3">
        <f t="shared" si="6"/>
        <v>352</v>
      </c>
      <c r="O355" s="3"/>
      <c r="P355" s="3"/>
      <c r="Q355" s="3"/>
      <c r="R355" s="3"/>
      <c r="S355" s="3"/>
      <c r="T355" s="3"/>
      <c r="U355" s="3"/>
      <c r="W355" s="3"/>
      <c r="X355" s="3"/>
      <c r="Y355" s="3"/>
      <c r="Z355" s="3"/>
      <c r="AC355" s="3"/>
      <c r="AD355" s="3"/>
      <c r="AE355" s="3"/>
      <c r="AF355" s="3"/>
      <c r="AG355" s="3"/>
      <c r="AH355" s="3"/>
      <c r="AI355" s="3"/>
      <c r="AJ355" s="3"/>
      <c r="AK355" s="3"/>
      <c r="AL355" s="6"/>
      <c r="AO355" s="7"/>
      <c r="AP355" s="7"/>
      <c r="AQ355" s="7"/>
    </row>
    <row r="356" spans="1:43" x14ac:dyDescent="0.25">
      <c r="A356" s="3">
        <f t="shared" si="6"/>
        <v>353</v>
      </c>
      <c r="O356" s="3"/>
      <c r="P356" s="3"/>
      <c r="Q356" s="3"/>
      <c r="R356" s="3"/>
      <c r="S356" s="3"/>
      <c r="T356" s="3"/>
      <c r="U356" s="3"/>
      <c r="W356" s="3"/>
      <c r="X356" s="3"/>
      <c r="Y356" s="3"/>
      <c r="Z356" s="3"/>
      <c r="AC356" s="3"/>
      <c r="AD356" s="3"/>
      <c r="AE356" s="3"/>
      <c r="AF356" s="3"/>
      <c r="AG356" s="3"/>
      <c r="AH356" s="3"/>
      <c r="AI356" s="3"/>
      <c r="AJ356" s="3"/>
      <c r="AK356" s="3"/>
      <c r="AL356" s="6"/>
      <c r="AO356" s="7"/>
      <c r="AP356" s="7"/>
      <c r="AQ356" s="7"/>
    </row>
    <row r="357" spans="1:43" x14ac:dyDescent="0.25">
      <c r="A357" s="3">
        <f t="shared" si="6"/>
        <v>354</v>
      </c>
      <c r="O357" s="3"/>
      <c r="P357" s="3"/>
      <c r="Q357" s="3"/>
      <c r="R357" s="3"/>
      <c r="S357" s="3"/>
      <c r="T357" s="3"/>
      <c r="U357" s="3"/>
      <c r="W357" s="3"/>
      <c r="X357" s="3"/>
      <c r="Y357" s="3"/>
      <c r="Z357" s="3"/>
      <c r="AC357" s="3"/>
      <c r="AD357" s="3"/>
      <c r="AE357" s="3"/>
      <c r="AF357" s="3"/>
      <c r="AG357" s="3"/>
      <c r="AH357" s="3"/>
      <c r="AI357" s="3"/>
      <c r="AJ357" s="3"/>
      <c r="AK357" s="3"/>
      <c r="AL357" s="6"/>
      <c r="AO357" s="7"/>
      <c r="AP357" s="7"/>
      <c r="AQ357" s="7"/>
    </row>
    <row r="358" spans="1:43" x14ac:dyDescent="0.25">
      <c r="A358" s="3">
        <f t="shared" si="6"/>
        <v>355</v>
      </c>
      <c r="O358" s="3"/>
      <c r="P358" s="3"/>
      <c r="Q358" s="3"/>
      <c r="R358" s="3"/>
      <c r="S358" s="3"/>
      <c r="T358" s="3"/>
      <c r="U358" s="3"/>
      <c r="W358" s="3"/>
      <c r="X358" s="3"/>
      <c r="Y358" s="3"/>
      <c r="Z358" s="3"/>
      <c r="AC358" s="3"/>
      <c r="AD358" s="3"/>
      <c r="AE358" s="3"/>
      <c r="AF358" s="3"/>
      <c r="AG358" s="3"/>
      <c r="AH358" s="3"/>
      <c r="AI358" s="3"/>
      <c r="AJ358" s="3"/>
      <c r="AK358" s="3"/>
      <c r="AL358" s="6"/>
      <c r="AO358" s="7"/>
      <c r="AP358" s="7"/>
      <c r="AQ358" s="7"/>
    </row>
    <row r="359" spans="1:43" x14ac:dyDescent="0.25">
      <c r="A359" s="3">
        <f t="shared" si="6"/>
        <v>356</v>
      </c>
      <c r="O359" s="3"/>
      <c r="P359" s="3"/>
      <c r="Q359" s="3"/>
      <c r="R359" s="3"/>
      <c r="S359" s="3"/>
      <c r="T359" s="3"/>
      <c r="U359" s="3"/>
      <c r="W359" s="3"/>
      <c r="X359" s="3"/>
      <c r="Y359" s="3"/>
      <c r="Z359" s="3"/>
      <c r="AC359" s="3"/>
      <c r="AD359" s="3"/>
      <c r="AE359" s="3"/>
      <c r="AF359" s="3"/>
      <c r="AG359" s="3"/>
      <c r="AH359" s="3"/>
      <c r="AI359" s="3"/>
      <c r="AJ359" s="3"/>
      <c r="AK359" s="3"/>
      <c r="AL359" s="6"/>
      <c r="AO359" s="7"/>
      <c r="AP359" s="7"/>
      <c r="AQ359" s="7"/>
    </row>
    <row r="360" spans="1:43" x14ac:dyDescent="0.25">
      <c r="A360" s="3">
        <f t="shared" si="6"/>
        <v>357</v>
      </c>
      <c r="O360" s="3"/>
      <c r="P360" s="3"/>
      <c r="Q360" s="3"/>
      <c r="R360" s="3"/>
      <c r="S360" s="3"/>
      <c r="T360" s="3"/>
      <c r="U360" s="3"/>
      <c r="W360" s="3"/>
      <c r="X360" s="3"/>
      <c r="Y360" s="3"/>
      <c r="Z360" s="3"/>
      <c r="AC360" s="3"/>
      <c r="AD360" s="3"/>
      <c r="AE360" s="3"/>
      <c r="AF360" s="3"/>
      <c r="AG360" s="3"/>
      <c r="AH360" s="3"/>
      <c r="AI360" s="3"/>
      <c r="AJ360" s="3"/>
      <c r="AK360" s="3"/>
      <c r="AL360" s="6"/>
      <c r="AO360" s="7"/>
      <c r="AP360" s="7"/>
      <c r="AQ360" s="7"/>
    </row>
    <row r="361" spans="1:43" x14ac:dyDescent="0.25">
      <c r="A361" s="3">
        <f t="shared" si="6"/>
        <v>358</v>
      </c>
      <c r="O361" s="3"/>
      <c r="P361" s="3"/>
      <c r="Q361" s="3"/>
      <c r="R361" s="3"/>
      <c r="S361" s="3"/>
      <c r="T361" s="3"/>
      <c r="U361" s="3"/>
      <c r="W361" s="3"/>
      <c r="X361" s="3"/>
      <c r="Y361" s="3"/>
      <c r="Z361" s="3"/>
      <c r="AC361" s="3"/>
      <c r="AD361" s="3"/>
      <c r="AE361" s="3"/>
      <c r="AF361" s="3"/>
      <c r="AG361" s="3"/>
      <c r="AH361" s="3"/>
      <c r="AI361" s="3"/>
      <c r="AJ361" s="3"/>
      <c r="AK361" s="3"/>
      <c r="AL361" s="6"/>
      <c r="AO361" s="7"/>
      <c r="AP361" s="7"/>
      <c r="AQ361" s="7"/>
    </row>
    <row r="362" spans="1:43" x14ac:dyDescent="0.25">
      <c r="A362" s="3">
        <f t="shared" si="6"/>
        <v>359</v>
      </c>
      <c r="O362" s="3"/>
      <c r="P362" s="3"/>
      <c r="Q362" s="3"/>
      <c r="R362" s="3"/>
      <c r="S362" s="3"/>
      <c r="T362" s="3"/>
      <c r="U362" s="3"/>
      <c r="W362" s="3"/>
      <c r="X362" s="3"/>
      <c r="Y362" s="3"/>
      <c r="Z362" s="3"/>
      <c r="AC362" s="3"/>
      <c r="AD362" s="3"/>
      <c r="AE362" s="3"/>
      <c r="AF362" s="3"/>
      <c r="AG362" s="3"/>
      <c r="AH362" s="3"/>
      <c r="AI362" s="3"/>
      <c r="AJ362" s="3"/>
      <c r="AK362" s="3"/>
      <c r="AL362" s="6"/>
      <c r="AO362" s="7"/>
      <c r="AP362" s="7"/>
      <c r="AQ362" s="7"/>
    </row>
    <row r="363" spans="1:43" x14ac:dyDescent="0.25">
      <c r="A363" s="3">
        <f t="shared" si="6"/>
        <v>360</v>
      </c>
      <c r="O363" s="3"/>
      <c r="P363" s="3"/>
      <c r="Q363" s="3"/>
      <c r="R363" s="3"/>
      <c r="S363" s="3"/>
      <c r="T363" s="3"/>
      <c r="U363" s="3"/>
      <c r="W363" s="3"/>
      <c r="X363" s="3"/>
      <c r="Y363" s="3"/>
      <c r="Z363" s="3"/>
      <c r="AC363" s="3"/>
      <c r="AD363" s="3"/>
      <c r="AE363" s="3"/>
      <c r="AF363" s="3"/>
      <c r="AG363" s="3"/>
      <c r="AH363" s="3"/>
      <c r="AI363" s="3"/>
      <c r="AJ363" s="3"/>
      <c r="AK363" s="3"/>
      <c r="AL363" s="6"/>
      <c r="AO363" s="7"/>
      <c r="AP363" s="7"/>
      <c r="AQ363" s="7"/>
    </row>
    <row r="364" spans="1:43" x14ac:dyDescent="0.25">
      <c r="A364" s="3">
        <f t="shared" si="6"/>
        <v>361</v>
      </c>
      <c r="O364" s="3"/>
      <c r="P364" s="3"/>
      <c r="Q364" s="3"/>
      <c r="R364" s="3"/>
      <c r="S364" s="3"/>
      <c r="T364" s="3"/>
      <c r="U364" s="3"/>
      <c r="W364" s="3"/>
      <c r="X364" s="3"/>
      <c r="Y364" s="3"/>
      <c r="Z364" s="3"/>
      <c r="AC364" s="3"/>
      <c r="AD364" s="3"/>
      <c r="AE364" s="3"/>
      <c r="AF364" s="3"/>
      <c r="AG364" s="3"/>
      <c r="AH364" s="3"/>
      <c r="AI364" s="3"/>
      <c r="AJ364" s="3"/>
      <c r="AK364" s="3"/>
      <c r="AL364" s="6"/>
      <c r="AO364" s="7"/>
      <c r="AP364" s="7"/>
      <c r="AQ364" s="7"/>
    </row>
    <row r="365" spans="1:43" x14ac:dyDescent="0.25">
      <c r="A365" s="3">
        <f t="shared" si="6"/>
        <v>362</v>
      </c>
      <c r="O365" s="3"/>
      <c r="P365" s="3"/>
      <c r="Q365" s="3"/>
      <c r="R365" s="3"/>
      <c r="S365" s="3"/>
      <c r="T365" s="3"/>
      <c r="U365" s="3"/>
      <c r="W365" s="3"/>
      <c r="X365" s="3"/>
      <c r="Y365" s="3"/>
      <c r="Z365" s="3"/>
      <c r="AC365" s="3"/>
      <c r="AD365" s="3"/>
      <c r="AE365" s="3"/>
      <c r="AF365" s="3"/>
      <c r="AG365" s="3"/>
      <c r="AH365" s="3"/>
      <c r="AI365" s="3"/>
      <c r="AJ365" s="3"/>
      <c r="AK365" s="3"/>
      <c r="AL365" s="6"/>
      <c r="AO365" s="7"/>
      <c r="AP365" s="7"/>
      <c r="AQ365" s="7"/>
    </row>
    <row r="366" spans="1:43" x14ac:dyDescent="0.25">
      <c r="A366" s="3">
        <f t="shared" si="6"/>
        <v>363</v>
      </c>
      <c r="O366" s="3"/>
      <c r="P366" s="3"/>
      <c r="Q366" s="3"/>
      <c r="R366" s="3"/>
      <c r="S366" s="3"/>
      <c r="T366" s="3"/>
      <c r="U366" s="3"/>
      <c r="W366" s="3"/>
      <c r="X366" s="3"/>
      <c r="Y366" s="3"/>
      <c r="Z366" s="3"/>
      <c r="AC366" s="3"/>
      <c r="AD366" s="3"/>
      <c r="AE366" s="3"/>
      <c r="AF366" s="3"/>
      <c r="AG366" s="3"/>
      <c r="AH366" s="3"/>
      <c r="AI366" s="3"/>
      <c r="AJ366" s="3"/>
      <c r="AK366" s="3"/>
      <c r="AL366" s="6"/>
      <c r="AO366" s="7"/>
      <c r="AP366" s="7"/>
      <c r="AQ366" s="7"/>
    </row>
    <row r="367" spans="1:43" x14ac:dyDescent="0.25">
      <c r="A367" s="3">
        <f t="shared" si="6"/>
        <v>364</v>
      </c>
      <c r="O367" s="3"/>
      <c r="P367" s="3"/>
      <c r="Q367" s="3"/>
      <c r="R367" s="3"/>
      <c r="S367" s="3"/>
      <c r="T367" s="3"/>
      <c r="U367" s="3"/>
      <c r="W367" s="3"/>
      <c r="X367" s="3"/>
      <c r="Y367" s="3"/>
      <c r="Z367" s="3"/>
      <c r="AC367" s="3"/>
      <c r="AD367" s="3"/>
      <c r="AE367" s="3"/>
      <c r="AF367" s="3"/>
      <c r="AG367" s="3"/>
      <c r="AH367" s="3"/>
      <c r="AI367" s="3"/>
      <c r="AJ367" s="3"/>
      <c r="AK367" s="3"/>
      <c r="AL367" s="6"/>
      <c r="AO367" s="7"/>
      <c r="AP367" s="7"/>
      <c r="AQ367" s="7"/>
    </row>
    <row r="368" spans="1:43" x14ac:dyDescent="0.25">
      <c r="A368" s="3">
        <f t="shared" si="6"/>
        <v>365</v>
      </c>
      <c r="O368" s="3"/>
      <c r="P368" s="3"/>
      <c r="Q368" s="3"/>
      <c r="R368" s="3"/>
      <c r="S368" s="3"/>
      <c r="T368" s="3"/>
      <c r="U368" s="3"/>
      <c r="W368" s="3"/>
      <c r="X368" s="3"/>
      <c r="Y368" s="3"/>
      <c r="Z368" s="3"/>
      <c r="AC368" s="3"/>
      <c r="AD368" s="3"/>
      <c r="AE368" s="3"/>
      <c r="AF368" s="3"/>
      <c r="AG368" s="3"/>
      <c r="AH368" s="3"/>
      <c r="AI368" s="3"/>
      <c r="AJ368" s="3"/>
      <c r="AK368" s="3"/>
      <c r="AL368" s="6"/>
      <c r="AO368" s="7"/>
      <c r="AP368" s="7"/>
      <c r="AQ368" s="7"/>
    </row>
    <row r="369" spans="1:43" x14ac:dyDescent="0.25">
      <c r="A369" s="3">
        <f t="shared" si="6"/>
        <v>366</v>
      </c>
      <c r="O369" s="3"/>
      <c r="P369" s="3"/>
      <c r="Q369" s="3"/>
      <c r="R369" s="3"/>
      <c r="S369" s="3"/>
      <c r="T369" s="3"/>
      <c r="U369" s="3"/>
      <c r="W369" s="3"/>
      <c r="X369" s="3"/>
      <c r="Y369" s="3"/>
      <c r="Z369" s="3"/>
      <c r="AC369" s="3"/>
      <c r="AD369" s="3"/>
      <c r="AE369" s="3"/>
      <c r="AF369" s="3"/>
      <c r="AG369" s="3"/>
      <c r="AH369" s="3"/>
      <c r="AI369" s="3"/>
      <c r="AJ369" s="3"/>
      <c r="AK369" s="3"/>
      <c r="AL369" s="6"/>
      <c r="AO369" s="7"/>
      <c r="AP369" s="7"/>
      <c r="AQ369" s="7"/>
    </row>
    <row r="370" spans="1:43" x14ac:dyDescent="0.25">
      <c r="A370" s="3">
        <f t="shared" si="6"/>
        <v>367</v>
      </c>
      <c r="O370" s="3"/>
      <c r="P370" s="3"/>
      <c r="Q370" s="3"/>
      <c r="R370" s="3"/>
      <c r="S370" s="3"/>
      <c r="T370" s="3"/>
      <c r="U370" s="3"/>
      <c r="W370" s="3"/>
      <c r="X370" s="3"/>
      <c r="Y370" s="3"/>
      <c r="Z370" s="3"/>
      <c r="AC370" s="3"/>
      <c r="AD370" s="3"/>
      <c r="AE370" s="3"/>
      <c r="AF370" s="3"/>
      <c r="AG370" s="3"/>
      <c r="AH370" s="3"/>
      <c r="AI370" s="3"/>
      <c r="AJ370" s="3"/>
      <c r="AK370" s="3"/>
      <c r="AL370" s="6"/>
      <c r="AO370" s="7"/>
      <c r="AP370" s="7"/>
      <c r="AQ370" s="7"/>
    </row>
    <row r="371" spans="1:43" x14ac:dyDescent="0.25">
      <c r="A371" s="3">
        <f t="shared" si="6"/>
        <v>368</v>
      </c>
      <c r="O371" s="3"/>
      <c r="P371" s="3"/>
      <c r="Q371" s="3"/>
      <c r="R371" s="3"/>
      <c r="S371" s="3"/>
      <c r="T371" s="3"/>
      <c r="U371" s="3"/>
      <c r="W371" s="3"/>
      <c r="X371" s="3"/>
      <c r="Y371" s="3"/>
      <c r="Z371" s="3"/>
      <c r="AC371" s="3"/>
      <c r="AD371" s="3"/>
      <c r="AE371" s="3"/>
      <c r="AF371" s="3"/>
      <c r="AG371" s="3"/>
      <c r="AH371" s="3"/>
      <c r="AI371" s="3"/>
      <c r="AJ371" s="3"/>
      <c r="AK371" s="3"/>
      <c r="AL371" s="6"/>
      <c r="AO371" s="7"/>
      <c r="AP371" s="7"/>
      <c r="AQ371" s="7"/>
    </row>
    <row r="372" spans="1:43" x14ac:dyDescent="0.25">
      <c r="A372" s="3">
        <f t="shared" si="6"/>
        <v>369</v>
      </c>
      <c r="O372" s="3"/>
      <c r="P372" s="3"/>
      <c r="Q372" s="3"/>
      <c r="R372" s="3"/>
      <c r="S372" s="3"/>
      <c r="T372" s="3"/>
      <c r="U372" s="3"/>
      <c r="W372" s="3"/>
      <c r="X372" s="3"/>
      <c r="Y372" s="3"/>
      <c r="Z372" s="3"/>
      <c r="AC372" s="3"/>
      <c r="AD372" s="3"/>
      <c r="AE372" s="3"/>
      <c r="AF372" s="3"/>
      <c r="AG372" s="3"/>
      <c r="AH372" s="3"/>
      <c r="AI372" s="3"/>
      <c r="AJ372" s="3"/>
      <c r="AK372" s="3"/>
      <c r="AL372" s="6"/>
      <c r="AO372" s="7"/>
      <c r="AP372" s="7"/>
      <c r="AQ372" s="7"/>
    </row>
    <row r="373" spans="1:43" x14ac:dyDescent="0.25">
      <c r="A373" s="3">
        <f t="shared" si="6"/>
        <v>370</v>
      </c>
      <c r="O373" s="3"/>
      <c r="P373" s="3"/>
      <c r="Q373" s="3"/>
      <c r="R373" s="3"/>
      <c r="S373" s="3"/>
      <c r="T373" s="3"/>
      <c r="U373" s="3"/>
      <c r="W373" s="3"/>
      <c r="X373" s="3"/>
      <c r="Y373" s="3"/>
      <c r="Z373" s="3"/>
      <c r="AC373" s="3"/>
      <c r="AD373" s="3"/>
      <c r="AE373" s="3"/>
      <c r="AF373" s="3"/>
      <c r="AG373" s="3"/>
      <c r="AH373" s="3"/>
      <c r="AI373" s="3"/>
      <c r="AJ373" s="3"/>
      <c r="AK373" s="3"/>
      <c r="AL373" s="6"/>
      <c r="AO373" s="7"/>
      <c r="AP373" s="7"/>
      <c r="AQ373" s="7"/>
    </row>
    <row r="374" spans="1:43" x14ac:dyDescent="0.25">
      <c r="A374" s="3">
        <f t="shared" si="6"/>
        <v>371</v>
      </c>
      <c r="O374" s="3"/>
      <c r="P374" s="3"/>
      <c r="Q374" s="3"/>
      <c r="R374" s="3"/>
      <c r="S374" s="3"/>
      <c r="T374" s="3"/>
      <c r="U374" s="3"/>
      <c r="W374" s="3"/>
      <c r="X374" s="3"/>
      <c r="Y374" s="3"/>
      <c r="Z374" s="3"/>
      <c r="AC374" s="3"/>
      <c r="AD374" s="3"/>
      <c r="AE374" s="3"/>
      <c r="AF374" s="3"/>
      <c r="AG374" s="3"/>
      <c r="AH374" s="3"/>
      <c r="AI374" s="3"/>
      <c r="AJ374" s="3"/>
      <c r="AK374" s="3"/>
      <c r="AL374" s="6"/>
      <c r="AO374" s="7"/>
      <c r="AP374" s="7"/>
      <c r="AQ374" s="7"/>
    </row>
    <row r="375" spans="1:43" x14ac:dyDescent="0.25">
      <c r="A375" s="3">
        <f t="shared" si="6"/>
        <v>372</v>
      </c>
      <c r="O375" s="3"/>
      <c r="P375" s="3"/>
      <c r="Q375" s="3"/>
      <c r="R375" s="3"/>
      <c r="S375" s="3"/>
      <c r="T375" s="3"/>
      <c r="U375" s="3"/>
      <c r="W375" s="3"/>
      <c r="X375" s="3"/>
      <c r="Y375" s="3"/>
      <c r="Z375" s="3"/>
      <c r="AC375" s="3"/>
      <c r="AD375" s="3"/>
      <c r="AE375" s="3"/>
      <c r="AF375" s="3"/>
      <c r="AG375" s="3"/>
      <c r="AH375" s="3"/>
      <c r="AI375" s="3"/>
      <c r="AJ375" s="3"/>
      <c r="AK375" s="3"/>
      <c r="AL375" s="6"/>
      <c r="AO375" s="7"/>
      <c r="AP375" s="7"/>
      <c r="AQ375" s="7"/>
    </row>
    <row r="376" spans="1:43" x14ac:dyDescent="0.25">
      <c r="A376" s="3">
        <f t="shared" si="6"/>
        <v>373</v>
      </c>
      <c r="O376" s="3"/>
      <c r="P376" s="3"/>
      <c r="Q376" s="3"/>
      <c r="R376" s="3"/>
      <c r="S376" s="3"/>
      <c r="T376" s="3"/>
      <c r="U376" s="3"/>
      <c r="W376" s="3"/>
      <c r="X376" s="3"/>
      <c r="Y376" s="3"/>
      <c r="Z376" s="3"/>
      <c r="AC376" s="3"/>
      <c r="AD376" s="3"/>
      <c r="AE376" s="3"/>
      <c r="AF376" s="3"/>
      <c r="AG376" s="3"/>
      <c r="AH376" s="3"/>
      <c r="AI376" s="3"/>
      <c r="AJ376" s="3"/>
      <c r="AK376" s="3"/>
      <c r="AL376" s="6"/>
      <c r="AO376" s="7"/>
      <c r="AP376" s="7"/>
      <c r="AQ376" s="7"/>
    </row>
    <row r="377" spans="1:43" x14ac:dyDescent="0.25">
      <c r="A377" s="3">
        <f t="shared" si="6"/>
        <v>374</v>
      </c>
      <c r="O377" s="3"/>
      <c r="P377" s="3"/>
      <c r="Q377" s="3"/>
      <c r="R377" s="3"/>
      <c r="S377" s="3"/>
      <c r="T377" s="3"/>
      <c r="U377" s="3"/>
      <c r="W377" s="3"/>
      <c r="X377" s="3"/>
      <c r="Y377" s="3"/>
      <c r="Z377" s="3"/>
      <c r="AC377" s="3"/>
      <c r="AD377" s="3"/>
      <c r="AE377" s="3"/>
      <c r="AF377" s="3"/>
      <c r="AG377" s="3"/>
      <c r="AH377" s="3"/>
      <c r="AI377" s="3"/>
      <c r="AJ377" s="3"/>
      <c r="AK377" s="3"/>
      <c r="AL377" s="6"/>
      <c r="AO377" s="7"/>
      <c r="AP377" s="7"/>
      <c r="AQ377" s="7"/>
    </row>
    <row r="378" spans="1:43" x14ac:dyDescent="0.25">
      <c r="A378" s="3">
        <f t="shared" si="6"/>
        <v>375</v>
      </c>
      <c r="O378" s="3"/>
      <c r="P378" s="3"/>
      <c r="Q378" s="3"/>
      <c r="R378" s="3"/>
      <c r="S378" s="3"/>
      <c r="T378" s="3"/>
      <c r="U378" s="3"/>
      <c r="W378" s="3"/>
      <c r="X378" s="3"/>
      <c r="Y378" s="3"/>
      <c r="Z378" s="3"/>
      <c r="AC378" s="3"/>
      <c r="AD378" s="3"/>
      <c r="AE378" s="3"/>
      <c r="AF378" s="3"/>
      <c r="AG378" s="3"/>
      <c r="AH378" s="3"/>
      <c r="AI378" s="3"/>
      <c r="AJ378" s="3"/>
      <c r="AK378" s="3"/>
      <c r="AL378" s="6"/>
      <c r="AO378" s="7"/>
      <c r="AP378" s="7"/>
      <c r="AQ378" s="7"/>
    </row>
    <row r="379" spans="1:43" x14ac:dyDescent="0.25">
      <c r="A379" s="3">
        <f t="shared" si="6"/>
        <v>376</v>
      </c>
      <c r="O379" s="3"/>
      <c r="P379" s="3"/>
      <c r="Q379" s="3"/>
      <c r="R379" s="3"/>
      <c r="S379" s="3"/>
      <c r="T379" s="3"/>
      <c r="U379" s="3"/>
      <c r="W379" s="3"/>
      <c r="X379" s="3"/>
      <c r="Y379" s="3"/>
      <c r="Z379" s="3"/>
      <c r="AC379" s="3"/>
      <c r="AD379" s="3"/>
      <c r="AE379" s="3"/>
      <c r="AF379" s="3"/>
      <c r="AG379" s="3"/>
      <c r="AH379" s="3"/>
      <c r="AI379" s="3"/>
      <c r="AJ379" s="3"/>
      <c r="AK379" s="3"/>
      <c r="AL379" s="6"/>
      <c r="AO379" s="7"/>
      <c r="AP379" s="7"/>
      <c r="AQ379" s="7"/>
    </row>
    <row r="380" spans="1:43" x14ac:dyDescent="0.25">
      <c r="A380" s="3">
        <f t="shared" si="6"/>
        <v>377</v>
      </c>
      <c r="O380" s="3"/>
      <c r="P380" s="3"/>
      <c r="Q380" s="3"/>
      <c r="R380" s="3"/>
      <c r="S380" s="3"/>
      <c r="T380" s="3"/>
      <c r="U380" s="3"/>
      <c r="W380" s="3"/>
      <c r="X380" s="3"/>
      <c r="Y380" s="3"/>
      <c r="Z380" s="3"/>
      <c r="AC380" s="3"/>
      <c r="AD380" s="3"/>
      <c r="AE380" s="3"/>
      <c r="AF380" s="3"/>
      <c r="AG380" s="3"/>
      <c r="AH380" s="3"/>
      <c r="AI380" s="3"/>
      <c r="AJ380" s="3"/>
      <c r="AK380" s="3"/>
      <c r="AL380" s="6"/>
      <c r="AO380" s="7"/>
      <c r="AP380" s="7"/>
      <c r="AQ380" s="7"/>
    </row>
    <row r="381" spans="1:43" x14ac:dyDescent="0.25">
      <c r="A381" s="3">
        <f t="shared" si="6"/>
        <v>378</v>
      </c>
      <c r="O381" s="3"/>
      <c r="P381" s="3"/>
      <c r="Q381" s="3"/>
      <c r="R381" s="3"/>
      <c r="S381" s="3"/>
      <c r="T381" s="3"/>
      <c r="U381" s="3"/>
      <c r="W381" s="3"/>
      <c r="X381" s="3"/>
      <c r="Y381" s="3"/>
      <c r="Z381" s="3"/>
      <c r="AC381" s="3"/>
      <c r="AD381" s="3"/>
      <c r="AE381" s="3"/>
      <c r="AF381" s="3"/>
      <c r="AG381" s="3"/>
      <c r="AH381" s="3"/>
      <c r="AI381" s="3"/>
      <c r="AJ381" s="3"/>
      <c r="AK381" s="3"/>
      <c r="AL381" s="6"/>
      <c r="AO381" s="7"/>
      <c r="AP381" s="7"/>
      <c r="AQ381" s="7"/>
    </row>
    <row r="382" spans="1:43" x14ac:dyDescent="0.25">
      <c r="A382" s="3">
        <f t="shared" si="6"/>
        <v>379</v>
      </c>
      <c r="O382" s="3"/>
      <c r="P382" s="3"/>
      <c r="Q382" s="3"/>
      <c r="R382" s="3"/>
      <c r="S382" s="3"/>
      <c r="T382" s="3"/>
      <c r="U382" s="3"/>
      <c r="W382" s="3"/>
      <c r="X382" s="3"/>
      <c r="Y382" s="3"/>
      <c r="Z382" s="3"/>
      <c r="AC382" s="3"/>
      <c r="AD382" s="3"/>
      <c r="AE382" s="3"/>
      <c r="AF382" s="3"/>
      <c r="AG382" s="3"/>
      <c r="AH382" s="3"/>
      <c r="AI382" s="3"/>
      <c r="AJ382" s="3"/>
      <c r="AK382" s="3"/>
      <c r="AL382" s="6"/>
      <c r="AO382" s="7"/>
      <c r="AP382" s="7"/>
      <c r="AQ382" s="7"/>
    </row>
    <row r="383" spans="1:43" x14ac:dyDescent="0.25">
      <c r="A383" s="3">
        <f t="shared" si="6"/>
        <v>380</v>
      </c>
      <c r="O383" s="3"/>
      <c r="P383" s="3"/>
      <c r="Q383" s="3"/>
      <c r="R383" s="3"/>
      <c r="S383" s="3"/>
      <c r="T383" s="3"/>
      <c r="U383" s="3"/>
      <c r="W383" s="3"/>
      <c r="X383" s="3"/>
      <c r="Y383" s="3"/>
      <c r="Z383" s="3"/>
      <c r="AC383" s="3"/>
      <c r="AD383" s="3"/>
      <c r="AE383" s="3"/>
      <c r="AF383" s="3"/>
      <c r="AG383" s="3"/>
      <c r="AH383" s="3"/>
      <c r="AI383" s="3"/>
      <c r="AJ383" s="3"/>
      <c r="AK383" s="3"/>
      <c r="AL383" s="6"/>
      <c r="AO383" s="7"/>
      <c r="AP383" s="7"/>
      <c r="AQ383" s="7"/>
    </row>
    <row r="384" spans="1:43" x14ac:dyDescent="0.25">
      <c r="A384" s="3">
        <f t="shared" si="6"/>
        <v>381</v>
      </c>
      <c r="O384" s="3"/>
      <c r="P384" s="3"/>
      <c r="Q384" s="3"/>
      <c r="R384" s="3"/>
      <c r="S384" s="3"/>
      <c r="T384" s="3"/>
      <c r="U384" s="3"/>
      <c r="W384" s="3"/>
      <c r="X384" s="3"/>
      <c r="Y384" s="3"/>
      <c r="Z384" s="3"/>
      <c r="AC384" s="3"/>
      <c r="AD384" s="3"/>
      <c r="AE384" s="3"/>
      <c r="AF384" s="3"/>
      <c r="AG384" s="3"/>
      <c r="AH384" s="3"/>
      <c r="AI384" s="3"/>
      <c r="AJ384" s="3"/>
      <c r="AK384" s="3"/>
      <c r="AL384" s="6"/>
      <c r="AO384" s="7"/>
      <c r="AP384" s="7"/>
      <c r="AQ384" s="7"/>
    </row>
    <row r="385" spans="1:43" x14ac:dyDescent="0.25">
      <c r="A385" s="3">
        <f t="shared" si="6"/>
        <v>382</v>
      </c>
      <c r="O385" s="3"/>
      <c r="P385" s="3"/>
      <c r="Q385" s="3"/>
      <c r="R385" s="3"/>
      <c r="S385" s="3"/>
      <c r="T385" s="3"/>
      <c r="U385" s="3"/>
      <c r="W385" s="3"/>
      <c r="X385" s="3"/>
      <c r="Y385" s="3"/>
      <c r="Z385" s="3"/>
      <c r="AC385" s="3"/>
      <c r="AD385" s="3"/>
      <c r="AE385" s="3"/>
      <c r="AF385" s="3"/>
      <c r="AG385" s="3"/>
      <c r="AH385" s="3"/>
      <c r="AI385" s="3"/>
      <c r="AJ385" s="3"/>
      <c r="AK385" s="3"/>
      <c r="AL385" s="6"/>
      <c r="AO385" s="7"/>
      <c r="AP385" s="7"/>
      <c r="AQ385" s="7"/>
    </row>
    <row r="386" spans="1:43" x14ac:dyDescent="0.25">
      <c r="A386" s="3">
        <f t="shared" si="6"/>
        <v>383</v>
      </c>
      <c r="O386" s="3"/>
      <c r="P386" s="3"/>
      <c r="Q386" s="3"/>
      <c r="R386" s="3"/>
      <c r="S386" s="3"/>
      <c r="T386" s="3"/>
      <c r="U386" s="3"/>
      <c r="W386" s="3"/>
      <c r="X386" s="3"/>
      <c r="Y386" s="3"/>
      <c r="Z386" s="3"/>
      <c r="AC386" s="3"/>
      <c r="AD386" s="3"/>
      <c r="AE386" s="3"/>
      <c r="AF386" s="3"/>
      <c r="AG386" s="3"/>
      <c r="AH386" s="3"/>
      <c r="AI386" s="3"/>
      <c r="AJ386" s="3"/>
      <c r="AK386" s="3"/>
      <c r="AL386" s="6"/>
      <c r="AO386" s="7"/>
      <c r="AP386" s="7"/>
      <c r="AQ386" s="7"/>
    </row>
    <row r="387" spans="1:43" x14ac:dyDescent="0.25">
      <c r="A387" s="3">
        <f t="shared" si="6"/>
        <v>384</v>
      </c>
      <c r="O387" s="3"/>
      <c r="P387" s="3"/>
      <c r="Q387" s="3"/>
      <c r="R387" s="3"/>
      <c r="S387" s="3"/>
      <c r="T387" s="3"/>
      <c r="U387" s="3"/>
      <c r="W387" s="3"/>
      <c r="X387" s="3"/>
      <c r="Y387" s="3"/>
      <c r="Z387" s="3"/>
      <c r="AC387" s="3"/>
      <c r="AD387" s="3"/>
      <c r="AE387" s="3"/>
      <c r="AF387" s="3"/>
      <c r="AG387" s="3"/>
      <c r="AH387" s="3"/>
      <c r="AI387" s="3"/>
      <c r="AJ387" s="3"/>
      <c r="AK387" s="3"/>
      <c r="AL387" s="6"/>
      <c r="AO387" s="7"/>
      <c r="AP387" s="7"/>
      <c r="AQ387" s="7"/>
    </row>
    <row r="388" spans="1:43" x14ac:dyDescent="0.25">
      <c r="A388" s="3">
        <f t="shared" si="6"/>
        <v>385</v>
      </c>
      <c r="O388" s="3"/>
      <c r="P388" s="3"/>
      <c r="Q388" s="3"/>
      <c r="R388" s="3"/>
      <c r="S388" s="3"/>
      <c r="T388" s="3"/>
      <c r="U388" s="3"/>
      <c r="W388" s="3"/>
      <c r="X388" s="3"/>
      <c r="Y388" s="3"/>
      <c r="Z388" s="3"/>
      <c r="AC388" s="3"/>
      <c r="AD388" s="3"/>
      <c r="AE388" s="3"/>
      <c r="AF388" s="3"/>
      <c r="AG388" s="3"/>
      <c r="AH388" s="3"/>
      <c r="AI388" s="3"/>
      <c r="AJ388" s="3"/>
      <c r="AK388" s="3"/>
      <c r="AL388" s="6"/>
      <c r="AO388" s="7"/>
      <c r="AP388" s="7"/>
      <c r="AQ388" s="7"/>
    </row>
    <row r="389" spans="1:43" x14ac:dyDescent="0.25">
      <c r="A389" s="3">
        <f t="shared" si="6"/>
        <v>386</v>
      </c>
      <c r="O389" s="3"/>
      <c r="P389" s="3"/>
      <c r="Q389" s="3"/>
      <c r="R389" s="3"/>
      <c r="S389" s="3"/>
      <c r="T389" s="3"/>
      <c r="U389" s="3"/>
      <c r="W389" s="3"/>
      <c r="X389" s="3"/>
      <c r="Y389" s="3"/>
      <c r="Z389" s="3"/>
      <c r="AC389" s="3"/>
      <c r="AD389" s="3"/>
      <c r="AE389" s="3"/>
      <c r="AF389" s="3"/>
      <c r="AG389" s="3"/>
      <c r="AH389" s="3"/>
      <c r="AI389" s="3"/>
      <c r="AJ389" s="3"/>
      <c r="AK389" s="3"/>
      <c r="AL389" s="6"/>
      <c r="AO389" s="7"/>
      <c r="AP389" s="7"/>
      <c r="AQ389" s="7"/>
    </row>
    <row r="390" spans="1:43" x14ac:dyDescent="0.25">
      <c r="A390" s="3">
        <f t="shared" si="6"/>
        <v>387</v>
      </c>
      <c r="O390" s="3"/>
      <c r="P390" s="3"/>
      <c r="Q390" s="3"/>
      <c r="R390" s="3"/>
      <c r="S390" s="3"/>
      <c r="T390" s="3"/>
      <c r="U390" s="3"/>
      <c r="W390" s="3"/>
      <c r="X390" s="3"/>
      <c r="Y390" s="3"/>
      <c r="Z390" s="3"/>
      <c r="AC390" s="3"/>
      <c r="AD390" s="3"/>
      <c r="AE390" s="3"/>
      <c r="AF390" s="3"/>
      <c r="AG390" s="3"/>
      <c r="AH390" s="3"/>
      <c r="AI390" s="3"/>
      <c r="AJ390" s="3"/>
      <c r="AK390" s="3"/>
      <c r="AL390" s="6"/>
      <c r="AO390" s="7"/>
      <c r="AP390" s="7"/>
      <c r="AQ390" s="7"/>
    </row>
    <row r="391" spans="1:43" x14ac:dyDescent="0.25">
      <c r="A391" s="3">
        <f t="shared" si="6"/>
        <v>388</v>
      </c>
      <c r="O391" s="3"/>
      <c r="P391" s="3"/>
      <c r="Q391" s="3"/>
      <c r="R391" s="3"/>
      <c r="S391" s="3"/>
      <c r="T391" s="3"/>
      <c r="U391" s="3"/>
      <c r="W391" s="3"/>
      <c r="X391" s="3"/>
      <c r="Y391" s="3"/>
      <c r="Z391" s="3"/>
      <c r="AC391" s="3"/>
      <c r="AD391" s="3"/>
      <c r="AE391" s="3"/>
      <c r="AF391" s="3"/>
      <c r="AG391" s="3"/>
      <c r="AH391" s="3"/>
      <c r="AI391" s="3"/>
      <c r="AJ391" s="3"/>
      <c r="AK391" s="3"/>
      <c r="AL391" s="6"/>
      <c r="AO391" s="7"/>
      <c r="AP391" s="7"/>
      <c r="AQ391" s="7"/>
    </row>
    <row r="392" spans="1:43" x14ac:dyDescent="0.25">
      <c r="A392" s="3">
        <f t="shared" si="6"/>
        <v>389</v>
      </c>
      <c r="O392" s="3"/>
      <c r="P392" s="3"/>
      <c r="Q392" s="3"/>
      <c r="R392" s="3"/>
      <c r="S392" s="3"/>
      <c r="T392" s="3"/>
      <c r="U392" s="3"/>
      <c r="W392" s="3"/>
      <c r="X392" s="3"/>
      <c r="Y392" s="3"/>
      <c r="Z392" s="3"/>
      <c r="AC392" s="3"/>
      <c r="AD392" s="3"/>
      <c r="AE392" s="3"/>
      <c r="AF392" s="3"/>
      <c r="AG392" s="3"/>
      <c r="AH392" s="3"/>
      <c r="AI392" s="3"/>
      <c r="AJ392" s="3"/>
      <c r="AK392" s="3"/>
      <c r="AL392" s="6"/>
      <c r="AO392" s="7"/>
      <c r="AP392" s="7"/>
      <c r="AQ392" s="7"/>
    </row>
    <row r="393" spans="1:43" x14ac:dyDescent="0.25">
      <c r="A393" s="3">
        <f t="shared" si="6"/>
        <v>390</v>
      </c>
      <c r="O393" s="3"/>
      <c r="P393" s="3"/>
      <c r="Q393" s="3"/>
      <c r="R393" s="3"/>
      <c r="S393" s="3"/>
      <c r="T393" s="3"/>
      <c r="U393" s="3"/>
      <c r="W393" s="3"/>
      <c r="X393" s="3"/>
      <c r="Y393" s="3"/>
      <c r="Z393" s="3"/>
      <c r="AC393" s="3"/>
      <c r="AD393" s="3"/>
      <c r="AE393" s="3"/>
      <c r="AF393" s="3"/>
      <c r="AG393" s="3"/>
      <c r="AH393" s="3"/>
      <c r="AI393" s="3"/>
      <c r="AJ393" s="3"/>
      <c r="AK393" s="3"/>
      <c r="AL393" s="6"/>
      <c r="AO393" s="7"/>
      <c r="AP393" s="7"/>
      <c r="AQ393" s="7"/>
    </row>
    <row r="394" spans="1:43" x14ac:dyDescent="0.25">
      <c r="A394" s="3">
        <f t="shared" si="6"/>
        <v>391</v>
      </c>
      <c r="O394" s="3"/>
      <c r="P394" s="3"/>
      <c r="Q394" s="3"/>
      <c r="R394" s="3"/>
      <c r="S394" s="3"/>
      <c r="T394" s="3"/>
      <c r="U394" s="3"/>
      <c r="W394" s="3"/>
      <c r="X394" s="3"/>
      <c r="Y394" s="3"/>
      <c r="Z394" s="3"/>
      <c r="AC394" s="3"/>
      <c r="AD394" s="3"/>
      <c r="AE394" s="3"/>
      <c r="AF394" s="3"/>
      <c r="AG394" s="3"/>
      <c r="AH394" s="3"/>
      <c r="AI394" s="3"/>
      <c r="AJ394" s="3"/>
      <c r="AK394" s="3"/>
      <c r="AL394" s="6"/>
      <c r="AO394" s="7"/>
      <c r="AP394" s="7"/>
      <c r="AQ394" s="7"/>
    </row>
    <row r="395" spans="1:43" x14ac:dyDescent="0.25">
      <c r="A395" s="3">
        <f t="shared" si="6"/>
        <v>392</v>
      </c>
      <c r="O395" s="3"/>
      <c r="P395" s="3"/>
      <c r="Q395" s="3"/>
      <c r="R395" s="3"/>
      <c r="S395" s="3"/>
      <c r="T395" s="3"/>
      <c r="U395" s="3"/>
      <c r="W395" s="3"/>
      <c r="X395" s="3"/>
      <c r="Y395" s="3"/>
      <c r="Z395" s="3"/>
      <c r="AC395" s="3"/>
      <c r="AD395" s="3"/>
      <c r="AE395" s="3"/>
      <c r="AF395" s="3"/>
      <c r="AG395" s="3"/>
      <c r="AH395" s="3"/>
      <c r="AI395" s="3"/>
      <c r="AJ395" s="3"/>
      <c r="AK395" s="3"/>
      <c r="AL395" s="6"/>
      <c r="AO395" s="7"/>
      <c r="AP395" s="7"/>
      <c r="AQ395" s="7"/>
    </row>
    <row r="396" spans="1:43" x14ac:dyDescent="0.25">
      <c r="A396" s="3">
        <f t="shared" ref="A396:A459" si="7">A395+1</f>
        <v>393</v>
      </c>
      <c r="O396" s="3"/>
      <c r="P396" s="3"/>
      <c r="Q396" s="3"/>
      <c r="R396" s="3"/>
      <c r="S396" s="3"/>
      <c r="T396" s="3"/>
      <c r="U396" s="3"/>
      <c r="W396" s="3"/>
      <c r="X396" s="3"/>
      <c r="Y396" s="3"/>
      <c r="Z396" s="3"/>
      <c r="AC396" s="3"/>
      <c r="AD396" s="3"/>
      <c r="AE396" s="3"/>
      <c r="AF396" s="3"/>
      <c r="AG396" s="3"/>
      <c r="AH396" s="3"/>
      <c r="AI396" s="3"/>
      <c r="AJ396" s="3"/>
      <c r="AK396" s="3"/>
      <c r="AL396" s="6"/>
      <c r="AO396" s="7"/>
      <c r="AP396" s="7"/>
      <c r="AQ396" s="7"/>
    </row>
    <row r="397" spans="1:43" x14ac:dyDescent="0.25">
      <c r="A397" s="3">
        <f t="shared" si="7"/>
        <v>394</v>
      </c>
      <c r="O397" s="3"/>
      <c r="P397" s="3"/>
      <c r="Q397" s="3"/>
      <c r="R397" s="3"/>
      <c r="S397" s="3"/>
      <c r="T397" s="3"/>
      <c r="U397" s="3"/>
      <c r="W397" s="3"/>
      <c r="X397" s="3"/>
      <c r="Y397" s="3"/>
      <c r="Z397" s="3"/>
      <c r="AC397" s="3"/>
      <c r="AD397" s="3"/>
      <c r="AE397" s="3"/>
      <c r="AF397" s="3"/>
      <c r="AG397" s="3"/>
      <c r="AH397" s="3"/>
      <c r="AI397" s="3"/>
      <c r="AJ397" s="3"/>
      <c r="AK397" s="3"/>
      <c r="AL397" s="6"/>
      <c r="AO397" s="7"/>
      <c r="AP397" s="7"/>
      <c r="AQ397" s="7"/>
    </row>
    <row r="398" spans="1:43" x14ac:dyDescent="0.25">
      <c r="A398" s="3">
        <f t="shared" si="7"/>
        <v>395</v>
      </c>
      <c r="O398" s="3"/>
      <c r="P398" s="3"/>
      <c r="Q398" s="3"/>
      <c r="R398" s="3"/>
      <c r="S398" s="3"/>
      <c r="T398" s="3"/>
      <c r="U398" s="3"/>
      <c r="W398" s="3"/>
      <c r="X398" s="3"/>
      <c r="Y398" s="3"/>
      <c r="Z398" s="3"/>
      <c r="AC398" s="3"/>
      <c r="AD398" s="3"/>
      <c r="AE398" s="3"/>
      <c r="AF398" s="3"/>
      <c r="AG398" s="3"/>
      <c r="AH398" s="3"/>
      <c r="AI398" s="3"/>
      <c r="AJ398" s="3"/>
      <c r="AK398" s="3"/>
      <c r="AL398" s="6"/>
      <c r="AO398" s="7"/>
      <c r="AP398" s="7"/>
      <c r="AQ398" s="7"/>
    </row>
    <row r="399" spans="1:43" x14ac:dyDescent="0.25">
      <c r="A399" s="3">
        <f t="shared" si="7"/>
        <v>396</v>
      </c>
      <c r="O399" s="3"/>
      <c r="P399" s="3"/>
      <c r="Q399" s="3"/>
      <c r="R399" s="3"/>
      <c r="S399" s="3"/>
      <c r="T399" s="3"/>
      <c r="U399" s="3"/>
      <c r="W399" s="3"/>
      <c r="X399" s="3"/>
      <c r="Y399" s="3"/>
      <c r="Z399" s="3"/>
      <c r="AC399" s="3"/>
      <c r="AD399" s="3"/>
      <c r="AE399" s="3"/>
      <c r="AF399" s="3"/>
      <c r="AG399" s="3"/>
      <c r="AH399" s="3"/>
      <c r="AI399" s="3"/>
      <c r="AJ399" s="3"/>
      <c r="AK399" s="3"/>
      <c r="AL399" s="6"/>
      <c r="AO399" s="7"/>
      <c r="AP399" s="7"/>
      <c r="AQ399" s="7"/>
    </row>
    <row r="400" spans="1:43" x14ac:dyDescent="0.25">
      <c r="A400" s="3">
        <f t="shared" si="7"/>
        <v>397</v>
      </c>
      <c r="O400" s="3"/>
      <c r="P400" s="3"/>
      <c r="Q400" s="3"/>
      <c r="R400" s="3"/>
      <c r="S400" s="3"/>
      <c r="T400" s="3"/>
      <c r="U400" s="3"/>
      <c r="W400" s="3"/>
      <c r="X400" s="3"/>
      <c r="Y400" s="3"/>
      <c r="Z400" s="3"/>
      <c r="AC400" s="3"/>
      <c r="AD400" s="3"/>
      <c r="AE400" s="3"/>
      <c r="AF400" s="3"/>
      <c r="AG400" s="3"/>
      <c r="AH400" s="3"/>
      <c r="AI400" s="3"/>
      <c r="AJ400" s="3"/>
      <c r="AK400" s="3"/>
      <c r="AL400" s="6"/>
      <c r="AO400" s="7"/>
      <c r="AP400" s="7"/>
      <c r="AQ400" s="7"/>
    </row>
    <row r="401" spans="1:43" x14ac:dyDescent="0.25">
      <c r="A401" s="3">
        <f t="shared" si="7"/>
        <v>398</v>
      </c>
      <c r="O401" s="3"/>
      <c r="P401" s="3"/>
      <c r="Q401" s="3"/>
      <c r="R401" s="3"/>
      <c r="S401" s="3"/>
      <c r="T401" s="3"/>
      <c r="U401" s="3"/>
      <c r="W401" s="3"/>
      <c r="X401" s="3"/>
      <c r="Y401" s="3"/>
      <c r="Z401" s="3"/>
      <c r="AC401" s="3"/>
      <c r="AD401" s="3"/>
      <c r="AE401" s="3"/>
      <c r="AF401" s="3"/>
      <c r="AG401" s="3"/>
      <c r="AH401" s="3"/>
      <c r="AI401" s="3"/>
      <c r="AJ401" s="3"/>
      <c r="AK401" s="3"/>
      <c r="AL401" s="6"/>
      <c r="AO401" s="7"/>
      <c r="AP401" s="7"/>
      <c r="AQ401" s="7"/>
    </row>
    <row r="402" spans="1:43" x14ac:dyDescent="0.25">
      <c r="A402" s="3">
        <f t="shared" si="7"/>
        <v>399</v>
      </c>
      <c r="O402" s="3"/>
      <c r="P402" s="3"/>
      <c r="Q402" s="3"/>
      <c r="R402" s="3"/>
      <c r="S402" s="3"/>
      <c r="T402" s="3"/>
      <c r="U402" s="3"/>
      <c r="W402" s="3"/>
      <c r="X402" s="3"/>
      <c r="Y402" s="3"/>
      <c r="Z402" s="3"/>
      <c r="AC402" s="3"/>
      <c r="AD402" s="3"/>
      <c r="AE402" s="3"/>
      <c r="AF402" s="3"/>
      <c r="AG402" s="3"/>
      <c r="AH402" s="3"/>
      <c r="AI402" s="3"/>
      <c r="AJ402" s="3"/>
      <c r="AK402" s="3"/>
      <c r="AL402" s="6"/>
      <c r="AO402" s="7"/>
      <c r="AP402" s="7"/>
      <c r="AQ402" s="7"/>
    </row>
    <row r="403" spans="1:43" x14ac:dyDescent="0.25">
      <c r="A403" s="3">
        <f t="shared" si="7"/>
        <v>400</v>
      </c>
      <c r="O403" s="3"/>
      <c r="P403" s="3"/>
      <c r="Q403" s="3"/>
      <c r="R403" s="3"/>
      <c r="S403" s="3"/>
      <c r="T403" s="3"/>
      <c r="U403" s="3"/>
      <c r="W403" s="3"/>
      <c r="X403" s="3"/>
      <c r="Y403" s="3"/>
      <c r="Z403" s="3"/>
      <c r="AC403" s="3"/>
      <c r="AD403" s="3"/>
      <c r="AE403" s="3"/>
      <c r="AF403" s="3"/>
      <c r="AG403" s="3"/>
      <c r="AH403" s="3"/>
      <c r="AI403" s="3"/>
      <c r="AJ403" s="3"/>
      <c r="AK403" s="3"/>
      <c r="AL403" s="6"/>
      <c r="AO403" s="7"/>
      <c r="AP403" s="7"/>
      <c r="AQ403" s="7"/>
    </row>
    <row r="404" spans="1:43" x14ac:dyDescent="0.25">
      <c r="A404" s="3">
        <f t="shared" si="7"/>
        <v>401</v>
      </c>
      <c r="O404" s="3"/>
      <c r="P404" s="3"/>
      <c r="Q404" s="3"/>
      <c r="R404" s="3"/>
      <c r="S404" s="3"/>
      <c r="T404" s="3"/>
      <c r="U404" s="3"/>
      <c r="W404" s="3"/>
      <c r="X404" s="3"/>
      <c r="Y404" s="3"/>
      <c r="Z404" s="3"/>
      <c r="AC404" s="3"/>
      <c r="AD404" s="3"/>
      <c r="AE404" s="3"/>
      <c r="AF404" s="3"/>
      <c r="AG404" s="3"/>
      <c r="AH404" s="3"/>
      <c r="AI404" s="3"/>
      <c r="AJ404" s="3"/>
      <c r="AK404" s="3"/>
      <c r="AL404" s="6"/>
      <c r="AO404" s="7"/>
      <c r="AP404" s="7"/>
      <c r="AQ404" s="7"/>
    </row>
    <row r="405" spans="1:43" x14ac:dyDescent="0.25">
      <c r="A405" s="3">
        <f t="shared" si="7"/>
        <v>402</v>
      </c>
      <c r="O405" s="3"/>
      <c r="P405" s="3"/>
      <c r="Q405" s="3"/>
      <c r="R405" s="3"/>
      <c r="S405" s="3"/>
      <c r="T405" s="3"/>
      <c r="U405" s="3"/>
      <c r="W405" s="3"/>
      <c r="X405" s="3"/>
      <c r="Y405" s="3"/>
      <c r="Z405" s="3"/>
      <c r="AC405" s="3"/>
      <c r="AD405" s="3"/>
      <c r="AE405" s="3"/>
      <c r="AF405" s="3"/>
      <c r="AG405" s="3"/>
      <c r="AH405" s="3"/>
      <c r="AI405" s="3"/>
      <c r="AJ405" s="3"/>
      <c r="AK405" s="3"/>
      <c r="AL405" s="6"/>
      <c r="AO405" s="7"/>
      <c r="AP405" s="7"/>
      <c r="AQ405" s="7"/>
    </row>
    <row r="406" spans="1:43" x14ac:dyDescent="0.25">
      <c r="A406" s="3">
        <f t="shared" si="7"/>
        <v>403</v>
      </c>
      <c r="O406" s="3"/>
      <c r="P406" s="3"/>
      <c r="Q406" s="3"/>
      <c r="R406" s="3"/>
      <c r="S406" s="3"/>
      <c r="T406" s="3"/>
      <c r="U406" s="3"/>
      <c r="W406" s="3"/>
      <c r="X406" s="3"/>
      <c r="Y406" s="3"/>
      <c r="Z406" s="3"/>
      <c r="AC406" s="3"/>
      <c r="AD406" s="3"/>
      <c r="AE406" s="3"/>
      <c r="AF406" s="3"/>
      <c r="AG406" s="3"/>
      <c r="AH406" s="3"/>
      <c r="AI406" s="3"/>
      <c r="AJ406" s="3"/>
      <c r="AK406" s="3"/>
      <c r="AL406" s="6"/>
      <c r="AO406" s="7"/>
      <c r="AP406" s="7"/>
      <c r="AQ406" s="7"/>
    </row>
    <row r="407" spans="1:43" x14ac:dyDescent="0.25">
      <c r="A407" s="3">
        <f t="shared" si="7"/>
        <v>404</v>
      </c>
      <c r="O407" s="3"/>
      <c r="P407" s="3"/>
      <c r="Q407" s="3"/>
      <c r="R407" s="3"/>
      <c r="S407" s="3"/>
      <c r="T407" s="3"/>
      <c r="U407" s="3"/>
      <c r="W407" s="3"/>
      <c r="X407" s="3"/>
      <c r="Y407" s="3"/>
      <c r="Z407" s="3"/>
      <c r="AC407" s="3"/>
      <c r="AD407" s="3"/>
      <c r="AE407" s="3"/>
      <c r="AF407" s="3"/>
      <c r="AG407" s="3"/>
      <c r="AH407" s="3"/>
      <c r="AI407" s="3"/>
      <c r="AJ407" s="3"/>
      <c r="AK407" s="3"/>
      <c r="AL407" s="6"/>
      <c r="AO407" s="7"/>
      <c r="AP407" s="7"/>
      <c r="AQ407" s="7"/>
    </row>
    <row r="408" spans="1:43" x14ac:dyDescent="0.25">
      <c r="A408" s="3">
        <f t="shared" si="7"/>
        <v>405</v>
      </c>
      <c r="O408" s="3"/>
      <c r="P408" s="3"/>
      <c r="Q408" s="3"/>
      <c r="R408" s="3"/>
      <c r="S408" s="3"/>
      <c r="T408" s="3"/>
      <c r="U408" s="3"/>
      <c r="W408" s="3"/>
      <c r="X408" s="3"/>
      <c r="Y408" s="3"/>
      <c r="Z408" s="3"/>
      <c r="AC408" s="3"/>
      <c r="AD408" s="3"/>
      <c r="AE408" s="3"/>
      <c r="AF408" s="3"/>
      <c r="AG408" s="3"/>
      <c r="AH408" s="3"/>
      <c r="AI408" s="3"/>
      <c r="AJ408" s="3"/>
      <c r="AK408" s="3"/>
      <c r="AL408" s="6"/>
      <c r="AO408" s="7"/>
      <c r="AP408" s="7"/>
      <c r="AQ408" s="7"/>
    </row>
    <row r="409" spans="1:43" x14ac:dyDescent="0.25">
      <c r="A409" s="3">
        <f t="shared" si="7"/>
        <v>406</v>
      </c>
      <c r="O409" s="3"/>
      <c r="P409" s="3"/>
      <c r="Q409" s="3"/>
      <c r="R409" s="3"/>
      <c r="S409" s="3"/>
      <c r="T409" s="3"/>
      <c r="U409" s="3"/>
      <c r="W409" s="3"/>
      <c r="X409" s="3"/>
      <c r="Y409" s="3"/>
      <c r="Z409" s="3"/>
      <c r="AC409" s="3"/>
      <c r="AD409" s="3"/>
      <c r="AE409" s="3"/>
      <c r="AF409" s="3"/>
      <c r="AG409" s="3"/>
      <c r="AH409" s="3"/>
      <c r="AI409" s="3"/>
      <c r="AJ409" s="3"/>
      <c r="AK409" s="3"/>
      <c r="AL409" s="6"/>
      <c r="AO409" s="7"/>
      <c r="AP409" s="7"/>
      <c r="AQ409" s="7"/>
    </row>
    <row r="410" spans="1:43" x14ac:dyDescent="0.25">
      <c r="A410" s="3">
        <f t="shared" si="7"/>
        <v>407</v>
      </c>
      <c r="O410" s="3"/>
      <c r="P410" s="3"/>
      <c r="Q410" s="3"/>
      <c r="R410" s="3"/>
      <c r="S410" s="3"/>
      <c r="T410" s="3"/>
      <c r="U410" s="3"/>
      <c r="W410" s="3"/>
      <c r="X410" s="3"/>
      <c r="Y410" s="3"/>
      <c r="Z410" s="3"/>
      <c r="AC410" s="3"/>
      <c r="AD410" s="3"/>
      <c r="AE410" s="3"/>
      <c r="AF410" s="3"/>
      <c r="AG410" s="3"/>
      <c r="AH410" s="3"/>
      <c r="AI410" s="3"/>
      <c r="AJ410" s="3"/>
      <c r="AK410" s="3"/>
      <c r="AL410" s="6"/>
      <c r="AO410" s="7"/>
      <c r="AP410" s="7"/>
      <c r="AQ410" s="7"/>
    </row>
    <row r="411" spans="1:43" x14ac:dyDescent="0.25">
      <c r="A411" s="3">
        <f t="shared" si="7"/>
        <v>408</v>
      </c>
      <c r="O411" s="3"/>
      <c r="P411" s="3"/>
      <c r="Q411" s="3"/>
      <c r="R411" s="3"/>
      <c r="S411" s="3"/>
      <c r="T411" s="3"/>
      <c r="U411" s="3"/>
      <c r="W411" s="3"/>
      <c r="X411" s="3"/>
      <c r="Y411" s="3"/>
      <c r="Z411" s="3"/>
      <c r="AC411" s="3"/>
      <c r="AD411" s="3"/>
      <c r="AE411" s="3"/>
      <c r="AF411" s="3"/>
      <c r="AG411" s="3"/>
      <c r="AH411" s="3"/>
      <c r="AI411" s="3"/>
      <c r="AJ411" s="3"/>
      <c r="AK411" s="3"/>
      <c r="AL411" s="6"/>
      <c r="AO411" s="7"/>
      <c r="AP411" s="7"/>
      <c r="AQ411" s="7"/>
    </row>
    <row r="412" spans="1:43" x14ac:dyDescent="0.25">
      <c r="A412" s="3">
        <f t="shared" si="7"/>
        <v>409</v>
      </c>
      <c r="O412" s="3"/>
      <c r="P412" s="3"/>
      <c r="Q412" s="3"/>
      <c r="R412" s="3"/>
      <c r="S412" s="3"/>
      <c r="T412" s="3"/>
      <c r="U412" s="3"/>
      <c r="W412" s="3"/>
      <c r="X412" s="3"/>
      <c r="Y412" s="3"/>
      <c r="Z412" s="3"/>
      <c r="AC412" s="3"/>
      <c r="AD412" s="3"/>
      <c r="AE412" s="3"/>
      <c r="AF412" s="3"/>
      <c r="AG412" s="3"/>
      <c r="AH412" s="3"/>
      <c r="AI412" s="3"/>
      <c r="AJ412" s="3"/>
      <c r="AK412" s="3"/>
      <c r="AL412" s="6"/>
      <c r="AO412" s="7"/>
      <c r="AP412" s="7"/>
      <c r="AQ412" s="7"/>
    </row>
    <row r="413" spans="1:43" x14ac:dyDescent="0.25">
      <c r="A413" s="3">
        <f t="shared" si="7"/>
        <v>410</v>
      </c>
      <c r="O413" s="3"/>
      <c r="P413" s="3"/>
      <c r="Q413" s="3"/>
      <c r="R413" s="3"/>
      <c r="S413" s="3"/>
      <c r="T413" s="3"/>
      <c r="U413" s="3"/>
      <c r="W413" s="3"/>
      <c r="X413" s="3"/>
      <c r="Y413" s="3"/>
      <c r="Z413" s="3"/>
      <c r="AC413" s="3"/>
      <c r="AD413" s="3"/>
      <c r="AE413" s="3"/>
      <c r="AF413" s="3"/>
      <c r="AG413" s="3"/>
      <c r="AH413" s="3"/>
      <c r="AI413" s="3"/>
      <c r="AJ413" s="3"/>
      <c r="AK413" s="3"/>
      <c r="AL413" s="6"/>
      <c r="AO413" s="7"/>
      <c r="AP413" s="7"/>
      <c r="AQ413" s="7"/>
    </row>
    <row r="414" spans="1:43" x14ac:dyDescent="0.25">
      <c r="A414" s="3">
        <f t="shared" si="7"/>
        <v>411</v>
      </c>
      <c r="O414" s="3"/>
      <c r="P414" s="3"/>
      <c r="Q414" s="3"/>
      <c r="R414" s="3"/>
      <c r="S414" s="3"/>
      <c r="T414" s="3"/>
      <c r="U414" s="3"/>
      <c r="W414" s="3"/>
      <c r="X414" s="3"/>
      <c r="Y414" s="3"/>
      <c r="Z414" s="3"/>
      <c r="AC414" s="3"/>
      <c r="AD414" s="3"/>
      <c r="AE414" s="3"/>
      <c r="AF414" s="3"/>
      <c r="AG414" s="3"/>
      <c r="AH414" s="3"/>
      <c r="AI414" s="3"/>
      <c r="AJ414" s="3"/>
      <c r="AK414" s="3"/>
      <c r="AL414" s="6"/>
      <c r="AO414" s="7"/>
      <c r="AP414" s="7"/>
      <c r="AQ414" s="7"/>
    </row>
    <row r="415" spans="1:43" x14ac:dyDescent="0.25">
      <c r="A415" s="3">
        <f t="shared" si="7"/>
        <v>412</v>
      </c>
      <c r="O415" s="3"/>
      <c r="P415" s="3"/>
      <c r="Q415" s="3"/>
      <c r="R415" s="3"/>
      <c r="S415" s="3"/>
      <c r="T415" s="3"/>
      <c r="U415" s="3"/>
      <c r="W415" s="3"/>
      <c r="X415" s="3"/>
      <c r="Y415" s="3"/>
      <c r="Z415" s="3"/>
      <c r="AC415" s="3"/>
      <c r="AD415" s="3"/>
      <c r="AE415" s="3"/>
      <c r="AF415" s="3"/>
      <c r="AG415" s="3"/>
      <c r="AH415" s="3"/>
      <c r="AI415" s="3"/>
      <c r="AJ415" s="3"/>
      <c r="AK415" s="3"/>
      <c r="AL415" s="6"/>
      <c r="AO415" s="7"/>
      <c r="AP415" s="7"/>
      <c r="AQ415" s="7"/>
    </row>
    <row r="416" spans="1:43" x14ac:dyDescent="0.25">
      <c r="A416" s="3">
        <f t="shared" si="7"/>
        <v>413</v>
      </c>
      <c r="O416" s="3"/>
      <c r="P416" s="3"/>
      <c r="Q416" s="3"/>
      <c r="R416" s="3"/>
      <c r="S416" s="3"/>
      <c r="T416" s="3"/>
      <c r="U416" s="3"/>
      <c r="W416" s="3"/>
      <c r="X416" s="3"/>
      <c r="Y416" s="3"/>
      <c r="Z416" s="3"/>
      <c r="AC416" s="3"/>
      <c r="AD416" s="3"/>
      <c r="AE416" s="3"/>
      <c r="AF416" s="3"/>
      <c r="AG416" s="3"/>
      <c r="AH416" s="3"/>
      <c r="AI416" s="3"/>
      <c r="AJ416" s="3"/>
      <c r="AK416" s="3"/>
      <c r="AL416" s="6"/>
      <c r="AO416" s="7"/>
      <c r="AP416" s="7"/>
      <c r="AQ416" s="7"/>
    </row>
    <row r="417" spans="1:43" x14ac:dyDescent="0.25">
      <c r="A417" s="3">
        <f t="shared" si="7"/>
        <v>414</v>
      </c>
      <c r="O417" s="3"/>
      <c r="P417" s="3"/>
      <c r="Q417" s="3"/>
      <c r="R417" s="3"/>
      <c r="S417" s="3"/>
      <c r="T417" s="3"/>
      <c r="U417" s="3"/>
      <c r="W417" s="3"/>
      <c r="X417" s="3"/>
      <c r="Y417" s="3"/>
      <c r="Z417" s="3"/>
      <c r="AC417" s="3"/>
      <c r="AD417" s="3"/>
      <c r="AE417" s="3"/>
      <c r="AF417" s="3"/>
      <c r="AG417" s="3"/>
      <c r="AH417" s="3"/>
      <c r="AI417" s="3"/>
      <c r="AJ417" s="3"/>
      <c r="AK417" s="3"/>
      <c r="AL417" s="6"/>
      <c r="AO417" s="7"/>
      <c r="AP417" s="7"/>
      <c r="AQ417" s="7"/>
    </row>
    <row r="418" spans="1:43" x14ac:dyDescent="0.25">
      <c r="A418" s="3">
        <f t="shared" si="7"/>
        <v>415</v>
      </c>
      <c r="O418" s="3"/>
      <c r="P418" s="3"/>
      <c r="Q418" s="3"/>
      <c r="R418" s="3"/>
      <c r="S418" s="3"/>
      <c r="T418" s="3"/>
      <c r="U418" s="3"/>
      <c r="W418" s="3"/>
      <c r="X418" s="3"/>
      <c r="Y418" s="3"/>
      <c r="Z418" s="3"/>
      <c r="AC418" s="3"/>
      <c r="AD418" s="3"/>
      <c r="AE418" s="3"/>
      <c r="AF418" s="3"/>
      <c r="AG418" s="3"/>
      <c r="AH418" s="3"/>
      <c r="AI418" s="3"/>
      <c r="AJ418" s="3"/>
      <c r="AK418" s="3"/>
      <c r="AL418" s="6"/>
      <c r="AO418" s="7"/>
      <c r="AP418" s="7"/>
      <c r="AQ418" s="7"/>
    </row>
    <row r="419" spans="1:43" x14ac:dyDescent="0.25">
      <c r="A419" s="3">
        <f t="shared" si="7"/>
        <v>416</v>
      </c>
      <c r="O419" s="3"/>
      <c r="P419" s="3"/>
      <c r="Q419" s="3"/>
      <c r="R419" s="3"/>
      <c r="S419" s="3"/>
      <c r="T419" s="3"/>
      <c r="U419" s="3"/>
      <c r="W419" s="3"/>
      <c r="X419" s="3"/>
      <c r="Y419" s="3"/>
      <c r="Z419" s="3"/>
      <c r="AC419" s="3"/>
      <c r="AD419" s="3"/>
      <c r="AE419" s="3"/>
      <c r="AF419" s="3"/>
      <c r="AG419" s="3"/>
      <c r="AH419" s="3"/>
      <c r="AI419" s="3"/>
      <c r="AJ419" s="3"/>
      <c r="AK419" s="3"/>
      <c r="AL419" s="6"/>
      <c r="AO419" s="7"/>
      <c r="AP419" s="7"/>
      <c r="AQ419" s="7"/>
    </row>
    <row r="420" spans="1:43" x14ac:dyDescent="0.25">
      <c r="A420" s="3">
        <f t="shared" si="7"/>
        <v>417</v>
      </c>
      <c r="O420" s="3"/>
      <c r="P420" s="3"/>
      <c r="Q420" s="3"/>
      <c r="R420" s="3"/>
      <c r="S420" s="3"/>
      <c r="T420" s="3"/>
      <c r="U420" s="3"/>
      <c r="W420" s="3"/>
      <c r="X420" s="3"/>
      <c r="Y420" s="3"/>
      <c r="Z420" s="3"/>
      <c r="AC420" s="3"/>
      <c r="AD420" s="3"/>
      <c r="AE420" s="3"/>
      <c r="AF420" s="3"/>
      <c r="AG420" s="3"/>
      <c r="AH420" s="3"/>
      <c r="AI420" s="3"/>
      <c r="AJ420" s="3"/>
      <c r="AK420" s="3"/>
      <c r="AL420" s="6"/>
      <c r="AO420" s="7"/>
      <c r="AP420" s="7"/>
      <c r="AQ420" s="7"/>
    </row>
    <row r="421" spans="1:43" x14ac:dyDescent="0.25">
      <c r="A421" s="3">
        <f t="shared" si="7"/>
        <v>418</v>
      </c>
      <c r="O421" s="3"/>
      <c r="P421" s="3"/>
      <c r="Q421" s="3"/>
      <c r="R421" s="3"/>
      <c r="S421" s="3"/>
      <c r="T421" s="3"/>
      <c r="U421" s="3"/>
      <c r="W421" s="3"/>
      <c r="X421" s="3"/>
      <c r="Y421" s="3"/>
      <c r="Z421" s="3"/>
      <c r="AC421" s="3"/>
      <c r="AD421" s="3"/>
      <c r="AE421" s="3"/>
      <c r="AF421" s="3"/>
      <c r="AG421" s="3"/>
      <c r="AH421" s="3"/>
      <c r="AI421" s="3"/>
      <c r="AJ421" s="3"/>
      <c r="AK421" s="3"/>
      <c r="AL421" s="6"/>
      <c r="AO421" s="7"/>
      <c r="AP421" s="7"/>
      <c r="AQ421" s="7"/>
    </row>
    <row r="422" spans="1:43" x14ac:dyDescent="0.25">
      <c r="A422" s="3">
        <f t="shared" si="7"/>
        <v>419</v>
      </c>
      <c r="O422" s="3"/>
      <c r="P422" s="3"/>
      <c r="Q422" s="3"/>
      <c r="R422" s="3"/>
      <c r="S422" s="3"/>
      <c r="T422" s="3"/>
      <c r="U422" s="3"/>
      <c r="W422" s="3"/>
      <c r="X422" s="3"/>
      <c r="Y422" s="3"/>
      <c r="Z422" s="3"/>
      <c r="AC422" s="3"/>
      <c r="AD422" s="3"/>
      <c r="AE422" s="3"/>
      <c r="AF422" s="3"/>
      <c r="AG422" s="3"/>
      <c r="AH422" s="3"/>
      <c r="AI422" s="3"/>
      <c r="AJ422" s="3"/>
      <c r="AK422" s="3"/>
      <c r="AL422" s="6"/>
      <c r="AO422" s="7"/>
      <c r="AP422" s="7"/>
      <c r="AQ422" s="7"/>
    </row>
    <row r="423" spans="1:43" x14ac:dyDescent="0.25">
      <c r="A423" s="3">
        <f t="shared" si="7"/>
        <v>420</v>
      </c>
      <c r="O423" s="3"/>
      <c r="P423" s="3"/>
      <c r="Q423" s="3"/>
      <c r="R423" s="3"/>
      <c r="S423" s="3"/>
      <c r="T423" s="3"/>
      <c r="U423" s="3"/>
      <c r="W423" s="3"/>
      <c r="X423" s="3"/>
      <c r="Y423" s="3"/>
      <c r="Z423" s="3"/>
      <c r="AC423" s="3"/>
      <c r="AD423" s="3"/>
      <c r="AE423" s="3"/>
      <c r="AF423" s="3"/>
      <c r="AG423" s="3"/>
      <c r="AH423" s="3"/>
      <c r="AI423" s="3"/>
      <c r="AJ423" s="3"/>
      <c r="AK423" s="3"/>
      <c r="AL423" s="6"/>
      <c r="AO423" s="7"/>
      <c r="AP423" s="7"/>
      <c r="AQ423" s="7"/>
    </row>
    <row r="424" spans="1:43" x14ac:dyDescent="0.25">
      <c r="A424" s="3">
        <f t="shared" si="7"/>
        <v>421</v>
      </c>
      <c r="O424" s="3"/>
      <c r="P424" s="3"/>
      <c r="Q424" s="3"/>
      <c r="R424" s="3"/>
      <c r="S424" s="3"/>
      <c r="T424" s="3"/>
      <c r="U424" s="3"/>
      <c r="W424" s="3"/>
      <c r="X424" s="3"/>
      <c r="Y424" s="3"/>
      <c r="Z424" s="3"/>
      <c r="AC424" s="3"/>
      <c r="AD424" s="3"/>
      <c r="AE424" s="3"/>
      <c r="AF424" s="3"/>
      <c r="AG424" s="3"/>
      <c r="AH424" s="3"/>
      <c r="AI424" s="3"/>
      <c r="AJ424" s="3"/>
      <c r="AK424" s="3"/>
      <c r="AL424" s="6"/>
      <c r="AO424" s="7"/>
      <c r="AP424" s="7"/>
      <c r="AQ424" s="7"/>
    </row>
    <row r="425" spans="1:43" x14ac:dyDescent="0.25">
      <c r="A425" s="3">
        <f t="shared" si="7"/>
        <v>422</v>
      </c>
      <c r="O425" s="3"/>
      <c r="P425" s="3"/>
      <c r="Q425" s="3"/>
      <c r="R425" s="3"/>
      <c r="S425" s="3"/>
      <c r="T425" s="3"/>
      <c r="U425" s="3"/>
      <c r="W425" s="3"/>
      <c r="X425" s="3"/>
      <c r="Y425" s="3"/>
      <c r="Z425" s="3"/>
      <c r="AC425" s="3"/>
      <c r="AD425" s="3"/>
      <c r="AE425" s="3"/>
      <c r="AF425" s="3"/>
      <c r="AG425" s="3"/>
      <c r="AH425" s="3"/>
      <c r="AI425" s="3"/>
      <c r="AJ425" s="3"/>
      <c r="AK425" s="3"/>
      <c r="AL425" s="6"/>
      <c r="AO425" s="7"/>
      <c r="AP425" s="7"/>
      <c r="AQ425" s="7"/>
    </row>
    <row r="426" spans="1:43" x14ac:dyDescent="0.25">
      <c r="A426" s="3">
        <f t="shared" si="7"/>
        <v>423</v>
      </c>
      <c r="O426" s="3"/>
      <c r="P426" s="3"/>
      <c r="Q426" s="3"/>
      <c r="R426" s="3"/>
      <c r="S426" s="3"/>
      <c r="T426" s="3"/>
      <c r="U426" s="3"/>
      <c r="W426" s="3"/>
      <c r="X426" s="3"/>
      <c r="Y426" s="3"/>
      <c r="Z426" s="3"/>
      <c r="AC426" s="3"/>
      <c r="AD426" s="3"/>
      <c r="AE426" s="3"/>
      <c r="AF426" s="3"/>
      <c r="AG426" s="3"/>
      <c r="AH426" s="3"/>
      <c r="AI426" s="3"/>
      <c r="AJ426" s="3"/>
      <c r="AK426" s="3"/>
      <c r="AL426" s="6"/>
      <c r="AO426" s="7"/>
      <c r="AP426" s="7"/>
      <c r="AQ426" s="7"/>
    </row>
    <row r="427" spans="1:43" x14ac:dyDescent="0.25">
      <c r="A427" s="3">
        <f t="shared" si="7"/>
        <v>424</v>
      </c>
      <c r="O427" s="3"/>
      <c r="P427" s="3"/>
      <c r="Q427" s="3"/>
      <c r="R427" s="3"/>
      <c r="S427" s="3"/>
      <c r="T427" s="3"/>
      <c r="U427" s="3"/>
      <c r="W427" s="3"/>
      <c r="X427" s="3"/>
      <c r="Y427" s="3"/>
      <c r="Z427" s="3"/>
      <c r="AC427" s="3"/>
      <c r="AD427" s="3"/>
      <c r="AE427" s="3"/>
      <c r="AF427" s="3"/>
      <c r="AG427" s="3"/>
      <c r="AH427" s="3"/>
      <c r="AI427" s="3"/>
      <c r="AJ427" s="3"/>
      <c r="AK427" s="3"/>
      <c r="AL427" s="6"/>
      <c r="AO427" s="7"/>
      <c r="AP427" s="7"/>
      <c r="AQ427" s="7"/>
    </row>
    <row r="428" spans="1:43" x14ac:dyDescent="0.25">
      <c r="A428" s="3">
        <f t="shared" si="7"/>
        <v>425</v>
      </c>
      <c r="O428" s="3"/>
      <c r="P428" s="3"/>
      <c r="Q428" s="3"/>
      <c r="R428" s="3"/>
      <c r="S428" s="3"/>
      <c r="T428" s="3"/>
      <c r="U428" s="3"/>
      <c r="W428" s="3"/>
      <c r="X428" s="3"/>
      <c r="Y428" s="3"/>
      <c r="Z428" s="3"/>
      <c r="AC428" s="3"/>
      <c r="AD428" s="3"/>
      <c r="AE428" s="3"/>
      <c r="AF428" s="3"/>
      <c r="AG428" s="3"/>
      <c r="AH428" s="3"/>
      <c r="AI428" s="3"/>
      <c r="AJ428" s="3"/>
      <c r="AK428" s="3"/>
      <c r="AL428" s="6"/>
      <c r="AO428" s="7"/>
      <c r="AP428" s="7"/>
      <c r="AQ428" s="7"/>
    </row>
    <row r="429" spans="1:43" x14ac:dyDescent="0.25">
      <c r="A429" s="3">
        <f t="shared" si="7"/>
        <v>426</v>
      </c>
      <c r="O429" s="3"/>
      <c r="P429" s="3"/>
      <c r="Q429" s="3"/>
      <c r="R429" s="3"/>
      <c r="S429" s="3"/>
      <c r="T429" s="3"/>
      <c r="U429" s="3"/>
      <c r="W429" s="3"/>
      <c r="X429" s="3"/>
      <c r="Y429" s="3"/>
      <c r="Z429" s="3"/>
      <c r="AC429" s="3"/>
      <c r="AD429" s="3"/>
      <c r="AE429" s="3"/>
      <c r="AF429" s="3"/>
      <c r="AG429" s="3"/>
      <c r="AH429" s="3"/>
      <c r="AI429" s="3"/>
      <c r="AJ429" s="3"/>
      <c r="AK429" s="3"/>
      <c r="AL429" s="6"/>
      <c r="AO429" s="7"/>
      <c r="AP429" s="7"/>
      <c r="AQ429" s="7"/>
    </row>
    <row r="430" spans="1:43" x14ac:dyDescent="0.25">
      <c r="A430" s="3">
        <f t="shared" si="7"/>
        <v>427</v>
      </c>
      <c r="O430" s="3"/>
      <c r="P430" s="3"/>
      <c r="Q430" s="3"/>
      <c r="R430" s="3"/>
      <c r="S430" s="3"/>
      <c r="T430" s="3"/>
      <c r="U430" s="3"/>
      <c r="W430" s="3"/>
      <c r="X430" s="3"/>
      <c r="Y430" s="3"/>
      <c r="Z430" s="3"/>
      <c r="AC430" s="3"/>
      <c r="AD430" s="3"/>
      <c r="AE430" s="3"/>
      <c r="AF430" s="3"/>
      <c r="AG430" s="3"/>
      <c r="AH430" s="3"/>
      <c r="AI430" s="3"/>
      <c r="AJ430" s="3"/>
      <c r="AK430" s="3"/>
      <c r="AL430" s="6"/>
      <c r="AO430" s="7"/>
      <c r="AP430" s="7"/>
      <c r="AQ430" s="7"/>
    </row>
    <row r="431" spans="1:43" x14ac:dyDescent="0.25">
      <c r="A431" s="3">
        <f t="shared" si="7"/>
        <v>428</v>
      </c>
      <c r="O431" s="3"/>
      <c r="P431" s="3"/>
      <c r="Q431" s="3"/>
      <c r="R431" s="3"/>
      <c r="S431" s="3"/>
      <c r="T431" s="3"/>
      <c r="U431" s="3"/>
      <c r="W431" s="3"/>
      <c r="X431" s="3"/>
      <c r="Y431" s="3"/>
      <c r="Z431" s="3"/>
      <c r="AC431" s="3"/>
      <c r="AD431" s="3"/>
      <c r="AE431" s="3"/>
      <c r="AF431" s="3"/>
      <c r="AG431" s="3"/>
      <c r="AH431" s="3"/>
      <c r="AI431" s="3"/>
      <c r="AJ431" s="3"/>
      <c r="AK431" s="3"/>
      <c r="AL431" s="6"/>
      <c r="AO431" s="7"/>
      <c r="AP431" s="7"/>
      <c r="AQ431" s="7"/>
    </row>
    <row r="432" spans="1:43" x14ac:dyDescent="0.25">
      <c r="A432" s="3">
        <f t="shared" si="7"/>
        <v>429</v>
      </c>
      <c r="O432" s="3"/>
      <c r="P432" s="3"/>
      <c r="Q432" s="3"/>
      <c r="R432" s="3"/>
      <c r="S432" s="3"/>
      <c r="T432" s="3"/>
      <c r="U432" s="3"/>
      <c r="W432" s="3"/>
      <c r="X432" s="3"/>
      <c r="Y432" s="3"/>
      <c r="Z432" s="3"/>
      <c r="AC432" s="3"/>
      <c r="AD432" s="3"/>
      <c r="AE432" s="3"/>
      <c r="AF432" s="3"/>
      <c r="AG432" s="3"/>
      <c r="AH432" s="3"/>
      <c r="AI432" s="3"/>
      <c r="AJ432" s="3"/>
      <c r="AK432" s="3"/>
      <c r="AL432" s="6"/>
      <c r="AO432" s="7"/>
      <c r="AP432" s="7"/>
      <c r="AQ432" s="7"/>
    </row>
    <row r="433" spans="1:43" x14ac:dyDescent="0.25">
      <c r="A433" s="3">
        <f t="shared" si="7"/>
        <v>430</v>
      </c>
      <c r="O433" s="3"/>
      <c r="P433" s="3"/>
      <c r="Q433" s="3"/>
      <c r="R433" s="3"/>
      <c r="S433" s="3"/>
      <c r="T433" s="3"/>
      <c r="U433" s="3"/>
      <c r="W433" s="3"/>
      <c r="X433" s="3"/>
      <c r="Y433" s="3"/>
      <c r="Z433" s="3"/>
      <c r="AC433" s="3"/>
      <c r="AD433" s="3"/>
      <c r="AE433" s="3"/>
      <c r="AF433" s="3"/>
      <c r="AG433" s="3"/>
      <c r="AH433" s="3"/>
      <c r="AI433" s="3"/>
      <c r="AJ433" s="3"/>
      <c r="AK433" s="3"/>
      <c r="AL433" s="6"/>
      <c r="AO433" s="7"/>
      <c r="AP433" s="7"/>
      <c r="AQ433" s="7"/>
    </row>
    <row r="434" spans="1:43" x14ac:dyDescent="0.25">
      <c r="A434" s="3">
        <f t="shared" si="7"/>
        <v>431</v>
      </c>
      <c r="O434" s="3"/>
      <c r="P434" s="3"/>
      <c r="Q434" s="3"/>
      <c r="R434" s="3"/>
      <c r="S434" s="3"/>
      <c r="T434" s="3"/>
      <c r="U434" s="3"/>
      <c r="W434" s="3"/>
      <c r="X434" s="3"/>
      <c r="Y434" s="3"/>
      <c r="Z434" s="3"/>
      <c r="AC434" s="3"/>
      <c r="AD434" s="3"/>
      <c r="AE434" s="3"/>
      <c r="AF434" s="3"/>
      <c r="AG434" s="3"/>
      <c r="AH434" s="3"/>
      <c r="AI434" s="3"/>
      <c r="AJ434" s="3"/>
      <c r="AK434" s="3"/>
      <c r="AL434" s="6"/>
      <c r="AO434" s="7"/>
      <c r="AP434" s="7"/>
      <c r="AQ434" s="7"/>
    </row>
    <row r="435" spans="1:43" x14ac:dyDescent="0.25">
      <c r="A435" s="3">
        <f t="shared" si="7"/>
        <v>432</v>
      </c>
      <c r="O435" s="3"/>
      <c r="P435" s="3"/>
      <c r="Q435" s="3"/>
      <c r="R435" s="3"/>
      <c r="S435" s="3"/>
      <c r="T435" s="3"/>
      <c r="U435" s="3"/>
      <c r="W435" s="3"/>
      <c r="X435" s="3"/>
      <c r="Y435" s="3"/>
      <c r="Z435" s="3"/>
      <c r="AC435" s="3"/>
      <c r="AD435" s="3"/>
      <c r="AE435" s="3"/>
      <c r="AF435" s="3"/>
      <c r="AG435" s="3"/>
      <c r="AH435" s="3"/>
      <c r="AI435" s="3"/>
      <c r="AJ435" s="3"/>
      <c r="AK435" s="3"/>
      <c r="AL435" s="6"/>
      <c r="AO435" s="7"/>
      <c r="AP435" s="7"/>
      <c r="AQ435" s="7"/>
    </row>
    <row r="436" spans="1:43" x14ac:dyDescent="0.25">
      <c r="A436" s="3">
        <f t="shared" si="7"/>
        <v>433</v>
      </c>
      <c r="O436" s="3"/>
      <c r="P436" s="3"/>
      <c r="Q436" s="3"/>
      <c r="R436" s="3"/>
      <c r="S436" s="3"/>
      <c r="T436" s="3"/>
      <c r="U436" s="3"/>
      <c r="W436" s="3"/>
      <c r="X436" s="3"/>
      <c r="Y436" s="3"/>
      <c r="Z436" s="3"/>
      <c r="AC436" s="3"/>
      <c r="AD436" s="3"/>
      <c r="AE436" s="3"/>
      <c r="AF436" s="3"/>
      <c r="AG436" s="3"/>
      <c r="AH436" s="3"/>
      <c r="AI436" s="3"/>
      <c r="AJ436" s="3"/>
      <c r="AK436" s="3"/>
      <c r="AL436" s="6"/>
      <c r="AO436" s="7"/>
      <c r="AP436" s="7"/>
      <c r="AQ436" s="7"/>
    </row>
    <row r="437" spans="1:43" x14ac:dyDescent="0.25">
      <c r="A437" s="3">
        <f t="shared" si="7"/>
        <v>434</v>
      </c>
      <c r="O437" s="3"/>
      <c r="P437" s="3"/>
      <c r="Q437" s="3"/>
      <c r="R437" s="3"/>
      <c r="S437" s="3"/>
      <c r="T437" s="3"/>
      <c r="U437" s="3"/>
      <c r="W437" s="3"/>
      <c r="X437" s="3"/>
      <c r="Y437" s="3"/>
      <c r="Z437" s="3"/>
      <c r="AC437" s="3"/>
      <c r="AD437" s="3"/>
      <c r="AE437" s="3"/>
      <c r="AF437" s="3"/>
      <c r="AG437" s="3"/>
      <c r="AH437" s="3"/>
      <c r="AI437" s="3"/>
      <c r="AJ437" s="3"/>
      <c r="AK437" s="3"/>
      <c r="AL437" s="6"/>
      <c r="AO437" s="7"/>
      <c r="AP437" s="7"/>
      <c r="AQ437" s="7"/>
    </row>
    <row r="438" spans="1:43" x14ac:dyDescent="0.25">
      <c r="A438" s="3">
        <f t="shared" si="7"/>
        <v>435</v>
      </c>
      <c r="O438" s="3"/>
      <c r="P438" s="3"/>
      <c r="Q438" s="3"/>
      <c r="R438" s="3"/>
      <c r="S438" s="3"/>
      <c r="T438" s="3"/>
      <c r="U438" s="3"/>
      <c r="W438" s="3"/>
      <c r="X438" s="3"/>
      <c r="Y438" s="3"/>
      <c r="Z438" s="3"/>
      <c r="AC438" s="3"/>
      <c r="AD438" s="3"/>
      <c r="AE438" s="3"/>
      <c r="AF438" s="3"/>
      <c r="AG438" s="3"/>
      <c r="AH438" s="3"/>
      <c r="AI438" s="3"/>
      <c r="AJ438" s="3"/>
      <c r="AK438" s="3"/>
      <c r="AL438" s="6"/>
      <c r="AO438" s="7"/>
      <c r="AP438" s="7"/>
      <c r="AQ438" s="7"/>
    </row>
    <row r="439" spans="1:43" x14ac:dyDescent="0.25">
      <c r="A439" s="3">
        <f t="shared" si="7"/>
        <v>436</v>
      </c>
      <c r="O439" s="3"/>
      <c r="P439" s="3"/>
      <c r="Q439" s="3"/>
      <c r="R439" s="3"/>
      <c r="S439" s="3"/>
      <c r="T439" s="3"/>
      <c r="U439" s="3"/>
      <c r="W439" s="3"/>
      <c r="X439" s="3"/>
      <c r="Y439" s="3"/>
      <c r="Z439" s="3"/>
      <c r="AC439" s="3"/>
      <c r="AD439" s="3"/>
      <c r="AE439" s="3"/>
      <c r="AF439" s="3"/>
      <c r="AG439" s="3"/>
      <c r="AH439" s="3"/>
      <c r="AI439" s="3"/>
      <c r="AJ439" s="3"/>
      <c r="AK439" s="3"/>
      <c r="AL439" s="6"/>
      <c r="AO439" s="7"/>
      <c r="AP439" s="7"/>
      <c r="AQ439" s="7"/>
    </row>
    <row r="440" spans="1:43" x14ac:dyDescent="0.25">
      <c r="A440" s="3">
        <f t="shared" si="7"/>
        <v>437</v>
      </c>
      <c r="O440" s="3"/>
      <c r="P440" s="3"/>
      <c r="Q440" s="3"/>
      <c r="R440" s="3"/>
      <c r="S440" s="3"/>
      <c r="T440" s="3"/>
      <c r="U440" s="3"/>
      <c r="W440" s="3"/>
      <c r="X440" s="3"/>
      <c r="Y440" s="3"/>
      <c r="Z440" s="3"/>
      <c r="AC440" s="3"/>
      <c r="AD440" s="3"/>
      <c r="AE440" s="3"/>
      <c r="AF440" s="3"/>
      <c r="AG440" s="3"/>
      <c r="AH440" s="3"/>
      <c r="AI440" s="3"/>
      <c r="AJ440" s="3"/>
      <c r="AK440" s="3"/>
      <c r="AL440" s="6"/>
      <c r="AO440" s="7"/>
      <c r="AP440" s="7"/>
      <c r="AQ440" s="7"/>
    </row>
    <row r="441" spans="1:43" x14ac:dyDescent="0.25">
      <c r="A441" s="3">
        <f t="shared" si="7"/>
        <v>438</v>
      </c>
      <c r="O441" s="3"/>
      <c r="P441" s="3"/>
      <c r="Q441" s="3"/>
      <c r="R441" s="3"/>
      <c r="S441" s="3"/>
      <c r="T441" s="3"/>
      <c r="U441" s="3"/>
      <c r="W441" s="3"/>
      <c r="X441" s="3"/>
      <c r="Y441" s="3"/>
      <c r="Z441" s="3"/>
      <c r="AC441" s="3"/>
      <c r="AD441" s="3"/>
      <c r="AE441" s="3"/>
      <c r="AF441" s="3"/>
      <c r="AG441" s="3"/>
      <c r="AH441" s="3"/>
      <c r="AI441" s="3"/>
      <c r="AJ441" s="3"/>
      <c r="AK441" s="3"/>
      <c r="AL441" s="6"/>
      <c r="AO441" s="7"/>
      <c r="AP441" s="7"/>
      <c r="AQ441" s="7"/>
    </row>
    <row r="442" spans="1:43" x14ac:dyDescent="0.25">
      <c r="A442" s="3">
        <f t="shared" si="7"/>
        <v>439</v>
      </c>
      <c r="O442" s="3"/>
      <c r="P442" s="3"/>
      <c r="Q442" s="3"/>
      <c r="R442" s="3"/>
      <c r="S442" s="3"/>
      <c r="T442" s="3"/>
      <c r="U442" s="3"/>
      <c r="W442" s="3"/>
      <c r="X442" s="3"/>
      <c r="Y442" s="3"/>
      <c r="Z442" s="3"/>
      <c r="AC442" s="3"/>
      <c r="AD442" s="3"/>
      <c r="AE442" s="3"/>
      <c r="AF442" s="3"/>
      <c r="AG442" s="3"/>
      <c r="AH442" s="3"/>
      <c r="AI442" s="3"/>
      <c r="AJ442" s="3"/>
      <c r="AK442" s="3"/>
      <c r="AL442" s="6"/>
      <c r="AO442" s="7"/>
      <c r="AP442" s="7"/>
      <c r="AQ442" s="7"/>
    </row>
    <row r="443" spans="1:43" x14ac:dyDescent="0.25">
      <c r="A443" s="3">
        <f t="shared" si="7"/>
        <v>440</v>
      </c>
      <c r="O443" s="3"/>
      <c r="P443" s="3"/>
      <c r="Q443" s="3"/>
      <c r="R443" s="3"/>
      <c r="S443" s="3"/>
      <c r="T443" s="3"/>
      <c r="U443" s="3"/>
      <c r="W443" s="3"/>
      <c r="X443" s="3"/>
      <c r="Y443" s="3"/>
      <c r="Z443" s="3"/>
      <c r="AC443" s="3"/>
      <c r="AD443" s="3"/>
      <c r="AE443" s="3"/>
      <c r="AF443" s="3"/>
      <c r="AG443" s="3"/>
      <c r="AH443" s="3"/>
      <c r="AI443" s="3"/>
      <c r="AJ443" s="3"/>
      <c r="AK443" s="3"/>
      <c r="AL443" s="6"/>
      <c r="AO443" s="7"/>
      <c r="AP443" s="7"/>
      <c r="AQ443" s="7"/>
    </row>
    <row r="444" spans="1:43" x14ac:dyDescent="0.25">
      <c r="A444" s="3">
        <f t="shared" si="7"/>
        <v>441</v>
      </c>
      <c r="O444" s="3"/>
      <c r="P444" s="3"/>
      <c r="Q444" s="3"/>
      <c r="R444" s="3"/>
      <c r="S444" s="3"/>
      <c r="T444" s="3"/>
      <c r="U444" s="3"/>
      <c r="W444" s="3"/>
      <c r="X444" s="3"/>
      <c r="Y444" s="3"/>
      <c r="Z444" s="3"/>
      <c r="AC444" s="3"/>
      <c r="AD444" s="3"/>
      <c r="AE444" s="3"/>
      <c r="AF444" s="3"/>
      <c r="AG444" s="3"/>
      <c r="AH444" s="3"/>
      <c r="AI444" s="3"/>
      <c r="AJ444" s="3"/>
      <c r="AK444" s="3"/>
      <c r="AL444" s="6"/>
      <c r="AO444" s="7"/>
      <c r="AP444" s="7"/>
      <c r="AQ444" s="7"/>
    </row>
    <row r="445" spans="1:43" x14ac:dyDescent="0.25">
      <c r="A445" s="3">
        <f t="shared" si="7"/>
        <v>442</v>
      </c>
      <c r="O445" s="3"/>
      <c r="P445" s="3"/>
      <c r="Q445" s="3"/>
      <c r="R445" s="3"/>
      <c r="S445" s="3"/>
      <c r="T445" s="3"/>
      <c r="U445" s="3"/>
      <c r="W445" s="3"/>
      <c r="X445" s="3"/>
      <c r="Y445" s="3"/>
      <c r="Z445" s="3"/>
      <c r="AC445" s="3"/>
      <c r="AD445" s="3"/>
      <c r="AE445" s="3"/>
      <c r="AF445" s="3"/>
      <c r="AG445" s="3"/>
      <c r="AH445" s="3"/>
      <c r="AI445" s="3"/>
      <c r="AJ445" s="3"/>
      <c r="AK445" s="3"/>
      <c r="AL445" s="6"/>
      <c r="AO445" s="7"/>
      <c r="AP445" s="7"/>
      <c r="AQ445" s="7"/>
    </row>
    <row r="446" spans="1:43" x14ac:dyDescent="0.25">
      <c r="A446" s="3">
        <f t="shared" si="7"/>
        <v>443</v>
      </c>
      <c r="O446" s="3"/>
      <c r="P446" s="3"/>
      <c r="Q446" s="3"/>
      <c r="R446" s="3"/>
      <c r="S446" s="3"/>
      <c r="T446" s="3"/>
      <c r="U446" s="3"/>
      <c r="W446" s="3"/>
      <c r="X446" s="3"/>
      <c r="Y446" s="3"/>
      <c r="Z446" s="3"/>
      <c r="AC446" s="3"/>
      <c r="AD446" s="3"/>
      <c r="AE446" s="3"/>
      <c r="AF446" s="3"/>
      <c r="AG446" s="3"/>
      <c r="AH446" s="3"/>
      <c r="AI446" s="3"/>
      <c r="AJ446" s="3"/>
      <c r="AK446" s="3"/>
      <c r="AL446" s="6"/>
      <c r="AO446" s="7"/>
      <c r="AP446" s="7"/>
      <c r="AQ446" s="7"/>
    </row>
    <row r="447" spans="1:43" x14ac:dyDescent="0.25">
      <c r="A447" s="3">
        <f t="shared" si="7"/>
        <v>444</v>
      </c>
      <c r="O447" s="3"/>
      <c r="P447" s="3"/>
      <c r="Q447" s="3"/>
      <c r="R447" s="3"/>
      <c r="S447" s="3"/>
      <c r="T447" s="3"/>
      <c r="U447" s="3"/>
      <c r="W447" s="3"/>
      <c r="X447" s="3"/>
      <c r="Y447" s="3"/>
      <c r="Z447" s="3"/>
      <c r="AC447" s="3"/>
      <c r="AD447" s="3"/>
      <c r="AE447" s="3"/>
      <c r="AF447" s="3"/>
      <c r="AG447" s="3"/>
      <c r="AH447" s="3"/>
      <c r="AI447" s="3"/>
      <c r="AJ447" s="3"/>
      <c r="AK447" s="3"/>
      <c r="AL447" s="6"/>
      <c r="AO447" s="7"/>
      <c r="AP447" s="7"/>
      <c r="AQ447" s="7"/>
    </row>
    <row r="448" spans="1:43" x14ac:dyDescent="0.25">
      <c r="A448" s="3">
        <f t="shared" si="7"/>
        <v>445</v>
      </c>
      <c r="O448" s="3"/>
      <c r="P448" s="3"/>
      <c r="Q448" s="3"/>
      <c r="R448" s="3"/>
      <c r="S448" s="3"/>
      <c r="T448" s="3"/>
      <c r="U448" s="3"/>
      <c r="W448" s="3"/>
      <c r="X448" s="3"/>
      <c r="Y448" s="3"/>
      <c r="Z448" s="3"/>
      <c r="AC448" s="3"/>
      <c r="AD448" s="3"/>
      <c r="AE448" s="3"/>
      <c r="AF448" s="3"/>
      <c r="AG448" s="3"/>
      <c r="AH448" s="3"/>
      <c r="AI448" s="3"/>
      <c r="AJ448" s="3"/>
      <c r="AK448" s="3"/>
      <c r="AL448" s="6"/>
      <c r="AO448" s="7"/>
      <c r="AP448" s="7"/>
      <c r="AQ448" s="7"/>
    </row>
    <row r="449" spans="1:43" x14ac:dyDescent="0.25">
      <c r="A449" s="3">
        <f t="shared" si="7"/>
        <v>446</v>
      </c>
      <c r="O449" s="3"/>
      <c r="P449" s="3"/>
      <c r="Q449" s="3"/>
      <c r="R449" s="3"/>
      <c r="S449" s="3"/>
      <c r="T449" s="3"/>
      <c r="U449" s="3"/>
      <c r="W449" s="3"/>
      <c r="X449" s="3"/>
      <c r="Y449" s="3"/>
      <c r="Z449" s="3"/>
      <c r="AC449" s="3"/>
      <c r="AD449" s="3"/>
      <c r="AE449" s="3"/>
      <c r="AF449" s="3"/>
      <c r="AG449" s="3"/>
      <c r="AH449" s="3"/>
      <c r="AI449" s="3"/>
      <c r="AJ449" s="3"/>
      <c r="AK449" s="3"/>
      <c r="AL449" s="6"/>
      <c r="AO449" s="7"/>
      <c r="AP449" s="7"/>
      <c r="AQ449" s="7"/>
    </row>
    <row r="450" spans="1:43" x14ac:dyDescent="0.25">
      <c r="A450" s="3">
        <f t="shared" si="7"/>
        <v>447</v>
      </c>
      <c r="O450" s="3"/>
      <c r="P450" s="3"/>
      <c r="Q450" s="3"/>
      <c r="R450" s="3"/>
      <c r="S450" s="3"/>
      <c r="T450" s="3"/>
      <c r="U450" s="3"/>
      <c r="W450" s="3"/>
      <c r="X450" s="3"/>
      <c r="Y450" s="3"/>
      <c r="Z450" s="3"/>
      <c r="AC450" s="3"/>
      <c r="AD450" s="3"/>
      <c r="AE450" s="3"/>
      <c r="AF450" s="3"/>
      <c r="AG450" s="3"/>
      <c r="AH450" s="3"/>
      <c r="AI450" s="3"/>
      <c r="AJ450" s="3"/>
      <c r="AK450" s="3"/>
      <c r="AL450" s="6"/>
      <c r="AO450" s="7"/>
      <c r="AP450" s="7"/>
      <c r="AQ450" s="7"/>
    </row>
    <row r="451" spans="1:43" x14ac:dyDescent="0.25">
      <c r="A451" s="3">
        <f t="shared" si="7"/>
        <v>448</v>
      </c>
      <c r="O451" s="3"/>
      <c r="P451" s="3"/>
      <c r="Q451" s="3"/>
      <c r="R451" s="3"/>
      <c r="S451" s="3"/>
      <c r="T451" s="3"/>
      <c r="U451" s="3"/>
      <c r="W451" s="3"/>
      <c r="X451" s="3"/>
      <c r="Y451" s="3"/>
      <c r="Z451" s="3"/>
      <c r="AC451" s="3"/>
      <c r="AD451" s="3"/>
      <c r="AE451" s="3"/>
      <c r="AF451" s="3"/>
      <c r="AG451" s="3"/>
      <c r="AH451" s="3"/>
      <c r="AI451" s="3"/>
      <c r="AJ451" s="3"/>
      <c r="AK451" s="3"/>
      <c r="AL451" s="6"/>
      <c r="AO451" s="7"/>
      <c r="AP451" s="7"/>
      <c r="AQ451" s="7"/>
    </row>
    <row r="452" spans="1:43" x14ac:dyDescent="0.25">
      <c r="A452" s="3">
        <f t="shared" si="7"/>
        <v>449</v>
      </c>
      <c r="O452" s="3"/>
      <c r="P452" s="3"/>
      <c r="Q452" s="3"/>
      <c r="R452" s="3"/>
      <c r="S452" s="3"/>
      <c r="T452" s="3"/>
      <c r="U452" s="3"/>
      <c r="W452" s="3"/>
      <c r="X452" s="3"/>
      <c r="Y452" s="3"/>
      <c r="Z452" s="3"/>
      <c r="AC452" s="3"/>
      <c r="AD452" s="3"/>
      <c r="AE452" s="3"/>
      <c r="AF452" s="3"/>
      <c r="AG452" s="3"/>
      <c r="AH452" s="3"/>
      <c r="AI452" s="3"/>
      <c r="AJ452" s="3"/>
      <c r="AK452" s="3"/>
      <c r="AL452" s="6"/>
      <c r="AO452" s="7"/>
      <c r="AP452" s="7"/>
      <c r="AQ452" s="7"/>
    </row>
    <row r="453" spans="1:43" x14ac:dyDescent="0.25">
      <c r="A453" s="3">
        <f t="shared" si="7"/>
        <v>450</v>
      </c>
      <c r="O453" s="3"/>
      <c r="P453" s="3"/>
      <c r="Q453" s="3"/>
      <c r="R453" s="3"/>
      <c r="S453" s="3"/>
      <c r="T453" s="3"/>
      <c r="U453" s="3"/>
      <c r="W453" s="3"/>
      <c r="X453" s="3"/>
      <c r="Y453" s="3"/>
      <c r="Z453" s="3"/>
      <c r="AC453" s="3"/>
      <c r="AD453" s="3"/>
      <c r="AE453" s="3"/>
      <c r="AF453" s="3"/>
      <c r="AG453" s="3"/>
      <c r="AH453" s="3"/>
      <c r="AI453" s="3"/>
      <c r="AJ453" s="3"/>
      <c r="AK453" s="3"/>
      <c r="AL453" s="6"/>
      <c r="AO453" s="7"/>
      <c r="AP453" s="7"/>
      <c r="AQ453" s="7"/>
    </row>
    <row r="454" spans="1:43" x14ac:dyDescent="0.25">
      <c r="A454" s="3">
        <f t="shared" si="7"/>
        <v>451</v>
      </c>
      <c r="O454" s="3"/>
      <c r="P454" s="3"/>
      <c r="Q454" s="3"/>
      <c r="R454" s="3"/>
      <c r="S454" s="3"/>
      <c r="T454" s="3"/>
      <c r="U454" s="3"/>
      <c r="W454" s="3"/>
      <c r="X454" s="3"/>
      <c r="Y454" s="3"/>
      <c r="Z454" s="3"/>
      <c r="AC454" s="3"/>
      <c r="AD454" s="3"/>
      <c r="AE454" s="3"/>
      <c r="AF454" s="3"/>
      <c r="AG454" s="3"/>
      <c r="AH454" s="3"/>
      <c r="AI454" s="3"/>
      <c r="AJ454" s="3"/>
      <c r="AK454" s="3"/>
      <c r="AL454" s="6"/>
      <c r="AO454" s="7"/>
      <c r="AP454" s="7"/>
      <c r="AQ454" s="7"/>
    </row>
    <row r="455" spans="1:43" x14ac:dyDescent="0.25">
      <c r="A455" s="3">
        <f t="shared" si="7"/>
        <v>452</v>
      </c>
      <c r="O455" s="3"/>
      <c r="P455" s="3"/>
      <c r="Q455" s="3"/>
      <c r="R455" s="3"/>
      <c r="S455" s="3"/>
      <c r="T455" s="3"/>
      <c r="U455" s="3"/>
      <c r="W455" s="3"/>
      <c r="X455" s="3"/>
      <c r="Y455" s="3"/>
      <c r="Z455" s="3"/>
      <c r="AC455" s="3"/>
      <c r="AD455" s="3"/>
      <c r="AE455" s="3"/>
      <c r="AF455" s="3"/>
      <c r="AG455" s="3"/>
      <c r="AH455" s="3"/>
      <c r="AI455" s="3"/>
      <c r="AJ455" s="3"/>
      <c r="AK455" s="3"/>
      <c r="AL455" s="6"/>
      <c r="AO455" s="7"/>
      <c r="AP455" s="7"/>
      <c r="AQ455" s="7"/>
    </row>
    <row r="456" spans="1:43" x14ac:dyDescent="0.25">
      <c r="A456" s="3">
        <f t="shared" si="7"/>
        <v>453</v>
      </c>
      <c r="O456" s="3"/>
      <c r="P456" s="3"/>
      <c r="Q456" s="3"/>
      <c r="R456" s="3"/>
      <c r="S456" s="3"/>
      <c r="T456" s="3"/>
      <c r="U456" s="3"/>
      <c r="W456" s="3"/>
      <c r="X456" s="3"/>
      <c r="Y456" s="3"/>
      <c r="Z456" s="3"/>
      <c r="AC456" s="3"/>
      <c r="AD456" s="3"/>
      <c r="AE456" s="3"/>
      <c r="AF456" s="3"/>
      <c r="AG456" s="3"/>
      <c r="AH456" s="3"/>
      <c r="AI456" s="3"/>
      <c r="AJ456" s="3"/>
      <c r="AK456" s="3"/>
      <c r="AL456" s="6"/>
      <c r="AO456" s="7"/>
      <c r="AP456" s="7"/>
      <c r="AQ456" s="7"/>
    </row>
    <row r="457" spans="1:43" x14ac:dyDescent="0.25">
      <c r="A457" s="3">
        <f t="shared" si="7"/>
        <v>454</v>
      </c>
      <c r="O457" s="3"/>
      <c r="P457" s="3"/>
      <c r="Q457" s="3"/>
      <c r="R457" s="3"/>
      <c r="S457" s="3"/>
      <c r="T457" s="3"/>
      <c r="U457" s="3"/>
      <c r="W457" s="3"/>
      <c r="X457" s="3"/>
      <c r="Y457" s="3"/>
      <c r="Z457" s="3"/>
      <c r="AC457" s="3"/>
      <c r="AD457" s="3"/>
      <c r="AE457" s="3"/>
      <c r="AF457" s="3"/>
      <c r="AG457" s="3"/>
      <c r="AH457" s="3"/>
      <c r="AI457" s="3"/>
      <c r="AJ457" s="3"/>
      <c r="AK457" s="3"/>
      <c r="AL457" s="6"/>
      <c r="AO457" s="7"/>
      <c r="AP457" s="7"/>
      <c r="AQ457" s="7"/>
    </row>
    <row r="458" spans="1:43" x14ac:dyDescent="0.25">
      <c r="A458" s="3">
        <f t="shared" si="7"/>
        <v>455</v>
      </c>
      <c r="O458" s="3"/>
      <c r="P458" s="3"/>
      <c r="Q458" s="3"/>
      <c r="R458" s="3"/>
      <c r="S458" s="3"/>
      <c r="T458" s="3"/>
      <c r="U458" s="3"/>
      <c r="W458" s="3"/>
      <c r="X458" s="3"/>
      <c r="Y458" s="3"/>
      <c r="Z458" s="3"/>
      <c r="AC458" s="3"/>
      <c r="AD458" s="3"/>
      <c r="AE458" s="3"/>
      <c r="AF458" s="3"/>
      <c r="AG458" s="3"/>
      <c r="AH458" s="3"/>
      <c r="AI458" s="3"/>
      <c r="AJ458" s="3"/>
      <c r="AK458" s="3"/>
      <c r="AL458" s="6"/>
      <c r="AO458" s="7"/>
      <c r="AP458" s="7"/>
      <c r="AQ458" s="7"/>
    </row>
    <row r="459" spans="1:43" x14ac:dyDescent="0.25">
      <c r="A459" s="3">
        <f t="shared" si="7"/>
        <v>456</v>
      </c>
      <c r="O459" s="3"/>
      <c r="P459" s="3"/>
      <c r="Q459" s="3"/>
      <c r="R459" s="3"/>
      <c r="S459" s="3"/>
      <c r="T459" s="3"/>
      <c r="U459" s="3"/>
      <c r="W459" s="3"/>
      <c r="X459" s="3"/>
      <c r="Y459" s="3"/>
      <c r="Z459" s="3"/>
      <c r="AC459" s="3"/>
      <c r="AD459" s="3"/>
      <c r="AE459" s="3"/>
      <c r="AF459" s="3"/>
      <c r="AG459" s="3"/>
      <c r="AH459" s="3"/>
      <c r="AI459" s="3"/>
      <c r="AJ459" s="3"/>
      <c r="AK459" s="3"/>
      <c r="AL459" s="6"/>
      <c r="AO459" s="7"/>
      <c r="AP459" s="7"/>
      <c r="AQ459" s="7"/>
    </row>
    <row r="460" spans="1:43" x14ac:dyDescent="0.25">
      <c r="A460" s="3">
        <f t="shared" ref="A460:A503" si="8">A459+1</f>
        <v>457</v>
      </c>
      <c r="O460" s="3"/>
      <c r="P460" s="3"/>
      <c r="Q460" s="3"/>
      <c r="R460" s="3"/>
      <c r="S460" s="3"/>
      <c r="T460" s="3"/>
      <c r="U460" s="3"/>
      <c r="W460" s="3"/>
      <c r="X460" s="3"/>
      <c r="Y460" s="3"/>
      <c r="Z460" s="3"/>
      <c r="AC460" s="3"/>
      <c r="AD460" s="3"/>
      <c r="AE460" s="3"/>
      <c r="AF460" s="3"/>
      <c r="AG460" s="3"/>
      <c r="AH460" s="3"/>
      <c r="AI460" s="3"/>
      <c r="AJ460" s="3"/>
      <c r="AK460" s="3"/>
      <c r="AL460" s="6"/>
      <c r="AO460" s="7"/>
      <c r="AP460" s="7"/>
      <c r="AQ460" s="7"/>
    </row>
    <row r="461" spans="1:43" x14ac:dyDescent="0.25">
      <c r="A461" s="3">
        <f t="shared" si="8"/>
        <v>458</v>
      </c>
      <c r="O461" s="3"/>
      <c r="P461" s="3"/>
      <c r="Q461" s="3"/>
      <c r="R461" s="3"/>
      <c r="S461" s="3"/>
      <c r="T461" s="3"/>
      <c r="U461" s="3"/>
      <c r="W461" s="3"/>
      <c r="X461" s="3"/>
      <c r="Y461" s="3"/>
      <c r="Z461" s="3"/>
      <c r="AC461" s="3"/>
      <c r="AD461" s="3"/>
      <c r="AE461" s="3"/>
      <c r="AF461" s="3"/>
      <c r="AG461" s="3"/>
      <c r="AH461" s="3"/>
      <c r="AI461" s="3"/>
      <c r="AJ461" s="3"/>
      <c r="AK461" s="3"/>
      <c r="AL461" s="6"/>
      <c r="AO461" s="7"/>
      <c r="AP461" s="7"/>
      <c r="AQ461" s="7"/>
    </row>
    <row r="462" spans="1:43" x14ac:dyDescent="0.25">
      <c r="A462" s="3">
        <f t="shared" si="8"/>
        <v>459</v>
      </c>
      <c r="O462" s="3"/>
      <c r="P462" s="3"/>
      <c r="Q462" s="3"/>
      <c r="R462" s="3"/>
      <c r="S462" s="3"/>
      <c r="T462" s="3"/>
      <c r="U462" s="3"/>
      <c r="W462" s="3"/>
      <c r="X462" s="3"/>
      <c r="Y462" s="3"/>
      <c r="Z462" s="3"/>
      <c r="AC462" s="3"/>
      <c r="AD462" s="3"/>
      <c r="AE462" s="3"/>
      <c r="AF462" s="3"/>
      <c r="AG462" s="3"/>
      <c r="AH462" s="3"/>
      <c r="AI462" s="3"/>
      <c r="AJ462" s="3"/>
      <c r="AK462" s="3"/>
      <c r="AL462" s="6"/>
      <c r="AO462" s="7"/>
      <c r="AP462" s="7"/>
      <c r="AQ462" s="7"/>
    </row>
    <row r="463" spans="1:43" x14ac:dyDescent="0.25">
      <c r="A463" s="3">
        <f t="shared" si="8"/>
        <v>460</v>
      </c>
      <c r="O463" s="3"/>
      <c r="P463" s="3"/>
      <c r="Q463" s="3"/>
      <c r="R463" s="3"/>
      <c r="S463" s="3"/>
      <c r="T463" s="3"/>
      <c r="U463" s="3"/>
      <c r="W463" s="3"/>
      <c r="X463" s="3"/>
      <c r="Y463" s="3"/>
      <c r="Z463" s="3"/>
      <c r="AC463" s="3"/>
      <c r="AD463" s="3"/>
      <c r="AE463" s="3"/>
      <c r="AF463" s="3"/>
      <c r="AG463" s="3"/>
      <c r="AH463" s="3"/>
      <c r="AI463" s="3"/>
      <c r="AJ463" s="3"/>
      <c r="AK463" s="3"/>
      <c r="AL463" s="6"/>
      <c r="AO463" s="7"/>
      <c r="AP463" s="7"/>
      <c r="AQ463" s="7"/>
    </row>
    <row r="464" spans="1:43" x14ac:dyDescent="0.25">
      <c r="A464" s="3">
        <f t="shared" si="8"/>
        <v>461</v>
      </c>
      <c r="O464" s="3"/>
      <c r="P464" s="3"/>
      <c r="Q464" s="3"/>
      <c r="R464" s="3"/>
      <c r="S464" s="3"/>
      <c r="T464" s="3"/>
      <c r="U464" s="3"/>
      <c r="W464" s="3"/>
      <c r="X464" s="3"/>
      <c r="Y464" s="3"/>
      <c r="Z464" s="3"/>
      <c r="AC464" s="3"/>
      <c r="AD464" s="3"/>
      <c r="AE464" s="3"/>
      <c r="AF464" s="3"/>
      <c r="AG464" s="3"/>
      <c r="AH464" s="3"/>
      <c r="AI464" s="3"/>
      <c r="AJ464" s="3"/>
      <c r="AK464" s="3"/>
      <c r="AL464" s="6"/>
      <c r="AO464" s="7"/>
      <c r="AP464" s="7"/>
      <c r="AQ464" s="7"/>
    </row>
    <row r="465" spans="1:43" x14ac:dyDescent="0.25">
      <c r="A465" s="3">
        <f t="shared" si="8"/>
        <v>462</v>
      </c>
      <c r="O465" s="3"/>
      <c r="P465" s="3"/>
      <c r="Q465" s="3"/>
      <c r="R465" s="3"/>
      <c r="S465" s="3"/>
      <c r="T465" s="3"/>
      <c r="U465" s="3"/>
      <c r="W465" s="3"/>
      <c r="X465" s="3"/>
      <c r="Y465" s="3"/>
      <c r="Z465" s="3"/>
      <c r="AC465" s="3"/>
      <c r="AD465" s="3"/>
      <c r="AE465" s="3"/>
      <c r="AF465" s="3"/>
      <c r="AG465" s="3"/>
      <c r="AH465" s="3"/>
      <c r="AI465" s="3"/>
      <c r="AJ465" s="3"/>
      <c r="AK465" s="3"/>
      <c r="AL465" s="6"/>
      <c r="AO465" s="7"/>
      <c r="AP465" s="7"/>
      <c r="AQ465" s="7"/>
    </row>
    <row r="466" spans="1:43" x14ac:dyDescent="0.25">
      <c r="A466" s="3">
        <f t="shared" si="8"/>
        <v>463</v>
      </c>
      <c r="O466" s="3"/>
      <c r="P466" s="3"/>
      <c r="Q466" s="3"/>
      <c r="R466" s="3"/>
      <c r="S466" s="3"/>
      <c r="T466" s="3"/>
      <c r="U466" s="3"/>
      <c r="W466" s="3"/>
      <c r="X466" s="3"/>
      <c r="Y466" s="3"/>
      <c r="Z466" s="3"/>
      <c r="AC466" s="3"/>
      <c r="AD466" s="3"/>
      <c r="AE466" s="3"/>
      <c r="AF466" s="3"/>
      <c r="AG466" s="3"/>
      <c r="AH466" s="3"/>
      <c r="AI466" s="3"/>
      <c r="AJ466" s="3"/>
      <c r="AK466" s="3"/>
      <c r="AL466" s="6"/>
      <c r="AO466" s="7"/>
      <c r="AP466" s="7"/>
      <c r="AQ466" s="7"/>
    </row>
    <row r="467" spans="1:43" x14ac:dyDescent="0.25">
      <c r="A467" s="3">
        <f t="shared" si="8"/>
        <v>464</v>
      </c>
      <c r="O467" s="3"/>
      <c r="P467" s="3"/>
      <c r="Q467" s="3"/>
      <c r="R467" s="3"/>
      <c r="S467" s="3"/>
      <c r="T467" s="3"/>
      <c r="U467" s="3"/>
      <c r="W467" s="3"/>
      <c r="X467" s="3"/>
      <c r="Y467" s="3"/>
      <c r="Z467" s="3"/>
      <c r="AC467" s="3"/>
      <c r="AD467" s="3"/>
      <c r="AE467" s="3"/>
      <c r="AF467" s="3"/>
      <c r="AG467" s="3"/>
      <c r="AH467" s="3"/>
      <c r="AI467" s="3"/>
      <c r="AJ467" s="3"/>
      <c r="AK467" s="3"/>
      <c r="AL467" s="6"/>
      <c r="AO467" s="7"/>
      <c r="AP467" s="7"/>
      <c r="AQ467" s="7"/>
    </row>
    <row r="468" spans="1:43" x14ac:dyDescent="0.25">
      <c r="A468" s="3">
        <f t="shared" si="8"/>
        <v>465</v>
      </c>
      <c r="O468" s="3"/>
      <c r="P468" s="3"/>
      <c r="Q468" s="3"/>
      <c r="R468" s="3"/>
      <c r="S468" s="3"/>
      <c r="T468" s="3"/>
      <c r="U468" s="3"/>
      <c r="W468" s="3"/>
      <c r="X468" s="3"/>
      <c r="Y468" s="3"/>
      <c r="Z468" s="3"/>
      <c r="AC468" s="3"/>
      <c r="AD468" s="3"/>
      <c r="AE468" s="3"/>
      <c r="AF468" s="3"/>
      <c r="AG468" s="3"/>
      <c r="AH468" s="3"/>
      <c r="AI468" s="3"/>
      <c r="AJ468" s="3"/>
      <c r="AK468" s="3"/>
      <c r="AL468" s="6"/>
      <c r="AO468" s="7"/>
      <c r="AP468" s="7"/>
      <c r="AQ468" s="7"/>
    </row>
    <row r="469" spans="1:43" x14ac:dyDescent="0.25">
      <c r="A469" s="3">
        <f t="shared" si="8"/>
        <v>466</v>
      </c>
      <c r="O469" s="3"/>
      <c r="P469" s="3"/>
      <c r="Q469" s="3"/>
      <c r="R469" s="3"/>
      <c r="S469" s="3"/>
      <c r="T469" s="3"/>
      <c r="U469" s="3"/>
      <c r="W469" s="3"/>
      <c r="X469" s="3"/>
      <c r="Y469" s="3"/>
      <c r="Z469" s="3"/>
      <c r="AC469" s="3"/>
      <c r="AD469" s="3"/>
      <c r="AE469" s="3"/>
      <c r="AF469" s="3"/>
      <c r="AG469" s="3"/>
      <c r="AH469" s="3"/>
      <c r="AI469" s="3"/>
      <c r="AJ469" s="3"/>
      <c r="AK469" s="3"/>
      <c r="AL469" s="6"/>
      <c r="AO469" s="7"/>
      <c r="AP469" s="7"/>
      <c r="AQ469" s="7"/>
    </row>
    <row r="470" spans="1:43" x14ac:dyDescent="0.25">
      <c r="A470" s="3">
        <f t="shared" si="8"/>
        <v>467</v>
      </c>
      <c r="O470" s="3"/>
      <c r="P470" s="3"/>
      <c r="Q470" s="3"/>
      <c r="R470" s="3"/>
      <c r="S470" s="3"/>
      <c r="T470" s="3"/>
      <c r="U470" s="3"/>
      <c r="W470" s="3"/>
      <c r="X470" s="3"/>
      <c r="Y470" s="3"/>
      <c r="Z470" s="3"/>
      <c r="AC470" s="3"/>
      <c r="AD470" s="3"/>
      <c r="AE470" s="3"/>
      <c r="AF470" s="3"/>
      <c r="AG470" s="3"/>
      <c r="AH470" s="3"/>
      <c r="AI470" s="3"/>
      <c r="AJ470" s="3"/>
      <c r="AK470" s="3"/>
      <c r="AL470" s="6"/>
      <c r="AO470" s="7"/>
      <c r="AP470" s="7"/>
      <c r="AQ470" s="7"/>
    </row>
    <row r="471" spans="1:43" x14ac:dyDescent="0.25">
      <c r="A471" s="3">
        <f t="shared" si="8"/>
        <v>468</v>
      </c>
      <c r="O471" s="3"/>
      <c r="P471" s="3"/>
      <c r="Q471" s="3"/>
      <c r="R471" s="3"/>
      <c r="S471" s="3"/>
      <c r="T471" s="3"/>
      <c r="U471" s="3"/>
      <c r="W471" s="3"/>
      <c r="X471" s="3"/>
      <c r="Y471" s="3"/>
      <c r="Z471" s="3"/>
      <c r="AC471" s="3"/>
      <c r="AD471" s="3"/>
      <c r="AE471" s="3"/>
      <c r="AF471" s="3"/>
      <c r="AG471" s="3"/>
      <c r="AH471" s="3"/>
      <c r="AI471" s="3"/>
      <c r="AJ471" s="3"/>
      <c r="AK471" s="3"/>
      <c r="AL471" s="6"/>
      <c r="AO471" s="7"/>
      <c r="AP471" s="7"/>
      <c r="AQ471" s="7"/>
    </row>
    <row r="472" spans="1:43" x14ac:dyDescent="0.25">
      <c r="A472" s="3">
        <f t="shared" si="8"/>
        <v>469</v>
      </c>
      <c r="O472" s="3"/>
      <c r="P472" s="3"/>
      <c r="Q472" s="3"/>
      <c r="R472" s="3"/>
      <c r="S472" s="3"/>
      <c r="T472" s="3"/>
      <c r="U472" s="3"/>
      <c r="W472" s="3"/>
      <c r="X472" s="3"/>
      <c r="Y472" s="3"/>
      <c r="Z472" s="3"/>
      <c r="AC472" s="3"/>
      <c r="AD472" s="3"/>
      <c r="AE472" s="3"/>
      <c r="AF472" s="3"/>
      <c r="AG472" s="3"/>
      <c r="AH472" s="3"/>
      <c r="AI472" s="3"/>
      <c r="AJ472" s="3"/>
      <c r="AK472" s="3"/>
      <c r="AL472" s="6"/>
      <c r="AO472" s="7"/>
      <c r="AP472" s="7"/>
      <c r="AQ472" s="7"/>
    </row>
    <row r="473" spans="1:43" x14ac:dyDescent="0.25">
      <c r="A473" s="3">
        <f t="shared" si="8"/>
        <v>470</v>
      </c>
      <c r="O473" s="3"/>
      <c r="P473" s="3"/>
      <c r="Q473" s="3"/>
      <c r="R473" s="3"/>
      <c r="S473" s="3"/>
      <c r="T473" s="3"/>
      <c r="U473" s="3"/>
      <c r="W473" s="3"/>
      <c r="X473" s="3"/>
      <c r="Y473" s="3"/>
      <c r="Z473" s="3"/>
      <c r="AC473" s="3"/>
      <c r="AD473" s="3"/>
      <c r="AE473" s="3"/>
      <c r="AF473" s="3"/>
      <c r="AG473" s="3"/>
      <c r="AH473" s="3"/>
      <c r="AI473" s="3"/>
      <c r="AJ473" s="3"/>
      <c r="AK473" s="3"/>
      <c r="AL473" s="6"/>
      <c r="AO473" s="7"/>
      <c r="AP473" s="7"/>
      <c r="AQ473" s="7"/>
    </row>
    <row r="474" spans="1:43" x14ac:dyDescent="0.25">
      <c r="A474" s="3">
        <f t="shared" si="8"/>
        <v>471</v>
      </c>
      <c r="O474" s="3"/>
      <c r="P474" s="3"/>
      <c r="Q474" s="3"/>
      <c r="R474" s="3"/>
      <c r="S474" s="3"/>
      <c r="T474" s="3"/>
      <c r="U474" s="3"/>
      <c r="W474" s="3"/>
      <c r="X474" s="3"/>
      <c r="Y474" s="3"/>
      <c r="Z474" s="3"/>
      <c r="AC474" s="3"/>
      <c r="AD474" s="3"/>
      <c r="AE474" s="3"/>
      <c r="AF474" s="3"/>
      <c r="AG474" s="3"/>
      <c r="AH474" s="3"/>
      <c r="AI474" s="3"/>
      <c r="AJ474" s="3"/>
      <c r="AK474" s="3"/>
      <c r="AL474" s="6"/>
      <c r="AO474" s="7"/>
      <c r="AP474" s="7"/>
      <c r="AQ474" s="7"/>
    </row>
    <row r="475" spans="1:43" x14ac:dyDescent="0.25">
      <c r="A475" s="3">
        <f t="shared" si="8"/>
        <v>472</v>
      </c>
      <c r="O475" s="3"/>
      <c r="P475" s="3"/>
      <c r="Q475" s="3"/>
      <c r="R475" s="3"/>
      <c r="S475" s="3"/>
      <c r="T475" s="3"/>
      <c r="U475" s="3"/>
      <c r="W475" s="3"/>
      <c r="X475" s="3"/>
      <c r="Y475" s="3"/>
      <c r="Z475" s="3"/>
      <c r="AC475" s="3"/>
      <c r="AD475" s="3"/>
      <c r="AE475" s="3"/>
      <c r="AF475" s="3"/>
      <c r="AG475" s="3"/>
      <c r="AH475" s="3"/>
      <c r="AI475" s="3"/>
      <c r="AJ475" s="3"/>
      <c r="AK475" s="3"/>
      <c r="AL475" s="6"/>
      <c r="AO475" s="7"/>
      <c r="AP475" s="7"/>
      <c r="AQ475" s="7"/>
    </row>
    <row r="476" spans="1:43" x14ac:dyDescent="0.25">
      <c r="A476" s="3">
        <f t="shared" si="8"/>
        <v>473</v>
      </c>
      <c r="O476" s="3"/>
      <c r="P476" s="3"/>
      <c r="Q476" s="3"/>
      <c r="R476" s="3"/>
      <c r="S476" s="3"/>
      <c r="T476" s="3"/>
      <c r="U476" s="3"/>
      <c r="W476" s="3"/>
      <c r="X476" s="3"/>
      <c r="Y476" s="3"/>
      <c r="Z476" s="3"/>
      <c r="AC476" s="3"/>
      <c r="AD476" s="3"/>
      <c r="AE476" s="3"/>
      <c r="AF476" s="3"/>
      <c r="AG476" s="3"/>
      <c r="AH476" s="3"/>
      <c r="AI476" s="3"/>
      <c r="AJ476" s="3"/>
      <c r="AK476" s="3"/>
      <c r="AL476" s="6"/>
      <c r="AO476" s="7"/>
      <c r="AP476" s="7"/>
      <c r="AQ476" s="7"/>
    </row>
    <row r="477" spans="1:43" x14ac:dyDescent="0.25">
      <c r="A477" s="3">
        <f t="shared" si="8"/>
        <v>474</v>
      </c>
      <c r="O477" s="3"/>
      <c r="P477" s="3"/>
      <c r="Q477" s="3"/>
      <c r="R477" s="3"/>
      <c r="S477" s="3"/>
      <c r="T477" s="3"/>
      <c r="U477" s="3"/>
      <c r="W477" s="3"/>
      <c r="X477" s="3"/>
      <c r="Y477" s="3"/>
      <c r="Z477" s="3"/>
      <c r="AC477" s="3"/>
      <c r="AD477" s="3"/>
      <c r="AE477" s="3"/>
      <c r="AF477" s="3"/>
      <c r="AG477" s="3"/>
      <c r="AH477" s="3"/>
      <c r="AI477" s="3"/>
      <c r="AJ477" s="3"/>
      <c r="AK477" s="3"/>
      <c r="AL477" s="6"/>
      <c r="AO477" s="7"/>
      <c r="AP477" s="7"/>
      <c r="AQ477" s="7"/>
    </row>
    <row r="478" spans="1:43" x14ac:dyDescent="0.25">
      <c r="A478" s="3">
        <f t="shared" si="8"/>
        <v>475</v>
      </c>
      <c r="O478" s="3"/>
      <c r="P478" s="3"/>
      <c r="Q478" s="3"/>
      <c r="R478" s="3"/>
      <c r="S478" s="3"/>
      <c r="T478" s="3"/>
      <c r="U478" s="3"/>
      <c r="W478" s="3"/>
      <c r="X478" s="3"/>
      <c r="Y478" s="3"/>
      <c r="Z478" s="3"/>
      <c r="AC478" s="3"/>
      <c r="AD478" s="3"/>
      <c r="AE478" s="3"/>
      <c r="AF478" s="3"/>
      <c r="AG478" s="3"/>
      <c r="AH478" s="3"/>
      <c r="AI478" s="3"/>
      <c r="AJ478" s="3"/>
      <c r="AK478" s="3"/>
      <c r="AL478" s="6"/>
      <c r="AO478" s="7"/>
      <c r="AP478" s="7"/>
      <c r="AQ478" s="7"/>
    </row>
    <row r="479" spans="1:43" x14ac:dyDescent="0.25">
      <c r="A479" s="3">
        <f t="shared" si="8"/>
        <v>476</v>
      </c>
      <c r="O479" s="3"/>
      <c r="P479" s="3"/>
      <c r="Q479" s="3"/>
      <c r="R479" s="3"/>
      <c r="S479" s="3"/>
      <c r="T479" s="3"/>
      <c r="U479" s="3"/>
      <c r="W479" s="3"/>
      <c r="X479" s="3"/>
      <c r="Y479" s="3"/>
      <c r="Z479" s="3"/>
      <c r="AC479" s="3"/>
      <c r="AD479" s="3"/>
      <c r="AE479" s="3"/>
      <c r="AF479" s="3"/>
      <c r="AG479" s="3"/>
      <c r="AH479" s="3"/>
      <c r="AI479" s="3"/>
      <c r="AJ479" s="3"/>
      <c r="AK479" s="3"/>
      <c r="AL479" s="6"/>
      <c r="AO479" s="7"/>
      <c r="AP479" s="7"/>
      <c r="AQ479" s="7"/>
    </row>
    <row r="480" spans="1:43" x14ac:dyDescent="0.25">
      <c r="A480" s="3">
        <f t="shared" si="8"/>
        <v>477</v>
      </c>
      <c r="O480" s="3"/>
      <c r="P480" s="3"/>
      <c r="Q480" s="3"/>
      <c r="R480" s="3"/>
      <c r="S480" s="3"/>
      <c r="T480" s="3"/>
      <c r="U480" s="3"/>
      <c r="W480" s="3"/>
      <c r="X480" s="3"/>
      <c r="Y480" s="3"/>
      <c r="Z480" s="3"/>
      <c r="AC480" s="3"/>
      <c r="AD480" s="3"/>
      <c r="AE480" s="3"/>
      <c r="AF480" s="3"/>
      <c r="AG480" s="3"/>
      <c r="AH480" s="3"/>
      <c r="AI480" s="3"/>
      <c r="AJ480" s="3"/>
      <c r="AK480" s="3"/>
      <c r="AL480" s="6"/>
      <c r="AO480" s="7"/>
      <c r="AP480" s="7"/>
      <c r="AQ480" s="7"/>
    </row>
    <row r="481" spans="1:43" x14ac:dyDescent="0.25">
      <c r="A481" s="3">
        <f t="shared" si="8"/>
        <v>478</v>
      </c>
      <c r="O481" s="3"/>
      <c r="P481" s="3"/>
      <c r="Q481" s="3"/>
      <c r="R481" s="3"/>
      <c r="S481" s="3"/>
      <c r="T481" s="3"/>
      <c r="U481" s="3"/>
      <c r="W481" s="3"/>
      <c r="X481" s="3"/>
      <c r="Y481" s="3"/>
      <c r="Z481" s="3"/>
      <c r="AC481" s="3"/>
      <c r="AD481" s="3"/>
      <c r="AE481" s="3"/>
      <c r="AF481" s="3"/>
      <c r="AG481" s="3"/>
      <c r="AH481" s="3"/>
      <c r="AI481" s="3"/>
      <c r="AJ481" s="3"/>
      <c r="AK481" s="3"/>
      <c r="AL481" s="6"/>
      <c r="AO481" s="7"/>
      <c r="AP481" s="7"/>
      <c r="AQ481" s="7"/>
    </row>
    <row r="482" spans="1:43" x14ac:dyDescent="0.25">
      <c r="A482" s="3">
        <f t="shared" si="8"/>
        <v>479</v>
      </c>
      <c r="O482" s="3"/>
      <c r="P482" s="3"/>
      <c r="Q482" s="3"/>
      <c r="R482" s="3"/>
      <c r="S482" s="3"/>
      <c r="T482" s="3"/>
      <c r="U482" s="3"/>
      <c r="W482" s="3"/>
      <c r="X482" s="3"/>
      <c r="Y482" s="3"/>
      <c r="Z482" s="3"/>
      <c r="AC482" s="3"/>
      <c r="AD482" s="3"/>
      <c r="AE482" s="3"/>
      <c r="AF482" s="3"/>
      <c r="AG482" s="3"/>
      <c r="AH482" s="3"/>
      <c r="AI482" s="3"/>
      <c r="AJ482" s="3"/>
      <c r="AK482" s="3"/>
      <c r="AL482" s="6"/>
      <c r="AO482" s="7"/>
      <c r="AP482" s="7"/>
      <c r="AQ482" s="7"/>
    </row>
    <row r="483" spans="1:43" x14ac:dyDescent="0.25">
      <c r="A483" s="3">
        <f t="shared" si="8"/>
        <v>480</v>
      </c>
      <c r="O483" s="3"/>
      <c r="P483" s="3"/>
      <c r="Q483" s="3"/>
      <c r="R483" s="3"/>
      <c r="S483" s="3"/>
      <c r="T483" s="3"/>
      <c r="U483" s="3"/>
      <c r="W483" s="3"/>
      <c r="X483" s="3"/>
      <c r="Y483" s="3"/>
      <c r="Z483" s="3"/>
      <c r="AC483" s="3"/>
      <c r="AD483" s="3"/>
      <c r="AE483" s="3"/>
      <c r="AF483" s="3"/>
      <c r="AG483" s="3"/>
      <c r="AH483" s="3"/>
      <c r="AI483" s="3"/>
      <c r="AJ483" s="3"/>
      <c r="AK483" s="3"/>
      <c r="AL483" s="6"/>
      <c r="AO483" s="7"/>
      <c r="AP483" s="7"/>
      <c r="AQ483" s="7"/>
    </row>
    <row r="484" spans="1:43" x14ac:dyDescent="0.25">
      <c r="A484" s="3">
        <f t="shared" si="8"/>
        <v>481</v>
      </c>
      <c r="O484" s="3"/>
      <c r="P484" s="3"/>
      <c r="Q484" s="3"/>
      <c r="R484" s="3"/>
      <c r="S484" s="3"/>
      <c r="T484" s="3"/>
      <c r="U484" s="3"/>
      <c r="W484" s="3"/>
      <c r="X484" s="3"/>
      <c r="Y484" s="3"/>
      <c r="Z484" s="3"/>
      <c r="AC484" s="3"/>
      <c r="AD484" s="3"/>
      <c r="AE484" s="3"/>
      <c r="AF484" s="3"/>
      <c r="AG484" s="3"/>
      <c r="AH484" s="3"/>
      <c r="AI484" s="3"/>
      <c r="AJ484" s="3"/>
      <c r="AK484" s="3"/>
      <c r="AL484" s="6"/>
      <c r="AO484" s="7"/>
      <c r="AP484" s="7"/>
      <c r="AQ484" s="7"/>
    </row>
    <row r="485" spans="1:43" x14ac:dyDescent="0.25">
      <c r="A485" s="3">
        <f t="shared" si="8"/>
        <v>482</v>
      </c>
      <c r="O485" s="3"/>
      <c r="P485" s="3"/>
      <c r="Q485" s="3"/>
      <c r="R485" s="3"/>
      <c r="S485" s="3"/>
      <c r="T485" s="3"/>
      <c r="U485" s="3"/>
      <c r="W485" s="3"/>
      <c r="X485" s="3"/>
      <c r="Y485" s="3"/>
      <c r="Z485" s="3"/>
      <c r="AC485" s="3"/>
      <c r="AD485" s="3"/>
      <c r="AE485" s="3"/>
      <c r="AF485" s="3"/>
      <c r="AG485" s="3"/>
      <c r="AH485" s="3"/>
      <c r="AI485" s="3"/>
      <c r="AJ485" s="3"/>
      <c r="AK485" s="3"/>
      <c r="AL485" s="6"/>
      <c r="AO485" s="7"/>
      <c r="AP485" s="7"/>
      <c r="AQ485" s="7"/>
    </row>
    <row r="486" spans="1:43" x14ac:dyDescent="0.25">
      <c r="A486" s="3">
        <f t="shared" si="8"/>
        <v>483</v>
      </c>
      <c r="O486" s="3"/>
      <c r="P486" s="3"/>
      <c r="Q486" s="3"/>
      <c r="R486" s="3"/>
      <c r="S486" s="3"/>
      <c r="T486" s="3"/>
      <c r="U486" s="3"/>
      <c r="W486" s="3"/>
      <c r="X486" s="3"/>
      <c r="Y486" s="3"/>
      <c r="Z486" s="3"/>
      <c r="AC486" s="3"/>
      <c r="AD486" s="3"/>
      <c r="AE486" s="3"/>
      <c r="AF486" s="3"/>
      <c r="AG486" s="3"/>
      <c r="AH486" s="3"/>
      <c r="AI486" s="3"/>
      <c r="AJ486" s="3"/>
      <c r="AK486" s="3"/>
      <c r="AL486" s="6"/>
      <c r="AO486" s="7"/>
      <c r="AP486" s="7"/>
      <c r="AQ486" s="7"/>
    </row>
    <row r="487" spans="1:43" x14ac:dyDescent="0.25">
      <c r="A487" s="3">
        <f t="shared" si="8"/>
        <v>484</v>
      </c>
      <c r="O487" s="3"/>
      <c r="P487" s="3"/>
      <c r="Q487" s="3"/>
      <c r="R487" s="3"/>
      <c r="S487" s="3"/>
      <c r="T487" s="3"/>
      <c r="U487" s="3"/>
      <c r="W487" s="3"/>
      <c r="X487" s="3"/>
      <c r="Y487" s="3"/>
      <c r="Z487" s="3"/>
      <c r="AC487" s="3"/>
      <c r="AD487" s="3"/>
      <c r="AE487" s="3"/>
      <c r="AF487" s="3"/>
      <c r="AG487" s="3"/>
      <c r="AH487" s="3"/>
      <c r="AI487" s="3"/>
      <c r="AJ487" s="3"/>
      <c r="AK487" s="3"/>
      <c r="AL487" s="6"/>
      <c r="AO487" s="7"/>
      <c r="AP487" s="7"/>
      <c r="AQ487" s="7"/>
    </row>
    <row r="488" spans="1:43" x14ac:dyDescent="0.25">
      <c r="A488" s="3">
        <f t="shared" si="8"/>
        <v>485</v>
      </c>
      <c r="O488" s="3"/>
      <c r="P488" s="3"/>
      <c r="Q488" s="3"/>
      <c r="R488" s="3"/>
      <c r="S488" s="3"/>
      <c r="T488" s="3"/>
      <c r="U488" s="3"/>
      <c r="W488" s="3"/>
      <c r="X488" s="3"/>
      <c r="Y488" s="3"/>
      <c r="Z488" s="3"/>
      <c r="AC488" s="3"/>
      <c r="AD488" s="3"/>
      <c r="AE488" s="3"/>
      <c r="AF488" s="3"/>
      <c r="AG488" s="3"/>
      <c r="AH488" s="3"/>
      <c r="AI488" s="3"/>
      <c r="AJ488" s="3"/>
      <c r="AK488" s="3"/>
      <c r="AL488" s="6"/>
      <c r="AO488" s="7"/>
      <c r="AP488" s="7"/>
      <c r="AQ488" s="7"/>
    </row>
    <row r="489" spans="1:43" x14ac:dyDescent="0.25">
      <c r="A489" s="3">
        <f t="shared" si="8"/>
        <v>486</v>
      </c>
      <c r="O489" s="3"/>
      <c r="P489" s="3"/>
      <c r="Q489" s="3"/>
      <c r="R489" s="3"/>
      <c r="S489" s="3"/>
      <c r="T489" s="3"/>
      <c r="U489" s="3"/>
      <c r="W489" s="3"/>
      <c r="X489" s="3"/>
      <c r="Y489" s="3"/>
      <c r="Z489" s="3"/>
      <c r="AC489" s="3"/>
      <c r="AD489" s="3"/>
      <c r="AE489" s="3"/>
      <c r="AF489" s="3"/>
      <c r="AG489" s="3"/>
      <c r="AH489" s="3"/>
      <c r="AI489" s="3"/>
      <c r="AJ489" s="3"/>
      <c r="AK489" s="3"/>
      <c r="AL489" s="6"/>
      <c r="AO489" s="7"/>
      <c r="AP489" s="7"/>
      <c r="AQ489" s="7"/>
    </row>
    <row r="490" spans="1:43" x14ac:dyDescent="0.25">
      <c r="A490" s="3">
        <f t="shared" si="8"/>
        <v>487</v>
      </c>
      <c r="O490" s="3"/>
      <c r="P490" s="3"/>
      <c r="Q490" s="3"/>
      <c r="R490" s="3"/>
      <c r="S490" s="3"/>
      <c r="T490" s="3"/>
      <c r="U490" s="3"/>
      <c r="W490" s="3"/>
      <c r="X490" s="3"/>
      <c r="Y490" s="3"/>
      <c r="Z490" s="3"/>
      <c r="AC490" s="3"/>
      <c r="AD490" s="3"/>
      <c r="AE490" s="3"/>
      <c r="AF490" s="3"/>
      <c r="AG490" s="3"/>
      <c r="AH490" s="3"/>
      <c r="AI490" s="3"/>
      <c r="AJ490" s="3"/>
      <c r="AK490" s="3"/>
      <c r="AL490" s="6"/>
      <c r="AO490" s="7"/>
      <c r="AP490" s="7"/>
      <c r="AQ490" s="7"/>
    </row>
    <row r="491" spans="1:43" x14ac:dyDescent="0.25">
      <c r="A491" s="3">
        <f t="shared" si="8"/>
        <v>488</v>
      </c>
      <c r="O491" s="3"/>
      <c r="P491" s="3"/>
      <c r="Q491" s="3"/>
      <c r="R491" s="3"/>
      <c r="S491" s="3"/>
      <c r="T491" s="3"/>
      <c r="U491" s="3"/>
      <c r="W491" s="3"/>
      <c r="X491" s="3"/>
      <c r="Y491" s="3"/>
      <c r="Z491" s="3"/>
      <c r="AC491" s="3"/>
      <c r="AD491" s="3"/>
      <c r="AE491" s="3"/>
      <c r="AF491" s="3"/>
      <c r="AG491" s="3"/>
      <c r="AH491" s="3"/>
      <c r="AI491" s="3"/>
      <c r="AJ491" s="3"/>
      <c r="AK491" s="3"/>
      <c r="AL491" s="6"/>
      <c r="AO491" s="7"/>
      <c r="AP491" s="7"/>
      <c r="AQ491" s="7"/>
    </row>
    <row r="492" spans="1:43" x14ac:dyDescent="0.25">
      <c r="A492" s="3">
        <f t="shared" si="8"/>
        <v>489</v>
      </c>
      <c r="O492" s="3"/>
      <c r="P492" s="3"/>
      <c r="Q492" s="3"/>
      <c r="R492" s="3"/>
      <c r="S492" s="3"/>
      <c r="T492" s="3"/>
      <c r="U492" s="3"/>
      <c r="W492" s="3"/>
      <c r="X492" s="3"/>
      <c r="Y492" s="3"/>
      <c r="Z492" s="3"/>
      <c r="AC492" s="3"/>
      <c r="AD492" s="3"/>
      <c r="AE492" s="3"/>
      <c r="AF492" s="3"/>
      <c r="AG492" s="3"/>
      <c r="AH492" s="3"/>
      <c r="AI492" s="3"/>
      <c r="AJ492" s="3"/>
      <c r="AK492" s="3"/>
      <c r="AL492" s="6"/>
      <c r="AO492" s="7"/>
      <c r="AP492" s="7"/>
      <c r="AQ492" s="7"/>
    </row>
    <row r="493" spans="1:43" x14ac:dyDescent="0.25">
      <c r="A493" s="3">
        <f t="shared" si="8"/>
        <v>490</v>
      </c>
      <c r="O493" s="3"/>
      <c r="P493" s="3"/>
      <c r="Q493" s="3"/>
      <c r="R493" s="3"/>
      <c r="S493" s="3"/>
      <c r="T493" s="3"/>
      <c r="U493" s="3"/>
      <c r="W493" s="3"/>
      <c r="X493" s="3"/>
      <c r="Y493" s="3"/>
      <c r="Z493" s="3"/>
      <c r="AC493" s="3"/>
      <c r="AD493" s="3"/>
      <c r="AE493" s="3"/>
      <c r="AF493" s="3"/>
      <c r="AG493" s="3"/>
      <c r="AH493" s="3"/>
      <c r="AI493" s="3"/>
      <c r="AJ493" s="3"/>
      <c r="AK493" s="3"/>
      <c r="AL493" s="6"/>
      <c r="AO493" s="7"/>
      <c r="AP493" s="7"/>
      <c r="AQ493" s="7"/>
    </row>
    <row r="494" spans="1:43" x14ac:dyDescent="0.25">
      <c r="A494" s="3">
        <f t="shared" si="8"/>
        <v>491</v>
      </c>
      <c r="O494" s="3"/>
      <c r="P494" s="3"/>
      <c r="Q494" s="3"/>
      <c r="R494" s="3"/>
      <c r="S494" s="3"/>
      <c r="T494" s="3"/>
      <c r="U494" s="3"/>
      <c r="W494" s="3"/>
      <c r="X494" s="3"/>
      <c r="Y494" s="3"/>
      <c r="Z494" s="3"/>
      <c r="AC494" s="3"/>
      <c r="AD494" s="3"/>
      <c r="AE494" s="3"/>
      <c r="AF494" s="3"/>
      <c r="AG494" s="3"/>
      <c r="AH494" s="3"/>
      <c r="AI494" s="3"/>
      <c r="AJ494" s="3"/>
      <c r="AK494" s="3"/>
      <c r="AL494" s="6"/>
      <c r="AO494" s="7"/>
      <c r="AP494" s="7"/>
      <c r="AQ494" s="7"/>
    </row>
    <row r="495" spans="1:43" x14ac:dyDescent="0.25">
      <c r="A495" s="3">
        <f t="shared" si="8"/>
        <v>492</v>
      </c>
      <c r="O495" s="3"/>
      <c r="P495" s="3"/>
      <c r="Q495" s="3"/>
      <c r="R495" s="3"/>
      <c r="S495" s="3"/>
      <c r="T495" s="3"/>
      <c r="U495" s="3"/>
      <c r="W495" s="3"/>
      <c r="X495" s="3"/>
      <c r="Y495" s="3"/>
      <c r="Z495" s="3"/>
      <c r="AC495" s="3"/>
      <c r="AD495" s="3"/>
      <c r="AE495" s="3"/>
      <c r="AF495" s="3"/>
      <c r="AG495" s="3"/>
      <c r="AH495" s="3"/>
      <c r="AI495" s="3"/>
      <c r="AJ495" s="3"/>
      <c r="AK495" s="3"/>
      <c r="AL495" s="6"/>
      <c r="AO495" s="7"/>
      <c r="AP495" s="7"/>
      <c r="AQ495" s="7"/>
    </row>
    <row r="496" spans="1:43" x14ac:dyDescent="0.25">
      <c r="A496" s="3">
        <f t="shared" si="8"/>
        <v>493</v>
      </c>
      <c r="O496" s="3"/>
      <c r="P496" s="3"/>
      <c r="Q496" s="3"/>
      <c r="R496" s="3"/>
      <c r="S496" s="3"/>
      <c r="T496" s="3"/>
      <c r="U496" s="3"/>
      <c r="W496" s="3"/>
      <c r="X496" s="3"/>
      <c r="Y496" s="3"/>
      <c r="Z496" s="3"/>
      <c r="AC496" s="3"/>
      <c r="AD496" s="3"/>
      <c r="AE496" s="3"/>
      <c r="AF496" s="3"/>
      <c r="AG496" s="3"/>
      <c r="AH496" s="3"/>
      <c r="AI496" s="3"/>
      <c r="AJ496" s="3"/>
      <c r="AK496" s="3"/>
      <c r="AL496" s="6"/>
      <c r="AO496" s="7"/>
      <c r="AP496" s="7"/>
      <c r="AQ496" s="7"/>
    </row>
    <row r="497" spans="1:43" x14ac:dyDescent="0.25">
      <c r="A497" s="3">
        <f t="shared" si="8"/>
        <v>494</v>
      </c>
      <c r="O497" s="3"/>
      <c r="P497" s="3"/>
      <c r="Q497" s="3"/>
      <c r="R497" s="3"/>
      <c r="S497" s="3"/>
      <c r="T497" s="3"/>
      <c r="U497" s="3"/>
      <c r="W497" s="3"/>
      <c r="X497" s="3"/>
      <c r="Y497" s="3"/>
      <c r="Z497" s="3"/>
      <c r="AC497" s="3"/>
      <c r="AD497" s="3"/>
      <c r="AE497" s="3"/>
      <c r="AF497" s="3"/>
      <c r="AG497" s="3"/>
      <c r="AH497" s="3"/>
      <c r="AI497" s="3"/>
      <c r="AJ497" s="3"/>
      <c r="AK497" s="3"/>
      <c r="AL497" s="6"/>
      <c r="AO497" s="7"/>
      <c r="AP497" s="7"/>
      <c r="AQ497" s="7"/>
    </row>
    <row r="498" spans="1:43" x14ac:dyDescent="0.25">
      <c r="A498" s="3">
        <f t="shared" si="8"/>
        <v>495</v>
      </c>
      <c r="O498" s="3"/>
      <c r="P498" s="3"/>
      <c r="Q498" s="3"/>
      <c r="R498" s="3"/>
      <c r="S498" s="3"/>
      <c r="T498" s="3"/>
      <c r="U498" s="3"/>
      <c r="W498" s="3"/>
      <c r="X498" s="3"/>
      <c r="Y498" s="3"/>
      <c r="Z498" s="3"/>
      <c r="AC498" s="3"/>
      <c r="AD498" s="3"/>
      <c r="AE498" s="3"/>
      <c r="AF498" s="3"/>
      <c r="AG498" s="3"/>
      <c r="AH498" s="3"/>
      <c r="AI498" s="3"/>
      <c r="AJ498" s="3"/>
      <c r="AK498" s="3"/>
      <c r="AL498" s="6"/>
      <c r="AO498" s="7"/>
      <c r="AP498" s="7"/>
      <c r="AQ498" s="7"/>
    </row>
    <row r="499" spans="1:43" x14ac:dyDescent="0.25">
      <c r="A499" s="3">
        <f t="shared" si="8"/>
        <v>496</v>
      </c>
      <c r="O499" s="3"/>
      <c r="P499" s="3"/>
      <c r="Q499" s="3"/>
      <c r="R499" s="3"/>
      <c r="S499" s="3"/>
      <c r="T499" s="3"/>
      <c r="U499" s="3"/>
      <c r="W499" s="3"/>
      <c r="X499" s="3"/>
      <c r="Y499" s="3"/>
      <c r="Z499" s="3"/>
      <c r="AC499" s="3"/>
      <c r="AD499" s="3"/>
      <c r="AE499" s="3"/>
      <c r="AF499" s="3"/>
      <c r="AG499" s="3"/>
      <c r="AH499" s="3"/>
      <c r="AI499" s="3"/>
      <c r="AJ499" s="3"/>
      <c r="AK499" s="3"/>
      <c r="AL499" s="6"/>
      <c r="AO499" s="7"/>
      <c r="AP499" s="7"/>
      <c r="AQ499" s="7"/>
    </row>
    <row r="500" spans="1:43" x14ac:dyDescent="0.25">
      <c r="A500" s="3">
        <f t="shared" si="8"/>
        <v>497</v>
      </c>
      <c r="O500" s="3"/>
      <c r="P500" s="3"/>
      <c r="Q500" s="3"/>
      <c r="R500" s="3"/>
      <c r="S500" s="3"/>
      <c r="T500" s="3"/>
      <c r="U500" s="3"/>
      <c r="W500" s="3"/>
      <c r="X500" s="3"/>
      <c r="Y500" s="3"/>
      <c r="Z500" s="3"/>
      <c r="AC500" s="3"/>
      <c r="AD500" s="3"/>
      <c r="AE500" s="3"/>
      <c r="AF500" s="3"/>
      <c r="AG500" s="3"/>
      <c r="AH500" s="3"/>
      <c r="AI500" s="3"/>
      <c r="AJ500" s="3"/>
      <c r="AK500" s="3"/>
      <c r="AL500" s="6"/>
      <c r="AO500" s="7"/>
      <c r="AP500" s="7"/>
      <c r="AQ500" s="7"/>
    </row>
    <row r="501" spans="1:43" x14ac:dyDescent="0.25">
      <c r="A501" s="3">
        <f t="shared" si="8"/>
        <v>498</v>
      </c>
      <c r="O501" s="3"/>
      <c r="P501" s="3"/>
      <c r="Q501" s="3"/>
      <c r="R501" s="3"/>
      <c r="S501" s="3"/>
      <c r="T501" s="3"/>
      <c r="U501" s="3"/>
      <c r="W501" s="3"/>
      <c r="X501" s="3"/>
      <c r="Y501" s="3"/>
      <c r="Z501" s="3"/>
      <c r="AC501" s="3"/>
      <c r="AD501" s="3"/>
      <c r="AE501" s="3"/>
      <c r="AF501" s="3"/>
      <c r="AG501" s="3"/>
      <c r="AH501" s="3"/>
      <c r="AI501" s="3"/>
      <c r="AJ501" s="3"/>
      <c r="AK501" s="3"/>
      <c r="AL501" s="6"/>
      <c r="AO501" s="7"/>
      <c r="AP501" s="7"/>
      <c r="AQ501" s="7"/>
    </row>
    <row r="502" spans="1:43" x14ac:dyDescent="0.25">
      <c r="A502" s="3">
        <f t="shared" si="8"/>
        <v>499</v>
      </c>
      <c r="O502" s="3"/>
      <c r="P502" s="3"/>
      <c r="Q502" s="3"/>
      <c r="R502" s="3"/>
      <c r="S502" s="3"/>
      <c r="T502" s="3"/>
      <c r="U502" s="3"/>
      <c r="W502" s="3"/>
      <c r="X502" s="3"/>
      <c r="Y502" s="3"/>
      <c r="Z502" s="3"/>
      <c r="AC502" s="3"/>
      <c r="AD502" s="3"/>
      <c r="AE502" s="3"/>
      <c r="AF502" s="3"/>
      <c r="AG502" s="3"/>
      <c r="AH502" s="3"/>
      <c r="AI502" s="3"/>
      <c r="AJ502" s="3"/>
      <c r="AK502" s="3"/>
      <c r="AL502" s="6"/>
      <c r="AO502" s="7"/>
      <c r="AP502" s="7"/>
      <c r="AQ502" s="7"/>
    </row>
    <row r="503" spans="1:43" x14ac:dyDescent="0.25">
      <c r="A503" s="3">
        <f t="shared" si="8"/>
        <v>500</v>
      </c>
      <c r="O503" s="3"/>
      <c r="P503" s="3"/>
      <c r="Q503" s="3"/>
      <c r="R503" s="3"/>
      <c r="S503" s="3"/>
      <c r="T503" s="3"/>
      <c r="U503" s="3"/>
      <c r="W503" s="3"/>
      <c r="X503" s="3"/>
      <c r="Y503" s="3"/>
      <c r="Z503" s="3"/>
      <c r="AC503" s="3"/>
      <c r="AD503" s="3"/>
      <c r="AE503" s="3"/>
      <c r="AF503" s="3"/>
      <c r="AG503" s="3"/>
      <c r="AH503" s="3"/>
      <c r="AI503" s="3"/>
      <c r="AJ503" s="3"/>
      <c r="AK503" s="3"/>
      <c r="AL503" s="6"/>
      <c r="AO503" s="7"/>
      <c r="AP503" s="7"/>
      <c r="AQ503" s="7"/>
    </row>
    <row r="504" spans="1:43" x14ac:dyDescent="0.25">
      <c r="O504" s="3"/>
      <c r="P504" s="3"/>
      <c r="Q504" s="3"/>
      <c r="R504" s="3"/>
      <c r="S504" s="3"/>
      <c r="T504" s="3"/>
      <c r="U504" s="3"/>
      <c r="W504" s="3"/>
      <c r="X504" s="3"/>
      <c r="Y504" s="3"/>
      <c r="Z504" s="3"/>
      <c r="AC504" s="3"/>
      <c r="AD504" s="3"/>
      <c r="AE504" s="3"/>
      <c r="AF504" s="3"/>
      <c r="AG504" s="3"/>
      <c r="AH504" s="3"/>
      <c r="AI504" s="3"/>
      <c r="AJ504" s="3"/>
      <c r="AK504" s="3"/>
      <c r="AL504" s="6"/>
      <c r="AO504" s="7"/>
      <c r="AP504" s="7"/>
      <c r="AQ504" s="7"/>
    </row>
    <row r="505" spans="1:43" x14ac:dyDescent="0.25">
      <c r="O505" s="3"/>
      <c r="P505" s="3"/>
      <c r="Q505" s="3"/>
      <c r="R505" s="3"/>
      <c r="S505" s="3"/>
      <c r="T505" s="3"/>
      <c r="U505" s="3"/>
      <c r="W505" s="3"/>
      <c r="X505" s="3"/>
      <c r="Y505" s="3"/>
      <c r="Z505" s="3"/>
      <c r="AC505" s="3"/>
      <c r="AD505" s="3"/>
      <c r="AE505" s="3"/>
      <c r="AF505" s="3"/>
      <c r="AG505" s="3"/>
      <c r="AH505" s="3"/>
      <c r="AI505" s="3"/>
      <c r="AJ505" s="3"/>
      <c r="AK505" s="3"/>
      <c r="AL505" s="6"/>
      <c r="AO505" s="7"/>
      <c r="AP505" s="7"/>
      <c r="AQ505" s="7"/>
    </row>
    <row r="506" spans="1:43" x14ac:dyDescent="0.25">
      <c r="O506" s="3"/>
      <c r="P506" s="3"/>
      <c r="Q506" s="3"/>
      <c r="R506" s="3"/>
      <c r="S506" s="3"/>
      <c r="T506" s="3"/>
      <c r="U506" s="3"/>
      <c r="W506" s="3"/>
      <c r="X506" s="3"/>
      <c r="Y506" s="3"/>
      <c r="Z506" s="3"/>
      <c r="AC506" s="3"/>
      <c r="AD506" s="3"/>
      <c r="AE506" s="3"/>
      <c r="AF506" s="3"/>
      <c r="AG506" s="3"/>
      <c r="AH506" s="3"/>
      <c r="AI506" s="3"/>
      <c r="AJ506" s="3"/>
      <c r="AK506" s="3"/>
      <c r="AL506" s="6"/>
      <c r="AO506" s="7"/>
      <c r="AP506" s="7"/>
      <c r="AQ506" s="7"/>
    </row>
    <row r="507" spans="1:43" x14ac:dyDescent="0.25">
      <c r="O507" s="3"/>
      <c r="P507" s="3"/>
      <c r="Q507" s="3"/>
      <c r="R507" s="3"/>
      <c r="S507" s="3"/>
      <c r="T507" s="3"/>
      <c r="U507" s="3"/>
      <c r="W507" s="3"/>
      <c r="X507" s="3"/>
      <c r="Y507" s="3"/>
      <c r="Z507" s="3"/>
      <c r="AC507" s="3"/>
      <c r="AD507" s="3"/>
      <c r="AE507" s="3"/>
      <c r="AF507" s="3"/>
      <c r="AG507" s="3"/>
      <c r="AH507" s="3"/>
      <c r="AI507" s="3"/>
      <c r="AJ507" s="3"/>
      <c r="AK507" s="3"/>
      <c r="AL507" s="6"/>
      <c r="AO507" s="7"/>
      <c r="AP507" s="7"/>
      <c r="AQ507" s="7"/>
    </row>
    <row r="508" spans="1:43" x14ac:dyDescent="0.25">
      <c r="O508" s="3"/>
      <c r="P508" s="3"/>
      <c r="Q508" s="3"/>
      <c r="R508" s="3"/>
      <c r="S508" s="3"/>
      <c r="T508" s="3"/>
      <c r="U508" s="3"/>
      <c r="W508" s="3"/>
      <c r="X508" s="3"/>
      <c r="Y508" s="3"/>
      <c r="Z508" s="3"/>
      <c r="AC508" s="3"/>
      <c r="AD508" s="3"/>
      <c r="AE508" s="3"/>
      <c r="AF508" s="3"/>
      <c r="AG508" s="3"/>
      <c r="AH508" s="3"/>
      <c r="AI508" s="3"/>
      <c r="AJ508" s="3"/>
      <c r="AK508" s="3"/>
      <c r="AL508" s="6"/>
      <c r="AO508" s="7"/>
      <c r="AP508" s="7"/>
      <c r="AQ508" s="7"/>
    </row>
    <row r="509" spans="1:43" x14ac:dyDescent="0.25">
      <c r="O509" s="3"/>
      <c r="P509" s="3"/>
      <c r="Q509" s="3"/>
      <c r="R509" s="3"/>
      <c r="S509" s="3"/>
      <c r="T509" s="3"/>
      <c r="U509" s="3"/>
      <c r="W509" s="3"/>
      <c r="X509" s="3"/>
      <c r="Y509" s="3"/>
      <c r="Z509" s="3"/>
      <c r="AC509" s="3"/>
      <c r="AD509" s="3"/>
      <c r="AE509" s="3"/>
      <c r="AF509" s="3"/>
      <c r="AG509" s="3"/>
      <c r="AH509" s="3"/>
      <c r="AI509" s="3"/>
      <c r="AJ509" s="3"/>
      <c r="AK509" s="3"/>
      <c r="AL509" s="6"/>
      <c r="AO509" s="7"/>
      <c r="AP509" s="7"/>
      <c r="AQ509" s="7"/>
    </row>
    <row r="510" spans="1:43" x14ac:dyDescent="0.25">
      <c r="O510" s="3"/>
      <c r="P510" s="3"/>
      <c r="Q510" s="3"/>
      <c r="R510" s="3"/>
      <c r="S510" s="3"/>
      <c r="T510" s="3"/>
      <c r="U510" s="3"/>
      <c r="W510" s="3"/>
      <c r="X510" s="3"/>
      <c r="Y510" s="3"/>
      <c r="Z510" s="3"/>
      <c r="AC510" s="3"/>
      <c r="AD510" s="3"/>
      <c r="AE510" s="3"/>
      <c r="AF510" s="3"/>
      <c r="AG510" s="3"/>
      <c r="AH510" s="3"/>
      <c r="AI510" s="3"/>
      <c r="AJ510" s="3"/>
      <c r="AK510" s="3"/>
      <c r="AL510" s="6"/>
      <c r="AO510" s="7"/>
      <c r="AP510" s="7"/>
      <c r="AQ510" s="7"/>
    </row>
    <row r="511" spans="1:43" x14ac:dyDescent="0.25">
      <c r="O511" s="3"/>
      <c r="P511" s="3"/>
      <c r="Q511" s="3"/>
      <c r="R511" s="3"/>
      <c r="S511" s="3"/>
      <c r="T511" s="3"/>
      <c r="U511" s="3"/>
      <c r="W511" s="3"/>
      <c r="X511" s="3"/>
      <c r="Y511" s="3"/>
      <c r="Z511" s="3"/>
      <c r="AC511" s="3"/>
      <c r="AD511" s="3"/>
      <c r="AE511" s="3"/>
      <c r="AF511" s="3"/>
      <c r="AG511" s="3"/>
      <c r="AH511" s="3"/>
      <c r="AI511" s="3"/>
      <c r="AJ511" s="3"/>
      <c r="AK511" s="3"/>
      <c r="AL511" s="6"/>
      <c r="AO511" s="7"/>
      <c r="AP511" s="7"/>
      <c r="AQ511" s="7"/>
    </row>
    <row r="512" spans="1:43" x14ac:dyDescent="0.25">
      <c r="O512" s="3"/>
      <c r="P512" s="3"/>
      <c r="Q512" s="3"/>
      <c r="R512" s="3"/>
      <c r="S512" s="3"/>
      <c r="T512" s="3"/>
      <c r="U512" s="3"/>
      <c r="W512" s="3"/>
      <c r="X512" s="3"/>
      <c r="Y512" s="3"/>
      <c r="Z512" s="3"/>
      <c r="AC512" s="3"/>
      <c r="AD512" s="3"/>
      <c r="AE512" s="3"/>
      <c r="AF512" s="3"/>
      <c r="AG512" s="3"/>
      <c r="AH512" s="3"/>
      <c r="AI512" s="3"/>
      <c r="AJ512" s="3"/>
      <c r="AK512" s="3"/>
      <c r="AL512" s="6"/>
      <c r="AO512" s="7"/>
      <c r="AP512" s="7"/>
      <c r="AQ512" s="7"/>
    </row>
    <row r="513" spans="15:43" x14ac:dyDescent="0.25">
      <c r="O513" s="3"/>
      <c r="P513" s="3"/>
      <c r="Q513" s="3"/>
      <c r="R513" s="3"/>
      <c r="S513" s="3"/>
      <c r="T513" s="3"/>
      <c r="U513" s="3"/>
      <c r="W513" s="3"/>
      <c r="X513" s="3"/>
      <c r="Y513" s="3"/>
      <c r="Z513" s="3"/>
      <c r="AC513" s="3"/>
      <c r="AD513" s="3"/>
      <c r="AE513" s="3"/>
      <c r="AF513" s="3"/>
      <c r="AG513" s="3"/>
      <c r="AH513" s="3"/>
      <c r="AI513" s="3"/>
      <c r="AJ513" s="3"/>
      <c r="AK513" s="3"/>
      <c r="AL513" s="6"/>
      <c r="AO513" s="7"/>
      <c r="AP513" s="7"/>
      <c r="AQ513" s="7"/>
    </row>
    <row r="514" spans="15:43" x14ac:dyDescent="0.25">
      <c r="O514" s="3"/>
      <c r="P514" s="3"/>
      <c r="Q514" s="3"/>
      <c r="R514" s="3"/>
      <c r="S514" s="3"/>
      <c r="T514" s="3"/>
      <c r="U514" s="3"/>
      <c r="W514" s="3"/>
      <c r="X514" s="3"/>
      <c r="Y514" s="3"/>
      <c r="Z514" s="3"/>
      <c r="AC514" s="3"/>
      <c r="AD514" s="3"/>
      <c r="AE514" s="3"/>
      <c r="AF514" s="3"/>
      <c r="AG514" s="3"/>
      <c r="AH514" s="3"/>
      <c r="AI514" s="3"/>
      <c r="AJ514" s="3"/>
      <c r="AK514" s="3"/>
      <c r="AL514" s="6"/>
      <c r="AO514" s="7"/>
      <c r="AP514" s="7"/>
      <c r="AQ514" s="7"/>
    </row>
    <row r="515" spans="15:43" x14ac:dyDescent="0.25">
      <c r="O515" s="3"/>
      <c r="P515" s="3"/>
      <c r="Q515" s="3"/>
      <c r="R515" s="3"/>
      <c r="S515" s="3"/>
      <c r="T515" s="3"/>
      <c r="U515" s="3"/>
      <c r="W515" s="3"/>
      <c r="X515" s="3"/>
      <c r="Y515" s="3"/>
      <c r="Z515" s="3"/>
      <c r="AC515" s="3"/>
      <c r="AD515" s="3"/>
      <c r="AE515" s="3"/>
      <c r="AF515" s="3"/>
      <c r="AG515" s="3"/>
      <c r="AH515" s="3"/>
      <c r="AI515" s="3"/>
      <c r="AJ515" s="3"/>
      <c r="AK515" s="3"/>
      <c r="AL515" s="6"/>
      <c r="AO515" s="7"/>
      <c r="AP515" s="7"/>
      <c r="AQ515" s="7"/>
    </row>
    <row r="516" spans="15:43" x14ac:dyDescent="0.25">
      <c r="O516" s="3"/>
      <c r="P516" s="3"/>
      <c r="Q516" s="3"/>
      <c r="R516" s="3"/>
      <c r="S516" s="3"/>
      <c r="T516" s="3"/>
      <c r="U516" s="3"/>
      <c r="W516" s="3"/>
      <c r="X516" s="3"/>
      <c r="Y516" s="3"/>
      <c r="Z516" s="3"/>
      <c r="AC516" s="3"/>
      <c r="AD516" s="3"/>
      <c r="AE516" s="3"/>
      <c r="AF516" s="3"/>
      <c r="AG516" s="3"/>
      <c r="AH516" s="3"/>
      <c r="AI516" s="3"/>
      <c r="AJ516" s="3"/>
      <c r="AK516" s="3"/>
      <c r="AL516" s="6"/>
      <c r="AO516" s="7"/>
      <c r="AP516" s="7"/>
      <c r="AQ516" s="7"/>
    </row>
    <row r="517" spans="15:43" x14ac:dyDescent="0.25">
      <c r="O517" s="3"/>
      <c r="P517" s="3"/>
      <c r="Q517" s="3"/>
      <c r="R517" s="3"/>
      <c r="S517" s="3"/>
      <c r="T517" s="3"/>
      <c r="U517" s="3"/>
      <c r="W517" s="3"/>
      <c r="X517" s="3"/>
      <c r="Y517" s="3"/>
      <c r="Z517" s="3"/>
      <c r="AC517" s="3"/>
      <c r="AD517" s="3"/>
      <c r="AE517" s="3"/>
      <c r="AF517" s="3"/>
      <c r="AG517" s="3"/>
      <c r="AH517" s="3"/>
      <c r="AI517" s="3"/>
      <c r="AJ517" s="3"/>
      <c r="AK517" s="3"/>
      <c r="AL517" s="6"/>
      <c r="AO517" s="7"/>
      <c r="AP517" s="7"/>
      <c r="AQ517" s="7"/>
    </row>
    <row r="518" spans="15:43" x14ac:dyDescent="0.25">
      <c r="O518" s="3"/>
      <c r="P518" s="3"/>
      <c r="Q518" s="3"/>
      <c r="R518" s="3"/>
      <c r="S518" s="3"/>
      <c r="T518" s="3"/>
      <c r="U518" s="3"/>
      <c r="W518" s="3"/>
      <c r="X518" s="3"/>
      <c r="Y518" s="3"/>
      <c r="Z518" s="3"/>
      <c r="AC518" s="3"/>
      <c r="AD518" s="3"/>
      <c r="AE518" s="3"/>
      <c r="AF518" s="3"/>
      <c r="AG518" s="3"/>
      <c r="AH518" s="3"/>
      <c r="AI518" s="3"/>
      <c r="AJ518" s="3"/>
      <c r="AK518" s="3"/>
      <c r="AL518" s="6"/>
      <c r="AO518" s="7"/>
      <c r="AP518" s="7"/>
      <c r="AQ518" s="7"/>
    </row>
    <row r="519" spans="15:43" x14ac:dyDescent="0.25">
      <c r="O519" s="3"/>
      <c r="P519" s="3"/>
      <c r="Q519" s="3"/>
      <c r="R519" s="3"/>
      <c r="S519" s="3"/>
      <c r="T519" s="3"/>
      <c r="U519" s="3"/>
      <c r="W519" s="3"/>
      <c r="X519" s="3"/>
      <c r="Y519" s="3"/>
      <c r="Z519" s="3"/>
      <c r="AC519" s="3"/>
      <c r="AD519" s="3"/>
      <c r="AE519" s="3"/>
      <c r="AF519" s="3"/>
      <c r="AG519" s="3"/>
      <c r="AH519" s="3"/>
      <c r="AI519" s="3"/>
      <c r="AJ519" s="3"/>
      <c r="AK519" s="3"/>
      <c r="AL519" s="6"/>
      <c r="AO519" s="7"/>
      <c r="AP519" s="7"/>
      <c r="AQ519" s="7"/>
    </row>
    <row r="520" spans="15:43" x14ac:dyDescent="0.25">
      <c r="O520" s="3"/>
      <c r="P520" s="3"/>
      <c r="Q520" s="3"/>
      <c r="R520" s="3"/>
      <c r="S520" s="3"/>
      <c r="T520" s="3"/>
      <c r="U520" s="3"/>
      <c r="W520" s="3"/>
      <c r="X520" s="3"/>
      <c r="Y520" s="3"/>
      <c r="Z520" s="3"/>
      <c r="AC520" s="3"/>
      <c r="AD520" s="3"/>
      <c r="AE520" s="3"/>
      <c r="AF520" s="3"/>
      <c r="AG520" s="3"/>
      <c r="AH520" s="3"/>
      <c r="AI520" s="3"/>
      <c r="AJ520" s="3"/>
      <c r="AK520" s="3"/>
      <c r="AL520" s="6"/>
      <c r="AO520" s="7"/>
      <c r="AP520" s="7"/>
      <c r="AQ520" s="7"/>
    </row>
    <row r="521" spans="15:43" x14ac:dyDescent="0.25">
      <c r="O521" s="3"/>
      <c r="P521" s="3"/>
      <c r="Q521" s="3"/>
      <c r="R521" s="3"/>
      <c r="S521" s="3"/>
      <c r="T521" s="3"/>
      <c r="U521" s="3"/>
      <c r="W521" s="3"/>
      <c r="X521" s="3"/>
      <c r="Y521" s="3"/>
      <c r="Z521" s="3"/>
      <c r="AC521" s="3"/>
      <c r="AD521" s="3"/>
      <c r="AE521" s="3"/>
      <c r="AF521" s="3"/>
      <c r="AG521" s="3"/>
      <c r="AH521" s="3"/>
      <c r="AI521" s="3"/>
      <c r="AJ521" s="3"/>
      <c r="AK521" s="3"/>
      <c r="AL521" s="6"/>
      <c r="AO521" s="7"/>
      <c r="AP521" s="7"/>
      <c r="AQ521" s="7"/>
    </row>
    <row r="522" spans="15:43" x14ac:dyDescent="0.25">
      <c r="O522" s="3"/>
      <c r="P522" s="3"/>
      <c r="Q522" s="3"/>
      <c r="R522" s="3"/>
      <c r="S522" s="3"/>
      <c r="T522" s="3"/>
      <c r="U522" s="3"/>
      <c r="W522" s="3"/>
      <c r="X522" s="3"/>
      <c r="Y522" s="3"/>
      <c r="Z522" s="3"/>
      <c r="AC522" s="3"/>
      <c r="AD522" s="3"/>
      <c r="AE522" s="3"/>
      <c r="AF522" s="3"/>
      <c r="AG522" s="3"/>
      <c r="AH522" s="3"/>
      <c r="AI522" s="3"/>
      <c r="AJ522" s="3"/>
      <c r="AK522" s="3"/>
      <c r="AL522" s="6"/>
      <c r="AO522" s="7"/>
      <c r="AP522" s="7"/>
      <c r="AQ522" s="7"/>
    </row>
    <row r="523" spans="15:43" x14ac:dyDescent="0.25">
      <c r="O523" s="3"/>
      <c r="P523" s="3"/>
      <c r="Q523" s="3"/>
      <c r="R523" s="3"/>
      <c r="S523" s="3"/>
      <c r="T523" s="3"/>
      <c r="U523" s="3"/>
      <c r="W523" s="3"/>
      <c r="X523" s="3"/>
      <c r="Y523" s="3"/>
      <c r="Z523" s="3"/>
      <c r="AC523" s="3"/>
      <c r="AD523" s="3"/>
      <c r="AE523" s="3"/>
      <c r="AF523" s="3"/>
      <c r="AG523" s="3"/>
      <c r="AH523" s="3"/>
      <c r="AI523" s="3"/>
      <c r="AJ523" s="3"/>
      <c r="AK523" s="3"/>
      <c r="AL523" s="6"/>
      <c r="AO523" s="7"/>
      <c r="AP523" s="7"/>
      <c r="AQ523" s="7"/>
    </row>
    <row r="524" spans="15:43" x14ac:dyDescent="0.25">
      <c r="O524" s="3"/>
      <c r="P524" s="3"/>
      <c r="Q524" s="3"/>
      <c r="R524" s="3"/>
      <c r="S524" s="3"/>
      <c r="T524" s="3"/>
      <c r="U524" s="3"/>
      <c r="W524" s="3"/>
      <c r="X524" s="3"/>
      <c r="Y524" s="3"/>
      <c r="Z524" s="3"/>
      <c r="AC524" s="3"/>
      <c r="AD524" s="3"/>
      <c r="AE524" s="3"/>
      <c r="AF524" s="3"/>
      <c r="AG524" s="3"/>
      <c r="AH524" s="3"/>
      <c r="AI524" s="3"/>
      <c r="AJ524" s="3"/>
      <c r="AK524" s="3"/>
      <c r="AL524" s="6"/>
      <c r="AO524" s="7"/>
      <c r="AP524" s="7"/>
      <c r="AQ524" s="7"/>
    </row>
    <row r="525" spans="15:43" x14ac:dyDescent="0.25">
      <c r="O525" s="3"/>
      <c r="P525" s="3"/>
      <c r="Q525" s="3"/>
      <c r="R525" s="3"/>
      <c r="S525" s="3"/>
      <c r="T525" s="3"/>
      <c r="U525" s="3"/>
      <c r="W525" s="3"/>
      <c r="X525" s="3"/>
      <c r="Y525" s="3"/>
      <c r="Z525" s="3"/>
      <c r="AC525" s="3"/>
      <c r="AD525" s="3"/>
      <c r="AE525" s="3"/>
      <c r="AF525" s="3"/>
      <c r="AG525" s="3"/>
      <c r="AH525" s="3"/>
      <c r="AI525" s="3"/>
      <c r="AJ525" s="3"/>
      <c r="AK525" s="3"/>
      <c r="AL525" s="6"/>
      <c r="AO525" s="7"/>
      <c r="AP525" s="7"/>
      <c r="AQ525" s="7"/>
    </row>
    <row r="526" spans="15:43" x14ac:dyDescent="0.25">
      <c r="O526" s="3"/>
      <c r="P526" s="3"/>
      <c r="Q526" s="3"/>
      <c r="R526" s="3"/>
      <c r="S526" s="3"/>
      <c r="T526" s="3"/>
      <c r="U526" s="3"/>
      <c r="W526" s="3"/>
      <c r="X526" s="3"/>
      <c r="Y526" s="3"/>
      <c r="Z526" s="3"/>
      <c r="AC526" s="3"/>
      <c r="AD526" s="3"/>
      <c r="AE526" s="3"/>
      <c r="AF526" s="3"/>
      <c r="AG526" s="3"/>
      <c r="AH526" s="3"/>
      <c r="AI526" s="3"/>
      <c r="AJ526" s="3"/>
      <c r="AK526" s="3"/>
      <c r="AL526" s="6"/>
      <c r="AO526" s="7"/>
      <c r="AP526" s="7"/>
      <c r="AQ526" s="7"/>
    </row>
    <row r="527" spans="15:43" x14ac:dyDescent="0.25">
      <c r="O527" s="3"/>
      <c r="P527" s="3"/>
      <c r="Q527" s="3"/>
      <c r="R527" s="3"/>
      <c r="S527" s="3"/>
      <c r="T527" s="3"/>
      <c r="U527" s="3"/>
      <c r="W527" s="3"/>
      <c r="X527" s="3"/>
      <c r="Y527" s="3"/>
      <c r="Z527" s="3"/>
      <c r="AC527" s="3"/>
      <c r="AD527" s="3"/>
      <c r="AE527" s="3"/>
      <c r="AF527" s="3"/>
      <c r="AG527" s="3"/>
      <c r="AH527" s="3"/>
      <c r="AI527" s="3"/>
      <c r="AJ527" s="3"/>
      <c r="AK527" s="3"/>
      <c r="AL527" s="6"/>
      <c r="AO527" s="7"/>
      <c r="AP527" s="7"/>
      <c r="AQ527" s="7"/>
    </row>
    <row r="528" spans="15:43" x14ac:dyDescent="0.25">
      <c r="O528" s="3"/>
      <c r="P528" s="3"/>
      <c r="Q528" s="3"/>
      <c r="R528" s="3"/>
      <c r="S528" s="3"/>
      <c r="T528" s="3"/>
      <c r="U528" s="3"/>
      <c r="W528" s="3"/>
      <c r="X528" s="3"/>
      <c r="Y528" s="3"/>
      <c r="Z528" s="3"/>
      <c r="AC528" s="3"/>
      <c r="AD528" s="3"/>
      <c r="AE528" s="3"/>
      <c r="AF528" s="3"/>
      <c r="AG528" s="3"/>
      <c r="AH528" s="3"/>
      <c r="AI528" s="3"/>
      <c r="AJ528" s="3"/>
      <c r="AK528" s="3"/>
      <c r="AL528" s="6"/>
      <c r="AO528" s="7"/>
      <c r="AP528" s="7"/>
      <c r="AQ528" s="7"/>
    </row>
    <row r="529" spans="15:43" x14ac:dyDescent="0.25">
      <c r="O529" s="3"/>
      <c r="P529" s="3"/>
      <c r="Q529" s="3"/>
      <c r="R529" s="3"/>
      <c r="S529" s="3"/>
      <c r="T529" s="3"/>
      <c r="U529" s="3"/>
      <c r="W529" s="3"/>
      <c r="X529" s="3"/>
      <c r="Y529" s="3"/>
      <c r="Z529" s="3"/>
      <c r="AC529" s="3"/>
      <c r="AD529" s="3"/>
      <c r="AE529" s="3"/>
      <c r="AF529" s="3"/>
      <c r="AG529" s="3"/>
      <c r="AH529" s="3"/>
      <c r="AI529" s="3"/>
      <c r="AJ529" s="3"/>
      <c r="AK529" s="3"/>
      <c r="AL529" s="6"/>
      <c r="AO529" s="7"/>
      <c r="AP529" s="7"/>
      <c r="AQ529" s="7"/>
    </row>
    <row r="530" spans="15:43" x14ac:dyDescent="0.25">
      <c r="O530" s="3"/>
      <c r="P530" s="3"/>
      <c r="Q530" s="3"/>
      <c r="R530" s="3"/>
      <c r="S530" s="3"/>
      <c r="T530" s="3"/>
      <c r="U530" s="3"/>
      <c r="W530" s="3"/>
      <c r="X530" s="3"/>
      <c r="Y530" s="3"/>
      <c r="Z530" s="3"/>
      <c r="AC530" s="3"/>
      <c r="AD530" s="3"/>
      <c r="AE530" s="3"/>
      <c r="AF530" s="3"/>
      <c r="AG530" s="3"/>
      <c r="AH530" s="3"/>
      <c r="AI530" s="3"/>
      <c r="AJ530" s="3"/>
      <c r="AK530" s="3"/>
      <c r="AL530" s="6"/>
      <c r="AO530" s="7"/>
      <c r="AP530" s="7"/>
      <c r="AQ530" s="7"/>
    </row>
    <row r="531" spans="15:43" x14ac:dyDescent="0.25">
      <c r="O531" s="3"/>
      <c r="P531" s="3"/>
      <c r="Q531" s="3"/>
      <c r="R531" s="3"/>
      <c r="S531" s="3"/>
      <c r="T531" s="3"/>
      <c r="U531" s="3"/>
      <c r="W531" s="3"/>
      <c r="X531" s="3"/>
      <c r="Y531" s="3"/>
      <c r="Z531" s="3"/>
      <c r="AC531" s="3"/>
      <c r="AD531" s="3"/>
      <c r="AE531" s="3"/>
      <c r="AF531" s="3"/>
      <c r="AG531" s="3"/>
      <c r="AH531" s="3"/>
      <c r="AI531" s="3"/>
      <c r="AJ531" s="3"/>
      <c r="AK531" s="3"/>
      <c r="AL531" s="6"/>
      <c r="AO531" s="7"/>
      <c r="AP531" s="7"/>
      <c r="AQ531" s="7"/>
    </row>
    <row r="532" spans="15:43" x14ac:dyDescent="0.25">
      <c r="O532" s="3"/>
      <c r="P532" s="3"/>
      <c r="Q532" s="3"/>
      <c r="R532" s="3"/>
      <c r="S532" s="3"/>
      <c r="T532" s="3"/>
      <c r="U532" s="3"/>
      <c r="W532" s="3"/>
      <c r="X532" s="3"/>
      <c r="Y532" s="3"/>
      <c r="Z532" s="3"/>
      <c r="AC532" s="3"/>
      <c r="AD532" s="3"/>
      <c r="AE532" s="3"/>
      <c r="AF532" s="3"/>
      <c r="AG532" s="3"/>
      <c r="AH532" s="3"/>
      <c r="AI532" s="3"/>
      <c r="AJ532" s="3"/>
      <c r="AK532" s="3"/>
      <c r="AL532" s="6"/>
      <c r="AO532" s="7"/>
      <c r="AP532" s="7"/>
      <c r="AQ532" s="7"/>
    </row>
    <row r="533" spans="15:43" x14ac:dyDescent="0.25">
      <c r="O533" s="3"/>
      <c r="P533" s="3"/>
      <c r="Q533" s="3"/>
      <c r="R533" s="3"/>
      <c r="S533" s="3"/>
      <c r="T533" s="3"/>
      <c r="U533" s="3"/>
      <c r="W533" s="3"/>
      <c r="X533" s="3"/>
      <c r="Y533" s="3"/>
      <c r="Z533" s="3"/>
      <c r="AC533" s="3"/>
      <c r="AD533" s="3"/>
      <c r="AE533" s="3"/>
      <c r="AF533" s="3"/>
      <c r="AG533" s="3"/>
      <c r="AH533" s="3"/>
      <c r="AI533" s="3"/>
      <c r="AJ533" s="3"/>
      <c r="AK533" s="3"/>
      <c r="AL533" s="6"/>
      <c r="AO533" s="7"/>
      <c r="AP533" s="7"/>
      <c r="AQ533" s="7"/>
    </row>
    <row r="534" spans="15:43" x14ac:dyDescent="0.25">
      <c r="O534" s="3"/>
      <c r="P534" s="3"/>
      <c r="Q534" s="3"/>
      <c r="R534" s="3"/>
      <c r="S534" s="3"/>
      <c r="T534" s="3"/>
      <c r="U534" s="3"/>
      <c r="W534" s="3"/>
      <c r="X534" s="3"/>
      <c r="Y534" s="3"/>
      <c r="Z534" s="3"/>
      <c r="AC534" s="3"/>
      <c r="AD534" s="3"/>
      <c r="AE534" s="3"/>
      <c r="AF534" s="3"/>
      <c r="AG534" s="3"/>
      <c r="AH534" s="3"/>
      <c r="AI534" s="3"/>
      <c r="AJ534" s="3"/>
      <c r="AK534" s="3"/>
      <c r="AL534" s="6"/>
      <c r="AO534" s="7"/>
      <c r="AP534" s="7"/>
      <c r="AQ534" s="7"/>
    </row>
    <row r="535" spans="15:43" x14ac:dyDescent="0.25">
      <c r="O535" s="3"/>
      <c r="P535" s="3"/>
      <c r="Q535" s="3"/>
      <c r="R535" s="3"/>
      <c r="S535" s="3"/>
      <c r="T535" s="3"/>
      <c r="U535" s="3"/>
      <c r="W535" s="3"/>
      <c r="X535" s="3"/>
      <c r="Y535" s="3"/>
      <c r="Z535" s="3"/>
      <c r="AC535" s="3"/>
      <c r="AD535" s="3"/>
      <c r="AE535" s="3"/>
      <c r="AF535" s="3"/>
      <c r="AG535" s="3"/>
      <c r="AH535" s="3"/>
      <c r="AI535" s="3"/>
      <c r="AJ535" s="3"/>
      <c r="AK535" s="3"/>
      <c r="AL535" s="6"/>
      <c r="AO535" s="7"/>
      <c r="AP535" s="7"/>
      <c r="AQ535" s="7"/>
    </row>
    <row r="536" spans="15:43" x14ac:dyDescent="0.25">
      <c r="O536" s="3"/>
      <c r="P536" s="3"/>
      <c r="Q536" s="3"/>
      <c r="R536" s="3"/>
      <c r="S536" s="3"/>
      <c r="T536" s="3"/>
      <c r="U536" s="3"/>
      <c r="W536" s="3"/>
      <c r="X536" s="3"/>
      <c r="Y536" s="3"/>
      <c r="Z536" s="3"/>
      <c r="AC536" s="3"/>
      <c r="AD536" s="3"/>
      <c r="AE536" s="3"/>
      <c r="AF536" s="3"/>
      <c r="AG536" s="3"/>
      <c r="AH536" s="3"/>
      <c r="AI536" s="3"/>
      <c r="AJ536" s="3"/>
      <c r="AK536" s="3"/>
      <c r="AL536" s="6"/>
      <c r="AO536" s="7"/>
      <c r="AP536" s="7"/>
      <c r="AQ536" s="7"/>
    </row>
    <row r="537" spans="15:43" x14ac:dyDescent="0.25">
      <c r="O537" s="3"/>
      <c r="P537" s="3"/>
      <c r="Q537" s="3"/>
      <c r="R537" s="3"/>
      <c r="S537" s="3"/>
      <c r="T537" s="3"/>
      <c r="U537" s="3"/>
      <c r="W537" s="3"/>
      <c r="X537" s="3"/>
      <c r="Y537" s="3"/>
      <c r="Z537" s="3"/>
      <c r="AC537" s="3"/>
      <c r="AD537" s="3"/>
      <c r="AE537" s="3"/>
      <c r="AF537" s="3"/>
      <c r="AG537" s="3"/>
      <c r="AH537" s="3"/>
      <c r="AI537" s="3"/>
      <c r="AJ537" s="3"/>
      <c r="AK537" s="3"/>
      <c r="AL537" s="6"/>
      <c r="AO537" s="7"/>
      <c r="AP537" s="7"/>
      <c r="AQ537" s="7"/>
    </row>
    <row r="538" spans="15:43" x14ac:dyDescent="0.25">
      <c r="O538" s="3"/>
      <c r="P538" s="3"/>
      <c r="Q538" s="3"/>
      <c r="R538" s="3"/>
      <c r="S538" s="3"/>
      <c r="T538" s="3"/>
      <c r="U538" s="3"/>
      <c r="W538" s="3"/>
      <c r="X538" s="3"/>
      <c r="Y538" s="3"/>
      <c r="Z538" s="3"/>
      <c r="AC538" s="3"/>
      <c r="AD538" s="3"/>
      <c r="AE538" s="3"/>
      <c r="AF538" s="3"/>
      <c r="AG538" s="3"/>
      <c r="AH538" s="3"/>
      <c r="AI538" s="3"/>
      <c r="AJ538" s="3"/>
      <c r="AK538" s="3"/>
      <c r="AL538" s="6"/>
      <c r="AO538" s="7"/>
      <c r="AP538" s="7"/>
      <c r="AQ538" s="7"/>
    </row>
    <row r="539" spans="15:43" x14ac:dyDescent="0.25">
      <c r="O539" s="3"/>
      <c r="P539" s="3"/>
      <c r="Q539" s="3"/>
      <c r="R539" s="3"/>
      <c r="S539" s="3"/>
      <c r="T539" s="3"/>
      <c r="U539" s="3"/>
      <c r="W539" s="3"/>
      <c r="X539" s="3"/>
      <c r="Y539" s="3"/>
      <c r="Z539" s="3"/>
      <c r="AC539" s="3"/>
      <c r="AD539" s="3"/>
      <c r="AE539" s="3"/>
      <c r="AF539" s="3"/>
      <c r="AG539" s="3"/>
      <c r="AH539" s="3"/>
      <c r="AI539" s="3"/>
      <c r="AJ539" s="3"/>
      <c r="AK539" s="3"/>
      <c r="AL539" s="6"/>
      <c r="AO539" s="7"/>
      <c r="AP539" s="7"/>
      <c r="AQ539" s="7"/>
    </row>
    <row r="540" spans="15:43" x14ac:dyDescent="0.25">
      <c r="O540" s="3"/>
      <c r="P540" s="3"/>
      <c r="Q540" s="3"/>
      <c r="R540" s="3"/>
      <c r="S540" s="3"/>
      <c r="T540" s="3"/>
      <c r="U540" s="3"/>
      <c r="W540" s="3"/>
      <c r="X540" s="3"/>
      <c r="Y540" s="3"/>
      <c r="Z540" s="3"/>
      <c r="AC540" s="3"/>
      <c r="AD540" s="3"/>
      <c r="AE540" s="3"/>
      <c r="AF540" s="3"/>
      <c r="AG540" s="3"/>
      <c r="AH540" s="3"/>
      <c r="AI540" s="3"/>
      <c r="AJ540" s="3"/>
      <c r="AK540" s="3"/>
      <c r="AL540" s="6"/>
      <c r="AO540" s="7"/>
      <c r="AP540" s="7"/>
      <c r="AQ540" s="7"/>
    </row>
    <row r="541" spans="15:43" x14ac:dyDescent="0.25">
      <c r="O541" s="3"/>
      <c r="P541" s="3"/>
      <c r="Q541" s="3"/>
      <c r="R541" s="3"/>
      <c r="S541" s="3"/>
      <c r="T541" s="3"/>
      <c r="U541" s="3"/>
      <c r="W541" s="3"/>
      <c r="X541" s="3"/>
      <c r="Y541" s="3"/>
      <c r="Z541" s="3"/>
      <c r="AC541" s="3"/>
      <c r="AD541" s="3"/>
      <c r="AE541" s="3"/>
      <c r="AF541" s="3"/>
      <c r="AG541" s="3"/>
      <c r="AH541" s="3"/>
      <c r="AI541" s="3"/>
      <c r="AJ541" s="3"/>
      <c r="AK541" s="3"/>
      <c r="AL541" s="6"/>
      <c r="AO541" s="7"/>
      <c r="AP541" s="7"/>
      <c r="AQ541" s="7"/>
    </row>
    <row r="542" spans="15:43" x14ac:dyDescent="0.25">
      <c r="O542" s="3"/>
      <c r="P542" s="3"/>
      <c r="Q542" s="3"/>
      <c r="R542" s="3"/>
      <c r="S542" s="3"/>
      <c r="T542" s="3"/>
      <c r="U542" s="3"/>
      <c r="W542" s="3"/>
      <c r="X542" s="3"/>
      <c r="Y542" s="3"/>
      <c r="Z542" s="3"/>
      <c r="AC542" s="3"/>
      <c r="AD542" s="3"/>
      <c r="AE542" s="3"/>
      <c r="AF542" s="3"/>
      <c r="AG542" s="3"/>
      <c r="AH542" s="3"/>
      <c r="AI542" s="3"/>
      <c r="AJ542" s="3"/>
      <c r="AK542" s="3"/>
      <c r="AL542" s="6"/>
      <c r="AO542" s="7"/>
      <c r="AP542" s="7"/>
      <c r="AQ542" s="7"/>
    </row>
    <row r="543" spans="15:43" x14ac:dyDescent="0.25">
      <c r="O543" s="3"/>
      <c r="P543" s="3"/>
      <c r="Q543" s="3"/>
      <c r="R543" s="3"/>
      <c r="S543" s="3"/>
      <c r="T543" s="3"/>
      <c r="U543" s="3"/>
      <c r="W543" s="3"/>
      <c r="X543" s="3"/>
      <c r="Y543" s="3"/>
      <c r="Z543" s="3"/>
      <c r="AC543" s="3"/>
      <c r="AD543" s="3"/>
      <c r="AE543" s="3"/>
      <c r="AF543" s="3"/>
      <c r="AG543" s="3"/>
      <c r="AH543" s="3"/>
      <c r="AI543" s="3"/>
      <c r="AJ543" s="3"/>
      <c r="AK543" s="3"/>
      <c r="AL543" s="6"/>
      <c r="AO543" s="7"/>
      <c r="AP543" s="7"/>
      <c r="AQ543" s="7"/>
    </row>
    <row r="544" spans="15:43" x14ac:dyDescent="0.25">
      <c r="O544" s="3"/>
      <c r="P544" s="3"/>
      <c r="Q544" s="3"/>
      <c r="R544" s="3"/>
      <c r="S544" s="3"/>
      <c r="T544" s="3"/>
      <c r="U544" s="3"/>
      <c r="W544" s="3"/>
      <c r="X544" s="3"/>
      <c r="Y544" s="3"/>
      <c r="Z544" s="3"/>
      <c r="AC544" s="3"/>
      <c r="AD544" s="3"/>
      <c r="AE544" s="3"/>
      <c r="AF544" s="3"/>
      <c r="AG544" s="3"/>
      <c r="AH544" s="3"/>
      <c r="AI544" s="3"/>
      <c r="AJ544" s="3"/>
      <c r="AK544" s="3"/>
      <c r="AL544" s="6"/>
      <c r="AO544" s="7"/>
      <c r="AP544" s="7"/>
      <c r="AQ544" s="7"/>
    </row>
    <row r="545" spans="15:43" x14ac:dyDescent="0.25">
      <c r="O545" s="3"/>
      <c r="P545" s="3"/>
      <c r="Q545" s="3"/>
      <c r="R545" s="3"/>
      <c r="S545" s="3"/>
      <c r="T545" s="3"/>
      <c r="U545" s="3"/>
      <c r="W545" s="3"/>
      <c r="X545" s="3"/>
      <c r="Y545" s="3"/>
      <c r="Z545" s="3"/>
      <c r="AC545" s="3"/>
      <c r="AD545" s="3"/>
      <c r="AE545" s="3"/>
      <c r="AF545" s="3"/>
      <c r="AG545" s="3"/>
      <c r="AH545" s="3"/>
      <c r="AI545" s="3"/>
      <c r="AJ545" s="3"/>
      <c r="AK545" s="3"/>
      <c r="AL545" s="6"/>
      <c r="AO545" s="7"/>
      <c r="AP545" s="7"/>
      <c r="AQ545" s="7"/>
    </row>
    <row r="546" spans="15:43" x14ac:dyDescent="0.25">
      <c r="O546" s="3"/>
      <c r="P546" s="3"/>
      <c r="Q546" s="3"/>
      <c r="R546" s="3"/>
      <c r="S546" s="3"/>
      <c r="T546" s="3"/>
      <c r="U546" s="3"/>
      <c r="W546" s="3"/>
      <c r="X546" s="3"/>
      <c r="Y546" s="3"/>
      <c r="Z546" s="3"/>
      <c r="AC546" s="3"/>
      <c r="AD546" s="3"/>
      <c r="AE546" s="3"/>
      <c r="AF546" s="3"/>
      <c r="AG546" s="3"/>
      <c r="AH546" s="3"/>
      <c r="AI546" s="3"/>
      <c r="AJ546" s="3"/>
      <c r="AK546" s="3"/>
      <c r="AL546" s="6"/>
      <c r="AO546" s="7"/>
      <c r="AP546" s="7"/>
      <c r="AQ546" s="7"/>
    </row>
    <row r="547" spans="15:43" x14ac:dyDescent="0.25">
      <c r="O547" s="3"/>
      <c r="P547" s="3"/>
      <c r="Q547" s="3"/>
      <c r="R547" s="3"/>
      <c r="S547" s="3"/>
      <c r="T547" s="3"/>
      <c r="U547" s="3"/>
      <c r="W547" s="3"/>
      <c r="X547" s="3"/>
      <c r="Y547" s="3"/>
      <c r="Z547" s="3"/>
      <c r="AC547" s="3"/>
      <c r="AD547" s="3"/>
      <c r="AE547" s="3"/>
      <c r="AF547" s="3"/>
      <c r="AG547" s="3"/>
      <c r="AH547" s="3"/>
      <c r="AI547" s="3"/>
      <c r="AJ547" s="3"/>
      <c r="AK547" s="3"/>
      <c r="AL547" s="6"/>
      <c r="AO547" s="7"/>
      <c r="AP547" s="7"/>
      <c r="AQ547" s="7"/>
    </row>
    <row r="548" spans="15:43" x14ac:dyDescent="0.25">
      <c r="O548" s="3"/>
      <c r="P548" s="3"/>
      <c r="Q548" s="3"/>
      <c r="R548" s="3"/>
      <c r="S548" s="3"/>
      <c r="T548" s="3"/>
      <c r="U548" s="3"/>
      <c r="W548" s="3"/>
      <c r="X548" s="3"/>
      <c r="Y548" s="3"/>
      <c r="Z548" s="3"/>
      <c r="AC548" s="3"/>
      <c r="AD548" s="3"/>
      <c r="AE548" s="3"/>
      <c r="AF548" s="3"/>
      <c r="AG548" s="3"/>
      <c r="AH548" s="3"/>
      <c r="AI548" s="3"/>
      <c r="AJ548" s="3"/>
      <c r="AK548" s="3"/>
      <c r="AL548" s="6"/>
      <c r="AO548" s="7"/>
      <c r="AP548" s="7"/>
      <c r="AQ548" s="7"/>
    </row>
    <row r="549" spans="15:43" x14ac:dyDescent="0.25">
      <c r="O549" s="3"/>
      <c r="P549" s="3"/>
      <c r="Q549" s="3"/>
      <c r="R549" s="3"/>
      <c r="S549" s="3"/>
      <c r="T549" s="3"/>
      <c r="U549" s="3"/>
      <c r="W549" s="3"/>
      <c r="X549" s="3"/>
      <c r="Y549" s="3"/>
      <c r="Z549" s="3"/>
      <c r="AC549" s="3"/>
      <c r="AD549" s="3"/>
      <c r="AE549" s="3"/>
      <c r="AF549" s="3"/>
      <c r="AG549" s="3"/>
      <c r="AH549" s="3"/>
      <c r="AI549" s="3"/>
      <c r="AJ549" s="3"/>
      <c r="AK549" s="3"/>
      <c r="AL549" s="6"/>
      <c r="AO549" s="7"/>
      <c r="AP549" s="7"/>
      <c r="AQ549" s="7"/>
    </row>
    <row r="550" spans="15:43" x14ac:dyDescent="0.25">
      <c r="O550" s="3"/>
      <c r="P550" s="3"/>
      <c r="Q550" s="3"/>
      <c r="R550" s="3"/>
      <c r="S550" s="3"/>
      <c r="T550" s="3"/>
      <c r="U550" s="3"/>
      <c r="W550" s="3"/>
      <c r="X550" s="3"/>
      <c r="Y550" s="3"/>
      <c r="Z550" s="3"/>
      <c r="AC550" s="3"/>
      <c r="AD550" s="3"/>
      <c r="AE550" s="3"/>
      <c r="AF550" s="3"/>
      <c r="AG550" s="3"/>
      <c r="AH550" s="3"/>
      <c r="AI550" s="3"/>
      <c r="AJ550" s="3"/>
      <c r="AK550" s="3"/>
      <c r="AL550" s="6"/>
      <c r="AO550" s="7"/>
      <c r="AP550" s="7"/>
      <c r="AQ550" s="7"/>
    </row>
    <row r="551" spans="15:43" x14ac:dyDescent="0.25">
      <c r="O551" s="3"/>
      <c r="P551" s="3"/>
      <c r="Q551" s="3"/>
      <c r="R551" s="3"/>
      <c r="S551" s="3"/>
      <c r="T551" s="3"/>
      <c r="U551" s="3"/>
      <c r="W551" s="3"/>
      <c r="X551" s="3"/>
      <c r="Y551" s="3"/>
      <c r="Z551" s="3"/>
      <c r="AC551" s="3"/>
      <c r="AD551" s="3"/>
      <c r="AE551" s="3"/>
      <c r="AF551" s="3"/>
      <c r="AG551" s="3"/>
      <c r="AH551" s="3"/>
      <c r="AI551" s="3"/>
      <c r="AJ551" s="3"/>
      <c r="AK551" s="3"/>
      <c r="AL551" s="6"/>
      <c r="AO551" s="7"/>
      <c r="AP551" s="7"/>
      <c r="AQ551" s="7"/>
    </row>
    <row r="552" spans="15:43" x14ac:dyDescent="0.25">
      <c r="O552" s="3"/>
      <c r="P552" s="3"/>
      <c r="Q552" s="3"/>
      <c r="R552" s="3"/>
      <c r="S552" s="3"/>
      <c r="T552" s="3"/>
      <c r="U552" s="3"/>
      <c r="W552" s="3"/>
      <c r="X552" s="3"/>
      <c r="Y552" s="3"/>
      <c r="Z552" s="3"/>
      <c r="AC552" s="3"/>
      <c r="AD552" s="3"/>
      <c r="AE552" s="3"/>
      <c r="AF552" s="3"/>
      <c r="AG552" s="3"/>
      <c r="AH552" s="3"/>
      <c r="AI552" s="3"/>
      <c r="AJ552" s="3"/>
      <c r="AK552" s="3"/>
      <c r="AL552" s="6"/>
      <c r="AO552" s="7"/>
      <c r="AP552" s="7"/>
      <c r="AQ552" s="7"/>
    </row>
    <row r="553" spans="15:43" x14ac:dyDescent="0.25">
      <c r="O553" s="3"/>
      <c r="P553" s="3"/>
      <c r="Q553" s="3"/>
      <c r="R553" s="3"/>
      <c r="S553" s="3"/>
      <c r="T553" s="3"/>
      <c r="U553" s="3"/>
      <c r="W553" s="3"/>
      <c r="X553" s="3"/>
      <c r="Y553" s="3"/>
      <c r="Z553" s="3"/>
      <c r="AC553" s="3"/>
      <c r="AD553" s="3"/>
      <c r="AE553" s="3"/>
      <c r="AF553" s="3"/>
      <c r="AG553" s="3"/>
      <c r="AH553" s="3"/>
      <c r="AI553" s="3"/>
      <c r="AJ553" s="3"/>
      <c r="AK553" s="3"/>
      <c r="AL553" s="6"/>
      <c r="AO553" s="7"/>
      <c r="AP553" s="7"/>
      <c r="AQ553" s="7"/>
    </row>
    <row r="554" spans="15:43" x14ac:dyDescent="0.25">
      <c r="O554" s="3"/>
      <c r="P554" s="3"/>
      <c r="Q554" s="3"/>
      <c r="R554" s="3"/>
      <c r="S554" s="3"/>
      <c r="T554" s="3"/>
      <c r="U554" s="3"/>
      <c r="W554" s="3"/>
      <c r="X554" s="3"/>
      <c r="Y554" s="3"/>
      <c r="Z554" s="3"/>
      <c r="AC554" s="3"/>
      <c r="AD554" s="3"/>
      <c r="AE554" s="3"/>
      <c r="AF554" s="3"/>
      <c r="AG554" s="3"/>
      <c r="AH554" s="3"/>
      <c r="AI554" s="3"/>
      <c r="AJ554" s="3"/>
      <c r="AK554" s="3"/>
      <c r="AL554" s="6"/>
      <c r="AO554" s="7"/>
      <c r="AP554" s="7"/>
      <c r="AQ554" s="7"/>
    </row>
    <row r="555" spans="15:43" x14ac:dyDescent="0.25">
      <c r="O555" s="3"/>
      <c r="P555" s="3"/>
      <c r="Q555" s="3"/>
      <c r="R555" s="3"/>
      <c r="S555" s="3"/>
      <c r="T555" s="3"/>
      <c r="U555" s="3"/>
      <c r="W555" s="3"/>
      <c r="X555" s="3"/>
      <c r="Y555" s="3"/>
      <c r="Z555" s="3"/>
      <c r="AC555" s="3"/>
      <c r="AD555" s="3"/>
      <c r="AE555" s="3"/>
      <c r="AF555" s="3"/>
      <c r="AG555" s="3"/>
      <c r="AH555" s="3"/>
      <c r="AI555" s="3"/>
      <c r="AJ555" s="3"/>
      <c r="AK555" s="3"/>
      <c r="AL555" s="6"/>
      <c r="AO555" s="7"/>
      <c r="AP555" s="7"/>
      <c r="AQ555" s="7"/>
    </row>
    <row r="556" spans="15:43" x14ac:dyDescent="0.25">
      <c r="O556" s="3"/>
      <c r="P556" s="3"/>
      <c r="Q556" s="3"/>
      <c r="R556" s="3"/>
      <c r="S556" s="3"/>
      <c r="T556" s="3"/>
      <c r="U556" s="3"/>
      <c r="W556" s="3"/>
      <c r="X556" s="3"/>
      <c r="Y556" s="3"/>
      <c r="Z556" s="3"/>
      <c r="AC556" s="3"/>
      <c r="AD556" s="3"/>
      <c r="AE556" s="3"/>
      <c r="AF556" s="3"/>
      <c r="AG556" s="3"/>
      <c r="AH556" s="3"/>
      <c r="AI556" s="3"/>
      <c r="AJ556" s="3"/>
      <c r="AK556" s="3"/>
      <c r="AL556" s="6"/>
      <c r="AO556" s="7"/>
      <c r="AP556" s="7"/>
      <c r="AQ556" s="7"/>
    </row>
    <row r="557" spans="15:43" x14ac:dyDescent="0.25">
      <c r="O557" s="3"/>
      <c r="P557" s="3"/>
      <c r="Q557" s="3"/>
      <c r="R557" s="3"/>
      <c r="S557" s="3"/>
      <c r="T557" s="3"/>
      <c r="U557" s="3"/>
      <c r="W557" s="3"/>
      <c r="X557" s="3"/>
      <c r="Y557" s="3"/>
      <c r="Z557" s="3"/>
      <c r="AC557" s="3"/>
      <c r="AD557" s="3"/>
      <c r="AE557" s="3"/>
      <c r="AF557" s="3"/>
      <c r="AG557" s="3"/>
      <c r="AH557" s="3"/>
      <c r="AI557" s="3"/>
      <c r="AJ557" s="3"/>
      <c r="AK557" s="3"/>
      <c r="AL557" s="6"/>
      <c r="AO557" s="7"/>
      <c r="AP557" s="7"/>
      <c r="AQ557" s="7"/>
    </row>
    <row r="558" spans="15:43" x14ac:dyDescent="0.25">
      <c r="O558" s="3"/>
      <c r="P558" s="3"/>
      <c r="Q558" s="3"/>
      <c r="R558" s="3"/>
      <c r="S558" s="3"/>
      <c r="T558" s="3"/>
      <c r="U558" s="3"/>
      <c r="W558" s="3"/>
      <c r="X558" s="3"/>
      <c r="Y558" s="3"/>
      <c r="Z558" s="3"/>
      <c r="AC558" s="3"/>
      <c r="AD558" s="3"/>
      <c r="AE558" s="3"/>
      <c r="AF558" s="3"/>
      <c r="AG558" s="3"/>
      <c r="AH558" s="3"/>
      <c r="AI558" s="3"/>
      <c r="AJ558" s="3"/>
      <c r="AK558" s="3"/>
      <c r="AL558" s="6"/>
      <c r="AO558" s="7"/>
      <c r="AP558" s="7"/>
      <c r="AQ558" s="7"/>
    </row>
    <row r="559" spans="15:43" x14ac:dyDescent="0.25">
      <c r="O559" s="3"/>
      <c r="P559" s="3"/>
      <c r="Q559" s="3"/>
      <c r="R559" s="3"/>
      <c r="S559" s="3"/>
      <c r="T559" s="3"/>
      <c r="U559" s="3"/>
      <c r="W559" s="3"/>
      <c r="X559" s="3"/>
      <c r="Y559" s="3"/>
      <c r="Z559" s="3"/>
      <c r="AC559" s="3"/>
      <c r="AD559" s="3"/>
      <c r="AE559" s="3"/>
      <c r="AF559" s="3"/>
      <c r="AG559" s="3"/>
      <c r="AH559" s="3"/>
      <c r="AI559" s="3"/>
      <c r="AJ559" s="3"/>
      <c r="AK559" s="3"/>
      <c r="AL559" s="6"/>
      <c r="AO559" s="7"/>
      <c r="AP559" s="7"/>
      <c r="AQ559" s="7"/>
    </row>
    <row r="560" spans="15:43" x14ac:dyDescent="0.25">
      <c r="O560" s="3"/>
      <c r="P560" s="3"/>
      <c r="Q560" s="3"/>
      <c r="R560" s="3"/>
      <c r="S560" s="3"/>
      <c r="T560" s="3"/>
      <c r="U560" s="3"/>
      <c r="W560" s="3"/>
      <c r="X560" s="3"/>
      <c r="Y560" s="3"/>
      <c r="Z560" s="3"/>
      <c r="AC560" s="3"/>
      <c r="AD560" s="3"/>
      <c r="AE560" s="3"/>
      <c r="AF560" s="3"/>
      <c r="AG560" s="3"/>
      <c r="AH560" s="3"/>
      <c r="AI560" s="3"/>
      <c r="AJ560" s="3"/>
      <c r="AK560" s="3"/>
      <c r="AL560" s="6"/>
      <c r="AO560" s="7"/>
      <c r="AP560" s="7"/>
      <c r="AQ560" s="7"/>
    </row>
    <row r="561" spans="15:43" x14ac:dyDescent="0.25">
      <c r="O561" s="3"/>
      <c r="P561" s="3"/>
      <c r="Q561" s="3"/>
      <c r="R561" s="3"/>
      <c r="S561" s="3"/>
      <c r="T561" s="3"/>
      <c r="U561" s="3"/>
      <c r="W561" s="3"/>
      <c r="X561" s="3"/>
      <c r="Y561" s="3"/>
      <c r="Z561" s="3"/>
      <c r="AC561" s="3"/>
      <c r="AD561" s="3"/>
      <c r="AE561" s="3"/>
      <c r="AF561" s="3"/>
      <c r="AG561" s="3"/>
      <c r="AH561" s="3"/>
      <c r="AI561" s="3"/>
      <c r="AJ561" s="3"/>
      <c r="AK561" s="3"/>
      <c r="AL561" s="6"/>
      <c r="AO561" s="7"/>
      <c r="AP561" s="7"/>
      <c r="AQ561" s="7"/>
    </row>
    <row r="562" spans="15:43" x14ac:dyDescent="0.25">
      <c r="O562" s="3"/>
      <c r="P562" s="3"/>
      <c r="Q562" s="3"/>
      <c r="R562" s="3"/>
      <c r="S562" s="3"/>
      <c r="T562" s="3"/>
      <c r="U562" s="3"/>
      <c r="W562" s="3"/>
      <c r="X562" s="3"/>
      <c r="Y562" s="3"/>
      <c r="Z562" s="3"/>
      <c r="AC562" s="3"/>
      <c r="AD562" s="3"/>
      <c r="AE562" s="3"/>
      <c r="AF562" s="3"/>
      <c r="AG562" s="3"/>
      <c r="AH562" s="3"/>
      <c r="AI562" s="3"/>
      <c r="AJ562" s="3"/>
      <c r="AK562" s="3"/>
      <c r="AL562" s="6"/>
      <c r="AO562" s="7"/>
      <c r="AP562" s="7"/>
      <c r="AQ562" s="7"/>
    </row>
    <row r="563" spans="15:43" x14ac:dyDescent="0.25">
      <c r="O563" s="3"/>
      <c r="P563" s="3"/>
      <c r="Q563" s="3"/>
      <c r="R563" s="3"/>
      <c r="S563" s="3"/>
      <c r="T563" s="3"/>
      <c r="U563" s="3"/>
      <c r="W563" s="3"/>
      <c r="X563" s="3"/>
      <c r="Y563" s="3"/>
      <c r="Z563" s="3"/>
      <c r="AC563" s="3"/>
      <c r="AD563" s="3"/>
      <c r="AE563" s="3"/>
      <c r="AF563" s="3"/>
      <c r="AG563" s="3"/>
      <c r="AH563" s="3"/>
      <c r="AI563" s="3"/>
      <c r="AJ563" s="3"/>
      <c r="AK563" s="3"/>
      <c r="AL563" s="6"/>
      <c r="AO563" s="7"/>
      <c r="AP563" s="7"/>
      <c r="AQ563" s="7"/>
    </row>
    <row r="564" spans="15:43" x14ac:dyDescent="0.25">
      <c r="O564" s="3"/>
      <c r="P564" s="3"/>
      <c r="Q564" s="3"/>
      <c r="R564" s="3"/>
      <c r="S564" s="3"/>
      <c r="T564" s="3"/>
      <c r="U564" s="3"/>
      <c r="W564" s="3"/>
      <c r="X564" s="3"/>
      <c r="Y564" s="3"/>
      <c r="Z564" s="3"/>
      <c r="AC564" s="3"/>
      <c r="AD564" s="3"/>
      <c r="AE564" s="3"/>
      <c r="AF564" s="3"/>
      <c r="AG564" s="3"/>
      <c r="AH564" s="3"/>
      <c r="AI564" s="3"/>
      <c r="AJ564" s="3"/>
      <c r="AK564" s="3"/>
      <c r="AL564" s="6"/>
      <c r="AO564" s="7"/>
      <c r="AP564" s="7"/>
      <c r="AQ564" s="7"/>
    </row>
    <row r="565" spans="15:43" x14ac:dyDescent="0.25">
      <c r="O565" s="3"/>
      <c r="P565" s="3"/>
      <c r="Q565" s="3"/>
      <c r="R565" s="3"/>
      <c r="S565" s="3"/>
      <c r="T565" s="3"/>
      <c r="U565" s="3"/>
      <c r="W565" s="3"/>
      <c r="X565" s="3"/>
      <c r="Y565" s="3"/>
      <c r="Z565" s="3"/>
      <c r="AC565" s="3"/>
      <c r="AD565" s="3"/>
      <c r="AE565" s="3"/>
      <c r="AF565" s="3"/>
      <c r="AG565" s="3"/>
      <c r="AH565" s="3"/>
      <c r="AI565" s="3"/>
      <c r="AJ565" s="3"/>
      <c r="AK565" s="3"/>
      <c r="AL565" s="6"/>
      <c r="AO565" s="7"/>
      <c r="AP565" s="7"/>
      <c r="AQ565" s="7"/>
    </row>
    <row r="566" spans="15:43" x14ac:dyDescent="0.25">
      <c r="O566" s="3"/>
      <c r="P566" s="3"/>
      <c r="Q566" s="3"/>
      <c r="R566" s="3"/>
      <c r="S566" s="3"/>
      <c r="T566" s="3"/>
      <c r="U566" s="3"/>
      <c r="W566" s="3"/>
      <c r="X566" s="3"/>
      <c r="Y566" s="3"/>
      <c r="Z566" s="3"/>
      <c r="AC566" s="3"/>
      <c r="AD566" s="3"/>
      <c r="AE566" s="3"/>
      <c r="AF566" s="3"/>
      <c r="AG566" s="3"/>
      <c r="AH566" s="3"/>
      <c r="AI566" s="3"/>
      <c r="AJ566" s="3"/>
      <c r="AK566" s="3"/>
      <c r="AL566" s="6"/>
      <c r="AO566" s="7"/>
      <c r="AP566" s="7"/>
      <c r="AQ566" s="7"/>
    </row>
    <row r="567" spans="15:43" x14ac:dyDescent="0.25">
      <c r="O567" s="3"/>
      <c r="P567" s="3"/>
      <c r="Q567" s="3"/>
      <c r="R567" s="3"/>
      <c r="S567" s="3"/>
      <c r="T567" s="3"/>
      <c r="U567" s="3"/>
      <c r="W567" s="3"/>
      <c r="X567" s="3"/>
      <c r="Y567" s="3"/>
      <c r="Z567" s="3"/>
      <c r="AC567" s="3"/>
      <c r="AD567" s="3"/>
      <c r="AE567" s="3"/>
      <c r="AF567" s="3"/>
      <c r="AG567" s="3"/>
      <c r="AH567" s="3"/>
      <c r="AI567" s="3"/>
      <c r="AJ567" s="3"/>
      <c r="AK567" s="3"/>
      <c r="AL567" s="6"/>
      <c r="AO567" s="7"/>
      <c r="AP567" s="7"/>
      <c r="AQ567" s="7"/>
    </row>
    <row r="568" spans="15:43" x14ac:dyDescent="0.25">
      <c r="O568" s="3"/>
      <c r="P568" s="3"/>
      <c r="Q568" s="3"/>
      <c r="R568" s="3"/>
      <c r="S568" s="3"/>
      <c r="T568" s="3"/>
      <c r="U568" s="3"/>
      <c r="W568" s="3"/>
      <c r="X568" s="3"/>
      <c r="Y568" s="3"/>
      <c r="Z568" s="3"/>
      <c r="AC568" s="3"/>
      <c r="AD568" s="3"/>
      <c r="AE568" s="3"/>
      <c r="AF568" s="3"/>
      <c r="AG568" s="3"/>
      <c r="AH568" s="3"/>
      <c r="AI568" s="3"/>
      <c r="AJ568" s="3"/>
      <c r="AK568" s="3"/>
      <c r="AL568" s="6"/>
      <c r="AO568" s="7"/>
      <c r="AP568" s="7"/>
      <c r="AQ568" s="7"/>
    </row>
    <row r="569" spans="15:43" x14ac:dyDescent="0.25">
      <c r="O569" s="3"/>
      <c r="P569" s="3"/>
      <c r="Q569" s="3"/>
      <c r="R569" s="3"/>
      <c r="S569" s="3"/>
      <c r="T569" s="3"/>
      <c r="U569" s="3"/>
      <c r="W569" s="3"/>
      <c r="X569" s="3"/>
      <c r="Y569" s="3"/>
      <c r="Z569" s="3"/>
      <c r="AC569" s="3"/>
      <c r="AD569" s="3"/>
      <c r="AE569" s="3"/>
      <c r="AF569" s="3"/>
      <c r="AG569" s="3"/>
      <c r="AH569" s="3"/>
      <c r="AI569" s="3"/>
      <c r="AJ569" s="3"/>
      <c r="AK569" s="3"/>
      <c r="AL569" s="6"/>
      <c r="AO569" s="7"/>
      <c r="AP569" s="7"/>
      <c r="AQ569" s="7"/>
    </row>
    <row r="570" spans="15:43" x14ac:dyDescent="0.25">
      <c r="O570" s="3"/>
      <c r="P570" s="3"/>
      <c r="Q570" s="3"/>
      <c r="R570" s="3"/>
      <c r="S570" s="3"/>
      <c r="T570" s="3"/>
      <c r="U570" s="3"/>
      <c r="W570" s="3"/>
      <c r="X570" s="3"/>
      <c r="Y570" s="3"/>
      <c r="Z570" s="3"/>
      <c r="AC570" s="3"/>
      <c r="AD570" s="3"/>
      <c r="AE570" s="3"/>
      <c r="AF570" s="3"/>
      <c r="AG570" s="3"/>
      <c r="AH570" s="3"/>
      <c r="AI570" s="3"/>
      <c r="AJ570" s="3"/>
      <c r="AK570" s="3"/>
      <c r="AL570" s="6"/>
      <c r="AO570" s="7"/>
      <c r="AP570" s="7"/>
      <c r="AQ570" s="7"/>
    </row>
    <row r="571" spans="15:43" x14ac:dyDescent="0.25">
      <c r="O571" s="3"/>
      <c r="P571" s="3"/>
      <c r="Q571" s="3"/>
      <c r="R571" s="3"/>
      <c r="S571" s="3"/>
      <c r="T571" s="3"/>
      <c r="U571" s="3"/>
      <c r="W571" s="3"/>
      <c r="X571" s="3"/>
      <c r="Y571" s="3"/>
      <c r="Z571" s="3"/>
      <c r="AC571" s="3"/>
      <c r="AD571" s="3"/>
      <c r="AE571" s="3"/>
      <c r="AF571" s="3"/>
      <c r="AG571" s="3"/>
      <c r="AH571" s="3"/>
      <c r="AI571" s="3"/>
      <c r="AJ571" s="3"/>
      <c r="AK571" s="3"/>
      <c r="AL571" s="6"/>
      <c r="AO571" s="7"/>
      <c r="AP571" s="7"/>
      <c r="AQ571" s="7"/>
    </row>
    <row r="572" spans="15:43" x14ac:dyDescent="0.25">
      <c r="O572" s="3"/>
      <c r="P572" s="3"/>
      <c r="Q572" s="3"/>
      <c r="R572" s="3"/>
      <c r="S572" s="3"/>
      <c r="T572" s="3"/>
      <c r="U572" s="3"/>
      <c r="W572" s="3"/>
      <c r="X572" s="3"/>
      <c r="Y572" s="3"/>
      <c r="Z572" s="3"/>
      <c r="AC572" s="3"/>
      <c r="AD572" s="3"/>
      <c r="AE572" s="3"/>
      <c r="AF572" s="3"/>
      <c r="AG572" s="3"/>
      <c r="AH572" s="3"/>
      <c r="AI572" s="3"/>
      <c r="AJ572" s="3"/>
      <c r="AK572" s="3"/>
      <c r="AL572" s="6"/>
      <c r="AO572" s="7"/>
      <c r="AP572" s="7"/>
      <c r="AQ572" s="7"/>
    </row>
    <row r="573" spans="15:43" x14ac:dyDescent="0.25">
      <c r="O573" s="3"/>
      <c r="P573" s="3"/>
      <c r="Q573" s="3"/>
      <c r="R573" s="3"/>
      <c r="S573" s="3"/>
      <c r="T573" s="3"/>
      <c r="U573" s="3"/>
      <c r="W573" s="3"/>
      <c r="X573" s="3"/>
      <c r="Y573" s="3"/>
      <c r="Z573" s="3"/>
      <c r="AC573" s="3"/>
      <c r="AD573" s="3"/>
      <c r="AE573" s="3"/>
      <c r="AF573" s="3"/>
      <c r="AG573" s="3"/>
      <c r="AH573" s="3"/>
      <c r="AI573" s="3"/>
      <c r="AJ573" s="3"/>
      <c r="AK573" s="3"/>
      <c r="AL573" s="6"/>
      <c r="AO573" s="7"/>
      <c r="AP573" s="7"/>
      <c r="AQ573" s="7"/>
    </row>
    <row r="574" spans="15:43" x14ac:dyDescent="0.25">
      <c r="O574" s="3"/>
      <c r="P574" s="3"/>
      <c r="Q574" s="3"/>
      <c r="R574" s="3"/>
      <c r="S574" s="3"/>
      <c r="T574" s="3"/>
      <c r="U574" s="3"/>
      <c r="W574" s="3"/>
      <c r="X574" s="3"/>
      <c r="Y574" s="3"/>
      <c r="Z574" s="3"/>
      <c r="AC574" s="3"/>
      <c r="AD574" s="3"/>
      <c r="AE574" s="3"/>
      <c r="AF574" s="3"/>
      <c r="AG574" s="3"/>
      <c r="AH574" s="3"/>
      <c r="AI574" s="3"/>
      <c r="AJ574" s="3"/>
      <c r="AK574" s="3"/>
      <c r="AL574" s="6"/>
      <c r="AO574" s="7"/>
      <c r="AP574" s="7"/>
      <c r="AQ574" s="7"/>
    </row>
    <row r="575" spans="15:43" x14ac:dyDescent="0.25">
      <c r="O575" s="3"/>
      <c r="P575" s="3"/>
      <c r="Q575" s="3"/>
      <c r="R575" s="3"/>
      <c r="S575" s="3"/>
      <c r="T575" s="3"/>
      <c r="U575" s="3"/>
      <c r="W575" s="3"/>
      <c r="X575" s="3"/>
      <c r="Y575" s="3"/>
      <c r="Z575" s="3"/>
      <c r="AC575" s="3"/>
      <c r="AD575" s="3"/>
      <c r="AE575" s="3"/>
      <c r="AF575" s="3"/>
      <c r="AG575" s="3"/>
      <c r="AH575" s="3"/>
      <c r="AI575" s="3"/>
      <c r="AJ575" s="3"/>
      <c r="AK575" s="3"/>
      <c r="AL575" s="6"/>
      <c r="AO575" s="7"/>
      <c r="AP575" s="7"/>
      <c r="AQ575" s="7"/>
    </row>
    <row r="576" spans="15:43" x14ac:dyDescent="0.25">
      <c r="O576" s="3"/>
      <c r="P576" s="3"/>
      <c r="Q576" s="3"/>
      <c r="R576" s="3"/>
      <c r="S576" s="3"/>
      <c r="T576" s="3"/>
      <c r="U576" s="3"/>
      <c r="W576" s="3"/>
      <c r="X576" s="3"/>
      <c r="Y576" s="3"/>
      <c r="Z576" s="3"/>
      <c r="AC576" s="3"/>
      <c r="AD576" s="3"/>
      <c r="AE576" s="3"/>
      <c r="AF576" s="3"/>
      <c r="AG576" s="3"/>
      <c r="AH576" s="3"/>
      <c r="AI576" s="3"/>
      <c r="AJ576" s="3"/>
      <c r="AK576" s="3"/>
      <c r="AL576" s="6"/>
      <c r="AO576" s="7"/>
      <c r="AP576" s="7"/>
      <c r="AQ576" s="7"/>
    </row>
    <row r="577" spans="15:43" x14ac:dyDescent="0.25">
      <c r="O577" s="3"/>
      <c r="P577" s="3"/>
      <c r="Q577" s="3"/>
      <c r="R577" s="3"/>
      <c r="S577" s="3"/>
      <c r="T577" s="3"/>
      <c r="U577" s="3"/>
      <c r="W577" s="3"/>
      <c r="X577" s="3"/>
      <c r="Y577" s="3"/>
      <c r="Z577" s="3"/>
      <c r="AC577" s="3"/>
      <c r="AD577" s="3"/>
      <c r="AE577" s="3"/>
      <c r="AF577" s="3"/>
      <c r="AG577" s="3"/>
      <c r="AH577" s="3"/>
      <c r="AI577" s="3"/>
      <c r="AJ577" s="3"/>
      <c r="AK577" s="3"/>
      <c r="AL577" s="6"/>
      <c r="AO577" s="7"/>
      <c r="AP577" s="7"/>
      <c r="AQ577" s="7"/>
    </row>
    <row r="578" spans="15:43" x14ac:dyDescent="0.25">
      <c r="O578" s="3"/>
      <c r="P578" s="3"/>
      <c r="Q578" s="3"/>
      <c r="R578" s="3"/>
      <c r="S578" s="3"/>
      <c r="T578" s="3"/>
      <c r="U578" s="3"/>
      <c r="W578" s="3"/>
      <c r="X578" s="3"/>
      <c r="Y578" s="3"/>
      <c r="Z578" s="3"/>
      <c r="AC578" s="3"/>
      <c r="AD578" s="3"/>
      <c r="AE578" s="3"/>
      <c r="AF578" s="3"/>
      <c r="AG578" s="3"/>
      <c r="AH578" s="3"/>
      <c r="AI578" s="3"/>
      <c r="AJ578" s="3"/>
      <c r="AK578" s="3"/>
      <c r="AL578" s="6"/>
      <c r="AO578" s="7"/>
      <c r="AP578" s="7"/>
      <c r="AQ578" s="7"/>
    </row>
    <row r="579" spans="15:43" x14ac:dyDescent="0.25">
      <c r="O579" s="3"/>
      <c r="P579" s="3"/>
      <c r="Q579" s="3"/>
      <c r="R579" s="3"/>
      <c r="S579" s="3"/>
      <c r="T579" s="3"/>
      <c r="U579" s="3"/>
      <c r="W579" s="3"/>
      <c r="X579" s="3"/>
      <c r="Y579" s="3"/>
      <c r="Z579" s="3"/>
      <c r="AC579" s="3"/>
      <c r="AD579" s="3"/>
      <c r="AE579" s="3"/>
      <c r="AF579" s="3"/>
      <c r="AG579" s="3"/>
      <c r="AH579" s="3"/>
      <c r="AI579" s="3"/>
      <c r="AJ579" s="3"/>
      <c r="AK579" s="3"/>
      <c r="AL579" s="6"/>
      <c r="AO579" s="7"/>
      <c r="AP579" s="7"/>
      <c r="AQ579" s="7"/>
    </row>
    <row r="580" spans="15:43" x14ac:dyDescent="0.25">
      <c r="O580" s="3"/>
      <c r="P580" s="3"/>
      <c r="Q580" s="3"/>
      <c r="R580" s="3"/>
      <c r="S580" s="3"/>
      <c r="T580" s="3"/>
      <c r="U580" s="3"/>
      <c r="W580" s="3"/>
      <c r="X580" s="3"/>
      <c r="Y580" s="3"/>
      <c r="Z580" s="3"/>
      <c r="AC580" s="3"/>
      <c r="AD580" s="3"/>
      <c r="AE580" s="3"/>
      <c r="AF580" s="3"/>
      <c r="AG580" s="3"/>
      <c r="AH580" s="3"/>
      <c r="AI580" s="3"/>
      <c r="AJ580" s="3"/>
      <c r="AK580" s="3"/>
      <c r="AL580" s="6"/>
      <c r="AO580" s="7"/>
      <c r="AP580" s="7"/>
      <c r="AQ580" s="7"/>
    </row>
    <row r="581" spans="15:43" x14ac:dyDescent="0.25">
      <c r="O581" s="3"/>
      <c r="P581" s="3"/>
      <c r="Q581" s="3"/>
      <c r="R581" s="3"/>
      <c r="S581" s="3"/>
      <c r="T581" s="3"/>
      <c r="U581" s="3"/>
      <c r="W581" s="3"/>
      <c r="X581" s="3"/>
      <c r="Y581" s="3"/>
      <c r="Z581" s="3"/>
      <c r="AC581" s="3"/>
      <c r="AD581" s="3"/>
      <c r="AE581" s="3"/>
      <c r="AF581" s="3"/>
      <c r="AG581" s="3"/>
      <c r="AH581" s="3"/>
      <c r="AI581" s="3"/>
      <c r="AJ581" s="3"/>
      <c r="AK581" s="3"/>
      <c r="AL581" s="6"/>
      <c r="AO581" s="7"/>
      <c r="AP581" s="7"/>
      <c r="AQ581" s="7"/>
    </row>
    <row r="582" spans="15:43" x14ac:dyDescent="0.25">
      <c r="O582" s="3"/>
      <c r="P582" s="3"/>
      <c r="Q582" s="3"/>
      <c r="R582" s="3"/>
      <c r="S582" s="3"/>
      <c r="T582" s="3"/>
      <c r="U582" s="3"/>
      <c r="W582" s="3"/>
      <c r="X582" s="3"/>
      <c r="Y582" s="3"/>
      <c r="Z582" s="3"/>
      <c r="AC582" s="3"/>
      <c r="AD582" s="3"/>
      <c r="AE582" s="3"/>
      <c r="AF582" s="3"/>
      <c r="AG582" s="3"/>
      <c r="AH582" s="3"/>
      <c r="AI582" s="3"/>
      <c r="AJ582" s="3"/>
      <c r="AK582" s="3"/>
      <c r="AL582" s="6"/>
      <c r="AO582" s="7"/>
      <c r="AP582" s="7"/>
      <c r="AQ582" s="7"/>
    </row>
    <row r="583" spans="15:43" x14ac:dyDescent="0.25">
      <c r="O583" s="3"/>
      <c r="P583" s="3"/>
      <c r="Q583" s="3"/>
      <c r="R583" s="3"/>
      <c r="S583" s="3"/>
      <c r="T583" s="3"/>
      <c r="U583" s="3"/>
      <c r="W583" s="3"/>
      <c r="X583" s="3"/>
      <c r="Y583" s="3"/>
      <c r="Z583" s="3"/>
      <c r="AC583" s="3"/>
      <c r="AD583" s="3"/>
      <c r="AE583" s="3"/>
      <c r="AF583" s="3"/>
      <c r="AG583" s="3"/>
      <c r="AH583" s="3"/>
      <c r="AI583" s="3"/>
      <c r="AJ583" s="3"/>
      <c r="AK583" s="3"/>
      <c r="AL583" s="6"/>
      <c r="AO583" s="7"/>
      <c r="AP583" s="7"/>
      <c r="AQ583" s="7"/>
    </row>
    <row r="584" spans="15:43" x14ac:dyDescent="0.25">
      <c r="O584" s="3"/>
      <c r="P584" s="3"/>
      <c r="Q584" s="3"/>
      <c r="R584" s="3"/>
      <c r="S584" s="3"/>
      <c r="T584" s="3"/>
      <c r="U584" s="3"/>
      <c r="W584" s="3"/>
      <c r="X584" s="3"/>
      <c r="Y584" s="3"/>
      <c r="Z584" s="3"/>
      <c r="AC584" s="3"/>
      <c r="AD584" s="3"/>
      <c r="AE584" s="3"/>
      <c r="AF584" s="3"/>
      <c r="AG584" s="3"/>
      <c r="AH584" s="3"/>
      <c r="AI584" s="3"/>
      <c r="AJ584" s="3"/>
      <c r="AK584" s="3"/>
      <c r="AL584" s="6"/>
      <c r="AO584" s="7"/>
      <c r="AP584" s="7"/>
      <c r="AQ584" s="7"/>
    </row>
    <row r="585" spans="15:43" x14ac:dyDescent="0.25">
      <c r="O585" s="3"/>
      <c r="P585" s="3"/>
      <c r="Q585" s="3"/>
      <c r="R585" s="3"/>
      <c r="S585" s="3"/>
      <c r="T585" s="3"/>
      <c r="U585" s="3"/>
      <c r="W585" s="3"/>
      <c r="X585" s="3"/>
      <c r="Y585" s="3"/>
      <c r="Z585" s="3"/>
      <c r="AC585" s="3"/>
      <c r="AD585" s="3"/>
      <c r="AE585" s="3"/>
      <c r="AF585" s="3"/>
      <c r="AG585" s="3"/>
      <c r="AH585" s="3"/>
      <c r="AI585" s="3"/>
      <c r="AJ585" s="3"/>
      <c r="AK585" s="3"/>
      <c r="AL585" s="6"/>
      <c r="AO585" s="7"/>
      <c r="AP585" s="7"/>
      <c r="AQ585" s="7"/>
    </row>
    <row r="586" spans="15:43" x14ac:dyDescent="0.25">
      <c r="O586" s="3"/>
      <c r="P586" s="3"/>
      <c r="Q586" s="3"/>
      <c r="R586" s="3"/>
      <c r="S586" s="3"/>
      <c r="T586" s="3"/>
      <c r="U586" s="3"/>
      <c r="W586" s="3"/>
      <c r="X586" s="3"/>
      <c r="Y586" s="3"/>
      <c r="Z586" s="3"/>
      <c r="AC586" s="3"/>
      <c r="AD586" s="3"/>
      <c r="AE586" s="3"/>
      <c r="AF586" s="3"/>
      <c r="AG586" s="3"/>
      <c r="AH586" s="3"/>
      <c r="AI586" s="3"/>
      <c r="AJ586" s="3"/>
      <c r="AK586" s="3"/>
      <c r="AL586" s="6"/>
      <c r="AO586" s="7"/>
      <c r="AP586" s="7"/>
      <c r="AQ586" s="7"/>
    </row>
    <row r="587" spans="15:43" x14ac:dyDescent="0.25">
      <c r="O587" s="3"/>
      <c r="P587" s="3"/>
      <c r="Q587" s="3"/>
      <c r="R587" s="3"/>
      <c r="S587" s="3"/>
      <c r="T587" s="3"/>
      <c r="U587" s="3"/>
      <c r="W587" s="3"/>
      <c r="X587" s="3"/>
      <c r="Y587" s="3"/>
      <c r="Z587" s="3"/>
      <c r="AC587" s="3"/>
      <c r="AD587" s="3"/>
      <c r="AE587" s="3"/>
      <c r="AF587" s="3"/>
      <c r="AG587" s="3"/>
      <c r="AH587" s="3"/>
      <c r="AI587" s="3"/>
      <c r="AJ587" s="3"/>
      <c r="AK587" s="3"/>
      <c r="AL587" s="6"/>
      <c r="AO587" s="7"/>
      <c r="AP587" s="7"/>
      <c r="AQ587" s="7"/>
    </row>
    <row r="588" spans="15:43" x14ac:dyDescent="0.25">
      <c r="O588" s="3"/>
      <c r="P588" s="3"/>
      <c r="Q588" s="3"/>
      <c r="R588" s="3"/>
      <c r="S588" s="3"/>
      <c r="T588" s="3"/>
      <c r="U588" s="3"/>
      <c r="W588" s="3"/>
      <c r="X588" s="3"/>
      <c r="Y588" s="3"/>
      <c r="Z588" s="3"/>
      <c r="AC588" s="3"/>
      <c r="AD588" s="3"/>
      <c r="AE588" s="3"/>
      <c r="AF588" s="3"/>
      <c r="AG588" s="3"/>
      <c r="AH588" s="3"/>
      <c r="AI588" s="3"/>
      <c r="AJ588" s="3"/>
      <c r="AK588" s="3"/>
      <c r="AL588" s="6"/>
      <c r="AO588" s="7"/>
      <c r="AP588" s="7"/>
      <c r="AQ588" s="7"/>
    </row>
    <row r="589" spans="15:43" x14ac:dyDescent="0.25">
      <c r="O589" s="3"/>
      <c r="P589" s="3"/>
      <c r="Q589" s="3"/>
      <c r="R589" s="3"/>
      <c r="S589" s="3"/>
      <c r="T589" s="3"/>
      <c r="U589" s="3"/>
      <c r="W589" s="3"/>
      <c r="X589" s="3"/>
      <c r="Y589" s="3"/>
      <c r="Z589" s="3"/>
      <c r="AC589" s="3"/>
      <c r="AD589" s="3"/>
      <c r="AE589" s="3"/>
      <c r="AF589" s="3"/>
      <c r="AG589" s="3"/>
      <c r="AH589" s="3"/>
      <c r="AI589" s="3"/>
      <c r="AJ589" s="3"/>
      <c r="AK589" s="3"/>
      <c r="AL589" s="6"/>
      <c r="AO589" s="7"/>
      <c r="AP589" s="7"/>
      <c r="AQ589" s="7"/>
    </row>
    <row r="590" spans="15:43" x14ac:dyDescent="0.25">
      <c r="O590" s="3"/>
      <c r="P590" s="3"/>
      <c r="Q590" s="3"/>
      <c r="R590" s="3"/>
      <c r="S590" s="3"/>
      <c r="T590" s="3"/>
      <c r="U590" s="3"/>
      <c r="W590" s="3"/>
      <c r="X590" s="3"/>
      <c r="Y590" s="3"/>
      <c r="Z590" s="3"/>
      <c r="AC590" s="3"/>
      <c r="AD590" s="3"/>
      <c r="AE590" s="3"/>
      <c r="AF590" s="3"/>
      <c r="AG590" s="3"/>
      <c r="AH590" s="3"/>
      <c r="AI590" s="3"/>
      <c r="AJ590" s="3"/>
      <c r="AK590" s="3"/>
      <c r="AL590" s="6"/>
      <c r="AO590" s="7"/>
      <c r="AP590" s="7"/>
      <c r="AQ590" s="7"/>
    </row>
    <row r="591" spans="15:43" x14ac:dyDescent="0.25">
      <c r="O591" s="3"/>
      <c r="P591" s="3"/>
      <c r="Q591" s="3"/>
      <c r="R591" s="3"/>
      <c r="S591" s="3"/>
      <c r="T591" s="3"/>
      <c r="U591" s="3"/>
      <c r="W591" s="3"/>
      <c r="X591" s="3"/>
      <c r="Y591" s="3"/>
      <c r="Z591" s="3"/>
      <c r="AC591" s="3"/>
      <c r="AD591" s="3"/>
      <c r="AE591" s="3"/>
      <c r="AF591" s="3"/>
      <c r="AG591" s="3"/>
      <c r="AH591" s="3"/>
      <c r="AI591" s="3"/>
      <c r="AJ591" s="3"/>
      <c r="AK591" s="3"/>
      <c r="AL591" s="6"/>
      <c r="AO591" s="7"/>
      <c r="AP591" s="7"/>
      <c r="AQ591" s="7"/>
    </row>
    <row r="592" spans="15:43" x14ac:dyDescent="0.25">
      <c r="O592" s="3"/>
      <c r="P592" s="3"/>
      <c r="Q592" s="3"/>
      <c r="R592" s="3"/>
      <c r="S592" s="3"/>
      <c r="T592" s="3"/>
      <c r="U592" s="3"/>
      <c r="W592" s="3"/>
      <c r="X592" s="3"/>
      <c r="Y592" s="3"/>
      <c r="Z592" s="3"/>
      <c r="AC592" s="3"/>
      <c r="AD592" s="3"/>
      <c r="AE592" s="3"/>
      <c r="AF592" s="3"/>
      <c r="AG592" s="3"/>
      <c r="AH592" s="3"/>
      <c r="AI592" s="3"/>
      <c r="AJ592" s="3"/>
      <c r="AK592" s="3"/>
      <c r="AL592" s="6"/>
      <c r="AO592" s="7"/>
      <c r="AP592" s="7"/>
      <c r="AQ592" s="7"/>
    </row>
    <row r="593" spans="15:43" x14ac:dyDescent="0.25">
      <c r="O593" s="3"/>
      <c r="P593" s="3"/>
      <c r="Q593" s="3"/>
      <c r="R593" s="3"/>
      <c r="S593" s="3"/>
      <c r="T593" s="3"/>
      <c r="U593" s="3"/>
      <c r="W593" s="3"/>
      <c r="X593" s="3"/>
      <c r="Y593" s="3"/>
      <c r="Z593" s="3"/>
      <c r="AC593" s="3"/>
      <c r="AD593" s="3"/>
      <c r="AE593" s="3"/>
      <c r="AF593" s="3"/>
      <c r="AG593" s="3"/>
      <c r="AH593" s="3"/>
      <c r="AI593" s="3"/>
      <c r="AJ593" s="3"/>
      <c r="AK593" s="3"/>
      <c r="AL593" s="6"/>
      <c r="AO593" s="7"/>
      <c r="AP593" s="7"/>
      <c r="AQ593" s="7"/>
    </row>
    <row r="594" spans="15:43" x14ac:dyDescent="0.25">
      <c r="O594" s="3"/>
      <c r="P594" s="3"/>
      <c r="Q594" s="3"/>
      <c r="R594" s="3"/>
      <c r="S594" s="3"/>
      <c r="T594" s="3"/>
      <c r="U594" s="3"/>
      <c r="W594" s="3"/>
      <c r="X594" s="3"/>
      <c r="Y594" s="3"/>
      <c r="Z594" s="3"/>
      <c r="AC594" s="3"/>
      <c r="AD594" s="3"/>
      <c r="AE594" s="3"/>
      <c r="AF594" s="3"/>
      <c r="AG594" s="3"/>
      <c r="AH594" s="3"/>
      <c r="AI594" s="3"/>
      <c r="AJ594" s="3"/>
      <c r="AK594" s="3"/>
      <c r="AL594" s="6"/>
      <c r="AO594" s="7"/>
      <c r="AP594" s="7"/>
      <c r="AQ594" s="7"/>
    </row>
    <row r="595" spans="15:43" x14ac:dyDescent="0.25">
      <c r="O595" s="3"/>
      <c r="P595" s="3"/>
      <c r="Q595" s="3"/>
      <c r="R595" s="3"/>
      <c r="S595" s="3"/>
      <c r="T595" s="3"/>
      <c r="U595" s="3"/>
      <c r="W595" s="3"/>
      <c r="X595" s="3"/>
      <c r="Y595" s="3"/>
      <c r="Z595" s="3"/>
      <c r="AC595" s="3"/>
      <c r="AD595" s="3"/>
      <c r="AE595" s="3"/>
      <c r="AF595" s="3"/>
      <c r="AG595" s="3"/>
      <c r="AH595" s="3"/>
      <c r="AI595" s="3"/>
      <c r="AJ595" s="3"/>
      <c r="AK595" s="3"/>
      <c r="AL595" s="6"/>
      <c r="AO595" s="7"/>
      <c r="AP595" s="7"/>
      <c r="AQ595" s="7"/>
    </row>
    <row r="596" spans="15:43" x14ac:dyDescent="0.25">
      <c r="O596" s="3"/>
      <c r="P596" s="3"/>
      <c r="Q596" s="3"/>
      <c r="R596" s="3"/>
      <c r="S596" s="3"/>
      <c r="T596" s="3"/>
      <c r="U596" s="3"/>
      <c r="W596" s="3"/>
      <c r="X596" s="3"/>
      <c r="Y596" s="3"/>
      <c r="Z596" s="3"/>
      <c r="AC596" s="3"/>
      <c r="AD596" s="3"/>
      <c r="AE596" s="3"/>
      <c r="AF596" s="3"/>
      <c r="AG596" s="3"/>
      <c r="AH596" s="3"/>
      <c r="AI596" s="3"/>
      <c r="AJ596" s="3"/>
      <c r="AK596" s="3"/>
      <c r="AL596" s="6"/>
      <c r="AO596" s="7"/>
      <c r="AP596" s="7"/>
      <c r="AQ596" s="7"/>
    </row>
    <row r="597" spans="15:43" x14ac:dyDescent="0.25">
      <c r="O597" s="3"/>
      <c r="P597" s="3"/>
      <c r="Q597" s="3"/>
      <c r="R597" s="3"/>
      <c r="S597" s="3"/>
      <c r="T597" s="3"/>
      <c r="U597" s="3"/>
      <c r="W597" s="3"/>
      <c r="X597" s="3"/>
      <c r="Y597" s="3"/>
      <c r="Z597" s="3"/>
      <c r="AC597" s="3"/>
      <c r="AD597" s="3"/>
      <c r="AE597" s="3"/>
      <c r="AF597" s="3"/>
      <c r="AG597" s="3"/>
      <c r="AH597" s="3"/>
      <c r="AI597" s="3"/>
      <c r="AJ597" s="3"/>
      <c r="AK597" s="3"/>
      <c r="AL597" s="6"/>
      <c r="AO597" s="7"/>
      <c r="AP597" s="7"/>
      <c r="AQ597" s="7"/>
    </row>
    <row r="598" spans="15:43" x14ac:dyDescent="0.25">
      <c r="O598" s="3"/>
      <c r="P598" s="3"/>
      <c r="Q598" s="3"/>
      <c r="R598" s="3"/>
      <c r="S598" s="3"/>
      <c r="T598" s="3"/>
      <c r="U598" s="3"/>
      <c r="W598" s="3"/>
      <c r="X598" s="3"/>
      <c r="Y598" s="3"/>
      <c r="Z598" s="3"/>
      <c r="AC598" s="3"/>
      <c r="AD598" s="3"/>
      <c r="AE598" s="3"/>
      <c r="AF598" s="3"/>
      <c r="AG598" s="3"/>
      <c r="AH598" s="3"/>
      <c r="AI598" s="3"/>
      <c r="AJ598" s="3"/>
      <c r="AK598" s="3"/>
      <c r="AL598" s="6"/>
      <c r="AO598" s="7"/>
      <c r="AP598" s="7"/>
      <c r="AQ598" s="7"/>
    </row>
    <row r="599" spans="15:43" x14ac:dyDescent="0.25">
      <c r="O599" s="3"/>
      <c r="P599" s="3"/>
      <c r="Q599" s="3"/>
      <c r="R599" s="3"/>
      <c r="S599" s="3"/>
      <c r="T599" s="3"/>
      <c r="U599" s="3"/>
      <c r="W599" s="3"/>
      <c r="X599" s="3"/>
      <c r="Y599" s="3"/>
      <c r="Z599" s="3"/>
      <c r="AC599" s="3"/>
      <c r="AD599" s="3"/>
      <c r="AE599" s="3"/>
      <c r="AF599" s="3"/>
      <c r="AG599" s="3"/>
      <c r="AH599" s="3"/>
      <c r="AI599" s="3"/>
      <c r="AJ599" s="3"/>
      <c r="AK599" s="3"/>
      <c r="AL599" s="6"/>
      <c r="AO599" s="7"/>
      <c r="AP599" s="7"/>
      <c r="AQ599" s="7"/>
    </row>
    <row r="600" spans="15:43" x14ac:dyDescent="0.25">
      <c r="O600" s="3"/>
      <c r="P600" s="3"/>
      <c r="Q600" s="3"/>
      <c r="R600" s="3"/>
      <c r="S600" s="3"/>
      <c r="T600" s="3"/>
      <c r="U600" s="3"/>
      <c r="W600" s="3"/>
      <c r="X600" s="3"/>
      <c r="Y600" s="3"/>
      <c r="Z600" s="3"/>
      <c r="AC600" s="3"/>
      <c r="AD600" s="3"/>
      <c r="AE600" s="3"/>
      <c r="AF600" s="3"/>
      <c r="AG600" s="3"/>
      <c r="AH600" s="3"/>
      <c r="AI600" s="3"/>
      <c r="AJ600" s="3"/>
      <c r="AK600" s="3"/>
      <c r="AL600" s="6"/>
      <c r="AO600" s="7"/>
      <c r="AP600" s="7"/>
      <c r="AQ600" s="7"/>
    </row>
    <row r="601" spans="15:43" x14ac:dyDescent="0.25">
      <c r="O601" s="3"/>
      <c r="P601" s="3"/>
      <c r="Q601" s="3"/>
      <c r="R601" s="3"/>
      <c r="S601" s="3"/>
      <c r="T601" s="3"/>
      <c r="U601" s="3"/>
      <c r="W601" s="3"/>
      <c r="X601" s="3"/>
      <c r="Y601" s="3"/>
      <c r="Z601" s="3"/>
      <c r="AC601" s="3"/>
      <c r="AD601" s="3"/>
      <c r="AE601" s="3"/>
      <c r="AF601" s="3"/>
      <c r="AG601" s="3"/>
      <c r="AH601" s="3"/>
      <c r="AI601" s="3"/>
      <c r="AJ601" s="3"/>
      <c r="AK601" s="3"/>
      <c r="AL601" s="6"/>
      <c r="AO601" s="7"/>
      <c r="AP601" s="7"/>
      <c r="AQ601" s="7"/>
    </row>
    <row r="602" spans="15:43" x14ac:dyDescent="0.25">
      <c r="O602" s="3"/>
      <c r="P602" s="3"/>
      <c r="Q602" s="3"/>
      <c r="R602" s="3"/>
      <c r="S602" s="3"/>
      <c r="T602" s="3"/>
      <c r="U602" s="3"/>
      <c r="W602" s="3"/>
      <c r="X602" s="3"/>
      <c r="Y602" s="3"/>
      <c r="Z602" s="3"/>
      <c r="AC602" s="3"/>
      <c r="AD602" s="3"/>
      <c r="AE602" s="3"/>
      <c r="AF602" s="3"/>
      <c r="AG602" s="3"/>
      <c r="AH602" s="3"/>
      <c r="AI602" s="3"/>
      <c r="AJ602" s="3"/>
      <c r="AK602" s="3"/>
      <c r="AL602" s="6"/>
      <c r="AO602" s="7"/>
      <c r="AP602" s="7"/>
      <c r="AQ602" s="7"/>
    </row>
    <row r="603" spans="15:43" x14ac:dyDescent="0.25">
      <c r="O603" s="3"/>
      <c r="P603" s="3"/>
      <c r="Q603" s="3"/>
      <c r="R603" s="3"/>
      <c r="S603" s="3"/>
      <c r="T603" s="3"/>
      <c r="U603" s="3"/>
      <c r="W603" s="3"/>
      <c r="X603" s="3"/>
      <c r="Y603" s="3"/>
      <c r="Z603" s="3"/>
      <c r="AC603" s="3"/>
      <c r="AD603" s="3"/>
      <c r="AE603" s="3"/>
      <c r="AF603" s="3"/>
      <c r="AG603" s="3"/>
      <c r="AH603" s="3"/>
      <c r="AI603" s="3"/>
      <c r="AJ603" s="3"/>
      <c r="AK603" s="3"/>
      <c r="AL603" s="6"/>
      <c r="AO603" s="7"/>
      <c r="AP603" s="7"/>
      <c r="AQ603" s="7"/>
    </row>
    <row r="604" spans="15:43" x14ac:dyDescent="0.25">
      <c r="O604" s="3"/>
      <c r="P604" s="3"/>
      <c r="Q604" s="3"/>
      <c r="R604" s="3"/>
      <c r="S604" s="3"/>
      <c r="T604" s="3"/>
      <c r="U604" s="3"/>
      <c r="W604" s="3"/>
      <c r="X604" s="3"/>
      <c r="Y604" s="3"/>
      <c r="Z604" s="3"/>
      <c r="AC604" s="3"/>
      <c r="AD604" s="3"/>
      <c r="AE604" s="3"/>
      <c r="AF604" s="3"/>
      <c r="AG604" s="3"/>
      <c r="AH604" s="3"/>
      <c r="AI604" s="3"/>
      <c r="AJ604" s="3"/>
      <c r="AK604" s="3"/>
      <c r="AL604" s="6"/>
      <c r="AO604" s="7"/>
      <c r="AP604" s="7"/>
      <c r="AQ604" s="7"/>
    </row>
    <row r="605" spans="15:43" x14ac:dyDescent="0.25">
      <c r="O605" s="3"/>
      <c r="P605" s="3"/>
      <c r="Q605" s="3"/>
      <c r="R605" s="3"/>
      <c r="S605" s="3"/>
      <c r="T605" s="3"/>
      <c r="U605" s="3"/>
      <c r="W605" s="3"/>
      <c r="X605" s="3"/>
      <c r="Y605" s="3"/>
      <c r="Z605" s="3"/>
      <c r="AC605" s="3"/>
      <c r="AD605" s="3"/>
      <c r="AE605" s="3"/>
      <c r="AF605" s="3"/>
      <c r="AG605" s="3"/>
      <c r="AH605" s="3"/>
      <c r="AI605" s="3"/>
      <c r="AJ605" s="3"/>
      <c r="AK605" s="3"/>
      <c r="AL605" s="6"/>
      <c r="AO605" s="7"/>
      <c r="AP605" s="7"/>
      <c r="AQ605" s="7"/>
    </row>
    <row r="606" spans="15:43" x14ac:dyDescent="0.25">
      <c r="O606" s="3"/>
      <c r="P606" s="3"/>
      <c r="Q606" s="3"/>
      <c r="R606" s="3"/>
      <c r="S606" s="3"/>
      <c r="T606" s="3"/>
      <c r="U606" s="3"/>
      <c r="W606" s="3"/>
      <c r="X606" s="3"/>
      <c r="Y606" s="3"/>
      <c r="Z606" s="3"/>
      <c r="AC606" s="3"/>
      <c r="AD606" s="3"/>
      <c r="AE606" s="3"/>
      <c r="AF606" s="3"/>
      <c r="AG606" s="3"/>
      <c r="AH606" s="3"/>
      <c r="AI606" s="3"/>
      <c r="AJ606" s="3"/>
      <c r="AK606" s="3"/>
      <c r="AL606" s="6"/>
      <c r="AO606" s="7"/>
      <c r="AP606" s="7"/>
      <c r="AQ606" s="7"/>
    </row>
    <row r="607" spans="15:43" x14ac:dyDescent="0.25">
      <c r="O607" s="3"/>
      <c r="P607" s="3"/>
      <c r="Q607" s="3"/>
      <c r="R607" s="3"/>
      <c r="S607" s="3"/>
      <c r="T607" s="3"/>
      <c r="U607" s="3"/>
      <c r="W607" s="3"/>
      <c r="X607" s="3"/>
      <c r="Y607" s="3"/>
      <c r="Z607" s="3"/>
      <c r="AC607" s="3"/>
      <c r="AD607" s="3"/>
      <c r="AE607" s="3"/>
      <c r="AF607" s="3"/>
      <c r="AG607" s="3"/>
      <c r="AH607" s="3"/>
      <c r="AI607" s="3"/>
      <c r="AJ607" s="3"/>
      <c r="AK607" s="3"/>
      <c r="AL607" s="6"/>
      <c r="AO607" s="7"/>
      <c r="AP607" s="7"/>
      <c r="AQ607" s="7"/>
    </row>
    <row r="608" spans="15:43" x14ac:dyDescent="0.25">
      <c r="O608" s="3"/>
      <c r="P608" s="3"/>
      <c r="Q608" s="3"/>
      <c r="R608" s="3"/>
      <c r="S608" s="3"/>
      <c r="T608" s="3"/>
      <c r="U608" s="3"/>
      <c r="W608" s="3"/>
      <c r="X608" s="3"/>
      <c r="Y608" s="3"/>
      <c r="Z608" s="3"/>
      <c r="AC608" s="3"/>
      <c r="AD608" s="3"/>
      <c r="AE608" s="3"/>
      <c r="AF608" s="3"/>
      <c r="AG608" s="3"/>
      <c r="AH608" s="3"/>
      <c r="AI608" s="3"/>
      <c r="AJ608" s="3"/>
      <c r="AK608" s="3"/>
      <c r="AL608" s="6"/>
      <c r="AO608" s="7"/>
      <c r="AP608" s="7"/>
      <c r="AQ608" s="7"/>
    </row>
    <row r="609" spans="15:43" x14ac:dyDescent="0.25">
      <c r="O609" s="3"/>
      <c r="P609" s="3"/>
      <c r="Q609" s="3"/>
      <c r="R609" s="3"/>
      <c r="S609" s="3"/>
      <c r="T609" s="3"/>
      <c r="U609" s="3"/>
      <c r="W609" s="3"/>
      <c r="X609" s="3"/>
      <c r="Y609" s="3"/>
      <c r="Z609" s="3"/>
      <c r="AC609" s="3"/>
      <c r="AD609" s="3"/>
      <c r="AE609" s="3"/>
      <c r="AF609" s="3"/>
      <c r="AG609" s="3"/>
      <c r="AH609" s="3"/>
      <c r="AI609" s="3"/>
      <c r="AJ609" s="3"/>
      <c r="AK609" s="3"/>
      <c r="AL609" s="6"/>
      <c r="AO609" s="7"/>
      <c r="AP609" s="7"/>
      <c r="AQ609" s="7"/>
    </row>
    <row r="610" spans="15:43" x14ac:dyDescent="0.25">
      <c r="O610" s="3"/>
      <c r="P610" s="3"/>
      <c r="Q610" s="3"/>
      <c r="R610" s="3"/>
      <c r="S610" s="3"/>
      <c r="T610" s="3"/>
      <c r="U610" s="3"/>
      <c r="W610" s="3"/>
      <c r="X610" s="3"/>
      <c r="Y610" s="3"/>
      <c r="Z610" s="3"/>
      <c r="AC610" s="3"/>
      <c r="AD610" s="3"/>
      <c r="AE610" s="3"/>
      <c r="AF610" s="3"/>
      <c r="AG610" s="3"/>
      <c r="AH610" s="3"/>
      <c r="AI610" s="3"/>
      <c r="AJ610" s="3"/>
      <c r="AK610" s="3"/>
      <c r="AL610" s="6"/>
      <c r="AO610" s="7"/>
      <c r="AP610" s="7"/>
      <c r="AQ610" s="7"/>
    </row>
    <row r="611" spans="15:43" x14ac:dyDescent="0.25">
      <c r="O611" s="3"/>
      <c r="P611" s="3"/>
      <c r="Q611" s="3"/>
      <c r="R611" s="3"/>
      <c r="S611" s="3"/>
      <c r="T611" s="3"/>
      <c r="U611" s="3"/>
      <c r="W611" s="3"/>
      <c r="X611" s="3"/>
      <c r="Y611" s="3"/>
      <c r="Z611" s="3"/>
      <c r="AC611" s="3"/>
      <c r="AD611" s="3"/>
      <c r="AE611" s="3"/>
      <c r="AF611" s="3"/>
      <c r="AG611" s="3"/>
      <c r="AH611" s="3"/>
      <c r="AI611" s="3"/>
      <c r="AJ611" s="3"/>
      <c r="AK611" s="3"/>
      <c r="AL611" s="6"/>
      <c r="AO611" s="7"/>
      <c r="AP611" s="7"/>
      <c r="AQ611" s="7"/>
    </row>
    <row r="612" spans="15:43" x14ac:dyDescent="0.25">
      <c r="O612" s="3"/>
      <c r="P612" s="3"/>
      <c r="Q612" s="3"/>
      <c r="R612" s="3"/>
      <c r="S612" s="3"/>
      <c r="T612" s="3"/>
      <c r="U612" s="3"/>
      <c r="W612" s="3"/>
      <c r="X612" s="3"/>
      <c r="Y612" s="3"/>
      <c r="Z612" s="3"/>
      <c r="AC612" s="3"/>
      <c r="AD612" s="3"/>
      <c r="AE612" s="3"/>
      <c r="AF612" s="3"/>
      <c r="AG612" s="3"/>
      <c r="AH612" s="3"/>
      <c r="AI612" s="3"/>
      <c r="AJ612" s="3"/>
      <c r="AK612" s="3"/>
      <c r="AL612" s="6"/>
      <c r="AO612" s="7"/>
      <c r="AP612" s="7"/>
      <c r="AQ612" s="7"/>
    </row>
    <row r="613" spans="15:43" x14ac:dyDescent="0.25">
      <c r="O613" s="3"/>
      <c r="P613" s="3"/>
      <c r="Q613" s="3"/>
      <c r="R613" s="3"/>
      <c r="S613" s="3"/>
      <c r="T613" s="3"/>
      <c r="U613" s="3"/>
      <c r="W613" s="3"/>
      <c r="X613" s="3"/>
      <c r="Y613" s="3"/>
      <c r="Z613" s="3"/>
      <c r="AC613" s="3"/>
      <c r="AD613" s="3"/>
      <c r="AE613" s="3"/>
      <c r="AF613" s="3"/>
      <c r="AG613" s="3"/>
      <c r="AH613" s="3"/>
      <c r="AI613" s="3"/>
      <c r="AJ613" s="3"/>
      <c r="AK613" s="3"/>
      <c r="AL613" s="6"/>
      <c r="AO613" s="7"/>
      <c r="AP613" s="7"/>
      <c r="AQ613" s="7"/>
    </row>
    <row r="614" spans="15:43" x14ac:dyDescent="0.25">
      <c r="O614" s="3"/>
      <c r="P614" s="3"/>
      <c r="Q614" s="3"/>
      <c r="R614" s="3"/>
      <c r="S614" s="3"/>
      <c r="T614" s="3"/>
      <c r="U614" s="3"/>
      <c r="W614" s="3"/>
      <c r="X614" s="3"/>
      <c r="Y614" s="3"/>
      <c r="Z614" s="3"/>
      <c r="AC614" s="3"/>
      <c r="AD614" s="3"/>
      <c r="AE614" s="3"/>
      <c r="AF614" s="3"/>
      <c r="AG614" s="3"/>
      <c r="AH614" s="3"/>
      <c r="AI614" s="3"/>
      <c r="AJ614" s="3"/>
      <c r="AK614" s="3"/>
      <c r="AL614" s="6"/>
      <c r="AO614" s="7"/>
      <c r="AP614" s="7"/>
      <c r="AQ614" s="7"/>
    </row>
    <row r="615" spans="15:43" x14ac:dyDescent="0.25">
      <c r="O615" s="3"/>
      <c r="P615" s="3"/>
      <c r="Q615" s="3"/>
      <c r="R615" s="3"/>
      <c r="S615" s="3"/>
      <c r="T615" s="3"/>
      <c r="U615" s="3"/>
      <c r="W615" s="3"/>
      <c r="X615" s="3"/>
      <c r="Y615" s="3"/>
      <c r="Z615" s="3"/>
      <c r="AC615" s="3"/>
      <c r="AD615" s="3"/>
      <c r="AE615" s="3"/>
      <c r="AF615" s="3"/>
      <c r="AG615" s="3"/>
      <c r="AH615" s="3"/>
      <c r="AI615" s="3"/>
      <c r="AJ615" s="3"/>
      <c r="AK615" s="3"/>
      <c r="AL615" s="6"/>
      <c r="AO615" s="7"/>
      <c r="AP615" s="7"/>
      <c r="AQ615" s="7"/>
    </row>
    <row r="616" spans="15:43" x14ac:dyDescent="0.25">
      <c r="O616" s="3"/>
      <c r="P616" s="3"/>
      <c r="Q616" s="3"/>
      <c r="R616" s="3"/>
      <c r="S616" s="3"/>
      <c r="T616" s="3"/>
      <c r="U616" s="3"/>
      <c r="W616" s="3"/>
      <c r="X616" s="3"/>
      <c r="Y616" s="3"/>
      <c r="Z616" s="3"/>
      <c r="AC616" s="3"/>
      <c r="AD616" s="3"/>
      <c r="AE616" s="3"/>
      <c r="AF616" s="3"/>
      <c r="AG616" s="3"/>
      <c r="AH616" s="3"/>
      <c r="AI616" s="3"/>
      <c r="AJ616" s="3"/>
      <c r="AK616" s="3"/>
      <c r="AL616" s="6"/>
      <c r="AO616" s="7"/>
      <c r="AP616" s="7"/>
      <c r="AQ616" s="7"/>
    </row>
    <row r="617" spans="15:43" x14ac:dyDescent="0.25">
      <c r="O617" s="3"/>
      <c r="P617" s="3"/>
      <c r="Q617" s="3"/>
      <c r="R617" s="3"/>
      <c r="S617" s="3"/>
      <c r="T617" s="3"/>
      <c r="U617" s="3"/>
      <c r="W617" s="3"/>
      <c r="X617" s="3"/>
      <c r="Y617" s="3"/>
      <c r="Z617" s="3"/>
      <c r="AC617" s="3"/>
      <c r="AD617" s="3"/>
      <c r="AE617" s="3"/>
      <c r="AF617" s="3"/>
      <c r="AG617" s="3"/>
      <c r="AH617" s="3"/>
      <c r="AI617" s="3"/>
      <c r="AJ617" s="3"/>
      <c r="AK617" s="3"/>
      <c r="AL617" s="6"/>
      <c r="AO617" s="7"/>
      <c r="AP617" s="7"/>
      <c r="AQ617" s="7"/>
    </row>
    <row r="618" spans="15:43" x14ac:dyDescent="0.25">
      <c r="O618" s="3"/>
      <c r="P618" s="3"/>
      <c r="Q618" s="3"/>
      <c r="R618" s="3"/>
      <c r="S618" s="3"/>
      <c r="T618" s="3"/>
      <c r="U618" s="3"/>
      <c r="W618" s="3"/>
      <c r="X618" s="3"/>
      <c r="Y618" s="3"/>
      <c r="Z618" s="3"/>
      <c r="AC618" s="3"/>
      <c r="AD618" s="3"/>
      <c r="AE618" s="3"/>
      <c r="AF618" s="3"/>
      <c r="AG618" s="3"/>
      <c r="AH618" s="3"/>
      <c r="AI618" s="3"/>
      <c r="AJ618" s="3"/>
      <c r="AK618" s="3"/>
      <c r="AL618" s="6"/>
      <c r="AO618" s="7"/>
      <c r="AP618" s="7"/>
      <c r="AQ618" s="7"/>
    </row>
    <row r="619" spans="15:43" x14ac:dyDescent="0.25">
      <c r="O619" s="3"/>
      <c r="P619" s="3"/>
      <c r="Q619" s="3"/>
      <c r="R619" s="3"/>
      <c r="S619" s="3"/>
      <c r="T619" s="3"/>
      <c r="U619" s="3"/>
      <c r="W619" s="3"/>
      <c r="X619" s="3"/>
      <c r="Y619" s="3"/>
      <c r="Z619" s="3"/>
      <c r="AC619" s="3"/>
      <c r="AD619" s="3"/>
      <c r="AE619" s="3"/>
      <c r="AF619" s="3"/>
      <c r="AG619" s="3"/>
      <c r="AH619" s="3"/>
      <c r="AI619" s="3"/>
      <c r="AJ619" s="3"/>
      <c r="AK619" s="3"/>
      <c r="AL619" s="6"/>
      <c r="AO619" s="7"/>
      <c r="AP619" s="7"/>
      <c r="AQ619" s="7"/>
    </row>
    <row r="620" spans="15:43" x14ac:dyDescent="0.25">
      <c r="O620" s="3"/>
      <c r="P620" s="3"/>
      <c r="Q620" s="3"/>
      <c r="R620" s="3"/>
      <c r="S620" s="3"/>
      <c r="T620" s="3"/>
      <c r="U620" s="3"/>
      <c r="W620" s="3"/>
      <c r="X620" s="3"/>
      <c r="Y620" s="3"/>
      <c r="Z620" s="3"/>
      <c r="AC620" s="3"/>
      <c r="AD620" s="3"/>
      <c r="AE620" s="3"/>
      <c r="AF620" s="3"/>
      <c r="AG620" s="3"/>
      <c r="AH620" s="3"/>
      <c r="AI620" s="3"/>
      <c r="AJ620" s="3"/>
      <c r="AK620" s="3"/>
      <c r="AL620" s="6"/>
      <c r="AO620" s="7"/>
      <c r="AP620" s="7"/>
      <c r="AQ620" s="7"/>
    </row>
    <row r="621" spans="15:43" x14ac:dyDescent="0.25">
      <c r="O621" s="3"/>
      <c r="P621" s="3"/>
      <c r="Q621" s="3"/>
      <c r="R621" s="3"/>
      <c r="S621" s="3"/>
      <c r="T621" s="3"/>
      <c r="U621" s="3"/>
      <c r="W621" s="3"/>
      <c r="X621" s="3"/>
      <c r="Y621" s="3"/>
      <c r="Z621" s="3"/>
      <c r="AC621" s="3"/>
      <c r="AD621" s="3"/>
      <c r="AE621" s="3"/>
      <c r="AF621" s="3"/>
      <c r="AG621" s="3"/>
      <c r="AH621" s="3"/>
      <c r="AI621" s="3"/>
      <c r="AJ621" s="3"/>
      <c r="AK621" s="3"/>
      <c r="AL621" s="6"/>
      <c r="AO621" s="7"/>
      <c r="AP621" s="7"/>
      <c r="AQ621" s="7"/>
    </row>
    <row r="622" spans="15:43" x14ac:dyDescent="0.25">
      <c r="O622" s="3"/>
      <c r="P622" s="3"/>
      <c r="Q622" s="3"/>
      <c r="R622" s="3"/>
      <c r="S622" s="3"/>
      <c r="T622" s="3"/>
      <c r="U622" s="3"/>
      <c r="W622" s="3"/>
      <c r="X622" s="3"/>
      <c r="Y622" s="3"/>
      <c r="Z622" s="3"/>
      <c r="AC622" s="3"/>
      <c r="AD622" s="3"/>
      <c r="AE622" s="3"/>
      <c r="AF622" s="3"/>
      <c r="AG622" s="3"/>
      <c r="AH622" s="3"/>
      <c r="AI622" s="3"/>
      <c r="AJ622" s="3"/>
      <c r="AK622" s="3"/>
      <c r="AL622" s="6"/>
      <c r="AO622" s="7"/>
      <c r="AP622" s="7"/>
      <c r="AQ622" s="7"/>
    </row>
    <row r="623" spans="15:43" x14ac:dyDescent="0.25">
      <c r="O623" s="3"/>
      <c r="P623" s="3"/>
      <c r="Q623" s="3"/>
      <c r="R623" s="3"/>
      <c r="S623" s="3"/>
      <c r="T623" s="3"/>
      <c r="U623" s="3"/>
      <c r="W623" s="3"/>
      <c r="X623" s="3"/>
      <c r="Y623" s="3"/>
      <c r="Z623" s="3"/>
      <c r="AC623" s="3"/>
      <c r="AD623" s="3"/>
      <c r="AE623" s="3"/>
      <c r="AF623" s="3"/>
      <c r="AG623" s="3"/>
      <c r="AH623" s="3"/>
      <c r="AI623" s="3"/>
      <c r="AJ623" s="3"/>
      <c r="AK623" s="3"/>
      <c r="AL623" s="6"/>
      <c r="AO623" s="7"/>
      <c r="AP623" s="7"/>
      <c r="AQ623" s="7"/>
    </row>
    <row r="624" spans="15:43" x14ac:dyDescent="0.25">
      <c r="O624" s="3"/>
      <c r="P624" s="3"/>
      <c r="Q624" s="3"/>
      <c r="R624" s="3"/>
      <c r="S624" s="3"/>
      <c r="T624" s="3"/>
      <c r="U624" s="3"/>
      <c r="W624" s="3"/>
      <c r="X624" s="3"/>
      <c r="Y624" s="3"/>
      <c r="Z624" s="3"/>
      <c r="AC624" s="3"/>
      <c r="AD624" s="3"/>
      <c r="AE624" s="3"/>
      <c r="AF624" s="3"/>
      <c r="AG624" s="3"/>
      <c r="AH624" s="3"/>
      <c r="AI624" s="3"/>
      <c r="AJ624" s="3"/>
      <c r="AK624" s="3"/>
      <c r="AL624" s="6"/>
      <c r="AO624" s="7"/>
      <c r="AP624" s="7"/>
      <c r="AQ624" s="7"/>
    </row>
    <row r="625" spans="15:43" x14ac:dyDescent="0.25">
      <c r="O625" s="3"/>
      <c r="P625" s="3"/>
      <c r="Q625" s="3"/>
      <c r="R625" s="3"/>
      <c r="S625" s="3"/>
      <c r="T625" s="3"/>
      <c r="U625" s="3"/>
      <c r="W625" s="3"/>
      <c r="X625" s="3"/>
      <c r="Y625" s="3"/>
      <c r="Z625" s="3"/>
      <c r="AC625" s="3"/>
      <c r="AD625" s="3"/>
      <c r="AE625" s="3"/>
      <c r="AF625" s="3"/>
      <c r="AG625" s="3"/>
      <c r="AH625" s="3"/>
      <c r="AI625" s="3"/>
      <c r="AJ625" s="3"/>
      <c r="AK625" s="3"/>
      <c r="AL625" s="6"/>
      <c r="AO625" s="7"/>
      <c r="AP625" s="7"/>
      <c r="AQ625" s="7"/>
    </row>
    <row r="626" spans="15:43" x14ac:dyDescent="0.25">
      <c r="O626" s="3"/>
      <c r="P626" s="3"/>
      <c r="Q626" s="3"/>
      <c r="R626" s="3"/>
      <c r="S626" s="3"/>
      <c r="T626" s="3"/>
      <c r="U626" s="3"/>
      <c r="W626" s="3"/>
      <c r="X626" s="3"/>
      <c r="Y626" s="3"/>
      <c r="Z626" s="3"/>
      <c r="AC626" s="3"/>
      <c r="AD626" s="3"/>
      <c r="AE626" s="3"/>
      <c r="AF626" s="3"/>
      <c r="AG626" s="3"/>
      <c r="AH626" s="3"/>
      <c r="AI626" s="3"/>
      <c r="AJ626" s="3"/>
      <c r="AK626" s="3"/>
      <c r="AL626" s="6"/>
      <c r="AO626" s="7"/>
      <c r="AP626" s="7"/>
      <c r="AQ626" s="7"/>
    </row>
    <row r="627" spans="15:43" x14ac:dyDescent="0.25">
      <c r="O627" s="3"/>
      <c r="P627" s="3"/>
      <c r="Q627" s="3"/>
      <c r="R627" s="3"/>
      <c r="S627" s="3"/>
      <c r="T627" s="3"/>
      <c r="U627" s="3"/>
      <c r="W627" s="3"/>
      <c r="X627" s="3"/>
      <c r="Y627" s="3"/>
      <c r="Z627" s="3"/>
      <c r="AC627" s="3"/>
      <c r="AD627" s="3"/>
      <c r="AE627" s="3"/>
      <c r="AF627" s="3"/>
      <c r="AG627" s="3"/>
      <c r="AH627" s="3"/>
      <c r="AI627" s="3"/>
      <c r="AJ627" s="3"/>
      <c r="AK627" s="3"/>
      <c r="AL627" s="6"/>
      <c r="AO627" s="7"/>
      <c r="AP627" s="7"/>
      <c r="AQ627" s="7"/>
    </row>
    <row r="628" spans="15:43" x14ac:dyDescent="0.25">
      <c r="O628" s="3"/>
      <c r="P628" s="3"/>
      <c r="Q628" s="3"/>
      <c r="R628" s="3"/>
      <c r="S628" s="3"/>
      <c r="T628" s="3"/>
      <c r="U628" s="3"/>
      <c r="W628" s="3"/>
      <c r="X628" s="3"/>
      <c r="Y628" s="3"/>
      <c r="Z628" s="3"/>
      <c r="AC628" s="3"/>
      <c r="AD628" s="3"/>
      <c r="AE628" s="3"/>
      <c r="AF628" s="3"/>
      <c r="AG628" s="3"/>
      <c r="AH628" s="3"/>
      <c r="AI628" s="3"/>
      <c r="AJ628" s="3"/>
      <c r="AK628" s="3"/>
      <c r="AL628" s="6"/>
      <c r="AO628" s="7"/>
      <c r="AP628" s="7"/>
      <c r="AQ628" s="7"/>
    </row>
    <row r="629" spans="15:43" x14ac:dyDescent="0.25">
      <c r="O629" s="3"/>
      <c r="P629" s="3"/>
      <c r="Q629" s="3"/>
      <c r="R629" s="3"/>
      <c r="S629" s="3"/>
      <c r="T629" s="3"/>
      <c r="U629" s="3"/>
      <c r="W629" s="3"/>
      <c r="X629" s="3"/>
      <c r="Y629" s="3"/>
      <c r="Z629" s="3"/>
      <c r="AC629" s="3"/>
      <c r="AD629" s="3"/>
      <c r="AE629" s="3"/>
      <c r="AF629" s="3"/>
      <c r="AG629" s="3"/>
      <c r="AH629" s="3"/>
      <c r="AI629" s="3"/>
      <c r="AJ629" s="3"/>
      <c r="AK629" s="3"/>
      <c r="AL629" s="6"/>
      <c r="AO629" s="7"/>
      <c r="AP629" s="7"/>
      <c r="AQ629" s="7"/>
    </row>
    <row r="630" spans="15:43" x14ac:dyDescent="0.25">
      <c r="O630" s="3"/>
      <c r="P630" s="3"/>
      <c r="Q630" s="3"/>
      <c r="R630" s="3"/>
      <c r="S630" s="3"/>
      <c r="T630" s="3"/>
      <c r="U630" s="3"/>
      <c r="W630" s="3"/>
      <c r="X630" s="3"/>
      <c r="Y630" s="3"/>
      <c r="Z630" s="3"/>
      <c r="AC630" s="3"/>
      <c r="AD630" s="3"/>
      <c r="AE630" s="3"/>
      <c r="AF630" s="3"/>
      <c r="AG630" s="3"/>
      <c r="AH630" s="3"/>
      <c r="AI630" s="3"/>
      <c r="AJ630" s="3"/>
      <c r="AK630" s="3"/>
      <c r="AL630" s="6"/>
      <c r="AO630" s="7"/>
      <c r="AP630" s="7"/>
      <c r="AQ630" s="7"/>
    </row>
    <row r="631" spans="15:43" x14ac:dyDescent="0.25">
      <c r="O631" s="3"/>
      <c r="P631" s="3"/>
      <c r="Q631" s="3"/>
      <c r="R631" s="3"/>
      <c r="S631" s="3"/>
      <c r="T631" s="3"/>
      <c r="U631" s="3"/>
      <c r="W631" s="3"/>
      <c r="X631" s="3"/>
      <c r="Y631" s="3"/>
      <c r="Z631" s="3"/>
      <c r="AC631" s="3"/>
      <c r="AD631" s="3"/>
      <c r="AE631" s="3"/>
      <c r="AF631" s="3"/>
      <c r="AG631" s="3"/>
      <c r="AH631" s="3"/>
      <c r="AI631" s="3"/>
      <c r="AJ631" s="3"/>
      <c r="AK631" s="3"/>
      <c r="AL631" s="6"/>
      <c r="AO631" s="7"/>
      <c r="AP631" s="7"/>
      <c r="AQ631" s="7"/>
    </row>
    <row r="632" spans="15:43" x14ac:dyDescent="0.25">
      <c r="O632" s="3"/>
      <c r="P632" s="3"/>
      <c r="Q632" s="3"/>
      <c r="R632" s="3"/>
      <c r="S632" s="3"/>
      <c r="T632" s="3"/>
      <c r="U632" s="3"/>
      <c r="W632" s="3"/>
      <c r="X632" s="3"/>
      <c r="Y632" s="3"/>
      <c r="Z632" s="3"/>
      <c r="AC632" s="3"/>
      <c r="AD632" s="3"/>
      <c r="AE632" s="3"/>
      <c r="AF632" s="3"/>
      <c r="AG632" s="3"/>
      <c r="AH632" s="3"/>
      <c r="AI632" s="3"/>
      <c r="AJ632" s="3"/>
      <c r="AK632" s="3"/>
      <c r="AL632" s="6"/>
      <c r="AO632" s="7"/>
      <c r="AP632" s="7"/>
      <c r="AQ632" s="7"/>
    </row>
    <row r="633" spans="15:43" x14ac:dyDescent="0.25">
      <c r="O633" s="3"/>
      <c r="P633" s="3"/>
      <c r="Q633" s="3"/>
      <c r="R633" s="3"/>
      <c r="S633" s="3"/>
      <c r="T633" s="3"/>
      <c r="U633" s="3"/>
      <c r="W633" s="3"/>
      <c r="X633" s="3"/>
      <c r="Y633" s="3"/>
      <c r="Z633" s="3"/>
      <c r="AC633" s="3"/>
      <c r="AD633" s="3"/>
      <c r="AE633" s="3"/>
      <c r="AF633" s="3"/>
      <c r="AG633" s="3"/>
      <c r="AH633" s="3"/>
      <c r="AI633" s="3"/>
      <c r="AJ633" s="3"/>
      <c r="AK633" s="3"/>
      <c r="AL633" s="6"/>
      <c r="AO633" s="7"/>
      <c r="AP633" s="7"/>
      <c r="AQ633" s="7"/>
    </row>
    <row r="634" spans="15:43" x14ac:dyDescent="0.25">
      <c r="O634" s="3"/>
      <c r="P634" s="3"/>
      <c r="Q634" s="3"/>
      <c r="R634" s="3"/>
      <c r="S634" s="3"/>
      <c r="T634" s="3"/>
      <c r="U634" s="3"/>
      <c r="W634" s="3"/>
      <c r="X634" s="3"/>
      <c r="Y634" s="3"/>
      <c r="Z634" s="3"/>
      <c r="AC634" s="3"/>
      <c r="AD634" s="3"/>
      <c r="AE634" s="3"/>
      <c r="AF634" s="3"/>
      <c r="AG634" s="3"/>
      <c r="AH634" s="3"/>
      <c r="AI634" s="3"/>
      <c r="AJ634" s="3"/>
      <c r="AK634" s="3"/>
      <c r="AL634" s="6"/>
      <c r="AO634" s="7"/>
      <c r="AP634" s="7"/>
      <c r="AQ634" s="7"/>
    </row>
    <row r="635" spans="15:43" x14ac:dyDescent="0.25">
      <c r="O635" s="3"/>
      <c r="P635" s="3"/>
      <c r="Q635" s="3"/>
      <c r="R635" s="3"/>
      <c r="S635" s="3"/>
      <c r="T635" s="3"/>
      <c r="U635" s="3"/>
      <c r="W635" s="3"/>
      <c r="X635" s="3"/>
      <c r="Y635" s="3"/>
      <c r="Z635" s="3"/>
      <c r="AC635" s="3"/>
      <c r="AD635" s="3"/>
      <c r="AE635" s="3"/>
      <c r="AF635" s="3"/>
      <c r="AG635" s="3"/>
      <c r="AH635" s="3"/>
      <c r="AI635" s="3"/>
      <c r="AJ635" s="3"/>
      <c r="AK635" s="3"/>
      <c r="AL635" s="6"/>
      <c r="AO635" s="7"/>
      <c r="AP635" s="7"/>
      <c r="AQ635" s="7"/>
    </row>
    <row r="636" spans="15:43" x14ac:dyDescent="0.25">
      <c r="O636" s="3"/>
      <c r="P636" s="3"/>
      <c r="Q636" s="3"/>
      <c r="R636" s="3"/>
      <c r="S636" s="3"/>
      <c r="T636" s="3"/>
      <c r="U636" s="3"/>
      <c r="W636" s="3"/>
      <c r="X636" s="3"/>
      <c r="Y636" s="3"/>
      <c r="Z636" s="3"/>
      <c r="AC636" s="3"/>
      <c r="AD636" s="3"/>
      <c r="AE636" s="3"/>
      <c r="AF636" s="3"/>
      <c r="AG636" s="3"/>
      <c r="AH636" s="3"/>
      <c r="AI636" s="3"/>
      <c r="AJ636" s="3"/>
      <c r="AK636" s="3"/>
      <c r="AL636" s="6"/>
      <c r="AO636" s="7"/>
      <c r="AP636" s="7"/>
      <c r="AQ636" s="7"/>
    </row>
    <row r="637" spans="15:43" x14ac:dyDescent="0.25">
      <c r="O637" s="3"/>
      <c r="P637" s="3"/>
      <c r="Q637" s="3"/>
      <c r="R637" s="3"/>
      <c r="S637" s="3"/>
      <c r="T637" s="4"/>
      <c r="U637" s="4"/>
      <c r="W637" s="4"/>
      <c r="X637" s="4"/>
      <c r="Y637" s="5"/>
      <c r="Z637" s="5"/>
      <c r="AC637" s="4"/>
      <c r="AD637" s="5"/>
      <c r="AI637" s="6"/>
      <c r="AJ637" s="6"/>
      <c r="AK637" s="6"/>
      <c r="AL637" s="6"/>
      <c r="AM637" s="5"/>
      <c r="AN637" s="5"/>
      <c r="AO637" s="7"/>
      <c r="AP637" s="7"/>
      <c r="AQ637" s="7"/>
    </row>
    <row r="638" spans="15:43" x14ac:dyDescent="0.25">
      <c r="O638" s="3"/>
      <c r="T638" s="4"/>
      <c r="Z638" s="5"/>
      <c r="AC638" s="5"/>
      <c r="AI638" s="6"/>
      <c r="AJ638" s="6"/>
      <c r="AL638" s="7"/>
      <c r="AM638" s="6"/>
      <c r="AN638" s="6"/>
    </row>
    <row r="639" spans="15:43" x14ac:dyDescent="0.25">
      <c r="O639" s="3"/>
      <c r="T639" s="4"/>
      <c r="Z639" s="5"/>
      <c r="AC639" s="5"/>
      <c r="AI639" s="6"/>
      <c r="AJ639" s="6"/>
      <c r="AL639" s="7"/>
      <c r="AM639" s="6"/>
      <c r="AN639" s="6"/>
    </row>
    <row r="640" spans="15:43" x14ac:dyDescent="0.25">
      <c r="O640" s="3"/>
      <c r="T640" s="4"/>
      <c r="Z640" s="5"/>
      <c r="AC640" s="5"/>
      <c r="AI640" s="6"/>
      <c r="AJ640" s="6"/>
      <c r="AL640" s="7"/>
      <c r="AM640" s="6"/>
      <c r="AN640" s="6"/>
    </row>
    <row r="641" spans="15:40" x14ac:dyDescent="0.25">
      <c r="O641" s="3"/>
      <c r="T641" s="4"/>
      <c r="Z641" s="5"/>
      <c r="AC641" s="5"/>
      <c r="AI641" s="6"/>
      <c r="AJ641" s="6"/>
      <c r="AL641" s="7"/>
      <c r="AM641" s="6"/>
      <c r="AN641" s="6"/>
    </row>
    <row r="642" spans="15:40" x14ac:dyDescent="0.25">
      <c r="O642" s="3"/>
      <c r="T642" s="4"/>
      <c r="Z642" s="5"/>
      <c r="AC642" s="5"/>
      <c r="AI642" s="6"/>
      <c r="AJ642" s="6"/>
      <c r="AL642" s="7"/>
      <c r="AM642" s="6"/>
      <c r="AN642" s="6"/>
    </row>
    <row r="643" spans="15:40" x14ac:dyDescent="0.25">
      <c r="O643" s="3"/>
      <c r="T643" s="4"/>
      <c r="Z643" s="5"/>
      <c r="AC643" s="5"/>
      <c r="AI643" s="6"/>
      <c r="AJ643" s="6"/>
      <c r="AL643" s="7"/>
      <c r="AM643" s="6"/>
      <c r="AN643" s="6"/>
    </row>
    <row r="644" spans="15:40" x14ac:dyDescent="0.25">
      <c r="O644" s="3"/>
      <c r="T644" s="4"/>
      <c r="Z644" s="5"/>
      <c r="AC644" s="5"/>
      <c r="AI644" s="6"/>
      <c r="AJ644" s="6"/>
      <c r="AL644" s="7"/>
      <c r="AM644" s="6"/>
      <c r="AN644" s="6"/>
    </row>
    <row r="645" spans="15:40" x14ac:dyDescent="0.25">
      <c r="O645" s="3"/>
      <c r="T645" s="4"/>
      <c r="Z645" s="5"/>
      <c r="AC645" s="5"/>
      <c r="AI645" s="6"/>
      <c r="AJ645" s="6"/>
      <c r="AL645" s="7"/>
      <c r="AM645" s="6"/>
      <c r="AN645" s="6"/>
    </row>
    <row r="646" spans="15:40" x14ac:dyDescent="0.25">
      <c r="O646" s="3"/>
      <c r="T646" s="4"/>
      <c r="Z646" s="5"/>
      <c r="AC646" s="5"/>
      <c r="AI646" s="6"/>
      <c r="AJ646" s="6"/>
      <c r="AL646" s="7"/>
      <c r="AM646" s="6"/>
      <c r="AN646" s="6"/>
    </row>
    <row r="647" spans="15:40" x14ac:dyDescent="0.25">
      <c r="O647" s="3"/>
      <c r="T647" s="4"/>
      <c r="Z647" s="5"/>
      <c r="AC647" s="5"/>
      <c r="AI647" s="6"/>
      <c r="AJ647" s="6"/>
      <c r="AL647" s="7"/>
      <c r="AM647" s="6"/>
      <c r="AN647" s="6"/>
    </row>
    <row r="648" spans="15:40" x14ac:dyDescent="0.25">
      <c r="O648" s="3"/>
      <c r="T648" s="4"/>
      <c r="Z648" s="5"/>
      <c r="AC648" s="5"/>
      <c r="AI648" s="6"/>
      <c r="AJ648" s="6"/>
      <c r="AL648" s="7"/>
      <c r="AM648" s="6"/>
      <c r="AN648" s="6"/>
    </row>
    <row r="649" spans="15:40" x14ac:dyDescent="0.25">
      <c r="O649" s="3"/>
      <c r="T649" s="4"/>
      <c r="Z649" s="5"/>
      <c r="AC649" s="5"/>
      <c r="AI649" s="6"/>
      <c r="AJ649" s="6"/>
      <c r="AL649" s="7"/>
      <c r="AM649" s="6"/>
      <c r="AN649" s="6"/>
    </row>
    <row r="650" spans="15:40" x14ac:dyDescent="0.25">
      <c r="O650" s="3"/>
      <c r="T650" s="4"/>
      <c r="Z650" s="5"/>
      <c r="AC650" s="5"/>
      <c r="AI650" s="6"/>
      <c r="AJ650" s="6"/>
      <c r="AL650" s="7"/>
      <c r="AM650" s="6"/>
      <c r="AN650" s="6"/>
    </row>
    <row r="651" spans="15:40" x14ac:dyDescent="0.25">
      <c r="O651" s="3"/>
      <c r="T651" s="4"/>
      <c r="Z651" s="5"/>
      <c r="AC651" s="5"/>
      <c r="AI651" s="6"/>
      <c r="AJ651" s="6"/>
      <c r="AL651" s="7"/>
      <c r="AM651" s="6"/>
      <c r="AN651" s="6"/>
    </row>
    <row r="652" spans="15:40" x14ac:dyDescent="0.25">
      <c r="O652" s="3"/>
      <c r="T652" s="4"/>
      <c r="Z652" s="5"/>
      <c r="AC652" s="5"/>
      <c r="AI652" s="6"/>
      <c r="AJ652" s="6"/>
      <c r="AL652" s="7"/>
      <c r="AM652" s="6"/>
      <c r="AN652" s="6"/>
    </row>
    <row r="653" spans="15:40" x14ac:dyDescent="0.25">
      <c r="O653" s="3"/>
      <c r="T653" s="4"/>
      <c r="Z653" s="5"/>
      <c r="AC653" s="5"/>
      <c r="AI653" s="6"/>
      <c r="AJ653" s="6"/>
      <c r="AL653" s="7"/>
      <c r="AM653" s="6"/>
      <c r="AN653" s="6"/>
    </row>
    <row r="654" spans="15:40" x14ac:dyDescent="0.25">
      <c r="O654" s="3"/>
      <c r="T654" s="4"/>
      <c r="Z654" s="5"/>
      <c r="AC654" s="5"/>
      <c r="AI654" s="6"/>
      <c r="AJ654" s="6"/>
      <c r="AL654" s="7"/>
      <c r="AM654" s="6"/>
      <c r="AN654" s="6"/>
    </row>
    <row r="655" spans="15:40" x14ac:dyDescent="0.25">
      <c r="AC655" s="5"/>
      <c r="AI655" s="6"/>
      <c r="AL655" s="7"/>
      <c r="AM655" s="6"/>
      <c r="AN655" s="6"/>
    </row>
    <row r="656" spans="15:40" x14ac:dyDescent="0.25">
      <c r="AC656" s="5"/>
      <c r="AI656" s="6"/>
      <c r="AL656" s="7"/>
      <c r="AM656" s="6"/>
      <c r="AN656" s="6"/>
    </row>
    <row r="657" spans="29:40" x14ac:dyDescent="0.25">
      <c r="AC657" s="5"/>
      <c r="AI657" s="6"/>
      <c r="AL657" s="7"/>
      <c r="AM657" s="6"/>
      <c r="AN657" s="6"/>
    </row>
    <row r="658" spans="29:40" x14ac:dyDescent="0.25">
      <c r="AC658" s="5"/>
      <c r="AI658" s="6"/>
      <c r="AL658" s="7"/>
      <c r="AM658" s="6"/>
      <c r="AN658" s="6"/>
    </row>
    <row r="659" spans="29:40" x14ac:dyDescent="0.25">
      <c r="AC659" s="5"/>
      <c r="AI659" s="6"/>
      <c r="AL659" s="7"/>
      <c r="AM659" s="6"/>
      <c r="AN659" s="6"/>
    </row>
    <row r="660" spans="29:40" x14ac:dyDescent="0.25">
      <c r="AC660" s="5"/>
      <c r="AI660" s="6"/>
      <c r="AL660" s="7"/>
      <c r="AM660" s="6"/>
      <c r="AN660" s="6"/>
    </row>
    <row r="661" spans="29:40" x14ac:dyDescent="0.25">
      <c r="AC661" s="5"/>
      <c r="AI661" s="6"/>
      <c r="AL661" s="7"/>
      <c r="AM661" s="6"/>
      <c r="AN661" s="6"/>
    </row>
    <row r="662" spans="29:40" x14ac:dyDescent="0.25">
      <c r="AC662" s="5"/>
      <c r="AI662" s="6"/>
      <c r="AL662" s="7"/>
      <c r="AM662" s="6"/>
      <c r="AN662" s="6"/>
    </row>
    <row r="663" spans="29:40" x14ac:dyDescent="0.25">
      <c r="AC663" s="5"/>
      <c r="AI663" s="6"/>
      <c r="AL663" s="7"/>
      <c r="AM663" s="6"/>
      <c r="AN663" s="6"/>
    </row>
    <row r="664" spans="29:40" x14ac:dyDescent="0.25">
      <c r="AC664" s="5"/>
      <c r="AI664" s="6"/>
      <c r="AL664" s="7"/>
      <c r="AM664" s="6"/>
      <c r="AN664" s="6"/>
    </row>
    <row r="665" spans="29:40" x14ac:dyDescent="0.25">
      <c r="AC665" s="5"/>
      <c r="AI665" s="6"/>
      <c r="AL665" s="7"/>
      <c r="AM665" s="6"/>
      <c r="AN665" s="6"/>
    </row>
    <row r="666" spans="29:40" x14ac:dyDescent="0.25">
      <c r="AC666" s="5"/>
      <c r="AI666" s="6"/>
      <c r="AL666" s="7"/>
      <c r="AM666" s="6"/>
      <c r="AN666" s="6"/>
    </row>
    <row r="667" spans="29:40" x14ac:dyDescent="0.25">
      <c r="AC667" s="5"/>
      <c r="AI667" s="6"/>
      <c r="AL667" s="7"/>
      <c r="AM667" s="6"/>
      <c r="AN667" s="6"/>
    </row>
    <row r="668" spans="29:40" x14ac:dyDescent="0.25">
      <c r="AC668" s="5"/>
      <c r="AI668" s="6"/>
      <c r="AL668" s="7"/>
      <c r="AM668" s="6"/>
      <c r="AN668" s="6"/>
    </row>
    <row r="669" spans="29:40" x14ac:dyDescent="0.25">
      <c r="AC669" s="5"/>
      <c r="AI669" s="6"/>
      <c r="AL669" s="7"/>
      <c r="AM669" s="6"/>
      <c r="AN669" s="6"/>
    </row>
    <row r="670" spans="29:40" x14ac:dyDescent="0.25">
      <c r="AC670" s="5"/>
      <c r="AI670" s="6"/>
      <c r="AL670" s="7"/>
      <c r="AM670" s="6"/>
      <c r="AN670" s="6"/>
    </row>
    <row r="671" spans="29:40" x14ac:dyDescent="0.25">
      <c r="AC671" s="5"/>
      <c r="AI671" s="6"/>
      <c r="AL671" s="7"/>
      <c r="AM671" s="6"/>
      <c r="AN671" s="6"/>
    </row>
    <row r="672" spans="29:40" x14ac:dyDescent="0.25">
      <c r="AC672" s="5"/>
      <c r="AI672" s="6"/>
      <c r="AL672" s="7"/>
      <c r="AM672" s="6"/>
      <c r="AN672" s="6"/>
    </row>
    <row r="673" spans="29:40" x14ac:dyDescent="0.25">
      <c r="AC673" s="5"/>
      <c r="AI673" s="6"/>
      <c r="AL673" s="7"/>
      <c r="AM673" s="6"/>
      <c r="AN673" s="6"/>
    </row>
    <row r="674" spans="29:40" x14ac:dyDescent="0.25">
      <c r="AC674" s="5"/>
      <c r="AI674" s="6"/>
      <c r="AL674" s="7"/>
      <c r="AM674" s="6"/>
      <c r="AN674" s="6"/>
    </row>
    <row r="675" spans="29:40" x14ac:dyDescent="0.25">
      <c r="AC675" s="5"/>
      <c r="AI675" s="6"/>
      <c r="AL675" s="7"/>
      <c r="AM675" s="6"/>
      <c r="AN675" s="6"/>
    </row>
    <row r="676" spans="29:40" x14ac:dyDescent="0.25">
      <c r="AD676" s="5"/>
      <c r="AI676" s="6"/>
      <c r="AL676" s="7"/>
      <c r="AM676" s="6"/>
      <c r="AN676" s="6"/>
    </row>
    <row r="677" spans="29:40" x14ac:dyDescent="0.25">
      <c r="AD677" s="5"/>
      <c r="AI677" s="6"/>
      <c r="AL677" s="7"/>
      <c r="AM677" s="6"/>
      <c r="AN677" s="6"/>
    </row>
    <row r="678" spans="29:40" x14ac:dyDescent="0.25">
      <c r="AD678" s="5"/>
      <c r="AI678" s="6"/>
      <c r="AL678" s="7"/>
      <c r="AM678" s="6"/>
      <c r="AN678" s="6"/>
    </row>
    <row r="679" spans="29:40" x14ac:dyDescent="0.25">
      <c r="AD679" s="5"/>
      <c r="AI679" s="6"/>
      <c r="AL679" s="7"/>
      <c r="AM679" s="6"/>
      <c r="AN679" s="6"/>
    </row>
    <row r="680" spans="29:40" x14ac:dyDescent="0.25">
      <c r="AD680" s="5"/>
      <c r="AI680" s="6"/>
      <c r="AL680" s="7"/>
      <c r="AM680" s="6"/>
      <c r="AN680" s="6"/>
    </row>
    <row r="681" spans="29:40" x14ac:dyDescent="0.25">
      <c r="AD681" s="5"/>
      <c r="AI681" s="6"/>
      <c r="AL681" s="7"/>
      <c r="AM681" s="6"/>
      <c r="AN681" s="6"/>
    </row>
    <row r="682" spans="29:40" x14ac:dyDescent="0.25">
      <c r="AD682" s="5"/>
      <c r="AI682" s="6"/>
      <c r="AL682" s="7"/>
      <c r="AM682" s="6"/>
      <c r="AN682" s="6"/>
    </row>
    <row r="683" spans="29:40" x14ac:dyDescent="0.25">
      <c r="AD683" s="5"/>
      <c r="AI683" s="6"/>
      <c r="AL683" s="7"/>
      <c r="AM683" s="6"/>
      <c r="AN683" s="6"/>
    </row>
    <row r="684" spans="29:40" x14ac:dyDescent="0.25">
      <c r="AD684" s="5"/>
      <c r="AI684" s="6"/>
      <c r="AL684" s="7"/>
      <c r="AM684" s="6"/>
      <c r="AN684" s="6"/>
    </row>
    <row r="685" spans="29:40" x14ac:dyDescent="0.25">
      <c r="AD685" s="5"/>
      <c r="AI685" s="6"/>
      <c r="AL685" s="7"/>
      <c r="AM685" s="6"/>
      <c r="AN685" s="6"/>
    </row>
    <row r="686" spans="29:40" x14ac:dyDescent="0.25">
      <c r="AD686" s="5"/>
      <c r="AI686" s="6"/>
      <c r="AL686" s="7"/>
      <c r="AM686" s="6"/>
      <c r="AN686" s="6"/>
    </row>
    <row r="687" spans="29:40" x14ac:dyDescent="0.25">
      <c r="AD687" s="5"/>
      <c r="AI687" s="6"/>
      <c r="AL687" s="7"/>
      <c r="AM687" s="6"/>
      <c r="AN687" s="6"/>
    </row>
    <row r="688" spans="29:40" x14ac:dyDescent="0.25">
      <c r="AD688" s="5"/>
      <c r="AI688" s="6"/>
      <c r="AL688" s="7"/>
      <c r="AM688" s="6"/>
      <c r="AN688" s="6"/>
    </row>
    <row r="689" spans="30:40" x14ac:dyDescent="0.25">
      <c r="AD689" s="5"/>
      <c r="AI689" s="6"/>
      <c r="AL689" s="7"/>
      <c r="AM689" s="6"/>
      <c r="AN689" s="6"/>
    </row>
    <row r="690" spans="30:40" x14ac:dyDescent="0.25">
      <c r="AD690" s="5"/>
      <c r="AI690" s="6"/>
      <c r="AL690" s="7"/>
      <c r="AM690" s="6"/>
      <c r="AN690" s="6"/>
    </row>
    <row r="691" spans="30:40" x14ac:dyDescent="0.25">
      <c r="AD691" s="5"/>
      <c r="AI691" s="6"/>
      <c r="AL691" s="7"/>
      <c r="AM691" s="6"/>
      <c r="AN691" s="6"/>
    </row>
    <row r="692" spans="30:40" x14ac:dyDescent="0.25">
      <c r="AD692" s="5"/>
      <c r="AI692" s="6"/>
      <c r="AL692" s="7"/>
      <c r="AM692" s="6"/>
      <c r="AN692" s="6"/>
    </row>
    <row r="693" spans="30:40" x14ac:dyDescent="0.25">
      <c r="AD693" s="5"/>
      <c r="AI693" s="6"/>
      <c r="AL693" s="7"/>
      <c r="AM693" s="6"/>
      <c r="AN693" s="6"/>
    </row>
    <row r="694" spans="30:40" x14ac:dyDescent="0.25">
      <c r="AD694" s="5"/>
      <c r="AI694" s="6"/>
      <c r="AL694" s="7"/>
    </row>
    <row r="695" spans="30:40" x14ac:dyDescent="0.25">
      <c r="AD695" s="5"/>
      <c r="AI695" s="6"/>
      <c r="AL695" s="7"/>
    </row>
    <row r="696" spans="30:40" x14ac:dyDescent="0.25">
      <c r="AD696" s="5"/>
      <c r="AI696" s="6"/>
      <c r="AL696" s="7"/>
    </row>
    <row r="697" spans="30:40" x14ac:dyDescent="0.25">
      <c r="AD697" s="5"/>
      <c r="AI697" s="6"/>
      <c r="AL697" s="7"/>
    </row>
    <row r="698" spans="30:40" x14ac:dyDescent="0.25">
      <c r="AD698" s="5"/>
      <c r="AI698" s="6"/>
      <c r="AL698" s="7"/>
    </row>
    <row r="699" spans="30:40" x14ac:dyDescent="0.25">
      <c r="AD699" s="5"/>
      <c r="AI699" s="6"/>
      <c r="AL699" s="7"/>
    </row>
    <row r="700" spans="30:40" x14ac:dyDescent="0.25">
      <c r="AD700" s="5"/>
      <c r="AI700" s="6"/>
      <c r="AL700" s="7"/>
    </row>
    <row r="701" spans="30:40" x14ac:dyDescent="0.25">
      <c r="AD701" s="5"/>
      <c r="AI701" s="6"/>
      <c r="AL701" s="7"/>
    </row>
    <row r="702" spans="30:40" x14ac:dyDescent="0.25">
      <c r="AD702" s="5"/>
      <c r="AI702" s="6"/>
      <c r="AL702" s="7"/>
    </row>
    <row r="703" spans="30:40" x14ac:dyDescent="0.25">
      <c r="AD703" s="5"/>
      <c r="AI703" s="6"/>
      <c r="AL703" s="7"/>
    </row>
    <row r="704" spans="30:40" x14ac:dyDescent="0.25">
      <c r="AD704" s="5"/>
      <c r="AI704" s="6"/>
      <c r="AL704" s="7"/>
    </row>
    <row r="705" spans="30:38" x14ac:dyDescent="0.25">
      <c r="AD705" s="5"/>
      <c r="AI705" s="6"/>
      <c r="AL705" s="7"/>
    </row>
    <row r="706" spans="30:38" x14ac:dyDescent="0.25">
      <c r="AD706" s="5"/>
      <c r="AI706" s="6"/>
      <c r="AL706" s="7"/>
    </row>
    <row r="707" spans="30:38" x14ac:dyDescent="0.25">
      <c r="AD707" s="5"/>
      <c r="AI707" s="6"/>
      <c r="AL707" s="7"/>
    </row>
    <row r="708" spans="30:38" x14ac:dyDescent="0.25">
      <c r="AD708" s="5"/>
      <c r="AI708" s="6"/>
      <c r="AL708" s="7"/>
    </row>
    <row r="709" spans="30:38" x14ac:dyDescent="0.25">
      <c r="AD709" s="5"/>
      <c r="AI709" s="6"/>
      <c r="AL709" s="7"/>
    </row>
    <row r="710" spans="30:38" x14ac:dyDescent="0.25">
      <c r="AD710" s="5"/>
      <c r="AI710" s="6"/>
      <c r="AL710" s="7"/>
    </row>
    <row r="711" spans="30:38" x14ac:dyDescent="0.25">
      <c r="AD711" s="5"/>
      <c r="AI711" s="6"/>
      <c r="AL711" s="7"/>
    </row>
    <row r="712" spans="30:38" x14ac:dyDescent="0.25">
      <c r="AD712" s="5"/>
      <c r="AI712" s="6"/>
      <c r="AL712" s="7"/>
    </row>
    <row r="713" spans="30:38" x14ac:dyDescent="0.25">
      <c r="AD713" s="5"/>
      <c r="AI713" s="6"/>
      <c r="AL713" s="7"/>
    </row>
    <row r="714" spans="30:38" x14ac:dyDescent="0.25">
      <c r="AD714" s="5"/>
      <c r="AI714" s="6"/>
      <c r="AL714" s="7"/>
    </row>
    <row r="715" spans="30:38" x14ac:dyDescent="0.25">
      <c r="AD715" s="5"/>
      <c r="AI715" s="6"/>
      <c r="AL715" s="7"/>
    </row>
    <row r="716" spans="30:38" x14ac:dyDescent="0.25">
      <c r="AD716" s="5"/>
      <c r="AI716" s="6"/>
      <c r="AL716" s="7"/>
    </row>
    <row r="717" spans="30:38" x14ac:dyDescent="0.25">
      <c r="AD717" s="5"/>
      <c r="AI717" s="6"/>
      <c r="AL717" s="7"/>
    </row>
    <row r="718" spans="30:38" x14ac:dyDescent="0.25">
      <c r="AD718" s="5"/>
      <c r="AI718" s="6"/>
      <c r="AL718" s="7"/>
    </row>
    <row r="719" spans="30:38" x14ac:dyDescent="0.25">
      <c r="AD719" s="5"/>
      <c r="AI719" s="6"/>
      <c r="AL719" s="7"/>
    </row>
    <row r="720" spans="30:38" x14ac:dyDescent="0.25">
      <c r="AD720" s="5"/>
      <c r="AI720" s="6"/>
      <c r="AL720" s="7"/>
    </row>
    <row r="721" spans="30:38" x14ac:dyDescent="0.25">
      <c r="AD721" s="5"/>
      <c r="AI721" s="6"/>
      <c r="AL721" s="7"/>
    </row>
    <row r="722" spans="30:38" x14ac:dyDescent="0.25">
      <c r="AD722" s="5"/>
      <c r="AI722" s="6"/>
      <c r="AL722" s="7"/>
    </row>
    <row r="723" spans="30:38" x14ac:dyDescent="0.25">
      <c r="AD723" s="5"/>
      <c r="AI723" s="6"/>
      <c r="AL723" s="7"/>
    </row>
    <row r="724" spans="30:38" x14ac:dyDescent="0.25">
      <c r="AD724" s="5"/>
      <c r="AI724" s="6"/>
      <c r="AL724" s="7"/>
    </row>
    <row r="725" spans="30:38" x14ac:dyDescent="0.25">
      <c r="AD725" s="5"/>
      <c r="AI725" s="6"/>
      <c r="AL725" s="7"/>
    </row>
    <row r="726" spans="30:38" x14ac:dyDescent="0.25">
      <c r="AD726" s="5"/>
      <c r="AI726" s="6"/>
      <c r="AL726" s="7"/>
    </row>
    <row r="727" spans="30:38" x14ac:dyDescent="0.25">
      <c r="AD727" s="5"/>
      <c r="AI727" s="6"/>
      <c r="AL727" s="7"/>
    </row>
    <row r="728" spans="30:38" x14ac:dyDescent="0.25">
      <c r="AD728" s="5"/>
      <c r="AI728" s="6"/>
      <c r="AL728" s="7"/>
    </row>
    <row r="729" spans="30:38" x14ac:dyDescent="0.25">
      <c r="AD729" s="5"/>
      <c r="AI729" s="6"/>
      <c r="AL729" s="7"/>
    </row>
    <row r="730" spans="30:38" x14ac:dyDescent="0.25">
      <c r="AD730" s="5"/>
      <c r="AI730" s="6"/>
      <c r="AL730" s="7"/>
    </row>
    <row r="731" spans="30:38" x14ac:dyDescent="0.25">
      <c r="AD731" s="5"/>
      <c r="AI731" s="6"/>
      <c r="AL731" s="7"/>
    </row>
    <row r="732" spans="30:38" x14ac:dyDescent="0.25">
      <c r="AD732" s="5"/>
      <c r="AI732" s="6"/>
      <c r="AL732" s="7"/>
    </row>
    <row r="733" spans="30:38" x14ac:dyDescent="0.25">
      <c r="AD733" s="5"/>
      <c r="AI733" s="6"/>
      <c r="AL733" s="7"/>
    </row>
    <row r="734" spans="30:38" x14ac:dyDescent="0.25">
      <c r="AD734" s="5"/>
      <c r="AI734" s="6"/>
      <c r="AL734" s="7"/>
    </row>
    <row r="735" spans="30:38" x14ac:dyDescent="0.25">
      <c r="AD735" s="5"/>
      <c r="AI735" s="6"/>
      <c r="AL735" s="7"/>
    </row>
    <row r="736" spans="30:38" x14ac:dyDescent="0.25">
      <c r="AD736" s="5"/>
      <c r="AI736" s="6"/>
      <c r="AL736" s="7"/>
    </row>
    <row r="737" spans="30:38" x14ac:dyDescent="0.25">
      <c r="AD737" s="5"/>
      <c r="AI737" s="6"/>
      <c r="AL737" s="7"/>
    </row>
    <row r="738" spans="30:38" x14ac:dyDescent="0.25">
      <c r="AD738" s="5"/>
      <c r="AI738" s="6"/>
      <c r="AL738" s="7"/>
    </row>
    <row r="739" spans="30:38" x14ac:dyDescent="0.25">
      <c r="AD739" s="5"/>
      <c r="AI739" s="6"/>
      <c r="AL739" s="7"/>
    </row>
    <row r="740" spans="30:38" x14ac:dyDescent="0.25">
      <c r="AD740" s="5"/>
      <c r="AI740" s="6"/>
      <c r="AL740" s="7"/>
    </row>
    <row r="741" spans="30:38" x14ac:dyDescent="0.25">
      <c r="AD741" s="5"/>
      <c r="AI741" s="6"/>
      <c r="AL741" s="7"/>
    </row>
    <row r="742" spans="30:38" x14ac:dyDescent="0.25">
      <c r="AD742" s="5"/>
      <c r="AI742" s="6"/>
      <c r="AL742" s="7"/>
    </row>
    <row r="743" spans="30:38" x14ac:dyDescent="0.25">
      <c r="AD743" s="5"/>
      <c r="AI743" s="6"/>
      <c r="AL743" s="7"/>
    </row>
    <row r="744" spans="30:38" x14ac:dyDescent="0.25">
      <c r="AD744" s="5"/>
      <c r="AI744" s="6"/>
      <c r="AL744" s="7"/>
    </row>
    <row r="745" spans="30:38" x14ac:dyDescent="0.25">
      <c r="AD745" s="5"/>
      <c r="AI745" s="6"/>
      <c r="AL745" s="7"/>
    </row>
    <row r="746" spans="30:38" x14ac:dyDescent="0.25">
      <c r="AD746" s="5"/>
      <c r="AI746" s="6"/>
      <c r="AL746" s="7"/>
    </row>
    <row r="747" spans="30:38" x14ac:dyDescent="0.25">
      <c r="AD747" s="5"/>
      <c r="AI747" s="6"/>
      <c r="AL747" s="7"/>
    </row>
    <row r="748" spans="30:38" x14ac:dyDescent="0.25">
      <c r="AD748" s="5"/>
      <c r="AI748" s="6"/>
      <c r="AL748" s="7"/>
    </row>
    <row r="749" spans="30:38" x14ac:dyDescent="0.25">
      <c r="AD749" s="5"/>
      <c r="AI749" s="6"/>
      <c r="AL749" s="7"/>
    </row>
    <row r="750" spans="30:38" x14ac:dyDescent="0.25">
      <c r="AD750" s="5"/>
      <c r="AI750" s="6"/>
      <c r="AL750" s="7"/>
    </row>
    <row r="751" spans="30:38" x14ac:dyDescent="0.25">
      <c r="AD751" s="5"/>
      <c r="AI751" s="6"/>
      <c r="AL751" s="7"/>
    </row>
    <row r="752" spans="30:38" x14ac:dyDescent="0.25">
      <c r="AD752" s="5"/>
      <c r="AI752" s="6"/>
      <c r="AL752" s="7"/>
    </row>
    <row r="753" spans="30:38" x14ac:dyDescent="0.25">
      <c r="AD753" s="5"/>
      <c r="AI753" s="6"/>
      <c r="AL753" s="7"/>
    </row>
    <row r="754" spans="30:38" x14ac:dyDescent="0.25">
      <c r="AD754" s="5"/>
      <c r="AI754" s="6"/>
      <c r="AL754" s="7"/>
    </row>
    <row r="755" spans="30:38" x14ac:dyDescent="0.25">
      <c r="AD755" s="5"/>
      <c r="AI755" s="6"/>
      <c r="AL755" s="7"/>
    </row>
    <row r="756" spans="30:38" x14ac:dyDescent="0.25">
      <c r="AD756" s="5"/>
      <c r="AI756" s="6"/>
      <c r="AL756" s="7"/>
    </row>
    <row r="757" spans="30:38" x14ac:dyDescent="0.25">
      <c r="AD757" s="5"/>
      <c r="AI757" s="6"/>
      <c r="AL757" s="7"/>
    </row>
    <row r="758" spans="30:38" x14ac:dyDescent="0.25">
      <c r="AD758" s="5"/>
      <c r="AI758" s="6"/>
      <c r="AL758" s="7"/>
    </row>
    <row r="759" spans="30:38" x14ac:dyDescent="0.25">
      <c r="AD759" s="5"/>
      <c r="AI759" s="6"/>
      <c r="AL759" s="7"/>
    </row>
    <row r="760" spans="30:38" x14ac:dyDescent="0.25">
      <c r="AD760" s="5"/>
      <c r="AI760" s="6"/>
      <c r="AL760" s="7"/>
    </row>
    <row r="761" spans="30:38" x14ac:dyDescent="0.25">
      <c r="AD761" s="5"/>
      <c r="AI761" s="6"/>
      <c r="AL761" s="7"/>
    </row>
    <row r="762" spans="30:38" x14ac:dyDescent="0.25">
      <c r="AD762" s="5"/>
      <c r="AI762" s="6"/>
      <c r="AL762" s="7"/>
    </row>
    <row r="763" spans="30:38" x14ac:dyDescent="0.25">
      <c r="AD763" s="5"/>
      <c r="AI763" s="6"/>
      <c r="AL763" s="7"/>
    </row>
    <row r="764" spans="30:38" x14ac:dyDescent="0.25">
      <c r="AD764" s="5"/>
      <c r="AI764" s="6"/>
      <c r="AL764" s="7"/>
    </row>
    <row r="765" spans="30:38" x14ac:dyDescent="0.25">
      <c r="AD765" s="5"/>
      <c r="AI765" s="6"/>
      <c r="AL765" s="7"/>
    </row>
    <row r="766" spans="30:38" x14ac:dyDescent="0.25">
      <c r="AD766" s="5"/>
      <c r="AI766" s="6"/>
      <c r="AL766" s="7"/>
    </row>
    <row r="767" spans="30:38" x14ac:dyDescent="0.25">
      <c r="AD767" s="5"/>
      <c r="AI767" s="6"/>
      <c r="AL767" s="7"/>
    </row>
    <row r="768" spans="30:38" x14ac:dyDescent="0.25">
      <c r="AD768" s="5"/>
      <c r="AI768" s="6"/>
      <c r="AL768" s="7"/>
    </row>
    <row r="769" spans="30:38" x14ac:dyDescent="0.25">
      <c r="AD769" s="5"/>
      <c r="AI769" s="6"/>
      <c r="AL769" s="7"/>
    </row>
    <row r="770" spans="30:38" x14ac:dyDescent="0.25">
      <c r="AD770" s="5"/>
      <c r="AI770" s="6"/>
      <c r="AL770" s="7"/>
    </row>
    <row r="771" spans="30:38" x14ac:dyDescent="0.25">
      <c r="AD771" s="5"/>
      <c r="AI771" s="6"/>
      <c r="AL771" s="7"/>
    </row>
    <row r="772" spans="30:38" x14ac:dyDescent="0.25">
      <c r="AD772" s="5"/>
      <c r="AI772" s="6"/>
      <c r="AL772" s="7"/>
    </row>
    <row r="773" spans="30:38" x14ac:dyDescent="0.25">
      <c r="AD773" s="5"/>
      <c r="AI773" s="6"/>
      <c r="AL773" s="7"/>
    </row>
    <row r="774" spans="30:38" x14ac:dyDescent="0.25">
      <c r="AD774" s="5"/>
      <c r="AI774" s="6"/>
      <c r="AL774" s="7"/>
    </row>
    <row r="775" spans="30:38" x14ac:dyDescent="0.25">
      <c r="AD775" s="5"/>
      <c r="AI775" s="6"/>
      <c r="AL775" s="7"/>
    </row>
    <row r="776" spans="30:38" x14ac:dyDescent="0.25">
      <c r="AD776" s="5"/>
      <c r="AI776" s="6"/>
      <c r="AL776" s="7"/>
    </row>
    <row r="777" spans="30:38" x14ac:dyDescent="0.25">
      <c r="AD777" s="5"/>
      <c r="AI777" s="6"/>
      <c r="AL777" s="7"/>
    </row>
    <row r="778" spans="30:38" x14ac:dyDescent="0.25">
      <c r="AD778" s="5"/>
      <c r="AI778" s="6"/>
      <c r="AL778" s="7"/>
    </row>
    <row r="779" spans="30:38" x14ac:dyDescent="0.25">
      <c r="AD779" s="5"/>
      <c r="AI779" s="6"/>
      <c r="AL779" s="7"/>
    </row>
    <row r="780" spans="30:38" x14ac:dyDescent="0.25">
      <c r="AD780" s="5"/>
      <c r="AI780" s="6"/>
      <c r="AL780" s="7"/>
    </row>
    <row r="781" spans="30:38" x14ac:dyDescent="0.25">
      <c r="AD781" s="5"/>
      <c r="AI781" s="6"/>
      <c r="AL781" s="7"/>
    </row>
    <row r="782" spans="30:38" x14ac:dyDescent="0.25">
      <c r="AD782" s="5"/>
      <c r="AI782" s="6"/>
      <c r="AL782" s="7"/>
    </row>
    <row r="783" spans="30:38" x14ac:dyDescent="0.25">
      <c r="AD783" s="5"/>
      <c r="AI783" s="6"/>
      <c r="AL783" s="7"/>
    </row>
    <row r="784" spans="30:38" x14ac:dyDescent="0.25">
      <c r="AD784" s="5"/>
      <c r="AI784" s="6"/>
      <c r="AL784" s="7"/>
    </row>
    <row r="785" spans="30:38" x14ac:dyDescent="0.25">
      <c r="AD785" s="5"/>
      <c r="AI785" s="6"/>
      <c r="AL785" s="7"/>
    </row>
    <row r="786" spans="30:38" x14ac:dyDescent="0.25">
      <c r="AD786" s="5"/>
      <c r="AI786" s="6"/>
      <c r="AL786" s="7"/>
    </row>
    <row r="787" spans="30:38" x14ac:dyDescent="0.25">
      <c r="AD787" s="5"/>
      <c r="AI787" s="6"/>
      <c r="AL787" s="7"/>
    </row>
    <row r="788" spans="30:38" x14ac:dyDescent="0.25">
      <c r="AD788" s="5"/>
      <c r="AI788" s="6"/>
      <c r="AL788" s="7"/>
    </row>
    <row r="789" spans="30:38" x14ac:dyDescent="0.25">
      <c r="AD789" s="5"/>
      <c r="AI789" s="6"/>
      <c r="AL789" s="7"/>
    </row>
    <row r="790" spans="30:38" x14ac:dyDescent="0.25">
      <c r="AD790" s="5"/>
      <c r="AI790" s="6"/>
      <c r="AL790" s="7"/>
    </row>
    <row r="791" spans="30:38" x14ac:dyDescent="0.25">
      <c r="AD791" s="5"/>
      <c r="AI791" s="6"/>
      <c r="AL791" s="7"/>
    </row>
    <row r="792" spans="30:38" x14ac:dyDescent="0.25">
      <c r="AD792" s="5"/>
      <c r="AI792" s="6"/>
      <c r="AL792" s="7"/>
    </row>
    <row r="793" spans="30:38" x14ac:dyDescent="0.25">
      <c r="AD793" s="5"/>
      <c r="AI793" s="6"/>
      <c r="AL793" s="7"/>
    </row>
    <row r="794" spans="30:38" x14ac:dyDescent="0.25">
      <c r="AD794" s="5"/>
      <c r="AI794" s="6"/>
      <c r="AL794" s="7"/>
    </row>
    <row r="795" spans="30:38" x14ac:dyDescent="0.25">
      <c r="AD795" s="5"/>
      <c r="AI795" s="6"/>
      <c r="AL795" s="7"/>
    </row>
    <row r="796" spans="30:38" x14ac:dyDescent="0.25">
      <c r="AD796" s="5"/>
      <c r="AI796" s="6"/>
      <c r="AL796" s="7"/>
    </row>
    <row r="797" spans="30:38" x14ac:dyDescent="0.25">
      <c r="AD797" s="5"/>
      <c r="AI797" s="6"/>
      <c r="AL797" s="7"/>
    </row>
    <row r="798" spans="30:38" x14ac:dyDescent="0.25">
      <c r="AD798" s="5"/>
      <c r="AI798" s="6"/>
      <c r="AL798" s="7"/>
    </row>
    <row r="799" spans="30:38" x14ac:dyDescent="0.25">
      <c r="AD799" s="5"/>
      <c r="AI799" s="6"/>
      <c r="AL799" s="7"/>
    </row>
    <row r="800" spans="30:38" x14ac:dyDescent="0.25">
      <c r="AD800" s="5"/>
      <c r="AI800" s="6"/>
      <c r="AL800" s="7"/>
    </row>
    <row r="801" spans="25:38" x14ac:dyDescent="0.25">
      <c r="AD801" s="5"/>
      <c r="AI801" s="6"/>
      <c r="AL801" s="7"/>
    </row>
    <row r="802" spans="25:38" x14ac:dyDescent="0.25">
      <c r="Y802" s="5"/>
      <c r="AI802" s="6"/>
      <c r="AL802" s="7"/>
    </row>
    <row r="803" spans="25:38" x14ac:dyDescent="0.25">
      <c r="Y803" s="5"/>
      <c r="AI803" s="6"/>
      <c r="AL803" s="7"/>
    </row>
    <row r="804" spans="25:38" x14ac:dyDescent="0.25">
      <c r="Y804" s="5"/>
      <c r="AI804" s="6"/>
      <c r="AL804" s="7"/>
    </row>
    <row r="805" spans="25:38" x14ac:dyDescent="0.25">
      <c r="Y805" s="5"/>
      <c r="AI805" s="6"/>
      <c r="AL805" s="7"/>
    </row>
    <row r="806" spans="25:38" x14ac:dyDescent="0.25">
      <c r="Y806" s="5"/>
      <c r="AI806" s="6"/>
      <c r="AL806" s="7"/>
    </row>
    <row r="807" spans="25:38" x14ac:dyDescent="0.25">
      <c r="Y807" s="5"/>
      <c r="AI807" s="6"/>
      <c r="AL807" s="7"/>
    </row>
    <row r="808" spans="25:38" x14ac:dyDescent="0.25">
      <c r="Y808" s="5"/>
      <c r="AI808" s="6"/>
      <c r="AL808" s="7"/>
    </row>
    <row r="809" spans="25:38" x14ac:dyDescent="0.25">
      <c r="Y809" s="5"/>
      <c r="AI809" s="6"/>
      <c r="AL809" s="7"/>
    </row>
    <row r="810" spans="25:38" x14ac:dyDescent="0.25">
      <c r="Y810" s="5"/>
      <c r="AI810" s="6"/>
      <c r="AL810" s="7"/>
    </row>
    <row r="811" spans="25:38" x14ac:dyDescent="0.25">
      <c r="Y811" s="5"/>
      <c r="AI811" s="6"/>
      <c r="AL811" s="7"/>
    </row>
    <row r="812" spans="25:38" x14ac:dyDescent="0.25">
      <c r="Y812" s="5"/>
      <c r="AI812" s="6"/>
      <c r="AL812" s="7"/>
    </row>
    <row r="813" spans="25:38" x14ac:dyDescent="0.25">
      <c r="Y813" s="5"/>
      <c r="AI813" s="6"/>
      <c r="AL813" s="7"/>
    </row>
    <row r="814" spans="25:38" x14ac:dyDescent="0.25">
      <c r="Y814" s="5"/>
      <c r="AI814" s="6"/>
      <c r="AL814" s="7"/>
    </row>
    <row r="815" spans="25:38" x14ac:dyDescent="0.25">
      <c r="Y815" s="5"/>
      <c r="AI815" s="6"/>
      <c r="AL815" s="7"/>
    </row>
    <row r="816" spans="25:38" x14ac:dyDescent="0.25">
      <c r="Y816" s="5"/>
      <c r="AI816" s="6"/>
      <c r="AL816" s="7"/>
    </row>
    <row r="817" spans="25:38" x14ac:dyDescent="0.25">
      <c r="Y817" s="5"/>
      <c r="AI817" s="6"/>
      <c r="AL817" s="7"/>
    </row>
    <row r="818" spans="25:38" x14ac:dyDescent="0.25">
      <c r="Y818" s="5"/>
      <c r="AI818" s="6"/>
      <c r="AL818" s="7"/>
    </row>
    <row r="819" spans="25:38" x14ac:dyDescent="0.25">
      <c r="Y819" s="5"/>
      <c r="AI819" s="6"/>
      <c r="AL819" s="7"/>
    </row>
    <row r="820" spans="25:38" x14ac:dyDescent="0.25">
      <c r="Y820" s="5"/>
      <c r="AI820" s="6"/>
      <c r="AL820" s="7"/>
    </row>
    <row r="821" spans="25:38" x14ac:dyDescent="0.25">
      <c r="Y821" s="5"/>
      <c r="AI821" s="6"/>
      <c r="AL821" s="7"/>
    </row>
    <row r="822" spans="25:38" x14ac:dyDescent="0.25">
      <c r="Y822" s="5"/>
      <c r="AI822" s="6"/>
      <c r="AL822" s="7"/>
    </row>
    <row r="823" spans="25:38" x14ac:dyDescent="0.25">
      <c r="Y823" s="5"/>
      <c r="AI823" s="6"/>
      <c r="AL823" s="7"/>
    </row>
    <row r="824" spans="25:38" x14ac:dyDescent="0.25">
      <c r="Y824" s="5"/>
      <c r="AI824" s="6"/>
      <c r="AL824" s="7"/>
    </row>
    <row r="825" spans="25:38" x14ac:dyDescent="0.25">
      <c r="Y825" s="5"/>
      <c r="AI825" s="6"/>
      <c r="AL825" s="7"/>
    </row>
    <row r="826" spans="25:38" x14ac:dyDescent="0.25">
      <c r="Y826" s="5"/>
      <c r="AI826" s="6"/>
      <c r="AL826" s="7"/>
    </row>
    <row r="827" spans="25:38" x14ac:dyDescent="0.25">
      <c r="Y827" s="5"/>
      <c r="AI827" s="6"/>
      <c r="AL827" s="7"/>
    </row>
    <row r="828" spans="25:38" x14ac:dyDescent="0.25">
      <c r="Y828" s="5"/>
      <c r="AI828" s="6"/>
      <c r="AL828" s="7"/>
    </row>
    <row r="829" spans="25:38" x14ac:dyDescent="0.25">
      <c r="Y829" s="5"/>
      <c r="AI829" s="6"/>
      <c r="AL829" s="7"/>
    </row>
    <row r="830" spans="25:38" x14ac:dyDescent="0.25">
      <c r="Y830" s="5"/>
      <c r="AI830" s="6"/>
      <c r="AL830" s="7"/>
    </row>
    <row r="831" spans="25:38" x14ac:dyDescent="0.25">
      <c r="Y831" s="5"/>
      <c r="AI831" s="6"/>
      <c r="AL831" s="7"/>
    </row>
    <row r="832" spans="25:38" x14ac:dyDescent="0.25">
      <c r="Y832" s="5"/>
      <c r="AI832" s="6"/>
      <c r="AL832" s="7"/>
    </row>
    <row r="833" spans="25:38" x14ac:dyDescent="0.25">
      <c r="Y833" s="5"/>
      <c r="AI833" s="6"/>
      <c r="AL833" s="7"/>
    </row>
    <row r="834" spans="25:38" x14ac:dyDescent="0.25">
      <c r="Y834" s="5"/>
      <c r="AI834" s="6"/>
      <c r="AL834" s="7"/>
    </row>
    <row r="835" spans="25:38" x14ac:dyDescent="0.25">
      <c r="Y835" s="5"/>
      <c r="AI835" s="6"/>
      <c r="AL835" s="7"/>
    </row>
    <row r="836" spans="25:38" x14ac:dyDescent="0.25">
      <c r="Y836" s="5"/>
      <c r="AI836" s="6"/>
      <c r="AL836" s="7"/>
    </row>
    <row r="837" spans="25:38" x14ac:dyDescent="0.25">
      <c r="Y837" s="5"/>
      <c r="AI837" s="6"/>
      <c r="AL837" s="7"/>
    </row>
    <row r="838" spans="25:38" x14ac:dyDescent="0.25">
      <c r="Y838" s="5"/>
      <c r="AI838" s="6"/>
      <c r="AL838" s="7"/>
    </row>
    <row r="839" spans="25:38" x14ac:dyDescent="0.25">
      <c r="Y839" s="5"/>
      <c r="AI839" s="6"/>
      <c r="AL839" s="7"/>
    </row>
    <row r="840" spans="25:38" x14ac:dyDescent="0.25">
      <c r="Y840" s="5"/>
      <c r="AI840" s="6"/>
      <c r="AL840" s="7"/>
    </row>
    <row r="841" spans="25:38" x14ac:dyDescent="0.25">
      <c r="Y841" s="5"/>
      <c r="AI841" s="6"/>
      <c r="AL841" s="7"/>
    </row>
    <row r="842" spans="25:38" x14ac:dyDescent="0.25">
      <c r="Y842" s="5"/>
      <c r="AI842" s="6"/>
      <c r="AL842" s="7"/>
    </row>
    <row r="843" spans="25:38" x14ac:dyDescent="0.25">
      <c r="Y843" s="5"/>
      <c r="AI843" s="6"/>
      <c r="AL843" s="7"/>
    </row>
    <row r="844" spans="25:38" x14ac:dyDescent="0.25">
      <c r="Y844" s="5"/>
      <c r="AI844" s="6"/>
      <c r="AL844" s="7"/>
    </row>
    <row r="845" spans="25:38" x14ac:dyDescent="0.25">
      <c r="Y845" s="5"/>
      <c r="AI845" s="6"/>
      <c r="AL845" s="7"/>
    </row>
    <row r="846" spans="25:38" x14ac:dyDescent="0.25">
      <c r="Y846" s="5"/>
      <c r="AI846" s="6"/>
      <c r="AL846" s="7"/>
    </row>
    <row r="847" spans="25:38" x14ac:dyDescent="0.25">
      <c r="Y847" s="5"/>
      <c r="AI847" s="6"/>
      <c r="AL847" s="7"/>
    </row>
    <row r="848" spans="25:38" x14ac:dyDescent="0.25">
      <c r="Y848" s="5"/>
      <c r="AI848" s="6"/>
      <c r="AL848" s="7"/>
    </row>
    <row r="849" spans="25:38" x14ac:dyDescent="0.25">
      <c r="Y849" s="5"/>
      <c r="AI849" s="6"/>
      <c r="AL849" s="7"/>
    </row>
    <row r="850" spans="25:38" x14ac:dyDescent="0.25">
      <c r="Y850" s="5"/>
      <c r="AI850" s="6"/>
      <c r="AL850" s="7"/>
    </row>
    <row r="851" spans="25:38" x14ac:dyDescent="0.25">
      <c r="Y851" s="5"/>
      <c r="AI851" s="6"/>
      <c r="AL851" s="7"/>
    </row>
    <row r="852" spans="25:38" x14ac:dyDescent="0.25">
      <c r="Y852" s="5"/>
      <c r="AI852" s="6"/>
      <c r="AL852" s="7"/>
    </row>
    <row r="853" spans="25:38" x14ac:dyDescent="0.25">
      <c r="Y853" s="5"/>
      <c r="AI853" s="6"/>
      <c r="AL853" s="7"/>
    </row>
    <row r="854" spans="25:38" x14ac:dyDescent="0.25">
      <c r="Y854" s="5"/>
      <c r="AI854" s="6"/>
      <c r="AL854" s="7"/>
    </row>
    <row r="855" spans="25:38" x14ac:dyDescent="0.25">
      <c r="Y855" s="5"/>
      <c r="AI855" s="6"/>
      <c r="AL855" s="7"/>
    </row>
    <row r="856" spans="25:38" x14ac:dyDescent="0.25">
      <c r="Y856" s="5"/>
      <c r="AI856" s="6"/>
      <c r="AL856" s="7"/>
    </row>
    <row r="857" spans="25:38" x14ac:dyDescent="0.25">
      <c r="Y857" s="5"/>
      <c r="AI857" s="6"/>
      <c r="AL857" s="7"/>
    </row>
    <row r="858" spans="25:38" x14ac:dyDescent="0.25">
      <c r="Y858" s="5"/>
      <c r="AI858" s="6"/>
      <c r="AL858" s="7"/>
    </row>
    <row r="859" spans="25:38" x14ac:dyDescent="0.25">
      <c r="Y859" s="5"/>
      <c r="AI859" s="6"/>
      <c r="AL859" s="7"/>
    </row>
    <row r="860" spans="25:38" x14ac:dyDescent="0.25">
      <c r="Y860" s="5"/>
      <c r="AI860" s="6"/>
      <c r="AL860" s="7"/>
    </row>
    <row r="861" spans="25:38" x14ac:dyDescent="0.25">
      <c r="Y861" s="5"/>
      <c r="AI861" s="6"/>
      <c r="AL861" s="7"/>
    </row>
    <row r="862" spans="25:38" x14ac:dyDescent="0.25">
      <c r="Y862" s="5"/>
      <c r="AI862" s="6"/>
      <c r="AL862" s="7"/>
    </row>
    <row r="863" spans="25:38" x14ac:dyDescent="0.25">
      <c r="Y863" s="5"/>
      <c r="AI863" s="6"/>
      <c r="AL863" s="7"/>
    </row>
    <row r="864" spans="25:38" x14ac:dyDescent="0.25">
      <c r="Y864" s="5"/>
      <c r="AI864" s="6"/>
      <c r="AL864" s="7"/>
    </row>
    <row r="865" spans="25:38" x14ac:dyDescent="0.25">
      <c r="Y865" s="5"/>
      <c r="AI865" s="6"/>
      <c r="AL865" s="7"/>
    </row>
    <row r="866" spans="25:38" x14ac:dyDescent="0.25">
      <c r="Y866" s="5"/>
      <c r="AI866" s="6"/>
      <c r="AL866" s="7"/>
    </row>
    <row r="867" spans="25:38" x14ac:dyDescent="0.25">
      <c r="Y867" s="5"/>
      <c r="AI867" s="6"/>
      <c r="AL867" s="7"/>
    </row>
    <row r="868" spans="25:38" x14ac:dyDescent="0.25">
      <c r="Y868" s="5"/>
      <c r="AI868" s="6"/>
      <c r="AL868" s="7"/>
    </row>
    <row r="869" spans="25:38" x14ac:dyDescent="0.25">
      <c r="Y869" s="5"/>
      <c r="AI869" s="6"/>
      <c r="AL869" s="7"/>
    </row>
    <row r="870" spans="25:38" x14ac:dyDescent="0.25">
      <c r="Y870" s="5"/>
      <c r="AI870" s="6"/>
      <c r="AL870" s="7"/>
    </row>
    <row r="871" spans="25:38" x14ac:dyDescent="0.25">
      <c r="Y871" s="5"/>
      <c r="AI871" s="6"/>
      <c r="AL871" s="7"/>
    </row>
    <row r="872" spans="25:38" x14ac:dyDescent="0.25">
      <c r="Y872" s="5"/>
      <c r="AI872" s="6"/>
      <c r="AL872" s="7"/>
    </row>
    <row r="873" spans="25:38" x14ac:dyDescent="0.25">
      <c r="Y873" s="5"/>
      <c r="AI873" s="6"/>
      <c r="AL873" s="7"/>
    </row>
    <row r="874" spans="25:38" x14ac:dyDescent="0.25">
      <c r="Y874" s="5"/>
      <c r="AI874" s="6"/>
      <c r="AL874" s="7"/>
    </row>
    <row r="875" spans="25:38" x14ac:dyDescent="0.25">
      <c r="Y875" s="5"/>
      <c r="AI875" s="6"/>
      <c r="AL875" s="7"/>
    </row>
    <row r="876" spans="25:38" x14ac:dyDescent="0.25">
      <c r="Y876" s="5"/>
      <c r="AI876" s="6"/>
      <c r="AL876" s="7"/>
    </row>
    <row r="877" spans="25:38" x14ac:dyDescent="0.25">
      <c r="Y877" s="5"/>
      <c r="AI877" s="6"/>
      <c r="AL877" s="7"/>
    </row>
    <row r="878" spans="25:38" x14ac:dyDescent="0.25">
      <c r="Y878" s="5"/>
      <c r="AI878" s="6"/>
      <c r="AL878" s="7"/>
    </row>
    <row r="879" spans="25:38" x14ac:dyDescent="0.25">
      <c r="Y879" s="5"/>
      <c r="AI879" s="6"/>
      <c r="AL879" s="7"/>
    </row>
    <row r="880" spans="25:38" x14ac:dyDescent="0.25">
      <c r="Y880" s="5"/>
      <c r="AI880" s="6"/>
      <c r="AL880" s="7"/>
    </row>
    <row r="881" spans="25:38" x14ac:dyDescent="0.25">
      <c r="Y881" s="5"/>
      <c r="AI881" s="6"/>
      <c r="AL881" s="7"/>
    </row>
    <row r="882" spans="25:38" x14ac:dyDescent="0.25">
      <c r="Y882" s="5"/>
      <c r="AI882" s="6"/>
      <c r="AL882" s="7"/>
    </row>
    <row r="883" spans="25:38" x14ac:dyDescent="0.25">
      <c r="Y883" s="5"/>
      <c r="AI883" s="6"/>
      <c r="AL883" s="7"/>
    </row>
    <row r="884" spans="25:38" x14ac:dyDescent="0.25">
      <c r="Y884" s="5"/>
      <c r="AI884" s="6"/>
      <c r="AL884" s="7"/>
    </row>
    <row r="885" spans="25:38" x14ac:dyDescent="0.25">
      <c r="Y885" s="5"/>
      <c r="AI885" s="6"/>
      <c r="AL885" s="7"/>
    </row>
    <row r="886" spans="25:38" x14ac:dyDescent="0.25">
      <c r="Y886" s="5"/>
      <c r="AI886" s="6"/>
      <c r="AL886" s="7"/>
    </row>
    <row r="887" spans="25:38" x14ac:dyDescent="0.25">
      <c r="Y887" s="5"/>
      <c r="AI887" s="6"/>
      <c r="AL887" s="7"/>
    </row>
    <row r="888" spans="25:38" x14ac:dyDescent="0.25">
      <c r="Y888" s="5"/>
      <c r="AI888" s="6"/>
      <c r="AL888" s="7"/>
    </row>
    <row r="889" spans="25:38" x14ac:dyDescent="0.25">
      <c r="Y889" s="5"/>
      <c r="AI889" s="6"/>
      <c r="AL889" s="7"/>
    </row>
    <row r="890" spans="25:38" x14ac:dyDescent="0.25">
      <c r="Y890" s="5"/>
      <c r="AI890" s="6"/>
      <c r="AL890" s="7"/>
    </row>
    <row r="891" spans="25:38" x14ac:dyDescent="0.25">
      <c r="Y891" s="5"/>
      <c r="AI891" s="6"/>
      <c r="AL891" s="7"/>
    </row>
    <row r="892" spans="25:38" x14ac:dyDescent="0.25">
      <c r="Y892" s="5"/>
      <c r="AI892" s="6"/>
      <c r="AL892" s="7"/>
    </row>
    <row r="893" spans="25:38" x14ac:dyDescent="0.25">
      <c r="Y893" s="5"/>
      <c r="AI893" s="6"/>
      <c r="AL893" s="7"/>
    </row>
    <row r="894" spans="25:38" x14ac:dyDescent="0.25">
      <c r="Y894" s="5"/>
      <c r="AI894" s="6"/>
      <c r="AL894" s="7"/>
    </row>
    <row r="895" spans="25:38" x14ac:dyDescent="0.25">
      <c r="Y895" s="5"/>
      <c r="AI895" s="6"/>
      <c r="AL895" s="7"/>
    </row>
    <row r="896" spans="25:38" x14ac:dyDescent="0.25">
      <c r="Y896" s="5"/>
      <c r="AI896" s="6"/>
      <c r="AL896" s="7"/>
    </row>
    <row r="897" spans="25:38" x14ac:dyDescent="0.25">
      <c r="Y897" s="5"/>
      <c r="AI897" s="6"/>
      <c r="AL897" s="7"/>
    </row>
    <row r="898" spans="25:38" x14ac:dyDescent="0.25">
      <c r="Y898" s="5"/>
      <c r="AI898" s="6"/>
      <c r="AL898" s="7"/>
    </row>
    <row r="899" spans="25:38" x14ac:dyDescent="0.25">
      <c r="Y899" s="5"/>
      <c r="AI899" s="6"/>
      <c r="AL899" s="7"/>
    </row>
    <row r="900" spans="25:38" x14ac:dyDescent="0.25">
      <c r="Y900" s="5"/>
      <c r="AI900" s="6"/>
      <c r="AL900" s="7"/>
    </row>
    <row r="901" spans="25:38" x14ac:dyDescent="0.25">
      <c r="Y901" s="5"/>
      <c r="AI901" s="6"/>
      <c r="AL901" s="7"/>
    </row>
    <row r="902" spans="25:38" x14ac:dyDescent="0.25">
      <c r="Y902" s="5"/>
      <c r="AI902" s="6"/>
      <c r="AL902" s="7"/>
    </row>
    <row r="903" spans="25:38" x14ac:dyDescent="0.25">
      <c r="Y903" s="5"/>
      <c r="AI903" s="6"/>
      <c r="AL903" s="7"/>
    </row>
    <row r="904" spans="25:38" x14ac:dyDescent="0.25">
      <c r="Y904" s="5"/>
      <c r="AI904" s="6"/>
      <c r="AL904" s="7"/>
    </row>
    <row r="905" spans="25:38" x14ac:dyDescent="0.25">
      <c r="Y905" s="5"/>
      <c r="AI905" s="6"/>
      <c r="AL905" s="7"/>
    </row>
    <row r="906" spans="25:38" x14ac:dyDescent="0.25">
      <c r="Y906" s="5"/>
      <c r="AI906" s="6"/>
      <c r="AL906" s="7"/>
    </row>
    <row r="907" spans="25:38" x14ac:dyDescent="0.25">
      <c r="Y907" s="5"/>
      <c r="AI907" s="6"/>
      <c r="AL907" s="7"/>
    </row>
    <row r="908" spans="25:38" x14ac:dyDescent="0.25">
      <c r="Y908" s="5"/>
      <c r="AI908" s="6"/>
      <c r="AL908" s="7"/>
    </row>
    <row r="909" spans="25:38" x14ac:dyDescent="0.25">
      <c r="Y909" s="5"/>
      <c r="AI909" s="6"/>
      <c r="AL909" s="7"/>
    </row>
    <row r="910" spans="25:38" x14ac:dyDescent="0.25">
      <c r="Y910" s="5"/>
      <c r="AI910" s="6"/>
      <c r="AL910" s="7"/>
    </row>
    <row r="911" spans="25:38" x14ac:dyDescent="0.25">
      <c r="Y911" s="5"/>
      <c r="AI911" s="6"/>
      <c r="AL911" s="7"/>
    </row>
    <row r="912" spans="25:38" x14ac:dyDescent="0.25">
      <c r="Y912" s="5"/>
      <c r="AI912" s="6"/>
      <c r="AL912" s="7"/>
    </row>
    <row r="913" spans="25:38" x14ac:dyDescent="0.25">
      <c r="Y913" s="5"/>
      <c r="AI913" s="6"/>
      <c r="AL913" s="7"/>
    </row>
    <row r="914" spans="25:38" x14ac:dyDescent="0.25">
      <c r="Y914" s="5"/>
      <c r="AI914" s="6"/>
      <c r="AL914" s="7"/>
    </row>
    <row r="915" spans="25:38" x14ac:dyDescent="0.25">
      <c r="Y915" s="5"/>
      <c r="AI915" s="6"/>
      <c r="AL915" s="7"/>
    </row>
    <row r="916" spans="25:38" x14ac:dyDescent="0.25">
      <c r="Y916" s="5"/>
      <c r="AI916" s="6"/>
      <c r="AL916" s="7"/>
    </row>
    <row r="917" spans="25:38" x14ac:dyDescent="0.25">
      <c r="Y917" s="5"/>
      <c r="AI917" s="6"/>
      <c r="AL917" s="7"/>
    </row>
    <row r="918" spans="25:38" x14ac:dyDescent="0.25">
      <c r="Y918" s="5"/>
      <c r="AI918" s="6"/>
      <c r="AL918" s="7"/>
    </row>
    <row r="919" spans="25:38" x14ac:dyDescent="0.25">
      <c r="Y919" s="5"/>
      <c r="AI919" s="6"/>
      <c r="AL919" s="7"/>
    </row>
    <row r="920" spans="25:38" x14ac:dyDescent="0.25">
      <c r="Y920" s="5"/>
      <c r="AI920" s="6"/>
      <c r="AL920" s="7"/>
    </row>
    <row r="921" spans="25:38" x14ac:dyDescent="0.25">
      <c r="Y921" s="5"/>
      <c r="AI921" s="6"/>
      <c r="AL921" s="7"/>
    </row>
    <row r="922" spans="25:38" x14ac:dyDescent="0.25">
      <c r="Y922" s="5"/>
      <c r="AI922" s="6"/>
      <c r="AL922" s="7"/>
    </row>
    <row r="923" spans="25:38" x14ac:dyDescent="0.25">
      <c r="Y923" s="5"/>
      <c r="AI923" s="6"/>
      <c r="AL923" s="7"/>
    </row>
    <row r="924" spans="25:38" x14ac:dyDescent="0.25">
      <c r="Y924" s="5"/>
      <c r="AI924" s="6"/>
      <c r="AL924" s="7"/>
    </row>
    <row r="925" spans="25:38" x14ac:dyDescent="0.25">
      <c r="Y925" s="5"/>
      <c r="AI925" s="6"/>
      <c r="AL925" s="7"/>
    </row>
    <row r="926" spans="25:38" x14ac:dyDescent="0.25">
      <c r="Y926" s="5"/>
      <c r="AI926" s="6"/>
      <c r="AL926" s="7"/>
    </row>
    <row r="927" spans="25:38" x14ac:dyDescent="0.25">
      <c r="Y927" s="5"/>
      <c r="AI927" s="6"/>
      <c r="AL927" s="7"/>
    </row>
    <row r="928" spans="25:38" x14ac:dyDescent="0.25">
      <c r="Y928" s="5"/>
      <c r="AI928" s="6"/>
      <c r="AL928" s="7"/>
    </row>
    <row r="929" spans="25:38" x14ac:dyDescent="0.25">
      <c r="Y929" s="5"/>
      <c r="AI929" s="6"/>
      <c r="AL929" s="7"/>
    </row>
    <row r="930" spans="25:38" x14ac:dyDescent="0.25">
      <c r="Y930" s="5"/>
      <c r="AI930" s="6"/>
      <c r="AL930" s="7"/>
    </row>
    <row r="931" spans="25:38" x14ac:dyDescent="0.25">
      <c r="Y931" s="5"/>
      <c r="AI931" s="6"/>
      <c r="AL931" s="7"/>
    </row>
    <row r="932" spans="25:38" x14ac:dyDescent="0.25">
      <c r="Y932" s="5"/>
      <c r="AI932" s="6"/>
      <c r="AL932" s="7"/>
    </row>
    <row r="933" spans="25:38" x14ac:dyDescent="0.25">
      <c r="Y933" s="5"/>
      <c r="AI933" s="6"/>
      <c r="AL933" s="7"/>
    </row>
    <row r="934" spans="25:38" x14ac:dyDescent="0.25">
      <c r="Y934" s="5"/>
      <c r="AI934" s="6"/>
      <c r="AL934" s="7"/>
    </row>
    <row r="935" spans="25:38" x14ac:dyDescent="0.25">
      <c r="Y935" s="5"/>
      <c r="AI935" s="6"/>
      <c r="AL935" s="7"/>
    </row>
    <row r="936" spans="25:38" x14ac:dyDescent="0.25">
      <c r="Y936" s="5"/>
      <c r="AI936" s="6"/>
      <c r="AL936" s="7"/>
    </row>
    <row r="937" spans="25:38" x14ac:dyDescent="0.25">
      <c r="Y937" s="5"/>
      <c r="AI937" s="6"/>
      <c r="AL937" s="7"/>
    </row>
    <row r="938" spans="25:38" x14ac:dyDescent="0.25">
      <c r="Y938" s="5"/>
      <c r="AI938" s="6"/>
      <c r="AL938" s="7"/>
    </row>
    <row r="939" spans="25:38" x14ac:dyDescent="0.25">
      <c r="Y939" s="5"/>
      <c r="AI939" s="6"/>
      <c r="AL939" s="7"/>
    </row>
    <row r="940" spans="25:38" x14ac:dyDescent="0.25">
      <c r="Y940" s="5"/>
      <c r="AI940" s="6"/>
      <c r="AL940" s="7"/>
    </row>
    <row r="941" spans="25:38" x14ac:dyDescent="0.25">
      <c r="Y941" s="5"/>
      <c r="AI941" s="6"/>
      <c r="AL941" s="7"/>
    </row>
    <row r="942" spans="25:38" x14ac:dyDescent="0.25">
      <c r="Y942" s="5"/>
      <c r="AI942" s="6"/>
      <c r="AL942" s="7"/>
    </row>
    <row r="943" spans="25:38" x14ac:dyDescent="0.25">
      <c r="Y943" s="5"/>
      <c r="AI943" s="6"/>
      <c r="AL943" s="7"/>
    </row>
    <row r="944" spans="25:38" x14ac:dyDescent="0.25">
      <c r="Y944" s="5"/>
      <c r="AI944" s="6"/>
      <c r="AL944" s="7"/>
    </row>
    <row r="945" spans="25:38" x14ac:dyDescent="0.25">
      <c r="Y945" s="5"/>
      <c r="AI945" s="6"/>
      <c r="AL945" s="7"/>
    </row>
    <row r="946" spans="25:38" x14ac:dyDescent="0.25">
      <c r="Y946" s="5"/>
      <c r="AI946" s="6"/>
      <c r="AL946" s="7"/>
    </row>
    <row r="947" spans="25:38" x14ac:dyDescent="0.25">
      <c r="Y947" s="5"/>
      <c r="AI947" s="6"/>
      <c r="AL947" s="7"/>
    </row>
  </sheetData>
  <phoneticPr fontId="1" type="noConversion"/>
  <conditionalFormatting sqref="B4:B636 D4:D131">
    <cfRule type="expression" dxfId="1" priority="2" stopIfTrue="1">
      <formula>"same value"</formula>
    </cfRule>
  </conditionalFormatting>
  <conditionalFormatting sqref="B4:B168 D4:D131">
    <cfRule type="expression" dxfId="0" priority="1" stopIfTrue="1">
      <formula>"same value"</formula>
    </cfRule>
  </conditionalFormatting>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503"/>
  <sheetViews>
    <sheetView topLeftCell="AN1" zoomScaleNormal="100" workbookViewId="0">
      <selection activeCell="AP4" sqref="AP4:AP503"/>
    </sheetView>
  </sheetViews>
  <sheetFormatPr defaultColWidth="6.69140625" defaultRowHeight="10.3" x14ac:dyDescent="0.25"/>
  <cols>
    <col min="1" max="14" width="6.69140625" style="3" customWidth="1"/>
    <col min="15" max="19" width="6.69140625" style="4" customWidth="1"/>
    <col min="20" max="24" width="6.69140625" style="5" customWidth="1"/>
    <col min="25" max="37" width="6.69140625" style="6" customWidth="1"/>
    <col min="38" max="41" width="6.69140625" style="10" customWidth="1"/>
    <col min="42" max="42" width="11" style="10" customWidth="1"/>
    <col min="43" max="16384" width="6.69140625" style="3"/>
  </cols>
  <sheetData>
    <row r="1" spans="1:43" x14ac:dyDescent="0.25">
      <c r="A1" s="3">
        <v>1</v>
      </c>
      <c r="B1" s="3">
        <f>A1+1</f>
        <v>2</v>
      </c>
      <c r="C1" s="3">
        <f>B1+1</f>
        <v>3</v>
      </c>
      <c r="D1" s="3">
        <f t="shared" ref="D1:AH1" si="0">C1+1</f>
        <v>4</v>
      </c>
      <c r="E1" s="3">
        <f t="shared" si="0"/>
        <v>5</v>
      </c>
      <c r="F1" s="3">
        <f t="shared" si="0"/>
        <v>6</v>
      </c>
      <c r="G1" s="3">
        <f t="shared" si="0"/>
        <v>7</v>
      </c>
      <c r="H1" s="3">
        <f t="shared" si="0"/>
        <v>8</v>
      </c>
      <c r="I1" s="3">
        <f t="shared" si="0"/>
        <v>9</v>
      </c>
      <c r="J1" s="3">
        <f t="shared" si="0"/>
        <v>10</v>
      </c>
      <c r="K1" s="3">
        <f t="shared" si="0"/>
        <v>11</v>
      </c>
      <c r="L1" s="3">
        <f t="shared" si="0"/>
        <v>12</v>
      </c>
      <c r="M1" s="3">
        <f t="shared" si="0"/>
        <v>13</v>
      </c>
      <c r="N1" s="3">
        <f t="shared" si="0"/>
        <v>14</v>
      </c>
      <c r="O1" s="3">
        <f t="shared" si="0"/>
        <v>15</v>
      </c>
      <c r="P1" s="3">
        <f t="shared" si="0"/>
        <v>16</v>
      </c>
      <c r="Q1" s="3">
        <f t="shared" si="0"/>
        <v>17</v>
      </c>
      <c r="R1" s="3">
        <f t="shared" si="0"/>
        <v>18</v>
      </c>
      <c r="S1" s="3">
        <f t="shared" si="0"/>
        <v>19</v>
      </c>
      <c r="T1" s="3">
        <f t="shared" si="0"/>
        <v>20</v>
      </c>
      <c r="U1" s="3">
        <f t="shared" si="0"/>
        <v>21</v>
      </c>
      <c r="V1" s="3">
        <f t="shared" si="0"/>
        <v>22</v>
      </c>
      <c r="W1" s="3">
        <f t="shared" si="0"/>
        <v>23</v>
      </c>
      <c r="X1" s="3">
        <f t="shared" si="0"/>
        <v>24</v>
      </c>
      <c r="Y1" s="3">
        <f t="shared" si="0"/>
        <v>25</v>
      </c>
      <c r="Z1" s="3">
        <f t="shared" si="0"/>
        <v>26</v>
      </c>
      <c r="AA1" s="3">
        <f t="shared" si="0"/>
        <v>27</v>
      </c>
      <c r="AB1" s="3">
        <f t="shared" si="0"/>
        <v>28</v>
      </c>
      <c r="AC1" s="3">
        <f t="shared" si="0"/>
        <v>29</v>
      </c>
      <c r="AD1" s="3">
        <f t="shared" si="0"/>
        <v>30</v>
      </c>
      <c r="AE1" s="3">
        <f t="shared" si="0"/>
        <v>31</v>
      </c>
      <c r="AF1" s="3">
        <f t="shared" si="0"/>
        <v>32</v>
      </c>
      <c r="AG1" s="3">
        <f t="shared" si="0"/>
        <v>33</v>
      </c>
      <c r="AH1" s="3">
        <f t="shared" si="0"/>
        <v>34</v>
      </c>
      <c r="AI1" s="3">
        <f t="shared" ref="AI1:AQ1" si="1">AH1+1</f>
        <v>35</v>
      </c>
      <c r="AJ1" s="3">
        <f t="shared" si="1"/>
        <v>36</v>
      </c>
      <c r="AK1" s="3">
        <f t="shared" si="1"/>
        <v>37</v>
      </c>
      <c r="AL1" s="3">
        <f t="shared" si="1"/>
        <v>38</v>
      </c>
      <c r="AM1" s="3">
        <f t="shared" si="1"/>
        <v>39</v>
      </c>
      <c r="AN1" s="3">
        <f t="shared" si="1"/>
        <v>40</v>
      </c>
      <c r="AO1" s="3">
        <f t="shared" si="1"/>
        <v>41</v>
      </c>
      <c r="AP1" s="3">
        <f t="shared" si="1"/>
        <v>42</v>
      </c>
      <c r="AQ1" s="3">
        <f t="shared" si="1"/>
        <v>43</v>
      </c>
    </row>
    <row r="2" spans="1:43" x14ac:dyDescent="0.25">
      <c r="B2" s="3" t="s">
        <v>53</v>
      </c>
      <c r="O2" s="4" t="s">
        <v>49</v>
      </c>
      <c r="T2" s="5" t="s">
        <v>50</v>
      </c>
      <c r="Y2" s="6" t="s">
        <v>52</v>
      </c>
      <c r="AL2" s="10" t="s">
        <v>51</v>
      </c>
      <c r="AP2" s="10" t="s">
        <v>66</v>
      </c>
    </row>
    <row r="3" spans="1:43" x14ac:dyDescent="0.25">
      <c r="A3" s="3" t="s">
        <v>56</v>
      </c>
      <c r="B3" s="3" t="s">
        <v>96</v>
      </c>
      <c r="C3" s="3" t="s">
        <v>98</v>
      </c>
      <c r="D3" s="3" t="s">
        <v>200</v>
      </c>
      <c r="E3" s="3" t="s">
        <v>199</v>
      </c>
      <c r="F3" s="3" t="s">
        <v>97</v>
      </c>
      <c r="G3" s="3" t="s">
        <v>99</v>
      </c>
      <c r="H3" s="3" t="s">
        <v>100</v>
      </c>
      <c r="I3" s="3" t="s">
        <v>107</v>
      </c>
      <c r="J3" s="16" t="s">
        <v>101</v>
      </c>
      <c r="K3" s="3" t="s">
        <v>20</v>
      </c>
      <c r="L3" s="3" t="s">
        <v>59</v>
      </c>
      <c r="M3" s="3" t="s">
        <v>0</v>
      </c>
      <c r="N3" s="3" t="s">
        <v>1</v>
      </c>
      <c r="O3" s="4" t="s">
        <v>2</v>
      </c>
      <c r="P3" s="4" t="s">
        <v>3</v>
      </c>
      <c r="Q3" s="4" t="s">
        <v>4</v>
      </c>
      <c r="R3" s="4" t="s">
        <v>5</v>
      </c>
      <c r="S3" s="4" t="s">
        <v>6</v>
      </c>
      <c r="T3" s="5" t="s">
        <v>7</v>
      </c>
      <c r="U3" s="5" t="s">
        <v>8</v>
      </c>
      <c r="V3" s="5" t="s">
        <v>19</v>
      </c>
      <c r="W3" s="5" t="s">
        <v>9</v>
      </c>
      <c r="X3" s="5" t="s">
        <v>10</v>
      </c>
      <c r="Y3" s="6" t="s">
        <v>13</v>
      </c>
      <c r="Z3" s="6" t="s">
        <v>108</v>
      </c>
      <c r="AA3" s="6" t="s">
        <v>109</v>
      </c>
      <c r="AB3" s="6" t="s">
        <v>11</v>
      </c>
      <c r="AC3" s="6" t="s">
        <v>54</v>
      </c>
      <c r="AD3" s="6" t="s">
        <v>12</v>
      </c>
      <c r="AE3" s="6" t="s">
        <v>14</v>
      </c>
      <c r="AF3" s="6" t="s">
        <v>15</v>
      </c>
      <c r="AG3" s="6" t="str">
        <f>mgL!AG3</f>
        <v>F</v>
      </c>
      <c r="AH3" s="6" t="str">
        <f>mgL!AH3</f>
        <v>HS-</v>
      </c>
      <c r="AI3" s="6" t="str">
        <f>mgL!AI3</f>
        <v>Pb</v>
      </c>
      <c r="AJ3" s="6" t="str">
        <f>mgL!AJ3</f>
        <v>Zn</v>
      </c>
      <c r="AK3" s="6" t="str">
        <f>mgL!AK3</f>
        <v>Cd</v>
      </c>
      <c r="AL3" s="10" t="str">
        <f>mgL!AL3</f>
        <v>O2 (gas)</v>
      </c>
      <c r="AM3" s="10" t="str">
        <f>mgL!AM3</f>
        <v>CO2 (gas)</v>
      </c>
      <c r="AN3" s="10" t="str">
        <f>mgL!AN3</f>
        <v>H2S (gas)</v>
      </c>
      <c r="AO3" s="10" t="str">
        <f>mgL!AO3</f>
        <v>CH4 (gas)</v>
      </c>
      <c r="AP3" s="10" t="s">
        <v>65</v>
      </c>
      <c r="AQ3" s="8" t="s">
        <v>48</v>
      </c>
    </row>
    <row r="4" spans="1:43" x14ac:dyDescent="0.25">
      <c r="A4" s="3">
        <f>mgL!A4</f>
        <v>1</v>
      </c>
      <c r="B4" s="3" t="str">
        <f>mgL!B4</f>
        <v>A1</v>
      </c>
      <c r="C4" s="3">
        <f>mgL!C4</f>
        <v>1</v>
      </c>
      <c r="D4" s="3">
        <f>mgL!D4</f>
        <v>321769</v>
      </c>
      <c r="E4" s="3">
        <f>mgL!E4</f>
        <v>5803088</v>
      </c>
      <c r="F4" s="3">
        <f>mgL!F4</f>
        <v>13.5</v>
      </c>
      <c r="G4" s="3">
        <f>mgL!G4</f>
        <v>4.5</v>
      </c>
      <c r="H4" s="3">
        <f>mgL!H4</f>
        <v>4.3499999999999996</v>
      </c>
      <c r="I4" s="3" t="str">
        <f>mgL!I4</f>
        <v>GWO</v>
      </c>
      <c r="J4" s="3">
        <f>mgL!J4</f>
        <v>31929</v>
      </c>
      <c r="K4" s="3">
        <f>mgL!K4</f>
        <v>0</v>
      </c>
      <c r="L4" s="3">
        <f>mgL!L4</f>
        <v>0</v>
      </c>
      <c r="M4" s="3">
        <f>IF(mgL!M4=0,7,mgL!M4)</f>
        <v>7</v>
      </c>
      <c r="N4" s="3">
        <f>IF(mgL!N4&lt;0.1,10,mgL!N4)</f>
        <v>10</v>
      </c>
      <c r="O4" s="4">
        <f>mgL!O4/22.989</f>
        <v>0.18269607203445126</v>
      </c>
      <c r="P4" s="4">
        <f>mgL!P4/39.098</f>
        <v>5.1153511688577423E-2</v>
      </c>
      <c r="Q4" s="4">
        <f>mgL!Q4/24.305</f>
        <v>0.10697387368854146</v>
      </c>
      <c r="R4" s="4">
        <f>mgL!R4/40.078</f>
        <v>0.12475672438744448</v>
      </c>
      <c r="S4" s="4">
        <f>mgL!S4/(14.007+4*1.008)</f>
        <v>3.3261267254282383E-3</v>
      </c>
      <c r="T4" s="5">
        <f>mgL!T4/35.453</f>
        <v>0.16923814627817108</v>
      </c>
      <c r="U4" s="5">
        <f>mgL!U4/(1.008+12.011+3*15.999)</f>
        <v>3.2778287662252527E-2</v>
      </c>
      <c r="V4" s="5">
        <f>mgL!V4/(12.011+3*15.999)</f>
        <v>0</v>
      </c>
      <c r="W4" s="5">
        <f>mgL!W4/(32.066+4*15.999)</f>
        <v>0.28106847660885675</v>
      </c>
      <c r="X4" s="5">
        <f>mgL!X4/(14.007+3*15.999)</f>
        <v>0.12095993806851171</v>
      </c>
      <c r="Y4" s="6">
        <f>mgL!Y4/(14.007+2*15.999)</f>
        <v>0</v>
      </c>
      <c r="Z4" s="6">
        <f>mgL!Z4/55.847</f>
        <v>5.3718194352427159E-4</v>
      </c>
      <c r="AA4" s="6">
        <f>mgL!AA4/54.931</f>
        <v>1.0194607780670297E-2</v>
      </c>
      <c r="AB4" s="6">
        <f>mgL!AB4/26.982</f>
        <v>0</v>
      </c>
      <c r="AC4" s="6">
        <f>mgL!AC4/(28.086+2*15.999)</f>
        <v>0.21969243059716395</v>
      </c>
      <c r="AD4" s="6">
        <f>mgL!AD4/(30.974+4*15.999)</f>
        <v>4.211856375697589E-4</v>
      </c>
      <c r="AE4" s="6">
        <f>mgL!AE4/30.974</f>
        <v>0</v>
      </c>
      <c r="AF4" s="6">
        <f>mgL!AF4/12.011</f>
        <v>0</v>
      </c>
      <c r="AG4" s="6">
        <f>mgL!AG4/18.998</f>
        <v>0</v>
      </c>
      <c r="AH4" s="6">
        <f>mgL!AH4/(32.066+1.008)</f>
        <v>0</v>
      </c>
      <c r="AI4" s="6">
        <f>mgL!AI4/207.2</f>
        <v>0</v>
      </c>
      <c r="AJ4" s="6">
        <f>mgL!AJ4/65.39</f>
        <v>0</v>
      </c>
      <c r="AK4" s="6">
        <f>mgL!AK4/112.411</f>
        <v>0</v>
      </c>
      <c r="AL4" s="10">
        <f>mgL!AL4/(2*15.999)</f>
        <v>0</v>
      </c>
      <c r="AM4" s="10">
        <f>mgL!AM4/(12.011+2*15.999)</f>
        <v>0</v>
      </c>
      <c r="AN4" s="10">
        <f>mgL!AN4/(2*1.008+32.066)</f>
        <v>0</v>
      </c>
      <c r="AO4" s="10">
        <f>mgL!AO4/(12.011+4*1.008)</f>
        <v>0</v>
      </c>
      <c r="AP4" s="11" t="str">
        <f>CONCATENATE(IF(T4&gt;564.17,"H",IF(T4&gt;282.087,"S",IF(T4&gt;28.21,"b",IF(T4&gt;8.463,"B",IF(T4&gt;4.231,"f",IF(T4&gt;0.846,"F",IF(T4&gt;0.141,"g","G"))))))),IF(U4&lt;=0.5,"*",IF(U4&lt;=1,"0",IF(U4&gt;512,"9",INT(LOG(U4)/LOG(2)+1)))),"-",IF((O4+P4+S4)&gt;(Q4*2+R4*2+10^(-M4)*1000+AB4*3+Z4*2+AA4*2),IF(S4&gt;(O4+P4),"NH4",IF(O4&gt;P4,"Na","K")),IF((R4*2+Q4*2)&gt;(10^(-M4)*1000+AB4*3+Z4*2+AA4*2),IF(R4&gt;Q4,"Ca","Mg"),IF((10^(-M4)*1000+AB4*3)&gt;=(Z4*2+AA4*2),IF((AB4*3)&gt;10^(-M4)*1000,"AL","Fe"),IF(Z4&gt;AA4,"Fe","Mn")))),IF(T4&gt;(W4*2+X4+U4+V4*2),"Cl",IF((U4+V4*2)&gt;(T4+W4*2+X4),IF(U4&gt;V4*2,"HCO3","CO3"),IF((W4*2+X4)&gt;(T4+U4+V4*2),IF((W4*2)&gt;X4,"SO4","NO3"),"MIX"))),IF(ABS((O4+P4+2*Q4)-1.0716*T4)&lt;(0.5),"",IF(((O4+P4+2*Q4)-1.0716*T4)&lt;-0.5,"-","+")))</f>
        <v>g*-CaSO4</v>
      </c>
      <c r="AQ4" s="3">
        <f>ROUND((1.333*ABS(M4-7)+IF(IF(0.67*(W4-0.0232*T4)&gt;0,10*(X4+0.67*(W4-0.0232*T4)),10*X4)&lt;1,0,LN(IF(0.67*(W4-0.0232*T4)&gt;0,10*(X4+0.67*(W4-0.0232*T4)),10*X4))/LN(2)))/(2-2/6),1)</f>
        <v>1</v>
      </c>
    </row>
    <row r="5" spans="1:43" x14ac:dyDescent="0.25">
      <c r="A5" s="3">
        <f>mgL!A5</f>
        <v>2</v>
      </c>
      <c r="B5" s="3" t="str">
        <f>mgL!B5</f>
        <v>A1</v>
      </c>
      <c r="C5" s="3">
        <f>mgL!C5</f>
        <v>2</v>
      </c>
      <c r="D5" s="3">
        <f>mgL!D5</f>
        <v>321769</v>
      </c>
      <c r="E5" s="3">
        <f>mgL!E5</f>
        <v>5803088</v>
      </c>
      <c r="F5" s="3">
        <f>mgL!F5</f>
        <v>13.5</v>
      </c>
      <c r="G5" s="3">
        <f>mgL!G5</f>
        <v>3.5</v>
      </c>
      <c r="H5" s="3">
        <f>mgL!H5</f>
        <v>3.35</v>
      </c>
      <c r="I5" s="3" t="str">
        <f>mgL!I5</f>
        <v>GWO</v>
      </c>
      <c r="J5" s="3">
        <f>mgL!J5</f>
        <v>31929</v>
      </c>
      <c r="K5" s="3">
        <f>mgL!K5</f>
        <v>0</v>
      </c>
      <c r="L5" s="3">
        <f>mgL!L5</f>
        <v>0</v>
      </c>
      <c r="M5" s="3">
        <f>IF(mgL!M5=0,7,mgL!M5)</f>
        <v>5.0119999999999996</v>
      </c>
      <c r="N5" s="3">
        <f>IF(mgL!N5&lt;0.1,10,mgL!N5)</f>
        <v>10</v>
      </c>
      <c r="O5" s="4">
        <f>mgL!O5/22.989</f>
        <v>0.18269607203445126</v>
      </c>
      <c r="P5" s="4">
        <f>mgL!P5/39.098</f>
        <v>5.6268862857435167E-2</v>
      </c>
      <c r="Q5" s="4">
        <f>mgL!Q5/24.305</f>
        <v>0.13577453198930262</v>
      </c>
      <c r="R5" s="4">
        <f>mgL!R5/40.078</f>
        <v>0.12475672438744448</v>
      </c>
      <c r="S5" s="4">
        <f>mgL!S5/(14.007+4*1.008)</f>
        <v>2.7717722711901988E-3</v>
      </c>
      <c r="T5" s="5">
        <f>mgL!T5/35.453</f>
        <v>0.14103178856514256</v>
      </c>
      <c r="U5" s="5">
        <f>mgL!U5/(1.008+12.011+3*15.999)</f>
        <v>4.9167431493378787E-2</v>
      </c>
      <c r="V5" s="5">
        <f>mgL!V5/(12.011+3*15.999)</f>
        <v>0</v>
      </c>
      <c r="W5" s="5">
        <f>mgL!W5/(32.066+4*15.999)</f>
        <v>0.30188836376506833</v>
      </c>
      <c r="X5" s="5">
        <f>mgL!X5/(14.007+3*15.999)</f>
        <v>6.4511966969872908E-2</v>
      </c>
      <c r="Y5" s="6">
        <f>mgL!Y5/(14.007+2*15.999)</f>
        <v>0</v>
      </c>
      <c r="Z5" s="6">
        <f>mgL!Z5/55.847</f>
        <v>7.1624259136569553E-4</v>
      </c>
      <c r="AA5" s="6">
        <f>mgL!AA5/54.931</f>
        <v>3.822977917751361E-3</v>
      </c>
      <c r="AB5" s="6">
        <f>mgL!AB5/26.982</f>
        <v>0</v>
      </c>
      <c r="AC5" s="6">
        <f>mgL!AC5/(28.086+2*15.999)</f>
        <v>0.20970641102456558</v>
      </c>
      <c r="AD5" s="6">
        <f>mgL!AD5/(30.974+4*15.999)</f>
        <v>4.211856375697589E-4</v>
      </c>
      <c r="AE5" s="6">
        <f>mgL!AE5/30.974</f>
        <v>0</v>
      </c>
      <c r="AF5" s="6">
        <f>mgL!AF5/12.011</f>
        <v>0</v>
      </c>
      <c r="AG5" s="6">
        <f>mgL!AG5/18.998</f>
        <v>0</v>
      </c>
      <c r="AH5" s="6">
        <f>mgL!AH5/(32.066+1.008)</f>
        <v>0</v>
      </c>
      <c r="AI5" s="6">
        <f>mgL!AI5/207.2</f>
        <v>0</v>
      </c>
      <c r="AJ5" s="6">
        <f>mgL!AJ5/65.39</f>
        <v>0</v>
      </c>
      <c r="AK5" s="6">
        <f>mgL!AK5/112.411</f>
        <v>0</v>
      </c>
      <c r="AL5" s="10">
        <f>mgL!AL5/(2*15.999)</f>
        <v>0</v>
      </c>
      <c r="AM5" s="10">
        <f>mgL!AM5/(12.011+2*15.999)</f>
        <v>0</v>
      </c>
      <c r="AN5" s="10">
        <f>mgL!AN5/(2*1.008+32.066)</f>
        <v>0</v>
      </c>
      <c r="AO5" s="10">
        <f>mgL!AO5/(12.011+4*1.008)</f>
        <v>0</v>
      </c>
      <c r="AP5" s="11" t="str">
        <f t="shared" ref="AP5:AP68" si="2">CONCATENATE(IF(T5&gt;564.17,"H",IF(T5&gt;282.087,"S",IF(T5&gt;28.21,"b",IF(T5&gt;8.463,"B",IF(T5&gt;4.231,"f",IF(T5&gt;0.846,"F",IF(T5&gt;0.141,"g","G"))))))),IF(U5&lt;=0.5,"*",IF(U5&lt;=1,"0",IF(U5&gt;512,"9",INT(LOG(U5)/LOG(2)+1)))),"-",IF((O5+P5+S5)&gt;(Q5*2+R5*2+10^(-M5)*1000+AB5*3+Z5*2+AA5*2),IF(S5&gt;(O5+P5),"NH4",IF(O5&gt;P5,"Na","K")),IF((R5*2+Q5*2)&gt;(10^(-M5)*1000+AB5*3+Z5*2+AA5*2),IF(R5&gt;Q5,"Ca","Mg"),IF((10^(-M5)*1000+AB5*3)&gt;=(Z5*2+AA5*2),IF((AB5*3)&gt;10^(-M5)*1000,"AL","Fe"),IF(Z5&gt;AA5,"Fe","Mn")))),IF(T5&gt;(W5*2+X5+U5+V5*2),"Cl",IF((U5+V5*2)&gt;(T5+W5*2+X5),IF(U5&gt;V5*2,"HCO3","CO3"),IF((W5*2+X5)&gt;(T5+U5+V5*2),IF((W5*2)&gt;X5,"SO4","NO3"),"MIX"))),IF(ABS((O5+P5+2*Q5)-1.0716*T5)&lt;(0.5),"",IF(((O5+P5+2*Q5)-1.0716*T5)&lt;-0.5,"-","+")))</f>
        <v>g*-MgSO4</v>
      </c>
      <c r="AQ5" s="3">
        <f t="shared" ref="AQ5:AQ68" si="3">ROUND((1.333*ABS(M5-7)+IF(IF(0.67*(W5-0.0232*T5)&gt;0,10*(X5+0.67*(W5-0.0232*T5)),10*X5)&lt;1,0,LN(IF(0.67*(W5-0.0232*T5)&gt;0,10*(X5+0.67*(W5-0.0232*T5)),10*X5))/LN(2)))/(2-2/6),1)</f>
        <v>2.4</v>
      </c>
    </row>
    <row r="6" spans="1:43" x14ac:dyDescent="0.25">
      <c r="A6" s="3">
        <f>mgL!A6</f>
        <v>3</v>
      </c>
      <c r="B6" s="3" t="str">
        <f>mgL!B6</f>
        <v>A1</v>
      </c>
      <c r="C6" s="3">
        <f>mgL!C6</f>
        <v>3</v>
      </c>
      <c r="D6" s="3">
        <f>mgL!D6</f>
        <v>321769</v>
      </c>
      <c r="E6" s="3">
        <f>mgL!E6</f>
        <v>5803088</v>
      </c>
      <c r="F6" s="3">
        <f>mgL!F6</f>
        <v>13.5</v>
      </c>
      <c r="G6" s="3">
        <f>mgL!G6</f>
        <v>2.5</v>
      </c>
      <c r="H6" s="3">
        <f>mgL!H6</f>
        <v>2.35</v>
      </c>
      <c r="I6" s="3" t="str">
        <f>mgL!I6</f>
        <v>GWO</v>
      </c>
      <c r="J6" s="3">
        <f>mgL!J6</f>
        <v>31929</v>
      </c>
      <c r="K6" s="3">
        <f>mgL!K6</f>
        <v>0</v>
      </c>
      <c r="L6" s="3">
        <f>mgL!L6</f>
        <v>0</v>
      </c>
      <c r="M6" s="3">
        <f>IF(mgL!M6=0,7,mgL!M6)</f>
        <v>5.52</v>
      </c>
      <c r="N6" s="3">
        <f>IF(mgL!N6&lt;0.1,10,mgL!N6)</f>
        <v>10</v>
      </c>
      <c r="O6" s="4">
        <f>mgL!O6/22.989</f>
        <v>0.18269607203445126</v>
      </c>
      <c r="P6" s="4">
        <f>mgL!P6/39.098</f>
        <v>5.6268862857435167E-2</v>
      </c>
      <c r="Q6" s="4">
        <f>mgL!Q6/24.305</f>
        <v>0.17280394980456698</v>
      </c>
      <c r="R6" s="4">
        <f>mgL!R6/40.078</f>
        <v>9.9805379509955577E-2</v>
      </c>
      <c r="S6" s="4">
        <f>mgL!S6/(14.007+4*1.008)</f>
        <v>3.3261267254282383E-3</v>
      </c>
      <c r="T6" s="5">
        <f>mgL!T6/35.453</f>
        <v>0.14103178856514256</v>
      </c>
      <c r="U6" s="5">
        <f>mgL!U6/(1.008+12.011+3*15.999)</f>
        <v>6.5556575324505054E-2</v>
      </c>
      <c r="V6" s="5">
        <f>mgL!V6/(12.011+3*15.999)</f>
        <v>0</v>
      </c>
      <c r="W6" s="5">
        <f>mgL!W6/(32.066+4*15.999)</f>
        <v>0.32270825092127997</v>
      </c>
      <c r="X6" s="5">
        <f>mgL!X6/(14.007+3*15.999)</f>
        <v>7.0963163666860216E-2</v>
      </c>
      <c r="Y6" s="6">
        <f>mgL!Y6/(14.007+2*15.999)</f>
        <v>0</v>
      </c>
      <c r="Z6" s="6">
        <f>mgL!Z6/55.847</f>
        <v>1.2534245348899673E-3</v>
      </c>
      <c r="AA6" s="6">
        <f>mgL!AA6/54.931</f>
        <v>1.4563725400957566E-3</v>
      </c>
      <c r="AB6" s="6">
        <f>mgL!AB6/26.982</f>
        <v>0</v>
      </c>
      <c r="AC6" s="6">
        <f>mgL!AC6/(28.086+2*15.999)</f>
        <v>0.20970641102456558</v>
      </c>
      <c r="AD6" s="6">
        <f>mgL!AD6/(30.974+4*15.999)</f>
        <v>4.211856375697589E-4</v>
      </c>
      <c r="AE6" s="6">
        <f>mgL!AE6/30.974</f>
        <v>0</v>
      </c>
      <c r="AF6" s="6">
        <f>mgL!AF6/12.011</f>
        <v>0</v>
      </c>
      <c r="AG6" s="6">
        <f>mgL!AG6/18.998</f>
        <v>0</v>
      </c>
      <c r="AH6" s="6">
        <f>mgL!AH6/(32.066+1.008)</f>
        <v>0</v>
      </c>
      <c r="AI6" s="6">
        <f>mgL!AI6/207.2</f>
        <v>0</v>
      </c>
      <c r="AJ6" s="6">
        <f>mgL!AJ6/65.39</f>
        <v>0</v>
      </c>
      <c r="AK6" s="6">
        <f>mgL!AK6/112.411</f>
        <v>0</v>
      </c>
      <c r="AL6" s="10">
        <f>mgL!AL6/(2*15.999)</f>
        <v>0</v>
      </c>
      <c r="AM6" s="10">
        <f>mgL!AM6/(12.011+2*15.999)</f>
        <v>0</v>
      </c>
      <c r="AN6" s="10">
        <f>mgL!AN6/(2*1.008+32.066)</f>
        <v>0</v>
      </c>
      <c r="AO6" s="10">
        <f>mgL!AO6/(12.011+4*1.008)</f>
        <v>0</v>
      </c>
      <c r="AP6" s="11" t="str">
        <f t="shared" si="2"/>
        <v>g*-MgSO4</v>
      </c>
      <c r="AQ6" s="3">
        <f t="shared" si="3"/>
        <v>2.1</v>
      </c>
    </row>
    <row r="7" spans="1:43" x14ac:dyDescent="0.25">
      <c r="A7" s="3">
        <f>mgL!A7</f>
        <v>4</v>
      </c>
      <c r="B7" s="3" t="str">
        <f>mgL!B7</f>
        <v>A1</v>
      </c>
      <c r="C7" s="3">
        <f>mgL!C7</f>
        <v>4</v>
      </c>
      <c r="D7" s="3">
        <f>mgL!D7</f>
        <v>321769</v>
      </c>
      <c r="E7" s="3">
        <f>mgL!E7</f>
        <v>5803088</v>
      </c>
      <c r="F7" s="3">
        <f>mgL!F7</f>
        <v>13.5</v>
      </c>
      <c r="G7" s="3">
        <f>mgL!G7</f>
        <v>-0.5</v>
      </c>
      <c r="H7" s="3">
        <f>mgL!H7</f>
        <v>-0.65</v>
      </c>
      <c r="I7" s="3" t="str">
        <f>mgL!I7</f>
        <v>GWO</v>
      </c>
      <c r="J7" s="3">
        <f>mgL!J7</f>
        <v>31929</v>
      </c>
      <c r="K7" s="3">
        <f>mgL!K7</f>
        <v>0</v>
      </c>
      <c r="L7" s="3">
        <f>mgL!L7</f>
        <v>0</v>
      </c>
      <c r="M7" s="3">
        <f>IF(mgL!M7=0,7,mgL!M7)</f>
        <v>5.22</v>
      </c>
      <c r="N7" s="3">
        <f>IF(mgL!N7&lt;0.1,10,mgL!N7)</f>
        <v>10</v>
      </c>
      <c r="O7" s="4">
        <f>mgL!O7/22.989</f>
        <v>0.35234242463787024</v>
      </c>
      <c r="P7" s="4">
        <f>mgL!P7/39.098</f>
        <v>4.0922809350861941E-2</v>
      </c>
      <c r="Q7" s="4">
        <f>mgL!Q7/24.305</f>
        <v>0.20983336761983129</v>
      </c>
      <c r="R7" s="4">
        <f>mgL!R7/40.078</f>
        <v>0.12475672438744448</v>
      </c>
      <c r="S7" s="4">
        <f>mgL!S7/(14.007+4*1.008)</f>
        <v>3.3261267254282383E-3</v>
      </c>
      <c r="T7" s="5">
        <f>mgL!T7/35.453</f>
        <v>0.31026993484331367</v>
      </c>
      <c r="U7" s="5">
        <f>mgL!U7/(1.008+12.011+3*15.999)</f>
        <v>4.9167431493378787E-2</v>
      </c>
      <c r="V7" s="5">
        <f>mgL!V7/(12.011+3*15.999)</f>
        <v>0</v>
      </c>
      <c r="W7" s="5">
        <f>mgL!W7/(32.066+4*15.999)</f>
        <v>0.31229830734317415</v>
      </c>
      <c r="X7" s="5">
        <f>mgL!X7/(14.007+3*15.999)</f>
        <v>0.24191987613702343</v>
      </c>
      <c r="Y7" s="6">
        <f>mgL!Y7/(14.007+2*15.999)</f>
        <v>0</v>
      </c>
      <c r="Z7" s="6">
        <f>mgL!Z7/55.847</f>
        <v>5.3718194352427159E-4</v>
      </c>
      <c r="AA7" s="6">
        <f>mgL!AA7/54.931</f>
        <v>2.7306985126795435E-3</v>
      </c>
      <c r="AB7" s="6">
        <f>mgL!AB7/26.982</f>
        <v>0</v>
      </c>
      <c r="AC7" s="6">
        <f>mgL!AC7/(28.086+2*15.999)</f>
        <v>0.22468544038346314</v>
      </c>
      <c r="AD7" s="6">
        <f>mgL!AD7/(30.974+4*15.999)</f>
        <v>4.211856375697589E-4</v>
      </c>
      <c r="AE7" s="6">
        <f>mgL!AE7/30.974</f>
        <v>0</v>
      </c>
      <c r="AF7" s="6">
        <f>mgL!AF7/12.011</f>
        <v>0</v>
      </c>
      <c r="AG7" s="6">
        <f>mgL!AG7/18.998</f>
        <v>0</v>
      </c>
      <c r="AH7" s="6">
        <f>mgL!AH7/(32.066+1.008)</f>
        <v>0</v>
      </c>
      <c r="AI7" s="6">
        <f>mgL!AI7/207.2</f>
        <v>0</v>
      </c>
      <c r="AJ7" s="6">
        <f>mgL!AJ7/65.39</f>
        <v>0</v>
      </c>
      <c r="AK7" s="6">
        <f>mgL!AK7/112.411</f>
        <v>0</v>
      </c>
      <c r="AL7" s="10">
        <f>mgL!AL7/(2*15.999)</f>
        <v>0</v>
      </c>
      <c r="AM7" s="10">
        <f>mgL!AM7/(12.011+2*15.999)</f>
        <v>0</v>
      </c>
      <c r="AN7" s="10">
        <f>mgL!AN7/(2*1.008+32.066)</f>
        <v>0</v>
      </c>
      <c r="AO7" s="10">
        <f>mgL!AO7/(12.011+4*1.008)</f>
        <v>0</v>
      </c>
      <c r="AP7" s="11" t="str">
        <f t="shared" si="2"/>
        <v>g*-MgSO4</v>
      </c>
      <c r="AQ7" s="3">
        <f t="shared" si="3"/>
        <v>2.7</v>
      </c>
    </row>
    <row r="8" spans="1:43" x14ac:dyDescent="0.25">
      <c r="A8" s="3">
        <f>mgL!A8</f>
        <v>5</v>
      </c>
      <c r="B8" s="3" t="str">
        <f>mgL!B8</f>
        <v>A1</v>
      </c>
      <c r="C8" s="3">
        <f>mgL!C8</f>
        <v>5</v>
      </c>
      <c r="D8" s="3">
        <f>mgL!D8</f>
        <v>321769</v>
      </c>
      <c r="E8" s="3">
        <f>mgL!E8</f>
        <v>5803088</v>
      </c>
      <c r="F8" s="3">
        <f>mgL!F8</f>
        <v>13.5</v>
      </c>
      <c r="G8" s="3">
        <f>mgL!G8</f>
        <v>-4.5</v>
      </c>
      <c r="H8" s="3">
        <f>mgL!H8</f>
        <v>-4.6500000000000004</v>
      </c>
      <c r="I8" s="3" t="str">
        <f>mgL!I8</f>
        <v>GWO</v>
      </c>
      <c r="J8" s="3">
        <f>mgL!J8</f>
        <v>31929</v>
      </c>
      <c r="K8" s="3">
        <f>mgL!K8</f>
        <v>0</v>
      </c>
      <c r="L8" s="3">
        <f>mgL!L8</f>
        <v>0</v>
      </c>
      <c r="M8" s="3">
        <f>IF(mgL!M8=0,7,mgL!M8)</f>
        <v>5.67</v>
      </c>
      <c r="N8" s="3">
        <f>IF(mgL!N8&lt;0.1,10,mgL!N8)</f>
        <v>10</v>
      </c>
      <c r="O8" s="4">
        <f>mgL!O8/22.989</f>
        <v>0.47848971247118183</v>
      </c>
      <c r="P8" s="4">
        <f>mgL!P8/39.098</f>
        <v>3.8365133766433065E-2</v>
      </c>
      <c r="Q8" s="4">
        <f>mgL!Q8/24.305</f>
        <v>9.0516354659535087E-2</v>
      </c>
      <c r="R8" s="4">
        <f>mgL!R8/40.078</f>
        <v>7.485403463246669E-2</v>
      </c>
      <c r="S8" s="4">
        <f>mgL!S8/(14.007+4*1.008)</f>
        <v>2.7717722711901988E-3</v>
      </c>
      <c r="T8" s="5">
        <f>mgL!T8/35.453</f>
        <v>0.47950808112148474</v>
      </c>
      <c r="U8" s="5">
        <f>mgL!U8/(1.008+12.011+3*15.999)</f>
        <v>6.5556575324505054E-2</v>
      </c>
      <c r="V8" s="5">
        <f>mgL!V8/(12.011+3*15.999)</f>
        <v>0</v>
      </c>
      <c r="W8" s="5">
        <f>mgL!W8/(32.066+4*15.999)</f>
        <v>7.2869605046740643E-2</v>
      </c>
      <c r="X8" s="5">
        <f>mgL!X8/(14.007+3*15.999)</f>
        <v>0.24191987613702343</v>
      </c>
      <c r="Y8" s="6">
        <f>mgL!Y8/(14.007+2*15.999)</f>
        <v>0</v>
      </c>
      <c r="Z8" s="6">
        <f>mgL!Z8/55.847</f>
        <v>2.3277884219385105E-3</v>
      </c>
      <c r="AA8" s="6">
        <f>mgL!AA8/54.931</f>
        <v>1.8204656751196958E-5</v>
      </c>
      <c r="AB8" s="6">
        <f>mgL!AB8/26.982</f>
        <v>0</v>
      </c>
      <c r="AC8" s="6">
        <f>mgL!AC8/(28.086+2*15.999)</f>
        <v>0.23467145995606151</v>
      </c>
      <c r="AD8" s="6">
        <f>mgL!AD8/(30.974+4*15.999)</f>
        <v>4.211856375697589E-4</v>
      </c>
      <c r="AE8" s="6">
        <f>mgL!AE8/30.974</f>
        <v>0</v>
      </c>
      <c r="AF8" s="6">
        <f>mgL!AF8/12.011</f>
        <v>0</v>
      </c>
      <c r="AG8" s="6">
        <f>mgL!AG8/18.998</f>
        <v>0</v>
      </c>
      <c r="AH8" s="6">
        <f>mgL!AH8/(32.066+1.008)</f>
        <v>0</v>
      </c>
      <c r="AI8" s="6">
        <f>mgL!AI8/207.2</f>
        <v>0</v>
      </c>
      <c r="AJ8" s="6">
        <f>mgL!AJ8/65.39</f>
        <v>0</v>
      </c>
      <c r="AK8" s="6">
        <f>mgL!AK8/112.411</f>
        <v>0</v>
      </c>
      <c r="AL8" s="10">
        <f>mgL!AL8/(2*15.999)</f>
        <v>0</v>
      </c>
      <c r="AM8" s="10">
        <f>mgL!AM8/(12.011+2*15.999)</f>
        <v>0</v>
      </c>
      <c r="AN8" s="10">
        <f>mgL!AN8/(2*1.008+32.066)</f>
        <v>0</v>
      </c>
      <c r="AO8" s="10">
        <f>mgL!AO8/(12.011+4*1.008)</f>
        <v>0</v>
      </c>
      <c r="AP8" s="11" t="str">
        <f t="shared" si="2"/>
        <v>g*-NaCl</v>
      </c>
      <c r="AQ8" s="3">
        <f t="shared" si="3"/>
        <v>2</v>
      </c>
    </row>
    <row r="9" spans="1:43" x14ac:dyDescent="0.25">
      <c r="A9" s="3">
        <f>mgL!A9</f>
        <v>6</v>
      </c>
      <c r="B9" s="3" t="str">
        <f>mgL!B9</f>
        <v>A1</v>
      </c>
      <c r="C9" s="3">
        <f>mgL!C9</f>
        <v>6</v>
      </c>
      <c r="D9" s="3">
        <f>mgL!D9</f>
        <v>321769</v>
      </c>
      <c r="E9" s="3">
        <f>mgL!E9</f>
        <v>5803088</v>
      </c>
      <c r="F9" s="3">
        <f>mgL!F9</f>
        <v>13.5</v>
      </c>
      <c r="G9" s="3">
        <f>mgL!G9</f>
        <v>-8.5</v>
      </c>
      <c r="H9" s="3">
        <f>mgL!H9</f>
        <v>-8.65</v>
      </c>
      <c r="I9" s="3" t="str">
        <f>mgL!I9</f>
        <v>GWO</v>
      </c>
      <c r="J9" s="3">
        <f>mgL!J9</f>
        <v>31929</v>
      </c>
      <c r="K9" s="3">
        <f>mgL!K9</f>
        <v>0</v>
      </c>
      <c r="L9" s="3">
        <f>mgL!L9</f>
        <v>0</v>
      </c>
      <c r="M9" s="3">
        <f>IF(mgL!M9=0,7,mgL!M9)</f>
        <v>6.03</v>
      </c>
      <c r="N9" s="3">
        <f>IF(mgL!N9&lt;0.1,10,mgL!N9)</f>
        <v>10</v>
      </c>
      <c r="O9" s="4">
        <f>mgL!O9/22.989</f>
        <v>0.38714167645395625</v>
      </c>
      <c r="P9" s="4">
        <f>mgL!P9/39.098</f>
        <v>2.3019080259859839E-2</v>
      </c>
      <c r="Q9" s="4">
        <f>mgL!Q9/24.305</f>
        <v>2.8800658300761159E-2</v>
      </c>
      <c r="R9" s="4">
        <f>mgL!R9/40.078</f>
        <v>4.9902689754977789E-2</v>
      </c>
      <c r="S9" s="4">
        <f>mgL!S9/(14.007+4*1.008)</f>
        <v>3.3261267254282383E-3</v>
      </c>
      <c r="T9" s="5">
        <f>mgL!T9/35.453</f>
        <v>0.42309536569542772</v>
      </c>
      <c r="U9" s="5">
        <f>mgL!U9/(1.008+12.011+3*15.999)</f>
        <v>8.1945719155631314E-2</v>
      </c>
      <c r="V9" s="5">
        <f>mgL!V9/(12.011+3*15.999)</f>
        <v>0</v>
      </c>
      <c r="W9" s="5">
        <f>mgL!W9/(32.066+4*15.999)</f>
        <v>3.1229830734317416E-2</v>
      </c>
      <c r="X9" s="5">
        <f>mgL!X9/(14.007+3*15.999)</f>
        <v>1.9353590090961874E-2</v>
      </c>
      <c r="Y9" s="6">
        <f>mgL!Y9/(14.007+2*15.999)</f>
        <v>0</v>
      </c>
      <c r="Z9" s="6">
        <f>mgL!Z9/55.847</f>
        <v>7.1624259136569553E-4</v>
      </c>
      <c r="AA9" s="6">
        <f>mgL!AA9/54.931</f>
        <v>1.8204656751196958E-5</v>
      </c>
      <c r="AB9" s="6">
        <f>mgL!AB9/26.982</f>
        <v>0</v>
      </c>
      <c r="AC9" s="6">
        <f>mgL!AC9/(28.086+2*15.999)</f>
        <v>0.26296518207842356</v>
      </c>
      <c r="AD9" s="6">
        <f>mgL!AD9/(30.974+4*15.999)</f>
        <v>7.3707486574707808E-4</v>
      </c>
      <c r="AE9" s="6">
        <f>mgL!AE9/30.974</f>
        <v>0</v>
      </c>
      <c r="AF9" s="6">
        <f>mgL!AF9/12.011</f>
        <v>0</v>
      </c>
      <c r="AG9" s="6">
        <f>mgL!AG9/18.998</f>
        <v>0</v>
      </c>
      <c r="AH9" s="6">
        <f>mgL!AH9/(32.066+1.008)</f>
        <v>0</v>
      </c>
      <c r="AI9" s="6">
        <f>mgL!AI9/207.2</f>
        <v>0</v>
      </c>
      <c r="AJ9" s="6">
        <f>mgL!AJ9/65.39</f>
        <v>0</v>
      </c>
      <c r="AK9" s="6">
        <f>mgL!AK9/112.411</f>
        <v>0</v>
      </c>
      <c r="AL9" s="10">
        <f>mgL!AL9/(2*15.999)</f>
        <v>0</v>
      </c>
      <c r="AM9" s="10">
        <f>mgL!AM9/(12.011+2*15.999)</f>
        <v>0</v>
      </c>
      <c r="AN9" s="10">
        <f>mgL!AN9/(2*1.008+32.066)</f>
        <v>0</v>
      </c>
      <c r="AO9" s="10">
        <f>mgL!AO9/(12.011+4*1.008)</f>
        <v>0</v>
      </c>
      <c r="AP9" s="11" t="str">
        <f t="shared" si="2"/>
        <v>g*-NaCl</v>
      </c>
      <c r="AQ9" s="3">
        <f t="shared" si="3"/>
        <v>0.8</v>
      </c>
    </row>
    <row r="10" spans="1:43" x14ac:dyDescent="0.25">
      <c r="A10" s="3">
        <f>mgL!A10</f>
        <v>7</v>
      </c>
      <c r="B10" s="3" t="str">
        <f>mgL!B10</f>
        <v>A1</v>
      </c>
      <c r="C10" s="3">
        <f>mgL!C10</f>
        <v>7</v>
      </c>
      <c r="D10" s="3">
        <f>mgL!D10</f>
        <v>321769</v>
      </c>
      <c r="E10" s="3">
        <f>mgL!E10</f>
        <v>5803088</v>
      </c>
      <c r="F10" s="3">
        <f>mgL!F10</f>
        <v>13.5</v>
      </c>
      <c r="G10" s="3">
        <f>mgL!G10</f>
        <v>-10.5</v>
      </c>
      <c r="H10" s="3">
        <f>mgL!H10</f>
        <v>-10.65</v>
      </c>
      <c r="I10" s="3" t="str">
        <f>mgL!I10</f>
        <v>GWO</v>
      </c>
      <c r="J10" s="3">
        <f>mgL!J10</f>
        <v>31929</v>
      </c>
      <c r="K10" s="3">
        <f>mgL!K10</f>
        <v>0</v>
      </c>
      <c r="L10" s="3">
        <f>mgL!L10</f>
        <v>0</v>
      </c>
      <c r="M10" s="3">
        <f>IF(mgL!M10=0,7,mgL!M10)</f>
        <v>6.08</v>
      </c>
      <c r="N10" s="3">
        <f>IF(mgL!N10&lt;0.1,10,mgL!N10)</f>
        <v>10</v>
      </c>
      <c r="O10" s="4">
        <f>mgL!O10/22.989</f>
        <v>0.32189307929879507</v>
      </c>
      <c r="P10" s="4">
        <f>mgL!P10/39.098</f>
        <v>2.3019080259859839E-2</v>
      </c>
      <c r="Q10" s="4">
        <f>mgL!Q10/24.305</f>
        <v>4.1143797572515947E-2</v>
      </c>
      <c r="R10" s="4">
        <f>mgL!R10/40.078</f>
        <v>7.485403463246669E-2</v>
      </c>
      <c r="S10" s="4">
        <f>mgL!S10/(14.007+4*1.008)</f>
        <v>2.7717722711901988E-3</v>
      </c>
      <c r="T10" s="5">
        <f>mgL!T10/35.453</f>
        <v>0.36668265026937069</v>
      </c>
      <c r="U10" s="5">
        <f>mgL!U10/(1.008+12.011+3*15.999)</f>
        <v>0.11472400681788383</v>
      </c>
      <c r="V10" s="5">
        <f>mgL!V10/(12.011+3*15.999)</f>
        <v>0</v>
      </c>
      <c r="W10" s="5">
        <f>mgL!W10/(32.066+4*15.999)</f>
        <v>4.1639774312423224E-2</v>
      </c>
      <c r="X10" s="5">
        <f>mgL!X10/(14.007+3*15.999)</f>
        <v>9.6767950454809369E-3</v>
      </c>
      <c r="Y10" s="6">
        <f>mgL!Y10/(14.007+2*15.999)</f>
        <v>0</v>
      </c>
      <c r="Z10" s="6">
        <f>mgL!Z10/55.847</f>
        <v>3.4021523089870537E-3</v>
      </c>
      <c r="AA10" s="6">
        <f>mgL!AA10/54.931</f>
        <v>3.6409313502393914E-4</v>
      </c>
      <c r="AB10" s="6">
        <f>mgL!AB10/26.982</f>
        <v>0</v>
      </c>
      <c r="AC10" s="6">
        <f>mgL!AC10/(28.086+2*15.999)</f>
        <v>0.31289527994141536</v>
      </c>
      <c r="AD10" s="6">
        <f>mgL!AD10/(30.974+4*15.999)</f>
        <v>7.3707486574707808E-4</v>
      </c>
      <c r="AE10" s="6">
        <f>mgL!AE10/30.974</f>
        <v>0</v>
      </c>
      <c r="AF10" s="6">
        <f>mgL!AF10/12.011</f>
        <v>0</v>
      </c>
      <c r="AG10" s="6">
        <f>mgL!AG10/18.998</f>
        <v>0</v>
      </c>
      <c r="AH10" s="6">
        <f>mgL!AH10/(32.066+1.008)</f>
        <v>0</v>
      </c>
      <c r="AI10" s="6">
        <f>mgL!AI10/207.2</f>
        <v>0</v>
      </c>
      <c r="AJ10" s="6">
        <f>mgL!AJ10/65.39</f>
        <v>0</v>
      </c>
      <c r="AK10" s="6">
        <f>mgL!AK10/112.411</f>
        <v>0</v>
      </c>
      <c r="AL10" s="10">
        <f>mgL!AL10/(2*15.999)</f>
        <v>0</v>
      </c>
      <c r="AM10" s="10">
        <f>mgL!AM10/(12.011+2*15.999)</f>
        <v>0</v>
      </c>
      <c r="AN10" s="10">
        <f>mgL!AN10/(2*1.008+32.066)</f>
        <v>0</v>
      </c>
      <c r="AO10" s="10">
        <f>mgL!AO10/(12.011+4*1.008)</f>
        <v>0</v>
      </c>
      <c r="AP10" s="11" t="str">
        <f t="shared" si="2"/>
        <v>g*-NaCl</v>
      </c>
      <c r="AQ10" s="3">
        <f t="shared" si="3"/>
        <v>0.7</v>
      </c>
    </row>
    <row r="11" spans="1:43" x14ac:dyDescent="0.25">
      <c r="A11" s="3">
        <f>mgL!A11</f>
        <v>8</v>
      </c>
      <c r="B11" s="3" t="str">
        <f>mgL!B11</f>
        <v>A1</v>
      </c>
      <c r="C11" s="3">
        <f>mgL!C11</f>
        <v>8</v>
      </c>
      <c r="D11" s="3">
        <f>mgL!D11</f>
        <v>321769</v>
      </c>
      <c r="E11" s="3">
        <f>mgL!E11</f>
        <v>5803088</v>
      </c>
      <c r="F11" s="3">
        <f>mgL!F11</f>
        <v>13.5</v>
      </c>
      <c r="G11" s="3">
        <f>mgL!G11</f>
        <v>-12.5</v>
      </c>
      <c r="H11" s="3">
        <f>mgL!H11</f>
        <v>-12.65</v>
      </c>
      <c r="I11" s="3" t="str">
        <f>mgL!I11</f>
        <v>GWO</v>
      </c>
      <c r="J11" s="3">
        <f>mgL!J11</f>
        <v>31929</v>
      </c>
      <c r="K11" s="3">
        <f>mgL!K11</f>
        <v>0</v>
      </c>
      <c r="L11" s="3">
        <f>mgL!L11</f>
        <v>0</v>
      </c>
      <c r="M11" s="3">
        <f>IF(mgL!M11=0,7,mgL!M11)</f>
        <v>6.43</v>
      </c>
      <c r="N11" s="3">
        <f>IF(mgL!N11&lt;0.1,10,mgL!N11)</f>
        <v>10</v>
      </c>
      <c r="O11" s="4">
        <f>mgL!O11/22.989</f>
        <v>0.29144373395971984</v>
      </c>
      <c r="P11" s="4">
        <f>mgL!P11/39.098</f>
        <v>2.3019080259859839E-2</v>
      </c>
      <c r="Q11" s="4">
        <f>mgL!Q11/24.305</f>
        <v>3.2915038058012755E-2</v>
      </c>
      <c r="R11" s="4">
        <f>mgL!R11/40.078</f>
        <v>9.9805379509955577E-2</v>
      </c>
      <c r="S11" s="4">
        <f>mgL!S11/(14.007+4*1.008)</f>
        <v>7.206607905094517E-3</v>
      </c>
      <c r="T11" s="5">
        <f>mgL!T11/35.453</f>
        <v>0.25385721941725664</v>
      </c>
      <c r="U11" s="5">
        <f>mgL!U11/(1.008+12.011+3*15.999)</f>
        <v>0.27861544512914649</v>
      </c>
      <c r="V11" s="5">
        <f>mgL!V11/(12.011+3*15.999)</f>
        <v>0</v>
      </c>
      <c r="W11" s="5">
        <f>mgL!W11/(32.066+4*15.999)</f>
        <v>5.2049717890529028E-2</v>
      </c>
      <c r="X11" s="5">
        <f>mgL!X11/(14.007+3*15.999)</f>
        <v>0</v>
      </c>
      <c r="Y11" s="6">
        <f>mgL!Y11/(14.007+2*15.999)</f>
        <v>0</v>
      </c>
      <c r="Z11" s="6">
        <f>mgL!Z11/55.847</f>
        <v>0.14682973122996756</v>
      </c>
      <c r="AA11" s="6">
        <f>mgL!AA11/54.931</f>
        <v>2.0025122426316653E-3</v>
      </c>
      <c r="AB11" s="6">
        <f>mgL!AB11/26.982</f>
        <v>0</v>
      </c>
      <c r="AC11" s="6">
        <f>mgL!AC11/(28.086+2*15.999)</f>
        <v>0.39111909992676919</v>
      </c>
      <c r="AD11" s="6">
        <f>mgL!AD11/(30.974+4*15.999)</f>
        <v>8.4237127513951779E-4</v>
      </c>
      <c r="AE11" s="6">
        <f>mgL!AE11/30.974</f>
        <v>0</v>
      </c>
      <c r="AF11" s="6">
        <f>mgL!AF11/12.011</f>
        <v>0</v>
      </c>
      <c r="AG11" s="6">
        <f>mgL!AG11/18.998</f>
        <v>0</v>
      </c>
      <c r="AH11" s="6">
        <f>mgL!AH11/(32.066+1.008)</f>
        <v>0</v>
      </c>
      <c r="AI11" s="6">
        <f>mgL!AI11/207.2</f>
        <v>0</v>
      </c>
      <c r="AJ11" s="6">
        <f>mgL!AJ11/65.39</f>
        <v>0</v>
      </c>
      <c r="AK11" s="6">
        <f>mgL!AK11/112.411</f>
        <v>0</v>
      </c>
      <c r="AL11" s="10">
        <f>mgL!AL11/(2*15.999)</f>
        <v>0</v>
      </c>
      <c r="AM11" s="10">
        <f>mgL!AM11/(12.011+2*15.999)</f>
        <v>0</v>
      </c>
      <c r="AN11" s="10">
        <f>mgL!AN11/(2*1.008+32.066)</f>
        <v>0</v>
      </c>
      <c r="AO11" s="10">
        <f>mgL!AO11/(12.011+4*1.008)</f>
        <v>0</v>
      </c>
      <c r="AP11" s="11" t="str">
        <f t="shared" si="2"/>
        <v>g*-FeMIX</v>
      </c>
      <c r="AQ11" s="3">
        <f t="shared" si="3"/>
        <v>0.5</v>
      </c>
    </row>
    <row r="12" spans="1:43" x14ac:dyDescent="0.25">
      <c r="A12" s="3">
        <f>mgL!A12</f>
        <v>9</v>
      </c>
      <c r="B12" s="3" t="str">
        <f>mgL!B12</f>
        <v>A1</v>
      </c>
      <c r="C12" s="3">
        <f>mgL!C12</f>
        <v>9</v>
      </c>
      <c r="D12" s="3">
        <f>mgL!D12</f>
        <v>321769</v>
      </c>
      <c r="E12" s="3">
        <f>mgL!E12</f>
        <v>5803088</v>
      </c>
      <c r="F12" s="3">
        <f>mgL!F12</f>
        <v>13.5</v>
      </c>
      <c r="G12" s="3">
        <f>mgL!G12</f>
        <v>-14.5</v>
      </c>
      <c r="H12" s="3">
        <f>mgL!H12</f>
        <v>-14.65</v>
      </c>
      <c r="I12" s="3" t="str">
        <f>mgL!I12</f>
        <v>GWO</v>
      </c>
      <c r="J12" s="3">
        <f>mgL!J12</f>
        <v>31929</v>
      </c>
      <c r="K12" s="3">
        <f>mgL!K12</f>
        <v>0</v>
      </c>
      <c r="L12" s="3">
        <f>mgL!L12</f>
        <v>0</v>
      </c>
      <c r="M12" s="3">
        <f>IF(mgL!M12=0,7,mgL!M12)</f>
        <v>6.28</v>
      </c>
      <c r="N12" s="3">
        <f>IF(mgL!N12&lt;0.1,10,mgL!N12)</f>
        <v>10</v>
      </c>
      <c r="O12" s="4">
        <f>mgL!O12/22.989</f>
        <v>0.25664448214363395</v>
      </c>
      <c r="P12" s="4">
        <f>mgL!P12/39.098</f>
        <v>2.0461404675430971E-2</v>
      </c>
      <c r="Q12" s="4">
        <f>mgL!Q12/24.305</f>
        <v>3.7029417815264351E-2</v>
      </c>
      <c r="R12" s="4">
        <f>mgL!R12/40.078</f>
        <v>9.9805379509955577E-2</v>
      </c>
      <c r="S12" s="4">
        <f>mgL!S12/(14.007+4*1.008)</f>
        <v>6.0978989966184371E-3</v>
      </c>
      <c r="T12" s="5">
        <f>mgL!T12/35.453</f>
        <v>0.2256508617042281</v>
      </c>
      <c r="U12" s="5">
        <f>mgL!U12/(1.008+12.011+3*15.999)</f>
        <v>0.22944801363576767</v>
      </c>
      <c r="V12" s="5">
        <f>mgL!V12/(12.011+3*15.999)</f>
        <v>0</v>
      </c>
      <c r="W12" s="5">
        <f>mgL!W12/(32.066+4*15.999)</f>
        <v>7.2869605046740643E-2</v>
      </c>
      <c r="X12" s="5">
        <f>mgL!X12/(14.007+3*15.999)</f>
        <v>0</v>
      </c>
      <c r="Y12" s="6">
        <f>mgL!Y12/(14.007+2*15.999)</f>
        <v>0</v>
      </c>
      <c r="Z12" s="6">
        <f>mgL!Z12/55.847</f>
        <v>9.1320930399126171E-2</v>
      </c>
      <c r="AA12" s="6">
        <f>mgL!AA12/54.931</f>
        <v>7.2818627004787829E-4</v>
      </c>
      <c r="AB12" s="6">
        <f>mgL!AB12/26.982</f>
        <v>0</v>
      </c>
      <c r="AC12" s="6">
        <f>mgL!AC12/(28.086+2*15.999)</f>
        <v>0.33786032887291123</v>
      </c>
      <c r="AD12" s="6">
        <f>mgL!AD12/(30.974+4*15.999)</f>
        <v>8.4237127513951779E-4</v>
      </c>
      <c r="AE12" s="6">
        <f>mgL!AE12/30.974</f>
        <v>0</v>
      </c>
      <c r="AF12" s="6">
        <f>mgL!AF12/12.011</f>
        <v>0</v>
      </c>
      <c r="AG12" s="6">
        <f>mgL!AG12/18.998</f>
        <v>0</v>
      </c>
      <c r="AH12" s="6">
        <f>mgL!AH12/(32.066+1.008)</f>
        <v>0</v>
      </c>
      <c r="AI12" s="6">
        <f>mgL!AI12/207.2</f>
        <v>0</v>
      </c>
      <c r="AJ12" s="6">
        <f>mgL!AJ12/65.39</f>
        <v>0</v>
      </c>
      <c r="AK12" s="6">
        <f>mgL!AK12/112.411</f>
        <v>0</v>
      </c>
      <c r="AL12" s="10">
        <f>mgL!AL12/(2*15.999)</f>
        <v>0</v>
      </c>
      <c r="AM12" s="10">
        <f>mgL!AM12/(12.011+2*15.999)</f>
        <v>0</v>
      </c>
      <c r="AN12" s="10">
        <f>mgL!AN12/(2*1.008+32.066)</f>
        <v>0</v>
      </c>
      <c r="AO12" s="10">
        <f>mgL!AO12/(12.011+4*1.008)</f>
        <v>0</v>
      </c>
      <c r="AP12" s="11" t="str">
        <f t="shared" si="2"/>
        <v>g*-CaMIX</v>
      </c>
      <c r="AQ12" s="3">
        <f t="shared" si="3"/>
        <v>0.6</v>
      </c>
    </row>
    <row r="13" spans="1:43" x14ac:dyDescent="0.25">
      <c r="A13" s="3">
        <f>mgL!A13</f>
        <v>10</v>
      </c>
      <c r="B13" s="3" t="str">
        <f>mgL!B13</f>
        <v>A1</v>
      </c>
      <c r="C13" s="3">
        <f>mgL!C13</f>
        <v>10</v>
      </c>
      <c r="D13" s="3">
        <f>mgL!D13</f>
        <v>321769</v>
      </c>
      <c r="E13" s="3">
        <f>mgL!E13</f>
        <v>5803088</v>
      </c>
      <c r="F13" s="3">
        <f>mgL!F13</f>
        <v>13.5</v>
      </c>
      <c r="G13" s="3">
        <f>mgL!G13</f>
        <v>-18.5</v>
      </c>
      <c r="H13" s="3">
        <f>mgL!H13</f>
        <v>-18.649999999999999</v>
      </c>
      <c r="I13" s="3" t="str">
        <f>mgL!I13</f>
        <v>GWO</v>
      </c>
      <c r="J13" s="3">
        <f>mgL!J13</f>
        <v>31929</v>
      </c>
      <c r="K13" s="3">
        <f>mgL!K13</f>
        <v>0</v>
      </c>
      <c r="L13" s="3">
        <f>mgL!L13</f>
        <v>0</v>
      </c>
      <c r="M13" s="3">
        <f>IF(mgL!M13=0,7,mgL!M13)</f>
        <v>6.58</v>
      </c>
      <c r="N13" s="3">
        <f>IF(mgL!N13&lt;0.1,10,mgL!N13)</f>
        <v>10</v>
      </c>
      <c r="O13" s="4">
        <f>mgL!O13/22.989</f>
        <v>0.25229457566662317</v>
      </c>
      <c r="P13" s="4">
        <f>mgL!P13/39.098</f>
        <v>1.7903729091002095E-2</v>
      </c>
      <c r="Q13" s="4">
        <f>mgL!Q13/24.305</f>
        <v>4.1143797572515947E-2</v>
      </c>
      <c r="R13" s="4">
        <f>mgL!R13/40.078</f>
        <v>9.9805379509955577E-2</v>
      </c>
      <c r="S13" s="4">
        <f>mgL!S13/(14.007+4*1.008)</f>
        <v>4.4348356339043177E-3</v>
      </c>
      <c r="T13" s="5">
        <f>mgL!T13/35.453</f>
        <v>0.2256508617042281</v>
      </c>
      <c r="U13" s="5">
        <f>mgL!U13/(1.008+12.011+3*15.999)</f>
        <v>0.21305886980464142</v>
      </c>
      <c r="V13" s="5">
        <f>mgL!V13/(12.011+3*15.999)</f>
        <v>0</v>
      </c>
      <c r="W13" s="5">
        <f>mgL!W13/(32.066+4*15.999)</f>
        <v>6.2459661468634832E-2</v>
      </c>
      <c r="X13" s="5">
        <f>mgL!X13/(14.007+3*15.999)</f>
        <v>0</v>
      </c>
      <c r="Y13" s="6">
        <f>mgL!Y13/(14.007+2*15.999)</f>
        <v>0</v>
      </c>
      <c r="Z13" s="6">
        <f>mgL!Z13/55.847</f>
        <v>4.6555768438770212E-2</v>
      </c>
      <c r="AA13" s="6">
        <f>mgL!AA13/54.931</f>
        <v>5.4613970253590874E-4</v>
      </c>
      <c r="AB13" s="6">
        <f>mgL!AB13/26.982</f>
        <v>0</v>
      </c>
      <c r="AC13" s="6">
        <f>mgL!AC13/(28.086+2*15.999)</f>
        <v>0.35616803142267489</v>
      </c>
      <c r="AD13" s="6">
        <f>mgL!AD13/(30.974+4*15.999)</f>
        <v>8.4237127513951779E-4</v>
      </c>
      <c r="AE13" s="6">
        <f>mgL!AE13/30.974</f>
        <v>0</v>
      </c>
      <c r="AF13" s="6">
        <f>mgL!AF13/12.011</f>
        <v>0</v>
      </c>
      <c r="AG13" s="6">
        <f>mgL!AG13/18.998</f>
        <v>0</v>
      </c>
      <c r="AH13" s="6">
        <f>mgL!AH13/(32.066+1.008)</f>
        <v>0</v>
      </c>
      <c r="AI13" s="6">
        <f>mgL!AI13/207.2</f>
        <v>0</v>
      </c>
      <c r="AJ13" s="6">
        <f>mgL!AJ13/65.39</f>
        <v>0</v>
      </c>
      <c r="AK13" s="6">
        <f>mgL!AK13/112.411</f>
        <v>0</v>
      </c>
      <c r="AL13" s="10">
        <f>mgL!AL13/(2*15.999)</f>
        <v>0</v>
      </c>
      <c r="AM13" s="10">
        <f>mgL!AM13/(12.011+2*15.999)</f>
        <v>0</v>
      </c>
      <c r="AN13" s="10">
        <f>mgL!AN13/(2*1.008+32.066)</f>
        <v>0</v>
      </c>
      <c r="AO13" s="10">
        <f>mgL!AO13/(12.011+4*1.008)</f>
        <v>0</v>
      </c>
      <c r="AP13" s="11" t="str">
        <f t="shared" si="2"/>
        <v>g*-CaMIX</v>
      </c>
      <c r="AQ13" s="3">
        <f t="shared" si="3"/>
        <v>0.3</v>
      </c>
    </row>
    <row r="14" spans="1:43" x14ac:dyDescent="0.25">
      <c r="A14" s="3">
        <f>mgL!A14</f>
        <v>11</v>
      </c>
      <c r="B14" s="3" t="str">
        <f>mgL!B14</f>
        <v>A1</v>
      </c>
      <c r="C14" s="3">
        <f>mgL!C14</f>
        <v>11</v>
      </c>
      <c r="D14" s="3">
        <f>mgL!D14</f>
        <v>321769</v>
      </c>
      <c r="E14" s="3">
        <f>mgL!E14</f>
        <v>5803088</v>
      </c>
      <c r="F14" s="3">
        <f>mgL!F14</f>
        <v>13.5</v>
      </c>
      <c r="G14" s="3">
        <f>mgL!G14</f>
        <v>-20.5</v>
      </c>
      <c r="H14" s="3">
        <f>mgL!H14</f>
        <v>-20.65</v>
      </c>
      <c r="I14" s="3" t="str">
        <f>mgL!I14</f>
        <v>GWO</v>
      </c>
      <c r="J14" s="3">
        <f>mgL!J14</f>
        <v>31929</v>
      </c>
      <c r="K14" s="3">
        <f>mgL!K14</f>
        <v>0</v>
      </c>
      <c r="L14" s="3">
        <f>mgL!L14</f>
        <v>0</v>
      </c>
      <c r="M14" s="3">
        <f>IF(mgL!M14=0,7,mgL!M14)</f>
        <v>6.28</v>
      </c>
      <c r="N14" s="3">
        <f>IF(mgL!N14&lt;0.1,10,mgL!N14)</f>
        <v>10</v>
      </c>
      <c r="O14" s="4">
        <f>mgL!O14/22.989</f>
        <v>0.42194092827004215</v>
      </c>
      <c r="P14" s="4">
        <f>mgL!P14/39.098</f>
        <v>2.5576755844288711E-2</v>
      </c>
      <c r="Q14" s="4">
        <f>mgL!Q14/24.305</f>
        <v>6.1715696358773914E-2</v>
      </c>
      <c r="R14" s="4">
        <f>mgL!R14/40.078</f>
        <v>0.14970806926493338</v>
      </c>
      <c r="S14" s="4">
        <f>mgL!S14/(14.007+4*1.008)</f>
        <v>3.3261267254282383E-3</v>
      </c>
      <c r="T14" s="5">
        <f>mgL!T14/35.453</f>
        <v>0.42309536569542772</v>
      </c>
      <c r="U14" s="5">
        <f>mgL!U14/(1.008+12.011+3*15.999)</f>
        <v>0.18028058214238887</v>
      </c>
      <c r="V14" s="5">
        <f>mgL!V14/(12.011+3*15.999)</f>
        <v>0</v>
      </c>
      <c r="W14" s="5">
        <f>mgL!W14/(32.066+4*15.999)</f>
        <v>8.3279548624846447E-2</v>
      </c>
      <c r="X14" s="5">
        <f>mgL!X14/(14.007+3*15.999)</f>
        <v>0.13708792981097995</v>
      </c>
      <c r="Y14" s="6">
        <f>mgL!Y14/(14.007+2*15.999)</f>
        <v>0</v>
      </c>
      <c r="Z14" s="6">
        <f>mgL!Z14/55.847</f>
        <v>1.611545830572815E-3</v>
      </c>
      <c r="AA14" s="6">
        <f>mgL!AA14/54.931</f>
        <v>5.4613970253590874E-4</v>
      </c>
      <c r="AB14" s="6">
        <f>mgL!AB14/26.982</f>
        <v>0</v>
      </c>
      <c r="AC14" s="6">
        <f>mgL!AC14/(28.086+2*15.999)</f>
        <v>0.29958058717795083</v>
      </c>
      <c r="AD14" s="6">
        <f>mgL!AD14/(30.974+4*15.999)</f>
        <v>1.4741497314941562E-3</v>
      </c>
      <c r="AE14" s="6">
        <f>mgL!AE14/30.974</f>
        <v>0</v>
      </c>
      <c r="AF14" s="6">
        <f>mgL!AF14/12.011</f>
        <v>0</v>
      </c>
      <c r="AG14" s="6">
        <f>mgL!AG14/18.998</f>
        <v>0</v>
      </c>
      <c r="AH14" s="6">
        <f>mgL!AH14/(32.066+1.008)</f>
        <v>0</v>
      </c>
      <c r="AI14" s="6">
        <f>mgL!AI14/207.2</f>
        <v>0</v>
      </c>
      <c r="AJ14" s="6">
        <f>mgL!AJ14/65.39</f>
        <v>0</v>
      </c>
      <c r="AK14" s="6">
        <f>mgL!AK14/112.411</f>
        <v>0</v>
      </c>
      <c r="AL14" s="10">
        <f>mgL!AL14/(2*15.999)</f>
        <v>0</v>
      </c>
      <c r="AM14" s="10">
        <f>mgL!AM14/(12.011+2*15.999)</f>
        <v>0</v>
      </c>
      <c r="AN14" s="10">
        <f>mgL!AN14/(2*1.008+32.066)</f>
        <v>0</v>
      </c>
      <c r="AO14" s="10">
        <f>mgL!AO14/(12.011+4*1.008)</f>
        <v>0</v>
      </c>
      <c r="AP14" s="11" t="str">
        <f t="shared" si="2"/>
        <v>g*-NaMIX</v>
      </c>
      <c r="AQ14" s="3">
        <f t="shared" si="3"/>
        <v>1.1000000000000001</v>
      </c>
    </row>
    <row r="15" spans="1:43" x14ac:dyDescent="0.25">
      <c r="A15" s="3">
        <f>mgL!A15</f>
        <v>12</v>
      </c>
      <c r="B15" s="3" t="str">
        <f>mgL!B15</f>
        <v>A1</v>
      </c>
      <c r="C15" s="3">
        <f>mgL!C15</f>
        <v>12</v>
      </c>
      <c r="D15" s="3">
        <f>mgL!D15</f>
        <v>321769</v>
      </c>
      <c r="E15" s="3">
        <f>mgL!E15</f>
        <v>5803088</v>
      </c>
      <c r="F15" s="3">
        <f>mgL!F15</f>
        <v>13.5</v>
      </c>
      <c r="G15" s="3">
        <f>mgL!G15</f>
        <v>-22.5</v>
      </c>
      <c r="H15" s="3">
        <f>mgL!H15</f>
        <v>-22.65</v>
      </c>
      <c r="I15" s="3" t="str">
        <f>mgL!I15</f>
        <v>GWO</v>
      </c>
      <c r="J15" s="3">
        <f>mgL!J15</f>
        <v>31929</v>
      </c>
      <c r="K15" s="3">
        <f>mgL!K15</f>
        <v>0</v>
      </c>
      <c r="L15" s="3">
        <f>mgL!L15</f>
        <v>0</v>
      </c>
      <c r="M15" s="3">
        <f>IF(mgL!M15=0,7,mgL!M15)</f>
        <v>6.38</v>
      </c>
      <c r="N15" s="3">
        <f>IF(mgL!N15&lt;0.1,10,mgL!N15)</f>
        <v>10</v>
      </c>
      <c r="O15" s="4">
        <f>mgL!O15/22.989</f>
        <v>0.43064074122406371</v>
      </c>
      <c r="P15" s="4">
        <f>mgL!P15/39.098</f>
        <v>2.5576755844288711E-2</v>
      </c>
      <c r="Q15" s="4">
        <f>mgL!Q15/24.305</f>
        <v>6.1715696358773914E-2</v>
      </c>
      <c r="R15" s="4">
        <f>mgL!R15/40.078</f>
        <v>0.14970806926493338</v>
      </c>
      <c r="S15" s="4">
        <f>mgL!S15/(14.007+4*1.008)</f>
        <v>3.3261267254282383E-3</v>
      </c>
      <c r="T15" s="5">
        <f>mgL!T15/35.453</f>
        <v>0.42309536569542772</v>
      </c>
      <c r="U15" s="5">
        <f>mgL!U15/(1.008+12.011+3*15.999)</f>
        <v>0.14750229448013635</v>
      </c>
      <c r="V15" s="5">
        <f>mgL!V15/(12.011+3*15.999)</f>
        <v>0</v>
      </c>
      <c r="W15" s="5">
        <f>mgL!W15/(32.066+4*15.999)</f>
        <v>9.3689492202952251E-2</v>
      </c>
      <c r="X15" s="5">
        <f>mgL!X15/(14.007+3*15.999)</f>
        <v>0.1483775240307077</v>
      </c>
      <c r="Y15" s="6">
        <f>mgL!Y15/(14.007+2*15.999)</f>
        <v>0</v>
      </c>
      <c r="Z15" s="6">
        <f>mgL!Z15/55.847</f>
        <v>2.5068490697799347E-3</v>
      </c>
      <c r="AA15" s="6">
        <f>mgL!AA15/54.931</f>
        <v>1.8204656751196958E-5</v>
      </c>
      <c r="AB15" s="6">
        <f>mgL!AB15/26.982</f>
        <v>0</v>
      </c>
      <c r="AC15" s="6">
        <f>mgL!AC15/(28.086+2*15.999)</f>
        <v>0.35283935823180879</v>
      </c>
      <c r="AD15" s="6">
        <f>mgL!AD15/(30.974+4*15.999)</f>
        <v>1.1582605033168369E-3</v>
      </c>
      <c r="AE15" s="6">
        <f>mgL!AE15/30.974</f>
        <v>0</v>
      </c>
      <c r="AF15" s="6">
        <f>mgL!AF15/12.011</f>
        <v>0</v>
      </c>
      <c r="AG15" s="6">
        <f>mgL!AG15/18.998</f>
        <v>0</v>
      </c>
      <c r="AH15" s="6">
        <f>mgL!AH15/(32.066+1.008)</f>
        <v>0</v>
      </c>
      <c r="AI15" s="6">
        <f>mgL!AI15/207.2</f>
        <v>0</v>
      </c>
      <c r="AJ15" s="6">
        <f>mgL!AJ15/65.39</f>
        <v>0</v>
      </c>
      <c r="AK15" s="6">
        <f>mgL!AK15/112.411</f>
        <v>0</v>
      </c>
      <c r="AL15" s="10">
        <f>mgL!AL15/(2*15.999)</f>
        <v>0</v>
      </c>
      <c r="AM15" s="10">
        <f>mgL!AM15/(12.011+2*15.999)</f>
        <v>0</v>
      </c>
      <c r="AN15" s="10">
        <f>mgL!AN15/(2*1.008+32.066)</f>
        <v>0</v>
      </c>
      <c r="AO15" s="10">
        <f>mgL!AO15/(12.011+4*1.008)</f>
        <v>0</v>
      </c>
      <c r="AP15" s="11" t="str">
        <f t="shared" si="2"/>
        <v>g*-NaMIX</v>
      </c>
      <c r="AQ15" s="3">
        <f t="shared" si="3"/>
        <v>1.1000000000000001</v>
      </c>
    </row>
    <row r="16" spans="1:43" x14ac:dyDescent="0.25">
      <c r="A16" s="3">
        <f>mgL!A16</f>
        <v>13</v>
      </c>
      <c r="B16" s="3" t="str">
        <f>mgL!B16</f>
        <v>A1</v>
      </c>
      <c r="C16" s="3">
        <f>mgL!C16</f>
        <v>13</v>
      </c>
      <c r="D16" s="3">
        <f>mgL!D16</f>
        <v>321769</v>
      </c>
      <c r="E16" s="3">
        <f>mgL!E16</f>
        <v>5803088</v>
      </c>
      <c r="F16" s="3">
        <f>mgL!F16</f>
        <v>13.5</v>
      </c>
      <c r="G16" s="3">
        <f>mgL!G16</f>
        <v>-26.5</v>
      </c>
      <c r="H16" s="3">
        <f>mgL!H16</f>
        <v>-26.65</v>
      </c>
      <c r="I16" s="3" t="str">
        <f>mgL!I16</f>
        <v>GWO</v>
      </c>
      <c r="J16" s="3">
        <f>mgL!J16</f>
        <v>31929</v>
      </c>
      <c r="K16" s="3">
        <f>mgL!K16</f>
        <v>0</v>
      </c>
      <c r="L16" s="3">
        <f>mgL!L16</f>
        <v>0</v>
      </c>
      <c r="M16" s="3">
        <f>IF(mgL!M16=0,7,mgL!M16)</f>
        <v>6.53</v>
      </c>
      <c r="N16" s="3">
        <f>IF(mgL!N16&lt;0.1,10,mgL!N16)</f>
        <v>10</v>
      </c>
      <c r="O16" s="4">
        <f>mgL!O16/22.989</f>
        <v>0.3436426116838488</v>
      </c>
      <c r="P16" s="4">
        <f>mgL!P16/39.098</f>
        <v>2.0461404675430971E-2</v>
      </c>
      <c r="Q16" s="4">
        <f>mgL!Q16/24.305</f>
        <v>5.3486936844270729E-2</v>
      </c>
      <c r="R16" s="4">
        <f>mgL!R16/40.078</f>
        <v>0.14970806926493338</v>
      </c>
      <c r="S16" s="4">
        <f>mgL!S16/(14.007+4*1.008)</f>
        <v>3.3261267254282383E-3</v>
      </c>
      <c r="T16" s="5">
        <f>mgL!T16/35.453</f>
        <v>0.4513017234084562</v>
      </c>
      <c r="U16" s="5">
        <f>mgL!U16/(1.008+12.011+3*15.999)</f>
        <v>0.18028058214238887</v>
      </c>
      <c r="V16" s="5">
        <f>mgL!V16/(12.011+3*15.999)</f>
        <v>0</v>
      </c>
      <c r="W16" s="5">
        <f>mgL!W16/(32.066+4*15.999)</f>
        <v>5.2049717890529028E-2</v>
      </c>
      <c r="X16" s="5">
        <f>mgL!X16/(14.007+3*15.999)</f>
        <v>3.0643184310689634E-2</v>
      </c>
      <c r="Y16" s="6">
        <f>mgL!Y16/(14.007+2*15.999)</f>
        <v>0</v>
      </c>
      <c r="Z16" s="6">
        <f>mgL!Z16/55.847</f>
        <v>1.7906064784142389E-3</v>
      </c>
      <c r="AA16" s="6">
        <f>mgL!AA16/54.931</f>
        <v>1.8204656751196958E-5</v>
      </c>
      <c r="AB16" s="6">
        <f>mgL!AB16/26.982</f>
        <v>0</v>
      </c>
      <c r="AC16" s="6">
        <f>mgL!AC16/(28.086+2*15.999)</f>
        <v>0.35616803142267489</v>
      </c>
      <c r="AD16" s="6">
        <f>mgL!AD16/(30.974+4*15.999)</f>
        <v>1.7900389596714754E-3</v>
      </c>
      <c r="AE16" s="6">
        <f>mgL!AE16/30.974</f>
        <v>0</v>
      </c>
      <c r="AF16" s="6">
        <f>mgL!AF16/12.011</f>
        <v>0</v>
      </c>
      <c r="AG16" s="6">
        <f>mgL!AG16/18.998</f>
        <v>0</v>
      </c>
      <c r="AH16" s="6">
        <f>mgL!AH16/(32.066+1.008)</f>
        <v>0</v>
      </c>
      <c r="AI16" s="6">
        <f>mgL!AI16/207.2</f>
        <v>0</v>
      </c>
      <c r="AJ16" s="6">
        <f>mgL!AJ16/65.39</f>
        <v>0</v>
      </c>
      <c r="AK16" s="6">
        <f>mgL!AK16/112.411</f>
        <v>0</v>
      </c>
      <c r="AL16" s="10">
        <f>mgL!AL16/(2*15.999)</f>
        <v>0</v>
      </c>
      <c r="AM16" s="10">
        <f>mgL!AM16/(12.011+2*15.999)</f>
        <v>0</v>
      </c>
      <c r="AN16" s="10">
        <f>mgL!AN16/(2*1.008+32.066)</f>
        <v>0</v>
      </c>
      <c r="AO16" s="10">
        <f>mgL!AO16/(12.011+4*1.008)</f>
        <v>0</v>
      </c>
      <c r="AP16" s="11" t="str">
        <f t="shared" si="2"/>
        <v>g*-CaCl</v>
      </c>
      <c r="AQ16" s="3">
        <f t="shared" si="3"/>
        <v>0.4</v>
      </c>
    </row>
    <row r="17" spans="1:43" x14ac:dyDescent="0.25">
      <c r="A17" s="3">
        <f>mgL!A17</f>
        <v>14</v>
      </c>
      <c r="B17" s="3" t="str">
        <f>mgL!B17</f>
        <v>A1</v>
      </c>
      <c r="C17" s="3">
        <f>mgL!C17</f>
        <v>14</v>
      </c>
      <c r="D17" s="3">
        <f>mgL!D17</f>
        <v>321769</v>
      </c>
      <c r="E17" s="3">
        <f>mgL!E17</f>
        <v>5803088</v>
      </c>
      <c r="F17" s="3">
        <f>mgL!F17</f>
        <v>13.5</v>
      </c>
      <c r="G17" s="3">
        <f>mgL!G17</f>
        <v>-30.5</v>
      </c>
      <c r="H17" s="3">
        <f>mgL!H17</f>
        <v>-30.65</v>
      </c>
      <c r="I17" s="3" t="str">
        <f>mgL!I17</f>
        <v>GWO</v>
      </c>
      <c r="J17" s="3">
        <f>mgL!J17</f>
        <v>31929</v>
      </c>
      <c r="K17" s="3">
        <f>mgL!K17</f>
        <v>0</v>
      </c>
      <c r="L17" s="3">
        <f>mgL!L17</f>
        <v>0</v>
      </c>
      <c r="M17" s="3">
        <f>IF(mgL!M17=0,7,mgL!M17)</f>
        <v>6.43</v>
      </c>
      <c r="N17" s="3">
        <f>IF(mgL!N17&lt;0.1,10,mgL!N17)</f>
        <v>10</v>
      </c>
      <c r="O17" s="4">
        <f>mgL!O17/22.989</f>
        <v>0.31754317282178429</v>
      </c>
      <c r="P17" s="4">
        <f>mgL!P17/39.098</f>
        <v>2.0461404675430971E-2</v>
      </c>
      <c r="Q17" s="4">
        <f>mgL!Q17/24.305</f>
        <v>4.1143797572515947E-2</v>
      </c>
      <c r="R17" s="4">
        <f>mgL!R17/40.078</f>
        <v>0.12475672438744448</v>
      </c>
      <c r="S17" s="4">
        <f>mgL!S17/(14.007+4*1.008)</f>
        <v>3.3261267254282383E-3</v>
      </c>
      <c r="T17" s="5">
        <f>mgL!T17/35.453</f>
        <v>0.39488900798239918</v>
      </c>
      <c r="U17" s="5">
        <f>mgL!U17/(1.008+12.011+3*15.999)</f>
        <v>0.22944801363576767</v>
      </c>
      <c r="V17" s="5">
        <f>mgL!V17/(12.011+3*15.999)</f>
        <v>0</v>
      </c>
      <c r="W17" s="5">
        <f>mgL!W17/(32.066+4*15.999)</f>
        <v>5.2049717890529028E-2</v>
      </c>
      <c r="X17" s="5">
        <f>mgL!X17/(14.007+3*15.999)</f>
        <v>1.6127991742468227E-2</v>
      </c>
      <c r="Y17" s="6">
        <f>mgL!Y17/(14.007+2*15.999)</f>
        <v>0</v>
      </c>
      <c r="Z17" s="6">
        <f>mgL!Z17/55.847</f>
        <v>1.0564578222644009E-2</v>
      </c>
      <c r="AA17" s="6">
        <f>mgL!AA17/54.931</f>
        <v>2.3666053776556046E-3</v>
      </c>
      <c r="AB17" s="6">
        <f>mgL!AB17/26.982</f>
        <v>0</v>
      </c>
      <c r="AC17" s="6">
        <f>mgL!AC17/(28.086+2*15.999)</f>
        <v>0.35616803142267489</v>
      </c>
      <c r="AD17" s="6">
        <f>mgL!AD17/(30.974+4*15.999)</f>
        <v>9.476676845319574E-4</v>
      </c>
      <c r="AE17" s="6">
        <f>mgL!AE17/30.974</f>
        <v>0</v>
      </c>
      <c r="AF17" s="6">
        <f>mgL!AF17/12.011</f>
        <v>0</v>
      </c>
      <c r="AG17" s="6">
        <f>mgL!AG17/18.998</f>
        <v>0</v>
      </c>
      <c r="AH17" s="6">
        <f>mgL!AH17/(32.066+1.008)</f>
        <v>0</v>
      </c>
      <c r="AI17" s="6">
        <f>mgL!AI17/207.2</f>
        <v>0</v>
      </c>
      <c r="AJ17" s="6">
        <f>mgL!AJ17/65.39</f>
        <v>0</v>
      </c>
      <c r="AK17" s="6">
        <f>mgL!AK17/112.411</f>
        <v>0</v>
      </c>
      <c r="AL17" s="10">
        <f>mgL!AL17/(2*15.999)</f>
        <v>0</v>
      </c>
      <c r="AM17" s="10">
        <f>mgL!AM17/(12.011+2*15.999)</f>
        <v>0</v>
      </c>
      <c r="AN17" s="10">
        <f>mgL!AN17/(2*1.008+32.066)</f>
        <v>0</v>
      </c>
      <c r="AO17" s="10">
        <f>mgL!AO17/(12.011+4*1.008)</f>
        <v>0</v>
      </c>
      <c r="AP17" s="11" t="str">
        <f t="shared" si="2"/>
        <v>g*-CaCl</v>
      </c>
      <c r="AQ17" s="3">
        <f t="shared" si="3"/>
        <v>0.5</v>
      </c>
    </row>
    <row r="18" spans="1:43" x14ac:dyDescent="0.25">
      <c r="A18" s="3">
        <f>mgL!A18</f>
        <v>15</v>
      </c>
      <c r="B18" s="3" t="str">
        <f>mgL!B18</f>
        <v>A1</v>
      </c>
      <c r="C18" s="3">
        <f>mgL!C18</f>
        <v>15</v>
      </c>
      <c r="D18" s="3">
        <f>mgL!D18</f>
        <v>321769</v>
      </c>
      <c r="E18" s="3">
        <f>mgL!E18</f>
        <v>5803088</v>
      </c>
      <c r="F18" s="3">
        <f>mgL!F18</f>
        <v>13.5</v>
      </c>
      <c r="G18" s="3">
        <f>mgL!G18</f>
        <v>-34.5</v>
      </c>
      <c r="H18" s="3">
        <f>mgL!H18</f>
        <v>-34.65</v>
      </c>
      <c r="I18" s="3" t="str">
        <f>mgL!I18</f>
        <v>GWO</v>
      </c>
      <c r="J18" s="3">
        <f>mgL!J18</f>
        <v>31929</v>
      </c>
      <c r="K18" s="3">
        <f>mgL!K18</f>
        <v>0</v>
      </c>
      <c r="L18" s="3">
        <f>mgL!L18</f>
        <v>0</v>
      </c>
      <c r="M18" s="3">
        <f>IF(mgL!M18=0,7,mgL!M18)</f>
        <v>6.48</v>
      </c>
      <c r="N18" s="3">
        <f>IF(mgL!N18&lt;0.1,10,mgL!N18)</f>
        <v>10</v>
      </c>
      <c r="O18" s="4">
        <f>mgL!O18/22.989</f>
        <v>0.30884335986776279</v>
      </c>
      <c r="P18" s="4">
        <f>mgL!P18/39.098</f>
        <v>2.0461404675430971E-2</v>
      </c>
      <c r="Q18" s="4">
        <f>mgL!Q18/24.305</f>
        <v>5.3486936844270729E-2</v>
      </c>
      <c r="R18" s="4">
        <f>mgL!R18/40.078</f>
        <v>0.12475672438744448</v>
      </c>
      <c r="S18" s="4">
        <f>mgL!S18/(14.007+4*1.008)</f>
        <v>3.3261267254282383E-3</v>
      </c>
      <c r="T18" s="5">
        <f>mgL!T18/35.453</f>
        <v>0.33847629255634215</v>
      </c>
      <c r="U18" s="5">
        <f>mgL!U18/(1.008+12.011+3*15.999)</f>
        <v>0.22944801363576767</v>
      </c>
      <c r="V18" s="5">
        <f>mgL!V18/(12.011+3*15.999)</f>
        <v>0</v>
      </c>
      <c r="W18" s="5">
        <f>mgL!W18/(32.066+4*15.999)</f>
        <v>5.2049717890529028E-2</v>
      </c>
      <c r="X18" s="5">
        <f>mgL!X18/(14.007+3*15.999)</f>
        <v>8.0639958712341135E-3</v>
      </c>
      <c r="Y18" s="6">
        <f>mgL!Y18/(14.007+2*15.999)</f>
        <v>0</v>
      </c>
      <c r="Z18" s="6">
        <f>mgL!Z18/55.847</f>
        <v>2.3277884219385105E-3</v>
      </c>
      <c r="AA18" s="6">
        <f>mgL!AA18/54.931</f>
        <v>1.8204656751196957E-4</v>
      </c>
      <c r="AB18" s="6">
        <f>mgL!AB18/26.982</f>
        <v>0</v>
      </c>
      <c r="AC18" s="6">
        <f>mgL!AC18/(28.086+2*15.999)</f>
        <v>0.39111909992676919</v>
      </c>
      <c r="AD18" s="6">
        <f>mgL!AD18/(30.974+4*15.999)</f>
        <v>1.0529640939243973E-3</v>
      </c>
      <c r="AE18" s="6">
        <f>mgL!AE18/30.974</f>
        <v>0</v>
      </c>
      <c r="AF18" s="6">
        <f>mgL!AF18/12.011</f>
        <v>0</v>
      </c>
      <c r="AG18" s="6">
        <f>mgL!AG18/18.998</f>
        <v>0</v>
      </c>
      <c r="AH18" s="6">
        <f>mgL!AH18/(32.066+1.008)</f>
        <v>0</v>
      </c>
      <c r="AI18" s="6">
        <f>mgL!AI18/207.2</f>
        <v>0</v>
      </c>
      <c r="AJ18" s="6">
        <f>mgL!AJ18/65.39</f>
        <v>0</v>
      </c>
      <c r="AK18" s="6">
        <f>mgL!AK18/112.411</f>
        <v>0</v>
      </c>
      <c r="AL18" s="10">
        <f>mgL!AL18/(2*15.999)</f>
        <v>0</v>
      </c>
      <c r="AM18" s="10">
        <f>mgL!AM18/(12.011+2*15.999)</f>
        <v>0</v>
      </c>
      <c r="AN18" s="10">
        <f>mgL!AN18/(2*1.008+32.066)</f>
        <v>0</v>
      </c>
      <c r="AO18" s="10">
        <f>mgL!AO18/(12.011+4*1.008)</f>
        <v>0</v>
      </c>
      <c r="AP18" s="11" t="str">
        <f t="shared" si="2"/>
        <v>g*-CaMIX</v>
      </c>
      <c r="AQ18" s="3">
        <f t="shared" si="3"/>
        <v>0.4</v>
      </c>
    </row>
    <row r="19" spans="1:43" x14ac:dyDescent="0.25">
      <c r="A19" s="3">
        <f>mgL!A19</f>
        <v>16</v>
      </c>
      <c r="B19" s="3" t="str">
        <f>mgL!B19</f>
        <v>A1</v>
      </c>
      <c r="C19" s="3">
        <f>mgL!C19</f>
        <v>16</v>
      </c>
      <c r="D19" s="3">
        <f>mgL!D19</f>
        <v>321769</v>
      </c>
      <c r="E19" s="3">
        <f>mgL!E19</f>
        <v>5803088</v>
      </c>
      <c r="F19" s="3">
        <f>mgL!F19</f>
        <v>13.5</v>
      </c>
      <c r="G19" s="3">
        <f>mgL!G19</f>
        <v>-36.5</v>
      </c>
      <c r="H19" s="3">
        <f>mgL!H19</f>
        <v>-36.65</v>
      </c>
      <c r="I19" s="3" t="str">
        <f>mgL!I19</f>
        <v>GWO</v>
      </c>
      <c r="J19" s="3">
        <f>mgL!J19</f>
        <v>31929</v>
      </c>
      <c r="K19" s="3">
        <f>mgL!K19</f>
        <v>0</v>
      </c>
      <c r="L19" s="3">
        <f>mgL!L19</f>
        <v>0</v>
      </c>
      <c r="M19" s="3">
        <f>IF(mgL!M19=0,7,mgL!M19)</f>
        <v>6.38</v>
      </c>
      <c r="N19" s="3">
        <f>IF(mgL!N19&lt;0.1,10,mgL!N19)</f>
        <v>10</v>
      </c>
      <c r="O19" s="4">
        <f>mgL!O19/22.989</f>
        <v>0.27839401452868762</v>
      </c>
      <c r="P19" s="4">
        <f>mgL!P19/39.098</f>
        <v>2.0461404675430971E-2</v>
      </c>
      <c r="Q19" s="4">
        <f>mgL!Q19/24.305</f>
        <v>2.8800658300761159E-2</v>
      </c>
      <c r="R19" s="4">
        <f>mgL!R19/40.078</f>
        <v>0.12475672438744448</v>
      </c>
      <c r="S19" s="4">
        <f>mgL!S19/(14.007+4*1.008)</f>
        <v>2.2174178169521589E-3</v>
      </c>
      <c r="T19" s="5">
        <f>mgL!T19/35.453</f>
        <v>0.25385721941725664</v>
      </c>
      <c r="U19" s="5">
        <f>mgL!U19/(1.008+12.011+3*15.999)</f>
        <v>0.39333945194703029</v>
      </c>
      <c r="V19" s="5">
        <f>mgL!V19/(12.011+3*15.999)</f>
        <v>0</v>
      </c>
      <c r="W19" s="5">
        <f>mgL!W19/(32.066+4*15.999)</f>
        <v>6.2459661468634832E-2</v>
      </c>
      <c r="X19" s="5">
        <f>mgL!X19/(14.007+3*15.999)</f>
        <v>0</v>
      </c>
      <c r="Y19" s="6">
        <f>mgL!Y19/(14.007+2*15.999)</f>
        <v>0</v>
      </c>
      <c r="Z19" s="6">
        <f>mgL!Z19/55.847</f>
        <v>1.19970634053754E-2</v>
      </c>
      <c r="AA19" s="6">
        <f>mgL!AA19/54.931</f>
        <v>7.2818627004787829E-4</v>
      </c>
      <c r="AB19" s="6">
        <f>mgL!AB19/26.982</f>
        <v>0</v>
      </c>
      <c r="AC19" s="6">
        <f>mgL!AC19/(28.086+2*15.999)</f>
        <v>0.39111909992676919</v>
      </c>
      <c r="AD19" s="6">
        <f>mgL!AD19/(30.974+4*15.999)</f>
        <v>1.0529640939243973E-3</v>
      </c>
      <c r="AE19" s="6">
        <f>mgL!AE19/30.974</f>
        <v>0</v>
      </c>
      <c r="AF19" s="6">
        <f>mgL!AF19/12.011</f>
        <v>0</v>
      </c>
      <c r="AG19" s="6">
        <f>mgL!AG19/18.998</f>
        <v>0</v>
      </c>
      <c r="AH19" s="6">
        <f>mgL!AH19/(32.066+1.008)</f>
        <v>0</v>
      </c>
      <c r="AI19" s="6">
        <f>mgL!AI19/207.2</f>
        <v>0</v>
      </c>
      <c r="AJ19" s="6">
        <f>mgL!AJ19/65.39</f>
        <v>0</v>
      </c>
      <c r="AK19" s="6">
        <f>mgL!AK19/112.411</f>
        <v>0</v>
      </c>
      <c r="AL19" s="10">
        <f>mgL!AL19/(2*15.999)</f>
        <v>0</v>
      </c>
      <c r="AM19" s="10">
        <f>mgL!AM19/(12.011+2*15.999)</f>
        <v>0</v>
      </c>
      <c r="AN19" s="10">
        <f>mgL!AN19/(2*1.008+32.066)</f>
        <v>0</v>
      </c>
      <c r="AO19" s="10">
        <f>mgL!AO19/(12.011+4*1.008)</f>
        <v>0</v>
      </c>
      <c r="AP19" s="11" t="str">
        <f t="shared" si="2"/>
        <v>g*-CaHCO3</v>
      </c>
      <c r="AQ19" s="3">
        <f t="shared" si="3"/>
        <v>0.5</v>
      </c>
    </row>
    <row r="20" spans="1:43" x14ac:dyDescent="0.25">
      <c r="A20" s="3">
        <f>mgL!A20</f>
        <v>17</v>
      </c>
      <c r="B20" s="3" t="str">
        <f>mgL!B20</f>
        <v>A1</v>
      </c>
      <c r="C20" s="3">
        <f>mgL!C20</f>
        <v>17</v>
      </c>
      <c r="D20" s="3">
        <f>mgL!D20</f>
        <v>321769</v>
      </c>
      <c r="E20" s="3">
        <f>mgL!E20</f>
        <v>5803088</v>
      </c>
      <c r="F20" s="3">
        <f>mgL!F20</f>
        <v>13.5</v>
      </c>
      <c r="G20" s="3">
        <f>mgL!G20</f>
        <v>-38.5</v>
      </c>
      <c r="H20" s="3">
        <f>mgL!H20</f>
        <v>-38.65</v>
      </c>
      <c r="I20" s="3" t="str">
        <f>mgL!I20</f>
        <v>GWO</v>
      </c>
      <c r="J20" s="3">
        <f>mgL!J20</f>
        <v>31929</v>
      </c>
      <c r="K20" s="3">
        <f>mgL!K20</f>
        <v>0</v>
      </c>
      <c r="L20" s="3">
        <f>mgL!L20</f>
        <v>0</v>
      </c>
      <c r="M20" s="3">
        <f>IF(mgL!M20=0,7,mgL!M20)</f>
        <v>6.53</v>
      </c>
      <c r="N20" s="3">
        <f>IF(mgL!N20&lt;0.1,10,mgL!N20)</f>
        <v>10</v>
      </c>
      <c r="O20" s="4">
        <f>mgL!O20/22.989</f>
        <v>0.26534429509765539</v>
      </c>
      <c r="P20" s="4">
        <f>mgL!P20/39.098</f>
        <v>2.0461404675430971E-2</v>
      </c>
      <c r="Q20" s="4">
        <f>mgL!Q20/24.305</f>
        <v>2.4686278543509566E-2</v>
      </c>
      <c r="R20" s="4">
        <f>mgL!R20/40.078</f>
        <v>9.9805379509955577E-2</v>
      </c>
      <c r="S20" s="4">
        <f>mgL!S20/(14.007+4*1.008)</f>
        <v>3.3261267254282383E-3</v>
      </c>
      <c r="T20" s="5">
        <f>mgL!T20/35.453</f>
        <v>0.2256508617042281</v>
      </c>
      <c r="U20" s="5">
        <f>mgL!U20/(1.008+12.011+3*15.999)</f>
        <v>0.27861544512914649</v>
      </c>
      <c r="V20" s="5">
        <f>mgL!V20/(12.011+3*15.999)</f>
        <v>0</v>
      </c>
      <c r="W20" s="5">
        <f>mgL!W20/(32.066+4*15.999)</f>
        <v>7.2869605046740643E-2</v>
      </c>
      <c r="X20" s="5">
        <f>mgL!X20/(14.007+3*15.999)</f>
        <v>0</v>
      </c>
      <c r="Y20" s="6">
        <f>mgL!Y20/(14.007+2*15.999)</f>
        <v>0</v>
      </c>
      <c r="Z20" s="6">
        <f>mgL!Z20/55.847</f>
        <v>9.8483356312783141E-2</v>
      </c>
      <c r="AA20" s="6">
        <f>mgL!AA20/54.931</f>
        <v>5.4613970253590874E-4</v>
      </c>
      <c r="AB20" s="6">
        <f>mgL!AB20/26.982</f>
        <v>0</v>
      </c>
      <c r="AC20" s="6">
        <f>mgL!AC20/(28.086+2*15.999)</f>
        <v>0.42773450502629651</v>
      </c>
      <c r="AD20" s="6">
        <f>mgL!AD20/(30.974+4*15.999)</f>
        <v>8.4237127513951779E-4</v>
      </c>
      <c r="AE20" s="6">
        <f>mgL!AE20/30.974</f>
        <v>0</v>
      </c>
      <c r="AF20" s="6">
        <f>mgL!AF20/12.011</f>
        <v>0</v>
      </c>
      <c r="AG20" s="6">
        <f>mgL!AG20/18.998</f>
        <v>0</v>
      </c>
      <c r="AH20" s="6">
        <f>mgL!AH20/(32.066+1.008)</f>
        <v>0</v>
      </c>
      <c r="AI20" s="6">
        <f>mgL!AI20/207.2</f>
        <v>0</v>
      </c>
      <c r="AJ20" s="6">
        <f>mgL!AJ20/65.39</f>
        <v>0</v>
      </c>
      <c r="AK20" s="6">
        <f>mgL!AK20/112.411</f>
        <v>0</v>
      </c>
      <c r="AL20" s="10">
        <f>mgL!AL20/(2*15.999)</f>
        <v>0</v>
      </c>
      <c r="AM20" s="10">
        <f>mgL!AM20/(12.011+2*15.999)</f>
        <v>0</v>
      </c>
      <c r="AN20" s="10">
        <f>mgL!AN20/(2*1.008+32.066)</f>
        <v>0</v>
      </c>
      <c r="AO20" s="10">
        <f>mgL!AO20/(12.011+4*1.008)</f>
        <v>0</v>
      </c>
      <c r="AP20" s="11" t="str">
        <f t="shared" si="2"/>
        <v>g*-CaMIX</v>
      </c>
      <c r="AQ20" s="3">
        <f t="shared" si="3"/>
        <v>0.4</v>
      </c>
    </row>
    <row r="21" spans="1:43" x14ac:dyDescent="0.25">
      <c r="A21" s="3">
        <f>mgL!A21</f>
        <v>18</v>
      </c>
      <c r="B21" s="3" t="str">
        <f>mgL!B21</f>
        <v>A1</v>
      </c>
      <c r="C21" s="3">
        <f>mgL!C21</f>
        <v>18</v>
      </c>
      <c r="D21" s="3">
        <f>mgL!D21</f>
        <v>321769</v>
      </c>
      <c r="E21" s="3">
        <f>mgL!E21</f>
        <v>5803088</v>
      </c>
      <c r="F21" s="3">
        <f>mgL!F21</f>
        <v>13.5</v>
      </c>
      <c r="G21" s="3">
        <f>mgL!G21</f>
        <v>-40.5</v>
      </c>
      <c r="H21" s="3">
        <f>mgL!H21</f>
        <v>-40.65</v>
      </c>
      <c r="I21" s="3" t="str">
        <f>mgL!I21</f>
        <v>GWO</v>
      </c>
      <c r="J21" s="3">
        <f>mgL!J21</f>
        <v>31929</v>
      </c>
      <c r="K21" s="3">
        <f>mgL!K21</f>
        <v>0</v>
      </c>
      <c r="L21" s="3">
        <f>mgL!L21</f>
        <v>0</v>
      </c>
      <c r="M21" s="3">
        <f>IF(mgL!M21=0,7,mgL!M21)</f>
        <v>6.33</v>
      </c>
      <c r="N21" s="3">
        <f>IF(mgL!N21&lt;0.1,10,mgL!N21)</f>
        <v>10</v>
      </c>
      <c r="O21" s="4">
        <f>mgL!O21/22.989</f>
        <v>0.31754317282178429</v>
      </c>
      <c r="P21" s="4">
        <f>mgL!P21/39.098</f>
        <v>2.3019080259859839E-2</v>
      </c>
      <c r="Q21" s="4">
        <f>mgL!Q21/24.305</f>
        <v>4.1143797572515947E-2</v>
      </c>
      <c r="R21" s="4">
        <f>mgL!R21/40.078</f>
        <v>0.14970806926493338</v>
      </c>
      <c r="S21" s="4">
        <f>mgL!S21/(14.007+4*1.008)</f>
        <v>2.7717722711901988E-3</v>
      </c>
      <c r="T21" s="5">
        <f>mgL!T21/35.453</f>
        <v>0.42309536569542772</v>
      </c>
      <c r="U21" s="5">
        <f>mgL!U21/(1.008+12.011+3*15.999)</f>
        <v>0.18028058214238887</v>
      </c>
      <c r="V21" s="5">
        <f>mgL!V21/(12.011+3*15.999)</f>
        <v>0</v>
      </c>
      <c r="W21" s="5">
        <f>mgL!W21/(32.066+4*15.999)</f>
        <v>9.3689492202952251E-2</v>
      </c>
      <c r="X21" s="5">
        <f>mgL!X21/(14.007+3*15.999)</f>
        <v>0</v>
      </c>
      <c r="Y21" s="6">
        <f>mgL!Y21/(14.007+2*15.999)</f>
        <v>0</v>
      </c>
      <c r="Z21" s="6">
        <f>mgL!Z21/55.847</f>
        <v>2.3277884219385105E-3</v>
      </c>
      <c r="AA21" s="6">
        <f>mgL!AA21/54.931</f>
        <v>1.8204656751196958E-5</v>
      </c>
      <c r="AB21" s="6">
        <f>mgL!AB21/26.982</f>
        <v>0</v>
      </c>
      <c r="AC21" s="6">
        <f>mgL!AC21/(28.086+2*15.999)</f>
        <v>0.35616803142267489</v>
      </c>
      <c r="AD21" s="6">
        <f>mgL!AD21/(30.974+4*15.999)</f>
        <v>9.476676845319574E-4</v>
      </c>
      <c r="AE21" s="6">
        <f>mgL!AE21/30.974</f>
        <v>0</v>
      </c>
      <c r="AF21" s="6">
        <f>mgL!AF21/12.011</f>
        <v>0</v>
      </c>
      <c r="AG21" s="6">
        <f>mgL!AG21/18.998</f>
        <v>0</v>
      </c>
      <c r="AH21" s="6">
        <f>mgL!AH21/(32.066+1.008)</f>
        <v>0</v>
      </c>
      <c r="AI21" s="6">
        <f>mgL!AI21/207.2</f>
        <v>0</v>
      </c>
      <c r="AJ21" s="6">
        <f>mgL!AJ21/65.39</f>
        <v>0</v>
      </c>
      <c r="AK21" s="6">
        <f>mgL!AK21/112.411</f>
        <v>0</v>
      </c>
      <c r="AL21" s="10">
        <f>mgL!AL21/(2*15.999)</f>
        <v>0</v>
      </c>
      <c r="AM21" s="10">
        <f>mgL!AM21/(12.011+2*15.999)</f>
        <v>0</v>
      </c>
      <c r="AN21" s="10">
        <f>mgL!AN21/(2*1.008+32.066)</f>
        <v>0</v>
      </c>
      <c r="AO21" s="10">
        <f>mgL!AO21/(12.011+4*1.008)</f>
        <v>0</v>
      </c>
      <c r="AP21" s="11" t="str">
        <f t="shared" si="2"/>
        <v>g*-CaCl</v>
      </c>
      <c r="AQ21" s="3">
        <f t="shared" si="3"/>
        <v>0.5</v>
      </c>
    </row>
    <row r="22" spans="1:43" x14ac:dyDescent="0.25">
      <c r="A22" s="3">
        <f>mgL!A22</f>
        <v>19</v>
      </c>
      <c r="B22" s="3" t="str">
        <f>mgL!B22</f>
        <v>A1</v>
      </c>
      <c r="C22" s="3">
        <f>mgL!C22</f>
        <v>19</v>
      </c>
      <c r="D22" s="3">
        <f>mgL!D22</f>
        <v>321769</v>
      </c>
      <c r="E22" s="3">
        <f>mgL!E22</f>
        <v>5803088</v>
      </c>
      <c r="F22" s="3">
        <f>mgL!F22</f>
        <v>13.5</v>
      </c>
      <c r="G22" s="3">
        <f>mgL!G22</f>
        <v>-42.5</v>
      </c>
      <c r="H22" s="3">
        <f>mgL!H22</f>
        <v>-42.65</v>
      </c>
      <c r="I22" s="3" t="str">
        <f>mgL!I22</f>
        <v>GWO</v>
      </c>
      <c r="J22" s="3">
        <f>mgL!J22</f>
        <v>31929</v>
      </c>
      <c r="K22" s="3">
        <f>mgL!K22</f>
        <v>0</v>
      </c>
      <c r="L22" s="3">
        <f>mgL!L22</f>
        <v>0</v>
      </c>
      <c r="M22" s="3">
        <f>IF(mgL!M22=0,7,mgL!M22)</f>
        <v>6.28</v>
      </c>
      <c r="N22" s="3">
        <f>IF(mgL!N22&lt;0.1,10,mgL!N22)</f>
        <v>10</v>
      </c>
      <c r="O22" s="4">
        <f>mgL!O22/22.989</f>
        <v>0.32189307929879507</v>
      </c>
      <c r="P22" s="4">
        <f>mgL!P22/39.098</f>
        <v>2.5576755844288711E-2</v>
      </c>
      <c r="Q22" s="4">
        <f>mgL!Q22/24.305</f>
        <v>3.2915038058012755E-2</v>
      </c>
      <c r="R22" s="4">
        <f>mgL!R22/40.078</f>
        <v>0.17465941414242225</v>
      </c>
      <c r="S22" s="4">
        <f>mgL!S22/(14.007+4*1.008)</f>
        <v>3.3261267254282383E-3</v>
      </c>
      <c r="T22" s="5">
        <f>mgL!T22/35.453</f>
        <v>0.39488900798239918</v>
      </c>
      <c r="U22" s="5">
        <f>mgL!U22/(1.008+12.011+3*15.999)</f>
        <v>0.18028058214238887</v>
      </c>
      <c r="V22" s="5">
        <f>mgL!V22/(12.011+3*15.999)</f>
        <v>0</v>
      </c>
      <c r="W22" s="5">
        <f>mgL!W22/(32.066+4*15.999)</f>
        <v>0.13532926651537547</v>
      </c>
      <c r="X22" s="5">
        <f>mgL!X22/(14.007+3*15.999)</f>
        <v>0</v>
      </c>
      <c r="Y22" s="6">
        <f>mgL!Y22/(14.007+2*15.999)</f>
        <v>0</v>
      </c>
      <c r="Z22" s="6">
        <f>mgL!Z22/55.847</f>
        <v>6.2671226744498362E-2</v>
      </c>
      <c r="AA22" s="6">
        <f>mgL!AA22/54.931</f>
        <v>1.2743259725837871E-3</v>
      </c>
      <c r="AB22" s="6">
        <f>mgL!AB22/26.982</f>
        <v>0</v>
      </c>
      <c r="AC22" s="6">
        <f>mgL!AC22/(28.086+2*15.999)</f>
        <v>0.39111909992676919</v>
      </c>
      <c r="AD22" s="6">
        <f>mgL!AD22/(30.974+4*15.999)</f>
        <v>8.4237127513951779E-4</v>
      </c>
      <c r="AE22" s="6">
        <f>mgL!AE22/30.974</f>
        <v>0</v>
      </c>
      <c r="AF22" s="6">
        <f>mgL!AF22/12.011</f>
        <v>0</v>
      </c>
      <c r="AG22" s="6">
        <f>mgL!AG22/18.998</f>
        <v>0</v>
      </c>
      <c r="AH22" s="6">
        <f>mgL!AH22/(32.066+1.008)</f>
        <v>0</v>
      </c>
      <c r="AI22" s="6">
        <f>mgL!AI22/207.2</f>
        <v>0</v>
      </c>
      <c r="AJ22" s="6">
        <f>mgL!AJ22/65.39</f>
        <v>0</v>
      </c>
      <c r="AK22" s="6">
        <f>mgL!AK22/112.411</f>
        <v>0</v>
      </c>
      <c r="AL22" s="10">
        <f>mgL!AL22/(2*15.999)</f>
        <v>0</v>
      </c>
      <c r="AM22" s="10">
        <f>mgL!AM22/(12.011+2*15.999)</f>
        <v>0</v>
      </c>
      <c r="AN22" s="10">
        <f>mgL!AN22/(2*1.008+32.066)</f>
        <v>0</v>
      </c>
      <c r="AO22" s="10">
        <f>mgL!AO22/(12.011+4*1.008)</f>
        <v>0</v>
      </c>
      <c r="AP22" s="11" t="str">
        <f t="shared" si="2"/>
        <v>g*-CaMIX</v>
      </c>
      <c r="AQ22" s="3">
        <f t="shared" si="3"/>
        <v>0.6</v>
      </c>
    </row>
    <row r="23" spans="1:43" x14ac:dyDescent="0.25">
      <c r="A23" s="3">
        <f>mgL!A23</f>
        <v>20</v>
      </c>
      <c r="B23" s="3" t="str">
        <f>mgL!B23</f>
        <v>A1</v>
      </c>
      <c r="C23" s="3">
        <f>mgL!C23</f>
        <v>20</v>
      </c>
      <c r="D23" s="3">
        <f>mgL!D23</f>
        <v>321769</v>
      </c>
      <c r="E23" s="3">
        <f>mgL!E23</f>
        <v>5803088</v>
      </c>
      <c r="F23" s="3">
        <f>mgL!F23</f>
        <v>13.5</v>
      </c>
      <c r="G23" s="3">
        <f>mgL!G23</f>
        <v>-44.5</v>
      </c>
      <c r="H23" s="3">
        <f>mgL!H23</f>
        <v>-44.65</v>
      </c>
      <c r="I23" s="3" t="str">
        <f>mgL!I23</f>
        <v>GWO</v>
      </c>
      <c r="J23" s="3">
        <f>mgL!J23</f>
        <v>31929</v>
      </c>
      <c r="K23" s="3">
        <f>mgL!K23</f>
        <v>0</v>
      </c>
      <c r="L23" s="3">
        <f>mgL!L23</f>
        <v>0</v>
      </c>
      <c r="M23" s="3">
        <f>IF(mgL!M23=0,7,mgL!M23)</f>
        <v>5.88</v>
      </c>
      <c r="N23" s="3">
        <f>IF(mgL!N23&lt;0.1,10,mgL!N23)</f>
        <v>10</v>
      </c>
      <c r="O23" s="4">
        <f>mgL!O23/22.989</f>
        <v>0.30449345339075207</v>
      </c>
      <c r="P23" s="4">
        <f>mgL!P23/39.098</f>
        <v>2.0461404675430971E-2</v>
      </c>
      <c r="Q23" s="4">
        <f>mgL!Q23/24.305</f>
        <v>4.9372557087019132E-2</v>
      </c>
      <c r="R23" s="4">
        <f>mgL!R23/40.078</f>
        <v>0.12475672438744448</v>
      </c>
      <c r="S23" s="4">
        <f>mgL!S23/(14.007+4*1.008)</f>
        <v>5.5435445423803976E-3</v>
      </c>
      <c r="T23" s="5">
        <f>mgL!T23/35.453</f>
        <v>0.33847629255634215</v>
      </c>
      <c r="U23" s="5">
        <f>mgL!U23/(1.008+12.011+3*15.999)</f>
        <v>0.19666972597351515</v>
      </c>
      <c r="V23" s="5">
        <f>mgL!V23/(12.011+3*15.999)</f>
        <v>0</v>
      </c>
      <c r="W23" s="5">
        <f>mgL!W23/(32.066+4*15.999)</f>
        <v>0.13532926651537547</v>
      </c>
      <c r="X23" s="5">
        <f>mgL!X23/(14.007+3*15.999)</f>
        <v>0</v>
      </c>
      <c r="Y23" s="6">
        <f>mgL!Y23/(14.007+2*15.999)</f>
        <v>0</v>
      </c>
      <c r="Z23" s="6">
        <f>mgL!Z23/55.847</f>
        <v>0.23994126810750802</v>
      </c>
      <c r="AA23" s="6">
        <f>mgL!AA23/54.931</f>
        <v>5.2793504578471174E-3</v>
      </c>
      <c r="AB23" s="6">
        <f>mgL!AB23/26.982</f>
        <v>0</v>
      </c>
      <c r="AC23" s="6">
        <f>mgL!AC23/(28.086+2*15.999)</f>
        <v>0.42773450502629651</v>
      </c>
      <c r="AD23" s="6">
        <f>mgL!AD23/(30.974+4*15.999)</f>
        <v>9.476676845319574E-4</v>
      </c>
      <c r="AE23" s="6">
        <f>mgL!AE23/30.974</f>
        <v>0</v>
      </c>
      <c r="AF23" s="6">
        <f>mgL!AF23/12.011</f>
        <v>0</v>
      </c>
      <c r="AG23" s="6">
        <f>mgL!AG23/18.998</f>
        <v>0</v>
      </c>
      <c r="AH23" s="6">
        <f>mgL!AH23/(32.066+1.008)</f>
        <v>0</v>
      </c>
      <c r="AI23" s="6">
        <f>mgL!AI23/207.2</f>
        <v>0</v>
      </c>
      <c r="AJ23" s="6">
        <f>mgL!AJ23/65.39</f>
        <v>0</v>
      </c>
      <c r="AK23" s="6">
        <f>mgL!AK23/112.411</f>
        <v>0</v>
      </c>
      <c r="AL23" s="10">
        <f>mgL!AL23/(2*15.999)</f>
        <v>0</v>
      </c>
      <c r="AM23" s="10">
        <f>mgL!AM23/(12.011+2*15.999)</f>
        <v>0</v>
      </c>
      <c r="AN23" s="10">
        <f>mgL!AN23/(2*1.008+32.066)</f>
        <v>0</v>
      </c>
      <c r="AO23" s="10">
        <f>mgL!AO23/(12.011+4*1.008)</f>
        <v>0</v>
      </c>
      <c r="AP23" s="11" t="str">
        <f t="shared" si="2"/>
        <v>g*-FeMIX</v>
      </c>
      <c r="AQ23" s="3">
        <f t="shared" si="3"/>
        <v>0.9</v>
      </c>
    </row>
    <row r="24" spans="1:43" x14ac:dyDescent="0.25">
      <c r="A24" s="3">
        <f>mgL!A24</f>
        <v>21</v>
      </c>
      <c r="B24" s="3" t="str">
        <f>mgL!B24</f>
        <v>A2</v>
      </c>
      <c r="C24" s="3">
        <f>mgL!C24</f>
        <v>1</v>
      </c>
      <c r="D24" s="3">
        <f>mgL!D24</f>
        <v>320543</v>
      </c>
      <c r="E24" s="3">
        <f>mgL!E24</f>
        <v>5802989</v>
      </c>
      <c r="F24" s="3">
        <f>mgL!F24</f>
        <v>10.45</v>
      </c>
      <c r="G24" s="3">
        <f>mgL!G24</f>
        <v>7.45</v>
      </c>
      <c r="H24" s="3">
        <f>mgL!H24</f>
        <v>7.3</v>
      </c>
      <c r="I24" s="3" t="str">
        <f>mgL!I24</f>
        <v>GWO</v>
      </c>
      <c r="J24" s="3">
        <f>mgL!J24</f>
        <v>31929</v>
      </c>
      <c r="K24" s="3">
        <f>mgL!K24</f>
        <v>0</v>
      </c>
      <c r="L24" s="3">
        <f>mgL!L24</f>
        <v>0</v>
      </c>
      <c r="M24" s="3">
        <f>IF(mgL!M24=0,7,mgL!M24)</f>
        <v>6.63</v>
      </c>
      <c r="N24" s="3">
        <f>IF(mgL!N24&lt;0.1,10,mgL!N24)</f>
        <v>10</v>
      </c>
      <c r="O24" s="4">
        <f>mgL!O24/22.989</f>
        <v>0.69598503632171904</v>
      </c>
      <c r="P24" s="4">
        <f>mgL!P24/39.098</f>
        <v>2.4297918052074277</v>
      </c>
      <c r="Q24" s="4">
        <f>mgL!Q24/24.305</f>
        <v>0.32503600082287598</v>
      </c>
      <c r="R24" s="4">
        <f>mgL!R24/40.078</f>
        <v>2.8943560057887119</v>
      </c>
      <c r="S24" s="4">
        <f>mgL!S24/(14.007+4*1.008)</f>
        <v>7.206607905094517E-2</v>
      </c>
      <c r="T24" s="5">
        <f>mgL!T24/35.453</f>
        <v>0.930809804529941</v>
      </c>
      <c r="U24" s="5">
        <f>mgL!U24/(1.008+12.011+3*15.999)</f>
        <v>5.4411957519339191</v>
      </c>
      <c r="V24" s="5">
        <f>mgL!V24/(12.011+3*15.999)</f>
        <v>0</v>
      </c>
      <c r="W24" s="5">
        <f>mgL!W24/(32.066+4*15.999)</f>
        <v>1.0930440757011095</v>
      </c>
      <c r="X24" s="5">
        <f>mgL!X24/(14.007+3*15.999)</f>
        <v>1.2095993806851171</v>
      </c>
      <c r="Y24" s="6">
        <f>mgL!Y24/(14.007+2*15.999)</f>
        <v>0</v>
      </c>
      <c r="Z24" s="6">
        <f>mgL!Z24/55.847</f>
        <v>7.3414865614983785E-3</v>
      </c>
      <c r="AA24" s="6">
        <f>mgL!AA24/54.931</f>
        <v>1.9114889588756807E-2</v>
      </c>
      <c r="AB24" s="6">
        <f>mgL!AB24/26.982</f>
        <v>0</v>
      </c>
      <c r="AC24" s="6">
        <f>mgL!AC24/(28.086+2*15.999)</f>
        <v>0.23467145995606151</v>
      </c>
      <c r="AD24" s="6">
        <f>mgL!AD24/(30.974+4*15.999)</f>
        <v>1.4741497314941562E-3</v>
      </c>
      <c r="AE24" s="6">
        <f>mgL!AE24/30.974</f>
        <v>0</v>
      </c>
      <c r="AF24" s="6">
        <f>mgL!AF24/12.011</f>
        <v>0</v>
      </c>
      <c r="AG24" s="6">
        <f>mgL!AG24/18.998</f>
        <v>0</v>
      </c>
      <c r="AH24" s="6">
        <f>mgL!AH24/(32.066+1.008)</f>
        <v>0</v>
      </c>
      <c r="AI24" s="6">
        <f>mgL!AI24/207.2</f>
        <v>0</v>
      </c>
      <c r="AJ24" s="6">
        <f>mgL!AJ24/65.39</f>
        <v>0</v>
      </c>
      <c r="AK24" s="6">
        <f>mgL!AK24/112.411</f>
        <v>0</v>
      </c>
      <c r="AL24" s="10">
        <f>mgL!AL24/(2*15.999)</f>
        <v>0</v>
      </c>
      <c r="AM24" s="10">
        <f>mgL!AM24/(12.011+2*15.999)</f>
        <v>0</v>
      </c>
      <c r="AN24" s="10">
        <f>mgL!AN24/(2*1.008+32.066)</f>
        <v>0</v>
      </c>
      <c r="AO24" s="10">
        <f>mgL!AO24/(12.011+4*1.008)</f>
        <v>0</v>
      </c>
      <c r="AP24" s="11" t="str">
        <f t="shared" si="2"/>
        <v>F3-CaHCO3+</v>
      </c>
      <c r="AQ24" s="3">
        <f t="shared" si="3"/>
        <v>2.9</v>
      </c>
    </row>
    <row r="25" spans="1:43" x14ac:dyDescent="0.25">
      <c r="A25" s="3">
        <f>mgL!A25</f>
        <v>22</v>
      </c>
      <c r="B25" s="3" t="str">
        <f>mgL!B25</f>
        <v>A2</v>
      </c>
      <c r="C25" s="3">
        <f>mgL!C25</f>
        <v>2</v>
      </c>
      <c r="D25" s="3">
        <f>mgL!D25</f>
        <v>320543</v>
      </c>
      <c r="E25" s="3">
        <f>mgL!E25</f>
        <v>5802989</v>
      </c>
      <c r="F25" s="3">
        <f>mgL!F25</f>
        <v>10.45</v>
      </c>
      <c r="G25" s="3">
        <f>mgL!G25</f>
        <v>6.45</v>
      </c>
      <c r="H25" s="3">
        <f>mgL!H25</f>
        <v>6.3</v>
      </c>
      <c r="I25" s="3" t="str">
        <f>mgL!I25</f>
        <v>GWO</v>
      </c>
      <c r="J25" s="3">
        <f>mgL!J25</f>
        <v>31929</v>
      </c>
      <c r="K25" s="3">
        <f>mgL!K25</f>
        <v>0</v>
      </c>
      <c r="L25" s="3">
        <f>mgL!L25</f>
        <v>0</v>
      </c>
      <c r="M25" s="3">
        <f>IF(mgL!M25=0,7,mgL!M25)</f>
        <v>6.28</v>
      </c>
      <c r="N25" s="3">
        <f>IF(mgL!N25&lt;0.1,10,mgL!N25)</f>
        <v>10</v>
      </c>
      <c r="O25" s="4">
        <f>mgL!O25/22.989</f>
        <v>0.8264822306320414</v>
      </c>
      <c r="P25" s="4">
        <f>mgL!P25/39.098</f>
        <v>2.3019080259859841</v>
      </c>
      <c r="Q25" s="4">
        <f>mgL!Q25/24.305</f>
        <v>0.31269286155112114</v>
      </c>
      <c r="R25" s="4">
        <f>mgL!R25/40.078</f>
        <v>1.8463995209341781</v>
      </c>
      <c r="S25" s="4">
        <f>mgL!S25/(14.007+4*1.008)</f>
        <v>8.8696712678086362E-2</v>
      </c>
      <c r="T25" s="5">
        <f>mgL!T25/35.453</f>
        <v>0.87439708910388392</v>
      </c>
      <c r="U25" s="5">
        <f>mgL!U25/(1.008+12.011+3*15.999)</f>
        <v>2.933656745771601</v>
      </c>
      <c r="V25" s="5">
        <f>mgL!V25/(12.011+3*15.999)</f>
        <v>0</v>
      </c>
      <c r="W25" s="5">
        <f>mgL!W25/(32.066+4*15.999)</f>
        <v>1.1450937935916385</v>
      </c>
      <c r="X25" s="5">
        <f>mgL!X25/(14.007+3*15.999)</f>
        <v>1.5321592155344816</v>
      </c>
      <c r="Y25" s="6">
        <f>mgL!Y25/(14.007+2*15.999)</f>
        <v>0</v>
      </c>
      <c r="Z25" s="6">
        <f>mgL!Z25/55.847</f>
        <v>7.5205472093398031E-3</v>
      </c>
      <c r="AA25" s="6">
        <f>mgL!AA25/54.931</f>
        <v>1.4563725400957567E-2</v>
      </c>
      <c r="AB25" s="6">
        <f>mgL!AB25/26.982</f>
        <v>0</v>
      </c>
      <c r="AC25" s="6">
        <f>mgL!AC25/(28.086+2*15.999)</f>
        <v>0.23800013314692764</v>
      </c>
      <c r="AD25" s="6">
        <f>mgL!AD25/(30.974+4*15.999)</f>
        <v>1.6847425502790356E-3</v>
      </c>
      <c r="AE25" s="6">
        <f>mgL!AE25/30.974</f>
        <v>0</v>
      </c>
      <c r="AF25" s="6">
        <f>mgL!AF25/12.011</f>
        <v>0</v>
      </c>
      <c r="AG25" s="6">
        <f>mgL!AG25/18.998</f>
        <v>0</v>
      </c>
      <c r="AH25" s="6">
        <f>mgL!AH25/(32.066+1.008)</f>
        <v>0</v>
      </c>
      <c r="AI25" s="6">
        <f>mgL!AI25/207.2</f>
        <v>0</v>
      </c>
      <c r="AJ25" s="6">
        <f>mgL!AJ25/65.39</f>
        <v>0</v>
      </c>
      <c r="AK25" s="6">
        <f>mgL!AK25/112.411</f>
        <v>0</v>
      </c>
      <c r="AL25" s="10">
        <f>mgL!AL25/(2*15.999)</f>
        <v>0</v>
      </c>
      <c r="AM25" s="10">
        <f>mgL!AM25/(12.011+2*15.999)</f>
        <v>0</v>
      </c>
      <c r="AN25" s="10">
        <f>mgL!AN25/(2*1.008+32.066)</f>
        <v>0</v>
      </c>
      <c r="AO25" s="10">
        <f>mgL!AO25/(12.011+4*1.008)</f>
        <v>0</v>
      </c>
      <c r="AP25" s="11" t="str">
        <f t="shared" si="2"/>
        <v>F2-CaSO4+</v>
      </c>
      <c r="AQ25" s="3">
        <f t="shared" si="3"/>
        <v>3.3</v>
      </c>
    </row>
    <row r="26" spans="1:43" x14ac:dyDescent="0.25">
      <c r="A26" s="3">
        <f>mgL!A26</f>
        <v>23</v>
      </c>
      <c r="B26" s="3" t="str">
        <f>mgL!B26</f>
        <v>A2</v>
      </c>
      <c r="C26" s="3">
        <f>mgL!C26</f>
        <v>3</v>
      </c>
      <c r="D26" s="3">
        <f>mgL!D26</f>
        <v>320543</v>
      </c>
      <c r="E26" s="3">
        <f>mgL!E26</f>
        <v>5802989</v>
      </c>
      <c r="F26" s="3">
        <f>mgL!F26</f>
        <v>10.45</v>
      </c>
      <c r="G26" s="3">
        <f>mgL!G26</f>
        <v>5.45</v>
      </c>
      <c r="H26" s="3">
        <f>mgL!H26</f>
        <v>5.3</v>
      </c>
      <c r="I26" s="3" t="str">
        <f>mgL!I26</f>
        <v>GWO</v>
      </c>
      <c r="J26" s="3">
        <f>mgL!J26</f>
        <v>31929</v>
      </c>
      <c r="K26" s="3">
        <f>mgL!K26</f>
        <v>0</v>
      </c>
      <c r="L26" s="3">
        <f>mgL!L26</f>
        <v>0</v>
      </c>
      <c r="M26" s="3">
        <f>IF(mgL!M26=0,7,mgL!M26)</f>
        <v>7.28</v>
      </c>
      <c r="N26" s="3">
        <f>IF(mgL!N26&lt;0.1,10,mgL!N26)</f>
        <v>10</v>
      </c>
      <c r="O26" s="4">
        <f>mgL!O26/22.989</f>
        <v>0.60898690678150413</v>
      </c>
      <c r="P26" s="4">
        <f>mgL!P26/39.098</f>
        <v>3.0692107013146455</v>
      </c>
      <c r="Q26" s="4">
        <f>mgL!Q26/24.305</f>
        <v>0.46903929232668179</v>
      </c>
      <c r="R26" s="4">
        <f>mgL!R26/40.078</f>
        <v>2.9941613852986673</v>
      </c>
      <c r="S26" s="4">
        <f>mgL!S26/(14.007+4*1.008)</f>
        <v>4.4348356339043177E-3</v>
      </c>
      <c r="T26" s="5">
        <f>mgL!T26/35.453</f>
        <v>0.50771443883451328</v>
      </c>
      <c r="U26" s="5">
        <f>mgL!U26/(1.008+12.011+3*15.999)</f>
        <v>7.5717844499803331</v>
      </c>
      <c r="V26" s="5">
        <f>mgL!V26/(12.011+3*15.999)</f>
        <v>0</v>
      </c>
      <c r="W26" s="5">
        <f>mgL!W26/(32.066+4*15.999)</f>
        <v>0.6870562761549831</v>
      </c>
      <c r="X26" s="5">
        <f>mgL!X26/(14.007+3*15.999)</f>
        <v>1.4515192568221407</v>
      </c>
      <c r="Y26" s="6">
        <f>mgL!Y26/(14.007+2*15.999)</f>
        <v>0</v>
      </c>
      <c r="Z26" s="6">
        <f>mgL!Z26/55.847</f>
        <v>5.1927587874012922E-3</v>
      </c>
      <c r="AA26" s="6">
        <f>mgL!AA26/54.931</f>
        <v>1.4381678833445597E-2</v>
      </c>
      <c r="AB26" s="6">
        <f>mgL!AB26/26.982</f>
        <v>0</v>
      </c>
      <c r="AC26" s="6">
        <f>mgL!AC26/(28.086+2*15.999)</f>
        <v>0.10318886891684974</v>
      </c>
      <c r="AD26" s="6">
        <f>mgL!AD26/(30.974+4*15.999)</f>
        <v>1.0529640939243972E-4</v>
      </c>
      <c r="AE26" s="6">
        <f>mgL!AE26/30.974</f>
        <v>0</v>
      </c>
      <c r="AF26" s="6">
        <f>mgL!AF26/12.011</f>
        <v>0</v>
      </c>
      <c r="AG26" s="6">
        <f>mgL!AG26/18.998</f>
        <v>0</v>
      </c>
      <c r="AH26" s="6">
        <f>mgL!AH26/(32.066+1.008)</f>
        <v>0</v>
      </c>
      <c r="AI26" s="6">
        <f>mgL!AI26/207.2</f>
        <v>0</v>
      </c>
      <c r="AJ26" s="6">
        <f>mgL!AJ26/65.39</f>
        <v>0</v>
      </c>
      <c r="AK26" s="6">
        <f>mgL!AK26/112.411</f>
        <v>0</v>
      </c>
      <c r="AL26" s="10">
        <f>mgL!AL26/(2*15.999)</f>
        <v>0</v>
      </c>
      <c r="AM26" s="10">
        <f>mgL!AM26/(12.011+2*15.999)</f>
        <v>0</v>
      </c>
      <c r="AN26" s="10">
        <f>mgL!AN26/(2*1.008+32.066)</f>
        <v>0</v>
      </c>
      <c r="AO26" s="10">
        <f>mgL!AO26/(12.011+4*1.008)</f>
        <v>0</v>
      </c>
      <c r="AP26" s="11" t="str">
        <f t="shared" si="2"/>
        <v>g3-CaHCO3+</v>
      </c>
      <c r="AQ26" s="3">
        <f t="shared" si="3"/>
        <v>2.8</v>
      </c>
    </row>
    <row r="27" spans="1:43" x14ac:dyDescent="0.25">
      <c r="A27" s="3">
        <f>mgL!A27</f>
        <v>24</v>
      </c>
      <c r="B27" s="3" t="str">
        <f>mgL!B27</f>
        <v>A2</v>
      </c>
      <c r="C27" s="3">
        <f>mgL!C27</f>
        <v>4</v>
      </c>
      <c r="D27" s="3">
        <f>mgL!D27</f>
        <v>320543</v>
      </c>
      <c r="E27" s="3">
        <f>mgL!E27</f>
        <v>5802989</v>
      </c>
      <c r="F27" s="3">
        <f>mgL!F27</f>
        <v>10.45</v>
      </c>
      <c r="G27" s="3">
        <f>mgL!G27</f>
        <v>4.45</v>
      </c>
      <c r="H27" s="3">
        <f>mgL!H27</f>
        <v>4.3</v>
      </c>
      <c r="I27" s="3" t="str">
        <f>mgL!I27</f>
        <v>GWO</v>
      </c>
      <c r="J27" s="3">
        <f>mgL!J27</f>
        <v>31929</v>
      </c>
      <c r="K27" s="3">
        <f>mgL!K27</f>
        <v>0</v>
      </c>
      <c r="L27" s="3">
        <f>mgL!L27</f>
        <v>0</v>
      </c>
      <c r="M27" s="3">
        <f>IF(mgL!M27=0,7,mgL!M27)</f>
        <v>7.48</v>
      </c>
      <c r="N27" s="3">
        <f>IF(mgL!N27&lt;0.1,10,mgL!N27)</f>
        <v>10</v>
      </c>
      <c r="O27" s="4">
        <f>mgL!O27/22.989</f>
        <v>0.60898690678150413</v>
      </c>
      <c r="P27" s="4">
        <f>mgL!P27/39.098</f>
        <v>3.0692107013146455</v>
      </c>
      <c r="Q27" s="4">
        <f>mgL!Q27/24.305</f>
        <v>0.48549681135568817</v>
      </c>
      <c r="R27" s="4">
        <f>mgL!R27/40.078</f>
        <v>3.4931882828484451</v>
      </c>
      <c r="S27" s="4">
        <f>mgL!S27/(14.007+4*1.008)</f>
        <v>2.217417816952159E-2</v>
      </c>
      <c r="T27" s="5">
        <f>mgL!T27/35.453</f>
        <v>0.50771443883451328</v>
      </c>
      <c r="U27" s="5">
        <f>mgL!U27/(1.008+12.011+3*15.999)</f>
        <v>9.095974826275075</v>
      </c>
      <c r="V27" s="5">
        <f>mgL!V27/(12.011+3*15.999)</f>
        <v>0</v>
      </c>
      <c r="W27" s="5">
        <f>mgL!W27/(32.066+4*15.999)</f>
        <v>1.1450937935916385</v>
      </c>
      <c r="X27" s="5">
        <f>mgL!X27/(14.007+3*15.999)</f>
        <v>0</v>
      </c>
      <c r="Y27" s="6">
        <f>mgL!Y27/(14.007+2*15.999)</f>
        <v>0</v>
      </c>
      <c r="Z27" s="6">
        <f>mgL!Z27/55.847</f>
        <v>3.402152308987054E-2</v>
      </c>
      <c r="AA27" s="6">
        <f>mgL!AA27/54.931</f>
        <v>1.1833026888278022E-2</v>
      </c>
      <c r="AB27" s="6">
        <f>mgL!AB27/26.982</f>
        <v>0</v>
      </c>
      <c r="AC27" s="6">
        <f>mgL!AC27/(28.086+2*15.999)</f>
        <v>0.20637773783369948</v>
      </c>
      <c r="AD27" s="6">
        <f>mgL!AD27/(30.974+4*15.999)</f>
        <v>9.476676845319574E-4</v>
      </c>
      <c r="AE27" s="6">
        <f>mgL!AE27/30.974</f>
        <v>0</v>
      </c>
      <c r="AF27" s="6">
        <f>mgL!AF27/12.011</f>
        <v>0</v>
      </c>
      <c r="AG27" s="6">
        <f>mgL!AG27/18.998</f>
        <v>0</v>
      </c>
      <c r="AH27" s="6">
        <f>mgL!AH27/(32.066+1.008)</f>
        <v>0</v>
      </c>
      <c r="AI27" s="6">
        <f>mgL!AI27/207.2</f>
        <v>0</v>
      </c>
      <c r="AJ27" s="6">
        <f>mgL!AJ27/65.39</f>
        <v>0</v>
      </c>
      <c r="AK27" s="6">
        <f>mgL!AK27/112.411</f>
        <v>0</v>
      </c>
      <c r="AL27" s="10">
        <f>mgL!AL27/(2*15.999)</f>
        <v>0</v>
      </c>
      <c r="AM27" s="10">
        <f>mgL!AM27/(12.011+2*15.999)</f>
        <v>0</v>
      </c>
      <c r="AN27" s="10">
        <f>mgL!AN27/(2*1.008+32.066)</f>
        <v>0</v>
      </c>
      <c r="AO27" s="10">
        <f>mgL!AO27/(12.011+4*1.008)</f>
        <v>0</v>
      </c>
      <c r="AP27" s="11" t="str">
        <f t="shared" si="2"/>
        <v>g4-CaHCO3+</v>
      </c>
      <c r="AQ27" s="3">
        <f t="shared" si="3"/>
        <v>2.1</v>
      </c>
    </row>
    <row r="28" spans="1:43" x14ac:dyDescent="0.25">
      <c r="A28" s="3">
        <f>mgL!A28</f>
        <v>25</v>
      </c>
      <c r="B28" s="3" t="str">
        <f>mgL!B28</f>
        <v>A2</v>
      </c>
      <c r="C28" s="3">
        <f>mgL!C28</f>
        <v>5</v>
      </c>
      <c r="D28" s="3">
        <f>mgL!D28</f>
        <v>320543</v>
      </c>
      <c r="E28" s="3">
        <f>mgL!E28</f>
        <v>5802989</v>
      </c>
      <c r="F28" s="3">
        <f>mgL!F28</f>
        <v>10.45</v>
      </c>
      <c r="G28" s="3">
        <f>mgL!G28</f>
        <v>3.45</v>
      </c>
      <c r="H28" s="3">
        <f>mgL!H28</f>
        <v>3.3</v>
      </c>
      <c r="I28" s="3" t="str">
        <f>mgL!I28</f>
        <v>GWO</v>
      </c>
      <c r="J28" s="3">
        <f>mgL!J28</f>
        <v>31929</v>
      </c>
      <c r="K28" s="3">
        <f>mgL!K28</f>
        <v>0</v>
      </c>
      <c r="L28" s="3">
        <f>mgL!L28</f>
        <v>0</v>
      </c>
      <c r="M28" s="3">
        <f>IF(mgL!M28=0,7,mgL!M28)</f>
        <v>7.13</v>
      </c>
      <c r="N28" s="3">
        <f>IF(mgL!N28&lt;0.1,10,mgL!N28)</f>
        <v>10</v>
      </c>
      <c r="O28" s="4">
        <f>mgL!O28/22.989</f>
        <v>0.7394841010918265</v>
      </c>
      <c r="P28" s="4">
        <f>mgL!P28/39.098</f>
        <v>0.69057240779579521</v>
      </c>
      <c r="Q28" s="4">
        <f>mgL!Q28/24.305</f>
        <v>0.38675169718164987</v>
      </c>
      <c r="R28" s="4">
        <f>mgL!R28/40.078</f>
        <v>3.4931882828484451</v>
      </c>
      <c r="S28" s="4">
        <f>mgL!S28/(14.007+4*1.008)</f>
        <v>3.4924330616996506E-2</v>
      </c>
      <c r="T28" s="5">
        <f>mgL!T28/35.453</f>
        <v>0.53592079654754177</v>
      </c>
      <c r="U28" s="5">
        <f>mgL!U28/(1.008+12.011+3*15.999)</f>
        <v>7.8667890389406061</v>
      </c>
      <c r="V28" s="5">
        <f>mgL!V28/(12.011+3*15.999)</f>
        <v>0</v>
      </c>
      <c r="W28" s="5">
        <f>mgL!W28/(32.066+4*15.999)</f>
        <v>0.83279548624846444</v>
      </c>
      <c r="X28" s="5">
        <f>mgL!X28/(14.007+3*15.999)</f>
        <v>0</v>
      </c>
      <c r="Y28" s="6">
        <f>mgL!Y28/(14.007+2*15.999)</f>
        <v>0</v>
      </c>
      <c r="Z28" s="6">
        <f>mgL!Z28/55.847</f>
        <v>0.26500975880530736</v>
      </c>
      <c r="AA28" s="6">
        <f>mgL!AA28/54.931</f>
        <v>1.1286887185742113E-2</v>
      </c>
      <c r="AB28" s="6">
        <f>mgL!AB28/26.982</f>
        <v>0</v>
      </c>
      <c r="AC28" s="6">
        <f>mgL!AC28/(28.086+2*15.999)</f>
        <v>0.29958058717795083</v>
      </c>
      <c r="AD28" s="6">
        <f>mgL!AD28/(30.974+4*15.999)</f>
        <v>1.2635569127092765E-3</v>
      </c>
      <c r="AE28" s="6">
        <f>mgL!AE28/30.974</f>
        <v>0</v>
      </c>
      <c r="AF28" s="6">
        <f>mgL!AF28/12.011</f>
        <v>0</v>
      </c>
      <c r="AG28" s="6">
        <f>mgL!AG28/18.998</f>
        <v>0</v>
      </c>
      <c r="AH28" s="6">
        <f>mgL!AH28/(32.066+1.008)</f>
        <v>0</v>
      </c>
      <c r="AI28" s="6">
        <f>mgL!AI28/207.2</f>
        <v>0</v>
      </c>
      <c r="AJ28" s="6">
        <f>mgL!AJ28/65.39</f>
        <v>0</v>
      </c>
      <c r="AK28" s="6">
        <f>mgL!AK28/112.411</f>
        <v>0</v>
      </c>
      <c r="AL28" s="10">
        <f>mgL!AL28/(2*15.999)</f>
        <v>0</v>
      </c>
      <c r="AM28" s="10">
        <f>mgL!AM28/(12.011+2*15.999)</f>
        <v>0</v>
      </c>
      <c r="AN28" s="10">
        <f>mgL!AN28/(2*1.008+32.066)</f>
        <v>0</v>
      </c>
      <c r="AO28" s="10">
        <f>mgL!AO28/(12.011+4*1.008)</f>
        <v>0</v>
      </c>
      <c r="AP28" s="11" t="str">
        <f t="shared" si="2"/>
        <v>g3-CaHCO3+</v>
      </c>
      <c r="AQ28" s="3">
        <f t="shared" si="3"/>
        <v>1.6</v>
      </c>
    </row>
    <row r="29" spans="1:43" x14ac:dyDescent="0.25">
      <c r="A29" s="3">
        <f>mgL!A29</f>
        <v>26</v>
      </c>
      <c r="B29" s="3" t="str">
        <f>mgL!B29</f>
        <v>A2</v>
      </c>
      <c r="C29" s="3">
        <f>mgL!C29</f>
        <v>6</v>
      </c>
      <c r="D29" s="3">
        <f>mgL!D29</f>
        <v>320543</v>
      </c>
      <c r="E29" s="3">
        <f>mgL!E29</f>
        <v>5802989</v>
      </c>
      <c r="F29" s="3">
        <f>mgL!F29</f>
        <v>10.45</v>
      </c>
      <c r="G29" s="3">
        <f>mgL!G29</f>
        <v>2.4500000000000002</v>
      </c>
      <c r="H29" s="3">
        <f>mgL!H29</f>
        <v>2.2999999999999998</v>
      </c>
      <c r="I29" s="3" t="str">
        <f>mgL!I29</f>
        <v>GWO</v>
      </c>
      <c r="J29" s="3">
        <f>mgL!J29</f>
        <v>31929</v>
      </c>
      <c r="K29" s="3">
        <f>mgL!K29</f>
        <v>0</v>
      </c>
      <c r="L29" s="3">
        <f>mgL!L29</f>
        <v>0</v>
      </c>
      <c r="M29" s="3">
        <f>IF(mgL!M29=0,7,mgL!M29)</f>
        <v>7.13</v>
      </c>
      <c r="N29" s="3">
        <f>IF(mgL!N29&lt;0.1,10,mgL!N29)</f>
        <v>10</v>
      </c>
      <c r="O29" s="4">
        <f>mgL!O29/22.989</f>
        <v>0.7394841010918265</v>
      </c>
      <c r="P29" s="4">
        <f>mgL!P29/39.098</f>
        <v>4.348048493529081E-2</v>
      </c>
      <c r="Q29" s="4">
        <f>mgL!Q29/24.305</f>
        <v>0.28389220325036002</v>
      </c>
      <c r="R29" s="4">
        <f>mgL!R29/40.078</f>
        <v>2.7695992814012675</v>
      </c>
      <c r="S29" s="4">
        <f>mgL!S29/(14.007+4*1.008)</f>
        <v>1.1641443538998835E-2</v>
      </c>
      <c r="T29" s="5">
        <f>mgL!T29/35.453</f>
        <v>0.59233351197359885</v>
      </c>
      <c r="U29" s="5">
        <f>mgL!U29/(1.008+12.011+3*15.999)</f>
        <v>4.5561819850531009</v>
      </c>
      <c r="V29" s="5">
        <f>mgL!V29/(12.011+3*15.999)</f>
        <v>0</v>
      </c>
      <c r="W29" s="5">
        <f>mgL!W29/(32.066+4*15.999)</f>
        <v>1.1450937935916385</v>
      </c>
      <c r="X29" s="5">
        <f>mgL!X29/(14.007+3*15.999)</f>
        <v>0</v>
      </c>
      <c r="Y29" s="6">
        <f>mgL!Y29/(14.007+2*15.999)</f>
        <v>0</v>
      </c>
      <c r="Z29" s="6">
        <f>mgL!Z29/55.847</f>
        <v>0.19517610614715203</v>
      </c>
      <c r="AA29" s="6">
        <f>mgL!AA29/54.931</f>
        <v>1.0558700915694235E-2</v>
      </c>
      <c r="AB29" s="6">
        <f>mgL!AB29/26.982</f>
        <v>0</v>
      </c>
      <c r="AC29" s="6">
        <f>mgL!AC29/(28.086+2*15.999)</f>
        <v>0.28460155781905333</v>
      </c>
      <c r="AD29" s="6">
        <f>mgL!AD29/(30.974+4*15.999)</f>
        <v>1.2635569127092765E-3</v>
      </c>
      <c r="AE29" s="6">
        <f>mgL!AE29/30.974</f>
        <v>0</v>
      </c>
      <c r="AF29" s="6">
        <f>mgL!AF29/12.011</f>
        <v>0</v>
      </c>
      <c r="AG29" s="6">
        <f>mgL!AG29/18.998</f>
        <v>0</v>
      </c>
      <c r="AH29" s="6">
        <f>mgL!AH29/(32.066+1.008)</f>
        <v>0</v>
      </c>
      <c r="AI29" s="6">
        <f>mgL!AI29/207.2</f>
        <v>0</v>
      </c>
      <c r="AJ29" s="6">
        <f>mgL!AJ29/65.39</f>
        <v>0</v>
      </c>
      <c r="AK29" s="6">
        <f>mgL!AK29/112.411</f>
        <v>0</v>
      </c>
      <c r="AL29" s="10">
        <f>mgL!AL29/(2*15.999)</f>
        <v>0</v>
      </c>
      <c r="AM29" s="10">
        <f>mgL!AM29/(12.011+2*15.999)</f>
        <v>0</v>
      </c>
      <c r="AN29" s="10">
        <f>mgL!AN29/(2*1.008+32.066)</f>
        <v>0</v>
      </c>
      <c r="AO29" s="10">
        <f>mgL!AO29/(12.011+4*1.008)</f>
        <v>0</v>
      </c>
      <c r="AP29" s="11" t="str">
        <f t="shared" si="2"/>
        <v>g3-CaHCO3+</v>
      </c>
      <c r="AQ29" s="3">
        <f t="shared" si="3"/>
        <v>1.9</v>
      </c>
    </row>
    <row r="30" spans="1:43" x14ac:dyDescent="0.25">
      <c r="A30" s="3">
        <f>mgL!A30</f>
        <v>27</v>
      </c>
      <c r="B30" s="3" t="str">
        <f>mgL!B30</f>
        <v>A2</v>
      </c>
      <c r="C30" s="3">
        <f>mgL!C30</f>
        <v>7</v>
      </c>
      <c r="D30" s="3">
        <f>mgL!D30</f>
        <v>320543</v>
      </c>
      <c r="E30" s="3">
        <f>mgL!E30</f>
        <v>5802989</v>
      </c>
      <c r="F30" s="3">
        <f>mgL!F30</f>
        <v>10.45</v>
      </c>
      <c r="G30" s="3">
        <f>mgL!G30</f>
        <v>1.45</v>
      </c>
      <c r="H30" s="3">
        <f>mgL!H30</f>
        <v>1.3</v>
      </c>
      <c r="I30" s="3" t="str">
        <f>mgL!I30</f>
        <v>GWO</v>
      </c>
      <c r="J30" s="3">
        <f>mgL!J30</f>
        <v>31929</v>
      </c>
      <c r="K30" s="3">
        <f>mgL!K30</f>
        <v>0</v>
      </c>
      <c r="L30" s="3">
        <f>mgL!L30</f>
        <v>0</v>
      </c>
      <c r="M30" s="3">
        <f>IF(mgL!M30=0,7,mgL!M30)</f>
        <v>7.38</v>
      </c>
      <c r="N30" s="3">
        <f>IF(mgL!N30&lt;0.1,10,mgL!N30)</f>
        <v>10</v>
      </c>
      <c r="O30" s="4">
        <f>mgL!O30/22.989</f>
        <v>0.8264822306320414</v>
      </c>
      <c r="P30" s="4">
        <f>mgL!P30/39.098</f>
        <v>7.161491636400838E-2</v>
      </c>
      <c r="Q30" s="4">
        <f>mgL!Q30/24.305</f>
        <v>0.35795103888088869</v>
      </c>
      <c r="R30" s="4">
        <f>mgL!R30/40.078</f>
        <v>2.844453316033734</v>
      </c>
      <c r="S30" s="4">
        <f>mgL!S30/(14.007+4*1.008)</f>
        <v>1.1087089084760794E-3</v>
      </c>
      <c r="T30" s="5">
        <f>mgL!T30/35.453</f>
        <v>0.930809804529941</v>
      </c>
      <c r="U30" s="5">
        <f>mgL!U30/(1.008+12.011+3*15.999)</f>
        <v>3.5236659236921466</v>
      </c>
      <c r="V30" s="5">
        <f>mgL!V30/(12.011+3*15.999)</f>
        <v>0</v>
      </c>
      <c r="W30" s="5">
        <f>mgL!W30/(32.066+4*15.999)</f>
        <v>1.5614915367158708</v>
      </c>
      <c r="X30" s="5">
        <f>mgL!X30/(14.007+3*15.999)</f>
        <v>3.2255983484936459E-3</v>
      </c>
      <c r="Y30" s="6">
        <f>mgL!Y30/(14.007+2*15.999)</f>
        <v>0</v>
      </c>
      <c r="Z30" s="6">
        <f>mgL!Z30/55.847</f>
        <v>2.8649703654627823E-2</v>
      </c>
      <c r="AA30" s="6">
        <f>mgL!AA30/54.931</f>
        <v>4.7332107553112093E-3</v>
      </c>
      <c r="AB30" s="6">
        <f>mgL!AB30/26.982</f>
        <v>0</v>
      </c>
      <c r="AC30" s="6">
        <f>mgL!AC30/(28.086+2*15.999)</f>
        <v>0.14313294720724318</v>
      </c>
      <c r="AD30" s="6">
        <f>mgL!AD30/(30.974+4*15.999)</f>
        <v>6.3177845635463826E-4</v>
      </c>
      <c r="AE30" s="6">
        <f>mgL!AE30/30.974</f>
        <v>0</v>
      </c>
      <c r="AF30" s="6">
        <f>mgL!AF30/12.011</f>
        <v>0</v>
      </c>
      <c r="AG30" s="6">
        <f>mgL!AG30/18.998</f>
        <v>0</v>
      </c>
      <c r="AH30" s="6">
        <f>mgL!AH30/(32.066+1.008)</f>
        <v>0</v>
      </c>
      <c r="AI30" s="6">
        <f>mgL!AI30/207.2</f>
        <v>0</v>
      </c>
      <c r="AJ30" s="6">
        <f>mgL!AJ30/65.39</f>
        <v>0</v>
      </c>
      <c r="AK30" s="6">
        <f>mgL!AK30/112.411</f>
        <v>0</v>
      </c>
      <c r="AL30" s="10">
        <f>mgL!AL30/(2*15.999)</f>
        <v>0</v>
      </c>
      <c r="AM30" s="10">
        <f>mgL!AM30/(12.011+2*15.999)</f>
        <v>0</v>
      </c>
      <c r="AN30" s="10">
        <f>mgL!AN30/(2*1.008+32.066)</f>
        <v>0</v>
      </c>
      <c r="AO30" s="10">
        <f>mgL!AO30/(12.011+4*1.008)</f>
        <v>0</v>
      </c>
      <c r="AP30" s="11" t="str">
        <f t="shared" si="2"/>
        <v>F2-CaMIX+</v>
      </c>
      <c r="AQ30" s="3">
        <f t="shared" si="3"/>
        <v>2.2999999999999998</v>
      </c>
    </row>
    <row r="31" spans="1:43" x14ac:dyDescent="0.25">
      <c r="A31" s="3">
        <f>mgL!A31</f>
        <v>28</v>
      </c>
      <c r="B31" s="3" t="str">
        <f>mgL!B31</f>
        <v>A2</v>
      </c>
      <c r="C31" s="3">
        <f>mgL!C31</f>
        <v>8</v>
      </c>
      <c r="D31" s="3">
        <f>mgL!D31</f>
        <v>320543</v>
      </c>
      <c r="E31" s="3">
        <f>mgL!E31</f>
        <v>5802989</v>
      </c>
      <c r="F31" s="3">
        <f>mgL!F31</f>
        <v>10.45</v>
      </c>
      <c r="G31" s="3">
        <f>mgL!G31</f>
        <v>0.44999999999999929</v>
      </c>
      <c r="H31" s="3">
        <f>mgL!H31</f>
        <v>0.29999999999999927</v>
      </c>
      <c r="I31" s="3" t="str">
        <f>mgL!I31</f>
        <v>GWO</v>
      </c>
      <c r="J31" s="3">
        <f>mgL!J31</f>
        <v>31929</v>
      </c>
      <c r="K31" s="3">
        <f>mgL!K31</f>
        <v>0</v>
      </c>
      <c r="L31" s="3">
        <f>mgL!L31</f>
        <v>0</v>
      </c>
      <c r="M31" s="3">
        <f>IF(mgL!M31=0,7,mgL!M31)</f>
        <v>7.53</v>
      </c>
      <c r="N31" s="3">
        <f>IF(mgL!N31&lt;0.1,10,mgL!N31)</f>
        <v>10</v>
      </c>
      <c r="O31" s="4">
        <f>mgL!O31/22.989</f>
        <v>0.8264822306320414</v>
      </c>
      <c r="P31" s="4">
        <f>mgL!P31/39.098</f>
        <v>8.1845618701723882E-2</v>
      </c>
      <c r="Q31" s="4">
        <f>mgL!Q31/24.305</f>
        <v>0.47726805184118493</v>
      </c>
      <c r="R31" s="4">
        <f>mgL!R31/40.078</f>
        <v>3.3185288687060228</v>
      </c>
      <c r="S31" s="4">
        <f>mgL!S31/(14.007+4*1.008)</f>
        <v>3.3261267254282383E-3</v>
      </c>
      <c r="T31" s="5">
        <f>mgL!T31/35.453</f>
        <v>0.95901616224296948</v>
      </c>
      <c r="U31" s="5">
        <f>mgL!U31/(1.008+12.011+3*15.999)</f>
        <v>3.7531139373279143</v>
      </c>
      <c r="V31" s="5">
        <f>mgL!V31/(12.011+3*15.999)</f>
        <v>0</v>
      </c>
      <c r="W31" s="5">
        <f>mgL!W31/(32.066+4*15.999)</f>
        <v>1.6655909724969289</v>
      </c>
      <c r="X31" s="5">
        <f>mgL!X31/(14.007+3*15.999)</f>
        <v>0.56447971098638805</v>
      </c>
      <c r="Y31" s="6">
        <f>mgL!Y31/(14.007+2*15.999)</f>
        <v>0</v>
      </c>
      <c r="Z31" s="6">
        <f>mgL!Z31/55.847</f>
        <v>3.5812129568284776E-4</v>
      </c>
      <c r="AA31" s="6">
        <f>mgL!AA31/54.931</f>
        <v>9.4664215106224185E-3</v>
      </c>
      <c r="AB31" s="6">
        <f>mgL!AB31/26.982</f>
        <v>0</v>
      </c>
      <c r="AC31" s="6">
        <f>mgL!AC31/(28.086+2*15.999)</f>
        <v>0.18807003528393582</v>
      </c>
      <c r="AD31" s="6">
        <f>mgL!AD31/(30.974+4*15.999)</f>
        <v>8.4237127513951779E-4</v>
      </c>
      <c r="AE31" s="6">
        <f>mgL!AE31/30.974</f>
        <v>0</v>
      </c>
      <c r="AF31" s="6">
        <f>mgL!AF31/12.011</f>
        <v>0</v>
      </c>
      <c r="AG31" s="6">
        <f>mgL!AG31/18.998</f>
        <v>0</v>
      </c>
      <c r="AH31" s="6">
        <f>mgL!AH31/(32.066+1.008)</f>
        <v>0</v>
      </c>
      <c r="AI31" s="6">
        <f>mgL!AI31/207.2</f>
        <v>0</v>
      </c>
      <c r="AJ31" s="6">
        <f>mgL!AJ31/65.39</f>
        <v>0</v>
      </c>
      <c r="AK31" s="6">
        <f>mgL!AK31/112.411</f>
        <v>0</v>
      </c>
      <c r="AL31" s="10">
        <f>mgL!AL31/(2*15.999)</f>
        <v>0</v>
      </c>
      <c r="AM31" s="10">
        <f>mgL!AM31/(12.011+2*15.999)</f>
        <v>0</v>
      </c>
      <c r="AN31" s="10">
        <f>mgL!AN31/(2*1.008+32.066)</f>
        <v>0</v>
      </c>
      <c r="AO31" s="10">
        <f>mgL!AO31/(12.011+4*1.008)</f>
        <v>0</v>
      </c>
      <c r="AP31" s="11" t="str">
        <f t="shared" si="2"/>
        <v>F2-CaMIX+</v>
      </c>
      <c r="AQ31" s="3">
        <f t="shared" si="3"/>
        <v>2.9</v>
      </c>
    </row>
    <row r="32" spans="1:43" x14ac:dyDescent="0.25">
      <c r="A32" s="3">
        <f>mgL!A32</f>
        <v>29</v>
      </c>
      <c r="B32" s="3" t="str">
        <f>mgL!B32</f>
        <v>A2</v>
      </c>
      <c r="C32" s="3">
        <f>mgL!C32</f>
        <v>9</v>
      </c>
      <c r="D32" s="3">
        <f>mgL!D32</f>
        <v>320543</v>
      </c>
      <c r="E32" s="3">
        <f>mgL!E32</f>
        <v>5802989</v>
      </c>
      <c r="F32" s="3">
        <f>mgL!F32</f>
        <v>10.45</v>
      </c>
      <c r="G32" s="3">
        <f>mgL!G32</f>
        <v>-0.55000000000000071</v>
      </c>
      <c r="H32" s="3">
        <f>mgL!H32</f>
        <v>-0.70000000000000073</v>
      </c>
      <c r="I32" s="3" t="str">
        <f>mgL!I32</f>
        <v>GWO</v>
      </c>
      <c r="J32" s="3">
        <f>mgL!J32</f>
        <v>31929</v>
      </c>
      <c r="K32" s="3">
        <f>mgL!K32</f>
        <v>0</v>
      </c>
      <c r="L32" s="3">
        <f>mgL!L32</f>
        <v>0</v>
      </c>
      <c r="M32" s="3">
        <f>IF(mgL!M32=0,7,mgL!M32)</f>
        <v>7.74</v>
      </c>
      <c r="N32" s="3">
        <f>IF(mgL!N32&lt;0.1,10,mgL!N32)</f>
        <v>10</v>
      </c>
      <c r="O32" s="4">
        <f>mgL!O32/22.989</f>
        <v>0.91348036017225631</v>
      </c>
      <c r="P32" s="4">
        <f>mgL!P32/39.098</f>
        <v>6.1384214026292905E-2</v>
      </c>
      <c r="Q32" s="4">
        <f>mgL!Q32/24.305</f>
        <v>0.46081053281217854</v>
      </c>
      <c r="R32" s="4">
        <f>mgL!R32/40.078</f>
        <v>2.3454264184839562</v>
      </c>
      <c r="S32" s="4">
        <f>mgL!S32/(14.007+4*1.008)</f>
        <v>3.8804811796662787E-3</v>
      </c>
      <c r="T32" s="5">
        <f>mgL!T32/35.453</f>
        <v>0.930809804529941</v>
      </c>
      <c r="U32" s="5">
        <f>mgL!U32/(1.008+12.011+3*15.999)</f>
        <v>2.3928149993444343</v>
      </c>
      <c r="V32" s="5">
        <f>mgL!V32/(12.011+3*15.999)</f>
        <v>0</v>
      </c>
      <c r="W32" s="5">
        <f>mgL!W32/(32.066+4*15.999)</f>
        <v>0.84320542982657021</v>
      </c>
      <c r="X32" s="5">
        <f>mgL!X32/(14.007+3*15.999)</f>
        <v>1.7740790916715052</v>
      </c>
      <c r="Y32" s="6">
        <f>mgL!Y32/(14.007+2*15.999)</f>
        <v>0</v>
      </c>
      <c r="Z32" s="6">
        <f>mgL!Z32/55.847</f>
        <v>3.5812129568284776E-4</v>
      </c>
      <c r="AA32" s="6">
        <f>mgL!AA32/54.931</f>
        <v>3.6409313502393918E-3</v>
      </c>
      <c r="AB32" s="6">
        <f>mgL!AB32/26.982</f>
        <v>0</v>
      </c>
      <c r="AC32" s="6">
        <f>mgL!AC32/(28.086+2*15.999)</f>
        <v>0.2563078356966913</v>
      </c>
      <c r="AD32" s="6">
        <f>mgL!AD32/(30.974+4*15.999)</f>
        <v>1.1582605033168369E-3</v>
      </c>
      <c r="AE32" s="6">
        <f>mgL!AE32/30.974</f>
        <v>0</v>
      </c>
      <c r="AF32" s="6">
        <f>mgL!AF32/12.011</f>
        <v>0</v>
      </c>
      <c r="AG32" s="6">
        <f>mgL!AG32/18.998</f>
        <v>0</v>
      </c>
      <c r="AH32" s="6">
        <f>mgL!AH32/(32.066+1.008)</f>
        <v>0</v>
      </c>
      <c r="AI32" s="6">
        <f>mgL!AI32/207.2</f>
        <v>0</v>
      </c>
      <c r="AJ32" s="6">
        <f>mgL!AJ32/65.39</f>
        <v>0</v>
      </c>
      <c r="AK32" s="6">
        <f>mgL!AK32/112.411</f>
        <v>0</v>
      </c>
      <c r="AL32" s="10">
        <f>mgL!AL32/(2*15.999)</f>
        <v>0</v>
      </c>
      <c r="AM32" s="10">
        <f>mgL!AM32/(12.011+2*15.999)</f>
        <v>0</v>
      </c>
      <c r="AN32" s="10">
        <f>mgL!AN32/(2*1.008+32.066)</f>
        <v>0</v>
      </c>
      <c r="AO32" s="10">
        <f>mgL!AO32/(12.011+4*1.008)</f>
        <v>0</v>
      </c>
      <c r="AP32" s="11" t="str">
        <f t="shared" si="2"/>
        <v>F2-CaNO3+</v>
      </c>
      <c r="AQ32" s="3">
        <f t="shared" si="3"/>
        <v>3.3</v>
      </c>
    </row>
    <row r="33" spans="1:43" x14ac:dyDescent="0.25">
      <c r="A33" s="3">
        <f>mgL!A33</f>
        <v>30</v>
      </c>
      <c r="B33" s="3" t="str">
        <f>mgL!B33</f>
        <v>A2</v>
      </c>
      <c r="C33" s="3">
        <f>mgL!C33</f>
        <v>10</v>
      </c>
      <c r="D33" s="3">
        <f>mgL!D33</f>
        <v>320543</v>
      </c>
      <c r="E33" s="3">
        <f>mgL!E33</f>
        <v>5802989</v>
      </c>
      <c r="F33" s="3">
        <f>mgL!F33</f>
        <v>10.45</v>
      </c>
      <c r="G33" s="3">
        <f>mgL!G33</f>
        <v>-1.55</v>
      </c>
      <c r="H33" s="3">
        <f>mgL!H33</f>
        <v>-1.7</v>
      </c>
      <c r="I33" s="3" t="str">
        <f>mgL!I33</f>
        <v>GWO</v>
      </c>
      <c r="J33" s="3">
        <f>mgL!J33</f>
        <v>31929</v>
      </c>
      <c r="K33" s="3">
        <f>mgL!K33</f>
        <v>0</v>
      </c>
      <c r="L33" s="3">
        <f>mgL!L33</f>
        <v>0</v>
      </c>
      <c r="M33" s="3">
        <f>IF(mgL!M33=0,7,mgL!M33)</f>
        <v>7.9</v>
      </c>
      <c r="N33" s="3">
        <f>IF(mgL!N33&lt;0.1,10,mgL!N33)</f>
        <v>10</v>
      </c>
      <c r="O33" s="4">
        <f>mgL!O33/22.989</f>
        <v>0.8264822306320414</v>
      </c>
      <c r="P33" s="4">
        <f>mgL!P33/39.098</f>
        <v>3.3249782597575328E-2</v>
      </c>
      <c r="Q33" s="4">
        <f>mgL!Q33/24.305</f>
        <v>0.32092162106562433</v>
      </c>
      <c r="R33" s="4">
        <f>mgL!R33/40.078</f>
        <v>2.145815659464045</v>
      </c>
      <c r="S33" s="4">
        <f>mgL!S33/(14.007+4*1.008)</f>
        <v>2.7717722711901988E-3</v>
      </c>
      <c r="T33" s="5">
        <f>mgL!T33/35.453</f>
        <v>0.9026034468169124</v>
      </c>
      <c r="U33" s="5">
        <f>mgL!U33/(1.008+12.011+3*15.999)</f>
        <v>2.1633669857086666</v>
      </c>
      <c r="V33" s="5">
        <f>mgL!V33/(12.011+3*15.999)</f>
        <v>0</v>
      </c>
      <c r="W33" s="5">
        <f>mgL!W33/(32.066+4*15.999)</f>
        <v>0.71828610688930061</v>
      </c>
      <c r="X33" s="5">
        <f>mgL!X33/(14.007+3*15.999)</f>
        <v>1.4676472485646088</v>
      </c>
      <c r="Y33" s="6">
        <f>mgL!Y33/(14.007+2*15.999)</f>
        <v>0</v>
      </c>
      <c r="Z33" s="6">
        <f>mgL!Z33/55.847</f>
        <v>3.5812129568284776E-4</v>
      </c>
      <c r="AA33" s="6">
        <f>mgL!AA33/54.931</f>
        <v>7.2818627004787829E-4</v>
      </c>
      <c r="AB33" s="6">
        <f>mgL!AB33/26.982</f>
        <v>0</v>
      </c>
      <c r="AC33" s="6">
        <f>mgL!AC33/(28.086+2*15.999)</f>
        <v>0.27794421143732106</v>
      </c>
      <c r="AD33" s="6">
        <f>mgL!AD33/(30.974+4*15.999)</f>
        <v>1.3688533221017163E-3</v>
      </c>
      <c r="AE33" s="6">
        <f>mgL!AE33/30.974</f>
        <v>0</v>
      </c>
      <c r="AF33" s="6">
        <f>mgL!AF33/12.011</f>
        <v>0</v>
      </c>
      <c r="AG33" s="6">
        <f>mgL!AG33/18.998</f>
        <v>0</v>
      </c>
      <c r="AH33" s="6">
        <f>mgL!AH33/(32.066+1.008)</f>
        <v>0</v>
      </c>
      <c r="AI33" s="6">
        <f>mgL!AI33/207.2</f>
        <v>0</v>
      </c>
      <c r="AJ33" s="6">
        <f>mgL!AJ33/65.39</f>
        <v>0</v>
      </c>
      <c r="AK33" s="6">
        <f>mgL!AK33/112.411</f>
        <v>0</v>
      </c>
      <c r="AL33" s="10">
        <f>mgL!AL33/(2*15.999)</f>
        <v>0</v>
      </c>
      <c r="AM33" s="10">
        <f>mgL!AM33/(12.011+2*15.999)</f>
        <v>0</v>
      </c>
      <c r="AN33" s="10">
        <f>mgL!AN33/(2*1.008+32.066)</f>
        <v>0</v>
      </c>
      <c r="AO33" s="10">
        <f>mgL!AO33/(12.011+4*1.008)</f>
        <v>0</v>
      </c>
      <c r="AP33" s="11" t="str">
        <f t="shared" si="2"/>
        <v>F2-CaMIX+</v>
      </c>
      <c r="AQ33" s="3">
        <f t="shared" si="3"/>
        <v>3.3</v>
      </c>
    </row>
    <row r="34" spans="1:43" x14ac:dyDescent="0.25">
      <c r="A34" s="3">
        <f>mgL!A34</f>
        <v>31</v>
      </c>
      <c r="B34" s="3" t="str">
        <f>mgL!B34</f>
        <v>A2</v>
      </c>
      <c r="C34" s="3">
        <f>mgL!C34</f>
        <v>11</v>
      </c>
      <c r="D34" s="3">
        <f>mgL!D34</f>
        <v>320543</v>
      </c>
      <c r="E34" s="3">
        <f>mgL!E34</f>
        <v>5802989</v>
      </c>
      <c r="F34" s="3">
        <f>mgL!F34</f>
        <v>10.45</v>
      </c>
      <c r="G34" s="3">
        <f>mgL!G34</f>
        <v>-3.55</v>
      </c>
      <c r="H34" s="3">
        <f>mgL!H34</f>
        <v>-3.7</v>
      </c>
      <c r="I34" s="3" t="str">
        <f>mgL!I34</f>
        <v>GWO</v>
      </c>
      <c r="J34" s="3">
        <f>mgL!J34</f>
        <v>31929</v>
      </c>
      <c r="K34" s="3">
        <f>mgL!K34</f>
        <v>0</v>
      </c>
      <c r="L34" s="3">
        <f>mgL!L34</f>
        <v>0</v>
      </c>
      <c r="M34" s="3">
        <f>IF(mgL!M34=0,7,mgL!M34)</f>
        <v>8</v>
      </c>
      <c r="N34" s="3">
        <f>IF(mgL!N34&lt;0.1,10,mgL!N34)</f>
        <v>10</v>
      </c>
      <c r="O34" s="4">
        <f>mgL!O34/22.989</f>
        <v>0.78298316586193395</v>
      </c>
      <c r="P34" s="4">
        <f>mgL!P34/39.098</f>
        <v>3.0692107013146452E-2</v>
      </c>
      <c r="Q34" s="4">
        <f>mgL!Q34/24.305</f>
        <v>0.26743468422135364</v>
      </c>
      <c r="R34" s="4">
        <f>mgL!R34/40.078</f>
        <v>1.8963022106891561</v>
      </c>
      <c r="S34" s="4">
        <f>mgL!S34/(14.007+4*1.008)</f>
        <v>3.3261267254282383E-3</v>
      </c>
      <c r="T34" s="5">
        <f>mgL!T34/35.453</f>
        <v>0.9026034468169124</v>
      </c>
      <c r="U34" s="5">
        <f>mgL!U34/(1.008+12.011+3*15.999)</f>
        <v>2.114199554215288</v>
      </c>
      <c r="V34" s="5">
        <f>mgL!V34/(12.011+3*15.999)</f>
        <v>0</v>
      </c>
      <c r="W34" s="5">
        <f>mgL!W34/(32.066+4*15.999)</f>
        <v>0.78074576835793541</v>
      </c>
      <c r="X34" s="5">
        <f>mgL!X34/(14.007+3*15.999)</f>
        <v>0.62899167795626088</v>
      </c>
      <c r="Y34" s="6">
        <f>mgL!Y34/(14.007+2*15.999)</f>
        <v>0</v>
      </c>
      <c r="Z34" s="6">
        <f>mgL!Z34/55.847</f>
        <v>1.4324851827313911E-3</v>
      </c>
      <c r="AA34" s="6">
        <f>mgL!AA34/54.931</f>
        <v>4.0050244852633306E-3</v>
      </c>
      <c r="AB34" s="6">
        <f>mgL!AB34/26.982</f>
        <v>0</v>
      </c>
      <c r="AC34" s="6">
        <f>mgL!AC34/(28.086+2*15.999)</f>
        <v>0.23467145995606151</v>
      </c>
      <c r="AD34" s="6">
        <f>mgL!AD34/(30.974+4*15.999)</f>
        <v>1.0529640939243973E-3</v>
      </c>
      <c r="AE34" s="6">
        <f>mgL!AE34/30.974</f>
        <v>0</v>
      </c>
      <c r="AF34" s="6">
        <f>mgL!AF34/12.011</f>
        <v>0</v>
      </c>
      <c r="AG34" s="6">
        <f>mgL!AG34/18.998</f>
        <v>0</v>
      </c>
      <c r="AH34" s="6">
        <f>mgL!AH34/(32.066+1.008)</f>
        <v>0</v>
      </c>
      <c r="AI34" s="6">
        <f>mgL!AI34/207.2</f>
        <v>0</v>
      </c>
      <c r="AJ34" s="6">
        <f>mgL!AJ34/65.39</f>
        <v>0</v>
      </c>
      <c r="AK34" s="6">
        <f>mgL!AK34/112.411</f>
        <v>0</v>
      </c>
      <c r="AL34" s="10">
        <f>mgL!AL34/(2*15.999)</f>
        <v>0</v>
      </c>
      <c r="AM34" s="10">
        <f>mgL!AM34/(12.011+2*15.999)</f>
        <v>0</v>
      </c>
      <c r="AN34" s="10">
        <f>mgL!AN34/(2*1.008+32.066)</f>
        <v>0</v>
      </c>
      <c r="AO34" s="10">
        <f>mgL!AO34/(12.011+4*1.008)</f>
        <v>0</v>
      </c>
      <c r="AP34" s="11" t="str">
        <f t="shared" si="2"/>
        <v>F2-CaMIX</v>
      </c>
      <c r="AQ34" s="3">
        <f t="shared" si="3"/>
        <v>2.9</v>
      </c>
    </row>
    <row r="35" spans="1:43" x14ac:dyDescent="0.25">
      <c r="A35" s="3">
        <f>mgL!A35</f>
        <v>32</v>
      </c>
      <c r="B35" s="3" t="str">
        <f>mgL!B35</f>
        <v>A2</v>
      </c>
      <c r="C35" s="3">
        <f>mgL!C35</f>
        <v>12</v>
      </c>
      <c r="D35" s="3">
        <f>mgL!D35</f>
        <v>320543</v>
      </c>
      <c r="E35" s="3">
        <f>mgL!E35</f>
        <v>5802989</v>
      </c>
      <c r="F35" s="3">
        <f>mgL!F35</f>
        <v>10.45</v>
      </c>
      <c r="G35" s="3">
        <f>mgL!G35</f>
        <v>-5.55</v>
      </c>
      <c r="H35" s="3">
        <f>mgL!H35</f>
        <v>-5.7</v>
      </c>
      <c r="I35" s="3" t="str">
        <f>mgL!I35</f>
        <v>GWO</v>
      </c>
      <c r="J35" s="3">
        <f>mgL!J35</f>
        <v>31929</v>
      </c>
      <c r="K35" s="3">
        <f>mgL!K35</f>
        <v>0</v>
      </c>
      <c r="L35" s="3">
        <f>mgL!L35</f>
        <v>0</v>
      </c>
      <c r="M35" s="3">
        <f>IF(mgL!M35=0,7,mgL!M35)</f>
        <v>7.64</v>
      </c>
      <c r="N35" s="3">
        <f>IF(mgL!N35&lt;0.1,10,mgL!N35)</f>
        <v>10</v>
      </c>
      <c r="O35" s="4">
        <f>mgL!O35/22.989</f>
        <v>0.91348036017225631</v>
      </c>
      <c r="P35" s="4">
        <f>mgL!P35/39.098</f>
        <v>4.0922809350861941E-2</v>
      </c>
      <c r="Q35" s="4">
        <f>mgL!Q35/24.305</f>
        <v>0.32915038058012758</v>
      </c>
      <c r="R35" s="4">
        <f>mgL!R35/40.078</f>
        <v>2.5200858326263784</v>
      </c>
      <c r="S35" s="4">
        <f>mgL!S35/(14.007+4*1.008)</f>
        <v>3.3261267254282383E-3</v>
      </c>
      <c r="T35" s="5">
        <f>mgL!T35/35.453</f>
        <v>1.043635235382055</v>
      </c>
      <c r="U35" s="5">
        <f>mgL!U35/(1.008+12.011+3*15.999)</f>
        <v>2.4419824308378133</v>
      </c>
      <c r="V35" s="5">
        <f>mgL!V35/(12.011+3*15.999)</f>
        <v>0</v>
      </c>
      <c r="W35" s="5">
        <f>mgL!W35/(32.066+4*15.999)</f>
        <v>0.82238554267035857</v>
      </c>
      <c r="X35" s="5">
        <f>mgL!X35/(14.007+3*15.999)</f>
        <v>1.6127991742468228</v>
      </c>
      <c r="Y35" s="6">
        <f>mgL!Y35/(14.007+2*15.999)</f>
        <v>0</v>
      </c>
      <c r="Z35" s="6">
        <f>mgL!Z35/55.847</f>
        <v>1.611545830572815E-3</v>
      </c>
      <c r="AA35" s="6">
        <f>mgL!AA35/54.931</f>
        <v>1.4563725400957567E-2</v>
      </c>
      <c r="AB35" s="6">
        <f>mgL!AB35/26.982</f>
        <v>0</v>
      </c>
      <c r="AC35" s="6">
        <f>mgL!AC35/(28.086+2*15.999)</f>
        <v>0.23467145995606151</v>
      </c>
      <c r="AD35" s="6">
        <f>mgL!AD35/(30.974+4*15.999)</f>
        <v>1.0529640939243973E-3</v>
      </c>
      <c r="AE35" s="6">
        <f>mgL!AE35/30.974</f>
        <v>0</v>
      </c>
      <c r="AF35" s="6">
        <f>mgL!AF35/12.011</f>
        <v>0</v>
      </c>
      <c r="AG35" s="6">
        <f>mgL!AG35/18.998</f>
        <v>0</v>
      </c>
      <c r="AH35" s="6">
        <f>mgL!AH35/(32.066+1.008)</f>
        <v>0</v>
      </c>
      <c r="AI35" s="6">
        <f>mgL!AI35/207.2</f>
        <v>0</v>
      </c>
      <c r="AJ35" s="6">
        <f>mgL!AJ35/65.39</f>
        <v>0</v>
      </c>
      <c r="AK35" s="6">
        <f>mgL!AK35/112.411</f>
        <v>0</v>
      </c>
      <c r="AL35" s="10">
        <f>mgL!AL35/(2*15.999)</f>
        <v>0</v>
      </c>
      <c r="AM35" s="10">
        <f>mgL!AM35/(12.011+2*15.999)</f>
        <v>0</v>
      </c>
      <c r="AN35" s="10">
        <f>mgL!AN35/(2*1.008+32.066)</f>
        <v>0</v>
      </c>
      <c r="AO35" s="10">
        <f>mgL!AO35/(12.011+4*1.008)</f>
        <v>0</v>
      </c>
      <c r="AP35" s="11" t="str">
        <f t="shared" si="2"/>
        <v>F2-CaMIX</v>
      </c>
      <c r="AQ35" s="3">
        <f t="shared" si="3"/>
        <v>3.2</v>
      </c>
    </row>
    <row r="36" spans="1:43" x14ac:dyDescent="0.25">
      <c r="A36" s="3">
        <f>mgL!A36</f>
        <v>33</v>
      </c>
      <c r="B36" s="3" t="str">
        <f>mgL!B36</f>
        <v>A2</v>
      </c>
      <c r="C36" s="3">
        <f>mgL!C36</f>
        <v>13</v>
      </c>
      <c r="D36" s="3">
        <f>mgL!D36</f>
        <v>320543</v>
      </c>
      <c r="E36" s="3">
        <f>mgL!E36</f>
        <v>5802989</v>
      </c>
      <c r="F36" s="3">
        <f>mgL!F36</f>
        <v>10.45</v>
      </c>
      <c r="G36" s="3">
        <f>mgL!G36</f>
        <v>-7.55</v>
      </c>
      <c r="H36" s="3">
        <f>mgL!H36</f>
        <v>-7.7</v>
      </c>
      <c r="I36" s="3" t="str">
        <f>mgL!I36</f>
        <v>GWO</v>
      </c>
      <c r="J36" s="3">
        <f>mgL!J36</f>
        <v>31929</v>
      </c>
      <c r="K36" s="3">
        <f>mgL!K36</f>
        <v>0</v>
      </c>
      <c r="L36" s="3">
        <f>mgL!L36</f>
        <v>0</v>
      </c>
      <c r="M36" s="3">
        <f>IF(mgL!M36=0,7,mgL!M36)</f>
        <v>7.79</v>
      </c>
      <c r="N36" s="3">
        <f>IF(mgL!N36&lt;0.1,10,mgL!N36)</f>
        <v>10</v>
      </c>
      <c r="O36" s="4">
        <f>mgL!O36/22.989</f>
        <v>0.7394841010918265</v>
      </c>
      <c r="P36" s="4">
        <f>mgL!P36/39.098</f>
        <v>2.8134431428717584E-2</v>
      </c>
      <c r="Q36" s="4">
        <f>mgL!Q36/24.305</f>
        <v>0.18926146883357334</v>
      </c>
      <c r="R36" s="4">
        <f>mgL!R36/40.078</f>
        <v>1.7964968311792004</v>
      </c>
      <c r="S36" s="4">
        <f>mgL!S36/(14.007+4*1.008)</f>
        <v>3.8804811796662787E-3</v>
      </c>
      <c r="T36" s="5">
        <f>mgL!T36/35.453</f>
        <v>0.87439708910388392</v>
      </c>
      <c r="U36" s="5">
        <f>mgL!U36/(1.008+12.011+3*15.999)</f>
        <v>1.6716926707748787</v>
      </c>
      <c r="V36" s="5">
        <f>mgL!V36/(12.011+3*15.999)</f>
        <v>0</v>
      </c>
      <c r="W36" s="5">
        <f>mgL!W36/(32.066+4*15.999)</f>
        <v>1.1659136807478503</v>
      </c>
      <c r="X36" s="5">
        <f>mgL!X36/(14.007+3*15.999)</f>
        <v>0</v>
      </c>
      <c r="Y36" s="6">
        <f>mgL!Y36/(14.007+2*15.999)</f>
        <v>0</v>
      </c>
      <c r="Z36" s="6">
        <f>mgL!Z36/55.847</f>
        <v>8.0577291528640752E-3</v>
      </c>
      <c r="AA36" s="6">
        <f>mgL!AA36/54.931</f>
        <v>9.2843749431104489E-3</v>
      </c>
      <c r="AB36" s="6">
        <f>mgL!AB36/26.982</f>
        <v>0</v>
      </c>
      <c r="AC36" s="6">
        <f>mgL!AC36/(28.086+2*15.999)</f>
        <v>0.26962252846015577</v>
      </c>
      <c r="AD36" s="6">
        <f>mgL!AD36/(30.974+4*15.999)</f>
        <v>1.2635569127092765E-3</v>
      </c>
      <c r="AE36" s="6">
        <f>mgL!AE36/30.974</f>
        <v>0</v>
      </c>
      <c r="AF36" s="6">
        <f>mgL!AF36/12.011</f>
        <v>0</v>
      </c>
      <c r="AG36" s="6">
        <f>mgL!AG36/18.998</f>
        <v>0</v>
      </c>
      <c r="AH36" s="6">
        <f>mgL!AH36/(32.066+1.008)</f>
        <v>0</v>
      </c>
      <c r="AI36" s="6">
        <f>mgL!AI36/207.2</f>
        <v>0</v>
      </c>
      <c r="AJ36" s="6">
        <f>mgL!AJ36/65.39</f>
        <v>0</v>
      </c>
      <c r="AK36" s="6">
        <f>mgL!AK36/112.411</f>
        <v>0</v>
      </c>
      <c r="AL36" s="10">
        <f>mgL!AL36/(2*15.999)</f>
        <v>0</v>
      </c>
      <c r="AM36" s="10">
        <f>mgL!AM36/(12.011+2*15.999)</f>
        <v>0</v>
      </c>
      <c r="AN36" s="10">
        <f>mgL!AN36/(2*1.008+32.066)</f>
        <v>0</v>
      </c>
      <c r="AO36" s="10">
        <f>mgL!AO36/(12.011+4*1.008)</f>
        <v>0</v>
      </c>
      <c r="AP36" s="11" t="str">
        <f t="shared" si="2"/>
        <v>F1-CaMIX</v>
      </c>
      <c r="AQ36" s="3">
        <f t="shared" si="3"/>
        <v>2.4</v>
      </c>
    </row>
    <row r="37" spans="1:43" x14ac:dyDescent="0.25">
      <c r="A37" s="3">
        <f>mgL!A37</f>
        <v>34</v>
      </c>
      <c r="B37" s="3" t="str">
        <f>mgL!B37</f>
        <v>A2</v>
      </c>
      <c r="C37" s="3">
        <f>mgL!C37</f>
        <v>14</v>
      </c>
      <c r="D37" s="3">
        <f>mgL!D37</f>
        <v>320543</v>
      </c>
      <c r="E37" s="3">
        <f>mgL!E37</f>
        <v>5802989</v>
      </c>
      <c r="F37" s="3">
        <f>mgL!F37</f>
        <v>10.45</v>
      </c>
      <c r="G37" s="3">
        <f>mgL!G37</f>
        <v>-10.55</v>
      </c>
      <c r="H37" s="3">
        <f>mgL!H37</f>
        <v>-10.7</v>
      </c>
      <c r="I37" s="3" t="str">
        <f>mgL!I37</f>
        <v>GWO</v>
      </c>
      <c r="J37" s="3">
        <f>mgL!J37</f>
        <v>31929</v>
      </c>
      <c r="K37" s="3">
        <f>mgL!K37</f>
        <v>0</v>
      </c>
      <c r="L37" s="3">
        <f>mgL!L37</f>
        <v>0</v>
      </c>
      <c r="M37" s="3">
        <f>IF(mgL!M37=0,7,mgL!M37)</f>
        <v>7.89</v>
      </c>
      <c r="N37" s="3">
        <f>IF(mgL!N37&lt;0.1,10,mgL!N37)</f>
        <v>10</v>
      </c>
      <c r="O37" s="4">
        <f>mgL!O37/22.989</f>
        <v>0.3436426116838488</v>
      </c>
      <c r="P37" s="4">
        <f>mgL!P37/39.098</f>
        <v>4.8595836104148547E-2</v>
      </c>
      <c r="Q37" s="4">
        <f>mgL!Q37/24.305</f>
        <v>9.8745114174038265E-2</v>
      </c>
      <c r="R37" s="4">
        <f>mgL!R37/40.078</f>
        <v>0.89824841558960022</v>
      </c>
      <c r="S37" s="4">
        <f>mgL!S37/(14.007+4*1.008)</f>
        <v>3.8804811796662787E-3</v>
      </c>
      <c r="T37" s="5">
        <f>mgL!T37/35.453</f>
        <v>0.4513017234084562</v>
      </c>
      <c r="U37" s="5">
        <f>mgL!U37/(1.008+12.011+3*15.999)</f>
        <v>1.6225252392814999</v>
      </c>
      <c r="V37" s="5">
        <f>mgL!V37/(12.011+3*15.999)</f>
        <v>0</v>
      </c>
      <c r="W37" s="5">
        <f>mgL!W37/(32.066+4*15.999)</f>
        <v>0.2186088151402219</v>
      </c>
      <c r="X37" s="5">
        <f>mgL!X37/(14.007+3*15.999)</f>
        <v>0</v>
      </c>
      <c r="Y37" s="6">
        <f>mgL!Y37/(14.007+2*15.999)</f>
        <v>0</v>
      </c>
      <c r="Z37" s="6">
        <f>mgL!Z37/55.847</f>
        <v>1.7189822192776691E-2</v>
      </c>
      <c r="AA37" s="6">
        <f>mgL!AA37/54.931</f>
        <v>2.7306985126795435E-3</v>
      </c>
      <c r="AB37" s="6">
        <f>mgL!AB37/26.982</f>
        <v>0</v>
      </c>
      <c r="AC37" s="6">
        <f>mgL!AC37/(28.086+2*15.999)</f>
        <v>0.22468544038346314</v>
      </c>
      <c r="AD37" s="6">
        <f>mgL!AD37/(30.974+4*15.999)</f>
        <v>1.2635569127092765E-3</v>
      </c>
      <c r="AE37" s="6">
        <f>mgL!AE37/30.974</f>
        <v>0</v>
      </c>
      <c r="AF37" s="6">
        <f>mgL!AF37/12.011</f>
        <v>0</v>
      </c>
      <c r="AG37" s="6">
        <f>mgL!AG37/18.998</f>
        <v>0</v>
      </c>
      <c r="AH37" s="6">
        <f>mgL!AH37/(32.066+1.008)</f>
        <v>0</v>
      </c>
      <c r="AI37" s="6">
        <f>mgL!AI37/207.2</f>
        <v>0</v>
      </c>
      <c r="AJ37" s="6">
        <f>mgL!AJ37/65.39</f>
        <v>0</v>
      </c>
      <c r="AK37" s="6">
        <f>mgL!AK37/112.411</f>
        <v>0</v>
      </c>
      <c r="AL37" s="10">
        <f>mgL!AL37/(2*15.999)</f>
        <v>0</v>
      </c>
      <c r="AM37" s="10">
        <f>mgL!AM37/(12.011+2*15.999)</f>
        <v>0</v>
      </c>
      <c r="AN37" s="10">
        <f>mgL!AN37/(2*1.008+32.066)</f>
        <v>0</v>
      </c>
      <c r="AO37" s="10">
        <f>mgL!AO37/(12.011+4*1.008)</f>
        <v>0</v>
      </c>
      <c r="AP37" s="11" t="str">
        <f t="shared" si="2"/>
        <v>g1-CaHCO3</v>
      </c>
      <c r="AQ37" s="3">
        <f t="shared" si="3"/>
        <v>1</v>
      </c>
    </row>
    <row r="38" spans="1:43" x14ac:dyDescent="0.25">
      <c r="A38" s="3">
        <f>mgL!A38</f>
        <v>35</v>
      </c>
      <c r="B38" s="3" t="str">
        <f>mgL!B38</f>
        <v>A2</v>
      </c>
      <c r="C38" s="3">
        <f>mgL!C38</f>
        <v>15</v>
      </c>
      <c r="D38" s="3">
        <f>mgL!D38</f>
        <v>320543</v>
      </c>
      <c r="E38" s="3">
        <f>mgL!E38</f>
        <v>5802989</v>
      </c>
      <c r="F38" s="3">
        <f>mgL!F38</f>
        <v>10.45</v>
      </c>
      <c r="G38" s="3">
        <f>mgL!G38</f>
        <v>-20.55</v>
      </c>
      <c r="H38" s="3">
        <f>mgL!H38</f>
        <v>-20.7</v>
      </c>
      <c r="I38" s="3" t="str">
        <f>mgL!I38</f>
        <v>GWO</v>
      </c>
      <c r="J38" s="3">
        <f>mgL!J38</f>
        <v>31929</v>
      </c>
      <c r="K38" s="3">
        <f>mgL!K38</f>
        <v>0</v>
      </c>
      <c r="L38" s="3">
        <f>mgL!L38</f>
        <v>0</v>
      </c>
      <c r="M38" s="3">
        <f>IF(mgL!M38=0,7,mgL!M38)</f>
        <v>6.58</v>
      </c>
      <c r="N38" s="3">
        <f>IF(mgL!N38&lt;0.1,10,mgL!N38)</f>
        <v>10</v>
      </c>
      <c r="O38" s="4">
        <f>mgL!O38/22.989</f>
        <v>0.43499064770107443</v>
      </c>
      <c r="P38" s="4">
        <f>mgL!P38/39.098</f>
        <v>2.5576755844288711E-2</v>
      </c>
      <c r="Q38" s="4">
        <f>mgL!Q38/24.305</f>
        <v>8.2287595145031894E-2</v>
      </c>
      <c r="R38" s="4">
        <f>mgL!R38/40.078</f>
        <v>0.39922151803982231</v>
      </c>
      <c r="S38" s="4">
        <f>mgL!S38/(14.007+4*1.008)</f>
        <v>2.7717722711901988E-3</v>
      </c>
      <c r="T38" s="5">
        <f>mgL!T38/35.453</f>
        <v>0.42309536569542772</v>
      </c>
      <c r="U38" s="5">
        <f>mgL!U38/(1.008+12.011+3*15.999)</f>
        <v>0.32778287662252525</v>
      </c>
      <c r="V38" s="5">
        <f>mgL!V38/(12.011+3*15.999)</f>
        <v>0</v>
      </c>
      <c r="W38" s="5">
        <f>mgL!W38/(32.066+4*15.999)</f>
        <v>0.32270825092127997</v>
      </c>
      <c r="X38" s="5">
        <f>mgL!X38/(14.007+3*15.999)</f>
        <v>0.1338623314624863</v>
      </c>
      <c r="Y38" s="6">
        <f>mgL!Y38/(14.007+2*15.999)</f>
        <v>0</v>
      </c>
      <c r="Z38" s="6">
        <f>mgL!Z38/55.847</f>
        <v>8.9530323920711946E-4</v>
      </c>
      <c r="AA38" s="6">
        <f>mgL!AA38/54.931</f>
        <v>0</v>
      </c>
      <c r="AB38" s="6">
        <f>mgL!AB38/26.982</f>
        <v>0</v>
      </c>
      <c r="AC38" s="6">
        <f>mgL!AC38/(28.086+2*15.999)</f>
        <v>0.26629385526928967</v>
      </c>
      <c r="AD38" s="6">
        <f>mgL!AD38/(30.974+4*15.999)</f>
        <v>2.2112245972412338E-3</v>
      </c>
      <c r="AE38" s="6">
        <f>mgL!AE38/30.974</f>
        <v>0</v>
      </c>
      <c r="AF38" s="6">
        <f>mgL!AF38/12.011</f>
        <v>0</v>
      </c>
      <c r="AG38" s="6">
        <f>mgL!AG38/18.998</f>
        <v>0</v>
      </c>
      <c r="AH38" s="6">
        <f>mgL!AH38/(32.066+1.008)</f>
        <v>0</v>
      </c>
      <c r="AI38" s="6">
        <f>mgL!AI38/207.2</f>
        <v>0</v>
      </c>
      <c r="AJ38" s="6">
        <f>mgL!AJ38/65.39</f>
        <v>0</v>
      </c>
      <c r="AK38" s="6">
        <f>mgL!AK38/112.411</f>
        <v>0</v>
      </c>
      <c r="AL38" s="10">
        <f>mgL!AL38/(2*15.999)</f>
        <v>0</v>
      </c>
      <c r="AM38" s="10">
        <f>mgL!AM38/(12.011+2*15.999)</f>
        <v>0</v>
      </c>
      <c r="AN38" s="10">
        <f>mgL!AN38/(2*1.008+32.066)</f>
        <v>0</v>
      </c>
      <c r="AO38" s="10">
        <f>mgL!AO38/(12.011+4*1.008)</f>
        <v>0</v>
      </c>
      <c r="AP38" s="11" t="str">
        <f t="shared" si="2"/>
        <v>g*-CaSO4</v>
      </c>
      <c r="AQ38" s="3">
        <f t="shared" si="3"/>
        <v>1.4</v>
      </c>
    </row>
    <row r="39" spans="1:43" x14ac:dyDescent="0.25">
      <c r="A39" s="3">
        <f>mgL!A39</f>
        <v>36</v>
      </c>
      <c r="B39" s="3" t="str">
        <f>mgL!B39</f>
        <v>A2</v>
      </c>
      <c r="C39" s="3">
        <f>mgL!C39</f>
        <v>16</v>
      </c>
      <c r="D39" s="3">
        <f>mgL!D39</f>
        <v>320543</v>
      </c>
      <c r="E39" s="3">
        <f>mgL!E39</f>
        <v>5802989</v>
      </c>
      <c r="F39" s="3">
        <f>mgL!F39</f>
        <v>10.45</v>
      </c>
      <c r="G39" s="3">
        <f>mgL!G39</f>
        <v>-22.55</v>
      </c>
      <c r="H39" s="3">
        <f>mgL!H39</f>
        <v>-22.7</v>
      </c>
      <c r="I39" s="3" t="str">
        <f>mgL!I39</f>
        <v>GWO</v>
      </c>
      <c r="J39" s="3">
        <f>mgL!J39</f>
        <v>31929</v>
      </c>
      <c r="K39" s="3">
        <f>mgL!K39</f>
        <v>0</v>
      </c>
      <c r="L39" s="3">
        <f>mgL!L39</f>
        <v>0</v>
      </c>
      <c r="M39" s="3">
        <f>IF(mgL!M39=0,7,mgL!M39)</f>
        <v>6.23</v>
      </c>
      <c r="N39" s="3">
        <f>IF(mgL!N39&lt;0.1,10,mgL!N39)</f>
        <v>10</v>
      </c>
      <c r="O39" s="4">
        <f>mgL!O39/22.989</f>
        <v>0.43064074122406371</v>
      </c>
      <c r="P39" s="4">
        <f>mgL!P39/39.098</f>
        <v>2.5576755844288711E-2</v>
      </c>
      <c r="Q39" s="4">
        <f>mgL!Q39/24.305</f>
        <v>7.8173215387780284E-2</v>
      </c>
      <c r="R39" s="4">
        <f>mgL!R39/40.078</f>
        <v>0.27446479365237786</v>
      </c>
      <c r="S39" s="4">
        <f>mgL!S39/(14.007+4*1.008)</f>
        <v>2.7717722711901988E-3</v>
      </c>
      <c r="T39" s="5">
        <f>mgL!T39/35.453</f>
        <v>0.33847629255634215</v>
      </c>
      <c r="U39" s="5">
        <f>mgL!U39/(1.008+12.011+3*15.999)</f>
        <v>0.22944801363576767</v>
      </c>
      <c r="V39" s="5">
        <f>mgL!V39/(12.011+3*15.999)</f>
        <v>0</v>
      </c>
      <c r="W39" s="5">
        <f>mgL!W39/(32.066+4*15.999)</f>
        <v>0.32270825092127997</v>
      </c>
      <c r="X39" s="5">
        <f>mgL!X39/(14.007+3*15.999)</f>
        <v>9.6767950454809376E-2</v>
      </c>
      <c r="Y39" s="6">
        <f>mgL!Y39/(14.007+2*15.999)</f>
        <v>0</v>
      </c>
      <c r="Z39" s="6">
        <f>mgL!Z39/55.847</f>
        <v>1.7906064784142388E-4</v>
      </c>
      <c r="AA39" s="6">
        <f>mgL!AA39/54.931</f>
        <v>0</v>
      </c>
      <c r="AB39" s="6">
        <f>mgL!AB39/26.982</f>
        <v>0</v>
      </c>
      <c r="AC39" s="6">
        <f>mgL!AC39/(28.086+2*15.999)</f>
        <v>0.28793023100991944</v>
      </c>
      <c r="AD39" s="6">
        <f>mgL!AD39/(30.974+4*15.999)</f>
        <v>2.0006317784563546E-3</v>
      </c>
      <c r="AE39" s="6">
        <f>mgL!AE39/30.974</f>
        <v>0</v>
      </c>
      <c r="AF39" s="6">
        <f>mgL!AF39/12.011</f>
        <v>0</v>
      </c>
      <c r="AG39" s="6">
        <f>mgL!AG39/18.998</f>
        <v>0</v>
      </c>
      <c r="AH39" s="6">
        <f>mgL!AH39/(32.066+1.008)</f>
        <v>0</v>
      </c>
      <c r="AI39" s="6">
        <f>mgL!AI39/207.2</f>
        <v>0</v>
      </c>
      <c r="AJ39" s="6">
        <f>mgL!AJ39/65.39</f>
        <v>0</v>
      </c>
      <c r="AK39" s="6">
        <f>mgL!AK39/112.411</f>
        <v>0</v>
      </c>
      <c r="AL39" s="10">
        <f>mgL!AL39/(2*15.999)</f>
        <v>0</v>
      </c>
      <c r="AM39" s="10">
        <f>mgL!AM39/(12.011+2*15.999)</f>
        <v>0</v>
      </c>
      <c r="AN39" s="10">
        <f>mgL!AN39/(2*1.008+32.066)</f>
        <v>0</v>
      </c>
      <c r="AO39" s="10">
        <f>mgL!AO39/(12.011+4*1.008)</f>
        <v>0</v>
      </c>
      <c r="AP39" s="11" t="str">
        <f t="shared" si="2"/>
        <v>g*-CaSO4</v>
      </c>
      <c r="AQ39" s="3">
        <f t="shared" si="3"/>
        <v>1.6</v>
      </c>
    </row>
    <row r="40" spans="1:43" x14ac:dyDescent="0.25">
      <c r="A40" s="3">
        <f>mgL!A40</f>
        <v>37</v>
      </c>
      <c r="B40" s="3" t="str">
        <f>mgL!B40</f>
        <v>A2</v>
      </c>
      <c r="C40" s="3">
        <f>mgL!C40</f>
        <v>17</v>
      </c>
      <c r="D40" s="3">
        <f>mgL!D40</f>
        <v>320543</v>
      </c>
      <c r="E40" s="3">
        <f>mgL!E40</f>
        <v>5802989</v>
      </c>
      <c r="F40" s="3">
        <f>mgL!F40</f>
        <v>10.45</v>
      </c>
      <c r="G40" s="3">
        <f>mgL!G40</f>
        <v>-24.55</v>
      </c>
      <c r="H40" s="3">
        <f>mgL!H40</f>
        <v>-24.7</v>
      </c>
      <c r="I40" s="3" t="str">
        <f>mgL!I40</f>
        <v>GWO</v>
      </c>
      <c r="J40" s="3">
        <f>mgL!J40</f>
        <v>31929</v>
      </c>
      <c r="K40" s="3">
        <f>mgL!K40</f>
        <v>0</v>
      </c>
      <c r="L40" s="3">
        <f>mgL!L40</f>
        <v>0</v>
      </c>
      <c r="M40" s="3">
        <f>IF(mgL!M40=0,7,mgL!M40)</f>
        <v>6.13</v>
      </c>
      <c r="N40" s="3">
        <f>IF(mgL!N40&lt;0.1,10,mgL!N40)</f>
        <v>10</v>
      </c>
      <c r="O40" s="4">
        <f>mgL!O40/22.989</f>
        <v>0.47848971247118183</v>
      </c>
      <c r="P40" s="4">
        <f>mgL!P40/39.098</f>
        <v>2.8134431428717584E-2</v>
      </c>
      <c r="Q40" s="4">
        <f>mgL!Q40/24.305</f>
        <v>6.583007611602551E-2</v>
      </c>
      <c r="R40" s="4">
        <f>mgL!R40/40.078</f>
        <v>0.23953291082389339</v>
      </c>
      <c r="S40" s="4">
        <f>mgL!S40/(14.007+4*1.008)</f>
        <v>2.7717722711901988E-3</v>
      </c>
      <c r="T40" s="5">
        <f>mgL!T40/35.453</f>
        <v>0.36668265026937069</v>
      </c>
      <c r="U40" s="5">
        <f>mgL!U40/(1.008+12.011+3*15.999)</f>
        <v>0.21305886980464142</v>
      </c>
      <c r="V40" s="5">
        <f>mgL!V40/(12.011+3*15.999)</f>
        <v>0</v>
      </c>
      <c r="W40" s="5">
        <f>mgL!W40/(32.066+4*15.999)</f>
        <v>0.31229830734317415</v>
      </c>
      <c r="X40" s="5">
        <f>mgL!X40/(14.007+3*15.999)</f>
        <v>8.0639958712341142E-2</v>
      </c>
      <c r="Y40" s="6">
        <f>mgL!Y40/(14.007+2*15.999)</f>
        <v>0</v>
      </c>
      <c r="Z40" s="6">
        <f>mgL!Z40/55.847</f>
        <v>2.1487277740970864E-3</v>
      </c>
      <c r="AA40" s="6">
        <f>mgL!AA40/54.931</f>
        <v>0</v>
      </c>
      <c r="AB40" s="6">
        <f>mgL!AB40/26.982</f>
        <v>0</v>
      </c>
      <c r="AC40" s="6">
        <f>mgL!AC40/(28.086+2*15.999)</f>
        <v>0.29458757739165164</v>
      </c>
      <c r="AD40" s="6">
        <f>mgL!AD40/(30.974+4*15.999)</f>
        <v>1.6847425502790356E-3</v>
      </c>
      <c r="AE40" s="6">
        <f>mgL!AE40/30.974</f>
        <v>0</v>
      </c>
      <c r="AF40" s="6">
        <f>mgL!AF40/12.011</f>
        <v>0</v>
      </c>
      <c r="AG40" s="6">
        <f>mgL!AG40/18.998</f>
        <v>0</v>
      </c>
      <c r="AH40" s="6">
        <f>mgL!AH40/(32.066+1.008)</f>
        <v>0</v>
      </c>
      <c r="AI40" s="6">
        <f>mgL!AI40/207.2</f>
        <v>0</v>
      </c>
      <c r="AJ40" s="6">
        <f>mgL!AJ40/65.39</f>
        <v>0</v>
      </c>
      <c r="AK40" s="6">
        <f>mgL!AK40/112.411</f>
        <v>0</v>
      </c>
      <c r="AL40" s="10">
        <f>mgL!AL40/(2*15.999)</f>
        <v>0</v>
      </c>
      <c r="AM40" s="10">
        <f>mgL!AM40/(12.011+2*15.999)</f>
        <v>0</v>
      </c>
      <c r="AN40" s="10">
        <f>mgL!AN40/(2*1.008+32.066)</f>
        <v>0</v>
      </c>
      <c r="AO40" s="10">
        <f>mgL!AO40/(12.011+4*1.008)</f>
        <v>0</v>
      </c>
      <c r="AP40" s="11" t="str">
        <f t="shared" si="2"/>
        <v>g*-CaSO4</v>
      </c>
      <c r="AQ40" s="3">
        <f t="shared" si="3"/>
        <v>1.6</v>
      </c>
    </row>
    <row r="41" spans="1:43" x14ac:dyDescent="0.25">
      <c r="A41" s="3">
        <f>mgL!A41</f>
        <v>38</v>
      </c>
      <c r="B41" s="3" t="str">
        <f>mgL!B41</f>
        <v>A2</v>
      </c>
      <c r="C41" s="3">
        <f>mgL!C41</f>
        <v>18</v>
      </c>
      <c r="D41" s="3">
        <f>mgL!D41</f>
        <v>320543</v>
      </c>
      <c r="E41" s="3">
        <f>mgL!E41</f>
        <v>5802989</v>
      </c>
      <c r="F41" s="3">
        <f>mgL!F41</f>
        <v>10.45</v>
      </c>
      <c r="G41" s="3">
        <f>mgL!G41</f>
        <v>-26.55</v>
      </c>
      <c r="H41" s="3">
        <f>mgL!H41</f>
        <v>-26.7</v>
      </c>
      <c r="I41" s="3" t="str">
        <f>mgL!I41</f>
        <v>GWO</v>
      </c>
      <c r="J41" s="3">
        <f>mgL!J41</f>
        <v>31929</v>
      </c>
      <c r="K41" s="3">
        <f>mgL!K41</f>
        <v>0</v>
      </c>
      <c r="L41" s="3">
        <f>mgL!L41</f>
        <v>0</v>
      </c>
      <c r="M41" s="3">
        <f>IF(mgL!M41=0,7,mgL!M41)</f>
        <v>6.23</v>
      </c>
      <c r="N41" s="3">
        <f>IF(mgL!N41&lt;0.1,10,mgL!N41)</f>
        <v>10</v>
      </c>
      <c r="O41" s="4">
        <f>mgL!O41/22.989</f>
        <v>0.40889120883900998</v>
      </c>
      <c r="P41" s="4">
        <f>mgL!P41/39.098</f>
        <v>2.5576755844288711E-2</v>
      </c>
      <c r="Q41" s="4">
        <f>mgL!Q41/24.305</f>
        <v>5.3486936844270729E-2</v>
      </c>
      <c r="R41" s="4">
        <f>mgL!R41/40.078</f>
        <v>0.16966914516692447</v>
      </c>
      <c r="S41" s="4">
        <f>mgL!S41/(14.007+4*1.008)</f>
        <v>2.7717722711901988E-3</v>
      </c>
      <c r="T41" s="5">
        <f>mgL!T41/35.453</f>
        <v>0.31026993484331367</v>
      </c>
      <c r="U41" s="5">
        <f>mgL!U41/(1.008+12.011+3*15.999)</f>
        <v>0.14750229448013635</v>
      </c>
      <c r="V41" s="5">
        <f>mgL!V41/(12.011+3*15.999)</f>
        <v>0</v>
      </c>
      <c r="W41" s="5">
        <f>mgL!W41/(32.066+4*15.999)</f>
        <v>0.2186088151402219</v>
      </c>
      <c r="X41" s="5">
        <f>mgL!X41/(14.007+3*15.999)</f>
        <v>7.0963163666860216E-2</v>
      </c>
      <c r="Y41" s="6">
        <f>mgL!Y41/(14.007+2*15.999)</f>
        <v>0</v>
      </c>
      <c r="Z41" s="6">
        <f>mgL!Z41/55.847</f>
        <v>1.4324851827313911E-3</v>
      </c>
      <c r="AA41" s="6">
        <f>mgL!AA41/54.931</f>
        <v>0</v>
      </c>
      <c r="AB41" s="6">
        <f>mgL!AB41/26.982</f>
        <v>0</v>
      </c>
      <c r="AC41" s="6">
        <f>mgL!AC41/(28.086+2*15.999)</f>
        <v>0.29458757739165164</v>
      </c>
      <c r="AD41" s="6">
        <f>mgL!AD41/(30.974+4*15.999)</f>
        <v>2.2112245972412338E-3</v>
      </c>
      <c r="AE41" s="6">
        <f>mgL!AE41/30.974</f>
        <v>0</v>
      </c>
      <c r="AF41" s="6">
        <f>mgL!AF41/12.011</f>
        <v>0</v>
      </c>
      <c r="AG41" s="6">
        <f>mgL!AG41/18.998</f>
        <v>0</v>
      </c>
      <c r="AH41" s="6">
        <f>mgL!AH41/(32.066+1.008)</f>
        <v>0</v>
      </c>
      <c r="AI41" s="6">
        <f>mgL!AI41/207.2</f>
        <v>0</v>
      </c>
      <c r="AJ41" s="6">
        <f>mgL!AJ41/65.39</f>
        <v>0</v>
      </c>
      <c r="AK41" s="6">
        <f>mgL!AK41/112.411</f>
        <v>0</v>
      </c>
      <c r="AL41" s="10">
        <f>mgL!AL41/(2*15.999)</f>
        <v>0</v>
      </c>
      <c r="AM41" s="10">
        <f>mgL!AM41/(12.011+2*15.999)</f>
        <v>0</v>
      </c>
      <c r="AN41" s="10">
        <f>mgL!AN41/(2*1.008+32.066)</f>
        <v>0</v>
      </c>
      <c r="AO41" s="10">
        <f>mgL!AO41/(12.011+4*1.008)</f>
        <v>0</v>
      </c>
      <c r="AP41" s="11" t="str">
        <f t="shared" si="2"/>
        <v>g*-CaSO4</v>
      </c>
      <c r="AQ41" s="3">
        <f t="shared" si="3"/>
        <v>1.3</v>
      </c>
    </row>
    <row r="42" spans="1:43" x14ac:dyDescent="0.25">
      <c r="A42" s="3">
        <f>mgL!A42</f>
        <v>39</v>
      </c>
      <c r="B42" s="3" t="str">
        <f>mgL!B42</f>
        <v>A2</v>
      </c>
      <c r="C42" s="3">
        <f>mgL!C42</f>
        <v>19</v>
      </c>
      <c r="D42" s="3">
        <f>mgL!D42</f>
        <v>320543</v>
      </c>
      <c r="E42" s="3">
        <f>mgL!E42</f>
        <v>5802989</v>
      </c>
      <c r="F42" s="3">
        <f>mgL!F42</f>
        <v>10.45</v>
      </c>
      <c r="G42" s="3">
        <f>mgL!G42</f>
        <v>-28.55</v>
      </c>
      <c r="H42" s="3">
        <f>mgL!H42</f>
        <v>-28.7</v>
      </c>
      <c r="I42" s="3" t="str">
        <f>mgL!I42</f>
        <v>GWO</v>
      </c>
      <c r="J42" s="3">
        <f>mgL!J42</f>
        <v>31929</v>
      </c>
      <c r="K42" s="3">
        <f>mgL!K42</f>
        <v>0</v>
      </c>
      <c r="L42" s="3">
        <f>mgL!L42</f>
        <v>0</v>
      </c>
      <c r="M42" s="3">
        <f>IF(mgL!M42=0,7,mgL!M42)</f>
        <v>5.98</v>
      </c>
      <c r="N42" s="3">
        <f>IF(mgL!N42&lt;0.1,10,mgL!N42)</f>
        <v>10</v>
      </c>
      <c r="O42" s="4">
        <f>mgL!O42/22.989</f>
        <v>0.43064074122406371</v>
      </c>
      <c r="P42" s="4">
        <f>mgL!P42/39.098</f>
        <v>2.8134431428717584E-2</v>
      </c>
      <c r="Q42" s="4">
        <f>mgL!Q42/24.305</f>
        <v>6.583007611602551E-2</v>
      </c>
      <c r="R42" s="4">
        <f>mgL!R42/40.078</f>
        <v>0.2195718349219023</v>
      </c>
      <c r="S42" s="4">
        <f>mgL!S42/(14.007+4*1.008)</f>
        <v>2.2174178169521589E-3</v>
      </c>
      <c r="T42" s="5">
        <f>mgL!T42/35.453</f>
        <v>0.33847629255634215</v>
      </c>
      <c r="U42" s="5">
        <f>mgL!U42/(1.008+12.011+3*15.999)</f>
        <v>0.14750229448013635</v>
      </c>
      <c r="V42" s="5">
        <f>mgL!V42/(12.011+3*15.999)</f>
        <v>0</v>
      </c>
      <c r="W42" s="5">
        <f>mgL!W42/(32.066+4*15.999)</f>
        <v>0.30188836376506833</v>
      </c>
      <c r="X42" s="5">
        <f>mgL!X42/(14.007+3*15.999)</f>
        <v>7.2575962841107025E-2</v>
      </c>
      <c r="Y42" s="6">
        <f>mgL!Y42/(14.007+2*15.999)</f>
        <v>0</v>
      </c>
      <c r="Z42" s="6">
        <f>mgL!Z42/55.847</f>
        <v>1.2534245348899673E-3</v>
      </c>
      <c r="AA42" s="6">
        <f>mgL!AA42/54.931</f>
        <v>0</v>
      </c>
      <c r="AB42" s="6">
        <f>mgL!AB42/26.982</f>
        <v>0</v>
      </c>
      <c r="AC42" s="6">
        <f>mgL!AC42/(28.086+2*15.999)</f>
        <v>0.30290926036881693</v>
      </c>
      <c r="AD42" s="6">
        <f>mgL!AD42/(30.974+4*15.999)</f>
        <v>1.6847425502790356E-3</v>
      </c>
      <c r="AE42" s="6">
        <f>mgL!AE42/30.974</f>
        <v>0</v>
      </c>
      <c r="AF42" s="6">
        <f>mgL!AF42/12.011</f>
        <v>0</v>
      </c>
      <c r="AG42" s="6">
        <f>mgL!AG42/18.998</f>
        <v>0</v>
      </c>
      <c r="AH42" s="6">
        <f>mgL!AH42/(32.066+1.008)</f>
        <v>0</v>
      </c>
      <c r="AI42" s="6">
        <f>mgL!AI42/207.2</f>
        <v>0</v>
      </c>
      <c r="AJ42" s="6">
        <f>mgL!AJ42/65.39</f>
        <v>0</v>
      </c>
      <c r="AK42" s="6">
        <f>mgL!AK42/112.411</f>
        <v>0</v>
      </c>
      <c r="AL42" s="10">
        <f>mgL!AL42/(2*15.999)</f>
        <v>0</v>
      </c>
      <c r="AM42" s="10">
        <f>mgL!AM42/(12.011+2*15.999)</f>
        <v>0</v>
      </c>
      <c r="AN42" s="10">
        <f>mgL!AN42/(2*1.008+32.066)</f>
        <v>0</v>
      </c>
      <c r="AO42" s="10">
        <f>mgL!AO42/(12.011+4*1.008)</f>
        <v>0</v>
      </c>
      <c r="AP42" s="11" t="str">
        <f t="shared" si="2"/>
        <v>g*-CaSO4</v>
      </c>
      <c r="AQ42" s="3">
        <f t="shared" si="3"/>
        <v>1.7</v>
      </c>
    </row>
    <row r="43" spans="1:43" x14ac:dyDescent="0.25">
      <c r="A43" s="3">
        <f>mgL!A43</f>
        <v>40</v>
      </c>
      <c r="B43" s="3" t="str">
        <f>mgL!B43</f>
        <v>A2</v>
      </c>
      <c r="C43" s="3">
        <f>mgL!C43</f>
        <v>20</v>
      </c>
      <c r="D43" s="3">
        <f>mgL!D43</f>
        <v>320543</v>
      </c>
      <c r="E43" s="3">
        <f>mgL!E43</f>
        <v>5802989</v>
      </c>
      <c r="F43" s="3">
        <f>mgL!F43</f>
        <v>10.45</v>
      </c>
      <c r="G43" s="3">
        <f>mgL!G43</f>
        <v>-30.55</v>
      </c>
      <c r="H43" s="3">
        <f>mgL!H43</f>
        <v>-30.7</v>
      </c>
      <c r="I43" s="3" t="str">
        <f>mgL!I43</f>
        <v>GWO</v>
      </c>
      <c r="J43" s="3">
        <f>mgL!J43</f>
        <v>31929</v>
      </c>
      <c r="K43" s="3">
        <f>mgL!K43</f>
        <v>0</v>
      </c>
      <c r="L43" s="3">
        <f>mgL!L43</f>
        <v>0</v>
      </c>
      <c r="M43" s="3">
        <f>IF(mgL!M43=0,7,mgL!M43)</f>
        <v>5.72</v>
      </c>
      <c r="N43" s="3">
        <f>IF(mgL!N43&lt;0.1,10,mgL!N43)</f>
        <v>10</v>
      </c>
      <c r="O43" s="4">
        <f>mgL!O43/22.989</f>
        <v>0.43499064770107443</v>
      </c>
      <c r="P43" s="4">
        <f>mgL!P43/39.098</f>
        <v>2.8134431428717584E-2</v>
      </c>
      <c r="Q43" s="4">
        <f>mgL!Q43/24.305</f>
        <v>5.3486936844270729E-2</v>
      </c>
      <c r="R43" s="4">
        <f>mgL!R43/40.078</f>
        <v>0.20460102799540891</v>
      </c>
      <c r="S43" s="4">
        <f>mgL!S43/(14.007+4*1.008)</f>
        <v>1.6630633627141192E-3</v>
      </c>
      <c r="T43" s="5">
        <f>mgL!T43/35.453</f>
        <v>0.33847629255634215</v>
      </c>
      <c r="U43" s="5">
        <f>mgL!U43/(1.008+12.011+3*15.999)</f>
        <v>9.8334862986757574E-2</v>
      </c>
      <c r="V43" s="5">
        <f>mgL!V43/(12.011+3*15.999)</f>
        <v>0</v>
      </c>
      <c r="W43" s="5">
        <f>mgL!W43/(32.066+4*15.999)</f>
        <v>0.35393808165559737</v>
      </c>
      <c r="X43" s="5">
        <f>mgL!X43/(14.007+3*15.999)</f>
        <v>0</v>
      </c>
      <c r="Y43" s="6">
        <f>mgL!Y43/(14.007+2*15.999)</f>
        <v>0</v>
      </c>
      <c r="Z43" s="6">
        <f>mgL!Z43/55.847</f>
        <v>1.19970634053754E-2</v>
      </c>
      <c r="AA43" s="6">
        <f>mgL!AA43/54.931</f>
        <v>3.6409313502393914E-4</v>
      </c>
      <c r="AB43" s="6">
        <f>mgL!AB43/26.982</f>
        <v>0</v>
      </c>
      <c r="AC43" s="6">
        <f>mgL!AC43/(28.086+2*15.999)</f>
        <v>0.31289527994141536</v>
      </c>
      <c r="AD43" s="6">
        <f>mgL!AD43/(30.974+4*15.999)</f>
        <v>1.6847425502790356E-3</v>
      </c>
      <c r="AE43" s="6">
        <f>mgL!AE43/30.974</f>
        <v>0</v>
      </c>
      <c r="AF43" s="6">
        <f>mgL!AF43/12.011</f>
        <v>0</v>
      </c>
      <c r="AG43" s="6">
        <f>mgL!AG43/18.998</f>
        <v>0</v>
      </c>
      <c r="AH43" s="6">
        <f>mgL!AH43/(32.066+1.008)</f>
        <v>0</v>
      </c>
      <c r="AI43" s="6">
        <f>mgL!AI43/207.2</f>
        <v>0</v>
      </c>
      <c r="AJ43" s="6">
        <f>mgL!AJ43/65.39</f>
        <v>0</v>
      </c>
      <c r="AK43" s="6">
        <f>mgL!AK43/112.411</f>
        <v>0</v>
      </c>
      <c r="AL43" s="10">
        <f>mgL!AL43/(2*15.999)</f>
        <v>0</v>
      </c>
      <c r="AM43" s="10">
        <f>mgL!AM43/(12.011+2*15.999)</f>
        <v>0</v>
      </c>
      <c r="AN43" s="10">
        <f>mgL!AN43/(2*1.008+32.066)</f>
        <v>0</v>
      </c>
      <c r="AO43" s="10">
        <f>mgL!AO43/(12.011+4*1.008)</f>
        <v>0</v>
      </c>
      <c r="AP43" s="11" t="str">
        <f t="shared" si="2"/>
        <v>g*-CaSO4</v>
      </c>
      <c r="AQ43" s="3">
        <f t="shared" si="3"/>
        <v>1.8</v>
      </c>
    </row>
    <row r="44" spans="1:43" x14ac:dyDescent="0.25">
      <c r="A44" s="3">
        <f>mgL!A44</f>
        <v>41</v>
      </c>
      <c r="B44" s="3" t="str">
        <f>mgL!B44</f>
        <v>A2</v>
      </c>
      <c r="C44" s="3">
        <f>mgL!C44</f>
        <v>21</v>
      </c>
      <c r="D44" s="3">
        <f>mgL!D44</f>
        <v>320543</v>
      </c>
      <c r="E44" s="3">
        <f>mgL!E44</f>
        <v>5802989</v>
      </c>
      <c r="F44" s="3">
        <f>mgL!F44</f>
        <v>10.45</v>
      </c>
      <c r="G44" s="3">
        <f>mgL!G44</f>
        <v>-32.549999999999997</v>
      </c>
      <c r="H44" s="3">
        <f>mgL!H44</f>
        <v>-32.700000000000003</v>
      </c>
      <c r="I44" s="3" t="str">
        <f>mgL!I44</f>
        <v>GWO</v>
      </c>
      <c r="J44" s="3">
        <f>mgL!J44</f>
        <v>31929</v>
      </c>
      <c r="K44" s="3">
        <f>mgL!K44</f>
        <v>0</v>
      </c>
      <c r="L44" s="3">
        <f>mgL!L44</f>
        <v>0</v>
      </c>
      <c r="M44" s="3">
        <f>IF(mgL!M44=0,7,mgL!M44)</f>
        <v>5.83</v>
      </c>
      <c r="N44" s="3">
        <f>IF(mgL!N44&lt;0.1,10,mgL!N44)</f>
        <v>10</v>
      </c>
      <c r="O44" s="4">
        <f>mgL!O44/22.989</f>
        <v>0.3349427987298273</v>
      </c>
      <c r="P44" s="4">
        <f>mgL!P44/39.098</f>
        <v>2.3019080259859839E-2</v>
      </c>
      <c r="Q44" s="4">
        <f>mgL!Q44/24.305</f>
        <v>3.2915038058012755E-2</v>
      </c>
      <c r="R44" s="4">
        <f>mgL!R44/40.078</f>
        <v>0.11976645541194669</v>
      </c>
      <c r="S44" s="4">
        <f>mgL!S44/(14.007+4*1.008)</f>
        <v>3.3261267254282383E-3</v>
      </c>
      <c r="T44" s="5">
        <f>mgL!T44/35.453</f>
        <v>0.25385721941725664</v>
      </c>
      <c r="U44" s="5">
        <f>mgL!U44/(1.008+12.011+3*15.999)</f>
        <v>0.13111315064901011</v>
      </c>
      <c r="V44" s="5">
        <f>mgL!V44/(12.011+3*15.999)</f>
        <v>0</v>
      </c>
      <c r="W44" s="5">
        <f>mgL!W44/(32.066+4*15.999)</f>
        <v>0.1873789844059045</v>
      </c>
      <c r="X44" s="5">
        <f>mgL!X44/(14.007+3*15.999)</f>
        <v>0</v>
      </c>
      <c r="Y44" s="6">
        <f>mgL!Y44/(14.007+2*15.999)</f>
        <v>0</v>
      </c>
      <c r="Z44" s="6">
        <f>mgL!Z44/55.847</f>
        <v>4.4274635272257556E-2</v>
      </c>
      <c r="AA44" s="6">
        <f>mgL!AA44/54.931</f>
        <v>2.9127450801915132E-3</v>
      </c>
      <c r="AB44" s="6">
        <f>mgL!AB44/26.982</f>
        <v>0</v>
      </c>
      <c r="AC44" s="6">
        <f>mgL!AC44/(28.086+2*15.999)</f>
        <v>0.32454563610944676</v>
      </c>
      <c r="AD44" s="6">
        <f>mgL!AD44/(30.974+4*15.999)</f>
        <v>1.2635569127092765E-3</v>
      </c>
      <c r="AE44" s="6">
        <f>mgL!AE44/30.974</f>
        <v>0</v>
      </c>
      <c r="AF44" s="6">
        <f>mgL!AF44/12.011</f>
        <v>0</v>
      </c>
      <c r="AG44" s="6">
        <f>mgL!AG44/18.998</f>
        <v>0</v>
      </c>
      <c r="AH44" s="6">
        <f>mgL!AH44/(32.066+1.008)</f>
        <v>0</v>
      </c>
      <c r="AI44" s="6">
        <f>mgL!AI44/207.2</f>
        <v>0</v>
      </c>
      <c r="AJ44" s="6">
        <f>mgL!AJ44/65.39</f>
        <v>0</v>
      </c>
      <c r="AK44" s="6">
        <f>mgL!AK44/112.411</f>
        <v>0</v>
      </c>
      <c r="AL44" s="10">
        <f>mgL!AL44/(2*15.999)</f>
        <v>0</v>
      </c>
      <c r="AM44" s="10">
        <f>mgL!AM44/(12.011+2*15.999)</f>
        <v>0</v>
      </c>
      <c r="AN44" s="10">
        <f>mgL!AN44/(2*1.008+32.066)</f>
        <v>0</v>
      </c>
      <c r="AO44" s="10">
        <f>mgL!AO44/(12.011+4*1.008)</f>
        <v>0</v>
      </c>
      <c r="AP44" s="11" t="str">
        <f t="shared" si="2"/>
        <v>g*-CaMIX</v>
      </c>
      <c r="AQ44" s="3">
        <f t="shared" si="3"/>
        <v>1.1000000000000001</v>
      </c>
    </row>
    <row r="45" spans="1:43" x14ac:dyDescent="0.25">
      <c r="A45" s="3">
        <f>mgL!A45</f>
        <v>42</v>
      </c>
      <c r="B45" s="3" t="str">
        <f>mgL!B45</f>
        <v>A2</v>
      </c>
      <c r="C45" s="3">
        <f>mgL!C45</f>
        <v>22</v>
      </c>
      <c r="D45" s="3">
        <f>mgL!D45</f>
        <v>320543</v>
      </c>
      <c r="E45" s="3">
        <f>mgL!E45</f>
        <v>5802989</v>
      </c>
      <c r="F45" s="3">
        <f>mgL!F45</f>
        <v>10.45</v>
      </c>
      <c r="G45" s="3">
        <f>mgL!G45</f>
        <v>-34.549999999999997</v>
      </c>
      <c r="H45" s="3">
        <f>mgL!H45</f>
        <v>-34.700000000000003</v>
      </c>
      <c r="I45" s="3" t="str">
        <f>mgL!I45</f>
        <v>GWO</v>
      </c>
      <c r="J45" s="3">
        <f>mgL!J45</f>
        <v>31929</v>
      </c>
      <c r="K45" s="3">
        <f>mgL!K45</f>
        <v>0</v>
      </c>
      <c r="L45" s="3">
        <f>mgL!L45</f>
        <v>0</v>
      </c>
      <c r="M45" s="3">
        <f>IF(mgL!M45=0,7,mgL!M45)</f>
        <v>5.83</v>
      </c>
      <c r="N45" s="3">
        <f>IF(mgL!N45&lt;0.1,10,mgL!N45)</f>
        <v>10</v>
      </c>
      <c r="O45" s="4">
        <f>mgL!O45/22.989</f>
        <v>0.3349427987298273</v>
      </c>
      <c r="P45" s="4">
        <f>mgL!P45/39.098</f>
        <v>2.3019080259859839E-2</v>
      </c>
      <c r="Q45" s="4">
        <f>mgL!Q45/24.305</f>
        <v>3.2915038058012755E-2</v>
      </c>
      <c r="R45" s="4">
        <f>mgL!R45/40.078</f>
        <v>0.11976645541194669</v>
      </c>
      <c r="S45" s="4">
        <f>mgL!S45/(14.007+4*1.008)</f>
        <v>4.4348356339043177E-3</v>
      </c>
      <c r="T45" s="5">
        <f>mgL!T45/35.453</f>
        <v>0.25385721941725664</v>
      </c>
      <c r="U45" s="5">
        <f>mgL!U45/(1.008+12.011+3*15.999)</f>
        <v>0.14750229448013635</v>
      </c>
      <c r="V45" s="5">
        <f>mgL!V45/(12.011+3*15.999)</f>
        <v>0</v>
      </c>
      <c r="W45" s="5">
        <f>mgL!W45/(32.066+4*15.999)</f>
        <v>0.16655909724969289</v>
      </c>
      <c r="X45" s="5">
        <f>mgL!X45/(14.007+3*15.999)</f>
        <v>0</v>
      </c>
      <c r="Y45" s="6">
        <f>mgL!Y45/(14.007+2*15.999)</f>
        <v>0</v>
      </c>
      <c r="Z45" s="6">
        <f>mgL!Z45/55.847</f>
        <v>2.5580494057938885E-2</v>
      </c>
      <c r="AA45" s="6">
        <f>mgL!AA45/54.931</f>
        <v>8.3741421055506006E-3</v>
      </c>
      <c r="AB45" s="6">
        <f>mgL!AB45/26.982</f>
        <v>0</v>
      </c>
      <c r="AC45" s="6">
        <f>mgL!AC45/(28.086+2*15.999)</f>
        <v>0.3062379335596831</v>
      </c>
      <c r="AD45" s="6">
        <f>mgL!AD45/(30.974+4*15.999)</f>
        <v>1.1582605033168369E-3</v>
      </c>
      <c r="AE45" s="6">
        <f>mgL!AE45/30.974</f>
        <v>0</v>
      </c>
      <c r="AF45" s="6">
        <f>mgL!AF45/12.011</f>
        <v>0</v>
      </c>
      <c r="AG45" s="6">
        <f>mgL!AG45/18.998</f>
        <v>0</v>
      </c>
      <c r="AH45" s="6">
        <f>mgL!AH45/(32.066+1.008)</f>
        <v>0</v>
      </c>
      <c r="AI45" s="6">
        <f>mgL!AI45/207.2</f>
        <v>0</v>
      </c>
      <c r="AJ45" s="6">
        <f>mgL!AJ45/65.39</f>
        <v>0</v>
      </c>
      <c r="AK45" s="6">
        <f>mgL!AK45/112.411</f>
        <v>0</v>
      </c>
      <c r="AL45" s="10">
        <f>mgL!AL45/(2*15.999)</f>
        <v>0</v>
      </c>
      <c r="AM45" s="10">
        <f>mgL!AM45/(12.011+2*15.999)</f>
        <v>0</v>
      </c>
      <c r="AN45" s="10">
        <f>mgL!AN45/(2*1.008+32.066)</f>
        <v>0</v>
      </c>
      <c r="AO45" s="10">
        <f>mgL!AO45/(12.011+4*1.008)</f>
        <v>0</v>
      </c>
      <c r="AP45" s="11" t="str">
        <f t="shared" si="2"/>
        <v>g*-CaMIX</v>
      </c>
      <c r="AQ45" s="3">
        <f t="shared" si="3"/>
        <v>1</v>
      </c>
    </row>
    <row r="46" spans="1:43" x14ac:dyDescent="0.25">
      <c r="A46" s="3">
        <f>mgL!A46</f>
        <v>43</v>
      </c>
      <c r="B46" s="3" t="str">
        <f>mgL!B46</f>
        <v>A2</v>
      </c>
      <c r="C46" s="3">
        <f>mgL!C46</f>
        <v>23</v>
      </c>
      <c r="D46" s="3">
        <f>mgL!D46</f>
        <v>320543</v>
      </c>
      <c r="E46" s="3">
        <f>mgL!E46</f>
        <v>5802989</v>
      </c>
      <c r="F46" s="3">
        <f>mgL!F46</f>
        <v>10.45</v>
      </c>
      <c r="G46" s="3">
        <f>mgL!G46</f>
        <v>-36.549999999999997</v>
      </c>
      <c r="H46" s="3">
        <f>mgL!H46</f>
        <v>-36.700000000000003</v>
      </c>
      <c r="I46" s="3" t="str">
        <f>mgL!I46</f>
        <v>GWO</v>
      </c>
      <c r="J46" s="3">
        <f>mgL!J46</f>
        <v>31929</v>
      </c>
      <c r="K46" s="3">
        <f>mgL!K46</f>
        <v>0</v>
      </c>
      <c r="L46" s="3">
        <f>mgL!L46</f>
        <v>0</v>
      </c>
      <c r="M46" s="3">
        <f>IF(mgL!M46=0,7,mgL!M46)</f>
        <v>6.43</v>
      </c>
      <c r="N46" s="3">
        <f>IF(mgL!N46&lt;0.1,10,mgL!N46)</f>
        <v>10</v>
      </c>
      <c r="O46" s="4">
        <f>mgL!O46/22.989</f>
        <v>0.32189307929879507</v>
      </c>
      <c r="P46" s="4">
        <f>mgL!P46/39.098</f>
        <v>2.0461404675430971E-2</v>
      </c>
      <c r="Q46" s="4">
        <f>mgL!Q46/24.305</f>
        <v>3.2915038058012755E-2</v>
      </c>
      <c r="R46" s="4">
        <f>mgL!R46/40.078</f>
        <v>0.20460102799540891</v>
      </c>
      <c r="S46" s="4">
        <f>mgL!S46/(14.007+4*1.008)</f>
        <v>2.7717722711901988E-3</v>
      </c>
      <c r="T46" s="5">
        <f>mgL!T46/35.453</f>
        <v>0.25385721941725664</v>
      </c>
      <c r="U46" s="5">
        <f>mgL!U46/(1.008+12.011+3*15.999)</f>
        <v>0.31139373279139898</v>
      </c>
      <c r="V46" s="5">
        <f>mgL!V46/(12.011+3*15.999)</f>
        <v>0</v>
      </c>
      <c r="W46" s="5">
        <f>mgL!W46/(32.066+4*15.999)</f>
        <v>0.16655909724969289</v>
      </c>
      <c r="X46" s="5">
        <f>mgL!X46/(14.007+3*15.999)</f>
        <v>0</v>
      </c>
      <c r="Y46" s="6">
        <f>mgL!Y46/(14.007+2*15.999)</f>
        <v>0</v>
      </c>
      <c r="Z46" s="6">
        <f>mgL!Z46/55.847</f>
        <v>2.5816352633194151E-2</v>
      </c>
      <c r="AA46" s="6">
        <f>mgL!AA46/54.931</f>
        <v>1.3835539130909687E-2</v>
      </c>
      <c r="AB46" s="6">
        <f>mgL!AB46/26.982</f>
        <v>0</v>
      </c>
      <c r="AC46" s="6">
        <f>mgL!AC46/(28.086+2*15.999)</f>
        <v>0.28793023100991944</v>
      </c>
      <c r="AD46" s="6">
        <f>mgL!AD46/(30.974+4*15.999)</f>
        <v>1.0529640939243973E-3</v>
      </c>
      <c r="AE46" s="6">
        <f>mgL!AE46/30.974</f>
        <v>0</v>
      </c>
      <c r="AF46" s="6">
        <f>mgL!AF46/12.011</f>
        <v>0</v>
      </c>
      <c r="AG46" s="6">
        <f>mgL!AG46/18.998</f>
        <v>0</v>
      </c>
      <c r="AH46" s="6">
        <f>mgL!AH46/(32.066+1.008)</f>
        <v>0</v>
      </c>
      <c r="AI46" s="6">
        <f>mgL!AI46/207.2</f>
        <v>0</v>
      </c>
      <c r="AJ46" s="6">
        <f>mgL!AJ46/65.39</f>
        <v>0</v>
      </c>
      <c r="AK46" s="6">
        <f>mgL!AK46/112.411</f>
        <v>0</v>
      </c>
      <c r="AL46" s="10">
        <f>mgL!AL46/(2*15.999)</f>
        <v>0</v>
      </c>
      <c r="AM46" s="10">
        <f>mgL!AM46/(12.011+2*15.999)</f>
        <v>0</v>
      </c>
      <c r="AN46" s="10">
        <f>mgL!AN46/(2*1.008+32.066)</f>
        <v>0</v>
      </c>
      <c r="AO46" s="10">
        <f>mgL!AO46/(12.011+4*1.008)</f>
        <v>0</v>
      </c>
      <c r="AP46" s="11" t="str">
        <f t="shared" si="2"/>
        <v>g*-CaMIX</v>
      </c>
      <c r="AQ46" s="3">
        <f t="shared" si="3"/>
        <v>0.5</v>
      </c>
    </row>
    <row r="47" spans="1:43" x14ac:dyDescent="0.25">
      <c r="A47" s="3">
        <f>mgL!A47</f>
        <v>44</v>
      </c>
      <c r="B47" s="3" t="str">
        <f>mgL!B47</f>
        <v>A2</v>
      </c>
      <c r="C47" s="3">
        <f>mgL!C47</f>
        <v>24</v>
      </c>
      <c r="D47" s="3">
        <f>mgL!D47</f>
        <v>320543</v>
      </c>
      <c r="E47" s="3">
        <f>mgL!E47</f>
        <v>5802989</v>
      </c>
      <c r="F47" s="3">
        <f>mgL!F47</f>
        <v>10.45</v>
      </c>
      <c r="G47" s="3">
        <f>mgL!G47</f>
        <v>-38.549999999999997</v>
      </c>
      <c r="H47" s="3">
        <f>mgL!H47</f>
        <v>-38.700000000000003</v>
      </c>
      <c r="I47" s="3" t="str">
        <f>mgL!I47</f>
        <v>GWO</v>
      </c>
      <c r="J47" s="3">
        <f>mgL!J47</f>
        <v>31929</v>
      </c>
      <c r="K47" s="3">
        <f>mgL!K47</f>
        <v>0</v>
      </c>
      <c r="L47" s="3">
        <f>mgL!L47</f>
        <v>0</v>
      </c>
      <c r="M47" s="3">
        <f>IF(mgL!M47=0,7,mgL!M47)</f>
        <v>6.93</v>
      </c>
      <c r="N47" s="3">
        <f>IF(mgL!N47&lt;0.1,10,mgL!N47)</f>
        <v>10</v>
      </c>
      <c r="O47" s="4">
        <f>mgL!O47/22.989</f>
        <v>0.30014354691374134</v>
      </c>
      <c r="P47" s="4">
        <f>mgL!P47/39.098</f>
        <v>2.5576755844288711E-2</v>
      </c>
      <c r="Q47" s="4">
        <f>mgL!Q47/24.305</f>
        <v>4.9372557087019132E-2</v>
      </c>
      <c r="R47" s="4">
        <f>mgL!R47/40.078</f>
        <v>0.44912420779480011</v>
      </c>
      <c r="S47" s="4">
        <f>mgL!S47/(14.007+4*1.008)</f>
        <v>3.3261267254282383E-3</v>
      </c>
      <c r="T47" s="5">
        <f>mgL!T47/35.453</f>
        <v>0.25385721941725664</v>
      </c>
      <c r="U47" s="5">
        <f>mgL!U47/(1.008+12.011+3*15.999)</f>
        <v>0.80306804772518681</v>
      </c>
      <c r="V47" s="5">
        <f>mgL!V47/(12.011+3*15.999)</f>
        <v>0</v>
      </c>
      <c r="W47" s="5">
        <f>mgL!W47/(32.066+4*15.999)</f>
        <v>0.16655909724969289</v>
      </c>
      <c r="X47" s="5">
        <f>mgL!X47/(14.007+3*15.999)</f>
        <v>0</v>
      </c>
      <c r="Y47" s="6">
        <f>mgL!Y47/(14.007+2*15.999)</f>
        <v>0</v>
      </c>
      <c r="Z47" s="6">
        <f>mgL!Z47/55.847</f>
        <v>1.6535315629903569E-2</v>
      </c>
      <c r="AA47" s="6">
        <f>mgL!AA47/54.931</f>
        <v>1.6020097941053323E-2</v>
      </c>
      <c r="AB47" s="6">
        <f>mgL!AB47/26.982</f>
        <v>0</v>
      </c>
      <c r="AC47" s="6">
        <f>mgL!AC47/(28.086+2*15.999)</f>
        <v>0.25297916250582514</v>
      </c>
      <c r="AD47" s="6">
        <f>mgL!AD47/(30.974+4*15.999)</f>
        <v>1.0529640939243973E-3</v>
      </c>
      <c r="AE47" s="6">
        <f>mgL!AE47/30.974</f>
        <v>0</v>
      </c>
      <c r="AF47" s="6">
        <f>mgL!AF47/12.011</f>
        <v>0</v>
      </c>
      <c r="AG47" s="6">
        <f>mgL!AG47/18.998</f>
        <v>0</v>
      </c>
      <c r="AH47" s="6">
        <f>mgL!AH47/(32.066+1.008)</f>
        <v>0</v>
      </c>
      <c r="AI47" s="6">
        <f>mgL!AI47/207.2</f>
        <v>0</v>
      </c>
      <c r="AJ47" s="6">
        <f>mgL!AJ47/65.39</f>
        <v>0</v>
      </c>
      <c r="AK47" s="6">
        <f>mgL!AK47/112.411</f>
        <v>0</v>
      </c>
      <c r="AL47" s="10">
        <f>mgL!AL47/(2*15.999)</f>
        <v>0</v>
      </c>
      <c r="AM47" s="10">
        <f>mgL!AM47/(12.011+2*15.999)</f>
        <v>0</v>
      </c>
      <c r="AN47" s="10">
        <f>mgL!AN47/(2*1.008+32.066)</f>
        <v>0</v>
      </c>
      <c r="AO47" s="10">
        <f>mgL!AO47/(12.011+4*1.008)</f>
        <v>0</v>
      </c>
      <c r="AP47" s="11" t="str">
        <f t="shared" si="2"/>
        <v>g0-CaHCO3</v>
      </c>
      <c r="AQ47" s="3">
        <f t="shared" si="3"/>
        <v>0.1</v>
      </c>
    </row>
    <row r="48" spans="1:43" x14ac:dyDescent="0.25">
      <c r="A48" s="3">
        <f>mgL!A48</f>
        <v>45</v>
      </c>
      <c r="B48" s="3" t="str">
        <f>mgL!B48</f>
        <v>A2</v>
      </c>
      <c r="C48" s="3">
        <f>mgL!C48</f>
        <v>25</v>
      </c>
      <c r="D48" s="3">
        <f>mgL!D48</f>
        <v>320543</v>
      </c>
      <c r="E48" s="3">
        <f>mgL!E48</f>
        <v>5802989</v>
      </c>
      <c r="F48" s="3">
        <f>mgL!F48</f>
        <v>10.45</v>
      </c>
      <c r="G48" s="3">
        <f>mgL!G48</f>
        <v>-40.549999999999997</v>
      </c>
      <c r="H48" s="3">
        <f>mgL!H48</f>
        <v>-40.700000000000003</v>
      </c>
      <c r="I48" s="3" t="str">
        <f>mgL!I48</f>
        <v>GWO</v>
      </c>
      <c r="J48" s="3">
        <f>mgL!J48</f>
        <v>31929</v>
      </c>
      <c r="K48" s="3">
        <f>mgL!K48</f>
        <v>0</v>
      </c>
      <c r="L48" s="3">
        <f>mgL!L48</f>
        <v>0</v>
      </c>
      <c r="M48" s="3">
        <f>IF(mgL!M48=0,7,mgL!M48)</f>
        <v>6.88</v>
      </c>
      <c r="N48" s="3">
        <f>IF(mgL!N48&lt;0.1,10,mgL!N48)</f>
        <v>10</v>
      </c>
      <c r="O48" s="4">
        <f>mgL!O48/22.989</f>
        <v>0.29579364043673062</v>
      </c>
      <c r="P48" s="4">
        <f>mgL!P48/39.098</f>
        <v>2.3019080259859839E-2</v>
      </c>
      <c r="Q48" s="4">
        <f>mgL!Q48/24.305</f>
        <v>5.3486936844270729E-2</v>
      </c>
      <c r="R48" s="4">
        <f>mgL!R48/40.078</f>
        <v>0.52397824242726676</v>
      </c>
      <c r="S48" s="4">
        <f>mgL!S48/(14.007+4*1.008)</f>
        <v>3.8804811796662787E-3</v>
      </c>
      <c r="T48" s="5">
        <f>mgL!T48/35.453</f>
        <v>0.28206357713028513</v>
      </c>
      <c r="U48" s="5">
        <f>mgL!U48/(1.008+12.011+3*15.999)</f>
        <v>1.0980726366854596</v>
      </c>
      <c r="V48" s="5">
        <f>mgL!V48/(12.011+3*15.999)</f>
        <v>0</v>
      </c>
      <c r="W48" s="5">
        <f>mgL!W48/(32.066+4*15.999)</f>
        <v>0.13532926651537547</v>
      </c>
      <c r="X48" s="5">
        <f>mgL!X48/(14.007+3*15.999)</f>
        <v>0</v>
      </c>
      <c r="Y48" s="6">
        <f>mgL!Y48/(14.007+2*15.999)</f>
        <v>0</v>
      </c>
      <c r="Z48" s="6">
        <f>mgL!Z48/55.847</f>
        <v>7.1483028099488588E-2</v>
      </c>
      <c r="AA48" s="6">
        <f>mgL!AA48/54.931</f>
        <v>1.5656004806029383E-2</v>
      </c>
      <c r="AB48" s="6">
        <f>mgL!AB48/26.982</f>
        <v>0</v>
      </c>
      <c r="AC48" s="6">
        <f>mgL!AC48/(28.086+2*15.999)</f>
        <v>0.28127288462818717</v>
      </c>
      <c r="AD48" s="6">
        <f>mgL!AD48/(30.974+4*15.999)</f>
        <v>1.0529640939243973E-3</v>
      </c>
      <c r="AE48" s="6">
        <f>mgL!AE48/30.974</f>
        <v>0</v>
      </c>
      <c r="AF48" s="6">
        <f>mgL!AF48/12.011</f>
        <v>0</v>
      </c>
      <c r="AG48" s="6">
        <f>mgL!AG48/18.998</f>
        <v>0</v>
      </c>
      <c r="AH48" s="6">
        <f>mgL!AH48/(32.066+1.008)</f>
        <v>0</v>
      </c>
      <c r="AI48" s="6">
        <f>mgL!AI48/207.2</f>
        <v>0</v>
      </c>
      <c r="AJ48" s="6">
        <f>mgL!AJ48/65.39</f>
        <v>0</v>
      </c>
      <c r="AK48" s="6">
        <f>mgL!AK48/112.411</f>
        <v>0</v>
      </c>
      <c r="AL48" s="10">
        <f>mgL!AL48/(2*15.999)</f>
        <v>0</v>
      </c>
      <c r="AM48" s="10">
        <f>mgL!AM48/(12.011+2*15.999)</f>
        <v>0</v>
      </c>
      <c r="AN48" s="10">
        <f>mgL!AN48/(2*1.008+32.066)</f>
        <v>0</v>
      </c>
      <c r="AO48" s="10">
        <f>mgL!AO48/(12.011+4*1.008)</f>
        <v>0</v>
      </c>
      <c r="AP48" s="11" t="str">
        <f t="shared" si="2"/>
        <v>g1-CaHCO3</v>
      </c>
      <c r="AQ48" s="3">
        <f t="shared" si="3"/>
        <v>0.1</v>
      </c>
    </row>
    <row r="49" spans="1:43" x14ac:dyDescent="0.25">
      <c r="A49" s="3">
        <f>mgL!A49</f>
        <v>46</v>
      </c>
      <c r="B49" s="3" t="str">
        <f>mgL!B49</f>
        <v>A2</v>
      </c>
      <c r="C49" s="3">
        <f>mgL!C49</f>
        <v>26</v>
      </c>
      <c r="D49" s="3">
        <f>mgL!D49</f>
        <v>320543</v>
      </c>
      <c r="E49" s="3">
        <f>mgL!E49</f>
        <v>5802989</v>
      </c>
      <c r="F49" s="3">
        <f>mgL!F49</f>
        <v>10.45</v>
      </c>
      <c r="G49" s="3">
        <f>mgL!G49</f>
        <v>-42.55</v>
      </c>
      <c r="H49" s="3">
        <f>mgL!H49</f>
        <v>-42.7</v>
      </c>
      <c r="I49" s="3" t="str">
        <f>mgL!I49</f>
        <v>GWO</v>
      </c>
      <c r="J49" s="3">
        <f>mgL!J49</f>
        <v>31929</v>
      </c>
      <c r="K49" s="3">
        <f>mgL!K49</f>
        <v>0</v>
      </c>
      <c r="L49" s="3">
        <f>mgL!L49</f>
        <v>0</v>
      </c>
      <c r="M49" s="3">
        <f>IF(mgL!M49=0,7,mgL!M49)</f>
        <v>6.88</v>
      </c>
      <c r="N49" s="3">
        <f>IF(mgL!N49&lt;0.1,10,mgL!N49)</f>
        <v>10</v>
      </c>
      <c r="O49" s="4">
        <f>mgL!O49/22.989</f>
        <v>0.29579364043673062</v>
      </c>
      <c r="P49" s="4">
        <f>mgL!P49/39.098</f>
        <v>2.3019080259859839E-2</v>
      </c>
      <c r="Q49" s="4">
        <f>mgL!Q49/24.305</f>
        <v>5.3486936844270729E-2</v>
      </c>
      <c r="R49" s="4">
        <f>mgL!R49/40.078</f>
        <v>0.52397824242726676</v>
      </c>
      <c r="S49" s="4">
        <f>mgL!S49/(14.007+4*1.008)</f>
        <v>3.8804811796662787E-3</v>
      </c>
      <c r="T49" s="5">
        <f>mgL!T49/35.453</f>
        <v>0.28206357713028513</v>
      </c>
      <c r="U49" s="5">
        <f>mgL!U49/(1.008+12.011+3*15.999)</f>
        <v>1.0980726366854596</v>
      </c>
      <c r="V49" s="5">
        <f>mgL!V49/(12.011+3*15.999)</f>
        <v>0</v>
      </c>
      <c r="W49" s="5">
        <f>mgL!W49/(32.066+4*15.999)</f>
        <v>0.13532926651537547</v>
      </c>
      <c r="X49" s="5">
        <f>mgL!X49/(14.007+3*15.999)</f>
        <v>0</v>
      </c>
      <c r="Y49" s="6">
        <f>mgL!Y49/(14.007+2*15.999)</f>
        <v>0</v>
      </c>
      <c r="Z49" s="6">
        <f>mgL!Z49/55.847</f>
        <v>7.1483028099488588E-2</v>
      </c>
      <c r="AA49" s="6">
        <f>mgL!AA49/54.931</f>
        <v>1.5656004806029383E-2</v>
      </c>
      <c r="AB49" s="6">
        <f>mgL!AB49/26.982</f>
        <v>0</v>
      </c>
      <c r="AC49" s="6">
        <f>mgL!AC49/(28.086+2*15.999)</f>
        <v>0.28127288462818717</v>
      </c>
      <c r="AD49" s="6">
        <f>mgL!AD49/(30.974+4*15.999)</f>
        <v>1.0529640939243973E-3</v>
      </c>
      <c r="AE49" s="6">
        <f>mgL!AE49/30.974</f>
        <v>0</v>
      </c>
      <c r="AF49" s="6">
        <f>mgL!AF49/12.011</f>
        <v>0</v>
      </c>
      <c r="AG49" s="6">
        <f>mgL!AG49/18.998</f>
        <v>0</v>
      </c>
      <c r="AH49" s="6">
        <f>mgL!AH49/(32.066+1.008)</f>
        <v>0</v>
      </c>
      <c r="AI49" s="6">
        <f>mgL!AI49/207.2</f>
        <v>0</v>
      </c>
      <c r="AJ49" s="6">
        <f>mgL!AJ49/65.39</f>
        <v>0</v>
      </c>
      <c r="AK49" s="6">
        <f>mgL!AK49/112.411</f>
        <v>0</v>
      </c>
      <c r="AL49" s="10">
        <f>mgL!AL49/(2*15.999)</f>
        <v>0</v>
      </c>
      <c r="AM49" s="10">
        <f>mgL!AM49/(12.011+2*15.999)</f>
        <v>0</v>
      </c>
      <c r="AN49" s="10">
        <f>mgL!AN49/(2*1.008+32.066)</f>
        <v>0</v>
      </c>
      <c r="AO49" s="10">
        <f>mgL!AO49/(12.011+4*1.008)</f>
        <v>0</v>
      </c>
      <c r="AP49" s="11" t="str">
        <f t="shared" si="2"/>
        <v>g1-CaHCO3</v>
      </c>
      <c r="AQ49" s="3">
        <f t="shared" si="3"/>
        <v>0.1</v>
      </c>
    </row>
    <row r="50" spans="1:43" x14ac:dyDescent="0.25">
      <c r="A50" s="3">
        <f>mgL!A50</f>
        <v>47</v>
      </c>
      <c r="B50" s="3" t="str">
        <f>mgL!B50</f>
        <v>A3</v>
      </c>
      <c r="C50" s="3">
        <f>mgL!C50</f>
        <v>1</v>
      </c>
      <c r="D50" s="3">
        <f>mgL!D50</f>
        <v>319340</v>
      </c>
      <c r="E50" s="3">
        <f>mgL!E50</f>
        <v>5802969</v>
      </c>
      <c r="F50" s="3">
        <f>mgL!F50</f>
        <v>11.05</v>
      </c>
      <c r="G50" s="3">
        <f>mgL!G50</f>
        <v>6.05</v>
      </c>
      <c r="H50" s="3">
        <f>mgL!H50</f>
        <v>5.9</v>
      </c>
      <c r="I50" s="3" t="str">
        <f>mgL!I50</f>
        <v>GWO</v>
      </c>
      <c r="J50" s="3">
        <f>mgL!J50</f>
        <v>31929</v>
      </c>
      <c r="K50" s="3">
        <f>mgL!K50</f>
        <v>0</v>
      </c>
      <c r="L50" s="3">
        <f>mgL!L50</f>
        <v>0</v>
      </c>
      <c r="M50" s="3">
        <f>IF(mgL!M50=0,7,mgL!M50)</f>
        <v>6.63</v>
      </c>
      <c r="N50" s="3">
        <f>IF(mgL!N50&lt;0.1,10,mgL!N50)</f>
        <v>10</v>
      </c>
      <c r="O50" s="4">
        <f>mgL!O50/22.989</f>
        <v>0.33059289225281652</v>
      </c>
      <c r="P50" s="4">
        <f>mgL!P50/39.098</f>
        <v>0.94633996623868233</v>
      </c>
      <c r="Q50" s="4">
        <f>mgL!Q50/24.305</f>
        <v>6.1715696358773914E-2</v>
      </c>
      <c r="R50" s="4">
        <f>mgL!R50/40.078</f>
        <v>0.32436748340735561</v>
      </c>
      <c r="S50" s="4">
        <f>mgL!S50/(14.007+4*1.008)</f>
        <v>1.6630633627141192E-3</v>
      </c>
      <c r="T50" s="5">
        <f>mgL!T50/35.453</f>
        <v>0.25385721941725664</v>
      </c>
      <c r="U50" s="5">
        <f>mgL!U50/(1.008+12.011+3*15.999)</f>
        <v>9.8334862986757574E-2</v>
      </c>
      <c r="V50" s="5">
        <f>mgL!V50/(12.011+3*15.999)</f>
        <v>0</v>
      </c>
      <c r="W50" s="5">
        <f>mgL!W50/(32.066+4*15.999)</f>
        <v>0.4372176302804438</v>
      </c>
      <c r="X50" s="5">
        <f>mgL!X50/(14.007+3*15.999)</f>
        <v>0.88703954583575262</v>
      </c>
      <c r="Y50" s="6">
        <f>mgL!Y50/(14.007+2*15.999)</f>
        <v>0</v>
      </c>
      <c r="Z50" s="6">
        <f>mgL!Z50/55.847</f>
        <v>4.2974555481941727E-3</v>
      </c>
      <c r="AA50" s="6">
        <f>mgL!AA50/54.931</f>
        <v>8.5561886730625685E-3</v>
      </c>
      <c r="AB50" s="6">
        <f>mgL!AB50/26.982</f>
        <v>0</v>
      </c>
      <c r="AC50" s="6">
        <f>mgL!AC50/(28.086+2*15.999)</f>
        <v>0.2596365088875574</v>
      </c>
      <c r="AD50" s="6">
        <f>mgL!AD50/(30.974+4*15.999)</f>
        <v>4.211856375697589E-4</v>
      </c>
      <c r="AE50" s="6">
        <f>mgL!AE50/30.974</f>
        <v>0</v>
      </c>
      <c r="AF50" s="6">
        <f>mgL!AF50/12.011</f>
        <v>0</v>
      </c>
      <c r="AG50" s="6">
        <f>mgL!AG50/18.998</f>
        <v>0</v>
      </c>
      <c r="AH50" s="6">
        <f>mgL!AH50/(32.066+1.008)</f>
        <v>0</v>
      </c>
      <c r="AI50" s="6">
        <f>mgL!AI50/207.2</f>
        <v>0</v>
      </c>
      <c r="AJ50" s="6">
        <f>mgL!AJ50/65.39</f>
        <v>0</v>
      </c>
      <c r="AK50" s="6">
        <f>mgL!AK50/112.411</f>
        <v>0</v>
      </c>
      <c r="AL50" s="10">
        <f>mgL!AL50/(2*15.999)</f>
        <v>0</v>
      </c>
      <c r="AM50" s="10">
        <f>mgL!AM50/(12.011+2*15.999)</f>
        <v>0</v>
      </c>
      <c r="AN50" s="10">
        <f>mgL!AN50/(2*1.008+32.066)</f>
        <v>0</v>
      </c>
      <c r="AO50" s="10">
        <f>mgL!AO50/(12.011+4*1.008)</f>
        <v>0</v>
      </c>
      <c r="AP50" s="11" t="str">
        <f t="shared" si="2"/>
        <v>g*-KNO3+</v>
      </c>
      <c r="AQ50" s="3">
        <f t="shared" si="3"/>
        <v>2.4</v>
      </c>
    </row>
    <row r="51" spans="1:43" x14ac:dyDescent="0.25">
      <c r="A51" s="3">
        <f>mgL!A51</f>
        <v>48</v>
      </c>
      <c r="B51" s="3" t="str">
        <f>mgL!B51</f>
        <v>A3</v>
      </c>
      <c r="C51" s="3">
        <f>mgL!C51</f>
        <v>2</v>
      </c>
      <c r="D51" s="3">
        <f>mgL!D51</f>
        <v>319340</v>
      </c>
      <c r="E51" s="3">
        <f>mgL!E51</f>
        <v>5802969</v>
      </c>
      <c r="F51" s="3">
        <f>mgL!F51</f>
        <v>11.05</v>
      </c>
      <c r="G51" s="3">
        <f>mgL!G51</f>
        <v>5.05</v>
      </c>
      <c r="H51" s="3">
        <f>mgL!H51</f>
        <v>4.9000000000000004</v>
      </c>
      <c r="I51" s="3" t="str">
        <f>mgL!I51</f>
        <v>GWO</v>
      </c>
      <c r="J51" s="3">
        <f>mgL!J51</f>
        <v>31929</v>
      </c>
      <c r="K51" s="3">
        <f>mgL!K51</f>
        <v>0</v>
      </c>
      <c r="L51" s="3">
        <f>mgL!L51</f>
        <v>0</v>
      </c>
      <c r="M51" s="3">
        <f>IF(mgL!M51=0,7,mgL!M51)</f>
        <v>6.28</v>
      </c>
      <c r="N51" s="3">
        <f>IF(mgL!N51&lt;0.1,10,mgL!N51)</f>
        <v>10</v>
      </c>
      <c r="O51" s="4">
        <f>mgL!O51/22.989</f>
        <v>0.24359476271260166</v>
      </c>
      <c r="P51" s="4">
        <f>mgL!P51/39.098</f>
        <v>0.28134431428717582</v>
      </c>
      <c r="Q51" s="4">
        <f>mgL!Q51/24.305</f>
        <v>0.13988891174655421</v>
      </c>
      <c r="R51" s="4">
        <f>mgL!R51/40.078</f>
        <v>0.79844303607964462</v>
      </c>
      <c r="S51" s="4">
        <f>mgL!S51/(14.007+4*1.008)</f>
        <v>2.2174178169521589E-3</v>
      </c>
      <c r="T51" s="5">
        <f>mgL!T51/35.453</f>
        <v>0.4513017234084562</v>
      </c>
      <c r="U51" s="5">
        <f>mgL!U51/(1.008+12.011+3*15.999)</f>
        <v>0.14750229448013635</v>
      </c>
      <c r="V51" s="5">
        <f>mgL!V51/(12.011+3*15.999)</f>
        <v>0</v>
      </c>
      <c r="W51" s="5">
        <f>mgL!W51/(32.066+4*15.999)</f>
        <v>0.26024858945264512</v>
      </c>
      <c r="X51" s="5">
        <f>mgL!X51/(14.007+3*15.999)</f>
        <v>1.6127991742468228</v>
      </c>
      <c r="Y51" s="6">
        <f>mgL!Y51/(14.007+2*15.999)</f>
        <v>0</v>
      </c>
      <c r="Z51" s="6">
        <f>mgL!Z51/55.847</f>
        <v>8.9530323920711946E-3</v>
      </c>
      <c r="AA51" s="6">
        <f>mgL!AA51/54.931</f>
        <v>6.1895832954069656E-3</v>
      </c>
      <c r="AB51" s="6">
        <f>mgL!AB51/26.982</f>
        <v>0</v>
      </c>
      <c r="AC51" s="6">
        <f>mgL!AC51/(28.086+2*15.999)</f>
        <v>0.27794421143732106</v>
      </c>
      <c r="AD51" s="6">
        <f>mgL!AD51/(30.974+4*15.999)</f>
        <v>5.2648204696219866E-4</v>
      </c>
      <c r="AE51" s="6">
        <f>mgL!AE51/30.974</f>
        <v>0</v>
      </c>
      <c r="AF51" s="6">
        <f>mgL!AF51/12.011</f>
        <v>0</v>
      </c>
      <c r="AG51" s="6">
        <f>mgL!AG51/18.998</f>
        <v>0</v>
      </c>
      <c r="AH51" s="6">
        <f>mgL!AH51/(32.066+1.008)</f>
        <v>0</v>
      </c>
      <c r="AI51" s="6">
        <f>mgL!AI51/207.2</f>
        <v>0</v>
      </c>
      <c r="AJ51" s="6">
        <f>mgL!AJ51/65.39</f>
        <v>0</v>
      </c>
      <c r="AK51" s="6">
        <f>mgL!AK51/112.411</f>
        <v>0</v>
      </c>
      <c r="AL51" s="10">
        <f>mgL!AL51/(2*15.999)</f>
        <v>0</v>
      </c>
      <c r="AM51" s="10">
        <f>mgL!AM51/(12.011+2*15.999)</f>
        <v>0</v>
      </c>
      <c r="AN51" s="10">
        <f>mgL!AN51/(2*1.008+32.066)</f>
        <v>0</v>
      </c>
      <c r="AO51" s="10">
        <f>mgL!AO51/(12.011+4*1.008)</f>
        <v>0</v>
      </c>
      <c r="AP51" s="11" t="str">
        <f t="shared" si="2"/>
        <v>g*-CaNO3</v>
      </c>
      <c r="AQ51" s="3">
        <f t="shared" si="3"/>
        <v>3.1</v>
      </c>
    </row>
    <row r="52" spans="1:43" x14ac:dyDescent="0.25">
      <c r="A52" s="3">
        <f>mgL!A52</f>
        <v>49</v>
      </c>
      <c r="B52" s="3" t="str">
        <f>mgL!B52</f>
        <v>A3</v>
      </c>
      <c r="C52" s="3">
        <f>mgL!C52</f>
        <v>3</v>
      </c>
      <c r="D52" s="3">
        <f>mgL!D52</f>
        <v>319340</v>
      </c>
      <c r="E52" s="3">
        <f>mgL!E52</f>
        <v>5802969</v>
      </c>
      <c r="F52" s="3">
        <f>mgL!F52</f>
        <v>11.05</v>
      </c>
      <c r="G52" s="3">
        <f>mgL!G52</f>
        <v>4.05</v>
      </c>
      <c r="H52" s="3">
        <f>mgL!H52</f>
        <v>3.9</v>
      </c>
      <c r="I52" s="3" t="str">
        <f>mgL!I52</f>
        <v>GWO</v>
      </c>
      <c r="J52" s="3">
        <f>mgL!J52</f>
        <v>31929</v>
      </c>
      <c r="K52" s="3">
        <f>mgL!K52</f>
        <v>0</v>
      </c>
      <c r="L52" s="3">
        <f>mgL!L52</f>
        <v>0</v>
      </c>
      <c r="M52" s="3">
        <f>IF(mgL!M52=0,7,mgL!M52)</f>
        <v>7.28</v>
      </c>
      <c r="N52" s="3">
        <f>IF(mgL!N52&lt;0.1,10,mgL!N52)</f>
        <v>10</v>
      </c>
      <c r="O52" s="4">
        <f>mgL!O52/22.989</f>
        <v>0.52198877724128934</v>
      </c>
      <c r="P52" s="4">
        <f>mgL!P52/39.098</f>
        <v>0.21484474909202519</v>
      </c>
      <c r="Q52" s="4">
        <f>mgL!Q52/24.305</f>
        <v>0.3085784817938696</v>
      </c>
      <c r="R52" s="4">
        <f>mgL!R52/40.078</f>
        <v>2.0709616248315781</v>
      </c>
      <c r="S52" s="4">
        <f>mgL!S52/(14.007+4*1.008)</f>
        <v>2.7717722711901988E-3</v>
      </c>
      <c r="T52" s="5">
        <f>mgL!T52/35.453</f>
        <v>1.0718415930950835</v>
      </c>
      <c r="U52" s="5">
        <f>mgL!U52/(1.008+12.011+3*15.999)</f>
        <v>0.65556575324505051</v>
      </c>
      <c r="V52" s="5">
        <f>mgL!V52/(12.011+3*15.999)</f>
        <v>0</v>
      </c>
      <c r="W52" s="5">
        <f>mgL!W52/(32.066+4*15.999)</f>
        <v>0.49967729174907866</v>
      </c>
      <c r="X52" s="5">
        <f>mgL!X52/(14.007+3*15.999)</f>
        <v>2.9030385136442813</v>
      </c>
      <c r="Y52" s="6">
        <f>mgL!Y52/(14.007+2*15.999)</f>
        <v>0</v>
      </c>
      <c r="Z52" s="6">
        <f>mgL!Z52/55.847</f>
        <v>3.7602736046699016E-3</v>
      </c>
      <c r="AA52" s="6">
        <f>mgL!AA52/54.931</f>
        <v>1.0558700915694235E-2</v>
      </c>
      <c r="AB52" s="6">
        <f>mgL!AB52/26.982</f>
        <v>0</v>
      </c>
      <c r="AC52" s="6">
        <f>mgL!AC52/(28.086+2*15.999)</f>
        <v>0.31622395313228147</v>
      </c>
      <c r="AD52" s="6">
        <f>mgL!AD52/(30.974+4*15.999)</f>
        <v>1.0529640939243972E-4</v>
      </c>
      <c r="AE52" s="6">
        <f>mgL!AE52/30.974</f>
        <v>0</v>
      </c>
      <c r="AF52" s="6">
        <f>mgL!AF52/12.011</f>
        <v>0</v>
      </c>
      <c r="AG52" s="6">
        <f>mgL!AG52/18.998</f>
        <v>0</v>
      </c>
      <c r="AH52" s="6">
        <f>mgL!AH52/(32.066+1.008)</f>
        <v>0</v>
      </c>
      <c r="AI52" s="6">
        <f>mgL!AI52/207.2</f>
        <v>0</v>
      </c>
      <c r="AJ52" s="6">
        <f>mgL!AJ52/65.39</f>
        <v>0</v>
      </c>
      <c r="AK52" s="6">
        <f>mgL!AK52/112.411</f>
        <v>0</v>
      </c>
      <c r="AL52" s="10">
        <f>mgL!AL52/(2*15.999)</f>
        <v>0</v>
      </c>
      <c r="AM52" s="10">
        <f>mgL!AM52/(12.011+2*15.999)</f>
        <v>0</v>
      </c>
      <c r="AN52" s="10">
        <f>mgL!AN52/(2*1.008+32.066)</f>
        <v>0</v>
      </c>
      <c r="AO52" s="10">
        <f>mgL!AO52/(12.011+4*1.008)</f>
        <v>0</v>
      </c>
      <c r="AP52" s="11" t="str">
        <f t="shared" si="2"/>
        <v>F0-CaNO3</v>
      </c>
      <c r="AQ52" s="3">
        <f t="shared" si="3"/>
        <v>3.2</v>
      </c>
    </row>
    <row r="53" spans="1:43" x14ac:dyDescent="0.25">
      <c r="A53" s="3">
        <f>mgL!A53</f>
        <v>50</v>
      </c>
      <c r="B53" s="3" t="str">
        <f>mgL!B53</f>
        <v>A3</v>
      </c>
      <c r="C53" s="3">
        <f>mgL!C53</f>
        <v>4</v>
      </c>
      <c r="D53" s="3">
        <f>mgL!D53</f>
        <v>319340</v>
      </c>
      <c r="E53" s="3">
        <f>mgL!E53</f>
        <v>5802969</v>
      </c>
      <c r="F53" s="3">
        <f>mgL!F53</f>
        <v>11.05</v>
      </c>
      <c r="G53" s="3">
        <f>mgL!G53</f>
        <v>3.05</v>
      </c>
      <c r="H53" s="3">
        <f>mgL!H53</f>
        <v>2.9</v>
      </c>
      <c r="I53" s="3" t="str">
        <f>mgL!I53</f>
        <v>GWO</v>
      </c>
      <c r="J53" s="3">
        <f>mgL!J53</f>
        <v>31929</v>
      </c>
      <c r="K53" s="3">
        <f>mgL!K53</f>
        <v>0</v>
      </c>
      <c r="L53" s="3">
        <f>mgL!L53</f>
        <v>0</v>
      </c>
      <c r="M53" s="3">
        <f>IF(mgL!M53=0,7,mgL!M53)</f>
        <v>7.48</v>
      </c>
      <c r="N53" s="3">
        <f>IF(mgL!N53&lt;0.1,10,mgL!N53)</f>
        <v>10</v>
      </c>
      <c r="O53" s="4">
        <f>mgL!O53/22.989</f>
        <v>0.60898690678150413</v>
      </c>
      <c r="P53" s="4">
        <f>mgL!P53/39.098</f>
        <v>0.25320988285845825</v>
      </c>
      <c r="Q53" s="4">
        <f>mgL!Q53/24.305</f>
        <v>0.32092162106562433</v>
      </c>
      <c r="R53" s="4">
        <f>mgL!R53/40.078</f>
        <v>3.4931882828484451</v>
      </c>
      <c r="S53" s="4">
        <f>mgL!S53/(14.007+4*1.008)</f>
        <v>2.7717722711901988E-3</v>
      </c>
      <c r="T53" s="5">
        <f>mgL!T53/35.453</f>
        <v>0.98722251995599797</v>
      </c>
      <c r="U53" s="5">
        <f>mgL!U53/(1.008+12.011+3*15.999)</f>
        <v>3.6711682181722827</v>
      </c>
      <c r="V53" s="5">
        <f>mgL!V53/(12.011+3*15.999)</f>
        <v>0</v>
      </c>
      <c r="W53" s="5">
        <f>mgL!W53/(32.066+4*15.999)</f>
        <v>0.73910599404551214</v>
      </c>
      <c r="X53" s="5">
        <f>mgL!X53/(14.007+3*15.999)</f>
        <v>2.4191987613702342</v>
      </c>
      <c r="Y53" s="6">
        <f>mgL!Y53/(14.007+2*15.999)</f>
        <v>0</v>
      </c>
      <c r="Z53" s="6">
        <f>mgL!Z53/55.847</f>
        <v>2.6859097176213584E-3</v>
      </c>
      <c r="AA53" s="6">
        <f>mgL!AA53/54.931</f>
        <v>1.8204656751196957E-4</v>
      </c>
      <c r="AB53" s="6">
        <f>mgL!AB53/26.982</f>
        <v>0</v>
      </c>
      <c r="AC53" s="6">
        <f>mgL!AC53/(28.086+2*15.999)</f>
        <v>0.21303508421543174</v>
      </c>
      <c r="AD53" s="6">
        <f>mgL!AD53/(30.974+4*15.999)</f>
        <v>1.1582605033168369E-3</v>
      </c>
      <c r="AE53" s="6">
        <f>mgL!AE53/30.974</f>
        <v>0</v>
      </c>
      <c r="AF53" s="6">
        <f>mgL!AF53/12.011</f>
        <v>0</v>
      </c>
      <c r="AG53" s="6">
        <f>mgL!AG53/18.998</f>
        <v>0</v>
      </c>
      <c r="AH53" s="6">
        <f>mgL!AH53/(32.066+1.008)</f>
        <v>0</v>
      </c>
      <c r="AI53" s="6">
        <f>mgL!AI53/207.2</f>
        <v>0</v>
      </c>
      <c r="AJ53" s="6">
        <f>mgL!AJ53/65.39</f>
        <v>0</v>
      </c>
      <c r="AK53" s="6">
        <f>mgL!AK53/112.411</f>
        <v>0</v>
      </c>
      <c r="AL53" s="10">
        <f>mgL!AL53/(2*15.999)</f>
        <v>0</v>
      </c>
      <c r="AM53" s="10">
        <f>mgL!AM53/(12.011+2*15.999)</f>
        <v>0</v>
      </c>
      <c r="AN53" s="10">
        <f>mgL!AN53/(2*1.008+32.066)</f>
        <v>0</v>
      </c>
      <c r="AO53" s="10">
        <f>mgL!AO53/(12.011+4*1.008)</f>
        <v>0</v>
      </c>
      <c r="AP53" s="11" t="str">
        <f t="shared" si="2"/>
        <v>F2-CaMIX</v>
      </c>
      <c r="AQ53" s="3">
        <f t="shared" si="3"/>
        <v>3.3</v>
      </c>
    </row>
    <row r="54" spans="1:43" x14ac:dyDescent="0.25">
      <c r="A54" s="3">
        <f>mgL!A54</f>
        <v>51</v>
      </c>
      <c r="B54" s="3" t="str">
        <f>mgL!B54</f>
        <v>A3</v>
      </c>
      <c r="C54" s="3">
        <f>mgL!C54</f>
        <v>5</v>
      </c>
      <c r="D54" s="3">
        <f>mgL!D54</f>
        <v>319340</v>
      </c>
      <c r="E54" s="3">
        <f>mgL!E54</f>
        <v>5802969</v>
      </c>
      <c r="F54" s="3">
        <f>mgL!F54</f>
        <v>11.05</v>
      </c>
      <c r="G54" s="3">
        <f>mgL!G54</f>
        <v>2.0499999999999998</v>
      </c>
      <c r="H54" s="3">
        <f>mgL!H54</f>
        <v>1.9</v>
      </c>
      <c r="I54" s="3" t="str">
        <f>mgL!I54</f>
        <v>GWO</v>
      </c>
      <c r="J54" s="3">
        <f>mgL!J54</f>
        <v>31929</v>
      </c>
      <c r="K54" s="3">
        <f>mgL!K54</f>
        <v>0</v>
      </c>
      <c r="L54" s="3">
        <f>mgL!L54</f>
        <v>0</v>
      </c>
      <c r="M54" s="3">
        <f>IF(mgL!M54=0,7,mgL!M54)</f>
        <v>7.13</v>
      </c>
      <c r="N54" s="3">
        <f>IF(mgL!N54&lt;0.1,10,mgL!N54)</f>
        <v>10</v>
      </c>
      <c r="O54" s="4">
        <f>mgL!O54/22.989</f>
        <v>1.1744747487929008</v>
      </c>
      <c r="P54" s="4">
        <f>mgL!P54/39.098</f>
        <v>0.13811448155915904</v>
      </c>
      <c r="Q54" s="4">
        <f>mgL!Q54/24.305</f>
        <v>0.38675169718164987</v>
      </c>
      <c r="R54" s="4">
        <f>mgL!R54/40.078</f>
        <v>3.4931882828484451</v>
      </c>
      <c r="S54" s="4">
        <f>mgL!S54/(14.007+4*1.008)</f>
        <v>2.7717722711901988E-3</v>
      </c>
      <c r="T54" s="5">
        <f>mgL!T54/35.453</f>
        <v>1.4103178856514258</v>
      </c>
      <c r="U54" s="5">
        <f>mgL!U54/(1.008+12.011+3*15.999)</f>
        <v>3.0647698964206112</v>
      </c>
      <c r="V54" s="5">
        <f>mgL!V54/(12.011+3*15.999)</f>
        <v>0</v>
      </c>
      <c r="W54" s="5">
        <f>mgL!W54/(32.066+4*15.999)</f>
        <v>0.84320542982657021</v>
      </c>
      <c r="X54" s="5">
        <f>mgL!X54/(14.007+3*15.999)</f>
        <v>3.0643184310689633</v>
      </c>
      <c r="Y54" s="6">
        <f>mgL!Y54/(14.007+2*15.999)</f>
        <v>0</v>
      </c>
      <c r="Z54" s="6">
        <f>mgL!Z54/55.847</f>
        <v>7.1624259136569553E-4</v>
      </c>
      <c r="AA54" s="6">
        <f>mgL!AA54/54.931</f>
        <v>1.8204656751196957E-4</v>
      </c>
      <c r="AB54" s="6">
        <f>mgL!AB54/26.982</f>
        <v>0</v>
      </c>
      <c r="AC54" s="6">
        <f>mgL!AC54/(28.086+2*15.999)</f>
        <v>0.30290926036881693</v>
      </c>
      <c r="AD54" s="6">
        <f>mgL!AD54/(30.974+4*15.999)</f>
        <v>9.476676845319574E-4</v>
      </c>
      <c r="AE54" s="6">
        <f>mgL!AE54/30.974</f>
        <v>0</v>
      </c>
      <c r="AF54" s="6">
        <f>mgL!AF54/12.011</f>
        <v>0</v>
      </c>
      <c r="AG54" s="6">
        <f>mgL!AG54/18.998</f>
        <v>0</v>
      </c>
      <c r="AH54" s="6">
        <f>mgL!AH54/(32.066+1.008)</f>
        <v>0</v>
      </c>
      <c r="AI54" s="6">
        <f>mgL!AI54/207.2</f>
        <v>0</v>
      </c>
      <c r="AJ54" s="6">
        <f>mgL!AJ54/65.39</f>
        <v>0</v>
      </c>
      <c r="AK54" s="6">
        <f>mgL!AK54/112.411</f>
        <v>0</v>
      </c>
      <c r="AL54" s="10">
        <f>mgL!AL54/(2*15.999)</f>
        <v>0</v>
      </c>
      <c r="AM54" s="10">
        <f>mgL!AM54/(12.011+2*15.999)</f>
        <v>0</v>
      </c>
      <c r="AN54" s="10">
        <f>mgL!AN54/(2*1.008+32.066)</f>
        <v>0</v>
      </c>
      <c r="AO54" s="10">
        <f>mgL!AO54/(12.011+4*1.008)</f>
        <v>0</v>
      </c>
      <c r="AP54" s="11" t="str">
        <f t="shared" si="2"/>
        <v>F2-CaNO3+</v>
      </c>
      <c r="AQ54" s="3">
        <f t="shared" si="3"/>
        <v>3.2</v>
      </c>
    </row>
    <row r="55" spans="1:43" x14ac:dyDescent="0.25">
      <c r="A55" s="3">
        <f>mgL!A55</f>
        <v>52</v>
      </c>
      <c r="B55" s="3" t="str">
        <f>mgL!B55</f>
        <v>A3</v>
      </c>
      <c r="C55" s="3">
        <f>mgL!C55</f>
        <v>6</v>
      </c>
      <c r="D55" s="3">
        <f>mgL!D55</f>
        <v>319340</v>
      </c>
      <c r="E55" s="3">
        <f>mgL!E55</f>
        <v>5802969</v>
      </c>
      <c r="F55" s="3">
        <f>mgL!F55</f>
        <v>11.05</v>
      </c>
      <c r="G55" s="3">
        <f>mgL!G55</f>
        <v>1.05</v>
      </c>
      <c r="H55" s="3">
        <f>mgL!H55</f>
        <v>0.90000000000000069</v>
      </c>
      <c r="I55" s="3" t="str">
        <f>mgL!I55</f>
        <v>GWO</v>
      </c>
      <c r="J55" s="3">
        <f>mgL!J55</f>
        <v>31929</v>
      </c>
      <c r="K55" s="3">
        <f>mgL!K55</f>
        <v>0</v>
      </c>
      <c r="L55" s="3">
        <f>mgL!L55</f>
        <v>0</v>
      </c>
      <c r="M55" s="3">
        <f>IF(mgL!M55=0,7,mgL!M55)</f>
        <v>7.13</v>
      </c>
      <c r="N55" s="3">
        <f>IF(mgL!N55&lt;0.1,10,mgL!N55)</f>
        <v>10</v>
      </c>
      <c r="O55" s="4">
        <f>mgL!O55/22.989</f>
        <v>0.95697942494236365</v>
      </c>
      <c r="P55" s="4">
        <f>mgL!P55/39.098</f>
        <v>0.1074223745460126</v>
      </c>
      <c r="Q55" s="4">
        <f>mgL!Q55/24.305</f>
        <v>0.32503600082287598</v>
      </c>
      <c r="R55" s="4">
        <f>mgL!R55/40.078</f>
        <v>2.4452317979939115</v>
      </c>
      <c r="S55" s="4">
        <f>mgL!S55/(14.007+4*1.008)</f>
        <v>1.6630633627141192E-3</v>
      </c>
      <c r="T55" s="5">
        <f>mgL!T55/35.453</f>
        <v>1.1282543085211405</v>
      </c>
      <c r="U55" s="5">
        <f>mgL!U55/(1.008+12.011+3*15.999)</f>
        <v>2.7697653074603386</v>
      </c>
      <c r="V55" s="5">
        <f>mgL!V55/(12.011+3*15.999)</f>
        <v>0</v>
      </c>
      <c r="W55" s="5">
        <f>mgL!W55/(32.066+4*15.999)</f>
        <v>0.64541650184255994</v>
      </c>
      <c r="X55" s="5">
        <f>mgL!X55/(14.007+3*15.999)</f>
        <v>1.5321592155344816</v>
      </c>
      <c r="Y55" s="6">
        <f>mgL!Y55/(14.007+2*15.999)</f>
        <v>0</v>
      </c>
      <c r="Z55" s="6">
        <f>mgL!Z55/55.847</f>
        <v>7.1624259136569553E-4</v>
      </c>
      <c r="AA55" s="6">
        <f>mgL!AA55/54.931</f>
        <v>3.6409313502393914E-4</v>
      </c>
      <c r="AB55" s="6">
        <f>mgL!AB55/26.982</f>
        <v>0</v>
      </c>
      <c r="AC55" s="6">
        <f>mgL!AC55/(28.086+2*15.999)</f>
        <v>0.26296518207842356</v>
      </c>
      <c r="AD55" s="6">
        <f>mgL!AD55/(30.974+4*15.999)</f>
        <v>7.3707486574707808E-4</v>
      </c>
      <c r="AE55" s="6">
        <f>mgL!AE55/30.974</f>
        <v>0</v>
      </c>
      <c r="AF55" s="6">
        <f>mgL!AF55/12.011</f>
        <v>0</v>
      </c>
      <c r="AG55" s="6">
        <f>mgL!AG55/18.998</f>
        <v>0</v>
      </c>
      <c r="AH55" s="6">
        <f>mgL!AH55/(32.066+1.008)</f>
        <v>0</v>
      </c>
      <c r="AI55" s="6">
        <f>mgL!AI55/207.2</f>
        <v>0</v>
      </c>
      <c r="AJ55" s="6">
        <f>mgL!AJ55/65.39</f>
        <v>0</v>
      </c>
      <c r="AK55" s="6">
        <f>mgL!AK55/112.411</f>
        <v>0</v>
      </c>
      <c r="AL55" s="10">
        <f>mgL!AL55/(2*15.999)</f>
        <v>0</v>
      </c>
      <c r="AM55" s="10">
        <f>mgL!AM55/(12.011+2*15.999)</f>
        <v>0</v>
      </c>
      <c r="AN55" s="10">
        <f>mgL!AN55/(2*1.008+32.066)</f>
        <v>0</v>
      </c>
      <c r="AO55" s="10">
        <f>mgL!AO55/(12.011+4*1.008)</f>
        <v>0</v>
      </c>
      <c r="AP55" s="11" t="str">
        <f t="shared" si="2"/>
        <v>F2-CaMIX+</v>
      </c>
      <c r="AQ55" s="3">
        <f t="shared" si="3"/>
        <v>2.7</v>
      </c>
    </row>
    <row r="56" spans="1:43" x14ac:dyDescent="0.25">
      <c r="A56" s="3">
        <f>mgL!A56</f>
        <v>53</v>
      </c>
      <c r="B56" s="3" t="str">
        <f>mgL!B56</f>
        <v>A3</v>
      </c>
      <c r="C56" s="3">
        <f>mgL!C56</f>
        <v>7</v>
      </c>
      <c r="D56" s="3">
        <f>mgL!D56</f>
        <v>319340</v>
      </c>
      <c r="E56" s="3">
        <f>mgL!E56</f>
        <v>5802969</v>
      </c>
      <c r="F56" s="3">
        <f>mgL!F56</f>
        <v>11.05</v>
      </c>
      <c r="G56" s="3">
        <f>mgL!G56</f>
        <v>5.0000000000000711E-2</v>
      </c>
      <c r="H56" s="3">
        <f>mgL!H56</f>
        <v>-9.9999999999999284E-2</v>
      </c>
      <c r="I56" s="3" t="str">
        <f>mgL!I56</f>
        <v>GWO</v>
      </c>
      <c r="J56" s="3">
        <f>mgL!J56</f>
        <v>31929</v>
      </c>
      <c r="K56" s="3">
        <f>mgL!K56</f>
        <v>0</v>
      </c>
      <c r="L56" s="3">
        <f>mgL!L56</f>
        <v>0</v>
      </c>
      <c r="M56" s="3">
        <f>IF(mgL!M56=0,7,mgL!M56)</f>
        <v>7.38</v>
      </c>
      <c r="N56" s="3">
        <f>IF(mgL!N56&lt;0.1,10,mgL!N56)</f>
        <v>10</v>
      </c>
      <c r="O56" s="4">
        <f>mgL!O56/22.989</f>
        <v>0.78298316586193395</v>
      </c>
      <c r="P56" s="4">
        <f>mgL!P56/39.098</f>
        <v>7.6730267532866131E-2</v>
      </c>
      <c r="Q56" s="4">
        <f>mgL!Q56/24.305</f>
        <v>0.27566344373585683</v>
      </c>
      <c r="R56" s="4">
        <f>mgL!R56/40.078</f>
        <v>2.4701831428714005</v>
      </c>
      <c r="S56" s="4">
        <f>mgL!S56/(14.007+4*1.008)</f>
        <v>1.6630633627141192E-3</v>
      </c>
      <c r="T56" s="5">
        <f>mgL!T56/35.453</f>
        <v>1.1282543085211405</v>
      </c>
      <c r="U56" s="5">
        <f>mgL!U56/(1.008+12.011+3*15.999)</f>
        <v>2.8681001704470961</v>
      </c>
      <c r="V56" s="5">
        <f>mgL!V56/(12.011+3*15.999)</f>
        <v>0</v>
      </c>
      <c r="W56" s="5">
        <f>mgL!W56/(32.066+4*15.999)</f>
        <v>0.81197559909225281</v>
      </c>
      <c r="X56" s="5">
        <f>mgL!X56/(14.007+3*15.999)</f>
        <v>0.80639958712341142</v>
      </c>
      <c r="Y56" s="6">
        <f>mgL!Y56/(14.007+2*15.999)</f>
        <v>0</v>
      </c>
      <c r="Z56" s="6">
        <f>mgL!Z56/55.847</f>
        <v>7.1624259136569553E-4</v>
      </c>
      <c r="AA56" s="6">
        <f>mgL!AA56/54.931</f>
        <v>1.8204656751196957E-4</v>
      </c>
      <c r="AB56" s="6">
        <f>mgL!AB56/26.982</f>
        <v>0</v>
      </c>
      <c r="AC56" s="6">
        <f>mgL!AC56/(28.086+2*15.999)</f>
        <v>0.20970641102456558</v>
      </c>
      <c r="AD56" s="6">
        <f>mgL!AD56/(30.974+4*15.999)</f>
        <v>4.211856375697589E-4</v>
      </c>
      <c r="AE56" s="6">
        <f>mgL!AE56/30.974</f>
        <v>0</v>
      </c>
      <c r="AF56" s="6">
        <f>mgL!AF56/12.011</f>
        <v>0</v>
      </c>
      <c r="AG56" s="6">
        <f>mgL!AG56/18.998</f>
        <v>0</v>
      </c>
      <c r="AH56" s="6">
        <f>mgL!AH56/(32.066+1.008)</f>
        <v>0</v>
      </c>
      <c r="AI56" s="6">
        <f>mgL!AI56/207.2</f>
        <v>0</v>
      </c>
      <c r="AJ56" s="6">
        <f>mgL!AJ56/65.39</f>
        <v>0</v>
      </c>
      <c r="AK56" s="6">
        <f>mgL!AK56/112.411</f>
        <v>0</v>
      </c>
      <c r="AL56" s="10">
        <f>mgL!AL56/(2*15.999)</f>
        <v>0</v>
      </c>
      <c r="AM56" s="10">
        <f>mgL!AM56/(12.011+2*15.999)</f>
        <v>0</v>
      </c>
      <c r="AN56" s="10">
        <f>mgL!AN56/(2*1.008+32.066)</f>
        <v>0</v>
      </c>
      <c r="AO56" s="10">
        <f>mgL!AO56/(12.011+4*1.008)</f>
        <v>0</v>
      </c>
      <c r="AP56" s="11" t="str">
        <f t="shared" si="2"/>
        <v>F2-CaMIX</v>
      </c>
      <c r="AQ56" s="3">
        <f t="shared" si="3"/>
        <v>2.5</v>
      </c>
    </row>
    <row r="57" spans="1:43" x14ac:dyDescent="0.25">
      <c r="A57" s="3">
        <f>mgL!A57</f>
        <v>54</v>
      </c>
      <c r="B57" s="3" t="str">
        <f>mgL!B57</f>
        <v>A3</v>
      </c>
      <c r="C57" s="3">
        <f>mgL!C57</f>
        <v>8</v>
      </c>
      <c r="D57" s="3">
        <f>mgL!D57</f>
        <v>319340</v>
      </c>
      <c r="E57" s="3">
        <f>mgL!E57</f>
        <v>5802969</v>
      </c>
      <c r="F57" s="3">
        <f>mgL!F57</f>
        <v>11.05</v>
      </c>
      <c r="G57" s="3">
        <f>mgL!G57</f>
        <v>-0.94999999999999929</v>
      </c>
      <c r="H57" s="3">
        <f>mgL!H57</f>
        <v>-1.1000000000000001</v>
      </c>
      <c r="I57" s="3" t="str">
        <f>mgL!I57</f>
        <v>GWO</v>
      </c>
      <c r="J57" s="3">
        <f>mgL!J57</f>
        <v>31929</v>
      </c>
      <c r="K57" s="3">
        <f>mgL!K57</f>
        <v>0</v>
      </c>
      <c r="L57" s="3">
        <f>mgL!L57</f>
        <v>0</v>
      </c>
      <c r="M57" s="3">
        <f>IF(mgL!M57=0,7,mgL!M57)</f>
        <v>7.53</v>
      </c>
      <c r="N57" s="3">
        <f>IF(mgL!N57&lt;0.1,10,mgL!N57)</f>
        <v>10</v>
      </c>
      <c r="O57" s="4">
        <f>mgL!O57/22.989</f>
        <v>0.7394841010918265</v>
      </c>
      <c r="P57" s="4">
        <f>mgL!P57/39.098</f>
        <v>4.348048493529081E-2</v>
      </c>
      <c r="Q57" s="4">
        <f>mgL!Q57/24.305</f>
        <v>0.23040526640608927</v>
      </c>
      <c r="R57" s="4">
        <f>mgL!R57/40.078</f>
        <v>2.5949398672588448</v>
      </c>
      <c r="S57" s="4">
        <f>mgL!S57/(14.007+4*1.008)</f>
        <v>3.8804811796662787E-3</v>
      </c>
      <c r="T57" s="5">
        <f>mgL!T57/35.453</f>
        <v>0.9026034468169124</v>
      </c>
      <c r="U57" s="5">
        <f>mgL!U57/(1.008+12.011+3*15.999)</f>
        <v>4.2939556837550805</v>
      </c>
      <c r="V57" s="5">
        <f>mgL!V57/(12.011+3*15.999)</f>
        <v>0</v>
      </c>
      <c r="W57" s="5">
        <f>mgL!W57/(32.066+4*15.999)</f>
        <v>0.66623638899877158</v>
      </c>
      <c r="X57" s="5">
        <f>mgL!X57/(14.007+3*15.999)</f>
        <v>0</v>
      </c>
      <c r="Y57" s="6">
        <f>mgL!Y57/(14.007+2*15.999)</f>
        <v>0</v>
      </c>
      <c r="Z57" s="6">
        <f>mgL!Z57/55.847</f>
        <v>1.9696671262556626E-3</v>
      </c>
      <c r="AA57" s="6">
        <f>mgL!AA57/54.931</f>
        <v>1.0194607780670297E-2</v>
      </c>
      <c r="AB57" s="6">
        <f>mgL!AB57/26.982</f>
        <v>0</v>
      </c>
      <c r="AC57" s="6">
        <f>mgL!AC57/(28.086+2*15.999)</f>
        <v>0.14313294720724318</v>
      </c>
      <c r="AD57" s="6">
        <f>mgL!AD57/(30.974+4*15.999)</f>
        <v>3.1588922817731913E-4</v>
      </c>
      <c r="AE57" s="6">
        <f>mgL!AE57/30.974</f>
        <v>0</v>
      </c>
      <c r="AF57" s="6">
        <f>mgL!AF57/12.011</f>
        <v>0</v>
      </c>
      <c r="AG57" s="6">
        <f>mgL!AG57/18.998</f>
        <v>0</v>
      </c>
      <c r="AH57" s="6">
        <f>mgL!AH57/(32.066+1.008)</f>
        <v>0</v>
      </c>
      <c r="AI57" s="6">
        <f>mgL!AI57/207.2</f>
        <v>0</v>
      </c>
      <c r="AJ57" s="6">
        <f>mgL!AJ57/65.39</f>
        <v>0</v>
      </c>
      <c r="AK57" s="6">
        <f>mgL!AK57/112.411</f>
        <v>0</v>
      </c>
      <c r="AL57" s="10">
        <f>mgL!AL57/(2*15.999)</f>
        <v>0</v>
      </c>
      <c r="AM57" s="10">
        <f>mgL!AM57/(12.011+2*15.999)</f>
        <v>0</v>
      </c>
      <c r="AN57" s="10">
        <f>mgL!AN57/(2*1.008+32.066)</f>
        <v>0</v>
      </c>
      <c r="AO57" s="10">
        <f>mgL!AO57/(12.011+4*1.008)</f>
        <v>0</v>
      </c>
      <c r="AP57" s="11" t="str">
        <f t="shared" si="2"/>
        <v>F3-CaHCO3</v>
      </c>
      <c r="AQ57" s="3">
        <f t="shared" si="3"/>
        <v>1.7</v>
      </c>
    </row>
    <row r="58" spans="1:43" x14ac:dyDescent="0.25">
      <c r="A58" s="3">
        <f>mgL!A58</f>
        <v>55</v>
      </c>
      <c r="B58" s="3" t="str">
        <f>mgL!B58</f>
        <v>A3</v>
      </c>
      <c r="C58" s="3">
        <f>mgL!C58</f>
        <v>9</v>
      </c>
      <c r="D58" s="3">
        <f>mgL!D58</f>
        <v>319340</v>
      </c>
      <c r="E58" s="3">
        <f>mgL!E58</f>
        <v>5802969</v>
      </c>
      <c r="F58" s="3">
        <f>mgL!F58</f>
        <v>11.05</v>
      </c>
      <c r="G58" s="3">
        <f>mgL!G58</f>
        <v>-1.95</v>
      </c>
      <c r="H58" s="3">
        <f>mgL!H58</f>
        <v>-2.1</v>
      </c>
      <c r="I58" s="3" t="str">
        <f>mgL!I58</f>
        <v>GWO</v>
      </c>
      <c r="J58" s="3">
        <f>mgL!J58</f>
        <v>31929</v>
      </c>
      <c r="K58" s="3">
        <f>mgL!K58</f>
        <v>0</v>
      </c>
      <c r="L58" s="3">
        <f>mgL!L58</f>
        <v>0</v>
      </c>
      <c r="M58" s="3">
        <f>IF(mgL!M58=0,7,mgL!M58)</f>
        <v>7.74</v>
      </c>
      <c r="N58" s="3">
        <f>IF(mgL!N58&lt;0.1,10,mgL!N58)</f>
        <v>10</v>
      </c>
      <c r="O58" s="4">
        <f>mgL!O58/22.989</f>
        <v>0.65248597155161159</v>
      </c>
      <c r="P58" s="4">
        <f>mgL!P58/39.098</f>
        <v>2.8134431428717584E-2</v>
      </c>
      <c r="Q58" s="4">
        <f>mgL!Q58/24.305</f>
        <v>0.20571898786257972</v>
      </c>
      <c r="R58" s="4">
        <f>mgL!R58/40.078</f>
        <v>1.8963022106891561</v>
      </c>
      <c r="S58" s="4">
        <f>mgL!S58/(14.007+4*1.008)</f>
        <v>9.4240257220466767E-3</v>
      </c>
      <c r="T58" s="5">
        <f>mgL!T58/35.453</f>
        <v>0.73336530053874138</v>
      </c>
      <c r="U58" s="5">
        <f>mgL!U58/(1.008+12.011+3*15.999)</f>
        <v>2.9172676019404746</v>
      </c>
      <c r="V58" s="5">
        <f>mgL!V58/(12.011+3*15.999)</f>
        <v>0</v>
      </c>
      <c r="W58" s="5">
        <f>mgL!W58/(32.066+4*15.999)</f>
        <v>0.79115571193604117</v>
      </c>
      <c r="X58" s="5">
        <f>mgL!X58/(14.007+3*15.999)</f>
        <v>0</v>
      </c>
      <c r="Y58" s="6">
        <f>mgL!Y58/(14.007+2*15.999)</f>
        <v>0</v>
      </c>
      <c r="Z58" s="6">
        <f>mgL!Z58/55.847</f>
        <v>0.14324851827313911</v>
      </c>
      <c r="AA58" s="6">
        <f>mgL!AA58/54.931</f>
        <v>9.6484680781343882E-3</v>
      </c>
      <c r="AB58" s="6">
        <f>mgL!AB58/26.982</f>
        <v>0</v>
      </c>
      <c r="AC58" s="6">
        <f>mgL!AC58/(28.086+2*15.999)</f>
        <v>0.18807003528393582</v>
      </c>
      <c r="AD58" s="6">
        <f>mgL!AD58/(30.974+4*15.999)</f>
        <v>3.1588922817731913E-4</v>
      </c>
      <c r="AE58" s="6">
        <f>mgL!AE58/30.974</f>
        <v>0</v>
      </c>
      <c r="AF58" s="6">
        <f>mgL!AF58/12.011</f>
        <v>0</v>
      </c>
      <c r="AG58" s="6">
        <f>mgL!AG58/18.998</f>
        <v>0</v>
      </c>
      <c r="AH58" s="6">
        <f>mgL!AH58/(32.066+1.008)</f>
        <v>0</v>
      </c>
      <c r="AI58" s="6">
        <f>mgL!AI58/207.2</f>
        <v>0</v>
      </c>
      <c r="AJ58" s="6">
        <f>mgL!AJ58/65.39</f>
        <v>0</v>
      </c>
      <c r="AK58" s="6">
        <f>mgL!AK58/112.411</f>
        <v>0</v>
      </c>
      <c r="AL58" s="10">
        <f>mgL!AL58/(2*15.999)</f>
        <v>0</v>
      </c>
      <c r="AM58" s="10">
        <f>mgL!AM58/(12.011+2*15.999)</f>
        <v>0</v>
      </c>
      <c r="AN58" s="10">
        <f>mgL!AN58/(2*1.008+32.066)</f>
        <v>0</v>
      </c>
      <c r="AO58" s="10">
        <f>mgL!AO58/(12.011+4*1.008)</f>
        <v>0</v>
      </c>
      <c r="AP58" s="11" t="str">
        <f t="shared" si="2"/>
        <v>g2-CaHCO3</v>
      </c>
      <c r="AQ58" s="3">
        <f t="shared" si="3"/>
        <v>2</v>
      </c>
    </row>
    <row r="59" spans="1:43" x14ac:dyDescent="0.25">
      <c r="A59" s="3">
        <f>mgL!A59</f>
        <v>56</v>
      </c>
      <c r="B59" s="3" t="str">
        <f>mgL!B59</f>
        <v>A3</v>
      </c>
      <c r="C59" s="3">
        <f>mgL!C59</f>
        <v>10</v>
      </c>
      <c r="D59" s="3">
        <f>mgL!D59</f>
        <v>319340</v>
      </c>
      <c r="E59" s="3">
        <f>mgL!E59</f>
        <v>5802969</v>
      </c>
      <c r="F59" s="3">
        <f>mgL!F59</f>
        <v>11.05</v>
      </c>
      <c r="G59" s="3">
        <f>mgL!G59</f>
        <v>-2.95</v>
      </c>
      <c r="H59" s="3">
        <f>mgL!H59</f>
        <v>-3.1</v>
      </c>
      <c r="I59" s="3" t="str">
        <f>mgL!I59</f>
        <v>GWO</v>
      </c>
      <c r="J59" s="3">
        <f>mgL!J59</f>
        <v>31929</v>
      </c>
      <c r="K59" s="3">
        <f>mgL!K59</f>
        <v>0</v>
      </c>
      <c r="L59" s="3">
        <f>mgL!L59</f>
        <v>0</v>
      </c>
      <c r="M59" s="3">
        <f>IF(mgL!M59=0,7,mgL!M59)</f>
        <v>7.9</v>
      </c>
      <c r="N59" s="3">
        <f>IF(mgL!N59&lt;0.1,10,mgL!N59)</f>
        <v>10</v>
      </c>
      <c r="O59" s="4">
        <f>mgL!O59/22.989</f>
        <v>0.65248597155161159</v>
      </c>
      <c r="P59" s="4">
        <f>mgL!P59/39.098</f>
        <v>3.0692107013146452E-2</v>
      </c>
      <c r="Q59" s="4">
        <f>mgL!Q59/24.305</f>
        <v>0.18514708907632174</v>
      </c>
      <c r="R59" s="4">
        <f>mgL!R59/40.078</f>
        <v>1.6467887619142672</v>
      </c>
      <c r="S59" s="4">
        <f>mgL!S59/(14.007+4*1.008)</f>
        <v>7.7609623593325574E-3</v>
      </c>
      <c r="T59" s="5">
        <f>mgL!T59/35.453</f>
        <v>0.7051589428257129</v>
      </c>
      <c r="U59" s="5">
        <f>mgL!U59/(1.008+12.011+3*15.999)</f>
        <v>2.3928149993444343</v>
      </c>
      <c r="V59" s="5">
        <f>mgL!V59/(12.011+3*15.999)</f>
        <v>0</v>
      </c>
      <c r="W59" s="5">
        <f>mgL!W59/(32.066+4*15.999)</f>
        <v>0.78074576835793541</v>
      </c>
      <c r="X59" s="5">
        <f>mgL!X59/(14.007+3*15.999)</f>
        <v>0</v>
      </c>
      <c r="Y59" s="6">
        <f>mgL!Y59/(14.007+2*15.999)</f>
        <v>0</v>
      </c>
      <c r="Z59" s="6">
        <f>mgL!Z59/55.847</f>
        <v>0.16652640249252423</v>
      </c>
      <c r="AA59" s="6">
        <f>mgL!AA59/54.931</f>
        <v>1.0558700915694235E-2</v>
      </c>
      <c r="AB59" s="6">
        <f>mgL!AB59/26.982</f>
        <v>0</v>
      </c>
      <c r="AC59" s="6">
        <f>mgL!AC59/(28.086+2*15.999)</f>
        <v>0.23467145995606151</v>
      </c>
      <c r="AD59" s="6">
        <f>mgL!AD59/(30.974+4*15.999)</f>
        <v>4.211856375697589E-4</v>
      </c>
      <c r="AE59" s="6">
        <f>mgL!AE59/30.974</f>
        <v>0</v>
      </c>
      <c r="AF59" s="6">
        <f>mgL!AF59/12.011</f>
        <v>0</v>
      </c>
      <c r="AG59" s="6">
        <f>mgL!AG59/18.998</f>
        <v>0</v>
      </c>
      <c r="AH59" s="6">
        <f>mgL!AH59/(32.066+1.008)</f>
        <v>0</v>
      </c>
      <c r="AI59" s="6">
        <f>mgL!AI59/207.2</f>
        <v>0</v>
      </c>
      <c r="AJ59" s="6">
        <f>mgL!AJ59/65.39</f>
        <v>0</v>
      </c>
      <c r="AK59" s="6">
        <f>mgL!AK59/112.411</f>
        <v>0</v>
      </c>
      <c r="AL59" s="10">
        <f>mgL!AL59/(2*15.999)</f>
        <v>0</v>
      </c>
      <c r="AM59" s="10">
        <f>mgL!AM59/(12.011+2*15.999)</f>
        <v>0</v>
      </c>
      <c r="AN59" s="10">
        <f>mgL!AN59/(2*1.008+32.066)</f>
        <v>0</v>
      </c>
      <c r="AO59" s="10">
        <f>mgL!AO59/(12.011+4*1.008)</f>
        <v>0</v>
      </c>
      <c r="AP59" s="11" t="str">
        <f t="shared" si="2"/>
        <v>g2-CaHCO3</v>
      </c>
      <c r="AQ59" s="3">
        <f t="shared" si="3"/>
        <v>2.1</v>
      </c>
    </row>
    <row r="60" spans="1:43" x14ac:dyDescent="0.25">
      <c r="A60" s="3">
        <f>mgL!A60</f>
        <v>57</v>
      </c>
      <c r="B60" s="3" t="str">
        <f>mgL!B60</f>
        <v>A3</v>
      </c>
      <c r="C60" s="3">
        <f>mgL!C60</f>
        <v>11</v>
      </c>
      <c r="D60" s="3">
        <f>mgL!D60</f>
        <v>319340</v>
      </c>
      <c r="E60" s="3">
        <f>mgL!E60</f>
        <v>5802969</v>
      </c>
      <c r="F60" s="3">
        <f>mgL!F60</f>
        <v>11.05</v>
      </c>
      <c r="G60" s="3">
        <f>mgL!G60</f>
        <v>-3.95</v>
      </c>
      <c r="H60" s="3">
        <f>mgL!H60</f>
        <v>-4.0999999999999996</v>
      </c>
      <c r="I60" s="3" t="str">
        <f>mgL!I60</f>
        <v>GWO</v>
      </c>
      <c r="J60" s="3">
        <f>mgL!J60</f>
        <v>31929</v>
      </c>
      <c r="K60" s="3">
        <f>mgL!K60</f>
        <v>0</v>
      </c>
      <c r="L60" s="3">
        <f>mgL!L60</f>
        <v>0</v>
      </c>
      <c r="M60" s="3">
        <f>IF(mgL!M60=0,7,mgL!M60)</f>
        <v>8</v>
      </c>
      <c r="N60" s="3">
        <f>IF(mgL!N60&lt;0.1,10,mgL!N60)</f>
        <v>10</v>
      </c>
      <c r="O60" s="4">
        <f>mgL!O60/22.989</f>
        <v>0.69598503632171904</v>
      </c>
      <c r="P60" s="4">
        <f>mgL!P60/39.098</f>
        <v>3.3249782597575328E-2</v>
      </c>
      <c r="Q60" s="4">
        <f>mgL!Q60/24.305</f>
        <v>0.2262908866488377</v>
      </c>
      <c r="R60" s="4">
        <f>mgL!R60/40.078</f>
        <v>1.4471780028943559</v>
      </c>
      <c r="S60" s="4">
        <f>mgL!S60/(14.007+4*1.008)</f>
        <v>8.8696712678086355E-3</v>
      </c>
      <c r="T60" s="5">
        <f>mgL!T60/35.453</f>
        <v>0.73336530053874138</v>
      </c>
      <c r="U60" s="5">
        <f>mgL!U60/(1.008+12.011+3*15.999)</f>
        <v>1.868362396748394</v>
      </c>
      <c r="V60" s="5">
        <f>mgL!V60/(12.011+3*15.999)</f>
        <v>0</v>
      </c>
      <c r="W60" s="5">
        <f>mgL!W60/(32.066+4*15.999)</f>
        <v>0.88484520413899348</v>
      </c>
      <c r="X60" s="5">
        <f>mgL!X60/(14.007+3*15.999)</f>
        <v>0</v>
      </c>
      <c r="Y60" s="6">
        <f>mgL!Y60/(14.007+2*15.999)</f>
        <v>0</v>
      </c>
      <c r="Z60" s="6">
        <f>mgL!Z60/55.847</f>
        <v>0.20771035149605171</v>
      </c>
      <c r="AA60" s="6">
        <f>mgL!AA60/54.931</f>
        <v>1.2015073455789992E-2</v>
      </c>
      <c r="AB60" s="6">
        <f>mgL!AB60/26.982</f>
        <v>0</v>
      </c>
      <c r="AC60" s="6">
        <f>mgL!AC60/(28.086+2*15.999)</f>
        <v>0.20637773783369948</v>
      </c>
      <c r="AD60" s="6">
        <f>mgL!AD60/(30.974+4*15.999)</f>
        <v>3.1588922817731913E-4</v>
      </c>
      <c r="AE60" s="6">
        <f>mgL!AE60/30.974</f>
        <v>0</v>
      </c>
      <c r="AF60" s="6">
        <f>mgL!AF60/12.011</f>
        <v>0</v>
      </c>
      <c r="AG60" s="6">
        <f>mgL!AG60/18.998</f>
        <v>0</v>
      </c>
      <c r="AH60" s="6">
        <f>mgL!AH60/(32.066+1.008)</f>
        <v>0</v>
      </c>
      <c r="AI60" s="6">
        <f>mgL!AI60/207.2</f>
        <v>0</v>
      </c>
      <c r="AJ60" s="6">
        <f>mgL!AJ60/65.39</f>
        <v>0</v>
      </c>
      <c r="AK60" s="6">
        <f>mgL!AK60/112.411</f>
        <v>0</v>
      </c>
      <c r="AL60" s="10">
        <f>mgL!AL60/(2*15.999)</f>
        <v>0</v>
      </c>
      <c r="AM60" s="10">
        <f>mgL!AM60/(12.011+2*15.999)</f>
        <v>0</v>
      </c>
      <c r="AN60" s="10">
        <f>mgL!AN60/(2*1.008+32.066)</f>
        <v>0</v>
      </c>
      <c r="AO60" s="10">
        <f>mgL!AO60/(12.011+4*1.008)</f>
        <v>0</v>
      </c>
      <c r="AP60" s="11" t="str">
        <f t="shared" si="2"/>
        <v>g1-CaMIX</v>
      </c>
      <c r="AQ60" s="3">
        <f t="shared" si="3"/>
        <v>2.2999999999999998</v>
      </c>
    </row>
    <row r="61" spans="1:43" x14ac:dyDescent="0.25">
      <c r="A61" s="3">
        <f>mgL!A61</f>
        <v>58</v>
      </c>
      <c r="B61" s="3" t="str">
        <f>mgL!B61</f>
        <v>A3</v>
      </c>
      <c r="C61" s="3">
        <f>mgL!C61</f>
        <v>12</v>
      </c>
      <c r="D61" s="3">
        <f>mgL!D61</f>
        <v>319340</v>
      </c>
      <c r="E61" s="3">
        <f>mgL!E61</f>
        <v>5802969</v>
      </c>
      <c r="F61" s="3">
        <f>mgL!F61</f>
        <v>11.05</v>
      </c>
      <c r="G61" s="3">
        <f>mgL!G61</f>
        <v>-5.95</v>
      </c>
      <c r="H61" s="3">
        <f>mgL!H61</f>
        <v>-6.1</v>
      </c>
      <c r="I61" s="3" t="str">
        <f>mgL!I61</f>
        <v>GWO</v>
      </c>
      <c r="J61" s="3">
        <f>mgL!J61</f>
        <v>31929</v>
      </c>
      <c r="K61" s="3">
        <f>mgL!K61</f>
        <v>0</v>
      </c>
      <c r="L61" s="3">
        <f>mgL!L61</f>
        <v>0</v>
      </c>
      <c r="M61" s="3">
        <f>IF(mgL!M61=0,7,mgL!M61)</f>
        <v>7.64</v>
      </c>
      <c r="N61" s="3">
        <f>IF(mgL!N61&lt;0.1,10,mgL!N61)</f>
        <v>10</v>
      </c>
      <c r="O61" s="4">
        <f>mgL!O61/22.989</f>
        <v>0.7394841010918265</v>
      </c>
      <c r="P61" s="4">
        <f>mgL!P61/39.098</f>
        <v>3.3249782597575328E-2</v>
      </c>
      <c r="Q61" s="4">
        <f>mgL!Q61/24.305</f>
        <v>0.25509154494959885</v>
      </c>
      <c r="R61" s="4">
        <f>mgL!R61/40.078</f>
        <v>1.5220320375268226</v>
      </c>
      <c r="S61" s="4">
        <f>mgL!S61/(14.007+4*1.008)</f>
        <v>9.4240257220466767E-3</v>
      </c>
      <c r="T61" s="5">
        <f>mgL!T61/35.453</f>
        <v>0.78977801596479835</v>
      </c>
      <c r="U61" s="5">
        <f>mgL!U61/(1.008+12.011+3*15.999)</f>
        <v>2.2289235610331719</v>
      </c>
      <c r="V61" s="5">
        <f>mgL!V61/(12.011+3*15.999)</f>
        <v>0</v>
      </c>
      <c r="W61" s="5">
        <f>mgL!W61/(32.066+4*15.999)</f>
        <v>0.84320542982657021</v>
      </c>
      <c r="X61" s="5">
        <f>mgL!X61/(14.007+3*15.999)</f>
        <v>0</v>
      </c>
      <c r="Y61" s="6">
        <f>mgL!Y61/(14.007+2*15.999)</f>
        <v>0</v>
      </c>
      <c r="Z61" s="6">
        <f>mgL!Z61/55.847</f>
        <v>0.18264186079825234</v>
      </c>
      <c r="AA61" s="6">
        <f>mgL!AA61/54.931</f>
        <v>9.6484680781343882E-3</v>
      </c>
      <c r="AB61" s="6">
        <f>mgL!AB61/26.982</f>
        <v>0</v>
      </c>
      <c r="AC61" s="6">
        <f>mgL!AC61/(28.086+2*15.999)</f>
        <v>0.19972039145196724</v>
      </c>
      <c r="AD61" s="6">
        <f>mgL!AD61/(30.974+4*15.999)</f>
        <v>4.211856375697589E-4</v>
      </c>
      <c r="AE61" s="6">
        <f>mgL!AE61/30.974</f>
        <v>0</v>
      </c>
      <c r="AF61" s="6">
        <f>mgL!AF61/12.011</f>
        <v>0</v>
      </c>
      <c r="AG61" s="6">
        <f>mgL!AG61/18.998</f>
        <v>0</v>
      </c>
      <c r="AH61" s="6">
        <f>mgL!AH61/(32.066+1.008)</f>
        <v>0</v>
      </c>
      <c r="AI61" s="6">
        <f>mgL!AI61/207.2</f>
        <v>0</v>
      </c>
      <c r="AJ61" s="6">
        <f>mgL!AJ61/65.39</f>
        <v>0</v>
      </c>
      <c r="AK61" s="6">
        <f>mgL!AK61/112.411</f>
        <v>0</v>
      </c>
      <c r="AL61" s="10">
        <f>mgL!AL61/(2*15.999)</f>
        <v>0</v>
      </c>
      <c r="AM61" s="10">
        <f>mgL!AM61/(12.011+2*15.999)</f>
        <v>0</v>
      </c>
      <c r="AN61" s="10">
        <f>mgL!AN61/(2*1.008+32.066)</f>
        <v>0</v>
      </c>
      <c r="AO61" s="10">
        <f>mgL!AO61/(12.011+4*1.008)</f>
        <v>0</v>
      </c>
      <c r="AP61" s="11" t="str">
        <f t="shared" si="2"/>
        <v>g2-CaMIX</v>
      </c>
      <c r="AQ61" s="3">
        <f t="shared" si="3"/>
        <v>2</v>
      </c>
    </row>
    <row r="62" spans="1:43" x14ac:dyDescent="0.25">
      <c r="A62" s="3">
        <f>mgL!A62</f>
        <v>59</v>
      </c>
      <c r="B62" s="3" t="str">
        <f>mgL!B62</f>
        <v>A3</v>
      </c>
      <c r="C62" s="3">
        <f>mgL!C62</f>
        <v>13</v>
      </c>
      <c r="D62" s="3">
        <f>mgL!D62</f>
        <v>319340</v>
      </c>
      <c r="E62" s="3">
        <f>mgL!E62</f>
        <v>5802969</v>
      </c>
      <c r="F62" s="3">
        <f>mgL!F62</f>
        <v>11.05</v>
      </c>
      <c r="G62" s="3">
        <f>mgL!G62</f>
        <v>-7.95</v>
      </c>
      <c r="H62" s="3">
        <f>mgL!H62</f>
        <v>-8.1</v>
      </c>
      <c r="I62" s="3" t="str">
        <f>mgL!I62</f>
        <v>GWO</v>
      </c>
      <c r="J62" s="3">
        <f>mgL!J62</f>
        <v>31929</v>
      </c>
      <c r="K62" s="3">
        <f>mgL!K62</f>
        <v>0</v>
      </c>
      <c r="L62" s="3">
        <f>mgL!L62</f>
        <v>0</v>
      </c>
      <c r="M62" s="3">
        <f>IF(mgL!M62=0,7,mgL!M62)</f>
        <v>7</v>
      </c>
      <c r="N62" s="3">
        <f>IF(mgL!N62&lt;0.1,10,mgL!N62)</f>
        <v>10</v>
      </c>
      <c r="O62" s="4">
        <f>mgL!O62/22.989</f>
        <v>0.78298316586193395</v>
      </c>
      <c r="P62" s="4">
        <f>mgL!P62/39.098</f>
        <v>3.3249782597575328E-2</v>
      </c>
      <c r="Q62" s="4">
        <f>mgL!Q62/24.305</f>
        <v>0.24686278543509566</v>
      </c>
      <c r="R62" s="4">
        <f>mgL!R62/40.078</f>
        <v>1.7465941414242225</v>
      </c>
      <c r="S62" s="4">
        <f>mgL!S62/(14.007+4*1.008)</f>
        <v>7.7609623593325574E-3</v>
      </c>
      <c r="T62" s="5">
        <f>mgL!T62/35.453</f>
        <v>0.78977801596479835</v>
      </c>
      <c r="U62" s="5">
        <f>mgL!U62/(1.008+12.011+3*15.999)</f>
        <v>2.3928149993444343</v>
      </c>
      <c r="V62" s="5">
        <f>mgL!V62/(12.011+3*15.999)</f>
        <v>0</v>
      </c>
      <c r="W62" s="5">
        <f>mgL!W62/(32.066+4*15.999)</f>
        <v>1.0097645270762632</v>
      </c>
      <c r="X62" s="5">
        <f>mgL!X62/(14.007+3*15.999)</f>
        <v>0</v>
      </c>
      <c r="Y62" s="6">
        <f>mgL!Y62/(14.007+2*15.999)</f>
        <v>0</v>
      </c>
      <c r="Z62" s="6">
        <f>mgL!Z62/55.847</f>
        <v>0.17010761544935268</v>
      </c>
      <c r="AA62" s="6">
        <f>mgL!AA62/54.931</f>
        <v>9.2843749431104489E-3</v>
      </c>
      <c r="AB62" s="6">
        <f>mgL!AB62/26.982</f>
        <v>0</v>
      </c>
      <c r="AC62" s="6">
        <f>mgL!AC62/(28.086+2*15.999)</f>
        <v>0.21969243059716395</v>
      </c>
      <c r="AD62" s="6">
        <f>mgL!AD62/(30.974+4*15.999)</f>
        <v>4.211856375697589E-4</v>
      </c>
      <c r="AE62" s="6">
        <f>mgL!AE62/30.974</f>
        <v>0</v>
      </c>
      <c r="AF62" s="6">
        <f>mgL!AF62/12.011</f>
        <v>0</v>
      </c>
      <c r="AG62" s="6">
        <f>mgL!AG62/18.998</f>
        <v>0</v>
      </c>
      <c r="AH62" s="6">
        <f>mgL!AH62/(32.066+1.008)</f>
        <v>0</v>
      </c>
      <c r="AI62" s="6">
        <f>mgL!AI62/207.2</f>
        <v>0</v>
      </c>
      <c r="AJ62" s="6">
        <f>mgL!AJ62/65.39</f>
        <v>0</v>
      </c>
      <c r="AK62" s="6">
        <f>mgL!AK62/112.411</f>
        <v>0</v>
      </c>
      <c r="AL62" s="10">
        <f>mgL!AL62/(2*15.999)</f>
        <v>0</v>
      </c>
      <c r="AM62" s="10">
        <f>mgL!AM62/(12.011+2*15.999)</f>
        <v>0</v>
      </c>
      <c r="AN62" s="10">
        <f>mgL!AN62/(2*1.008+32.066)</f>
        <v>0</v>
      </c>
      <c r="AO62" s="10">
        <f>mgL!AO62/(12.011+4*1.008)</f>
        <v>0</v>
      </c>
      <c r="AP62" s="11" t="str">
        <f t="shared" si="2"/>
        <v>g2-CaMIX</v>
      </c>
      <c r="AQ62" s="3">
        <f t="shared" si="3"/>
        <v>1.6</v>
      </c>
    </row>
    <row r="63" spans="1:43" x14ac:dyDescent="0.25">
      <c r="A63" s="3">
        <f>mgL!A63</f>
        <v>60</v>
      </c>
      <c r="B63" s="3" t="str">
        <f>mgL!B63</f>
        <v>A3</v>
      </c>
      <c r="C63" s="3">
        <f>mgL!C63</f>
        <v>14</v>
      </c>
      <c r="D63" s="3">
        <f>mgL!D63</f>
        <v>319340</v>
      </c>
      <c r="E63" s="3">
        <f>mgL!E63</f>
        <v>5802969</v>
      </c>
      <c r="F63" s="3">
        <f>mgL!F63</f>
        <v>11.05</v>
      </c>
      <c r="G63" s="3">
        <f>mgL!G63</f>
        <v>-9.9499999999999993</v>
      </c>
      <c r="H63" s="3">
        <f>mgL!H63</f>
        <v>-10.1</v>
      </c>
      <c r="I63" s="3" t="str">
        <f>mgL!I63</f>
        <v>GWO</v>
      </c>
      <c r="J63" s="3">
        <f>mgL!J63</f>
        <v>31929</v>
      </c>
      <c r="K63" s="3">
        <f>mgL!K63</f>
        <v>0</v>
      </c>
      <c r="L63" s="3">
        <f>mgL!L63</f>
        <v>0</v>
      </c>
      <c r="M63" s="3">
        <f>IF(mgL!M63=0,7,mgL!M63)</f>
        <v>7.79</v>
      </c>
      <c r="N63" s="3">
        <f>IF(mgL!N63&lt;0.1,10,mgL!N63)</f>
        <v>10</v>
      </c>
      <c r="O63" s="4">
        <f>mgL!O63/22.989</f>
        <v>0.56548784201139679</v>
      </c>
      <c r="P63" s="4">
        <f>mgL!P63/39.098</f>
        <v>2.8134431428717584E-2</v>
      </c>
      <c r="Q63" s="4">
        <f>mgL!Q63/24.305</f>
        <v>0.16868957004731536</v>
      </c>
      <c r="R63" s="4">
        <f>mgL!R63/40.078</f>
        <v>1.6966914516692448</v>
      </c>
      <c r="S63" s="4">
        <f>mgL!S63/(14.007+4*1.008)</f>
        <v>4.9891900881423572E-3</v>
      </c>
      <c r="T63" s="5">
        <f>mgL!T63/35.453</f>
        <v>0.64874622739965582</v>
      </c>
      <c r="U63" s="5">
        <f>mgL!U63/(1.008+12.011+3*15.999)</f>
        <v>2.7697653074603386</v>
      </c>
      <c r="V63" s="5">
        <f>mgL!V63/(12.011+3*15.999)</f>
        <v>0</v>
      </c>
      <c r="W63" s="5">
        <f>mgL!W63/(32.066+4*15.999)</f>
        <v>0.57254689679581927</v>
      </c>
      <c r="X63" s="5">
        <f>mgL!X63/(14.007+3*15.999)</f>
        <v>0</v>
      </c>
      <c r="Y63" s="6">
        <f>mgL!Y63/(14.007+2*15.999)</f>
        <v>0</v>
      </c>
      <c r="Z63" s="6">
        <f>mgL!Z63/55.847</f>
        <v>7.3414865614983782E-2</v>
      </c>
      <c r="AA63" s="6">
        <f>mgL!AA63/54.931</f>
        <v>4.0050244852633306E-3</v>
      </c>
      <c r="AB63" s="6">
        <f>mgL!AB63/26.982</f>
        <v>0</v>
      </c>
      <c r="AC63" s="6">
        <f>mgL!AC63/(28.086+2*15.999)</f>
        <v>0.22801411357432924</v>
      </c>
      <c r="AD63" s="6">
        <f>mgL!AD63/(30.974+4*15.999)</f>
        <v>4.211856375697589E-4</v>
      </c>
      <c r="AE63" s="6">
        <f>mgL!AE63/30.974</f>
        <v>0</v>
      </c>
      <c r="AF63" s="6">
        <f>mgL!AF63/12.011</f>
        <v>0</v>
      </c>
      <c r="AG63" s="6">
        <f>mgL!AG63/18.998</f>
        <v>0</v>
      </c>
      <c r="AH63" s="6">
        <f>mgL!AH63/(32.066+1.008)</f>
        <v>0</v>
      </c>
      <c r="AI63" s="6">
        <f>mgL!AI63/207.2</f>
        <v>0</v>
      </c>
      <c r="AJ63" s="6">
        <f>mgL!AJ63/65.39</f>
        <v>0</v>
      </c>
      <c r="AK63" s="6">
        <f>mgL!AK63/112.411</f>
        <v>0</v>
      </c>
      <c r="AL63" s="10">
        <f>mgL!AL63/(2*15.999)</f>
        <v>0</v>
      </c>
      <c r="AM63" s="10">
        <f>mgL!AM63/(12.011+2*15.999)</f>
        <v>0</v>
      </c>
      <c r="AN63" s="10">
        <f>mgL!AN63/(2*1.008+32.066)</f>
        <v>0</v>
      </c>
      <c r="AO63" s="10">
        <f>mgL!AO63/(12.011+4*1.008)</f>
        <v>0</v>
      </c>
      <c r="AP63" s="11" t="str">
        <f t="shared" si="2"/>
        <v>g2-CaHCO3</v>
      </c>
      <c r="AQ63" s="3">
        <f t="shared" si="3"/>
        <v>1.8</v>
      </c>
    </row>
    <row r="64" spans="1:43" x14ac:dyDescent="0.25">
      <c r="A64" s="3">
        <f>mgL!A64</f>
        <v>61</v>
      </c>
      <c r="B64" s="3" t="str">
        <f>mgL!B64</f>
        <v>A3</v>
      </c>
      <c r="C64" s="3">
        <f>mgL!C64</f>
        <v>15</v>
      </c>
      <c r="D64" s="3">
        <f>mgL!D64</f>
        <v>319340</v>
      </c>
      <c r="E64" s="3">
        <f>mgL!E64</f>
        <v>5802969</v>
      </c>
      <c r="F64" s="3">
        <f>mgL!F64</f>
        <v>11.05</v>
      </c>
      <c r="G64" s="3">
        <f>mgL!G64</f>
        <v>-13.95</v>
      </c>
      <c r="H64" s="3">
        <f>mgL!H64</f>
        <v>-14.1</v>
      </c>
      <c r="I64" s="3" t="str">
        <f>mgL!I64</f>
        <v>GWO</v>
      </c>
      <c r="J64" s="3">
        <f>mgL!J64</f>
        <v>31929</v>
      </c>
      <c r="K64" s="3">
        <f>mgL!K64</f>
        <v>0</v>
      </c>
      <c r="L64" s="3">
        <f>mgL!L64</f>
        <v>0</v>
      </c>
      <c r="M64" s="3">
        <f>IF(mgL!M64=0,7,mgL!M64)</f>
        <v>7.89</v>
      </c>
      <c r="N64" s="3">
        <f>IF(mgL!N64&lt;0.1,10,mgL!N64)</f>
        <v>10</v>
      </c>
      <c r="O64" s="4">
        <f>mgL!O64/22.989</f>
        <v>0.65248597155161159</v>
      </c>
      <c r="P64" s="4">
        <f>mgL!P64/39.098</f>
        <v>2.8134431428717584E-2</v>
      </c>
      <c r="Q64" s="4">
        <f>mgL!Q64/24.305</f>
        <v>0.152232051018309</v>
      </c>
      <c r="R64" s="4">
        <f>mgL!R64/40.078</f>
        <v>1.8713508658116671</v>
      </c>
      <c r="S64" s="4">
        <f>mgL!S64/(14.007+4*1.008)</f>
        <v>3.8804811796662787E-3</v>
      </c>
      <c r="T64" s="5">
        <f>mgL!T64/35.453</f>
        <v>0.64874622739965582</v>
      </c>
      <c r="U64" s="5">
        <f>mgL!U64/(1.008+12.011+3*15.999)</f>
        <v>2.8353218827848434</v>
      </c>
      <c r="V64" s="5">
        <f>mgL!V64/(12.011+3*15.999)</f>
        <v>0</v>
      </c>
      <c r="W64" s="5">
        <f>mgL!W64/(32.066+4*15.999)</f>
        <v>0.74951593762361801</v>
      </c>
      <c r="X64" s="5">
        <f>mgL!X64/(14.007+3*15.999)</f>
        <v>0</v>
      </c>
      <c r="Y64" s="6">
        <f>mgL!Y64/(14.007+2*15.999)</f>
        <v>0</v>
      </c>
      <c r="Z64" s="6">
        <f>mgL!Z64/55.847</f>
        <v>4.2974555481941734E-2</v>
      </c>
      <c r="AA64" s="6">
        <f>mgL!AA64/54.931</f>
        <v>2.0025122426316653E-3</v>
      </c>
      <c r="AB64" s="6">
        <f>mgL!AB64/26.982</f>
        <v>0</v>
      </c>
      <c r="AC64" s="6">
        <f>mgL!AC64/(28.086+2*15.999)</f>
        <v>0.21303508421543174</v>
      </c>
      <c r="AD64" s="6">
        <f>mgL!AD64/(30.974+4*15.999)</f>
        <v>4.211856375697589E-4</v>
      </c>
      <c r="AE64" s="6">
        <f>mgL!AE64/30.974</f>
        <v>0</v>
      </c>
      <c r="AF64" s="6">
        <f>mgL!AF64/12.011</f>
        <v>0</v>
      </c>
      <c r="AG64" s="6">
        <f>mgL!AG64/18.998</f>
        <v>0</v>
      </c>
      <c r="AH64" s="6">
        <f>mgL!AH64/(32.066+1.008)</f>
        <v>0</v>
      </c>
      <c r="AI64" s="6">
        <f>mgL!AI64/207.2</f>
        <v>0</v>
      </c>
      <c r="AJ64" s="6">
        <f>mgL!AJ64/65.39</f>
        <v>0</v>
      </c>
      <c r="AK64" s="6">
        <f>mgL!AK64/112.411</f>
        <v>0</v>
      </c>
      <c r="AL64" s="10">
        <f>mgL!AL64/(2*15.999)</f>
        <v>0</v>
      </c>
      <c r="AM64" s="10">
        <f>mgL!AM64/(12.011+2*15.999)</f>
        <v>0</v>
      </c>
      <c r="AN64" s="10">
        <f>mgL!AN64/(2*1.008+32.066)</f>
        <v>0</v>
      </c>
      <c r="AO64" s="10">
        <f>mgL!AO64/(12.011+4*1.008)</f>
        <v>0</v>
      </c>
      <c r="AP64" s="11" t="str">
        <f t="shared" si="2"/>
        <v>g2-CaHCO3</v>
      </c>
      <c r="AQ64" s="3">
        <f t="shared" si="3"/>
        <v>2.1</v>
      </c>
    </row>
    <row r="65" spans="1:43" x14ac:dyDescent="0.25">
      <c r="A65" s="3">
        <f>mgL!A65</f>
        <v>62</v>
      </c>
      <c r="B65" s="3" t="str">
        <f>mgL!B65</f>
        <v>A3</v>
      </c>
      <c r="C65" s="3">
        <f>mgL!C65</f>
        <v>16</v>
      </c>
      <c r="D65" s="3">
        <f>mgL!D65</f>
        <v>319340</v>
      </c>
      <c r="E65" s="3">
        <f>mgL!E65</f>
        <v>5802969</v>
      </c>
      <c r="F65" s="3">
        <f>mgL!F65</f>
        <v>11.05</v>
      </c>
      <c r="G65" s="3">
        <f>mgL!G65</f>
        <v>-17.95</v>
      </c>
      <c r="H65" s="3">
        <f>mgL!H65</f>
        <v>-18.100000000000001</v>
      </c>
      <c r="I65" s="3" t="str">
        <f>mgL!I65</f>
        <v>GWO</v>
      </c>
      <c r="J65" s="3">
        <f>mgL!J65</f>
        <v>31929</v>
      </c>
      <c r="K65" s="3">
        <f>mgL!K65</f>
        <v>0</v>
      </c>
      <c r="L65" s="3">
        <f>mgL!L65</f>
        <v>0</v>
      </c>
      <c r="M65" s="3">
        <f>IF(mgL!M65=0,7,mgL!M65)</f>
        <v>6.58</v>
      </c>
      <c r="N65" s="3">
        <f>IF(mgL!N65&lt;0.1,10,mgL!N65)</f>
        <v>10</v>
      </c>
      <c r="O65" s="4">
        <f>mgL!O65/22.989</f>
        <v>0.38714167645395625</v>
      </c>
      <c r="P65" s="4">
        <f>mgL!P65/39.098</f>
        <v>2.3019080259859839E-2</v>
      </c>
      <c r="Q65" s="4">
        <f>mgL!Q65/24.305</f>
        <v>0.10285949393128986</v>
      </c>
      <c r="R65" s="4">
        <f>mgL!R65/40.078</f>
        <v>1.2226158989969558</v>
      </c>
      <c r="S65" s="4">
        <f>mgL!S65/(14.007+4*1.008)</f>
        <v>3.3261267254282383E-3</v>
      </c>
      <c r="T65" s="5">
        <f>mgL!T65/35.453</f>
        <v>0.50771443883451328</v>
      </c>
      <c r="U65" s="5">
        <f>mgL!U65/(1.008+12.011+3*15.999)</f>
        <v>1.9830864035662779</v>
      </c>
      <c r="V65" s="5">
        <f>mgL!V65/(12.011+3*15.999)</f>
        <v>0</v>
      </c>
      <c r="W65" s="5">
        <f>mgL!W65/(32.066+4*15.999)</f>
        <v>0.33311819449938579</v>
      </c>
      <c r="X65" s="5">
        <f>mgL!X65/(14.007+3*15.999)</f>
        <v>0</v>
      </c>
      <c r="Y65" s="6">
        <f>mgL!Y65/(14.007+2*15.999)</f>
        <v>0</v>
      </c>
      <c r="Z65" s="6">
        <f>mgL!Z65/55.847</f>
        <v>5.2822891113220048E-2</v>
      </c>
      <c r="AA65" s="6">
        <f>mgL!AA65/54.931</f>
        <v>2.0025122426316653E-3</v>
      </c>
      <c r="AB65" s="6">
        <f>mgL!AB65/26.982</f>
        <v>0</v>
      </c>
      <c r="AC65" s="6">
        <f>mgL!AC65/(28.086+2*15.999)</f>
        <v>0.26962252846015577</v>
      </c>
      <c r="AD65" s="6">
        <f>mgL!AD65/(30.974+4*15.999)</f>
        <v>5.2648204696219866E-4</v>
      </c>
      <c r="AE65" s="6">
        <f>mgL!AE65/30.974</f>
        <v>0</v>
      </c>
      <c r="AF65" s="6">
        <f>mgL!AF65/12.011</f>
        <v>0</v>
      </c>
      <c r="AG65" s="6">
        <f>mgL!AG65/18.998</f>
        <v>0</v>
      </c>
      <c r="AH65" s="6">
        <f>mgL!AH65/(32.066+1.008)</f>
        <v>0</v>
      </c>
      <c r="AI65" s="6">
        <f>mgL!AI65/207.2</f>
        <v>0</v>
      </c>
      <c r="AJ65" s="6">
        <f>mgL!AJ65/65.39</f>
        <v>0</v>
      </c>
      <c r="AK65" s="6">
        <f>mgL!AK65/112.411</f>
        <v>0</v>
      </c>
      <c r="AL65" s="10">
        <f>mgL!AL65/(2*15.999)</f>
        <v>0</v>
      </c>
      <c r="AM65" s="10">
        <f>mgL!AM65/(12.011+2*15.999)</f>
        <v>0</v>
      </c>
      <c r="AN65" s="10">
        <f>mgL!AN65/(2*1.008+32.066)</f>
        <v>0</v>
      </c>
      <c r="AO65" s="10">
        <f>mgL!AO65/(12.011+4*1.008)</f>
        <v>0</v>
      </c>
      <c r="AP65" s="11" t="str">
        <f t="shared" si="2"/>
        <v>g1-CaHCO3</v>
      </c>
      <c r="AQ65" s="3">
        <f t="shared" si="3"/>
        <v>1</v>
      </c>
    </row>
    <row r="66" spans="1:43" x14ac:dyDescent="0.25">
      <c r="A66" s="3">
        <f>mgL!A66</f>
        <v>63</v>
      </c>
      <c r="B66" s="3" t="str">
        <f>mgL!B66</f>
        <v>A3</v>
      </c>
      <c r="C66" s="3">
        <f>mgL!C66</f>
        <v>17</v>
      </c>
      <c r="D66" s="3">
        <f>mgL!D66</f>
        <v>319340</v>
      </c>
      <c r="E66" s="3">
        <f>mgL!E66</f>
        <v>5802969</v>
      </c>
      <c r="F66" s="3">
        <f>mgL!F66</f>
        <v>11.05</v>
      </c>
      <c r="G66" s="3">
        <f>mgL!G66</f>
        <v>-22.95</v>
      </c>
      <c r="H66" s="3">
        <f>mgL!H66</f>
        <v>-23.1</v>
      </c>
      <c r="I66" s="3" t="str">
        <f>mgL!I66</f>
        <v>GWO</v>
      </c>
      <c r="J66" s="3">
        <f>mgL!J66</f>
        <v>31929</v>
      </c>
      <c r="K66" s="3">
        <f>mgL!K66</f>
        <v>0</v>
      </c>
      <c r="L66" s="3">
        <f>mgL!L66</f>
        <v>0</v>
      </c>
      <c r="M66" s="3">
        <f>IF(mgL!M66=0,7,mgL!M66)</f>
        <v>6.23</v>
      </c>
      <c r="N66" s="3">
        <f>IF(mgL!N66&lt;0.1,10,mgL!N66)</f>
        <v>10</v>
      </c>
      <c r="O66" s="4">
        <f>mgL!O66/22.989</f>
        <v>0.3610422375918918</v>
      </c>
      <c r="P66" s="4">
        <f>mgL!P66/39.098</f>
        <v>2.5576755844288711E-2</v>
      </c>
      <c r="Q66" s="4">
        <f>mgL!Q66/24.305</f>
        <v>7.4058835630528702E-2</v>
      </c>
      <c r="R66" s="4">
        <f>mgL!R66/40.078</f>
        <v>0.84834572583462242</v>
      </c>
      <c r="S66" s="4">
        <f>mgL!S66/(14.007+4*1.008)</f>
        <v>3.3261267254282383E-3</v>
      </c>
      <c r="T66" s="5">
        <f>mgL!T66/35.453</f>
        <v>0.36668265026937069</v>
      </c>
      <c r="U66" s="5">
        <f>mgL!U66/(1.008+12.011+3*15.999)</f>
        <v>1.5569686639569948</v>
      </c>
      <c r="V66" s="5">
        <f>mgL!V66/(12.011+3*15.999)</f>
        <v>0</v>
      </c>
      <c r="W66" s="5">
        <f>mgL!W66/(32.066+4*15.999)</f>
        <v>0.20819887156211611</v>
      </c>
      <c r="X66" s="5">
        <f>mgL!X66/(14.007+3*15.999)</f>
        <v>0</v>
      </c>
      <c r="Y66" s="6">
        <f>mgL!Y66/(14.007+2*15.999)</f>
        <v>0</v>
      </c>
      <c r="Z66" s="6">
        <f>mgL!Z66/55.847</f>
        <v>0.12176124053216823</v>
      </c>
      <c r="AA66" s="6">
        <f>mgL!AA66/54.931</f>
        <v>5.2793504578471174E-3</v>
      </c>
      <c r="AB66" s="6">
        <f>mgL!AB66/26.982</f>
        <v>0</v>
      </c>
      <c r="AC66" s="6">
        <f>mgL!AC66/(28.086+2*15.999)</f>
        <v>0.29125890420078554</v>
      </c>
      <c r="AD66" s="6">
        <f>mgL!AD66/(30.974+4*15.999)</f>
        <v>5.2648204696219866E-4</v>
      </c>
      <c r="AE66" s="6">
        <f>mgL!AE66/30.974</f>
        <v>0</v>
      </c>
      <c r="AF66" s="6">
        <f>mgL!AF66/12.011</f>
        <v>0</v>
      </c>
      <c r="AG66" s="6">
        <f>mgL!AG66/18.998</f>
        <v>0</v>
      </c>
      <c r="AH66" s="6">
        <f>mgL!AH66/(32.066+1.008)</f>
        <v>0</v>
      </c>
      <c r="AI66" s="6">
        <f>mgL!AI66/207.2</f>
        <v>0</v>
      </c>
      <c r="AJ66" s="6">
        <f>mgL!AJ66/65.39</f>
        <v>0</v>
      </c>
      <c r="AK66" s="6">
        <f>mgL!AK66/112.411</f>
        <v>0</v>
      </c>
      <c r="AL66" s="10">
        <f>mgL!AL66/(2*15.999)</f>
        <v>0</v>
      </c>
      <c r="AM66" s="10">
        <f>mgL!AM66/(12.011+2*15.999)</f>
        <v>0</v>
      </c>
      <c r="AN66" s="10">
        <f>mgL!AN66/(2*1.008+32.066)</f>
        <v>0</v>
      </c>
      <c r="AO66" s="10">
        <f>mgL!AO66/(12.011+4*1.008)</f>
        <v>0</v>
      </c>
      <c r="AP66" s="11" t="str">
        <f t="shared" si="2"/>
        <v>g1-CaHCO3</v>
      </c>
      <c r="AQ66" s="3">
        <f t="shared" si="3"/>
        <v>0.9</v>
      </c>
    </row>
    <row r="67" spans="1:43" x14ac:dyDescent="0.25">
      <c r="A67" s="3">
        <f>mgL!A67</f>
        <v>64</v>
      </c>
      <c r="B67" s="3" t="str">
        <f>mgL!B67</f>
        <v>A3</v>
      </c>
      <c r="C67" s="3">
        <f>mgL!C67</f>
        <v>18</v>
      </c>
      <c r="D67" s="3">
        <f>mgL!D67</f>
        <v>319340</v>
      </c>
      <c r="E67" s="3">
        <f>mgL!E67</f>
        <v>5802969</v>
      </c>
      <c r="F67" s="3">
        <f>mgL!F67</f>
        <v>11.05</v>
      </c>
      <c r="G67" s="3">
        <f>mgL!G67</f>
        <v>-26.95</v>
      </c>
      <c r="H67" s="3">
        <f>mgL!H67</f>
        <v>-27.1</v>
      </c>
      <c r="I67" s="3" t="str">
        <f>mgL!I67</f>
        <v>GWO</v>
      </c>
      <c r="J67" s="3">
        <f>mgL!J67</f>
        <v>31929</v>
      </c>
      <c r="K67" s="3">
        <f>mgL!K67</f>
        <v>0</v>
      </c>
      <c r="L67" s="3">
        <f>mgL!L67</f>
        <v>0</v>
      </c>
      <c r="M67" s="3">
        <f>IF(mgL!M67=0,7,mgL!M67)</f>
        <v>6.13</v>
      </c>
      <c r="N67" s="3">
        <f>IF(mgL!N67&lt;0.1,10,mgL!N67)</f>
        <v>10</v>
      </c>
      <c r="O67" s="4">
        <f>mgL!O67/22.989</f>
        <v>0.60898690678150413</v>
      </c>
      <c r="P67" s="4">
        <f>mgL!P67/39.098</f>
        <v>3.580745818200419E-2</v>
      </c>
      <c r="Q67" s="4">
        <f>mgL!Q67/24.305</f>
        <v>0.13166015223205102</v>
      </c>
      <c r="R67" s="4">
        <f>mgL!R67/40.078</f>
        <v>1.397275313139378</v>
      </c>
      <c r="S67" s="4">
        <f>mgL!S67/(14.007+4*1.008)</f>
        <v>7.206607905094517E-3</v>
      </c>
      <c r="T67" s="5">
        <f>mgL!T67/35.453</f>
        <v>0.76157165825176987</v>
      </c>
      <c r="U67" s="5">
        <f>mgL!U67/(1.008+12.011+3*15.999)</f>
        <v>1.9175298282417728</v>
      </c>
      <c r="V67" s="5">
        <f>mgL!V67/(12.011+3*15.999)</f>
        <v>0</v>
      </c>
      <c r="W67" s="5">
        <f>mgL!W67/(32.066+4*15.999)</f>
        <v>0.64541650184255994</v>
      </c>
      <c r="X67" s="5">
        <f>mgL!X67/(14.007+3*15.999)</f>
        <v>0</v>
      </c>
      <c r="Y67" s="6">
        <f>mgL!Y67/(14.007+2*15.999)</f>
        <v>0</v>
      </c>
      <c r="Z67" s="6">
        <f>mgL!Z67/55.847</f>
        <v>0.31872795315773456</v>
      </c>
      <c r="AA67" s="6">
        <f>mgL!AA67/54.931</f>
        <v>1.2743259725837869E-2</v>
      </c>
      <c r="AB67" s="6">
        <f>mgL!AB67/26.982</f>
        <v>0</v>
      </c>
      <c r="AC67" s="6">
        <f>mgL!AC67/(28.086+2*15.999)</f>
        <v>0.26296518207842356</v>
      </c>
      <c r="AD67" s="6">
        <f>mgL!AD67/(30.974+4*15.999)</f>
        <v>5.2648204696219866E-4</v>
      </c>
      <c r="AE67" s="6">
        <f>mgL!AE67/30.974</f>
        <v>0</v>
      </c>
      <c r="AF67" s="6">
        <f>mgL!AF67/12.011</f>
        <v>0</v>
      </c>
      <c r="AG67" s="6">
        <f>mgL!AG67/18.998</f>
        <v>0</v>
      </c>
      <c r="AH67" s="6">
        <f>mgL!AH67/(32.066+1.008)</f>
        <v>0</v>
      </c>
      <c r="AI67" s="6">
        <f>mgL!AI67/207.2</f>
        <v>0</v>
      </c>
      <c r="AJ67" s="6">
        <f>mgL!AJ67/65.39</f>
        <v>0</v>
      </c>
      <c r="AK67" s="6">
        <f>mgL!AK67/112.411</f>
        <v>0</v>
      </c>
      <c r="AL67" s="10">
        <f>mgL!AL67/(2*15.999)</f>
        <v>0</v>
      </c>
      <c r="AM67" s="10">
        <f>mgL!AM67/(12.011+2*15.999)</f>
        <v>0</v>
      </c>
      <c r="AN67" s="10">
        <f>mgL!AN67/(2*1.008+32.066)</f>
        <v>0</v>
      </c>
      <c r="AO67" s="10">
        <f>mgL!AO67/(12.011+4*1.008)</f>
        <v>0</v>
      </c>
      <c r="AP67" s="11" t="str">
        <f t="shared" si="2"/>
        <v>g1-CaMIX</v>
      </c>
      <c r="AQ67" s="3">
        <f t="shared" si="3"/>
        <v>1.9</v>
      </c>
    </row>
    <row r="68" spans="1:43" x14ac:dyDescent="0.25">
      <c r="A68" s="3">
        <f>mgL!A68</f>
        <v>65</v>
      </c>
      <c r="B68" s="3" t="str">
        <f>mgL!B68</f>
        <v>A3</v>
      </c>
      <c r="C68" s="3">
        <f>mgL!C68</f>
        <v>19</v>
      </c>
      <c r="D68" s="3">
        <f>mgL!D68</f>
        <v>319340</v>
      </c>
      <c r="E68" s="3">
        <f>mgL!E68</f>
        <v>5802969</v>
      </c>
      <c r="F68" s="3">
        <f>mgL!F68</f>
        <v>11.05</v>
      </c>
      <c r="G68" s="3">
        <f>mgL!G68</f>
        <v>-30.95</v>
      </c>
      <c r="H68" s="3">
        <f>mgL!H68</f>
        <v>-31.1</v>
      </c>
      <c r="I68" s="3" t="str">
        <f>mgL!I68</f>
        <v>GWO</v>
      </c>
      <c r="J68" s="3">
        <f>mgL!J68</f>
        <v>31929</v>
      </c>
      <c r="K68" s="3">
        <f>mgL!K68</f>
        <v>0</v>
      </c>
      <c r="L68" s="3">
        <f>mgL!L68</f>
        <v>0</v>
      </c>
      <c r="M68" s="3">
        <f>IF(mgL!M68=0,7,mgL!M68)</f>
        <v>6.23</v>
      </c>
      <c r="N68" s="3">
        <f>IF(mgL!N68&lt;0.1,10,mgL!N68)</f>
        <v>10</v>
      </c>
      <c r="O68" s="4">
        <f>mgL!O68/22.989</f>
        <v>0.3958414894079777</v>
      </c>
      <c r="P68" s="4">
        <f>mgL!P68/39.098</f>
        <v>3.0692107013146452E-2</v>
      </c>
      <c r="Q68" s="4">
        <f>mgL!Q68/24.305</f>
        <v>9.8745114174038265E-2</v>
      </c>
      <c r="R68" s="4">
        <f>mgL!R68/40.078</f>
        <v>0.92319976046708907</v>
      </c>
      <c r="S68" s="4">
        <f>mgL!S68/(14.007+4*1.008)</f>
        <v>3.8804811796662787E-3</v>
      </c>
      <c r="T68" s="5">
        <f>mgL!T68/35.453</f>
        <v>0.50771443883451328</v>
      </c>
      <c r="U68" s="5">
        <f>mgL!U68/(1.008+12.011+3*15.999)</f>
        <v>1.5405795201258687</v>
      </c>
      <c r="V68" s="5">
        <f>mgL!V68/(12.011+3*15.999)</f>
        <v>0</v>
      </c>
      <c r="W68" s="5">
        <f>mgL!W68/(32.066+4*15.999)</f>
        <v>0.28106847660885675</v>
      </c>
      <c r="X68" s="5">
        <f>mgL!X68/(14.007+3*15.999)</f>
        <v>0</v>
      </c>
      <c r="Y68" s="6">
        <f>mgL!Y68/(14.007+2*15.999)</f>
        <v>0</v>
      </c>
      <c r="Z68" s="6">
        <f>mgL!Z68/55.847</f>
        <v>0.23636005515067951</v>
      </c>
      <c r="AA68" s="6">
        <f>mgL!AA68/54.931</f>
        <v>9.2843749431104489E-3</v>
      </c>
      <c r="AB68" s="6">
        <f>mgL!AB68/26.982</f>
        <v>0</v>
      </c>
      <c r="AC68" s="6">
        <f>mgL!AC68/(28.086+2*15.999)</f>
        <v>0.29125890420078554</v>
      </c>
      <c r="AD68" s="6">
        <f>mgL!AD68/(30.974+4*15.999)</f>
        <v>5.2648204696219866E-4</v>
      </c>
      <c r="AE68" s="6">
        <f>mgL!AE68/30.974</f>
        <v>0</v>
      </c>
      <c r="AF68" s="6">
        <f>mgL!AF68/12.011</f>
        <v>0</v>
      </c>
      <c r="AG68" s="6">
        <f>mgL!AG68/18.998</f>
        <v>0</v>
      </c>
      <c r="AH68" s="6">
        <f>mgL!AH68/(32.066+1.008)</f>
        <v>0</v>
      </c>
      <c r="AI68" s="6">
        <f>mgL!AI68/207.2</f>
        <v>0</v>
      </c>
      <c r="AJ68" s="6">
        <f>mgL!AJ68/65.39</f>
        <v>0</v>
      </c>
      <c r="AK68" s="6">
        <f>mgL!AK68/112.411</f>
        <v>0</v>
      </c>
      <c r="AL68" s="10">
        <f>mgL!AL68/(2*15.999)</f>
        <v>0</v>
      </c>
      <c r="AM68" s="10">
        <f>mgL!AM68/(12.011+2*15.999)</f>
        <v>0</v>
      </c>
      <c r="AN68" s="10">
        <f>mgL!AN68/(2*1.008+32.066)</f>
        <v>0</v>
      </c>
      <c r="AO68" s="10">
        <f>mgL!AO68/(12.011+4*1.008)</f>
        <v>0</v>
      </c>
      <c r="AP68" s="11" t="str">
        <f t="shared" si="2"/>
        <v>g1-CaHCO3</v>
      </c>
      <c r="AQ68" s="3">
        <f t="shared" si="3"/>
        <v>1.1000000000000001</v>
      </c>
    </row>
    <row r="69" spans="1:43" x14ac:dyDescent="0.25">
      <c r="A69" s="3">
        <f>mgL!A69</f>
        <v>66</v>
      </c>
      <c r="B69" s="3" t="str">
        <f>mgL!B69</f>
        <v>A3</v>
      </c>
      <c r="C69" s="3">
        <f>mgL!C69</f>
        <v>20</v>
      </c>
      <c r="D69" s="3">
        <f>mgL!D69</f>
        <v>319340</v>
      </c>
      <c r="E69" s="3">
        <f>mgL!E69</f>
        <v>5802969</v>
      </c>
      <c r="F69" s="3">
        <f>mgL!F69</f>
        <v>11.05</v>
      </c>
      <c r="G69" s="3">
        <f>mgL!G69</f>
        <v>-34.950000000000003</v>
      </c>
      <c r="H69" s="3">
        <f>mgL!H69</f>
        <v>-35.1</v>
      </c>
      <c r="I69" s="3" t="str">
        <f>mgL!I69</f>
        <v>GWO</v>
      </c>
      <c r="J69" s="3">
        <f>mgL!J69</f>
        <v>31929</v>
      </c>
      <c r="K69" s="3">
        <f>mgL!K69</f>
        <v>0</v>
      </c>
      <c r="L69" s="3">
        <f>mgL!L69</f>
        <v>0</v>
      </c>
      <c r="M69" s="3">
        <f>IF(mgL!M69=0,7,mgL!M69)</f>
        <v>5.98</v>
      </c>
      <c r="N69" s="3">
        <f>IF(mgL!N69&lt;0.1,10,mgL!N69)</f>
        <v>10</v>
      </c>
      <c r="O69" s="4">
        <f>mgL!O69/22.989</f>
        <v>0.60898690678150413</v>
      </c>
      <c r="P69" s="4">
        <f>mgL!P69/39.098</f>
        <v>3.580745818200419E-2</v>
      </c>
      <c r="Q69" s="4">
        <f>mgL!Q69/24.305</f>
        <v>0.16868957004731536</v>
      </c>
      <c r="R69" s="4">
        <f>mgL!R69/40.078</f>
        <v>1.2974699336294224</v>
      </c>
      <c r="S69" s="4">
        <f>mgL!S69/(14.007+4*1.008)</f>
        <v>7.206607905094517E-3</v>
      </c>
      <c r="T69" s="5">
        <f>mgL!T69/35.453</f>
        <v>0.78977801596479835</v>
      </c>
      <c r="U69" s="5">
        <f>mgL!U69/(1.008+12.011+3*15.999)</f>
        <v>1.9503081159040252</v>
      </c>
      <c r="V69" s="5">
        <f>mgL!V69/(12.011+3*15.999)</f>
        <v>0</v>
      </c>
      <c r="W69" s="5">
        <f>mgL!W69/(32.066+4*15.999)</f>
        <v>0.60377672753013667</v>
      </c>
      <c r="X69" s="5">
        <f>mgL!X69/(14.007+3*15.999)</f>
        <v>0</v>
      </c>
      <c r="Y69" s="6">
        <f>mgL!Y69/(14.007+2*15.999)</f>
        <v>0</v>
      </c>
      <c r="Z69" s="6">
        <f>mgL!Z69/55.847</f>
        <v>0.37065554103174742</v>
      </c>
      <c r="AA69" s="6">
        <f>mgL!AA69/54.931</f>
        <v>1.3289399428373778E-2</v>
      </c>
      <c r="AB69" s="6">
        <f>mgL!AB69/26.982</f>
        <v>0</v>
      </c>
      <c r="AC69" s="6">
        <f>mgL!AC69/(28.086+2*15.999)</f>
        <v>0.26296518207842356</v>
      </c>
      <c r="AD69" s="6">
        <f>mgL!AD69/(30.974+4*15.999)</f>
        <v>5.2648204696219866E-4</v>
      </c>
      <c r="AE69" s="6">
        <f>mgL!AE69/30.974</f>
        <v>0</v>
      </c>
      <c r="AF69" s="6">
        <f>mgL!AF69/12.011</f>
        <v>0</v>
      </c>
      <c r="AG69" s="6">
        <f>mgL!AG69/18.998</f>
        <v>0</v>
      </c>
      <c r="AH69" s="6">
        <f>mgL!AH69/(32.066+1.008)</f>
        <v>0</v>
      </c>
      <c r="AI69" s="6">
        <f>mgL!AI69/207.2</f>
        <v>0</v>
      </c>
      <c r="AJ69" s="6">
        <f>mgL!AJ69/65.39</f>
        <v>0</v>
      </c>
      <c r="AK69" s="6">
        <f>mgL!AK69/112.411</f>
        <v>0</v>
      </c>
      <c r="AL69" s="10">
        <f>mgL!AL69/(2*15.999)</f>
        <v>0</v>
      </c>
      <c r="AM69" s="10">
        <f>mgL!AM69/(12.011+2*15.999)</f>
        <v>0</v>
      </c>
      <c r="AN69" s="10">
        <f>mgL!AN69/(2*1.008+32.066)</f>
        <v>0</v>
      </c>
      <c r="AO69" s="10">
        <f>mgL!AO69/(12.011+4*1.008)</f>
        <v>0</v>
      </c>
      <c r="AP69" s="11" t="str">
        <f t="shared" ref="AP69:AP132" si="4">CONCATENATE(IF(T69&gt;564.17,"H",IF(T69&gt;282.087,"S",IF(T69&gt;28.21,"b",IF(T69&gt;8.463,"B",IF(T69&gt;4.231,"f",IF(T69&gt;0.846,"F",IF(T69&gt;0.141,"g","G"))))))),IF(U69&lt;=0.5,"*",IF(U69&lt;=1,"0",IF(U69&gt;512,"9",INT(LOG(U69)/LOG(2)+1)))),"-",IF((O69+P69+S69)&gt;(Q69*2+R69*2+10^(-M69)*1000+AB69*3+Z69*2+AA69*2),IF(S69&gt;(O69+P69),"NH4",IF(O69&gt;P69,"Na","K")),IF((R69*2+Q69*2)&gt;(10^(-M69)*1000+AB69*3+Z69*2+AA69*2),IF(R69&gt;Q69,"Ca","Mg"),IF((10^(-M69)*1000+AB69*3)&gt;=(Z69*2+AA69*2),IF((AB69*3)&gt;10^(-M69)*1000,"AL","Fe"),IF(Z69&gt;AA69,"Fe","Mn")))),IF(T69&gt;(W69*2+X69+U69+V69*2),"Cl",IF((U69+V69*2)&gt;(T69+W69*2+X69),IF(U69&gt;V69*2,"HCO3","CO3"),IF((W69*2+X69)&gt;(T69+U69+V69*2),IF((W69*2)&gt;X69,"SO4","NO3"),"MIX"))),IF(ABS((O69+P69+2*Q69)-1.0716*T69)&lt;(0.5),"",IF(((O69+P69+2*Q69)-1.0716*T69)&lt;-0.5,"-","+")))</f>
        <v>g1-CaMIX</v>
      </c>
      <c r="AQ69" s="3">
        <f t="shared" ref="AQ69:AQ132" si="5">ROUND((1.333*ABS(M69-7)+IF(IF(0.67*(W69-0.0232*T69)&gt;0,10*(X69+0.67*(W69-0.0232*T69)),10*X69)&lt;1,0,LN(IF(0.67*(W69-0.0232*T69)&gt;0,10*(X69+0.67*(W69-0.0232*T69)),10*X69))/LN(2)))/(2-2/6),1)</f>
        <v>2</v>
      </c>
    </row>
    <row r="70" spans="1:43" x14ac:dyDescent="0.25">
      <c r="A70" s="3">
        <f>mgL!A70</f>
        <v>67</v>
      </c>
      <c r="B70" s="3" t="str">
        <f>mgL!B70</f>
        <v>A3</v>
      </c>
      <c r="C70" s="3">
        <f>mgL!C70</f>
        <v>21</v>
      </c>
      <c r="D70" s="3">
        <f>mgL!D70</f>
        <v>319340</v>
      </c>
      <c r="E70" s="3">
        <f>mgL!E70</f>
        <v>5802969</v>
      </c>
      <c r="F70" s="3">
        <f>mgL!F70</f>
        <v>11.05</v>
      </c>
      <c r="G70" s="3">
        <f>mgL!G70</f>
        <v>-38.950000000000003</v>
      </c>
      <c r="H70" s="3">
        <f>mgL!H70</f>
        <v>-39.1</v>
      </c>
      <c r="I70" s="3" t="str">
        <f>mgL!I70</f>
        <v>GWO</v>
      </c>
      <c r="J70" s="3">
        <f>mgL!J70</f>
        <v>31929</v>
      </c>
      <c r="K70" s="3">
        <f>mgL!K70</f>
        <v>0</v>
      </c>
      <c r="L70" s="3">
        <f>mgL!L70</f>
        <v>0</v>
      </c>
      <c r="M70" s="3">
        <f>IF(mgL!M70=0,7,mgL!M70)</f>
        <v>5.72</v>
      </c>
      <c r="N70" s="3">
        <f>IF(mgL!N70&lt;0.1,10,mgL!N70)</f>
        <v>10</v>
      </c>
      <c r="O70" s="4">
        <f>mgL!O70/22.989</f>
        <v>0.3436426116838488</v>
      </c>
      <c r="P70" s="4">
        <f>mgL!P70/39.098</f>
        <v>2.8134431428717584E-2</v>
      </c>
      <c r="Q70" s="4">
        <f>mgL!Q70/24.305</f>
        <v>9.8745114174038265E-2</v>
      </c>
      <c r="R70" s="4">
        <f>mgL!R70/40.078</f>
        <v>0.89824841558960022</v>
      </c>
      <c r="S70" s="4">
        <f>mgL!S70/(14.007+4*1.008)</f>
        <v>4.9891900881423572E-3</v>
      </c>
      <c r="T70" s="5">
        <f>mgL!T70/35.453</f>
        <v>0.4513017234084562</v>
      </c>
      <c r="U70" s="5">
        <f>mgL!U70/(1.008+12.011+3*15.999)</f>
        <v>1.5733578077881212</v>
      </c>
      <c r="V70" s="5">
        <f>mgL!V70/(12.011+3*15.999)</f>
        <v>0</v>
      </c>
      <c r="W70" s="5">
        <f>mgL!W70/(32.066+4*15.999)</f>
        <v>0.24983864587453933</v>
      </c>
      <c r="X70" s="5">
        <f>mgL!X70/(14.007+3*15.999)</f>
        <v>0</v>
      </c>
      <c r="Y70" s="6">
        <f>mgL!Y70/(14.007+2*15.999)</f>
        <v>0</v>
      </c>
      <c r="Z70" s="6">
        <f>mgL!Z70/55.847</f>
        <v>0.18801368023349507</v>
      </c>
      <c r="AA70" s="6">
        <f>mgL!AA70/54.931</f>
        <v>6.7357229979428737E-3</v>
      </c>
      <c r="AB70" s="6">
        <f>mgL!AB70/26.982</f>
        <v>0</v>
      </c>
      <c r="AC70" s="6">
        <f>mgL!AC70/(28.086+2*15.999)</f>
        <v>0.2563078356966913</v>
      </c>
      <c r="AD70" s="6">
        <f>mgL!AD70/(30.974+4*15.999)</f>
        <v>6.3177845635463826E-4</v>
      </c>
      <c r="AE70" s="6">
        <f>mgL!AE70/30.974</f>
        <v>0</v>
      </c>
      <c r="AF70" s="6">
        <f>mgL!AF70/12.011</f>
        <v>0</v>
      </c>
      <c r="AG70" s="6">
        <f>mgL!AG70/18.998</f>
        <v>0</v>
      </c>
      <c r="AH70" s="6">
        <f>mgL!AH70/(32.066+1.008)</f>
        <v>0</v>
      </c>
      <c r="AI70" s="6">
        <f>mgL!AI70/207.2</f>
        <v>0</v>
      </c>
      <c r="AJ70" s="6">
        <f>mgL!AJ70/65.39</f>
        <v>0</v>
      </c>
      <c r="AK70" s="6">
        <f>mgL!AK70/112.411</f>
        <v>0</v>
      </c>
      <c r="AL70" s="10">
        <f>mgL!AL70/(2*15.999)</f>
        <v>0</v>
      </c>
      <c r="AM70" s="10">
        <f>mgL!AM70/(12.011+2*15.999)</f>
        <v>0</v>
      </c>
      <c r="AN70" s="10">
        <f>mgL!AN70/(2*1.008+32.066)</f>
        <v>0</v>
      </c>
      <c r="AO70" s="10">
        <f>mgL!AO70/(12.011+4*1.008)</f>
        <v>0</v>
      </c>
      <c r="AP70" s="11" t="str">
        <f t="shared" si="4"/>
        <v>g1-CaHCO3</v>
      </c>
      <c r="AQ70" s="3">
        <f t="shared" si="5"/>
        <v>1.4</v>
      </c>
    </row>
    <row r="71" spans="1:43" x14ac:dyDescent="0.25">
      <c r="A71" s="3">
        <f>mgL!A71</f>
        <v>68</v>
      </c>
      <c r="B71" s="3" t="str">
        <f>mgL!B71</f>
        <v>A3</v>
      </c>
      <c r="C71" s="3">
        <f>mgL!C71</f>
        <v>22</v>
      </c>
      <c r="D71" s="3">
        <f>mgL!D71</f>
        <v>319340</v>
      </c>
      <c r="E71" s="3">
        <f>mgL!E71</f>
        <v>5802969</v>
      </c>
      <c r="F71" s="3">
        <f>mgL!F71</f>
        <v>11.05</v>
      </c>
      <c r="G71" s="3">
        <f>mgL!G71</f>
        <v>-42.95</v>
      </c>
      <c r="H71" s="3">
        <f>mgL!H71</f>
        <v>-43.1</v>
      </c>
      <c r="I71" s="3" t="str">
        <f>mgL!I71</f>
        <v>GWO</v>
      </c>
      <c r="J71" s="3">
        <f>mgL!J71</f>
        <v>31929</v>
      </c>
      <c r="K71" s="3">
        <f>mgL!K71</f>
        <v>0</v>
      </c>
      <c r="L71" s="3">
        <f>mgL!L71</f>
        <v>0</v>
      </c>
      <c r="M71" s="3">
        <f>IF(mgL!M71=0,7,mgL!M71)</f>
        <v>6.88</v>
      </c>
      <c r="N71" s="3">
        <f>IF(mgL!N71&lt;0.1,10,mgL!N71)</f>
        <v>10</v>
      </c>
      <c r="O71" s="4">
        <f>mgL!O71/22.989</f>
        <v>0.30884335986776279</v>
      </c>
      <c r="P71" s="4">
        <f>mgL!P71/39.098</f>
        <v>2.8134431428717584E-2</v>
      </c>
      <c r="Q71" s="4">
        <f>mgL!Q71/24.305</f>
        <v>6.583007611602551E-2</v>
      </c>
      <c r="R71" s="4">
        <f>mgL!R71/40.078</f>
        <v>0.54892958730475572</v>
      </c>
      <c r="S71" s="4">
        <f>mgL!S71/(14.007+4*1.008)</f>
        <v>3.3261267254282383E-3</v>
      </c>
      <c r="T71" s="5">
        <f>mgL!T71/35.453</f>
        <v>0.2256508617042281</v>
      </c>
      <c r="U71" s="5">
        <f>mgL!U71/(1.008+12.011+3*15.999)</f>
        <v>1.3275206503212273</v>
      </c>
      <c r="V71" s="5">
        <f>mgL!V71/(12.011+3*15.999)</f>
        <v>0</v>
      </c>
      <c r="W71" s="5">
        <f>mgL!W71/(32.066+4*15.999)</f>
        <v>5.2049717890529028E-2</v>
      </c>
      <c r="X71" s="5">
        <f>mgL!X71/(14.007+3*15.999)</f>
        <v>0</v>
      </c>
      <c r="Y71" s="6">
        <f>mgL!Y71/(14.007+2*15.999)</f>
        <v>0</v>
      </c>
      <c r="Z71" s="6">
        <f>mgL!Z71/55.847</f>
        <v>0.16294518953569573</v>
      </c>
      <c r="AA71" s="6">
        <f>mgL!AA71/54.931</f>
        <v>5.8254901603830263E-3</v>
      </c>
      <c r="AB71" s="6">
        <f>mgL!AB71/26.982</f>
        <v>0</v>
      </c>
      <c r="AC71" s="6">
        <f>mgL!AC71/(28.086+2*15.999)</f>
        <v>0.31289527994141536</v>
      </c>
      <c r="AD71" s="6">
        <f>mgL!AD71/(30.974+4*15.999)</f>
        <v>6.3177845635463826E-4</v>
      </c>
      <c r="AE71" s="6">
        <f>mgL!AE71/30.974</f>
        <v>0</v>
      </c>
      <c r="AF71" s="6">
        <f>mgL!AF71/12.011</f>
        <v>0</v>
      </c>
      <c r="AG71" s="6">
        <f>mgL!AG71/18.998</f>
        <v>0</v>
      </c>
      <c r="AH71" s="6">
        <f>mgL!AH71/(32.066+1.008)</f>
        <v>0</v>
      </c>
      <c r="AI71" s="6">
        <f>mgL!AI71/207.2</f>
        <v>0</v>
      </c>
      <c r="AJ71" s="6">
        <f>mgL!AJ71/65.39</f>
        <v>0</v>
      </c>
      <c r="AK71" s="6">
        <f>mgL!AK71/112.411</f>
        <v>0</v>
      </c>
      <c r="AL71" s="10">
        <f>mgL!AL71/(2*15.999)</f>
        <v>0</v>
      </c>
      <c r="AM71" s="10">
        <f>mgL!AM71/(12.011+2*15.999)</f>
        <v>0</v>
      </c>
      <c r="AN71" s="10">
        <f>mgL!AN71/(2*1.008+32.066)</f>
        <v>0</v>
      </c>
      <c r="AO71" s="10">
        <f>mgL!AO71/(12.011+4*1.008)</f>
        <v>0</v>
      </c>
      <c r="AP71" s="11" t="str">
        <f t="shared" si="4"/>
        <v>g1-CaHCO3</v>
      </c>
      <c r="AQ71" s="3">
        <f t="shared" si="5"/>
        <v>0.1</v>
      </c>
    </row>
    <row r="72" spans="1:43" x14ac:dyDescent="0.25">
      <c r="A72" s="3">
        <f>mgL!A72</f>
        <v>69</v>
      </c>
      <c r="B72" s="3" t="str">
        <f>mgL!B72</f>
        <v>A4</v>
      </c>
      <c r="C72" s="3">
        <f>mgL!C72</f>
        <v>1</v>
      </c>
      <c r="D72" s="3">
        <f>mgL!D72</f>
        <v>317970</v>
      </c>
      <c r="E72" s="3">
        <f>mgL!E72</f>
        <v>5803598</v>
      </c>
      <c r="F72" s="3">
        <f>mgL!F72</f>
        <v>8.6999999999999993</v>
      </c>
      <c r="G72" s="3">
        <f>mgL!G72</f>
        <v>1.7</v>
      </c>
      <c r="H72" s="3">
        <f>mgL!H72</f>
        <v>1.55</v>
      </c>
      <c r="I72" s="3" t="str">
        <f>mgL!I72</f>
        <v>GWO</v>
      </c>
      <c r="J72" s="3">
        <f>mgL!J72</f>
        <v>31929</v>
      </c>
      <c r="K72" s="3">
        <f>mgL!K72</f>
        <v>0</v>
      </c>
      <c r="L72" s="3">
        <f>mgL!L72</f>
        <v>0</v>
      </c>
      <c r="M72" s="3">
        <f>IF(mgL!M72=0,7,mgL!M72)</f>
        <v>7</v>
      </c>
      <c r="N72" s="3">
        <f>IF(mgL!N72&lt;0.1,10,mgL!N72)</f>
        <v>10</v>
      </c>
      <c r="O72" s="4">
        <f>mgL!O72/22.989</f>
        <v>1.3049719431032232</v>
      </c>
      <c r="P72" s="4">
        <f>mgL!P72/39.098</f>
        <v>5.6268862857435167E-2</v>
      </c>
      <c r="Q72" s="4">
        <f>mgL!Q72/24.305</f>
        <v>0.58835630528697802</v>
      </c>
      <c r="R72" s="4">
        <f>mgL!R72/40.078</f>
        <v>3.6179450072358899</v>
      </c>
      <c r="S72" s="4">
        <f>mgL!S72/(14.007+4*1.008)</f>
        <v>1.9402405898331389E-2</v>
      </c>
      <c r="T72" s="5">
        <f>mgL!T72/35.453</f>
        <v>1.5513496742165682</v>
      </c>
      <c r="U72" s="5">
        <f>mgL!U72/(1.008+12.011+3*15.999)</f>
        <v>4.6053494165464794</v>
      </c>
      <c r="V72" s="5">
        <f>mgL!V72/(12.011+3*15.999)</f>
        <v>0</v>
      </c>
      <c r="W72" s="5">
        <f>mgL!W72/(32.066+4*15.999)</f>
        <v>2.0819887156211609</v>
      </c>
      <c r="X72" s="5">
        <f>mgL!X72/(14.007+3*15.999)</f>
        <v>0</v>
      </c>
      <c r="Y72" s="6">
        <f>mgL!Y72/(14.007+2*15.999)</f>
        <v>0</v>
      </c>
      <c r="Z72" s="6">
        <f>mgL!Z72/55.847</f>
        <v>0.16473579601410995</v>
      </c>
      <c r="AA72" s="6">
        <f>mgL!AA72/54.931</f>
        <v>8.0100489705266613E-3</v>
      </c>
      <c r="AB72" s="6">
        <f>mgL!AB72/26.982</f>
        <v>0</v>
      </c>
      <c r="AC72" s="6">
        <f>mgL!AC72/(28.086+2*15.999)</f>
        <v>0.14646162039810931</v>
      </c>
      <c r="AD72" s="6">
        <f>mgL!AD72/(30.974+4*15.999)</f>
        <v>4.211856375697589E-4</v>
      </c>
      <c r="AE72" s="6">
        <f>mgL!AE72/30.974</f>
        <v>0</v>
      </c>
      <c r="AF72" s="6">
        <f>mgL!AF72/12.011</f>
        <v>0</v>
      </c>
      <c r="AG72" s="6">
        <f>mgL!AG72/18.998</f>
        <v>0</v>
      </c>
      <c r="AH72" s="6">
        <f>mgL!AH72/(32.066+1.008)</f>
        <v>0</v>
      </c>
      <c r="AI72" s="6">
        <f>mgL!AI72/207.2</f>
        <v>0</v>
      </c>
      <c r="AJ72" s="6">
        <f>mgL!AJ72/65.39</f>
        <v>0</v>
      </c>
      <c r="AK72" s="6">
        <f>mgL!AK72/112.411</f>
        <v>0</v>
      </c>
      <c r="AL72" s="10">
        <f>mgL!AL72/(2*15.999)</f>
        <v>0</v>
      </c>
      <c r="AM72" s="10">
        <f>mgL!AM72/(12.011+2*15.999)</f>
        <v>0</v>
      </c>
      <c r="AN72" s="10">
        <f>mgL!AN72/(2*1.008+32.066)</f>
        <v>0</v>
      </c>
      <c r="AO72" s="10">
        <f>mgL!AO72/(12.011+4*1.008)</f>
        <v>0</v>
      </c>
      <c r="AP72" s="11" t="str">
        <f t="shared" si="4"/>
        <v>F3-CaMIX+</v>
      </c>
      <c r="AQ72" s="3">
        <f t="shared" si="5"/>
        <v>2.2999999999999998</v>
      </c>
    </row>
    <row r="73" spans="1:43" x14ac:dyDescent="0.25">
      <c r="A73" s="3">
        <f>mgL!A73</f>
        <v>70</v>
      </c>
      <c r="B73" s="3" t="str">
        <f>mgL!B73</f>
        <v>A4</v>
      </c>
      <c r="C73" s="3">
        <f>mgL!C73</f>
        <v>2</v>
      </c>
      <c r="D73" s="3">
        <f>mgL!D73</f>
        <v>317970</v>
      </c>
      <c r="E73" s="3">
        <f>mgL!E73</f>
        <v>5803598</v>
      </c>
      <c r="F73" s="3">
        <f>mgL!F73</f>
        <v>8.6999999999999993</v>
      </c>
      <c r="G73" s="3">
        <f>mgL!G73</f>
        <v>0.69999999999999929</v>
      </c>
      <c r="H73" s="3">
        <f>mgL!H73</f>
        <v>0.54999999999999927</v>
      </c>
      <c r="I73" s="3" t="str">
        <f>mgL!I73</f>
        <v>GWO</v>
      </c>
      <c r="J73" s="3">
        <f>mgL!J73</f>
        <v>31929</v>
      </c>
      <c r="K73" s="3">
        <f>mgL!K73</f>
        <v>0</v>
      </c>
      <c r="L73" s="3">
        <f>mgL!L73</f>
        <v>0</v>
      </c>
      <c r="M73" s="3">
        <f>IF(mgL!M73=0,7,mgL!M73)</f>
        <v>5.0119999999999996</v>
      </c>
      <c r="N73" s="3">
        <f>IF(mgL!N73&lt;0.1,10,mgL!N73)</f>
        <v>10</v>
      </c>
      <c r="O73" s="4">
        <f>mgL!O73/22.989</f>
        <v>1.0874766192526861</v>
      </c>
      <c r="P73" s="4">
        <f>mgL!P73/39.098</f>
        <v>2.0461404675430971E-2</v>
      </c>
      <c r="Q73" s="4">
        <f>mgL!Q73/24.305</f>
        <v>0.31269286155112114</v>
      </c>
      <c r="R73" s="4">
        <f>mgL!R73/40.078</f>
        <v>2.2206696940965118</v>
      </c>
      <c r="S73" s="4">
        <f>mgL!S73/(14.007+4*1.008)</f>
        <v>1.2195797993236874E-2</v>
      </c>
      <c r="T73" s="5">
        <f>mgL!T73/35.453</f>
        <v>1.3256988125123401</v>
      </c>
      <c r="U73" s="5">
        <f>mgL!U73/(1.008+12.011+3*15.999)</f>
        <v>3.5236659236921466</v>
      </c>
      <c r="V73" s="5">
        <f>mgL!V73/(12.011+3*15.999)</f>
        <v>0</v>
      </c>
      <c r="W73" s="5">
        <f>mgL!W73/(32.066+4*15.999)</f>
        <v>0.71828610688930061</v>
      </c>
      <c r="X73" s="5">
        <f>mgL!X73/(14.007+3*15.999)</f>
        <v>0</v>
      </c>
      <c r="Y73" s="6">
        <f>mgL!Y73/(14.007+2*15.999)</f>
        <v>0</v>
      </c>
      <c r="Z73" s="6">
        <f>mgL!Z73/55.847</f>
        <v>8.0577291528640752E-2</v>
      </c>
      <c r="AA73" s="6">
        <f>mgL!AA73/54.931</f>
        <v>4.7332107553112093E-3</v>
      </c>
      <c r="AB73" s="6">
        <f>mgL!AB73/26.982</f>
        <v>0</v>
      </c>
      <c r="AC73" s="6">
        <f>mgL!AC73/(28.086+2*15.999)</f>
        <v>0.23467145995606151</v>
      </c>
      <c r="AD73" s="6">
        <f>mgL!AD73/(30.974+4*15.999)</f>
        <v>6.3177845635463826E-4</v>
      </c>
      <c r="AE73" s="6">
        <f>mgL!AE73/30.974</f>
        <v>0</v>
      </c>
      <c r="AF73" s="6">
        <f>mgL!AF73/12.011</f>
        <v>0</v>
      </c>
      <c r="AG73" s="6">
        <f>mgL!AG73/18.998</f>
        <v>0</v>
      </c>
      <c r="AH73" s="6">
        <f>mgL!AH73/(32.066+1.008)</f>
        <v>0</v>
      </c>
      <c r="AI73" s="6">
        <f>mgL!AI73/207.2</f>
        <v>0</v>
      </c>
      <c r="AJ73" s="6">
        <f>mgL!AJ73/65.39</f>
        <v>0</v>
      </c>
      <c r="AK73" s="6">
        <f>mgL!AK73/112.411</f>
        <v>0</v>
      </c>
      <c r="AL73" s="10">
        <f>mgL!AL73/(2*15.999)</f>
        <v>0</v>
      </c>
      <c r="AM73" s="10">
        <f>mgL!AM73/(12.011+2*15.999)</f>
        <v>0</v>
      </c>
      <c r="AN73" s="10">
        <f>mgL!AN73/(2*1.008+32.066)</f>
        <v>0</v>
      </c>
      <c r="AO73" s="10">
        <f>mgL!AO73/(12.011+4*1.008)</f>
        <v>0</v>
      </c>
      <c r="AP73" s="11" t="str">
        <f t="shared" si="4"/>
        <v>F2-CaHCO3</v>
      </c>
      <c r="AQ73" s="3">
        <f t="shared" si="5"/>
        <v>2.9</v>
      </c>
    </row>
    <row r="74" spans="1:43" x14ac:dyDescent="0.25">
      <c r="A74" s="3">
        <f>mgL!A74</f>
        <v>71</v>
      </c>
      <c r="B74" s="3" t="str">
        <f>mgL!B74</f>
        <v>A4</v>
      </c>
      <c r="C74" s="3">
        <f>mgL!C74</f>
        <v>3</v>
      </c>
      <c r="D74" s="3">
        <f>mgL!D74</f>
        <v>317970</v>
      </c>
      <c r="E74" s="3">
        <f>mgL!E74</f>
        <v>5803598</v>
      </c>
      <c r="F74" s="3">
        <f>mgL!F74</f>
        <v>8.6999999999999993</v>
      </c>
      <c r="G74" s="3">
        <f>mgL!G74</f>
        <v>-1.3</v>
      </c>
      <c r="H74" s="3">
        <f>mgL!H74</f>
        <v>-1.45</v>
      </c>
      <c r="I74" s="3" t="str">
        <f>mgL!I74</f>
        <v>GWO</v>
      </c>
      <c r="J74" s="3">
        <f>mgL!J74</f>
        <v>31929</v>
      </c>
      <c r="K74" s="3">
        <f>mgL!K74</f>
        <v>0</v>
      </c>
      <c r="L74" s="3">
        <f>mgL!L74</f>
        <v>0</v>
      </c>
      <c r="M74" s="3">
        <f>IF(mgL!M74=0,7,mgL!M74)</f>
        <v>5.52</v>
      </c>
      <c r="N74" s="3">
        <f>IF(mgL!N74&lt;0.1,10,mgL!N74)</f>
        <v>10</v>
      </c>
      <c r="O74" s="4">
        <f>mgL!O74/22.989</f>
        <v>1.2614728783331157</v>
      </c>
      <c r="P74" s="4">
        <f>mgL!P74/39.098</f>
        <v>2.8134431428717584E-2</v>
      </c>
      <c r="Q74" s="4">
        <f>mgL!Q74/24.305</f>
        <v>0.44846739354042381</v>
      </c>
      <c r="R74" s="4">
        <f>mgL!R74/40.078</f>
        <v>3.0939667648086231</v>
      </c>
      <c r="S74" s="4">
        <f>mgL!S74/(14.007+4*1.008)</f>
        <v>1.2195797993236874E-2</v>
      </c>
      <c r="T74" s="5">
        <f>mgL!T74/35.453</f>
        <v>1.3821115279383971</v>
      </c>
      <c r="U74" s="5">
        <f>mgL!U74/(1.008+12.011+3*15.999)</f>
        <v>3.9497836633014294</v>
      </c>
      <c r="V74" s="5">
        <f>mgL!V74/(12.011+3*15.999)</f>
        <v>0</v>
      </c>
      <c r="W74" s="5">
        <f>mgL!W74/(32.066+4*15.999)</f>
        <v>1.7488705211217752</v>
      </c>
      <c r="X74" s="5">
        <f>mgL!X74/(14.007+3*15.999)</f>
        <v>0</v>
      </c>
      <c r="Y74" s="6">
        <f>mgL!Y74/(14.007+2*15.999)</f>
        <v>0</v>
      </c>
      <c r="Z74" s="6">
        <f>mgL!Z74/55.847</f>
        <v>0.14145791179472489</v>
      </c>
      <c r="AA74" s="6">
        <f>mgL!AA74/54.931</f>
        <v>6.5536764304309041E-3</v>
      </c>
      <c r="AB74" s="6">
        <f>mgL!AB74/26.982</f>
        <v>0</v>
      </c>
      <c r="AC74" s="6">
        <f>mgL!AC74/(28.086+2*15.999)</f>
        <v>0.22468544038346314</v>
      </c>
      <c r="AD74" s="6">
        <f>mgL!AD74/(30.974+4*15.999)</f>
        <v>6.3177845635463826E-4</v>
      </c>
      <c r="AE74" s="6">
        <f>mgL!AE74/30.974</f>
        <v>0</v>
      </c>
      <c r="AF74" s="6">
        <f>mgL!AF74/12.011</f>
        <v>0</v>
      </c>
      <c r="AG74" s="6">
        <f>mgL!AG74/18.998</f>
        <v>0</v>
      </c>
      <c r="AH74" s="6">
        <f>mgL!AH74/(32.066+1.008)</f>
        <v>0</v>
      </c>
      <c r="AI74" s="6">
        <f>mgL!AI74/207.2</f>
        <v>0</v>
      </c>
      <c r="AJ74" s="6">
        <f>mgL!AJ74/65.39</f>
        <v>0</v>
      </c>
      <c r="AK74" s="6">
        <f>mgL!AK74/112.411</f>
        <v>0</v>
      </c>
      <c r="AL74" s="10">
        <f>mgL!AL74/(2*15.999)</f>
        <v>0</v>
      </c>
      <c r="AM74" s="10">
        <f>mgL!AM74/(12.011+2*15.999)</f>
        <v>0</v>
      </c>
      <c r="AN74" s="10">
        <f>mgL!AN74/(2*1.008+32.066)</f>
        <v>0</v>
      </c>
      <c r="AO74" s="10">
        <f>mgL!AO74/(12.011+4*1.008)</f>
        <v>0</v>
      </c>
      <c r="AP74" s="11" t="str">
        <f t="shared" si="4"/>
        <v>F2-CaMIX+</v>
      </c>
      <c r="AQ74" s="3">
        <f t="shared" si="5"/>
        <v>3.3</v>
      </c>
    </row>
    <row r="75" spans="1:43" x14ac:dyDescent="0.25">
      <c r="A75" s="3">
        <f>mgL!A75</f>
        <v>72</v>
      </c>
      <c r="B75" s="3" t="str">
        <f>mgL!B75</f>
        <v>A4</v>
      </c>
      <c r="C75" s="3">
        <f>mgL!C75</f>
        <v>4</v>
      </c>
      <c r="D75" s="3">
        <f>mgL!D75</f>
        <v>317970</v>
      </c>
      <c r="E75" s="3">
        <f>mgL!E75</f>
        <v>5803598</v>
      </c>
      <c r="F75" s="3">
        <f>mgL!F75</f>
        <v>8.6999999999999993</v>
      </c>
      <c r="G75" s="3">
        <f>mgL!G75</f>
        <v>-3.3</v>
      </c>
      <c r="H75" s="3">
        <f>mgL!H75</f>
        <v>-3.45</v>
      </c>
      <c r="I75" s="3" t="str">
        <f>mgL!I75</f>
        <v>GWO</v>
      </c>
      <c r="J75" s="3">
        <f>mgL!J75</f>
        <v>31929</v>
      </c>
      <c r="K75" s="3">
        <f>mgL!K75</f>
        <v>0</v>
      </c>
      <c r="L75" s="3">
        <f>mgL!L75</f>
        <v>0</v>
      </c>
      <c r="M75" s="3">
        <f>IF(mgL!M75=0,7,mgL!M75)</f>
        <v>5.22</v>
      </c>
      <c r="N75" s="3">
        <f>IF(mgL!N75&lt;0.1,10,mgL!N75)</f>
        <v>10</v>
      </c>
      <c r="O75" s="4">
        <f>mgL!O75/22.989</f>
        <v>1.0874766192526861</v>
      </c>
      <c r="P75" s="4">
        <f>mgL!P75/39.098</f>
        <v>2.3019080259859839E-2</v>
      </c>
      <c r="Q75" s="4">
        <f>mgL!Q75/24.305</f>
        <v>0.31269286155112114</v>
      </c>
      <c r="R75" s="4">
        <f>mgL!R75/40.078</f>
        <v>2.5949398672588448</v>
      </c>
      <c r="S75" s="4">
        <f>mgL!S75/(14.007+4*1.008)</f>
        <v>9.9783801762847145E-3</v>
      </c>
      <c r="T75" s="5">
        <f>mgL!T75/35.453</f>
        <v>1.2692860970862831</v>
      </c>
      <c r="U75" s="5">
        <f>mgL!U75/(1.008+12.011+3*15.999)</f>
        <v>3.8514488003146718</v>
      </c>
      <c r="V75" s="5">
        <f>mgL!V75/(12.011+3*15.999)</f>
        <v>0</v>
      </c>
      <c r="W75" s="5">
        <f>mgL!W75/(32.066+4*15.999)</f>
        <v>0.93689492202952251</v>
      </c>
      <c r="X75" s="5">
        <f>mgL!X75/(14.007+3*15.999)</f>
        <v>0</v>
      </c>
      <c r="Y75" s="6">
        <f>mgL!Y75/(14.007+2*15.999)</f>
        <v>0</v>
      </c>
      <c r="Z75" s="6">
        <f>mgL!Z75/55.847</f>
        <v>6.9833652658155318E-2</v>
      </c>
      <c r="AA75" s="6">
        <f>mgL!AA75/54.931</f>
        <v>4.36911762028727E-3</v>
      </c>
      <c r="AB75" s="6">
        <f>mgL!AB75/26.982</f>
        <v>0</v>
      </c>
      <c r="AC75" s="6">
        <f>mgL!AC75/(28.086+2*15.999)</f>
        <v>0.193063045070235</v>
      </c>
      <c r="AD75" s="6">
        <f>mgL!AD75/(30.974+4*15.999)</f>
        <v>6.3177845635463826E-4</v>
      </c>
      <c r="AE75" s="6">
        <f>mgL!AE75/30.974</f>
        <v>0</v>
      </c>
      <c r="AF75" s="6">
        <f>mgL!AF75/12.011</f>
        <v>0</v>
      </c>
      <c r="AG75" s="6">
        <f>mgL!AG75/18.998</f>
        <v>0</v>
      </c>
      <c r="AH75" s="6">
        <f>mgL!AH75/(32.066+1.008)</f>
        <v>0</v>
      </c>
      <c r="AI75" s="6">
        <f>mgL!AI75/207.2</f>
        <v>0</v>
      </c>
      <c r="AJ75" s="6">
        <f>mgL!AJ75/65.39</f>
        <v>0</v>
      </c>
      <c r="AK75" s="6">
        <f>mgL!AK75/112.411</f>
        <v>0</v>
      </c>
      <c r="AL75" s="10">
        <f>mgL!AL75/(2*15.999)</f>
        <v>0</v>
      </c>
      <c r="AM75" s="10">
        <f>mgL!AM75/(12.011+2*15.999)</f>
        <v>0</v>
      </c>
      <c r="AN75" s="10">
        <f>mgL!AN75/(2*1.008+32.066)</f>
        <v>0</v>
      </c>
      <c r="AO75" s="10">
        <f>mgL!AO75/(12.011+4*1.008)</f>
        <v>0</v>
      </c>
      <c r="AP75" s="11" t="str">
        <f t="shared" si="4"/>
        <v>F2-CaHCO3</v>
      </c>
      <c r="AQ75" s="3">
        <f t="shared" si="5"/>
        <v>3</v>
      </c>
    </row>
    <row r="76" spans="1:43" x14ac:dyDescent="0.25">
      <c r="A76" s="3">
        <f>mgL!A76</f>
        <v>73</v>
      </c>
      <c r="B76" s="3" t="str">
        <f>mgL!B76</f>
        <v>A4</v>
      </c>
      <c r="C76" s="3">
        <f>mgL!C76</f>
        <v>5</v>
      </c>
      <c r="D76" s="3">
        <f>mgL!D76</f>
        <v>317970</v>
      </c>
      <c r="E76" s="3">
        <f>mgL!E76</f>
        <v>5803598</v>
      </c>
      <c r="F76" s="3">
        <f>mgL!F76</f>
        <v>8.6999999999999993</v>
      </c>
      <c r="G76" s="3">
        <f>mgL!G76</f>
        <v>-5.3</v>
      </c>
      <c r="H76" s="3">
        <f>mgL!H76</f>
        <v>-5.45</v>
      </c>
      <c r="I76" s="3" t="str">
        <f>mgL!I76</f>
        <v>GWO</v>
      </c>
      <c r="J76" s="3">
        <f>mgL!J76</f>
        <v>31929</v>
      </c>
      <c r="K76" s="3">
        <f>mgL!K76</f>
        <v>0</v>
      </c>
      <c r="L76" s="3">
        <f>mgL!L76</f>
        <v>0</v>
      </c>
      <c r="M76" s="3">
        <f>IF(mgL!M76=0,7,mgL!M76)</f>
        <v>5.67</v>
      </c>
      <c r="N76" s="3">
        <f>IF(mgL!N76&lt;0.1,10,mgL!N76)</f>
        <v>10</v>
      </c>
      <c r="O76" s="4">
        <f>mgL!O76/22.989</f>
        <v>1.0874766192526861</v>
      </c>
      <c r="P76" s="4">
        <f>mgL!P76/39.098</f>
        <v>2.5576755844288711E-2</v>
      </c>
      <c r="Q76" s="4">
        <f>mgL!Q76/24.305</f>
        <v>0.32092162106562433</v>
      </c>
      <c r="R76" s="4">
        <f>mgL!R76/40.078</f>
        <v>2.6198912121363338</v>
      </c>
      <c r="S76" s="4">
        <f>mgL!S76/(14.007+4*1.008)</f>
        <v>9.4240257220466767E-3</v>
      </c>
      <c r="T76" s="5">
        <f>mgL!T76/35.453</f>
        <v>1.3256988125123401</v>
      </c>
      <c r="U76" s="5">
        <f>mgL!U76/(1.008+12.011+3*15.999)</f>
        <v>3.9333945194703031</v>
      </c>
      <c r="V76" s="5">
        <f>mgL!V76/(12.011+3*15.999)</f>
        <v>0</v>
      </c>
      <c r="W76" s="5">
        <f>mgL!W76/(32.066+4*15.999)</f>
        <v>0.87443526056088761</v>
      </c>
      <c r="X76" s="5">
        <f>mgL!X76/(14.007+3*15.999)</f>
        <v>0</v>
      </c>
      <c r="Y76" s="6">
        <f>mgL!Y76/(14.007+2*15.999)</f>
        <v>0</v>
      </c>
      <c r="Z76" s="6">
        <f>mgL!Z76/55.847</f>
        <v>6.9833652658155318E-2</v>
      </c>
      <c r="AA76" s="6">
        <f>mgL!AA76/54.931</f>
        <v>4.5511641877992396E-3</v>
      </c>
      <c r="AB76" s="6">
        <f>mgL!AB76/26.982</f>
        <v>0</v>
      </c>
      <c r="AC76" s="6">
        <f>mgL!AC76/(28.086+2*15.999)</f>
        <v>0.23134278676519537</v>
      </c>
      <c r="AD76" s="6">
        <f>mgL!AD76/(30.974+4*15.999)</f>
        <v>7.3707486574707808E-4</v>
      </c>
      <c r="AE76" s="6">
        <f>mgL!AE76/30.974</f>
        <v>0</v>
      </c>
      <c r="AF76" s="6">
        <f>mgL!AF76/12.011</f>
        <v>0</v>
      </c>
      <c r="AG76" s="6">
        <f>mgL!AG76/18.998</f>
        <v>0</v>
      </c>
      <c r="AH76" s="6">
        <f>mgL!AH76/(32.066+1.008)</f>
        <v>0</v>
      </c>
      <c r="AI76" s="6">
        <f>mgL!AI76/207.2</f>
        <v>0</v>
      </c>
      <c r="AJ76" s="6">
        <f>mgL!AJ76/65.39</f>
        <v>0</v>
      </c>
      <c r="AK76" s="6">
        <f>mgL!AK76/112.411</f>
        <v>0</v>
      </c>
      <c r="AL76" s="10">
        <f>mgL!AL76/(2*15.999)</f>
        <v>0</v>
      </c>
      <c r="AM76" s="10">
        <f>mgL!AM76/(12.011+2*15.999)</f>
        <v>0</v>
      </c>
      <c r="AN76" s="10">
        <f>mgL!AN76/(2*1.008+32.066)</f>
        <v>0</v>
      </c>
      <c r="AO76" s="10">
        <f>mgL!AO76/(12.011+4*1.008)</f>
        <v>0</v>
      </c>
      <c r="AP76" s="11" t="str">
        <f t="shared" si="4"/>
        <v>F2-CaHCO3</v>
      </c>
      <c r="AQ76" s="3">
        <f t="shared" si="5"/>
        <v>2.6</v>
      </c>
    </row>
    <row r="77" spans="1:43" x14ac:dyDescent="0.25">
      <c r="A77" s="3">
        <f>mgL!A77</f>
        <v>74</v>
      </c>
      <c r="B77" s="3" t="str">
        <f>mgL!B77</f>
        <v>A4</v>
      </c>
      <c r="C77" s="3">
        <f>mgL!C77</f>
        <v>6</v>
      </c>
      <c r="D77" s="3">
        <f>mgL!D77</f>
        <v>317970</v>
      </c>
      <c r="E77" s="3">
        <f>mgL!E77</f>
        <v>5803598</v>
      </c>
      <c r="F77" s="3">
        <f>mgL!F77</f>
        <v>8.6999999999999993</v>
      </c>
      <c r="G77" s="3">
        <f>mgL!G77</f>
        <v>-9.3000000000000007</v>
      </c>
      <c r="H77" s="3">
        <f>mgL!H77</f>
        <v>-9.4499999999999993</v>
      </c>
      <c r="I77" s="3" t="str">
        <f>mgL!I77</f>
        <v>GWO</v>
      </c>
      <c r="J77" s="3">
        <f>mgL!J77</f>
        <v>31929</v>
      </c>
      <c r="K77" s="3">
        <f>mgL!K77</f>
        <v>0</v>
      </c>
      <c r="L77" s="3">
        <f>mgL!L77</f>
        <v>0</v>
      </c>
      <c r="M77" s="3">
        <f>IF(mgL!M77=0,7,mgL!M77)</f>
        <v>6.03</v>
      </c>
      <c r="N77" s="3">
        <f>IF(mgL!N77&lt;0.1,10,mgL!N77)</f>
        <v>10</v>
      </c>
      <c r="O77" s="4">
        <f>mgL!O77/22.989</f>
        <v>1.0439775544825787</v>
      </c>
      <c r="P77" s="4">
        <f>mgL!P77/39.098</f>
        <v>2.3019080259859839E-2</v>
      </c>
      <c r="Q77" s="4">
        <f>mgL!Q77/24.305</f>
        <v>0.28800658300761162</v>
      </c>
      <c r="R77" s="4">
        <f>mgL!R77/40.078</f>
        <v>2.5200858326263784</v>
      </c>
      <c r="S77" s="4">
        <f>mgL!S77/(14.007+4*1.008)</f>
        <v>8.8696712678086355E-3</v>
      </c>
      <c r="T77" s="5">
        <f>mgL!T77/35.453</f>
        <v>1.3256988125123401</v>
      </c>
      <c r="U77" s="5">
        <f>mgL!U77/(1.008+12.011+3*15.999)</f>
        <v>3.9661728071325557</v>
      </c>
      <c r="V77" s="5">
        <f>mgL!V77/(12.011+3*15.999)</f>
        <v>0</v>
      </c>
      <c r="W77" s="5">
        <f>mgL!W77/(32.066+4*15.999)</f>
        <v>0.77033582477982965</v>
      </c>
      <c r="X77" s="5">
        <f>mgL!X77/(14.007+3*15.999)</f>
        <v>0</v>
      </c>
      <c r="Y77" s="6">
        <f>mgL!Y77/(14.007+2*15.999)</f>
        <v>0</v>
      </c>
      <c r="Z77" s="6">
        <f>mgL!Z77/55.847</f>
        <v>5.7299407309255646E-2</v>
      </c>
      <c r="AA77" s="6">
        <f>mgL!AA77/54.931</f>
        <v>4.36911762028727E-3</v>
      </c>
      <c r="AB77" s="6">
        <f>mgL!AB77/26.982</f>
        <v>0</v>
      </c>
      <c r="AC77" s="6">
        <f>mgL!AC77/(28.086+2*15.999)</f>
        <v>0.21969243059716395</v>
      </c>
      <c r="AD77" s="6">
        <f>mgL!AD77/(30.974+4*15.999)</f>
        <v>7.3707486574707808E-4</v>
      </c>
      <c r="AE77" s="6">
        <f>mgL!AE77/30.974</f>
        <v>0</v>
      </c>
      <c r="AF77" s="6">
        <f>mgL!AF77/12.011</f>
        <v>0</v>
      </c>
      <c r="AG77" s="6">
        <f>mgL!AG77/18.998</f>
        <v>0</v>
      </c>
      <c r="AH77" s="6">
        <f>mgL!AH77/(32.066+1.008)</f>
        <v>0</v>
      </c>
      <c r="AI77" s="6">
        <f>mgL!AI77/207.2</f>
        <v>0</v>
      </c>
      <c r="AJ77" s="6">
        <f>mgL!AJ77/65.39</f>
        <v>0</v>
      </c>
      <c r="AK77" s="6">
        <f>mgL!AK77/112.411</f>
        <v>0</v>
      </c>
      <c r="AL77" s="10">
        <f>mgL!AL77/(2*15.999)</f>
        <v>0</v>
      </c>
      <c r="AM77" s="10">
        <f>mgL!AM77/(12.011+2*15.999)</f>
        <v>0</v>
      </c>
      <c r="AN77" s="10">
        <f>mgL!AN77/(2*1.008+32.066)</f>
        <v>0</v>
      </c>
      <c r="AO77" s="10">
        <f>mgL!AO77/(12.011+4*1.008)</f>
        <v>0</v>
      </c>
      <c r="AP77" s="11" t="str">
        <f t="shared" si="4"/>
        <v>F2-CaHCO3</v>
      </c>
      <c r="AQ77" s="3">
        <f t="shared" si="5"/>
        <v>2.2000000000000002</v>
      </c>
    </row>
    <row r="78" spans="1:43" x14ac:dyDescent="0.25">
      <c r="A78" s="3">
        <f>mgL!A78</f>
        <v>75</v>
      </c>
      <c r="B78" s="3" t="str">
        <f>mgL!B78</f>
        <v>A4</v>
      </c>
      <c r="C78" s="3">
        <f>mgL!C78</f>
        <v>7</v>
      </c>
      <c r="D78" s="3">
        <f>mgL!D78</f>
        <v>317970</v>
      </c>
      <c r="E78" s="3">
        <f>mgL!E78</f>
        <v>5803598</v>
      </c>
      <c r="F78" s="3">
        <f>mgL!F78</f>
        <v>8.6999999999999993</v>
      </c>
      <c r="G78" s="3">
        <f>mgL!G78</f>
        <v>-13.3</v>
      </c>
      <c r="H78" s="3">
        <f>mgL!H78</f>
        <v>-13.45</v>
      </c>
      <c r="I78" s="3" t="str">
        <f>mgL!I78</f>
        <v>GWO</v>
      </c>
      <c r="J78" s="3">
        <f>mgL!J78</f>
        <v>31929</v>
      </c>
      <c r="K78" s="3">
        <f>mgL!K78</f>
        <v>0</v>
      </c>
      <c r="L78" s="3">
        <f>mgL!L78</f>
        <v>0</v>
      </c>
      <c r="M78" s="3">
        <f>IF(mgL!M78=0,7,mgL!M78)</f>
        <v>6.08</v>
      </c>
      <c r="N78" s="3">
        <f>IF(mgL!N78&lt;0.1,10,mgL!N78)</f>
        <v>10</v>
      </c>
      <c r="O78" s="4">
        <f>mgL!O78/22.989</f>
        <v>0.86998129540214886</v>
      </c>
      <c r="P78" s="4">
        <f>mgL!P78/39.098</f>
        <v>2.0461404675430971E-2</v>
      </c>
      <c r="Q78" s="4">
        <f>mgL!Q78/24.305</f>
        <v>0.21806212713433448</v>
      </c>
      <c r="R78" s="4">
        <f>mgL!R78/40.078</f>
        <v>2.095912969709067</v>
      </c>
      <c r="S78" s="4">
        <f>mgL!S78/(14.007+4*1.008)</f>
        <v>7.206607905094517E-3</v>
      </c>
      <c r="T78" s="5">
        <f>mgL!T78/35.453</f>
        <v>1.1282543085211405</v>
      </c>
      <c r="U78" s="5">
        <f>mgL!U78/(1.008+12.011+3*15.999)</f>
        <v>3.4089419168742627</v>
      </c>
      <c r="V78" s="5">
        <f>mgL!V78/(12.011+3*15.999)</f>
        <v>0</v>
      </c>
      <c r="W78" s="5">
        <f>mgL!W78/(32.066+4*15.999)</f>
        <v>0.56213695321771351</v>
      </c>
      <c r="X78" s="5">
        <f>mgL!X78/(14.007+3*15.999)</f>
        <v>0</v>
      </c>
      <c r="Y78" s="6">
        <f>mgL!Y78/(14.007+2*15.999)</f>
        <v>0</v>
      </c>
      <c r="Z78" s="6">
        <f>mgL!Z78/55.847</f>
        <v>5.3718194352427168E-2</v>
      </c>
      <c r="AA78" s="6">
        <f>mgL!AA78/54.931</f>
        <v>3.6409313502393918E-3</v>
      </c>
      <c r="AB78" s="6">
        <f>mgL!AB78/26.982</f>
        <v>0</v>
      </c>
      <c r="AC78" s="6">
        <f>mgL!AC78/(28.086+2*15.999)</f>
        <v>0.17808401571133745</v>
      </c>
      <c r="AD78" s="6">
        <f>mgL!AD78/(30.974+4*15.999)</f>
        <v>6.3177845635463826E-4</v>
      </c>
      <c r="AE78" s="6">
        <f>mgL!AE78/30.974</f>
        <v>0</v>
      </c>
      <c r="AF78" s="6">
        <f>mgL!AF78/12.011</f>
        <v>0</v>
      </c>
      <c r="AG78" s="6">
        <f>mgL!AG78/18.998</f>
        <v>0</v>
      </c>
      <c r="AH78" s="6">
        <f>mgL!AH78/(32.066+1.008)</f>
        <v>0</v>
      </c>
      <c r="AI78" s="6">
        <f>mgL!AI78/207.2</f>
        <v>0</v>
      </c>
      <c r="AJ78" s="6">
        <f>mgL!AJ78/65.39</f>
        <v>0</v>
      </c>
      <c r="AK78" s="6">
        <f>mgL!AK78/112.411</f>
        <v>0</v>
      </c>
      <c r="AL78" s="10">
        <f>mgL!AL78/(2*15.999)</f>
        <v>0</v>
      </c>
      <c r="AM78" s="10">
        <f>mgL!AM78/(12.011+2*15.999)</f>
        <v>0</v>
      </c>
      <c r="AN78" s="10">
        <f>mgL!AN78/(2*1.008+32.066)</f>
        <v>0</v>
      </c>
      <c r="AO78" s="10">
        <f>mgL!AO78/(12.011+4*1.008)</f>
        <v>0</v>
      </c>
      <c r="AP78" s="11" t="str">
        <f t="shared" si="4"/>
        <v>F2-CaHCO3</v>
      </c>
      <c r="AQ78" s="3">
        <f t="shared" si="5"/>
        <v>1.8</v>
      </c>
    </row>
    <row r="79" spans="1:43" x14ac:dyDescent="0.25">
      <c r="A79" s="3">
        <f>mgL!A79</f>
        <v>76</v>
      </c>
      <c r="B79" s="3" t="str">
        <f>mgL!B79</f>
        <v>A4</v>
      </c>
      <c r="C79" s="3">
        <f>mgL!C79</f>
        <v>8</v>
      </c>
      <c r="D79" s="3">
        <f>mgL!D79</f>
        <v>317970</v>
      </c>
      <c r="E79" s="3">
        <f>mgL!E79</f>
        <v>5803598</v>
      </c>
      <c r="F79" s="3">
        <f>mgL!F79</f>
        <v>8.6999999999999993</v>
      </c>
      <c r="G79" s="3">
        <f>mgL!G79</f>
        <v>-18.3</v>
      </c>
      <c r="H79" s="3">
        <f>mgL!H79</f>
        <v>-18.45</v>
      </c>
      <c r="I79" s="3" t="str">
        <f>mgL!I79</f>
        <v>GWO</v>
      </c>
      <c r="J79" s="3">
        <f>mgL!J79</f>
        <v>31929</v>
      </c>
      <c r="K79" s="3">
        <f>mgL!K79</f>
        <v>0</v>
      </c>
      <c r="L79" s="3">
        <f>mgL!L79</f>
        <v>0</v>
      </c>
      <c r="M79" s="3">
        <f>IF(mgL!M79=0,7,mgL!M79)</f>
        <v>6.43</v>
      </c>
      <c r="N79" s="3">
        <f>IF(mgL!N79&lt;0.1,10,mgL!N79)</f>
        <v>10</v>
      </c>
      <c r="O79" s="4">
        <f>mgL!O79/22.989</f>
        <v>0.47848971247118183</v>
      </c>
      <c r="P79" s="4">
        <f>mgL!P79/39.098</f>
        <v>1.7903729091002095E-2</v>
      </c>
      <c r="Q79" s="4">
        <f>mgL!Q79/24.305</f>
        <v>0.11520263320304464</v>
      </c>
      <c r="R79" s="4">
        <f>mgL!R79/40.078</f>
        <v>1.4970806926493336</v>
      </c>
      <c r="S79" s="4">
        <f>mgL!S79/(14.007+4*1.008)</f>
        <v>9.9783801762847145E-3</v>
      </c>
      <c r="T79" s="5">
        <f>mgL!T79/35.453</f>
        <v>0.78977801596479835</v>
      </c>
      <c r="U79" s="5">
        <f>mgL!U79/(1.008+12.011+3*15.999)</f>
        <v>2.5403172938245708</v>
      </c>
      <c r="V79" s="5">
        <f>mgL!V79/(12.011+3*15.999)</f>
        <v>0</v>
      </c>
      <c r="W79" s="5">
        <f>mgL!W79/(32.066+4*15.999)</f>
        <v>0.24983864587453933</v>
      </c>
      <c r="X79" s="5">
        <f>mgL!X79/(14.007+3*15.999)</f>
        <v>0</v>
      </c>
      <c r="Y79" s="6">
        <f>mgL!Y79/(14.007+2*15.999)</f>
        <v>0</v>
      </c>
      <c r="Z79" s="6">
        <f>mgL!Z79/55.847</f>
        <v>4.6555768438770212E-2</v>
      </c>
      <c r="AA79" s="6">
        <f>mgL!AA79/54.931</f>
        <v>3.4588847827274217E-3</v>
      </c>
      <c r="AB79" s="6">
        <f>mgL!AB79/26.982</f>
        <v>0</v>
      </c>
      <c r="AC79" s="6">
        <f>mgL!AC79/(28.086+2*15.999)</f>
        <v>0.22801411357432924</v>
      </c>
      <c r="AD79" s="6">
        <f>mgL!AD79/(30.974+4*15.999)</f>
        <v>6.3177845635463826E-4</v>
      </c>
      <c r="AE79" s="6">
        <f>mgL!AE79/30.974</f>
        <v>0</v>
      </c>
      <c r="AF79" s="6">
        <f>mgL!AF79/12.011</f>
        <v>0</v>
      </c>
      <c r="AG79" s="6">
        <f>mgL!AG79/18.998</f>
        <v>0</v>
      </c>
      <c r="AH79" s="6">
        <f>mgL!AH79/(32.066+1.008)</f>
        <v>0</v>
      </c>
      <c r="AI79" s="6">
        <f>mgL!AI79/207.2</f>
        <v>0</v>
      </c>
      <c r="AJ79" s="6">
        <f>mgL!AJ79/65.39</f>
        <v>0</v>
      </c>
      <c r="AK79" s="6">
        <f>mgL!AK79/112.411</f>
        <v>0</v>
      </c>
      <c r="AL79" s="10">
        <f>mgL!AL79/(2*15.999)</f>
        <v>0</v>
      </c>
      <c r="AM79" s="10">
        <f>mgL!AM79/(12.011+2*15.999)</f>
        <v>0</v>
      </c>
      <c r="AN79" s="10">
        <f>mgL!AN79/(2*1.008+32.066)</f>
        <v>0</v>
      </c>
      <c r="AO79" s="10">
        <f>mgL!AO79/(12.011+4*1.008)</f>
        <v>0</v>
      </c>
      <c r="AP79" s="11" t="str">
        <f t="shared" si="4"/>
        <v>g2-CaHCO3</v>
      </c>
      <c r="AQ79" s="3">
        <f t="shared" si="5"/>
        <v>0.8</v>
      </c>
    </row>
    <row r="80" spans="1:43" x14ac:dyDescent="0.25">
      <c r="A80" s="3">
        <f>mgL!A80</f>
        <v>77</v>
      </c>
      <c r="B80" s="3" t="str">
        <f>mgL!B80</f>
        <v>A4</v>
      </c>
      <c r="C80" s="3">
        <f>mgL!C80</f>
        <v>9</v>
      </c>
      <c r="D80" s="3">
        <f>mgL!D80</f>
        <v>317970</v>
      </c>
      <c r="E80" s="3">
        <f>mgL!E80</f>
        <v>5803598</v>
      </c>
      <c r="F80" s="3">
        <f>mgL!F80</f>
        <v>8.6999999999999993</v>
      </c>
      <c r="G80" s="3">
        <f>mgL!G80</f>
        <v>-20.3</v>
      </c>
      <c r="H80" s="3">
        <f>mgL!H80</f>
        <v>-20.45</v>
      </c>
      <c r="I80" s="3" t="str">
        <f>mgL!I80</f>
        <v>GWO</v>
      </c>
      <c r="J80" s="3">
        <f>mgL!J80</f>
        <v>31929</v>
      </c>
      <c r="K80" s="3">
        <f>mgL!K80</f>
        <v>0</v>
      </c>
      <c r="L80" s="3">
        <f>mgL!L80</f>
        <v>0</v>
      </c>
      <c r="M80" s="3">
        <f>IF(mgL!M80=0,7,mgL!M80)</f>
        <v>6.28</v>
      </c>
      <c r="N80" s="3">
        <f>IF(mgL!N80&lt;0.1,10,mgL!N80)</f>
        <v>10</v>
      </c>
      <c r="O80" s="4">
        <f>mgL!O80/22.989</f>
        <v>0.30884335986776279</v>
      </c>
      <c r="P80" s="4">
        <f>mgL!P80/39.098</f>
        <v>1.7903729091002095E-2</v>
      </c>
      <c r="Q80" s="4">
        <f>mgL!Q80/24.305</f>
        <v>9.0516354659535087E-2</v>
      </c>
      <c r="R80" s="4">
        <f>mgL!R80/40.078</f>
        <v>1.197664554119467</v>
      </c>
      <c r="S80" s="4">
        <f>mgL!S80/(14.007+4*1.008)</f>
        <v>1.3304506901712953E-2</v>
      </c>
      <c r="T80" s="5">
        <f>mgL!T80/35.453</f>
        <v>0.4513017234084562</v>
      </c>
      <c r="U80" s="5">
        <f>mgL!U80/(1.008+12.011+3*15.999)</f>
        <v>2.3600367116821817</v>
      </c>
      <c r="V80" s="5">
        <f>mgL!V80/(12.011+3*15.999)</f>
        <v>0</v>
      </c>
      <c r="W80" s="5">
        <f>mgL!W80/(32.066+4*15.999)</f>
        <v>0.12491932293726966</v>
      </c>
      <c r="X80" s="5">
        <f>mgL!X80/(14.007+3*15.999)</f>
        <v>0</v>
      </c>
      <c r="Y80" s="6">
        <f>mgL!Y80/(14.007+2*15.999)</f>
        <v>0</v>
      </c>
      <c r="Z80" s="6">
        <f>mgL!Z80/55.847</f>
        <v>5.5508800830841407E-2</v>
      </c>
      <c r="AA80" s="6">
        <f>mgL!AA80/54.931</f>
        <v>3.0947916477034828E-3</v>
      </c>
      <c r="AB80" s="6">
        <f>mgL!AB80/26.982</f>
        <v>0</v>
      </c>
      <c r="AC80" s="6">
        <f>mgL!AC80/(28.086+2*15.999)</f>
        <v>0.24132880633779374</v>
      </c>
      <c r="AD80" s="6">
        <f>mgL!AD80/(30.974+4*15.999)</f>
        <v>7.3707486574707808E-4</v>
      </c>
      <c r="AE80" s="6">
        <f>mgL!AE80/30.974</f>
        <v>0</v>
      </c>
      <c r="AF80" s="6">
        <f>mgL!AF80/12.011</f>
        <v>0</v>
      </c>
      <c r="AG80" s="6">
        <f>mgL!AG80/18.998</f>
        <v>0</v>
      </c>
      <c r="AH80" s="6">
        <f>mgL!AH80/(32.066+1.008)</f>
        <v>0</v>
      </c>
      <c r="AI80" s="6">
        <f>mgL!AI80/207.2</f>
        <v>0</v>
      </c>
      <c r="AJ80" s="6">
        <f>mgL!AJ80/65.39</f>
        <v>0</v>
      </c>
      <c r="AK80" s="6">
        <f>mgL!AK80/112.411</f>
        <v>0</v>
      </c>
      <c r="AL80" s="10">
        <f>mgL!AL80/(2*15.999)</f>
        <v>0</v>
      </c>
      <c r="AM80" s="10">
        <f>mgL!AM80/(12.011+2*15.999)</f>
        <v>0</v>
      </c>
      <c r="AN80" s="10">
        <f>mgL!AN80/(2*1.008+32.066)</f>
        <v>0</v>
      </c>
      <c r="AO80" s="10">
        <f>mgL!AO80/(12.011+4*1.008)</f>
        <v>0</v>
      </c>
      <c r="AP80" s="11" t="str">
        <f t="shared" si="4"/>
        <v>g2-CaHCO3</v>
      </c>
      <c r="AQ80" s="3">
        <f t="shared" si="5"/>
        <v>0.6</v>
      </c>
    </row>
    <row r="81" spans="1:43" x14ac:dyDescent="0.25">
      <c r="A81" s="3">
        <f>mgL!A81</f>
        <v>78</v>
      </c>
      <c r="B81" s="3" t="str">
        <f>mgL!B81</f>
        <v>A4</v>
      </c>
      <c r="C81" s="3">
        <f>mgL!C81</f>
        <v>10</v>
      </c>
      <c r="D81" s="3">
        <f>mgL!D81</f>
        <v>317970</v>
      </c>
      <c r="E81" s="3">
        <f>mgL!E81</f>
        <v>5803598</v>
      </c>
      <c r="F81" s="3">
        <f>mgL!F81</f>
        <v>8.6999999999999993</v>
      </c>
      <c r="G81" s="3">
        <f>mgL!G81</f>
        <v>-22.3</v>
      </c>
      <c r="H81" s="3">
        <f>mgL!H81</f>
        <v>-22.45</v>
      </c>
      <c r="I81" s="3" t="str">
        <f>mgL!I81</f>
        <v>GWO</v>
      </c>
      <c r="J81" s="3">
        <f>mgL!J81</f>
        <v>31929</v>
      </c>
      <c r="K81" s="3">
        <f>mgL!K81</f>
        <v>0</v>
      </c>
      <c r="L81" s="3">
        <f>mgL!L81</f>
        <v>0</v>
      </c>
      <c r="M81" s="3">
        <f>IF(mgL!M81=0,7,mgL!M81)</f>
        <v>6.58</v>
      </c>
      <c r="N81" s="3">
        <f>IF(mgL!N81&lt;0.1,10,mgL!N81)</f>
        <v>10</v>
      </c>
      <c r="O81" s="4">
        <f>mgL!O81/22.989</f>
        <v>0.33929270520683802</v>
      </c>
      <c r="P81" s="4">
        <f>mgL!P81/39.098</f>
        <v>2.0461404675430971E-2</v>
      </c>
      <c r="Q81" s="4">
        <f>mgL!Q81/24.305</f>
        <v>0.10285949393128986</v>
      </c>
      <c r="R81" s="4">
        <f>mgL!R81/40.078</f>
        <v>1.1477618643644891</v>
      </c>
      <c r="S81" s="4">
        <f>mgL!S81/(14.007+4*1.008)</f>
        <v>7.206607905094517E-3</v>
      </c>
      <c r="T81" s="5">
        <f>mgL!T81/35.453</f>
        <v>0.6769525851126843</v>
      </c>
      <c r="U81" s="5">
        <f>mgL!U81/(1.008+12.011+3*15.999)</f>
        <v>2.0322538350596564</v>
      </c>
      <c r="V81" s="5">
        <f>mgL!V81/(12.011+3*15.999)</f>
        <v>0</v>
      </c>
      <c r="W81" s="5">
        <f>mgL!W81/(32.066+4*15.999)</f>
        <v>0.17696904082779868</v>
      </c>
      <c r="X81" s="5">
        <f>mgL!X81/(14.007+3*15.999)</f>
        <v>0</v>
      </c>
      <c r="Y81" s="6">
        <f>mgL!Y81/(14.007+2*15.999)</f>
        <v>0</v>
      </c>
      <c r="Z81" s="6">
        <f>mgL!Z81/55.847</f>
        <v>8.7739717442297707E-2</v>
      </c>
      <c r="AA81" s="6">
        <f>mgL!AA81/54.931</f>
        <v>4.1870710527753003E-3</v>
      </c>
      <c r="AB81" s="6">
        <f>mgL!AB81/26.982</f>
        <v>0</v>
      </c>
      <c r="AC81" s="6">
        <f>mgL!AC81/(28.086+2*15.999)</f>
        <v>0.20304906464283334</v>
      </c>
      <c r="AD81" s="6">
        <f>mgL!AD81/(30.974+4*15.999)</f>
        <v>6.3177845635463826E-4</v>
      </c>
      <c r="AE81" s="6">
        <f>mgL!AE81/30.974</f>
        <v>0</v>
      </c>
      <c r="AF81" s="6">
        <f>mgL!AF81/12.011</f>
        <v>0</v>
      </c>
      <c r="AG81" s="6">
        <f>mgL!AG81/18.998</f>
        <v>0</v>
      </c>
      <c r="AH81" s="6">
        <f>mgL!AH81/(32.066+1.008)</f>
        <v>0</v>
      </c>
      <c r="AI81" s="6">
        <f>mgL!AI81/207.2</f>
        <v>0</v>
      </c>
      <c r="AJ81" s="6">
        <f>mgL!AJ81/65.39</f>
        <v>0</v>
      </c>
      <c r="AK81" s="6">
        <f>mgL!AK81/112.411</f>
        <v>0</v>
      </c>
      <c r="AL81" s="10">
        <f>mgL!AL81/(2*15.999)</f>
        <v>0</v>
      </c>
      <c r="AM81" s="10">
        <f>mgL!AM81/(12.011+2*15.999)</f>
        <v>0</v>
      </c>
      <c r="AN81" s="10">
        <f>mgL!AN81/(2*1.008+32.066)</f>
        <v>0</v>
      </c>
      <c r="AO81" s="10">
        <f>mgL!AO81/(12.011+4*1.008)</f>
        <v>0</v>
      </c>
      <c r="AP81" s="11" t="str">
        <f t="shared" si="4"/>
        <v>g2-CaHCO3</v>
      </c>
      <c r="AQ81" s="3">
        <f t="shared" si="5"/>
        <v>0.4</v>
      </c>
    </row>
    <row r="82" spans="1:43" x14ac:dyDescent="0.25">
      <c r="A82" s="3">
        <f>mgL!A82</f>
        <v>79</v>
      </c>
      <c r="B82" s="3" t="str">
        <f>mgL!B82</f>
        <v>A4</v>
      </c>
      <c r="C82" s="3">
        <f>mgL!C82</f>
        <v>11</v>
      </c>
      <c r="D82" s="3">
        <f>mgL!D82</f>
        <v>317970</v>
      </c>
      <c r="E82" s="3">
        <f>mgL!E82</f>
        <v>5803598</v>
      </c>
      <c r="F82" s="3">
        <f>mgL!F82</f>
        <v>8.6999999999999993</v>
      </c>
      <c r="G82" s="3">
        <f>mgL!G82</f>
        <v>-26.3</v>
      </c>
      <c r="H82" s="3">
        <f>mgL!H82</f>
        <v>-26.45</v>
      </c>
      <c r="I82" s="3" t="str">
        <f>mgL!I82</f>
        <v>GWO</v>
      </c>
      <c r="J82" s="3">
        <f>mgL!J82</f>
        <v>31929</v>
      </c>
      <c r="K82" s="3">
        <f>mgL!K82</f>
        <v>0</v>
      </c>
      <c r="L82" s="3">
        <f>mgL!L82</f>
        <v>0</v>
      </c>
      <c r="M82" s="3">
        <f>IF(mgL!M82=0,7,mgL!M82)</f>
        <v>6.28</v>
      </c>
      <c r="N82" s="3">
        <f>IF(mgL!N82&lt;0.1,10,mgL!N82)</f>
        <v>10</v>
      </c>
      <c r="O82" s="4">
        <f>mgL!O82/22.989</f>
        <v>0.32624298577580579</v>
      </c>
      <c r="P82" s="4">
        <f>mgL!P82/39.098</f>
        <v>2.0461404675430971E-2</v>
      </c>
      <c r="Q82" s="4">
        <f>mgL!Q82/24.305</f>
        <v>0.11520263320304464</v>
      </c>
      <c r="R82" s="4">
        <f>mgL!R82/40.078</f>
        <v>1.1477618643644891</v>
      </c>
      <c r="S82" s="4">
        <f>mgL!S82/(14.007+4*1.008)</f>
        <v>4.9891900881423572E-3</v>
      </c>
      <c r="T82" s="5">
        <f>mgL!T82/35.453</f>
        <v>0.56412715426057025</v>
      </c>
      <c r="U82" s="5">
        <f>mgL!U82/(1.008+12.011+3*15.999)</f>
        <v>2.0322538350596564</v>
      </c>
      <c r="V82" s="5">
        <f>mgL!V82/(12.011+3*15.999)</f>
        <v>0</v>
      </c>
      <c r="W82" s="5">
        <f>mgL!W82/(32.066+4*15.999)</f>
        <v>0.14573921009348129</v>
      </c>
      <c r="X82" s="5">
        <f>mgL!X82/(14.007+3*15.999)</f>
        <v>0</v>
      </c>
      <c r="Y82" s="6">
        <f>mgL!Y82/(14.007+2*15.999)</f>
        <v>0</v>
      </c>
      <c r="Z82" s="6">
        <f>mgL!Z82/55.847</f>
        <v>8.7739717442297707E-2</v>
      </c>
      <c r="AA82" s="6">
        <f>mgL!AA82/54.931</f>
        <v>4.0050244852633306E-3</v>
      </c>
      <c r="AB82" s="6">
        <f>mgL!AB82/26.982</f>
        <v>0</v>
      </c>
      <c r="AC82" s="6">
        <f>mgL!AC82/(28.086+2*15.999)</f>
        <v>0.20304906464283334</v>
      </c>
      <c r="AD82" s="6">
        <f>mgL!AD82/(30.974+4*15.999)</f>
        <v>6.3177845635463826E-4</v>
      </c>
      <c r="AE82" s="6">
        <f>mgL!AE82/30.974</f>
        <v>0</v>
      </c>
      <c r="AF82" s="6">
        <f>mgL!AF82/12.011</f>
        <v>0</v>
      </c>
      <c r="AG82" s="6">
        <f>mgL!AG82/18.998</f>
        <v>0</v>
      </c>
      <c r="AH82" s="6">
        <f>mgL!AH82/(32.066+1.008)</f>
        <v>0</v>
      </c>
      <c r="AI82" s="6">
        <f>mgL!AI82/207.2</f>
        <v>0</v>
      </c>
      <c r="AJ82" s="6">
        <f>mgL!AJ82/65.39</f>
        <v>0</v>
      </c>
      <c r="AK82" s="6">
        <f>mgL!AK82/112.411</f>
        <v>0</v>
      </c>
      <c r="AL82" s="10">
        <f>mgL!AL82/(2*15.999)</f>
        <v>0</v>
      </c>
      <c r="AM82" s="10">
        <f>mgL!AM82/(12.011+2*15.999)</f>
        <v>0</v>
      </c>
      <c r="AN82" s="10">
        <f>mgL!AN82/(2*1.008+32.066)</f>
        <v>0</v>
      </c>
      <c r="AO82" s="10">
        <f>mgL!AO82/(12.011+4*1.008)</f>
        <v>0</v>
      </c>
      <c r="AP82" s="11" t="str">
        <f t="shared" si="4"/>
        <v>g2-CaHCO3</v>
      </c>
      <c r="AQ82" s="3">
        <f t="shared" si="5"/>
        <v>0.6</v>
      </c>
    </row>
    <row r="83" spans="1:43" x14ac:dyDescent="0.25">
      <c r="A83" s="3">
        <f>mgL!A83</f>
        <v>80</v>
      </c>
      <c r="B83" s="3" t="str">
        <f>mgL!B83</f>
        <v>A4</v>
      </c>
      <c r="C83" s="3">
        <f>mgL!C83</f>
        <v>12</v>
      </c>
      <c r="D83" s="3">
        <f>mgL!D83</f>
        <v>317970</v>
      </c>
      <c r="E83" s="3">
        <f>mgL!E83</f>
        <v>5803598</v>
      </c>
      <c r="F83" s="3">
        <f>mgL!F83</f>
        <v>8.6999999999999993</v>
      </c>
      <c r="G83" s="3">
        <f>mgL!G83</f>
        <v>-30.3</v>
      </c>
      <c r="H83" s="3">
        <f>mgL!H83</f>
        <v>-30.45</v>
      </c>
      <c r="I83" s="3" t="str">
        <f>mgL!I83</f>
        <v>GWO</v>
      </c>
      <c r="J83" s="3">
        <f>mgL!J83</f>
        <v>31929</v>
      </c>
      <c r="K83" s="3">
        <f>mgL!K83</f>
        <v>0</v>
      </c>
      <c r="L83" s="3">
        <f>mgL!L83</f>
        <v>0</v>
      </c>
      <c r="M83" s="3">
        <f>IF(mgL!M83=0,7,mgL!M83)</f>
        <v>6.38</v>
      </c>
      <c r="N83" s="3">
        <f>IF(mgL!N83&lt;0.1,10,mgL!N83)</f>
        <v>10</v>
      </c>
      <c r="O83" s="4">
        <f>mgL!O83/22.989</f>
        <v>0.28709382748270912</v>
      </c>
      <c r="P83" s="4">
        <f>mgL!P83/39.098</f>
        <v>2.0461404675430971E-2</v>
      </c>
      <c r="Q83" s="4">
        <f>mgL!Q83/24.305</f>
        <v>7.4058835630528702E-2</v>
      </c>
      <c r="R83" s="4">
        <f>mgL!R83/40.078</f>
        <v>0.79844303607964462</v>
      </c>
      <c r="S83" s="4">
        <f>mgL!S83/(14.007+4*1.008)</f>
        <v>5.5435445423803976E-3</v>
      </c>
      <c r="T83" s="5">
        <f>mgL!T83/35.453</f>
        <v>0.25385721941725664</v>
      </c>
      <c r="U83" s="5">
        <f>mgL!U83/(1.008+12.011+3*15.999)</f>
        <v>1.8028058214238889</v>
      </c>
      <c r="V83" s="5">
        <f>mgL!V83/(12.011+3*15.999)</f>
        <v>0</v>
      </c>
      <c r="W83" s="5">
        <f>mgL!W83/(32.066+4*15.999)</f>
        <v>3.1229830734317416E-2</v>
      </c>
      <c r="X83" s="5">
        <f>mgL!X83/(14.007+3*15.999)</f>
        <v>0</v>
      </c>
      <c r="Y83" s="6">
        <f>mgL!Y83/(14.007+2*15.999)</f>
        <v>0</v>
      </c>
      <c r="Z83" s="6">
        <f>mgL!Z83/55.847</f>
        <v>8.5949110963883468E-2</v>
      </c>
      <c r="AA83" s="6">
        <f>mgL!AA83/54.931</f>
        <v>3.4588847827274217E-3</v>
      </c>
      <c r="AB83" s="6">
        <f>mgL!AB83/26.982</f>
        <v>0</v>
      </c>
      <c r="AC83" s="6">
        <f>mgL!AC83/(28.086+2*15.999)</f>
        <v>0.22468544038346314</v>
      </c>
      <c r="AD83" s="6">
        <f>mgL!AD83/(30.974+4*15.999)</f>
        <v>8.4237127513951779E-4</v>
      </c>
      <c r="AE83" s="6">
        <f>mgL!AE83/30.974</f>
        <v>0</v>
      </c>
      <c r="AF83" s="6">
        <f>mgL!AF83/12.011</f>
        <v>0</v>
      </c>
      <c r="AG83" s="6">
        <f>mgL!AG83/18.998</f>
        <v>0</v>
      </c>
      <c r="AH83" s="6">
        <f>mgL!AH83/(32.066+1.008)</f>
        <v>0</v>
      </c>
      <c r="AI83" s="6">
        <f>mgL!AI83/207.2</f>
        <v>0</v>
      </c>
      <c r="AJ83" s="6">
        <f>mgL!AJ83/65.39</f>
        <v>0</v>
      </c>
      <c r="AK83" s="6">
        <f>mgL!AK83/112.411</f>
        <v>0</v>
      </c>
      <c r="AL83" s="10">
        <f>mgL!AL83/(2*15.999)</f>
        <v>0</v>
      </c>
      <c r="AM83" s="10">
        <f>mgL!AM83/(12.011+2*15.999)</f>
        <v>0</v>
      </c>
      <c r="AN83" s="10">
        <f>mgL!AN83/(2*1.008+32.066)</f>
        <v>0</v>
      </c>
      <c r="AO83" s="10">
        <f>mgL!AO83/(12.011+4*1.008)</f>
        <v>0</v>
      </c>
      <c r="AP83" s="11" t="str">
        <f t="shared" si="4"/>
        <v>g1-CaHCO3</v>
      </c>
      <c r="AQ83" s="3">
        <f t="shared" si="5"/>
        <v>0.5</v>
      </c>
    </row>
    <row r="84" spans="1:43" x14ac:dyDescent="0.25">
      <c r="A84" s="3">
        <f>mgL!A84</f>
        <v>81</v>
      </c>
      <c r="B84" s="3" t="str">
        <f>mgL!B84</f>
        <v>A4</v>
      </c>
      <c r="C84" s="3">
        <f>mgL!C84</f>
        <v>13</v>
      </c>
      <c r="D84" s="3">
        <f>mgL!D84</f>
        <v>317970</v>
      </c>
      <c r="E84" s="3">
        <f>mgL!E84</f>
        <v>5803598</v>
      </c>
      <c r="F84" s="3">
        <f>mgL!F84</f>
        <v>8.6999999999999993</v>
      </c>
      <c r="G84" s="3">
        <f>mgL!G84</f>
        <v>-34.299999999999997</v>
      </c>
      <c r="H84" s="3">
        <f>mgL!H84</f>
        <v>-34.450000000000003</v>
      </c>
      <c r="I84" s="3" t="str">
        <f>mgL!I84</f>
        <v>GWO</v>
      </c>
      <c r="J84" s="3">
        <f>mgL!J84</f>
        <v>31929</v>
      </c>
      <c r="K84" s="3">
        <f>mgL!K84</f>
        <v>0</v>
      </c>
      <c r="L84" s="3">
        <f>mgL!L84</f>
        <v>0</v>
      </c>
      <c r="M84" s="3">
        <f>IF(mgL!M84=0,7,mgL!M84)</f>
        <v>6.53</v>
      </c>
      <c r="N84" s="3">
        <f>IF(mgL!N84&lt;0.1,10,mgL!N84)</f>
        <v>10</v>
      </c>
      <c r="O84" s="4">
        <f>mgL!O84/22.989</f>
        <v>0.26534429509765539</v>
      </c>
      <c r="P84" s="4">
        <f>mgL!P84/39.098</f>
        <v>1.5346053506573226E-2</v>
      </c>
      <c r="Q84" s="4">
        <f>mgL!Q84/24.305</f>
        <v>7.4058835630528702E-2</v>
      </c>
      <c r="R84" s="4">
        <f>mgL!R84/40.078</f>
        <v>0.97310245022206687</v>
      </c>
      <c r="S84" s="4">
        <f>mgL!S84/(14.007+4*1.008)</f>
        <v>4.4348356339043177E-3</v>
      </c>
      <c r="T84" s="5">
        <f>mgL!T84/35.453</f>
        <v>0.25385721941725664</v>
      </c>
      <c r="U84" s="5">
        <f>mgL!U84/(1.008+12.011+3*15.999)</f>
        <v>2.114199554215288</v>
      </c>
      <c r="V84" s="5">
        <f>mgL!V84/(12.011+3*15.999)</f>
        <v>0</v>
      </c>
      <c r="W84" s="5">
        <f>mgL!W84/(32.066+4*15.999)</f>
        <v>3.1229830734317416E-2</v>
      </c>
      <c r="X84" s="5">
        <f>mgL!X84/(14.007+3*15.999)</f>
        <v>0</v>
      </c>
      <c r="Y84" s="6">
        <f>mgL!Y84/(14.007+2*15.999)</f>
        <v>0</v>
      </c>
      <c r="Z84" s="6">
        <f>mgL!Z84/55.847</f>
        <v>4.6555768438770212E-2</v>
      </c>
      <c r="AA84" s="6">
        <f>mgL!AA84/54.931</f>
        <v>2.0025122426316653E-3</v>
      </c>
      <c r="AB84" s="6">
        <f>mgL!AB84/26.982</f>
        <v>0</v>
      </c>
      <c r="AC84" s="6">
        <f>mgL!AC84/(28.086+2*15.999)</f>
        <v>0.24132880633779374</v>
      </c>
      <c r="AD84" s="6">
        <f>mgL!AD84/(30.974+4*15.999)</f>
        <v>8.4237127513951779E-4</v>
      </c>
      <c r="AE84" s="6">
        <f>mgL!AE84/30.974</f>
        <v>0</v>
      </c>
      <c r="AF84" s="6">
        <f>mgL!AF84/12.011</f>
        <v>0</v>
      </c>
      <c r="AG84" s="6">
        <f>mgL!AG84/18.998</f>
        <v>0</v>
      </c>
      <c r="AH84" s="6">
        <f>mgL!AH84/(32.066+1.008)</f>
        <v>0</v>
      </c>
      <c r="AI84" s="6">
        <f>mgL!AI84/207.2</f>
        <v>0</v>
      </c>
      <c r="AJ84" s="6">
        <f>mgL!AJ84/65.39</f>
        <v>0</v>
      </c>
      <c r="AK84" s="6">
        <f>mgL!AK84/112.411</f>
        <v>0</v>
      </c>
      <c r="AL84" s="10">
        <f>mgL!AL84/(2*15.999)</f>
        <v>0</v>
      </c>
      <c r="AM84" s="10">
        <f>mgL!AM84/(12.011+2*15.999)</f>
        <v>0</v>
      </c>
      <c r="AN84" s="10">
        <f>mgL!AN84/(2*1.008+32.066)</f>
        <v>0</v>
      </c>
      <c r="AO84" s="10">
        <f>mgL!AO84/(12.011+4*1.008)</f>
        <v>0</v>
      </c>
      <c r="AP84" s="11" t="str">
        <f t="shared" si="4"/>
        <v>g2-CaHCO3</v>
      </c>
      <c r="AQ84" s="3">
        <f t="shared" si="5"/>
        <v>0.4</v>
      </c>
    </row>
    <row r="85" spans="1:43" x14ac:dyDescent="0.25">
      <c r="A85" s="3">
        <f>mgL!A85</f>
        <v>82</v>
      </c>
      <c r="B85" s="3" t="str">
        <f>mgL!B85</f>
        <v>A4</v>
      </c>
      <c r="C85" s="3">
        <f>mgL!C85</f>
        <v>14</v>
      </c>
      <c r="D85" s="3">
        <f>mgL!D85</f>
        <v>317970</v>
      </c>
      <c r="E85" s="3">
        <f>mgL!E85</f>
        <v>5803598</v>
      </c>
      <c r="F85" s="3">
        <f>mgL!F85</f>
        <v>8.6999999999999993</v>
      </c>
      <c r="G85" s="3">
        <f>mgL!G85</f>
        <v>-38.299999999999997</v>
      </c>
      <c r="H85" s="3">
        <f>mgL!H85</f>
        <v>-38.450000000000003</v>
      </c>
      <c r="I85" s="3" t="str">
        <f>mgL!I85</f>
        <v>GWO</v>
      </c>
      <c r="J85" s="3">
        <f>mgL!J85</f>
        <v>31929</v>
      </c>
      <c r="K85" s="3">
        <f>mgL!K85</f>
        <v>0</v>
      </c>
      <c r="L85" s="3">
        <f>mgL!L85</f>
        <v>0</v>
      </c>
      <c r="M85" s="3">
        <f>IF(mgL!M85=0,7,mgL!M85)</f>
        <v>5.88</v>
      </c>
      <c r="N85" s="3">
        <f>IF(mgL!N85&lt;0.1,10,mgL!N85)</f>
        <v>10</v>
      </c>
      <c r="O85" s="4">
        <f>mgL!O85/22.989</f>
        <v>0.26534429509765539</v>
      </c>
      <c r="P85" s="4">
        <f>mgL!P85/39.098</f>
        <v>1.7903729091002095E-2</v>
      </c>
      <c r="Q85" s="4">
        <f>mgL!Q85/24.305</f>
        <v>8.2287595145031894E-2</v>
      </c>
      <c r="R85" s="4">
        <f>mgL!R85/40.078</f>
        <v>0.97310245022206687</v>
      </c>
      <c r="S85" s="4">
        <f>mgL!S85/(14.007+4*1.008)</f>
        <v>4.4348356339043177E-3</v>
      </c>
      <c r="T85" s="5">
        <f>mgL!T85/35.453</f>
        <v>0.25385721941725664</v>
      </c>
      <c r="U85" s="5">
        <f>mgL!U85/(1.008+12.011+3*15.999)</f>
        <v>2.1305886980464139</v>
      </c>
      <c r="V85" s="5">
        <f>mgL!V85/(12.011+3*15.999)</f>
        <v>0</v>
      </c>
      <c r="W85" s="5">
        <f>mgL!W85/(32.066+4*15.999)</f>
        <v>3.1229830734317416E-2</v>
      </c>
      <c r="X85" s="5">
        <f>mgL!X85/(14.007+3*15.999)</f>
        <v>0</v>
      </c>
      <c r="Y85" s="6">
        <f>mgL!Y85/(14.007+2*15.999)</f>
        <v>0</v>
      </c>
      <c r="Z85" s="6">
        <f>mgL!Z85/55.847</f>
        <v>5.5508800830841407E-2</v>
      </c>
      <c r="AA85" s="6">
        <f>mgL!AA85/54.931</f>
        <v>3.0947916477034828E-3</v>
      </c>
      <c r="AB85" s="6">
        <f>mgL!AB85/26.982</f>
        <v>0</v>
      </c>
      <c r="AC85" s="6">
        <f>mgL!AC85/(28.086+2*15.999)</f>
        <v>0.21303508421543174</v>
      </c>
      <c r="AD85" s="6">
        <f>mgL!AD85/(30.974+4*15.999)</f>
        <v>8.4237127513951779E-4</v>
      </c>
      <c r="AE85" s="6">
        <f>mgL!AE85/30.974</f>
        <v>0</v>
      </c>
      <c r="AF85" s="6">
        <f>mgL!AF85/12.011</f>
        <v>0</v>
      </c>
      <c r="AG85" s="6">
        <f>mgL!AG85/18.998</f>
        <v>0</v>
      </c>
      <c r="AH85" s="6">
        <f>mgL!AH85/(32.066+1.008)</f>
        <v>0</v>
      </c>
      <c r="AI85" s="6">
        <f>mgL!AI85/207.2</f>
        <v>0</v>
      </c>
      <c r="AJ85" s="6">
        <f>mgL!AJ85/65.39</f>
        <v>0</v>
      </c>
      <c r="AK85" s="6">
        <f>mgL!AK85/112.411</f>
        <v>0</v>
      </c>
      <c r="AL85" s="10">
        <f>mgL!AL85/(2*15.999)</f>
        <v>0</v>
      </c>
      <c r="AM85" s="10">
        <f>mgL!AM85/(12.011+2*15.999)</f>
        <v>0</v>
      </c>
      <c r="AN85" s="10">
        <f>mgL!AN85/(2*1.008+32.066)</f>
        <v>0</v>
      </c>
      <c r="AO85" s="10">
        <f>mgL!AO85/(12.011+4*1.008)</f>
        <v>0</v>
      </c>
      <c r="AP85" s="11" t="str">
        <f t="shared" si="4"/>
        <v>g2-CaHCO3</v>
      </c>
      <c r="AQ85" s="3">
        <f t="shared" si="5"/>
        <v>0.9</v>
      </c>
    </row>
    <row r="86" spans="1:43" x14ac:dyDescent="0.25">
      <c r="A86" s="3">
        <f>mgL!A86</f>
        <v>83</v>
      </c>
      <c r="B86" s="3" t="str">
        <f>mgL!B86</f>
        <v>A5</v>
      </c>
      <c r="C86" s="3">
        <f>mgL!C86</f>
        <v>1</v>
      </c>
      <c r="D86" s="3">
        <f>mgL!D86</f>
        <v>316276</v>
      </c>
      <c r="E86" s="3">
        <f>mgL!E86</f>
        <v>5803763</v>
      </c>
      <c r="F86" s="3">
        <f>mgL!F86</f>
        <v>8.65</v>
      </c>
      <c r="G86" s="3">
        <f>mgL!G86</f>
        <v>3.65</v>
      </c>
      <c r="H86" s="3">
        <f>mgL!H86</f>
        <v>3.5</v>
      </c>
      <c r="I86" s="3" t="str">
        <f>mgL!I86</f>
        <v>GWO</v>
      </c>
      <c r="J86" s="3">
        <f>mgL!J86</f>
        <v>31929</v>
      </c>
      <c r="K86" s="3">
        <f>mgL!K86</f>
        <v>0</v>
      </c>
      <c r="L86" s="3">
        <f>mgL!L86</f>
        <v>0</v>
      </c>
      <c r="M86" s="3">
        <f>IF(mgL!M86=0,7,mgL!M86)</f>
        <v>7.68</v>
      </c>
      <c r="N86" s="3">
        <f>IF(mgL!N86&lt;0.1,10,mgL!N86)</f>
        <v>10</v>
      </c>
      <c r="O86" s="4">
        <f>mgL!O86/22.989</f>
        <v>0.43499064770107443</v>
      </c>
      <c r="P86" s="4">
        <f>mgL!P86/39.098</f>
        <v>6.1384214026292905E-2</v>
      </c>
      <c r="Q86" s="4">
        <f>mgL!Q86/24.305</f>
        <v>0.2262908866488377</v>
      </c>
      <c r="R86" s="4">
        <f>mgL!R86/40.078</f>
        <v>1.4970806926493336</v>
      </c>
      <c r="S86" s="4">
        <f>mgL!S86/(14.007+4*1.008)</f>
        <v>1.6630633627141192E-3</v>
      </c>
      <c r="T86" s="5">
        <f>mgL!T86/35.453</f>
        <v>0.42309536569542772</v>
      </c>
      <c r="U86" s="5">
        <f>mgL!U86/(1.008+12.011+3*15.999)</f>
        <v>1.0816834928543333</v>
      </c>
      <c r="V86" s="5">
        <f>mgL!V86/(12.011+3*15.999)</f>
        <v>0</v>
      </c>
      <c r="W86" s="5">
        <f>mgL!W86/(32.066+4*15.999)</f>
        <v>0.53090712248339611</v>
      </c>
      <c r="X86" s="5">
        <f>mgL!X86/(14.007+3*15.999)</f>
        <v>1.4515192568221407</v>
      </c>
      <c r="Y86" s="6">
        <f>mgL!Y86/(14.007+2*15.999)</f>
        <v>0</v>
      </c>
      <c r="Z86" s="6">
        <f>mgL!Z86/55.847</f>
        <v>2.5068490697799347E-3</v>
      </c>
      <c r="AA86" s="6">
        <f>mgL!AA86/54.931</f>
        <v>3.6409313502393914E-4</v>
      </c>
      <c r="AB86" s="6">
        <f>mgL!AB86/26.982</f>
        <v>0</v>
      </c>
      <c r="AC86" s="6">
        <f>mgL!AC86/(28.086+2*15.999)</f>
        <v>0.15311896677984155</v>
      </c>
      <c r="AD86" s="6">
        <f>mgL!AD86/(30.974+4*15.999)</f>
        <v>2.3165210066336739E-3</v>
      </c>
      <c r="AE86" s="6">
        <f>mgL!AE86/30.974</f>
        <v>0</v>
      </c>
      <c r="AF86" s="6">
        <f>mgL!AF86/12.011</f>
        <v>0</v>
      </c>
      <c r="AG86" s="6">
        <f>mgL!AG86/18.998</f>
        <v>0</v>
      </c>
      <c r="AH86" s="6">
        <f>mgL!AH86/(32.066+1.008)</f>
        <v>0</v>
      </c>
      <c r="AI86" s="6">
        <f>mgL!AI86/207.2</f>
        <v>0</v>
      </c>
      <c r="AJ86" s="6">
        <f>mgL!AJ86/65.39</f>
        <v>0</v>
      </c>
      <c r="AK86" s="6">
        <f>mgL!AK86/112.411</f>
        <v>0</v>
      </c>
      <c r="AL86" s="10">
        <f>mgL!AL86/(2*15.999)</f>
        <v>0</v>
      </c>
      <c r="AM86" s="10">
        <f>mgL!AM86/(12.011+2*15.999)</f>
        <v>0</v>
      </c>
      <c r="AN86" s="10">
        <f>mgL!AN86/(2*1.008+32.066)</f>
        <v>0</v>
      </c>
      <c r="AO86" s="10">
        <f>mgL!AO86/(12.011+4*1.008)</f>
        <v>0</v>
      </c>
      <c r="AP86" s="11" t="str">
        <f t="shared" si="4"/>
        <v>g1-CaNO3</v>
      </c>
      <c r="AQ86" s="3">
        <f t="shared" si="5"/>
        <v>3</v>
      </c>
    </row>
    <row r="87" spans="1:43" x14ac:dyDescent="0.25">
      <c r="A87" s="3">
        <f>mgL!A87</f>
        <v>84</v>
      </c>
      <c r="B87" s="3" t="str">
        <f>mgL!B87</f>
        <v>A5</v>
      </c>
      <c r="C87" s="3">
        <f>mgL!C87</f>
        <v>2</v>
      </c>
      <c r="D87" s="3">
        <f>mgL!D87</f>
        <v>316276</v>
      </c>
      <c r="E87" s="3">
        <f>mgL!E87</f>
        <v>5803763</v>
      </c>
      <c r="F87" s="3">
        <f>mgL!F87</f>
        <v>8.65</v>
      </c>
      <c r="G87" s="3">
        <f>mgL!G87</f>
        <v>2.65</v>
      </c>
      <c r="H87" s="3">
        <f>mgL!H87</f>
        <v>2.5</v>
      </c>
      <c r="I87" s="3" t="str">
        <f>mgL!I87</f>
        <v>GWO</v>
      </c>
      <c r="J87" s="3">
        <f>mgL!J87</f>
        <v>31929</v>
      </c>
      <c r="K87" s="3">
        <f>mgL!K87</f>
        <v>0</v>
      </c>
      <c r="L87" s="3">
        <f>mgL!L87</f>
        <v>0</v>
      </c>
      <c r="M87" s="3">
        <f>IF(mgL!M87=0,7,mgL!M87)</f>
        <v>7.95</v>
      </c>
      <c r="N87" s="3">
        <f>IF(mgL!N87&lt;0.1,10,mgL!N87)</f>
        <v>10</v>
      </c>
      <c r="O87" s="4">
        <f>mgL!O87/22.989</f>
        <v>0.78298316586193395</v>
      </c>
      <c r="P87" s="4">
        <f>mgL!P87/39.098</f>
        <v>0.17903729091002099</v>
      </c>
      <c r="Q87" s="4">
        <f>mgL!Q87/24.305</f>
        <v>0.51429746965644929</v>
      </c>
      <c r="R87" s="4">
        <f>mgL!R87/40.078</f>
        <v>2.4951344877488895</v>
      </c>
      <c r="S87" s="4">
        <f>mgL!S87/(14.007+4*1.008)</f>
        <v>5.5435445423803972E-4</v>
      </c>
      <c r="T87" s="5">
        <f>mgL!T87/35.453</f>
        <v>0.87439708910388392</v>
      </c>
      <c r="U87" s="5">
        <f>mgL!U87/(1.008+12.011+3*15.999)</f>
        <v>2.884489314278222</v>
      </c>
      <c r="V87" s="5">
        <f>mgL!V87/(12.011+3*15.999)</f>
        <v>0</v>
      </c>
      <c r="W87" s="5">
        <f>mgL!W87/(32.066+4*15.999)</f>
        <v>0.63500655826445418</v>
      </c>
      <c r="X87" s="5">
        <f>mgL!X87/(14.007+3*15.999)</f>
        <v>1.9353590090961874</v>
      </c>
      <c r="Y87" s="6">
        <f>mgL!Y87/(14.007+2*15.999)</f>
        <v>0</v>
      </c>
      <c r="Z87" s="6">
        <f>mgL!Z87/55.847</f>
        <v>3.22309166114563E-3</v>
      </c>
      <c r="AA87" s="6">
        <f>mgL!AA87/54.931</f>
        <v>1.8204656751196957E-4</v>
      </c>
      <c r="AB87" s="6">
        <f>mgL!AB87/26.982</f>
        <v>0</v>
      </c>
      <c r="AC87" s="6">
        <f>mgL!AC87/(28.086+2*15.999)</f>
        <v>0.24132880633779374</v>
      </c>
      <c r="AD87" s="6">
        <f>mgL!AD87/(30.974+4*15.999)</f>
        <v>1.6847425502790356E-3</v>
      </c>
      <c r="AE87" s="6">
        <f>mgL!AE87/30.974</f>
        <v>0</v>
      </c>
      <c r="AF87" s="6">
        <f>mgL!AF87/12.011</f>
        <v>0</v>
      </c>
      <c r="AG87" s="6">
        <f>mgL!AG87/18.998</f>
        <v>0</v>
      </c>
      <c r="AH87" s="6">
        <f>mgL!AH87/(32.066+1.008)</f>
        <v>0</v>
      </c>
      <c r="AI87" s="6">
        <f>mgL!AI87/207.2</f>
        <v>0</v>
      </c>
      <c r="AJ87" s="6">
        <f>mgL!AJ87/65.39</f>
        <v>0</v>
      </c>
      <c r="AK87" s="6">
        <f>mgL!AK87/112.411</f>
        <v>0</v>
      </c>
      <c r="AL87" s="10">
        <f>mgL!AL87/(2*15.999)</f>
        <v>0</v>
      </c>
      <c r="AM87" s="10">
        <f>mgL!AM87/(12.011+2*15.999)</f>
        <v>0</v>
      </c>
      <c r="AN87" s="10">
        <f>mgL!AN87/(2*1.008+32.066)</f>
        <v>0</v>
      </c>
      <c r="AO87" s="10">
        <f>mgL!AO87/(12.011+4*1.008)</f>
        <v>0</v>
      </c>
      <c r="AP87" s="11" t="str">
        <f t="shared" si="4"/>
        <v>F2-CaMIX+</v>
      </c>
      <c r="AQ87" s="3">
        <f t="shared" si="5"/>
        <v>3.5</v>
      </c>
    </row>
    <row r="88" spans="1:43" x14ac:dyDescent="0.25">
      <c r="A88" s="3">
        <f>mgL!A88</f>
        <v>85</v>
      </c>
      <c r="B88" s="3" t="str">
        <f>mgL!B88</f>
        <v>A5</v>
      </c>
      <c r="C88" s="3">
        <f>mgL!C88</f>
        <v>3</v>
      </c>
      <c r="D88" s="3">
        <f>mgL!D88</f>
        <v>316276</v>
      </c>
      <c r="E88" s="3">
        <f>mgL!E88</f>
        <v>5803763</v>
      </c>
      <c r="F88" s="3">
        <f>mgL!F88</f>
        <v>8.65</v>
      </c>
      <c r="G88" s="3">
        <f>mgL!G88</f>
        <v>0.65</v>
      </c>
      <c r="H88" s="3">
        <f>mgL!H88</f>
        <v>0.5</v>
      </c>
      <c r="I88" s="3" t="str">
        <f>mgL!I88</f>
        <v>GWO</v>
      </c>
      <c r="J88" s="3">
        <f>mgL!J88</f>
        <v>31929</v>
      </c>
      <c r="K88" s="3">
        <f>mgL!K88</f>
        <v>0</v>
      </c>
      <c r="L88" s="3">
        <f>mgL!L88</f>
        <v>0</v>
      </c>
      <c r="M88" s="3">
        <f>IF(mgL!M88=0,7,mgL!M88)</f>
        <v>7.74</v>
      </c>
      <c r="N88" s="3">
        <f>IF(mgL!N88&lt;0.1,10,mgL!N88)</f>
        <v>10</v>
      </c>
      <c r="O88" s="4">
        <f>mgL!O88/22.989</f>
        <v>0.91348036017225631</v>
      </c>
      <c r="P88" s="4">
        <f>mgL!P88/39.098</f>
        <v>6.9057240779579518E-2</v>
      </c>
      <c r="Q88" s="4">
        <f>mgL!Q88/24.305</f>
        <v>0.41143797572515944</v>
      </c>
      <c r="R88" s="4">
        <f>mgL!R88/40.078</f>
        <v>3.6179450072358899</v>
      </c>
      <c r="S88" s="4">
        <f>mgL!S88/(14.007+4*1.008)</f>
        <v>2.2174178169521589E-3</v>
      </c>
      <c r="T88" s="5">
        <f>mgL!T88/35.453</f>
        <v>1.043635235382055</v>
      </c>
      <c r="U88" s="5">
        <f>mgL!U88/(1.008+12.011+3*15.999)</f>
        <v>3.1958830470696213</v>
      </c>
      <c r="V88" s="5">
        <f>mgL!V88/(12.011+3*15.999)</f>
        <v>0</v>
      </c>
      <c r="W88" s="5">
        <f>mgL!W88/(32.066+4*15.999)</f>
        <v>0.66623638899877158</v>
      </c>
      <c r="X88" s="5">
        <f>mgL!X88/(14.007+3*15.999)</f>
        <v>3.5481581833430105</v>
      </c>
      <c r="Y88" s="6">
        <f>mgL!Y88/(14.007+2*15.999)</f>
        <v>0</v>
      </c>
      <c r="Z88" s="6">
        <f>mgL!Z88/55.847</f>
        <v>1.7906064784142388E-4</v>
      </c>
      <c r="AA88" s="6">
        <f>mgL!AA88/54.931</f>
        <v>1.2561213158325899E-2</v>
      </c>
      <c r="AB88" s="6">
        <f>mgL!AB88/26.982</f>
        <v>0</v>
      </c>
      <c r="AC88" s="6">
        <f>mgL!AC88/(28.086+2*15.999)</f>
        <v>0.13481126423007789</v>
      </c>
      <c r="AD88" s="6">
        <f>mgL!AD88/(30.974+4*15.999)</f>
        <v>6.3177845635463826E-4</v>
      </c>
      <c r="AE88" s="6">
        <f>mgL!AE88/30.974</f>
        <v>0</v>
      </c>
      <c r="AF88" s="6">
        <f>mgL!AF88/12.011</f>
        <v>0</v>
      </c>
      <c r="AG88" s="6">
        <f>mgL!AG88/18.998</f>
        <v>0</v>
      </c>
      <c r="AH88" s="6">
        <f>mgL!AH88/(32.066+1.008)</f>
        <v>0</v>
      </c>
      <c r="AI88" s="6">
        <f>mgL!AI88/207.2</f>
        <v>0</v>
      </c>
      <c r="AJ88" s="6">
        <f>mgL!AJ88/65.39</f>
        <v>0</v>
      </c>
      <c r="AK88" s="6">
        <f>mgL!AK88/112.411</f>
        <v>0</v>
      </c>
      <c r="AL88" s="10">
        <f>mgL!AL88/(2*15.999)</f>
        <v>0</v>
      </c>
      <c r="AM88" s="10">
        <f>mgL!AM88/(12.011+2*15.999)</f>
        <v>0</v>
      </c>
      <c r="AN88" s="10">
        <f>mgL!AN88/(2*1.008+32.066)</f>
        <v>0</v>
      </c>
      <c r="AO88" s="10">
        <f>mgL!AO88/(12.011+4*1.008)</f>
        <v>0</v>
      </c>
      <c r="AP88" s="11" t="str">
        <f t="shared" si="4"/>
        <v>F2-CaNO3+</v>
      </c>
      <c r="AQ88" s="3">
        <f t="shared" si="5"/>
        <v>3.8</v>
      </c>
    </row>
    <row r="89" spans="1:43" x14ac:dyDescent="0.25">
      <c r="A89" s="3">
        <f>mgL!A89</f>
        <v>86</v>
      </c>
      <c r="B89" s="3" t="str">
        <f>mgL!B89</f>
        <v>A5</v>
      </c>
      <c r="C89" s="3">
        <f>mgL!C89</f>
        <v>4</v>
      </c>
      <c r="D89" s="3">
        <f>mgL!D89</f>
        <v>316276</v>
      </c>
      <c r="E89" s="3">
        <f>mgL!E89</f>
        <v>5803763</v>
      </c>
      <c r="F89" s="3">
        <f>mgL!F89</f>
        <v>8.65</v>
      </c>
      <c r="G89" s="3">
        <f>mgL!G89</f>
        <v>-1.35</v>
      </c>
      <c r="H89" s="3">
        <f>mgL!H89</f>
        <v>-1.5</v>
      </c>
      <c r="I89" s="3" t="str">
        <f>mgL!I89</f>
        <v>GWO</v>
      </c>
      <c r="J89" s="3">
        <f>mgL!J89</f>
        <v>31929</v>
      </c>
      <c r="K89" s="3">
        <f>mgL!K89</f>
        <v>0</v>
      </c>
      <c r="L89" s="3">
        <f>mgL!L89</f>
        <v>0</v>
      </c>
      <c r="M89" s="3">
        <f>IF(mgL!M89=0,7,mgL!M89)</f>
        <v>7.78</v>
      </c>
      <c r="N89" s="3">
        <f>IF(mgL!N89&lt;0.1,10,mgL!N89)</f>
        <v>10</v>
      </c>
      <c r="O89" s="4">
        <f>mgL!O89/22.989</f>
        <v>0.69598503632171904</v>
      </c>
      <c r="P89" s="4">
        <f>mgL!P89/39.098</f>
        <v>1.7903729091002095E-2</v>
      </c>
      <c r="Q89" s="4">
        <f>mgL!Q89/24.305</f>
        <v>0.18514708907632174</v>
      </c>
      <c r="R89" s="4">
        <f>mgL!R89/40.078</f>
        <v>2.0210589350766006</v>
      </c>
      <c r="S89" s="4">
        <f>mgL!S89/(14.007+4*1.008)</f>
        <v>9.9783801762847145E-3</v>
      </c>
      <c r="T89" s="5">
        <f>mgL!T89/35.453</f>
        <v>0.84619073139085543</v>
      </c>
      <c r="U89" s="5">
        <f>mgL!U89/(1.008+12.011+3*15.999)</f>
        <v>3.2778287662252525</v>
      </c>
      <c r="V89" s="5">
        <f>mgL!V89/(12.011+3*15.999)</f>
        <v>0</v>
      </c>
      <c r="W89" s="5">
        <f>mgL!W89/(32.066+4*15.999)</f>
        <v>0.54131706606150187</v>
      </c>
      <c r="X89" s="5">
        <f>mgL!X89/(14.007+3*15.999)</f>
        <v>3.5481581833430108E-2</v>
      </c>
      <c r="Y89" s="6">
        <f>mgL!Y89/(14.007+2*15.999)</f>
        <v>0</v>
      </c>
      <c r="Z89" s="6">
        <f>mgL!Z89/55.847</f>
        <v>3.2230916611456301E-2</v>
      </c>
      <c r="AA89" s="6">
        <f>mgL!AA89/54.931</f>
        <v>2.7306985126795435E-3</v>
      </c>
      <c r="AB89" s="6">
        <f>mgL!AB89/26.982</f>
        <v>0</v>
      </c>
      <c r="AC89" s="6">
        <f>mgL!AC89/(28.086+2*15.999)</f>
        <v>9.65315225351175E-2</v>
      </c>
      <c r="AD89" s="6">
        <f>mgL!AD89/(30.974+4*15.999)</f>
        <v>5.2648204696219866E-4</v>
      </c>
      <c r="AE89" s="6">
        <f>mgL!AE89/30.974</f>
        <v>0</v>
      </c>
      <c r="AF89" s="6">
        <f>mgL!AF89/12.011</f>
        <v>0</v>
      </c>
      <c r="AG89" s="6">
        <f>mgL!AG89/18.998</f>
        <v>0</v>
      </c>
      <c r="AH89" s="6">
        <f>mgL!AH89/(32.066+1.008)</f>
        <v>0</v>
      </c>
      <c r="AI89" s="6">
        <f>mgL!AI89/207.2</f>
        <v>0</v>
      </c>
      <c r="AJ89" s="6">
        <f>mgL!AJ89/65.39</f>
        <v>0</v>
      </c>
      <c r="AK89" s="6">
        <f>mgL!AK89/112.411</f>
        <v>0</v>
      </c>
      <c r="AL89" s="10">
        <f>mgL!AL89/(2*15.999)</f>
        <v>0</v>
      </c>
      <c r="AM89" s="10">
        <f>mgL!AM89/(12.011+2*15.999)</f>
        <v>0</v>
      </c>
      <c r="AN89" s="10">
        <f>mgL!AN89/(2*1.008+32.066)</f>
        <v>0</v>
      </c>
      <c r="AO89" s="10">
        <f>mgL!AO89/(12.011+4*1.008)</f>
        <v>0</v>
      </c>
      <c r="AP89" s="11" t="str">
        <f t="shared" si="4"/>
        <v>F2-CaHCO3</v>
      </c>
      <c r="AQ89" s="3">
        <f t="shared" si="5"/>
        <v>1.8</v>
      </c>
    </row>
    <row r="90" spans="1:43" x14ac:dyDescent="0.25">
      <c r="A90" s="3">
        <f>mgL!A90</f>
        <v>87</v>
      </c>
      <c r="B90" s="3" t="str">
        <f>mgL!B90</f>
        <v>A5</v>
      </c>
      <c r="C90" s="3">
        <f>mgL!C90</f>
        <v>5</v>
      </c>
      <c r="D90" s="3">
        <f>mgL!D90</f>
        <v>316276</v>
      </c>
      <c r="E90" s="3">
        <f>mgL!E90</f>
        <v>5803763</v>
      </c>
      <c r="F90" s="3">
        <f>mgL!F90</f>
        <v>8.65</v>
      </c>
      <c r="G90" s="3">
        <f>mgL!G90</f>
        <v>-1.35</v>
      </c>
      <c r="H90" s="3">
        <f>mgL!H90</f>
        <v>-1.5</v>
      </c>
      <c r="I90" s="3" t="str">
        <f>mgL!I90</f>
        <v>GWO</v>
      </c>
      <c r="J90" s="3">
        <f>mgL!J90</f>
        <v>31929</v>
      </c>
      <c r="K90" s="3">
        <f>mgL!K90</f>
        <v>0</v>
      </c>
      <c r="L90" s="3">
        <f>mgL!L90</f>
        <v>0</v>
      </c>
      <c r="M90" s="3">
        <f>IF(mgL!M90=0,7,mgL!M90)</f>
        <v>7.78</v>
      </c>
      <c r="N90" s="3">
        <f>IF(mgL!N90&lt;0.1,10,mgL!N90)</f>
        <v>10</v>
      </c>
      <c r="O90" s="4">
        <f>mgL!O90/22.989</f>
        <v>0.69598503632171904</v>
      </c>
      <c r="P90" s="4">
        <f>mgL!P90/39.098</f>
        <v>1.7903729091002095E-2</v>
      </c>
      <c r="Q90" s="4">
        <f>mgL!Q90/24.305</f>
        <v>0.18514708907632174</v>
      </c>
      <c r="R90" s="4">
        <f>mgL!R90/40.078</f>
        <v>2.0210589350766006</v>
      </c>
      <c r="S90" s="4">
        <f>mgL!S90/(14.007+4*1.008)</f>
        <v>9.9783801762847145E-3</v>
      </c>
      <c r="T90" s="5">
        <f>mgL!T90/35.453</f>
        <v>0.84619073139085543</v>
      </c>
      <c r="U90" s="5">
        <f>mgL!U90/(1.008+12.011+3*15.999)</f>
        <v>3.2778287662252525</v>
      </c>
      <c r="V90" s="5">
        <f>mgL!V90/(12.011+3*15.999)</f>
        <v>0</v>
      </c>
      <c r="W90" s="5">
        <f>mgL!W90/(32.066+4*15.999)</f>
        <v>0.54131706606150187</v>
      </c>
      <c r="X90" s="5">
        <f>mgL!X90/(14.007+3*15.999)</f>
        <v>0</v>
      </c>
      <c r="Y90" s="6">
        <f>mgL!Y90/(14.007+2*15.999)</f>
        <v>0</v>
      </c>
      <c r="Z90" s="6">
        <f>mgL!Z90/55.847</f>
        <v>3.2230916611456301E-2</v>
      </c>
      <c r="AA90" s="6">
        <f>mgL!AA90/54.931</f>
        <v>2.7306985126795435E-3</v>
      </c>
      <c r="AB90" s="6">
        <f>mgL!AB90/26.982</f>
        <v>0</v>
      </c>
      <c r="AC90" s="6">
        <f>mgL!AC90/(28.086+2*15.999)</f>
        <v>9.65315225351175E-2</v>
      </c>
      <c r="AD90" s="6">
        <f>mgL!AD90/(30.974+4*15.999)</f>
        <v>5.2648204696219866E-4</v>
      </c>
      <c r="AE90" s="6">
        <f>mgL!AE90/30.974</f>
        <v>0</v>
      </c>
      <c r="AF90" s="6">
        <f>mgL!AF90/12.011</f>
        <v>0</v>
      </c>
      <c r="AG90" s="6">
        <f>mgL!AG90/18.998</f>
        <v>0</v>
      </c>
      <c r="AH90" s="6">
        <f>mgL!AH90/(32.066+1.008)</f>
        <v>0</v>
      </c>
      <c r="AI90" s="6">
        <f>mgL!AI90/207.2</f>
        <v>0</v>
      </c>
      <c r="AJ90" s="6">
        <f>mgL!AJ90/65.39</f>
        <v>0</v>
      </c>
      <c r="AK90" s="6">
        <f>mgL!AK90/112.411</f>
        <v>0</v>
      </c>
      <c r="AL90" s="10">
        <f>mgL!AL90/(2*15.999)</f>
        <v>0</v>
      </c>
      <c r="AM90" s="10">
        <f>mgL!AM90/(12.011+2*15.999)</f>
        <v>0</v>
      </c>
      <c r="AN90" s="10">
        <f>mgL!AN90/(2*1.008+32.066)</f>
        <v>0</v>
      </c>
      <c r="AO90" s="10">
        <f>mgL!AO90/(12.011+4*1.008)</f>
        <v>0</v>
      </c>
      <c r="AP90" s="11" t="str">
        <f t="shared" si="4"/>
        <v>F2-CaHCO3</v>
      </c>
      <c r="AQ90" s="3">
        <f t="shared" si="5"/>
        <v>1.7</v>
      </c>
    </row>
    <row r="91" spans="1:43" x14ac:dyDescent="0.25">
      <c r="A91" s="3">
        <f>mgL!A91</f>
        <v>88</v>
      </c>
      <c r="B91" s="3" t="str">
        <f>mgL!B91</f>
        <v>A5</v>
      </c>
      <c r="C91" s="3">
        <f>mgL!C91</f>
        <v>6</v>
      </c>
      <c r="D91" s="3">
        <f>mgL!D91</f>
        <v>316276</v>
      </c>
      <c r="E91" s="3">
        <f>mgL!E91</f>
        <v>5803763</v>
      </c>
      <c r="F91" s="3">
        <f>mgL!F91</f>
        <v>8.65</v>
      </c>
      <c r="G91" s="3">
        <f>mgL!G91</f>
        <v>-2.35</v>
      </c>
      <c r="H91" s="3">
        <f>mgL!H91</f>
        <v>-2.5</v>
      </c>
      <c r="I91" s="3" t="str">
        <f>mgL!I91</f>
        <v>GWO</v>
      </c>
      <c r="J91" s="3">
        <f>mgL!J91</f>
        <v>31929</v>
      </c>
      <c r="K91" s="3">
        <f>mgL!K91</f>
        <v>0</v>
      </c>
      <c r="L91" s="3">
        <f>mgL!L91</f>
        <v>0</v>
      </c>
      <c r="M91" s="3">
        <f>IF(mgL!M91=0,7,mgL!M91)</f>
        <v>7.68</v>
      </c>
      <c r="N91" s="3">
        <f>IF(mgL!N91&lt;0.1,10,mgL!N91)</f>
        <v>10</v>
      </c>
      <c r="O91" s="4">
        <f>mgL!O91/22.989</f>
        <v>0.65248597155161159</v>
      </c>
      <c r="P91" s="4">
        <f>mgL!P91/39.098</f>
        <v>1.7903729091002095E-2</v>
      </c>
      <c r="Q91" s="4">
        <f>mgL!Q91/24.305</f>
        <v>0.20571898786257972</v>
      </c>
      <c r="R91" s="4">
        <f>mgL!R91/40.078</f>
        <v>1.9961075901991117</v>
      </c>
      <c r="S91" s="4">
        <f>mgL!S91/(14.007+4*1.008)</f>
        <v>6.0978989966184371E-3</v>
      </c>
      <c r="T91" s="5">
        <f>mgL!T91/35.453</f>
        <v>0.84619073139085543</v>
      </c>
      <c r="U91" s="5">
        <f>mgL!U91/(1.008+12.011+3*15.999)</f>
        <v>3.130326471745116</v>
      </c>
      <c r="V91" s="5">
        <f>mgL!V91/(12.011+3*15.999)</f>
        <v>0</v>
      </c>
      <c r="W91" s="5">
        <f>mgL!W91/(32.066+4*15.999)</f>
        <v>0.60377672753013667</v>
      </c>
      <c r="X91" s="5">
        <f>mgL!X91/(14.007+3*15.999)</f>
        <v>0</v>
      </c>
      <c r="Y91" s="6">
        <f>mgL!Y91/(14.007+2*15.999)</f>
        <v>0</v>
      </c>
      <c r="Z91" s="6">
        <f>mgL!Z91/55.847</f>
        <v>3.7602736046699017E-2</v>
      </c>
      <c r="AA91" s="6">
        <f>mgL!AA91/54.931</f>
        <v>2.3666053776556046E-3</v>
      </c>
      <c r="AB91" s="6">
        <f>mgL!AB91/26.982</f>
        <v>0</v>
      </c>
      <c r="AC91" s="6">
        <f>mgL!AC91/(28.086+2*15.999)</f>
        <v>0.16809799613873908</v>
      </c>
      <c r="AD91" s="6">
        <f>mgL!AD91/(30.974+4*15.999)</f>
        <v>1.2635569127092765E-3</v>
      </c>
      <c r="AE91" s="6">
        <f>mgL!AE91/30.974</f>
        <v>0</v>
      </c>
      <c r="AF91" s="6">
        <f>mgL!AF91/12.011</f>
        <v>0</v>
      </c>
      <c r="AG91" s="6">
        <f>mgL!AG91/18.998</f>
        <v>0</v>
      </c>
      <c r="AH91" s="6">
        <f>mgL!AH91/(32.066+1.008)</f>
        <v>0</v>
      </c>
      <c r="AI91" s="6">
        <f>mgL!AI91/207.2</f>
        <v>0</v>
      </c>
      <c r="AJ91" s="6">
        <f>mgL!AJ91/65.39</f>
        <v>0</v>
      </c>
      <c r="AK91" s="6">
        <f>mgL!AK91/112.411</f>
        <v>0</v>
      </c>
      <c r="AL91" s="10">
        <f>mgL!AL91/(2*15.999)</f>
        <v>0</v>
      </c>
      <c r="AM91" s="10">
        <f>mgL!AM91/(12.011+2*15.999)</f>
        <v>0</v>
      </c>
      <c r="AN91" s="10">
        <f>mgL!AN91/(2*1.008+32.066)</f>
        <v>0</v>
      </c>
      <c r="AO91" s="10">
        <f>mgL!AO91/(12.011+4*1.008)</f>
        <v>0</v>
      </c>
      <c r="AP91" s="11" t="str">
        <f t="shared" si="4"/>
        <v>F2-CaHCO3</v>
      </c>
      <c r="AQ91" s="3">
        <f t="shared" si="5"/>
        <v>1.7</v>
      </c>
    </row>
    <row r="92" spans="1:43" x14ac:dyDescent="0.25">
      <c r="A92" s="3">
        <f>mgL!A92</f>
        <v>89</v>
      </c>
      <c r="B92" s="3" t="str">
        <f>mgL!B92</f>
        <v>A5</v>
      </c>
      <c r="C92" s="3">
        <f>mgL!C92</f>
        <v>7</v>
      </c>
      <c r="D92" s="3">
        <f>mgL!D92</f>
        <v>316276</v>
      </c>
      <c r="E92" s="3">
        <f>mgL!E92</f>
        <v>5803763</v>
      </c>
      <c r="F92" s="3">
        <f>mgL!F92</f>
        <v>8.65</v>
      </c>
      <c r="G92" s="3">
        <f>mgL!G92</f>
        <v>-3.35</v>
      </c>
      <c r="H92" s="3">
        <f>mgL!H92</f>
        <v>-3.5</v>
      </c>
      <c r="I92" s="3" t="str">
        <f>mgL!I92</f>
        <v>GWO</v>
      </c>
      <c r="J92" s="3">
        <f>mgL!J92</f>
        <v>31929</v>
      </c>
      <c r="K92" s="3">
        <f>mgL!K92</f>
        <v>0</v>
      </c>
      <c r="L92" s="3">
        <f>mgL!L92</f>
        <v>0</v>
      </c>
      <c r="M92" s="3">
        <f>IF(mgL!M92=0,7,mgL!M92)</f>
        <v>7.74</v>
      </c>
      <c r="N92" s="3">
        <f>IF(mgL!N92&lt;0.1,10,mgL!N92)</f>
        <v>10</v>
      </c>
      <c r="O92" s="4">
        <f>mgL!O92/22.989</f>
        <v>0.69598503632171904</v>
      </c>
      <c r="P92" s="4">
        <f>mgL!P92/39.098</f>
        <v>1.7903729091002095E-2</v>
      </c>
      <c r="Q92" s="4">
        <f>mgL!Q92/24.305</f>
        <v>0.18514708907632174</v>
      </c>
      <c r="R92" s="4">
        <f>mgL!R92/40.078</f>
        <v>1.8963022106891561</v>
      </c>
      <c r="S92" s="4">
        <f>mgL!S92/(14.007+4*1.008)</f>
        <v>7.206607905094517E-3</v>
      </c>
      <c r="T92" s="5">
        <f>mgL!T92/35.453</f>
        <v>0.84619073139085543</v>
      </c>
      <c r="U92" s="5">
        <f>mgL!U92/(1.008+12.011+3*15.999)</f>
        <v>3.0319916087583585</v>
      </c>
      <c r="V92" s="5">
        <f>mgL!V92/(12.011+3*15.999)</f>
        <v>0</v>
      </c>
      <c r="W92" s="5">
        <f>mgL!W92/(32.066+4*15.999)</f>
        <v>0.57254689679581927</v>
      </c>
      <c r="X92" s="5">
        <f>mgL!X92/(14.007+3*15.999)</f>
        <v>0</v>
      </c>
      <c r="Y92" s="6">
        <f>mgL!Y92/(14.007+2*15.999)</f>
        <v>0</v>
      </c>
      <c r="Z92" s="6">
        <f>mgL!Z92/55.847</f>
        <v>4.2079252242734615E-2</v>
      </c>
      <c r="AA92" s="6">
        <f>mgL!AA92/54.931</f>
        <v>2.7306985126795435E-3</v>
      </c>
      <c r="AB92" s="6">
        <f>mgL!AB92/26.982</f>
        <v>0</v>
      </c>
      <c r="AC92" s="6">
        <f>mgL!AC92/(28.086+2*15.999)</f>
        <v>0.18807003528393582</v>
      </c>
      <c r="AD92" s="6">
        <f>mgL!AD92/(30.974+4*15.999)</f>
        <v>8.4237127513951779E-4</v>
      </c>
      <c r="AE92" s="6">
        <f>mgL!AE92/30.974</f>
        <v>0</v>
      </c>
      <c r="AF92" s="6">
        <f>mgL!AF92/12.011</f>
        <v>0</v>
      </c>
      <c r="AG92" s="6">
        <f>mgL!AG92/18.998</f>
        <v>0</v>
      </c>
      <c r="AH92" s="6">
        <f>mgL!AH92/(32.066+1.008)</f>
        <v>0</v>
      </c>
      <c r="AI92" s="6">
        <f>mgL!AI92/207.2</f>
        <v>0</v>
      </c>
      <c r="AJ92" s="6">
        <f>mgL!AJ92/65.39</f>
        <v>0</v>
      </c>
      <c r="AK92" s="6">
        <f>mgL!AK92/112.411</f>
        <v>0</v>
      </c>
      <c r="AL92" s="10">
        <f>mgL!AL92/(2*15.999)</f>
        <v>0</v>
      </c>
      <c r="AM92" s="10">
        <f>mgL!AM92/(12.011+2*15.999)</f>
        <v>0</v>
      </c>
      <c r="AN92" s="10">
        <f>mgL!AN92/(2*1.008+32.066)</f>
        <v>0</v>
      </c>
      <c r="AO92" s="10">
        <f>mgL!AO92/(12.011+4*1.008)</f>
        <v>0</v>
      </c>
      <c r="AP92" s="11" t="str">
        <f t="shared" si="4"/>
        <v>F2-CaHCO3</v>
      </c>
      <c r="AQ92" s="3">
        <f t="shared" si="5"/>
        <v>1.7</v>
      </c>
    </row>
    <row r="93" spans="1:43" x14ac:dyDescent="0.25">
      <c r="A93" s="3">
        <f>mgL!A93</f>
        <v>90</v>
      </c>
      <c r="B93" s="3" t="str">
        <f>mgL!B93</f>
        <v>A5</v>
      </c>
      <c r="C93" s="3">
        <f>mgL!C93</f>
        <v>8</v>
      </c>
      <c r="D93" s="3">
        <f>mgL!D93</f>
        <v>316276</v>
      </c>
      <c r="E93" s="3">
        <f>mgL!E93</f>
        <v>5803763</v>
      </c>
      <c r="F93" s="3">
        <f>mgL!F93</f>
        <v>8.65</v>
      </c>
      <c r="G93" s="3">
        <f>mgL!G93</f>
        <v>-4.3499999999999996</v>
      </c>
      <c r="H93" s="3">
        <f>mgL!H93</f>
        <v>-4.5</v>
      </c>
      <c r="I93" s="3" t="str">
        <f>mgL!I93</f>
        <v>GWO</v>
      </c>
      <c r="J93" s="3">
        <f>mgL!J93</f>
        <v>31929</v>
      </c>
      <c r="K93" s="3">
        <f>mgL!K93</f>
        <v>0</v>
      </c>
      <c r="L93" s="3">
        <f>mgL!L93</f>
        <v>0</v>
      </c>
      <c r="M93" s="3">
        <f>IF(mgL!M93=0,7,mgL!M93)</f>
        <v>7.63</v>
      </c>
      <c r="N93" s="3">
        <f>IF(mgL!N93&lt;0.1,10,mgL!N93)</f>
        <v>10</v>
      </c>
      <c r="O93" s="4">
        <f>mgL!O93/22.989</f>
        <v>0.69598503632171904</v>
      </c>
      <c r="P93" s="4">
        <f>mgL!P93/39.098</f>
        <v>1.7903729091002095E-2</v>
      </c>
      <c r="Q93" s="4">
        <f>mgL!Q93/24.305</f>
        <v>0.18514708907632174</v>
      </c>
      <c r="R93" s="4">
        <f>mgL!R93/40.078</f>
        <v>1.8713508658116671</v>
      </c>
      <c r="S93" s="4">
        <f>mgL!S93/(14.007+4*1.008)</f>
        <v>6.6522534508564766E-3</v>
      </c>
      <c r="T93" s="5">
        <f>mgL!T93/35.453</f>
        <v>0.87439708910388392</v>
      </c>
      <c r="U93" s="5">
        <f>mgL!U93/(1.008+12.011+3*15.999)</f>
        <v>2.9992133210961058</v>
      </c>
      <c r="V93" s="5">
        <f>mgL!V93/(12.011+3*15.999)</f>
        <v>0</v>
      </c>
      <c r="W93" s="5">
        <f>mgL!W93/(32.066+4*15.999)</f>
        <v>0.54131706606150187</v>
      </c>
      <c r="X93" s="5">
        <f>mgL!X93/(14.007+3*15.999)</f>
        <v>0</v>
      </c>
      <c r="Y93" s="6">
        <f>mgL!Y93/(14.007+2*15.999)</f>
        <v>0</v>
      </c>
      <c r="Z93" s="6">
        <f>mgL!Z93/55.847</f>
        <v>3.4916826329077659E-2</v>
      </c>
      <c r="AA93" s="6">
        <f>mgL!AA93/54.931</f>
        <v>2.7306985126795435E-3</v>
      </c>
      <c r="AB93" s="6">
        <f>mgL!AB93/26.982</f>
        <v>0</v>
      </c>
      <c r="AC93" s="6">
        <f>mgL!AC93/(28.086+2*15.999)</f>
        <v>0.18474136209306968</v>
      </c>
      <c r="AD93" s="6">
        <f>mgL!AD93/(30.974+4*15.999)</f>
        <v>8.4237127513951779E-4</v>
      </c>
      <c r="AE93" s="6">
        <f>mgL!AE93/30.974</f>
        <v>0</v>
      </c>
      <c r="AF93" s="6">
        <f>mgL!AF93/12.011</f>
        <v>0</v>
      </c>
      <c r="AG93" s="6">
        <f>mgL!AG93/18.998</f>
        <v>0</v>
      </c>
      <c r="AH93" s="6">
        <f>mgL!AH93/(32.066+1.008)</f>
        <v>0</v>
      </c>
      <c r="AI93" s="6">
        <f>mgL!AI93/207.2</f>
        <v>0</v>
      </c>
      <c r="AJ93" s="6">
        <f>mgL!AJ93/65.39</f>
        <v>0</v>
      </c>
      <c r="AK93" s="6">
        <f>mgL!AK93/112.411</f>
        <v>0</v>
      </c>
      <c r="AL93" s="10">
        <f>mgL!AL93/(2*15.999)</f>
        <v>0</v>
      </c>
      <c r="AM93" s="10">
        <f>mgL!AM93/(12.011+2*15.999)</f>
        <v>0</v>
      </c>
      <c r="AN93" s="10">
        <f>mgL!AN93/(2*1.008+32.066)</f>
        <v>0</v>
      </c>
      <c r="AO93" s="10">
        <f>mgL!AO93/(12.011+4*1.008)</f>
        <v>0</v>
      </c>
      <c r="AP93" s="11" t="str">
        <f t="shared" si="4"/>
        <v>F2-CaHCO3</v>
      </c>
      <c r="AQ93" s="3">
        <f t="shared" si="5"/>
        <v>1.6</v>
      </c>
    </row>
    <row r="94" spans="1:43" x14ac:dyDescent="0.25">
      <c r="A94" s="3">
        <f>mgL!A94</f>
        <v>91</v>
      </c>
      <c r="B94" s="3" t="str">
        <f>mgL!B94</f>
        <v>A5</v>
      </c>
      <c r="C94" s="3">
        <f>mgL!C94</f>
        <v>9</v>
      </c>
      <c r="D94" s="3">
        <f>mgL!D94</f>
        <v>316276</v>
      </c>
      <c r="E94" s="3">
        <f>mgL!E94</f>
        <v>5803763</v>
      </c>
      <c r="F94" s="3">
        <f>mgL!F94</f>
        <v>8.65</v>
      </c>
      <c r="G94" s="3">
        <f>mgL!G94</f>
        <v>-5.35</v>
      </c>
      <c r="H94" s="3">
        <f>mgL!H94</f>
        <v>-5.5</v>
      </c>
      <c r="I94" s="3" t="str">
        <f>mgL!I94</f>
        <v>GWO</v>
      </c>
      <c r="J94" s="3">
        <f>mgL!J94</f>
        <v>31929</v>
      </c>
      <c r="K94" s="3">
        <f>mgL!K94</f>
        <v>0</v>
      </c>
      <c r="L94" s="3">
        <f>mgL!L94</f>
        <v>0</v>
      </c>
      <c r="M94" s="3">
        <f>IF(mgL!M94=0,7,mgL!M94)</f>
        <v>7.68</v>
      </c>
      <c r="N94" s="3">
        <f>IF(mgL!N94&lt;0.1,10,mgL!N94)</f>
        <v>10</v>
      </c>
      <c r="O94" s="4">
        <f>mgL!O94/22.989</f>
        <v>0.69598503632171904</v>
      </c>
      <c r="P94" s="4">
        <f>mgL!P94/39.098</f>
        <v>1.7903729091002095E-2</v>
      </c>
      <c r="Q94" s="4">
        <f>mgL!Q94/24.305</f>
        <v>0.16457519029006379</v>
      </c>
      <c r="R94" s="4">
        <f>mgL!R94/40.078</f>
        <v>1.7964968311792004</v>
      </c>
      <c r="S94" s="4">
        <f>mgL!S94/(14.007+4*1.008)</f>
        <v>6.0978989966184371E-3</v>
      </c>
      <c r="T94" s="5">
        <f>mgL!T94/35.453</f>
        <v>0.9026034468169124</v>
      </c>
      <c r="U94" s="5">
        <f>mgL!U94/(1.008+12.011+3*15.999)</f>
        <v>2.8353218827848434</v>
      </c>
      <c r="V94" s="5">
        <f>mgL!V94/(12.011+3*15.999)</f>
        <v>0</v>
      </c>
      <c r="W94" s="5">
        <f>mgL!W94/(32.066+4*15.999)</f>
        <v>0.52049717890529024</v>
      </c>
      <c r="X94" s="5">
        <f>mgL!X94/(14.007+3*15.999)</f>
        <v>0</v>
      </c>
      <c r="Y94" s="6">
        <f>mgL!Y94/(14.007+2*15.999)</f>
        <v>0</v>
      </c>
      <c r="Z94" s="6">
        <f>mgL!Z94/55.847</f>
        <v>3.7602736046699017E-2</v>
      </c>
      <c r="AA94" s="6">
        <f>mgL!AA94/54.931</f>
        <v>2.5486519451675743E-3</v>
      </c>
      <c r="AB94" s="6">
        <f>mgL!AB94/26.982</f>
        <v>0</v>
      </c>
      <c r="AC94" s="6">
        <f>mgL!AC94/(28.086+2*15.999)</f>
        <v>0.193063045070235</v>
      </c>
      <c r="AD94" s="6">
        <f>mgL!AD94/(30.974+4*15.999)</f>
        <v>9.476676845319574E-4</v>
      </c>
      <c r="AE94" s="6">
        <f>mgL!AE94/30.974</f>
        <v>0</v>
      </c>
      <c r="AF94" s="6">
        <f>mgL!AF94/12.011</f>
        <v>0</v>
      </c>
      <c r="AG94" s="6">
        <f>mgL!AG94/18.998</f>
        <v>0</v>
      </c>
      <c r="AH94" s="6">
        <f>mgL!AH94/(32.066+1.008)</f>
        <v>0</v>
      </c>
      <c r="AI94" s="6">
        <f>mgL!AI94/207.2</f>
        <v>0</v>
      </c>
      <c r="AJ94" s="6">
        <f>mgL!AJ94/65.39</f>
        <v>0</v>
      </c>
      <c r="AK94" s="6">
        <f>mgL!AK94/112.411</f>
        <v>0</v>
      </c>
      <c r="AL94" s="10">
        <f>mgL!AL94/(2*15.999)</f>
        <v>0</v>
      </c>
      <c r="AM94" s="10">
        <f>mgL!AM94/(12.011+2*15.999)</f>
        <v>0</v>
      </c>
      <c r="AN94" s="10">
        <f>mgL!AN94/(2*1.008+32.066)</f>
        <v>0</v>
      </c>
      <c r="AO94" s="10">
        <f>mgL!AO94/(12.011+4*1.008)</f>
        <v>0</v>
      </c>
      <c r="AP94" s="11" t="str">
        <f t="shared" si="4"/>
        <v>F2-CaHCO3</v>
      </c>
      <c r="AQ94" s="3">
        <f t="shared" si="5"/>
        <v>1.6</v>
      </c>
    </row>
    <row r="95" spans="1:43" x14ac:dyDescent="0.25">
      <c r="A95" s="3">
        <f>mgL!A95</f>
        <v>92</v>
      </c>
      <c r="B95" s="3" t="str">
        <f>mgL!B95</f>
        <v>A5</v>
      </c>
      <c r="C95" s="3">
        <f>mgL!C95</f>
        <v>10</v>
      </c>
      <c r="D95" s="3">
        <f>mgL!D95</f>
        <v>316276</v>
      </c>
      <c r="E95" s="3">
        <f>mgL!E95</f>
        <v>5803763</v>
      </c>
      <c r="F95" s="3">
        <f>mgL!F95</f>
        <v>8.65</v>
      </c>
      <c r="G95" s="3">
        <f>mgL!G95</f>
        <v>-6.35</v>
      </c>
      <c r="H95" s="3">
        <f>mgL!H95</f>
        <v>-6.5</v>
      </c>
      <c r="I95" s="3" t="str">
        <f>mgL!I95</f>
        <v>GWO</v>
      </c>
      <c r="J95" s="3">
        <f>mgL!J95</f>
        <v>31929</v>
      </c>
      <c r="K95" s="3">
        <f>mgL!K95</f>
        <v>0</v>
      </c>
      <c r="L95" s="3">
        <f>mgL!L95</f>
        <v>0</v>
      </c>
      <c r="M95" s="3">
        <f>IF(mgL!M95=0,7,mgL!M95)</f>
        <v>7.69</v>
      </c>
      <c r="N95" s="3">
        <f>IF(mgL!N95&lt;0.1,10,mgL!N95)</f>
        <v>10</v>
      </c>
      <c r="O95" s="4">
        <f>mgL!O95/22.989</f>
        <v>0.69598503632171904</v>
      </c>
      <c r="P95" s="4">
        <f>mgL!P95/39.098</f>
        <v>1.7903729091002095E-2</v>
      </c>
      <c r="Q95" s="4">
        <f>mgL!Q95/24.305</f>
        <v>0.20571898786257972</v>
      </c>
      <c r="R95" s="4">
        <f>mgL!R95/40.078</f>
        <v>2.145815659464045</v>
      </c>
      <c r="S95" s="4">
        <f>mgL!S95/(14.007+4*1.008)</f>
        <v>6.0978989966184371E-3</v>
      </c>
      <c r="T95" s="5">
        <f>mgL!T95/35.453</f>
        <v>0.84619073139085543</v>
      </c>
      <c r="U95" s="5">
        <f>mgL!U95/(1.008+12.011+3*15.999)</f>
        <v>3.3106070538875052</v>
      </c>
      <c r="V95" s="5">
        <f>mgL!V95/(12.011+3*15.999)</f>
        <v>0</v>
      </c>
      <c r="W95" s="5">
        <f>mgL!W95/(32.066+4*15.999)</f>
        <v>0.64541650184255994</v>
      </c>
      <c r="X95" s="5">
        <f>mgL!X95/(14.007+3*15.999)</f>
        <v>0</v>
      </c>
      <c r="Y95" s="6">
        <f>mgL!Y95/(14.007+2*15.999)</f>
        <v>0</v>
      </c>
      <c r="Z95" s="6">
        <f>mgL!Z95/55.847</f>
        <v>4.6555768438770212E-2</v>
      </c>
      <c r="AA95" s="6">
        <f>mgL!AA95/54.931</f>
        <v>3.4588847827274217E-3</v>
      </c>
      <c r="AB95" s="6">
        <f>mgL!AB95/26.982</f>
        <v>0</v>
      </c>
      <c r="AC95" s="6">
        <f>mgL!AC95/(28.086+2*15.999)</f>
        <v>0.20637773783369948</v>
      </c>
      <c r="AD95" s="6">
        <f>mgL!AD95/(30.974+4*15.999)</f>
        <v>1.2635569127092765E-3</v>
      </c>
      <c r="AE95" s="6">
        <f>mgL!AE95/30.974</f>
        <v>0</v>
      </c>
      <c r="AF95" s="6">
        <f>mgL!AF95/12.011</f>
        <v>0</v>
      </c>
      <c r="AG95" s="6">
        <f>mgL!AG95/18.998</f>
        <v>0</v>
      </c>
      <c r="AH95" s="6">
        <f>mgL!AH95/(32.066+1.008)</f>
        <v>0</v>
      </c>
      <c r="AI95" s="6">
        <f>mgL!AI95/207.2</f>
        <v>0</v>
      </c>
      <c r="AJ95" s="6">
        <f>mgL!AJ95/65.39</f>
        <v>0</v>
      </c>
      <c r="AK95" s="6">
        <f>mgL!AK95/112.411</f>
        <v>0</v>
      </c>
      <c r="AL95" s="10">
        <f>mgL!AL95/(2*15.999)</f>
        <v>0</v>
      </c>
      <c r="AM95" s="10">
        <f>mgL!AM95/(12.011+2*15.999)</f>
        <v>0</v>
      </c>
      <c r="AN95" s="10">
        <f>mgL!AN95/(2*1.008+32.066)</f>
        <v>0</v>
      </c>
      <c r="AO95" s="10">
        <f>mgL!AO95/(12.011+4*1.008)</f>
        <v>0</v>
      </c>
      <c r="AP95" s="11" t="str">
        <f t="shared" si="4"/>
        <v>F2-CaHCO3</v>
      </c>
      <c r="AQ95" s="3">
        <f t="shared" si="5"/>
        <v>1.8</v>
      </c>
    </row>
    <row r="96" spans="1:43" x14ac:dyDescent="0.25">
      <c r="A96" s="3">
        <f>mgL!A96</f>
        <v>93</v>
      </c>
      <c r="B96" s="3" t="str">
        <f>mgL!B96</f>
        <v>A5</v>
      </c>
      <c r="C96" s="3">
        <f>mgL!C96</f>
        <v>11</v>
      </c>
      <c r="D96" s="3">
        <f>mgL!D96</f>
        <v>316276</v>
      </c>
      <c r="E96" s="3">
        <f>mgL!E96</f>
        <v>5803763</v>
      </c>
      <c r="F96" s="3">
        <f>mgL!F96</f>
        <v>8.65</v>
      </c>
      <c r="G96" s="3">
        <f>mgL!G96</f>
        <v>-8.35</v>
      </c>
      <c r="H96" s="3">
        <f>mgL!H96</f>
        <v>-8.5</v>
      </c>
      <c r="I96" s="3" t="str">
        <f>mgL!I96</f>
        <v>GWO</v>
      </c>
      <c r="J96" s="3">
        <f>mgL!J96</f>
        <v>31929</v>
      </c>
      <c r="K96" s="3">
        <f>mgL!K96</f>
        <v>0</v>
      </c>
      <c r="L96" s="3">
        <f>mgL!L96</f>
        <v>0</v>
      </c>
      <c r="M96" s="3">
        <f>IF(mgL!M96=0,7,mgL!M96)</f>
        <v>7.68</v>
      </c>
      <c r="N96" s="3">
        <f>IF(mgL!N96&lt;0.1,10,mgL!N96)</f>
        <v>10</v>
      </c>
      <c r="O96" s="4">
        <f>mgL!O96/22.989</f>
        <v>0.65248597155161159</v>
      </c>
      <c r="P96" s="4">
        <f>mgL!P96/39.098</f>
        <v>1.7903729091002095E-2</v>
      </c>
      <c r="Q96" s="4">
        <f>mgL!Q96/24.305</f>
        <v>0.152232051018309</v>
      </c>
      <c r="R96" s="4">
        <f>mgL!R96/40.078</f>
        <v>1.6966914516692448</v>
      </c>
      <c r="S96" s="4">
        <f>mgL!S96/(14.007+4*1.008)</f>
        <v>6.6522534508564766E-3</v>
      </c>
      <c r="T96" s="5">
        <f>mgL!T96/35.453</f>
        <v>0.87439708910388392</v>
      </c>
      <c r="U96" s="5">
        <f>mgL!U96/(1.008+12.011+3*15.999)</f>
        <v>2.8353218827848434</v>
      </c>
      <c r="V96" s="5">
        <f>mgL!V96/(12.011+3*15.999)</f>
        <v>0</v>
      </c>
      <c r="W96" s="5">
        <f>mgL!W96/(32.066+4*15.999)</f>
        <v>0.42680768670233804</v>
      </c>
      <c r="X96" s="5">
        <f>mgL!X96/(14.007+3*15.999)</f>
        <v>0</v>
      </c>
      <c r="Y96" s="6">
        <f>mgL!Y96/(14.007+2*15.999)</f>
        <v>0</v>
      </c>
      <c r="Z96" s="6">
        <f>mgL!Z96/55.847</f>
        <v>4.8346374917184451E-2</v>
      </c>
      <c r="AA96" s="6">
        <f>mgL!AA96/54.931</f>
        <v>3.276838215215452E-3</v>
      </c>
      <c r="AB96" s="6">
        <f>mgL!AB96/26.982</f>
        <v>0</v>
      </c>
      <c r="AC96" s="6">
        <f>mgL!AC96/(28.086+2*15.999)</f>
        <v>0.22801411357432924</v>
      </c>
      <c r="AD96" s="6">
        <f>mgL!AD96/(30.974+4*15.999)</f>
        <v>9.476676845319574E-4</v>
      </c>
      <c r="AE96" s="6">
        <f>mgL!AE96/30.974</f>
        <v>0</v>
      </c>
      <c r="AF96" s="6">
        <f>mgL!AF96/12.011</f>
        <v>0</v>
      </c>
      <c r="AG96" s="6">
        <f>mgL!AG96/18.998</f>
        <v>0</v>
      </c>
      <c r="AH96" s="6">
        <f>mgL!AH96/(32.066+1.008)</f>
        <v>0</v>
      </c>
      <c r="AI96" s="6">
        <f>mgL!AI96/207.2</f>
        <v>0</v>
      </c>
      <c r="AJ96" s="6">
        <f>mgL!AJ96/65.39</f>
        <v>0</v>
      </c>
      <c r="AK96" s="6">
        <f>mgL!AK96/112.411</f>
        <v>0</v>
      </c>
      <c r="AL96" s="10">
        <f>mgL!AL96/(2*15.999)</f>
        <v>0</v>
      </c>
      <c r="AM96" s="10">
        <f>mgL!AM96/(12.011+2*15.999)</f>
        <v>0</v>
      </c>
      <c r="AN96" s="10">
        <f>mgL!AN96/(2*1.008+32.066)</f>
        <v>0</v>
      </c>
      <c r="AO96" s="10">
        <f>mgL!AO96/(12.011+4*1.008)</f>
        <v>0</v>
      </c>
      <c r="AP96" s="11" t="str">
        <f t="shared" si="4"/>
        <v>F2-CaHCO3</v>
      </c>
      <c r="AQ96" s="3">
        <f t="shared" si="5"/>
        <v>1.4</v>
      </c>
    </row>
    <row r="97" spans="1:43" x14ac:dyDescent="0.25">
      <c r="A97" s="3">
        <f>mgL!A97</f>
        <v>94</v>
      </c>
      <c r="B97" s="3" t="str">
        <f>mgL!B97</f>
        <v>A5</v>
      </c>
      <c r="C97" s="3">
        <f>mgL!C97</f>
        <v>12</v>
      </c>
      <c r="D97" s="3">
        <f>mgL!D97</f>
        <v>316276</v>
      </c>
      <c r="E97" s="3">
        <f>mgL!E97</f>
        <v>5803763</v>
      </c>
      <c r="F97" s="3">
        <f>mgL!F97</f>
        <v>8.65</v>
      </c>
      <c r="G97" s="3">
        <f>mgL!G97</f>
        <v>-12.35</v>
      </c>
      <c r="H97" s="3">
        <f>mgL!H97</f>
        <v>-12.5</v>
      </c>
      <c r="I97" s="3" t="str">
        <f>mgL!I97</f>
        <v>GWO</v>
      </c>
      <c r="J97" s="3">
        <f>mgL!J97</f>
        <v>31929</v>
      </c>
      <c r="K97" s="3">
        <f>mgL!K97</f>
        <v>0</v>
      </c>
      <c r="L97" s="3">
        <f>mgL!L97</f>
        <v>0</v>
      </c>
      <c r="M97" s="3">
        <f>IF(mgL!M97=0,7,mgL!M97)</f>
        <v>7.68</v>
      </c>
      <c r="N97" s="3">
        <f>IF(mgL!N97&lt;0.1,10,mgL!N97)</f>
        <v>10</v>
      </c>
      <c r="O97" s="4">
        <f>mgL!O97/22.989</f>
        <v>0.7394841010918265</v>
      </c>
      <c r="P97" s="4">
        <f>mgL!P97/39.098</f>
        <v>2.0461404675430971E-2</v>
      </c>
      <c r="Q97" s="4">
        <f>mgL!Q97/24.305</f>
        <v>0.18514708907632174</v>
      </c>
      <c r="R97" s="4">
        <f>mgL!R97/40.078</f>
        <v>1.9711562453216227</v>
      </c>
      <c r="S97" s="4">
        <f>mgL!S97/(14.007+4*1.008)</f>
        <v>6.0978989966184371E-3</v>
      </c>
      <c r="T97" s="5">
        <f>mgL!T97/35.453</f>
        <v>0.98722251995599797</v>
      </c>
      <c r="U97" s="5">
        <f>mgL!U97/(1.008+12.011+3*15.999)</f>
        <v>3.2450504785629999</v>
      </c>
      <c r="V97" s="5">
        <f>mgL!V97/(12.011+3*15.999)</f>
        <v>0</v>
      </c>
      <c r="W97" s="5">
        <f>mgL!W97/(32.066+4*15.999)</f>
        <v>0.54131706606150187</v>
      </c>
      <c r="X97" s="5">
        <f>mgL!X97/(14.007+3*15.999)</f>
        <v>0</v>
      </c>
      <c r="Y97" s="6">
        <f>mgL!Y97/(14.007+2*15.999)</f>
        <v>0</v>
      </c>
      <c r="Z97" s="6">
        <f>mgL!Z97/55.847</f>
        <v>5.0136981395598683E-2</v>
      </c>
      <c r="AA97" s="6">
        <f>mgL!AA97/54.931</f>
        <v>3.6409313502393918E-3</v>
      </c>
      <c r="AB97" s="6">
        <f>mgL!AB97/26.982</f>
        <v>0</v>
      </c>
      <c r="AC97" s="6">
        <f>mgL!AC97/(28.086+2*15.999)</f>
        <v>0.17142666932960524</v>
      </c>
      <c r="AD97" s="6">
        <f>mgL!AD97/(30.974+4*15.999)</f>
        <v>1.0529640939243973E-3</v>
      </c>
      <c r="AE97" s="6">
        <f>mgL!AE97/30.974</f>
        <v>0</v>
      </c>
      <c r="AF97" s="6">
        <f>mgL!AF97/12.011</f>
        <v>0</v>
      </c>
      <c r="AG97" s="6">
        <f>mgL!AG97/18.998</f>
        <v>0</v>
      </c>
      <c r="AH97" s="6">
        <f>mgL!AH97/(32.066+1.008)</f>
        <v>0</v>
      </c>
      <c r="AI97" s="6">
        <f>mgL!AI97/207.2</f>
        <v>0</v>
      </c>
      <c r="AJ97" s="6">
        <f>mgL!AJ97/65.39</f>
        <v>0</v>
      </c>
      <c r="AK97" s="6">
        <f>mgL!AK97/112.411</f>
        <v>0</v>
      </c>
      <c r="AL97" s="10">
        <f>mgL!AL97/(2*15.999)</f>
        <v>0</v>
      </c>
      <c r="AM97" s="10">
        <f>mgL!AM97/(12.011+2*15.999)</f>
        <v>0</v>
      </c>
      <c r="AN97" s="10">
        <f>mgL!AN97/(2*1.008+32.066)</f>
        <v>0</v>
      </c>
      <c r="AO97" s="10">
        <f>mgL!AO97/(12.011+4*1.008)</f>
        <v>0</v>
      </c>
      <c r="AP97" s="11" t="str">
        <f t="shared" si="4"/>
        <v>F2-CaHCO3</v>
      </c>
      <c r="AQ97" s="3">
        <f t="shared" si="5"/>
        <v>1.6</v>
      </c>
    </row>
    <row r="98" spans="1:43" x14ac:dyDescent="0.25">
      <c r="A98" s="3">
        <f>mgL!A98</f>
        <v>95</v>
      </c>
      <c r="B98" s="3" t="str">
        <f>mgL!B98</f>
        <v>A5</v>
      </c>
      <c r="C98" s="3">
        <f>mgL!C98</f>
        <v>13</v>
      </c>
      <c r="D98" s="3">
        <f>mgL!D98</f>
        <v>316276</v>
      </c>
      <c r="E98" s="3">
        <f>mgL!E98</f>
        <v>5803763</v>
      </c>
      <c r="F98" s="3">
        <f>mgL!F98</f>
        <v>8.65</v>
      </c>
      <c r="G98" s="3">
        <f>mgL!G98</f>
        <v>-17.350000000000001</v>
      </c>
      <c r="H98" s="3">
        <f>mgL!H98</f>
        <v>-17.5</v>
      </c>
      <c r="I98" s="3" t="str">
        <f>mgL!I98</f>
        <v>GWO</v>
      </c>
      <c r="J98" s="3">
        <f>mgL!J98</f>
        <v>31929</v>
      </c>
      <c r="K98" s="3">
        <f>mgL!K98</f>
        <v>0</v>
      </c>
      <c r="L98" s="3">
        <f>mgL!L98</f>
        <v>0</v>
      </c>
      <c r="M98" s="3">
        <f>IF(mgL!M98=0,7,mgL!M98)</f>
        <v>7.49</v>
      </c>
      <c r="N98" s="3">
        <f>IF(mgL!N98&lt;0.1,10,mgL!N98)</f>
        <v>10</v>
      </c>
      <c r="O98" s="4">
        <f>mgL!O98/22.989</f>
        <v>0.69598503632171904</v>
      </c>
      <c r="P98" s="4">
        <f>mgL!P98/39.098</f>
        <v>2.0461404675430971E-2</v>
      </c>
      <c r="Q98" s="4">
        <f>mgL!Q98/24.305</f>
        <v>0.18514708907632174</v>
      </c>
      <c r="R98" s="4">
        <f>mgL!R98/40.078</f>
        <v>1.9711562453216227</v>
      </c>
      <c r="S98" s="4">
        <f>mgL!S98/(14.007+4*1.008)</f>
        <v>4.4348356339043177E-3</v>
      </c>
      <c r="T98" s="5">
        <f>mgL!T98/35.453</f>
        <v>0.930809804529941</v>
      </c>
      <c r="U98" s="5">
        <f>mgL!U98/(1.008+12.011+3*15.999)</f>
        <v>3.1958830470696213</v>
      </c>
      <c r="V98" s="5">
        <f>mgL!V98/(12.011+3*15.999)</f>
        <v>0</v>
      </c>
      <c r="W98" s="5">
        <f>mgL!W98/(32.066+4*15.999)</f>
        <v>0.52049717890529024</v>
      </c>
      <c r="X98" s="5">
        <f>mgL!X98/(14.007+3*15.999)</f>
        <v>0</v>
      </c>
      <c r="Y98" s="6">
        <f>mgL!Y98/(14.007+2*15.999)</f>
        <v>0</v>
      </c>
      <c r="Z98" s="6">
        <f>mgL!Z98/55.847</f>
        <v>4.4765161960355973E-2</v>
      </c>
      <c r="AA98" s="6">
        <f>mgL!AA98/54.931</f>
        <v>3.276838215215452E-3</v>
      </c>
      <c r="AB98" s="6">
        <f>mgL!AB98/26.982</f>
        <v>0</v>
      </c>
      <c r="AC98" s="6">
        <f>mgL!AC98/(28.086+2*15.999)</f>
        <v>0.17475534252047134</v>
      </c>
      <c r="AD98" s="6">
        <f>mgL!AD98/(30.974+4*15.999)</f>
        <v>8.4237127513951779E-4</v>
      </c>
      <c r="AE98" s="6">
        <f>mgL!AE98/30.974</f>
        <v>0</v>
      </c>
      <c r="AF98" s="6">
        <f>mgL!AF98/12.011</f>
        <v>0</v>
      </c>
      <c r="AG98" s="6">
        <f>mgL!AG98/18.998</f>
        <v>0</v>
      </c>
      <c r="AH98" s="6">
        <f>mgL!AH98/(32.066+1.008)</f>
        <v>0</v>
      </c>
      <c r="AI98" s="6">
        <f>mgL!AI98/207.2</f>
        <v>0</v>
      </c>
      <c r="AJ98" s="6">
        <f>mgL!AJ98/65.39</f>
        <v>0</v>
      </c>
      <c r="AK98" s="6">
        <f>mgL!AK98/112.411</f>
        <v>0</v>
      </c>
      <c r="AL98" s="10">
        <f>mgL!AL98/(2*15.999)</f>
        <v>0</v>
      </c>
      <c r="AM98" s="10">
        <f>mgL!AM98/(12.011+2*15.999)</f>
        <v>0</v>
      </c>
      <c r="AN98" s="10">
        <f>mgL!AN98/(2*1.008+32.066)</f>
        <v>0</v>
      </c>
      <c r="AO98" s="10">
        <f>mgL!AO98/(12.011+4*1.008)</f>
        <v>0</v>
      </c>
      <c r="AP98" s="11" t="str">
        <f t="shared" si="4"/>
        <v>F2-CaHCO3</v>
      </c>
      <c r="AQ98" s="3">
        <f t="shared" si="5"/>
        <v>1.4</v>
      </c>
    </row>
    <row r="99" spans="1:43" x14ac:dyDescent="0.25">
      <c r="A99" s="3">
        <f>mgL!A99</f>
        <v>96</v>
      </c>
      <c r="B99" s="3" t="str">
        <f>mgL!B99</f>
        <v>A5</v>
      </c>
      <c r="C99" s="3">
        <f>mgL!C99</f>
        <v>14</v>
      </c>
      <c r="D99" s="3">
        <f>mgL!D99</f>
        <v>316276</v>
      </c>
      <c r="E99" s="3">
        <f>mgL!E99</f>
        <v>5803763</v>
      </c>
      <c r="F99" s="3">
        <f>mgL!F99</f>
        <v>8.65</v>
      </c>
      <c r="G99" s="3">
        <f>mgL!G99</f>
        <v>-21.35</v>
      </c>
      <c r="H99" s="3">
        <f>mgL!H99</f>
        <v>-21.5</v>
      </c>
      <c r="I99" s="3" t="str">
        <f>mgL!I99</f>
        <v>GWO</v>
      </c>
      <c r="J99" s="3">
        <f>mgL!J99</f>
        <v>31929</v>
      </c>
      <c r="K99" s="3">
        <f>mgL!K99</f>
        <v>0</v>
      </c>
      <c r="L99" s="3">
        <f>mgL!L99</f>
        <v>0</v>
      </c>
      <c r="M99" s="3">
        <f>IF(mgL!M99=0,7,mgL!M99)</f>
        <v>7.74</v>
      </c>
      <c r="N99" s="3">
        <f>IF(mgL!N99&lt;0.1,10,mgL!N99)</f>
        <v>10</v>
      </c>
      <c r="O99" s="4">
        <f>mgL!O99/22.989</f>
        <v>0.40454130236199926</v>
      </c>
      <c r="P99" s="4">
        <f>mgL!P99/39.098</f>
        <v>1.5346053506573226E-2</v>
      </c>
      <c r="Q99" s="4">
        <f>mgL!Q99/24.305</f>
        <v>0.10285949393128986</v>
      </c>
      <c r="R99" s="4">
        <f>mgL!R99/40.078</f>
        <v>1.3723239682618893</v>
      </c>
      <c r="S99" s="4">
        <f>mgL!S99/(14.007+4*1.008)</f>
        <v>3.3261267254282383E-3</v>
      </c>
      <c r="T99" s="5">
        <f>mgL!T99/35.453</f>
        <v>0.62053986968662733</v>
      </c>
      <c r="U99" s="5">
        <f>mgL!U99/(1.008+12.011+3*15.999)</f>
        <v>2.4419824308378133</v>
      </c>
      <c r="V99" s="5">
        <f>mgL!V99/(12.011+3*15.999)</f>
        <v>0</v>
      </c>
      <c r="W99" s="5">
        <f>mgL!W99/(32.066+4*15.999)</f>
        <v>0.22901875871832772</v>
      </c>
      <c r="X99" s="5">
        <f>mgL!X99/(14.007+3*15.999)</f>
        <v>0</v>
      </c>
      <c r="Y99" s="6">
        <f>mgL!Y99/(14.007+2*15.999)</f>
        <v>0</v>
      </c>
      <c r="Z99" s="6">
        <f>mgL!Z99/55.847</f>
        <v>2.9545006893834939E-2</v>
      </c>
      <c r="AA99" s="6">
        <f>mgL!AA99/54.931</f>
        <v>2.5486519451675743E-3</v>
      </c>
      <c r="AB99" s="6">
        <f>mgL!AB99/26.982</f>
        <v>0</v>
      </c>
      <c r="AC99" s="6">
        <f>mgL!AC99/(28.086+2*15.999)</f>
        <v>0.20304906464283334</v>
      </c>
      <c r="AD99" s="6">
        <f>mgL!AD99/(30.974+4*15.999)</f>
        <v>8.4237127513951779E-4</v>
      </c>
      <c r="AE99" s="6">
        <f>mgL!AE99/30.974</f>
        <v>0</v>
      </c>
      <c r="AF99" s="6">
        <f>mgL!AF99/12.011</f>
        <v>0</v>
      </c>
      <c r="AG99" s="6">
        <f>mgL!AG99/18.998</f>
        <v>0</v>
      </c>
      <c r="AH99" s="6">
        <f>mgL!AH99/(32.066+1.008)</f>
        <v>0</v>
      </c>
      <c r="AI99" s="6">
        <f>mgL!AI99/207.2</f>
        <v>0</v>
      </c>
      <c r="AJ99" s="6">
        <f>mgL!AJ99/65.39</f>
        <v>0</v>
      </c>
      <c r="AK99" s="6">
        <f>mgL!AK99/112.411</f>
        <v>0</v>
      </c>
      <c r="AL99" s="10">
        <f>mgL!AL99/(2*15.999)</f>
        <v>0</v>
      </c>
      <c r="AM99" s="10">
        <f>mgL!AM99/(12.011+2*15.999)</f>
        <v>0</v>
      </c>
      <c r="AN99" s="10">
        <f>mgL!AN99/(2*1.008+32.066)</f>
        <v>0</v>
      </c>
      <c r="AO99" s="10">
        <f>mgL!AO99/(12.011+4*1.008)</f>
        <v>0</v>
      </c>
      <c r="AP99" s="11" t="str">
        <f t="shared" si="4"/>
        <v>g2-CaHCO3</v>
      </c>
      <c r="AQ99" s="3">
        <f t="shared" si="5"/>
        <v>0.9</v>
      </c>
    </row>
    <row r="100" spans="1:43" x14ac:dyDescent="0.25">
      <c r="A100" s="3">
        <f>mgL!A100</f>
        <v>97</v>
      </c>
      <c r="B100" s="3" t="str">
        <f>mgL!B100</f>
        <v>A5</v>
      </c>
      <c r="C100" s="3">
        <f>mgL!C100</f>
        <v>15</v>
      </c>
      <c r="D100" s="3">
        <f>mgL!D100</f>
        <v>316276</v>
      </c>
      <c r="E100" s="3">
        <f>mgL!E100</f>
        <v>5803763</v>
      </c>
      <c r="F100" s="3">
        <f>mgL!F100</f>
        <v>8.65</v>
      </c>
      <c r="G100" s="3">
        <f>mgL!G100</f>
        <v>-25.35</v>
      </c>
      <c r="H100" s="3">
        <f>mgL!H100</f>
        <v>-25.5</v>
      </c>
      <c r="I100" s="3" t="str">
        <f>mgL!I100</f>
        <v>GWO</v>
      </c>
      <c r="J100" s="3">
        <f>mgL!J100</f>
        <v>31929</v>
      </c>
      <c r="K100" s="3">
        <f>mgL!K100</f>
        <v>0</v>
      </c>
      <c r="L100" s="3">
        <f>mgL!L100</f>
        <v>0</v>
      </c>
      <c r="M100" s="3">
        <f>IF(mgL!M100=0,7,mgL!M100)</f>
        <v>7.84</v>
      </c>
      <c r="N100" s="3">
        <f>IF(mgL!N100&lt;0.1,10,mgL!N100)</f>
        <v>10</v>
      </c>
      <c r="O100" s="4">
        <f>mgL!O100/22.989</f>
        <v>0.37844186349993469</v>
      </c>
      <c r="P100" s="4">
        <f>mgL!P100/39.098</f>
        <v>1.5346053506573226E-2</v>
      </c>
      <c r="Q100" s="4">
        <f>mgL!Q100/24.305</f>
        <v>0.12343139271754783</v>
      </c>
      <c r="R100" s="4">
        <f>mgL!R100/40.078</f>
        <v>1.3224212785069114</v>
      </c>
      <c r="S100" s="4">
        <f>mgL!S100/(14.007+4*1.008)</f>
        <v>3.3261267254282383E-3</v>
      </c>
      <c r="T100" s="5">
        <f>mgL!T100/35.453</f>
        <v>0.50771443883451328</v>
      </c>
      <c r="U100" s="5">
        <f>mgL!U100/(1.008+12.011+3*15.999)</f>
        <v>2.4747607185000655</v>
      </c>
      <c r="V100" s="5">
        <f>mgL!V100/(12.011+3*15.999)</f>
        <v>0</v>
      </c>
      <c r="W100" s="5">
        <f>mgL!W100/(32.066+4*15.999)</f>
        <v>0.19778892798401029</v>
      </c>
      <c r="X100" s="5">
        <f>mgL!X100/(14.007+3*15.999)</f>
        <v>0</v>
      </c>
      <c r="Y100" s="6">
        <f>mgL!Y100/(14.007+2*15.999)</f>
        <v>0</v>
      </c>
      <c r="Z100" s="6">
        <f>mgL!Z100/55.847</f>
        <v>2.6859097176213584E-2</v>
      </c>
      <c r="AA100" s="6">
        <f>mgL!AA100/54.931</f>
        <v>2.5486519451675743E-3</v>
      </c>
      <c r="AB100" s="6">
        <f>mgL!AB100/26.982</f>
        <v>0</v>
      </c>
      <c r="AC100" s="6">
        <f>mgL!AC100/(28.086+2*15.999)</f>
        <v>0.19472738166566805</v>
      </c>
      <c r="AD100" s="6">
        <f>mgL!AD100/(30.974+4*15.999)</f>
        <v>7.3707486574707808E-4</v>
      </c>
      <c r="AE100" s="6">
        <f>mgL!AE100/30.974</f>
        <v>0</v>
      </c>
      <c r="AF100" s="6">
        <f>mgL!AF100/12.011</f>
        <v>0</v>
      </c>
      <c r="AG100" s="6">
        <f>mgL!AG100/18.998</f>
        <v>0</v>
      </c>
      <c r="AH100" s="6">
        <f>mgL!AH100/(32.066+1.008)</f>
        <v>0</v>
      </c>
      <c r="AI100" s="6">
        <f>mgL!AI100/207.2</f>
        <v>0</v>
      </c>
      <c r="AJ100" s="6">
        <f>mgL!AJ100/65.39</f>
        <v>0</v>
      </c>
      <c r="AK100" s="6">
        <f>mgL!AK100/112.411</f>
        <v>0</v>
      </c>
      <c r="AL100" s="10">
        <f>mgL!AL100/(2*15.999)</f>
        <v>0</v>
      </c>
      <c r="AM100" s="10">
        <f>mgL!AM100/(12.011+2*15.999)</f>
        <v>0</v>
      </c>
      <c r="AN100" s="10">
        <f>mgL!AN100/(2*1.008+32.066)</f>
        <v>0</v>
      </c>
      <c r="AO100" s="10">
        <f>mgL!AO100/(12.011+4*1.008)</f>
        <v>0</v>
      </c>
      <c r="AP100" s="11" t="str">
        <f t="shared" si="4"/>
        <v>g2-CaHCO3</v>
      </c>
      <c r="AQ100" s="3">
        <f t="shared" si="5"/>
        <v>0.9</v>
      </c>
    </row>
    <row r="101" spans="1:43" x14ac:dyDescent="0.25">
      <c r="A101" s="3">
        <f>mgL!A101</f>
        <v>98</v>
      </c>
      <c r="B101" s="3" t="str">
        <f>mgL!B101</f>
        <v>A5</v>
      </c>
      <c r="C101" s="3">
        <f>mgL!C101</f>
        <v>16</v>
      </c>
      <c r="D101" s="3">
        <f>mgL!D101</f>
        <v>316276</v>
      </c>
      <c r="E101" s="3">
        <f>mgL!E101</f>
        <v>5803763</v>
      </c>
      <c r="F101" s="3">
        <f>mgL!F101</f>
        <v>8.65</v>
      </c>
      <c r="G101" s="3">
        <f>mgL!G101</f>
        <v>-29.35</v>
      </c>
      <c r="H101" s="3">
        <f>mgL!H101</f>
        <v>-29.5</v>
      </c>
      <c r="I101" s="3" t="str">
        <f>mgL!I101</f>
        <v>GWO</v>
      </c>
      <c r="J101" s="3">
        <f>mgL!J101</f>
        <v>31929</v>
      </c>
      <c r="K101" s="3">
        <f>mgL!K101</f>
        <v>0</v>
      </c>
      <c r="L101" s="3">
        <f>mgL!L101</f>
        <v>0</v>
      </c>
      <c r="M101" s="3">
        <f>IF(mgL!M101=0,7,mgL!M101)</f>
        <v>8</v>
      </c>
      <c r="N101" s="3">
        <f>IF(mgL!N101&lt;0.1,10,mgL!N101)</f>
        <v>10</v>
      </c>
      <c r="O101" s="4">
        <f>mgL!O101/22.989</f>
        <v>0.3436426116838488</v>
      </c>
      <c r="P101" s="4">
        <f>mgL!P101/39.098</f>
        <v>1.5346053506573226E-2</v>
      </c>
      <c r="Q101" s="4">
        <f>mgL!Q101/24.305</f>
        <v>0.10697387368854146</v>
      </c>
      <c r="R101" s="4">
        <f>mgL!R101/40.078</f>
        <v>1.0729078297320225</v>
      </c>
      <c r="S101" s="4">
        <f>mgL!S101/(14.007+4*1.008)</f>
        <v>3.8804811796662787E-3</v>
      </c>
      <c r="T101" s="5">
        <f>mgL!T101/35.453</f>
        <v>0.33847629255634215</v>
      </c>
      <c r="U101" s="5">
        <f>mgL!U101/(1.008+12.011+3*15.999)</f>
        <v>2.2617018486954241</v>
      </c>
      <c r="V101" s="5">
        <f>mgL!V101/(12.011+3*15.999)</f>
        <v>0</v>
      </c>
      <c r="W101" s="5">
        <f>mgL!W101/(32.066+4*15.999)</f>
        <v>0.10409943578105806</v>
      </c>
      <c r="X101" s="5">
        <f>mgL!X101/(14.007+3*15.999)</f>
        <v>0</v>
      </c>
      <c r="Y101" s="6">
        <f>mgL!Y101/(14.007+2*15.999)</f>
        <v>0</v>
      </c>
      <c r="Z101" s="6">
        <f>mgL!Z101/55.847</f>
        <v>2.3277884219385106E-2</v>
      </c>
      <c r="AA101" s="6">
        <f>mgL!AA101/54.931</f>
        <v>2.184558810143635E-3</v>
      </c>
      <c r="AB101" s="6">
        <f>mgL!AB101/26.982</f>
        <v>0</v>
      </c>
      <c r="AC101" s="6">
        <f>mgL!AC101/(28.086+2*15.999)</f>
        <v>0.18807003528393582</v>
      </c>
      <c r="AD101" s="6">
        <f>mgL!AD101/(30.974+4*15.999)</f>
        <v>9.476676845319574E-4</v>
      </c>
      <c r="AE101" s="6">
        <f>mgL!AE101/30.974</f>
        <v>0</v>
      </c>
      <c r="AF101" s="6">
        <f>mgL!AF101/12.011</f>
        <v>0</v>
      </c>
      <c r="AG101" s="6">
        <f>mgL!AG101/18.998</f>
        <v>0</v>
      </c>
      <c r="AH101" s="6">
        <f>mgL!AH101/(32.066+1.008)</f>
        <v>0</v>
      </c>
      <c r="AI101" s="6">
        <f>mgL!AI101/207.2</f>
        <v>0</v>
      </c>
      <c r="AJ101" s="6">
        <f>mgL!AJ101/65.39</f>
        <v>0</v>
      </c>
      <c r="AK101" s="6">
        <f>mgL!AK101/112.411</f>
        <v>0</v>
      </c>
      <c r="AL101" s="10">
        <f>mgL!AL101/(2*15.999)</f>
        <v>0</v>
      </c>
      <c r="AM101" s="10">
        <f>mgL!AM101/(12.011+2*15.999)</f>
        <v>0</v>
      </c>
      <c r="AN101" s="10">
        <f>mgL!AN101/(2*1.008+32.066)</f>
        <v>0</v>
      </c>
      <c r="AO101" s="10">
        <f>mgL!AO101/(12.011+4*1.008)</f>
        <v>0</v>
      </c>
      <c r="AP101" s="11" t="str">
        <f t="shared" si="4"/>
        <v>g2-CaHCO3</v>
      </c>
      <c r="AQ101" s="3">
        <f t="shared" si="5"/>
        <v>0.8</v>
      </c>
    </row>
    <row r="102" spans="1:43" x14ac:dyDescent="0.25">
      <c r="A102" s="3">
        <f>mgL!A102</f>
        <v>99</v>
      </c>
      <c r="B102" s="3" t="str">
        <f>mgL!B102</f>
        <v>A5</v>
      </c>
      <c r="C102" s="3">
        <f>mgL!C102</f>
        <v>17</v>
      </c>
      <c r="D102" s="3">
        <f>mgL!D102</f>
        <v>316276</v>
      </c>
      <c r="E102" s="3">
        <f>mgL!E102</f>
        <v>5803763</v>
      </c>
      <c r="F102" s="3">
        <f>mgL!F102</f>
        <v>8.65</v>
      </c>
      <c r="G102" s="3">
        <f>mgL!G102</f>
        <v>-33.35</v>
      </c>
      <c r="H102" s="3">
        <f>mgL!H102</f>
        <v>-33.5</v>
      </c>
      <c r="I102" s="3" t="str">
        <f>mgL!I102</f>
        <v>GWO</v>
      </c>
      <c r="J102" s="3">
        <f>mgL!J102</f>
        <v>31929</v>
      </c>
      <c r="K102" s="3">
        <f>mgL!K102</f>
        <v>0</v>
      </c>
      <c r="L102" s="3">
        <f>mgL!L102</f>
        <v>0</v>
      </c>
      <c r="M102" s="3">
        <f>IF(mgL!M102=0,7,mgL!M102)</f>
        <v>7.73</v>
      </c>
      <c r="N102" s="3">
        <f>IF(mgL!N102&lt;0.1,10,mgL!N102)</f>
        <v>10</v>
      </c>
      <c r="O102" s="4">
        <f>mgL!O102/22.989</f>
        <v>0.31319326634477357</v>
      </c>
      <c r="P102" s="4">
        <f>mgL!P102/39.098</f>
        <v>1.5346053506573226E-2</v>
      </c>
      <c r="Q102" s="4">
        <f>mgL!Q102/24.305</f>
        <v>9.4630734416786669E-2</v>
      </c>
      <c r="R102" s="4">
        <f>mgL!R102/40.078</f>
        <v>1.0729078297320225</v>
      </c>
      <c r="S102" s="4">
        <f>mgL!S102/(14.007+4*1.008)</f>
        <v>3.3261267254282383E-3</v>
      </c>
      <c r="T102" s="5">
        <f>mgL!T102/35.453</f>
        <v>0.31026993484331367</v>
      </c>
      <c r="U102" s="5">
        <f>mgL!U102/(1.008+12.011+3*15.999)</f>
        <v>2.2289235610331719</v>
      </c>
      <c r="V102" s="5">
        <f>mgL!V102/(12.011+3*15.999)</f>
        <v>0</v>
      </c>
      <c r="W102" s="5">
        <f>mgL!W102/(32.066+4*15.999)</f>
        <v>7.2869605046740643E-2</v>
      </c>
      <c r="X102" s="5">
        <f>mgL!X102/(14.007+3*15.999)</f>
        <v>0</v>
      </c>
      <c r="Y102" s="6">
        <f>mgL!Y102/(14.007+2*15.999)</f>
        <v>0</v>
      </c>
      <c r="Z102" s="6">
        <f>mgL!Z102/55.847</f>
        <v>2.6859097176213584E-2</v>
      </c>
      <c r="AA102" s="6">
        <f>mgL!AA102/54.931</f>
        <v>2.184558810143635E-3</v>
      </c>
      <c r="AB102" s="6">
        <f>mgL!AB102/26.982</f>
        <v>0</v>
      </c>
      <c r="AC102" s="6">
        <f>mgL!AC102/(28.086+2*15.999)</f>
        <v>0.19972039145196724</v>
      </c>
      <c r="AD102" s="6">
        <f>mgL!AD102/(30.974+4*15.999)</f>
        <v>8.4237127513951779E-4</v>
      </c>
      <c r="AE102" s="6">
        <f>mgL!AE102/30.974</f>
        <v>0</v>
      </c>
      <c r="AF102" s="6">
        <f>mgL!AF102/12.011</f>
        <v>0</v>
      </c>
      <c r="AG102" s="6">
        <f>mgL!AG102/18.998</f>
        <v>0</v>
      </c>
      <c r="AH102" s="6">
        <f>mgL!AH102/(32.066+1.008)</f>
        <v>0</v>
      </c>
      <c r="AI102" s="6">
        <f>mgL!AI102/207.2</f>
        <v>0</v>
      </c>
      <c r="AJ102" s="6">
        <f>mgL!AJ102/65.39</f>
        <v>0</v>
      </c>
      <c r="AK102" s="6">
        <f>mgL!AK102/112.411</f>
        <v>0</v>
      </c>
      <c r="AL102" s="10">
        <f>mgL!AL102/(2*15.999)</f>
        <v>0</v>
      </c>
      <c r="AM102" s="10">
        <f>mgL!AM102/(12.011+2*15.999)</f>
        <v>0</v>
      </c>
      <c r="AN102" s="10">
        <f>mgL!AN102/(2*1.008+32.066)</f>
        <v>0</v>
      </c>
      <c r="AO102" s="10">
        <f>mgL!AO102/(12.011+4*1.008)</f>
        <v>0</v>
      </c>
      <c r="AP102" s="11" t="str">
        <f t="shared" si="4"/>
        <v>g2-CaHCO3</v>
      </c>
      <c r="AQ102" s="3">
        <f t="shared" si="5"/>
        <v>0.6</v>
      </c>
    </row>
    <row r="103" spans="1:43" x14ac:dyDescent="0.25">
      <c r="A103" s="3">
        <f>mgL!A103</f>
        <v>100</v>
      </c>
      <c r="B103" s="3" t="str">
        <f>mgL!B103</f>
        <v>A5</v>
      </c>
      <c r="C103" s="3">
        <f>mgL!C103</f>
        <v>18</v>
      </c>
      <c r="D103" s="3">
        <f>mgL!D103</f>
        <v>316276</v>
      </c>
      <c r="E103" s="3">
        <f>mgL!E103</f>
        <v>5803763</v>
      </c>
      <c r="F103" s="3">
        <f>mgL!F103</f>
        <v>8.65</v>
      </c>
      <c r="G103" s="3">
        <f>mgL!G103</f>
        <v>-37.35</v>
      </c>
      <c r="H103" s="3">
        <f>mgL!H103</f>
        <v>-37.5</v>
      </c>
      <c r="I103" s="3" t="str">
        <f>mgL!I103</f>
        <v>GWO</v>
      </c>
      <c r="J103" s="3">
        <f>mgL!J103</f>
        <v>31929</v>
      </c>
      <c r="K103" s="3">
        <f>mgL!K103</f>
        <v>0</v>
      </c>
      <c r="L103" s="3">
        <f>mgL!L103</f>
        <v>0</v>
      </c>
      <c r="M103" s="3">
        <f>IF(mgL!M103=0,7,mgL!M103)</f>
        <v>7.58</v>
      </c>
      <c r="N103" s="3">
        <f>IF(mgL!N103&lt;0.1,10,mgL!N103)</f>
        <v>10</v>
      </c>
      <c r="O103" s="4">
        <f>mgL!O103/22.989</f>
        <v>0.28709382748270912</v>
      </c>
      <c r="P103" s="4">
        <f>mgL!P103/39.098</f>
        <v>1.5346053506573226E-2</v>
      </c>
      <c r="Q103" s="4">
        <f>mgL!Q103/24.305</f>
        <v>9.0516354659535087E-2</v>
      </c>
      <c r="R103" s="4">
        <f>mgL!R103/40.078</f>
        <v>0.97310245022206687</v>
      </c>
      <c r="S103" s="4">
        <f>mgL!S103/(14.007+4*1.008)</f>
        <v>3.8804811796662787E-3</v>
      </c>
      <c r="T103" s="5">
        <f>mgL!T103/35.453</f>
        <v>0.31026993484331367</v>
      </c>
      <c r="U103" s="5">
        <f>mgL!U103/(1.008+12.011+3*15.999)</f>
        <v>2.1469778418775403</v>
      </c>
      <c r="V103" s="5">
        <f>mgL!V103/(12.011+3*15.999)</f>
        <v>0</v>
      </c>
      <c r="W103" s="5">
        <f>mgL!W103/(32.066+4*15.999)</f>
        <v>6.2459661468634832E-2</v>
      </c>
      <c r="X103" s="5">
        <f>mgL!X103/(14.007+3*15.999)</f>
        <v>0</v>
      </c>
      <c r="Y103" s="6">
        <f>mgL!Y103/(14.007+2*15.999)</f>
        <v>0</v>
      </c>
      <c r="Z103" s="6">
        <f>mgL!Z103/55.847</f>
        <v>3.4916826329077659E-2</v>
      </c>
      <c r="AA103" s="6">
        <f>mgL!AA103/54.931</f>
        <v>2.3666053776556046E-3</v>
      </c>
      <c r="AB103" s="6">
        <f>mgL!AB103/26.982</f>
        <v>0</v>
      </c>
      <c r="AC103" s="6">
        <f>mgL!AC103/(28.086+2*15.999)</f>
        <v>0.20637773783369948</v>
      </c>
      <c r="AD103" s="6">
        <f>mgL!AD103/(30.974+4*15.999)</f>
        <v>1.2635569127092765E-3</v>
      </c>
      <c r="AE103" s="6">
        <f>mgL!AE103/30.974</f>
        <v>0</v>
      </c>
      <c r="AF103" s="6">
        <f>mgL!AF103/12.011</f>
        <v>0</v>
      </c>
      <c r="AG103" s="6">
        <f>mgL!AG103/18.998</f>
        <v>0</v>
      </c>
      <c r="AH103" s="6">
        <f>mgL!AH103/(32.066+1.008)</f>
        <v>0</v>
      </c>
      <c r="AI103" s="6">
        <f>mgL!AI103/207.2</f>
        <v>0</v>
      </c>
      <c r="AJ103" s="6">
        <f>mgL!AJ103/65.39</f>
        <v>0</v>
      </c>
      <c r="AK103" s="6">
        <f>mgL!AK103/112.411</f>
        <v>0</v>
      </c>
      <c r="AL103" s="10">
        <f>mgL!AL103/(2*15.999)</f>
        <v>0</v>
      </c>
      <c r="AM103" s="10">
        <f>mgL!AM103/(12.011+2*15.999)</f>
        <v>0</v>
      </c>
      <c r="AN103" s="10">
        <f>mgL!AN103/(2*1.008+32.066)</f>
        <v>0</v>
      </c>
      <c r="AO103" s="10">
        <f>mgL!AO103/(12.011+4*1.008)</f>
        <v>0</v>
      </c>
      <c r="AP103" s="11" t="str">
        <f t="shared" si="4"/>
        <v>g2-CaHCO3</v>
      </c>
      <c r="AQ103" s="3">
        <f t="shared" si="5"/>
        <v>0.5</v>
      </c>
    </row>
    <row r="104" spans="1:43" x14ac:dyDescent="0.25">
      <c r="A104" s="3">
        <f>mgL!A104</f>
        <v>101</v>
      </c>
      <c r="B104" s="3" t="str">
        <f>mgL!B104</f>
        <v>A6</v>
      </c>
      <c r="C104" s="3">
        <f>mgL!C104</f>
        <v>1</v>
      </c>
      <c r="D104" s="3">
        <f>mgL!D104</f>
        <v>315814</v>
      </c>
      <c r="E104" s="3">
        <f>mgL!E104</f>
        <v>5804537</v>
      </c>
      <c r="F104" s="3">
        <f>mgL!F104</f>
        <v>5.35</v>
      </c>
      <c r="G104" s="3">
        <f>mgL!G104</f>
        <v>3.35</v>
      </c>
      <c r="H104" s="3">
        <f>mgL!H104</f>
        <v>3.2</v>
      </c>
      <c r="I104" s="3" t="str">
        <f>mgL!I104</f>
        <v>GWO</v>
      </c>
      <c r="J104" s="3">
        <f>mgL!J104</f>
        <v>31929</v>
      </c>
      <c r="K104" s="3">
        <f>mgL!K104</f>
        <v>0</v>
      </c>
      <c r="L104" s="3">
        <f>mgL!L104</f>
        <v>0</v>
      </c>
      <c r="M104" s="3">
        <f>IF(mgL!M104=0,7,mgL!M104)</f>
        <v>7.18</v>
      </c>
      <c r="N104" s="3">
        <f>IF(mgL!N104&lt;0.1,10,mgL!N104)</f>
        <v>10</v>
      </c>
      <c r="O104" s="4">
        <f>mgL!O104/22.989</f>
        <v>0.34799251816085952</v>
      </c>
      <c r="P104" s="4">
        <f>mgL!P104/39.098</f>
        <v>2.3019080259859839E-2</v>
      </c>
      <c r="Q104" s="4">
        <f>mgL!Q104/24.305</f>
        <v>0.2262908866488377</v>
      </c>
      <c r="R104" s="4">
        <f>mgL!R104/40.078</f>
        <v>2.3454264184839562</v>
      </c>
      <c r="S104" s="4">
        <f>mgL!S104/(14.007+4*1.008)</f>
        <v>1.1641443538998835E-2</v>
      </c>
      <c r="T104" s="5">
        <f>mgL!T104/35.453</f>
        <v>0.39488900798239918</v>
      </c>
      <c r="U104" s="5">
        <f>mgL!U104/(1.008+12.011+3*15.999)</f>
        <v>4.539792841221975</v>
      </c>
      <c r="V104" s="5">
        <f>mgL!V104/(12.011+3*15.999)</f>
        <v>0</v>
      </c>
      <c r="W104" s="5">
        <f>mgL!W104/(32.066+4*15.999)</f>
        <v>0.26024858945264512</v>
      </c>
      <c r="X104" s="5">
        <f>mgL!X104/(14.007+3*15.999)</f>
        <v>6.4511966969872919E-3</v>
      </c>
      <c r="Y104" s="6">
        <f>mgL!Y104/(14.007+2*15.999)</f>
        <v>0</v>
      </c>
      <c r="Z104" s="6">
        <f>mgL!Z104/55.847</f>
        <v>0.12534245348899672</v>
      </c>
      <c r="AA104" s="6">
        <f>mgL!AA104/54.931</f>
        <v>1.0194607780670297E-2</v>
      </c>
      <c r="AB104" s="6">
        <f>mgL!AB104/26.982</f>
        <v>0</v>
      </c>
      <c r="AC104" s="6">
        <f>mgL!AC104/(28.086+2*15.999)</f>
        <v>0.16809799613873908</v>
      </c>
      <c r="AD104" s="6">
        <f>mgL!AD104/(30.974+4*15.999)</f>
        <v>1.2635569127092765E-3</v>
      </c>
      <c r="AE104" s="6">
        <f>mgL!AE104/30.974</f>
        <v>0</v>
      </c>
      <c r="AF104" s="6">
        <f>mgL!AF104/12.011</f>
        <v>0</v>
      </c>
      <c r="AG104" s="6">
        <f>mgL!AG104/18.998</f>
        <v>0</v>
      </c>
      <c r="AH104" s="6">
        <f>mgL!AH104/(32.066+1.008)</f>
        <v>0</v>
      </c>
      <c r="AI104" s="6">
        <f>mgL!AI104/207.2</f>
        <v>0</v>
      </c>
      <c r="AJ104" s="6">
        <f>mgL!AJ104/65.39</f>
        <v>0</v>
      </c>
      <c r="AK104" s="6">
        <f>mgL!AK104/112.411</f>
        <v>0</v>
      </c>
      <c r="AL104" s="10">
        <f>mgL!AL104/(2*15.999)</f>
        <v>0</v>
      </c>
      <c r="AM104" s="10">
        <f>mgL!AM104/(12.011+2*15.999)</f>
        <v>0</v>
      </c>
      <c r="AN104" s="10">
        <f>mgL!AN104/(2*1.008+32.066)</f>
        <v>0</v>
      </c>
      <c r="AO104" s="10">
        <f>mgL!AO104/(12.011+4*1.008)</f>
        <v>0</v>
      </c>
      <c r="AP104" s="11" t="str">
        <f t="shared" si="4"/>
        <v>g3-CaHCO3</v>
      </c>
      <c r="AQ104" s="3">
        <f t="shared" si="5"/>
        <v>0.6</v>
      </c>
    </row>
    <row r="105" spans="1:43" x14ac:dyDescent="0.25">
      <c r="A105" s="3">
        <f>mgL!A105</f>
        <v>102</v>
      </c>
      <c r="B105" s="3" t="str">
        <f>mgL!B105</f>
        <v>A6</v>
      </c>
      <c r="C105" s="3">
        <f>mgL!C105</f>
        <v>2</v>
      </c>
      <c r="D105" s="3">
        <f>mgL!D105</f>
        <v>315814</v>
      </c>
      <c r="E105" s="3">
        <f>mgL!E105</f>
        <v>5804537</v>
      </c>
      <c r="F105" s="3">
        <f>mgL!F105</f>
        <v>5.35</v>
      </c>
      <c r="G105" s="3">
        <f>mgL!G105</f>
        <v>2.35</v>
      </c>
      <c r="H105" s="3">
        <f>mgL!H105</f>
        <v>2.2000000000000002</v>
      </c>
      <c r="I105" s="3" t="str">
        <f>mgL!I105</f>
        <v>GWO</v>
      </c>
      <c r="J105" s="3">
        <f>mgL!J105</f>
        <v>31929</v>
      </c>
      <c r="K105" s="3">
        <f>mgL!K105</f>
        <v>0</v>
      </c>
      <c r="L105" s="3">
        <f>mgL!L105</f>
        <v>0</v>
      </c>
      <c r="M105" s="3">
        <f>IF(mgL!M105=0,7,mgL!M105)</f>
        <v>7.32</v>
      </c>
      <c r="N105" s="3">
        <f>IF(mgL!N105&lt;0.1,10,mgL!N105)</f>
        <v>10</v>
      </c>
      <c r="O105" s="4">
        <f>mgL!O105/22.989</f>
        <v>0.35669233111488097</v>
      </c>
      <c r="P105" s="4">
        <f>mgL!P105/39.098</f>
        <v>3.3249782597575328E-2</v>
      </c>
      <c r="Q105" s="4">
        <f>mgL!Q105/24.305</f>
        <v>0.2262908866488377</v>
      </c>
      <c r="R105" s="4">
        <f>mgL!R105/40.078</f>
        <v>2.2456210389740003</v>
      </c>
      <c r="S105" s="4">
        <f>mgL!S105/(14.007+4*1.008)</f>
        <v>2.0511114806807472E-2</v>
      </c>
      <c r="T105" s="5">
        <f>mgL!T105/35.453</f>
        <v>0.33847629255634215</v>
      </c>
      <c r="U105" s="5">
        <f>mgL!U105/(1.008+12.011+3*15.999)</f>
        <v>4.1956208207683234</v>
      </c>
      <c r="V105" s="5">
        <f>mgL!V105/(12.011+3*15.999)</f>
        <v>0</v>
      </c>
      <c r="W105" s="5">
        <f>mgL!W105/(32.066+4*15.999)</f>
        <v>0.41639774312423222</v>
      </c>
      <c r="X105" s="5">
        <f>mgL!X105/(14.007+3*15.999)</f>
        <v>3.2255983484936459E-3</v>
      </c>
      <c r="Y105" s="6">
        <f>mgL!Y105/(14.007+2*15.999)</f>
        <v>0</v>
      </c>
      <c r="Z105" s="6">
        <f>mgL!Z105/55.847</f>
        <v>0.17010761544935268</v>
      </c>
      <c r="AA105" s="6">
        <f>mgL!AA105/54.931</f>
        <v>6.7357229979428737E-3</v>
      </c>
      <c r="AB105" s="6">
        <f>mgL!AB105/26.982</f>
        <v>0</v>
      </c>
      <c r="AC105" s="6">
        <f>mgL!AC105/(28.086+2*15.999)</f>
        <v>0.20970641102456558</v>
      </c>
      <c r="AD105" s="6">
        <f>mgL!AD105/(30.974+4*15.999)</f>
        <v>1.7900389596714754E-3</v>
      </c>
      <c r="AE105" s="6">
        <f>mgL!AE105/30.974</f>
        <v>0</v>
      </c>
      <c r="AF105" s="6">
        <f>mgL!AF105/12.011</f>
        <v>0</v>
      </c>
      <c r="AG105" s="6">
        <f>mgL!AG105/18.998</f>
        <v>0</v>
      </c>
      <c r="AH105" s="6">
        <f>mgL!AH105/(32.066+1.008)</f>
        <v>0</v>
      </c>
      <c r="AI105" s="6">
        <f>mgL!AI105/207.2</f>
        <v>0</v>
      </c>
      <c r="AJ105" s="6">
        <f>mgL!AJ105/65.39</f>
        <v>0</v>
      </c>
      <c r="AK105" s="6">
        <f>mgL!AK105/112.411</f>
        <v>0</v>
      </c>
      <c r="AL105" s="10">
        <f>mgL!AL105/(2*15.999)</f>
        <v>0</v>
      </c>
      <c r="AM105" s="10">
        <f>mgL!AM105/(12.011+2*15.999)</f>
        <v>0</v>
      </c>
      <c r="AN105" s="10">
        <f>mgL!AN105/(2*1.008+32.066)</f>
        <v>0</v>
      </c>
      <c r="AO105" s="10">
        <f>mgL!AO105/(12.011+4*1.008)</f>
        <v>0</v>
      </c>
      <c r="AP105" s="11" t="str">
        <f t="shared" si="4"/>
        <v>g3-CaHCO3</v>
      </c>
      <c r="AQ105" s="3">
        <f t="shared" si="5"/>
        <v>1.1000000000000001</v>
      </c>
    </row>
    <row r="106" spans="1:43" x14ac:dyDescent="0.25">
      <c r="A106" s="3">
        <f>mgL!A106</f>
        <v>103</v>
      </c>
      <c r="B106" s="3" t="str">
        <f>mgL!B106</f>
        <v>A6</v>
      </c>
      <c r="C106" s="3">
        <f>mgL!C106</f>
        <v>3</v>
      </c>
      <c r="D106" s="3">
        <f>mgL!D106</f>
        <v>315814</v>
      </c>
      <c r="E106" s="3">
        <f>mgL!E106</f>
        <v>5804537</v>
      </c>
      <c r="F106" s="3">
        <f>mgL!F106</f>
        <v>5.35</v>
      </c>
      <c r="G106" s="3">
        <f>mgL!G106</f>
        <v>1.35</v>
      </c>
      <c r="H106" s="3">
        <f>mgL!H106</f>
        <v>1.2</v>
      </c>
      <c r="I106" s="3" t="str">
        <f>mgL!I106</f>
        <v>GWO</v>
      </c>
      <c r="J106" s="3">
        <f>mgL!J106</f>
        <v>31929</v>
      </c>
      <c r="K106" s="3">
        <f>mgL!K106</f>
        <v>0</v>
      </c>
      <c r="L106" s="3">
        <f>mgL!L106</f>
        <v>0</v>
      </c>
      <c r="M106" s="3">
        <f>IF(mgL!M106=0,7,mgL!M106)</f>
        <v>7.27</v>
      </c>
      <c r="N106" s="3">
        <f>IF(mgL!N106&lt;0.1,10,mgL!N106)</f>
        <v>10</v>
      </c>
      <c r="O106" s="4">
        <f>mgL!O106/22.989</f>
        <v>0.47848971247118183</v>
      </c>
      <c r="P106" s="4">
        <f>mgL!P106/39.098</f>
        <v>1.5346053506573226E-2</v>
      </c>
      <c r="Q106" s="4">
        <f>mgL!Q106/24.305</f>
        <v>0.20571898786257972</v>
      </c>
      <c r="R106" s="4">
        <f>mgL!R106/40.078</f>
        <v>2.2456210389740003</v>
      </c>
      <c r="S106" s="4">
        <f>mgL!S106/(14.007+4*1.008)</f>
        <v>8.315316813570596E-3</v>
      </c>
      <c r="T106" s="5">
        <f>mgL!T106/35.453</f>
        <v>0.4513017234084562</v>
      </c>
      <c r="U106" s="5">
        <f>mgL!U106/(1.008+12.011+3*15.999)</f>
        <v>4.1300642454438181</v>
      </c>
      <c r="V106" s="5">
        <f>mgL!V106/(12.011+3*15.999)</f>
        <v>0</v>
      </c>
      <c r="W106" s="5">
        <f>mgL!W106/(32.066+4*15.999)</f>
        <v>0.4372176302804438</v>
      </c>
      <c r="X106" s="5">
        <f>mgL!X106/(14.007+3*15.999)</f>
        <v>3.2255983484936459E-3</v>
      </c>
      <c r="Y106" s="6">
        <f>mgL!Y106/(14.007+2*15.999)</f>
        <v>0</v>
      </c>
      <c r="Z106" s="6">
        <f>mgL!Z106/55.847</f>
        <v>0.12176124053216823</v>
      </c>
      <c r="AA106" s="6">
        <f>mgL!AA106/54.931</f>
        <v>5.461397025359087E-3</v>
      </c>
      <c r="AB106" s="6">
        <f>mgL!AB106/26.982</f>
        <v>0</v>
      </c>
      <c r="AC106" s="6">
        <f>mgL!AC106/(28.086+2*15.999)</f>
        <v>0.22468544038346314</v>
      </c>
      <c r="AD106" s="6">
        <f>mgL!AD106/(30.974+4*15.999)</f>
        <v>1.8953353690639148E-3</v>
      </c>
      <c r="AE106" s="6">
        <f>mgL!AE106/30.974</f>
        <v>0</v>
      </c>
      <c r="AF106" s="6">
        <f>mgL!AF106/12.011</f>
        <v>0</v>
      </c>
      <c r="AG106" s="6">
        <f>mgL!AG106/18.998</f>
        <v>0</v>
      </c>
      <c r="AH106" s="6">
        <f>mgL!AH106/(32.066+1.008)</f>
        <v>0</v>
      </c>
      <c r="AI106" s="6">
        <f>mgL!AI106/207.2</f>
        <v>0</v>
      </c>
      <c r="AJ106" s="6">
        <f>mgL!AJ106/65.39</f>
        <v>0</v>
      </c>
      <c r="AK106" s="6">
        <f>mgL!AK106/112.411</f>
        <v>0</v>
      </c>
      <c r="AL106" s="10">
        <f>mgL!AL106/(2*15.999)</f>
        <v>0</v>
      </c>
      <c r="AM106" s="10">
        <f>mgL!AM106/(12.011+2*15.999)</f>
        <v>0</v>
      </c>
      <c r="AN106" s="10">
        <f>mgL!AN106/(2*1.008+32.066)</f>
        <v>0</v>
      </c>
      <c r="AO106" s="10">
        <f>mgL!AO106/(12.011+4*1.008)</f>
        <v>0</v>
      </c>
      <c r="AP106" s="11" t="str">
        <f t="shared" si="4"/>
        <v>g3-CaHCO3</v>
      </c>
      <c r="AQ106" s="3">
        <f t="shared" si="5"/>
        <v>1.1000000000000001</v>
      </c>
    </row>
    <row r="107" spans="1:43" x14ac:dyDescent="0.25">
      <c r="A107" s="3">
        <f>mgL!A107</f>
        <v>104</v>
      </c>
      <c r="B107" s="3" t="str">
        <f>mgL!B107</f>
        <v>A6</v>
      </c>
      <c r="C107" s="3">
        <f>mgL!C107</f>
        <v>4</v>
      </c>
      <c r="D107" s="3">
        <f>mgL!D107</f>
        <v>315814</v>
      </c>
      <c r="E107" s="3">
        <f>mgL!E107</f>
        <v>5804537</v>
      </c>
      <c r="F107" s="3">
        <f>mgL!F107</f>
        <v>5.35</v>
      </c>
      <c r="G107" s="3">
        <f>mgL!G107</f>
        <v>0.35</v>
      </c>
      <c r="H107" s="3">
        <f>mgL!H107</f>
        <v>0.2</v>
      </c>
      <c r="I107" s="3" t="str">
        <f>mgL!I107</f>
        <v>GWO</v>
      </c>
      <c r="J107" s="3">
        <f>mgL!J107</f>
        <v>31929</v>
      </c>
      <c r="K107" s="3">
        <f>mgL!K107</f>
        <v>0</v>
      </c>
      <c r="L107" s="3">
        <f>mgL!L107</f>
        <v>0</v>
      </c>
      <c r="M107" s="3">
        <f>IF(mgL!M107=0,7,mgL!M107)</f>
        <v>7.33</v>
      </c>
      <c r="N107" s="3">
        <f>IF(mgL!N107&lt;0.1,10,mgL!N107)</f>
        <v>10</v>
      </c>
      <c r="O107" s="4">
        <f>mgL!O107/22.989</f>
        <v>0.52198877724128934</v>
      </c>
      <c r="P107" s="4">
        <f>mgL!P107/39.098</f>
        <v>2.0461404675430971E-2</v>
      </c>
      <c r="Q107" s="4">
        <f>mgL!Q107/24.305</f>
        <v>0.14400329150380581</v>
      </c>
      <c r="R107" s="4">
        <f>mgL!R107/40.078</f>
        <v>2.2456210389740003</v>
      </c>
      <c r="S107" s="4">
        <f>mgL!S107/(14.007+4*1.008)</f>
        <v>5.5435445423803976E-3</v>
      </c>
      <c r="T107" s="5">
        <f>mgL!T107/35.453</f>
        <v>0.53592079654754177</v>
      </c>
      <c r="U107" s="5">
        <f>mgL!U107/(1.008+12.011+3*15.999)</f>
        <v>4.0317293824570601</v>
      </c>
      <c r="V107" s="5">
        <f>mgL!V107/(12.011+3*15.999)</f>
        <v>0</v>
      </c>
      <c r="W107" s="5">
        <f>mgL!W107/(32.066+4*15.999)</f>
        <v>0.39557785596802059</v>
      </c>
      <c r="X107" s="5">
        <f>mgL!X107/(14.007+3*15.999)</f>
        <v>0</v>
      </c>
      <c r="Y107" s="6">
        <f>mgL!Y107/(14.007+2*15.999)</f>
        <v>0</v>
      </c>
      <c r="Z107" s="6">
        <f>mgL!Z107/55.847</f>
        <v>8.0577291528640752E-2</v>
      </c>
      <c r="AA107" s="6">
        <f>mgL!AA107/54.931</f>
        <v>5.6434435928710567E-3</v>
      </c>
      <c r="AB107" s="6">
        <f>mgL!AB107/26.982</f>
        <v>0</v>
      </c>
      <c r="AC107" s="6">
        <f>mgL!AC107/(28.086+2*15.999)</f>
        <v>0.22468544038346314</v>
      </c>
      <c r="AD107" s="6">
        <f>mgL!AD107/(30.974+4*15.999)</f>
        <v>1.6847425502790356E-3</v>
      </c>
      <c r="AE107" s="6">
        <f>mgL!AE107/30.974</f>
        <v>0</v>
      </c>
      <c r="AF107" s="6">
        <f>mgL!AF107/12.011</f>
        <v>0</v>
      </c>
      <c r="AG107" s="6">
        <f>mgL!AG107/18.998</f>
        <v>0</v>
      </c>
      <c r="AH107" s="6">
        <f>mgL!AH107/(32.066+1.008)</f>
        <v>0</v>
      </c>
      <c r="AI107" s="6">
        <f>mgL!AI107/207.2</f>
        <v>0</v>
      </c>
      <c r="AJ107" s="6">
        <f>mgL!AJ107/65.39</f>
        <v>0</v>
      </c>
      <c r="AK107" s="6">
        <f>mgL!AK107/112.411</f>
        <v>0</v>
      </c>
      <c r="AL107" s="10">
        <f>mgL!AL107/(2*15.999)</f>
        <v>0</v>
      </c>
      <c r="AM107" s="10">
        <f>mgL!AM107/(12.011+2*15.999)</f>
        <v>0</v>
      </c>
      <c r="AN107" s="10">
        <f>mgL!AN107/(2*1.008+32.066)</f>
        <v>0</v>
      </c>
      <c r="AO107" s="10">
        <f>mgL!AO107/(12.011+4*1.008)</f>
        <v>0</v>
      </c>
      <c r="AP107" s="11" t="str">
        <f t="shared" si="4"/>
        <v>g3-CaHCO3</v>
      </c>
      <c r="AQ107" s="3">
        <f t="shared" si="5"/>
        <v>1.1000000000000001</v>
      </c>
    </row>
    <row r="108" spans="1:43" x14ac:dyDescent="0.25">
      <c r="A108" s="3">
        <f>mgL!A108</f>
        <v>105</v>
      </c>
      <c r="B108" s="3" t="str">
        <f>mgL!B108</f>
        <v>A6</v>
      </c>
      <c r="C108" s="3">
        <f>mgL!C108</f>
        <v>5</v>
      </c>
      <c r="D108" s="3">
        <f>mgL!D108</f>
        <v>315814</v>
      </c>
      <c r="E108" s="3">
        <f>mgL!E108</f>
        <v>5804537</v>
      </c>
      <c r="F108" s="3">
        <f>mgL!F108</f>
        <v>5.35</v>
      </c>
      <c r="G108" s="3">
        <f>mgL!G108</f>
        <v>-0.65</v>
      </c>
      <c r="H108" s="3">
        <f>mgL!H108</f>
        <v>-0.8</v>
      </c>
      <c r="I108" s="3" t="str">
        <f>mgL!I108</f>
        <v>GWO</v>
      </c>
      <c r="J108" s="3">
        <f>mgL!J108</f>
        <v>31929</v>
      </c>
      <c r="K108" s="3">
        <f>mgL!K108</f>
        <v>0</v>
      </c>
      <c r="L108" s="3">
        <f>mgL!L108</f>
        <v>0</v>
      </c>
      <c r="M108" s="3">
        <f>IF(mgL!M108=0,7,mgL!M108)</f>
        <v>7.48</v>
      </c>
      <c r="N108" s="3">
        <f>IF(mgL!N108&lt;0.1,10,mgL!N108)</f>
        <v>10</v>
      </c>
      <c r="O108" s="4">
        <f>mgL!O108/22.989</f>
        <v>0.52198877724128934</v>
      </c>
      <c r="P108" s="4">
        <f>mgL!P108/39.098</f>
        <v>2.3019080259859839E-2</v>
      </c>
      <c r="Q108" s="4">
        <f>mgL!Q108/24.305</f>
        <v>0.18514708907632174</v>
      </c>
      <c r="R108" s="4">
        <f>mgL!R108/40.078</f>
        <v>2.2206696940965118</v>
      </c>
      <c r="S108" s="4">
        <f>mgL!S108/(14.007+4*1.008)</f>
        <v>6.0978989966184371E-3</v>
      </c>
      <c r="T108" s="5">
        <f>mgL!T108/35.453</f>
        <v>0.6769525851126843</v>
      </c>
      <c r="U108" s="5">
        <f>mgL!U108/(1.008+12.011+3*15.999)</f>
        <v>3.7531139373279143</v>
      </c>
      <c r="V108" s="5">
        <f>mgL!V108/(12.011+3*15.999)</f>
        <v>0</v>
      </c>
      <c r="W108" s="5">
        <f>mgL!W108/(32.066+4*15.999)</f>
        <v>0.46844746101476126</v>
      </c>
      <c r="X108" s="5">
        <f>mgL!X108/(14.007+3*15.999)</f>
        <v>0</v>
      </c>
      <c r="Y108" s="6">
        <f>mgL!Y108/(14.007+2*15.999)</f>
        <v>0</v>
      </c>
      <c r="Z108" s="6">
        <f>mgL!Z108/55.847</f>
        <v>5.5508800830841407E-2</v>
      </c>
      <c r="AA108" s="6">
        <f>mgL!AA108/54.931</f>
        <v>3.822977917751361E-3</v>
      </c>
      <c r="AB108" s="6">
        <f>mgL!AB108/26.982</f>
        <v>0</v>
      </c>
      <c r="AC108" s="6">
        <f>mgL!AC108/(28.086+2*15.999)</f>
        <v>0.20970641102456558</v>
      </c>
      <c r="AD108" s="6">
        <f>mgL!AD108/(30.974+4*15.999)</f>
        <v>1.5794461408865958E-3</v>
      </c>
      <c r="AE108" s="6">
        <f>mgL!AE108/30.974</f>
        <v>0</v>
      </c>
      <c r="AF108" s="6">
        <f>mgL!AF108/12.011</f>
        <v>0</v>
      </c>
      <c r="AG108" s="6">
        <f>mgL!AG108/18.998</f>
        <v>0</v>
      </c>
      <c r="AH108" s="6">
        <f>mgL!AH108/(32.066+1.008)</f>
        <v>0</v>
      </c>
      <c r="AI108" s="6">
        <f>mgL!AI108/207.2</f>
        <v>0</v>
      </c>
      <c r="AJ108" s="6">
        <f>mgL!AJ108/65.39</f>
        <v>0</v>
      </c>
      <c r="AK108" s="6">
        <f>mgL!AK108/112.411</f>
        <v>0</v>
      </c>
      <c r="AL108" s="10">
        <f>mgL!AL108/(2*15.999)</f>
        <v>0</v>
      </c>
      <c r="AM108" s="10">
        <f>mgL!AM108/(12.011+2*15.999)</f>
        <v>0</v>
      </c>
      <c r="AN108" s="10">
        <f>mgL!AN108/(2*1.008+32.066)</f>
        <v>0</v>
      </c>
      <c r="AO108" s="10">
        <f>mgL!AO108/(12.011+4*1.008)</f>
        <v>0</v>
      </c>
      <c r="AP108" s="11" t="str">
        <f t="shared" si="4"/>
        <v>g2-CaHCO3</v>
      </c>
      <c r="AQ108" s="3">
        <f t="shared" si="5"/>
        <v>1.3</v>
      </c>
    </row>
    <row r="109" spans="1:43" x14ac:dyDescent="0.25">
      <c r="A109" s="3">
        <f>mgL!A109</f>
        <v>106</v>
      </c>
      <c r="B109" s="3" t="str">
        <f>mgL!B109</f>
        <v>A6</v>
      </c>
      <c r="C109" s="3">
        <f>mgL!C109</f>
        <v>6</v>
      </c>
      <c r="D109" s="3">
        <f>mgL!D109</f>
        <v>315814</v>
      </c>
      <c r="E109" s="3">
        <f>mgL!E109</f>
        <v>5804537</v>
      </c>
      <c r="F109" s="3">
        <f>mgL!F109</f>
        <v>5.35</v>
      </c>
      <c r="G109" s="3">
        <f>mgL!G109</f>
        <v>-2.65</v>
      </c>
      <c r="H109" s="3">
        <f>mgL!H109</f>
        <v>-2.8</v>
      </c>
      <c r="I109" s="3" t="str">
        <f>mgL!I109</f>
        <v>GWO</v>
      </c>
      <c r="J109" s="3">
        <f>mgL!J109</f>
        <v>31929</v>
      </c>
      <c r="K109" s="3">
        <f>mgL!K109</f>
        <v>0</v>
      </c>
      <c r="L109" s="3">
        <f>mgL!L109</f>
        <v>0</v>
      </c>
      <c r="M109" s="3">
        <f>IF(mgL!M109=0,7,mgL!M109)</f>
        <v>7.53</v>
      </c>
      <c r="N109" s="3">
        <f>IF(mgL!N109&lt;0.1,10,mgL!N109)</f>
        <v>10</v>
      </c>
      <c r="O109" s="4">
        <f>mgL!O109/22.989</f>
        <v>0.56548784201139679</v>
      </c>
      <c r="P109" s="4">
        <f>mgL!P109/39.098</f>
        <v>2.5576755844288711E-2</v>
      </c>
      <c r="Q109" s="4">
        <f>mgL!Q109/24.305</f>
        <v>0.18514708907632174</v>
      </c>
      <c r="R109" s="4">
        <f>mgL!R109/40.078</f>
        <v>2.2456210389740003</v>
      </c>
      <c r="S109" s="4">
        <f>mgL!S109/(14.007+4*1.008)</f>
        <v>5.5435445423803976E-3</v>
      </c>
      <c r="T109" s="5">
        <f>mgL!T109/35.453</f>
        <v>0.7051589428257129</v>
      </c>
      <c r="U109" s="5">
        <f>mgL!U109/(1.008+12.011+3*15.999)</f>
        <v>3.8022813688212929</v>
      </c>
      <c r="V109" s="5">
        <f>mgL!V109/(12.011+3*15.999)</f>
        <v>0</v>
      </c>
      <c r="W109" s="5">
        <f>mgL!W109/(32.066+4*15.999)</f>
        <v>0.46844746101476126</v>
      </c>
      <c r="X109" s="5">
        <f>mgL!X109/(14.007+3*15.999)</f>
        <v>0</v>
      </c>
      <c r="Y109" s="6">
        <f>mgL!Y109/(14.007+2*15.999)</f>
        <v>0</v>
      </c>
      <c r="Z109" s="6">
        <f>mgL!Z109/55.847</f>
        <v>4.924167815639157E-2</v>
      </c>
      <c r="AA109" s="6">
        <f>mgL!AA109/54.931</f>
        <v>3.6409313502393918E-3</v>
      </c>
      <c r="AB109" s="6">
        <f>mgL!AB109/26.982</f>
        <v>0</v>
      </c>
      <c r="AC109" s="6">
        <f>mgL!AC109/(28.086+2*15.999)</f>
        <v>0.2563078356966913</v>
      </c>
      <c r="AD109" s="6">
        <f>mgL!AD109/(30.974+4*15.999)</f>
        <v>1.5794461408865958E-3</v>
      </c>
      <c r="AE109" s="6">
        <f>mgL!AE109/30.974</f>
        <v>0</v>
      </c>
      <c r="AF109" s="6">
        <f>mgL!AF109/12.011</f>
        <v>0</v>
      </c>
      <c r="AG109" s="6">
        <f>mgL!AG109/18.998</f>
        <v>0</v>
      </c>
      <c r="AH109" s="6">
        <f>mgL!AH109/(32.066+1.008)</f>
        <v>0</v>
      </c>
      <c r="AI109" s="6">
        <f>mgL!AI109/207.2</f>
        <v>0</v>
      </c>
      <c r="AJ109" s="6">
        <f>mgL!AJ109/65.39</f>
        <v>0</v>
      </c>
      <c r="AK109" s="6">
        <f>mgL!AK109/112.411</f>
        <v>0</v>
      </c>
      <c r="AL109" s="10">
        <f>mgL!AL109/(2*15.999)</f>
        <v>0</v>
      </c>
      <c r="AM109" s="10">
        <f>mgL!AM109/(12.011+2*15.999)</f>
        <v>0</v>
      </c>
      <c r="AN109" s="10">
        <f>mgL!AN109/(2*1.008+32.066)</f>
        <v>0</v>
      </c>
      <c r="AO109" s="10">
        <f>mgL!AO109/(12.011+4*1.008)</f>
        <v>0</v>
      </c>
      <c r="AP109" s="11" t="str">
        <f t="shared" si="4"/>
        <v>g2-CaHCO3</v>
      </c>
      <c r="AQ109" s="3">
        <f t="shared" si="5"/>
        <v>1.4</v>
      </c>
    </row>
    <row r="110" spans="1:43" x14ac:dyDescent="0.25">
      <c r="A110" s="3">
        <f>mgL!A110</f>
        <v>107</v>
      </c>
      <c r="B110" s="3" t="str">
        <f>mgL!B110</f>
        <v>A6</v>
      </c>
      <c r="C110" s="3">
        <f>mgL!C110</f>
        <v>7</v>
      </c>
      <c r="D110" s="3">
        <f>mgL!D110</f>
        <v>315814</v>
      </c>
      <c r="E110" s="3">
        <f>mgL!E110</f>
        <v>5804537</v>
      </c>
      <c r="F110" s="3">
        <f>mgL!F110</f>
        <v>5.35</v>
      </c>
      <c r="G110" s="3">
        <f>mgL!G110</f>
        <v>-4.6500000000000004</v>
      </c>
      <c r="H110" s="3">
        <f>mgL!H110</f>
        <v>-4.8</v>
      </c>
      <c r="I110" s="3" t="str">
        <f>mgL!I110</f>
        <v>GWO</v>
      </c>
      <c r="J110" s="3">
        <f>mgL!J110</f>
        <v>31929</v>
      </c>
      <c r="K110" s="3">
        <f>mgL!K110</f>
        <v>0</v>
      </c>
      <c r="L110" s="3">
        <f>mgL!L110</f>
        <v>0</v>
      </c>
      <c r="M110" s="3">
        <f>IF(mgL!M110=0,7,mgL!M110)</f>
        <v>7.63</v>
      </c>
      <c r="N110" s="3">
        <f>IF(mgL!N110&lt;0.1,10,mgL!N110)</f>
        <v>10</v>
      </c>
      <c r="O110" s="4">
        <f>mgL!O110/22.989</f>
        <v>0.52198877724128934</v>
      </c>
      <c r="P110" s="4">
        <f>mgL!P110/39.098</f>
        <v>2.3019080259859839E-2</v>
      </c>
      <c r="Q110" s="4">
        <f>mgL!Q110/24.305</f>
        <v>0.18514708907632174</v>
      </c>
      <c r="R110" s="4">
        <f>mgL!R110/40.078</f>
        <v>2.0210589350766006</v>
      </c>
      <c r="S110" s="4">
        <f>mgL!S110/(14.007+4*1.008)</f>
        <v>5.5435445423803976E-3</v>
      </c>
      <c r="T110" s="5">
        <f>mgL!T110/35.453</f>
        <v>0.64874622739965582</v>
      </c>
      <c r="U110" s="5">
        <f>mgL!U110/(1.008+12.011+3*15.999)</f>
        <v>3.5072767798610203</v>
      </c>
      <c r="V110" s="5">
        <f>mgL!V110/(12.011+3*15.999)</f>
        <v>0</v>
      </c>
      <c r="W110" s="5">
        <f>mgL!W110/(32.066+4*15.999)</f>
        <v>0.39557785596802059</v>
      </c>
      <c r="X110" s="5">
        <f>mgL!X110/(14.007+3*15.999)</f>
        <v>0</v>
      </c>
      <c r="Y110" s="6">
        <f>mgL!Y110/(14.007+2*15.999)</f>
        <v>0</v>
      </c>
      <c r="Z110" s="6">
        <f>mgL!Z110/55.847</f>
        <v>4.6555768438770212E-2</v>
      </c>
      <c r="AA110" s="6">
        <f>mgL!AA110/54.931</f>
        <v>3.0947916477034828E-3</v>
      </c>
      <c r="AB110" s="6">
        <f>mgL!AB110/26.982</f>
        <v>0</v>
      </c>
      <c r="AC110" s="6">
        <f>mgL!AC110/(28.086+2*15.999)</f>
        <v>0.24965048931495903</v>
      </c>
      <c r="AD110" s="6">
        <f>mgL!AD110/(30.974+4*15.999)</f>
        <v>1.8953353690639148E-3</v>
      </c>
      <c r="AE110" s="6">
        <f>mgL!AE110/30.974</f>
        <v>0</v>
      </c>
      <c r="AF110" s="6">
        <f>mgL!AF110/12.011</f>
        <v>0</v>
      </c>
      <c r="AG110" s="6">
        <f>mgL!AG110/18.998</f>
        <v>0</v>
      </c>
      <c r="AH110" s="6">
        <f>mgL!AH110/(32.066+1.008)</f>
        <v>0</v>
      </c>
      <c r="AI110" s="6">
        <f>mgL!AI110/207.2</f>
        <v>0</v>
      </c>
      <c r="AJ110" s="6">
        <f>mgL!AJ110/65.39</f>
        <v>0</v>
      </c>
      <c r="AK110" s="6">
        <f>mgL!AK110/112.411</f>
        <v>0</v>
      </c>
      <c r="AL110" s="10">
        <f>mgL!AL110/(2*15.999)</f>
        <v>0</v>
      </c>
      <c r="AM110" s="10">
        <f>mgL!AM110/(12.011+2*15.999)</f>
        <v>0</v>
      </c>
      <c r="AN110" s="10">
        <f>mgL!AN110/(2*1.008+32.066)</f>
        <v>0</v>
      </c>
      <c r="AO110" s="10">
        <f>mgL!AO110/(12.011+4*1.008)</f>
        <v>0</v>
      </c>
      <c r="AP110" s="11" t="str">
        <f t="shared" si="4"/>
        <v>g2-CaHCO3</v>
      </c>
      <c r="AQ110" s="3">
        <f t="shared" si="5"/>
        <v>1.3</v>
      </c>
    </row>
    <row r="111" spans="1:43" x14ac:dyDescent="0.25">
      <c r="A111" s="3">
        <f>mgL!A111</f>
        <v>108</v>
      </c>
      <c r="B111" s="3" t="str">
        <f>mgL!B111</f>
        <v>A6</v>
      </c>
      <c r="C111" s="3">
        <f>mgL!C111</f>
        <v>8</v>
      </c>
      <c r="D111" s="3">
        <f>mgL!D111</f>
        <v>315814</v>
      </c>
      <c r="E111" s="3">
        <f>mgL!E111</f>
        <v>5804537</v>
      </c>
      <c r="F111" s="3">
        <f>mgL!F111</f>
        <v>5.35</v>
      </c>
      <c r="G111" s="3">
        <f>mgL!G111</f>
        <v>-6.65</v>
      </c>
      <c r="H111" s="3">
        <f>mgL!H111</f>
        <v>-6.8</v>
      </c>
      <c r="I111" s="3" t="str">
        <f>mgL!I111</f>
        <v>GWO</v>
      </c>
      <c r="J111" s="3">
        <f>mgL!J111</f>
        <v>31929</v>
      </c>
      <c r="K111" s="3">
        <f>mgL!K111</f>
        <v>0</v>
      </c>
      <c r="L111" s="3">
        <f>mgL!L111</f>
        <v>0</v>
      </c>
      <c r="M111" s="3">
        <f>IF(mgL!M111=0,7,mgL!M111)</f>
        <v>7.63</v>
      </c>
      <c r="N111" s="3">
        <f>IF(mgL!N111&lt;0.1,10,mgL!N111)</f>
        <v>10</v>
      </c>
      <c r="O111" s="4">
        <f>mgL!O111/22.989</f>
        <v>0.52198877724128934</v>
      </c>
      <c r="P111" s="4">
        <f>mgL!P111/39.098</f>
        <v>2.3019080259859839E-2</v>
      </c>
      <c r="Q111" s="4">
        <f>mgL!Q111/24.305</f>
        <v>0.18514708907632174</v>
      </c>
      <c r="R111" s="4">
        <f>mgL!R111/40.078</f>
        <v>1.9961075901991117</v>
      </c>
      <c r="S111" s="4">
        <f>mgL!S111/(14.007+4*1.008)</f>
        <v>7.206607905094517E-3</v>
      </c>
      <c r="T111" s="5">
        <f>mgL!T111/35.453</f>
        <v>0.62053986968662733</v>
      </c>
      <c r="U111" s="5">
        <f>mgL!U111/(1.008+12.011+3*15.999)</f>
        <v>3.5072767798610203</v>
      </c>
      <c r="V111" s="5">
        <f>mgL!V111/(12.011+3*15.999)</f>
        <v>0</v>
      </c>
      <c r="W111" s="5">
        <f>mgL!W111/(32.066+4*15.999)</f>
        <v>0.38516791238991482</v>
      </c>
      <c r="X111" s="5">
        <f>mgL!X111/(14.007+3*15.999)</f>
        <v>0</v>
      </c>
      <c r="Y111" s="6">
        <f>mgL!Y111/(14.007+2*15.999)</f>
        <v>0</v>
      </c>
      <c r="Z111" s="6">
        <f>mgL!Z111/55.847</f>
        <v>4.3869858721148854E-2</v>
      </c>
      <c r="AA111" s="6">
        <f>mgL!AA111/54.931</f>
        <v>3.276838215215452E-3</v>
      </c>
      <c r="AB111" s="6">
        <f>mgL!AB111/26.982</f>
        <v>0</v>
      </c>
      <c r="AC111" s="6">
        <f>mgL!AC111/(28.086+2*15.999)</f>
        <v>0.23800013314692764</v>
      </c>
      <c r="AD111" s="6">
        <f>mgL!AD111/(30.974+4*15.999)</f>
        <v>2.1059281878487946E-3</v>
      </c>
      <c r="AE111" s="6">
        <f>mgL!AE111/30.974</f>
        <v>0</v>
      </c>
      <c r="AF111" s="6">
        <f>mgL!AF111/12.011</f>
        <v>0</v>
      </c>
      <c r="AG111" s="6">
        <f>mgL!AG111/18.998</f>
        <v>0</v>
      </c>
      <c r="AH111" s="6">
        <f>mgL!AH111/(32.066+1.008)</f>
        <v>0</v>
      </c>
      <c r="AI111" s="6">
        <f>mgL!AI111/207.2</f>
        <v>0</v>
      </c>
      <c r="AJ111" s="6">
        <f>mgL!AJ111/65.39</f>
        <v>0</v>
      </c>
      <c r="AK111" s="6">
        <f>mgL!AK111/112.411</f>
        <v>0</v>
      </c>
      <c r="AL111" s="10">
        <f>mgL!AL111/(2*15.999)</f>
        <v>0</v>
      </c>
      <c r="AM111" s="10">
        <f>mgL!AM111/(12.011+2*15.999)</f>
        <v>0</v>
      </c>
      <c r="AN111" s="10">
        <f>mgL!AN111/(2*1.008+32.066)</f>
        <v>0</v>
      </c>
      <c r="AO111" s="10">
        <f>mgL!AO111/(12.011+4*1.008)</f>
        <v>0</v>
      </c>
      <c r="AP111" s="11" t="str">
        <f t="shared" si="4"/>
        <v>g2-CaHCO3</v>
      </c>
      <c r="AQ111" s="3">
        <f t="shared" si="5"/>
        <v>1.3</v>
      </c>
    </row>
    <row r="112" spans="1:43" x14ac:dyDescent="0.25">
      <c r="A112" s="3">
        <f>mgL!A112</f>
        <v>109</v>
      </c>
      <c r="B112" s="3" t="str">
        <f>mgL!B112</f>
        <v>A6</v>
      </c>
      <c r="C112" s="3">
        <f>mgL!C112</f>
        <v>9</v>
      </c>
      <c r="D112" s="3">
        <f>mgL!D112</f>
        <v>315814</v>
      </c>
      <c r="E112" s="3">
        <f>mgL!E112</f>
        <v>5804537</v>
      </c>
      <c r="F112" s="3">
        <f>mgL!F112</f>
        <v>5.35</v>
      </c>
      <c r="G112" s="3">
        <f>mgL!G112</f>
        <v>-9.65</v>
      </c>
      <c r="H112" s="3">
        <f>mgL!H112</f>
        <v>-9.8000000000000007</v>
      </c>
      <c r="I112" s="3" t="str">
        <f>mgL!I112</f>
        <v>GWO</v>
      </c>
      <c r="J112" s="3">
        <f>mgL!J112</f>
        <v>31929</v>
      </c>
      <c r="K112" s="3">
        <f>mgL!K112</f>
        <v>0</v>
      </c>
      <c r="L112" s="3">
        <f>mgL!L112</f>
        <v>0</v>
      </c>
      <c r="M112" s="3">
        <f>IF(mgL!M112=0,7,mgL!M112)</f>
        <v>7.63</v>
      </c>
      <c r="N112" s="3">
        <f>IF(mgL!N112&lt;0.1,10,mgL!N112)</f>
        <v>10</v>
      </c>
      <c r="O112" s="4">
        <f>mgL!O112/22.989</f>
        <v>0.56548784201139679</v>
      </c>
      <c r="P112" s="4">
        <f>mgL!P112/39.098</f>
        <v>2.5576755844288711E-2</v>
      </c>
      <c r="Q112" s="4">
        <f>mgL!Q112/24.305</f>
        <v>0.18514708907632174</v>
      </c>
      <c r="R112" s="4">
        <f>mgL!R112/40.078</f>
        <v>2.1957183492190229</v>
      </c>
      <c r="S112" s="4">
        <f>mgL!S112/(14.007+4*1.008)</f>
        <v>6.0978989966184371E-3</v>
      </c>
      <c r="T112" s="5">
        <f>mgL!T112/35.453</f>
        <v>0.64874622739965582</v>
      </c>
      <c r="U112" s="5">
        <f>mgL!U112/(1.008+12.011+3*15.999)</f>
        <v>3.7203356496656617</v>
      </c>
      <c r="V112" s="5">
        <f>mgL!V112/(12.011+3*15.999)</f>
        <v>0</v>
      </c>
      <c r="W112" s="5">
        <f>mgL!W112/(32.066+4*15.999)</f>
        <v>0.47885740459286708</v>
      </c>
      <c r="X112" s="5">
        <f>mgL!X112/(14.007+3*15.999)</f>
        <v>0</v>
      </c>
      <c r="Y112" s="6">
        <f>mgL!Y112/(14.007+2*15.999)</f>
        <v>0</v>
      </c>
      <c r="Z112" s="6">
        <f>mgL!Z112/55.847</f>
        <v>4.3869858721148854E-2</v>
      </c>
      <c r="AA112" s="6">
        <f>mgL!AA112/54.931</f>
        <v>3.276838215215452E-3</v>
      </c>
      <c r="AB112" s="6">
        <f>mgL!AB112/26.982</f>
        <v>0</v>
      </c>
      <c r="AC112" s="6">
        <f>mgL!AC112/(28.086+2*15.999)</f>
        <v>0.24965048931495903</v>
      </c>
      <c r="AD112" s="6">
        <f>mgL!AD112/(30.974+4*15.999)</f>
        <v>1.7900389596714754E-3</v>
      </c>
      <c r="AE112" s="6">
        <f>mgL!AE112/30.974</f>
        <v>0</v>
      </c>
      <c r="AF112" s="6">
        <f>mgL!AF112/12.011</f>
        <v>0</v>
      </c>
      <c r="AG112" s="6">
        <f>mgL!AG112/18.998</f>
        <v>0</v>
      </c>
      <c r="AH112" s="6">
        <f>mgL!AH112/(32.066+1.008)</f>
        <v>0</v>
      </c>
      <c r="AI112" s="6">
        <f>mgL!AI112/207.2</f>
        <v>0</v>
      </c>
      <c r="AJ112" s="6">
        <f>mgL!AJ112/65.39</f>
        <v>0</v>
      </c>
      <c r="AK112" s="6">
        <f>mgL!AK112/112.411</f>
        <v>0</v>
      </c>
      <c r="AL112" s="10">
        <f>mgL!AL112/(2*15.999)</f>
        <v>0</v>
      </c>
      <c r="AM112" s="10">
        <f>mgL!AM112/(12.011+2*15.999)</f>
        <v>0</v>
      </c>
      <c r="AN112" s="10">
        <f>mgL!AN112/(2*1.008+32.066)</f>
        <v>0</v>
      </c>
      <c r="AO112" s="10">
        <f>mgL!AO112/(12.011+4*1.008)</f>
        <v>0</v>
      </c>
      <c r="AP112" s="11" t="str">
        <f t="shared" si="4"/>
        <v>g2-CaHCO3</v>
      </c>
      <c r="AQ112" s="3">
        <f t="shared" si="5"/>
        <v>1.5</v>
      </c>
    </row>
    <row r="113" spans="1:43" x14ac:dyDescent="0.25">
      <c r="A113" s="3">
        <f>mgL!A113</f>
        <v>110</v>
      </c>
      <c r="B113" s="3" t="str">
        <f>mgL!B113</f>
        <v>A6</v>
      </c>
      <c r="C113" s="3">
        <f>mgL!C113</f>
        <v>10</v>
      </c>
      <c r="D113" s="3">
        <f>mgL!D113</f>
        <v>315814</v>
      </c>
      <c r="E113" s="3">
        <f>mgL!E113</f>
        <v>5804537</v>
      </c>
      <c r="F113" s="3">
        <f>mgL!F113</f>
        <v>5.35</v>
      </c>
      <c r="G113" s="3">
        <f>mgL!G113</f>
        <v>-15.15</v>
      </c>
      <c r="H113" s="3">
        <f>mgL!H113</f>
        <v>-15.3</v>
      </c>
      <c r="I113" s="3" t="str">
        <f>mgL!I113</f>
        <v>GWO</v>
      </c>
      <c r="J113" s="3">
        <f>mgL!J113</f>
        <v>31929</v>
      </c>
      <c r="K113" s="3">
        <f>mgL!K113</f>
        <v>0</v>
      </c>
      <c r="L113" s="3">
        <f>mgL!L113</f>
        <v>0</v>
      </c>
      <c r="M113" s="3">
        <f>IF(mgL!M113=0,7,mgL!M113)</f>
        <v>7.74</v>
      </c>
      <c r="N113" s="3">
        <f>IF(mgL!N113&lt;0.1,10,mgL!N113)</f>
        <v>10</v>
      </c>
      <c r="O113" s="4">
        <f>mgL!O113/22.989</f>
        <v>0.29579364043673062</v>
      </c>
      <c r="P113" s="4">
        <f>mgL!P113/39.098</f>
        <v>1.7903729091002095E-2</v>
      </c>
      <c r="Q113" s="4">
        <f>mgL!Q113/24.305</f>
        <v>0.11520263320304464</v>
      </c>
      <c r="R113" s="4">
        <f>mgL!R113/40.078</f>
        <v>1.3723239682618893</v>
      </c>
      <c r="S113" s="4">
        <f>mgL!S113/(14.007+4*1.008)</f>
        <v>4.4348356339043177E-3</v>
      </c>
      <c r="T113" s="5">
        <f>mgL!T113/35.453</f>
        <v>0.4513017234084562</v>
      </c>
      <c r="U113" s="5">
        <f>mgL!U113/(1.008+12.011+3*15.999)</f>
        <v>2.7369870197980859</v>
      </c>
      <c r="V113" s="5">
        <f>mgL!V113/(12.011+3*15.999)</f>
        <v>0</v>
      </c>
      <c r="W113" s="5">
        <f>mgL!W113/(32.066+4*15.999)</f>
        <v>8.3279548624846447E-2</v>
      </c>
      <c r="X113" s="5">
        <f>mgL!X113/(14.007+3*15.999)</f>
        <v>0</v>
      </c>
      <c r="Y113" s="6">
        <f>mgL!Y113/(14.007+2*15.999)</f>
        <v>0</v>
      </c>
      <c r="Z113" s="6">
        <f>mgL!Z113/55.847</f>
        <v>2.7754400415420703E-2</v>
      </c>
      <c r="AA113" s="6">
        <f>mgL!AA113/54.931</f>
        <v>2.0025122426316653E-3</v>
      </c>
      <c r="AB113" s="6">
        <f>mgL!AB113/26.982</f>
        <v>0</v>
      </c>
      <c r="AC113" s="6">
        <f>mgL!AC113/(28.086+2*15.999)</f>
        <v>0.25297916250582514</v>
      </c>
      <c r="AD113" s="6">
        <f>mgL!AD113/(30.974+4*15.999)</f>
        <v>1.8953353690639148E-3</v>
      </c>
      <c r="AE113" s="6">
        <f>mgL!AE113/30.974</f>
        <v>0</v>
      </c>
      <c r="AF113" s="6">
        <f>mgL!AF113/12.011</f>
        <v>0</v>
      </c>
      <c r="AG113" s="6">
        <f>mgL!AG113/18.998</f>
        <v>0</v>
      </c>
      <c r="AH113" s="6">
        <f>mgL!AH113/(32.066+1.008)</f>
        <v>0</v>
      </c>
      <c r="AI113" s="6">
        <f>mgL!AI113/207.2</f>
        <v>0</v>
      </c>
      <c r="AJ113" s="6">
        <f>mgL!AJ113/65.39</f>
        <v>0</v>
      </c>
      <c r="AK113" s="6">
        <f>mgL!AK113/112.411</f>
        <v>0</v>
      </c>
      <c r="AL113" s="10">
        <f>mgL!AL113/(2*15.999)</f>
        <v>0</v>
      </c>
      <c r="AM113" s="10">
        <f>mgL!AM113/(12.011+2*15.999)</f>
        <v>0</v>
      </c>
      <c r="AN113" s="10">
        <f>mgL!AN113/(2*1.008+32.066)</f>
        <v>0</v>
      </c>
      <c r="AO113" s="10">
        <f>mgL!AO113/(12.011+4*1.008)</f>
        <v>0</v>
      </c>
      <c r="AP113" s="11" t="str">
        <f t="shared" si="4"/>
        <v>g2-CaHCO3</v>
      </c>
      <c r="AQ113" s="3">
        <f t="shared" si="5"/>
        <v>0.6</v>
      </c>
    </row>
    <row r="114" spans="1:43" x14ac:dyDescent="0.25">
      <c r="A114" s="3">
        <f>mgL!A114</f>
        <v>111</v>
      </c>
      <c r="B114" s="3" t="str">
        <f>mgL!B114</f>
        <v>A6</v>
      </c>
      <c r="C114" s="3">
        <f>mgL!C114</f>
        <v>11</v>
      </c>
      <c r="D114" s="3">
        <f>mgL!D114</f>
        <v>315814</v>
      </c>
      <c r="E114" s="3">
        <f>mgL!E114</f>
        <v>5804537</v>
      </c>
      <c r="F114" s="3">
        <f>mgL!F114</f>
        <v>5.35</v>
      </c>
      <c r="G114" s="3">
        <f>mgL!G114</f>
        <v>-20.65</v>
      </c>
      <c r="H114" s="3">
        <f>mgL!H114</f>
        <v>-20.8</v>
      </c>
      <c r="I114" s="3" t="str">
        <f>mgL!I114</f>
        <v>GWO</v>
      </c>
      <c r="J114" s="3">
        <f>mgL!J114</f>
        <v>31929</v>
      </c>
      <c r="K114" s="3">
        <f>mgL!K114</f>
        <v>0</v>
      </c>
      <c r="L114" s="3">
        <f>mgL!L114</f>
        <v>0</v>
      </c>
      <c r="M114" s="3">
        <f>IF(mgL!M114=0,7,mgL!M114)</f>
        <v>7.63</v>
      </c>
      <c r="N114" s="3">
        <f>IF(mgL!N114&lt;0.1,10,mgL!N114)</f>
        <v>10</v>
      </c>
      <c r="O114" s="4">
        <f>mgL!O114/22.989</f>
        <v>0.26969420157466617</v>
      </c>
      <c r="P114" s="4">
        <f>mgL!P114/39.098</f>
        <v>1.7903729091002095E-2</v>
      </c>
      <c r="Q114" s="4">
        <f>mgL!Q114/24.305</f>
        <v>0.12343139271754783</v>
      </c>
      <c r="R114" s="4">
        <f>mgL!R114/40.078</f>
        <v>1.3723239682618893</v>
      </c>
      <c r="S114" s="4">
        <f>mgL!S114/(14.007+4*1.008)</f>
        <v>4.9891900881423572E-3</v>
      </c>
      <c r="T114" s="5">
        <f>mgL!T114/35.453</f>
        <v>0.28206357713028513</v>
      </c>
      <c r="U114" s="5">
        <f>mgL!U114/(1.008+12.011+3*15.999)</f>
        <v>2.9828241772649799</v>
      </c>
      <c r="V114" s="5">
        <f>mgL!V114/(12.011+3*15.999)</f>
        <v>0</v>
      </c>
      <c r="W114" s="5">
        <f>mgL!W114/(32.066+4*15.999)</f>
        <v>2.0819887156211612E-2</v>
      </c>
      <c r="X114" s="5">
        <f>mgL!X114/(14.007+3*15.999)</f>
        <v>0</v>
      </c>
      <c r="Y114" s="6">
        <f>mgL!Y114/(14.007+2*15.999)</f>
        <v>0</v>
      </c>
      <c r="Z114" s="6">
        <f>mgL!Z114/55.847</f>
        <v>2.7754400415420703E-2</v>
      </c>
      <c r="AA114" s="6">
        <f>mgL!AA114/54.931</f>
        <v>2.0025122426316653E-3</v>
      </c>
      <c r="AB114" s="6">
        <f>mgL!AB114/26.982</f>
        <v>0</v>
      </c>
      <c r="AC114" s="6">
        <f>mgL!AC114/(28.086+2*15.999)</f>
        <v>0.2563078356966913</v>
      </c>
      <c r="AD114" s="6">
        <f>mgL!AD114/(30.974+4*15.999)</f>
        <v>1.4741497314941562E-3</v>
      </c>
      <c r="AE114" s="6">
        <f>mgL!AE114/30.974</f>
        <v>0</v>
      </c>
      <c r="AF114" s="6">
        <f>mgL!AF114/12.011</f>
        <v>0</v>
      </c>
      <c r="AG114" s="6">
        <f>mgL!AG114/18.998</f>
        <v>0</v>
      </c>
      <c r="AH114" s="6">
        <f>mgL!AH114/(32.066+1.008)</f>
        <v>0</v>
      </c>
      <c r="AI114" s="6">
        <f>mgL!AI114/207.2</f>
        <v>0</v>
      </c>
      <c r="AJ114" s="6">
        <f>mgL!AJ114/65.39</f>
        <v>0</v>
      </c>
      <c r="AK114" s="6">
        <f>mgL!AK114/112.411</f>
        <v>0</v>
      </c>
      <c r="AL114" s="10">
        <f>mgL!AL114/(2*15.999)</f>
        <v>0</v>
      </c>
      <c r="AM114" s="10">
        <f>mgL!AM114/(12.011+2*15.999)</f>
        <v>0.19995909927514827</v>
      </c>
      <c r="AN114" s="10">
        <f>mgL!AN114/(2*1.008+32.066)</f>
        <v>0</v>
      </c>
      <c r="AO114" s="10">
        <f>mgL!AO114/(12.011+4*1.008)</f>
        <v>0</v>
      </c>
      <c r="AP114" s="11" t="str">
        <f t="shared" si="4"/>
        <v>g2-CaHCO3</v>
      </c>
      <c r="AQ114" s="3">
        <f t="shared" si="5"/>
        <v>0.5</v>
      </c>
    </row>
    <row r="115" spans="1:43" x14ac:dyDescent="0.25">
      <c r="A115" s="3">
        <f>mgL!A115</f>
        <v>112</v>
      </c>
      <c r="B115" s="3" t="str">
        <f>mgL!B115</f>
        <v>A6</v>
      </c>
      <c r="C115" s="3">
        <f>mgL!C115</f>
        <v>12</v>
      </c>
      <c r="D115" s="3">
        <f>mgL!D115</f>
        <v>315814</v>
      </c>
      <c r="E115" s="3">
        <f>mgL!E115</f>
        <v>5804537</v>
      </c>
      <c r="F115" s="3">
        <f>mgL!F115</f>
        <v>5.35</v>
      </c>
      <c r="G115" s="3">
        <f>mgL!G115</f>
        <v>-26.65</v>
      </c>
      <c r="H115" s="3">
        <f>mgL!H115</f>
        <v>-26.8</v>
      </c>
      <c r="I115" s="3" t="str">
        <f>mgL!I115</f>
        <v>GWO</v>
      </c>
      <c r="J115" s="3">
        <f>mgL!J115</f>
        <v>31929</v>
      </c>
      <c r="K115" s="3">
        <f>mgL!K115</f>
        <v>0</v>
      </c>
      <c r="L115" s="3">
        <f>mgL!L115</f>
        <v>0</v>
      </c>
      <c r="M115" s="3">
        <f>IF(mgL!M115=0,7,mgL!M115)</f>
        <v>7.58</v>
      </c>
      <c r="N115" s="3">
        <f>IF(mgL!N115&lt;0.1,10,mgL!N115)</f>
        <v>10</v>
      </c>
      <c r="O115" s="4">
        <f>mgL!O115/22.989</f>
        <v>0.47848971247118183</v>
      </c>
      <c r="P115" s="4">
        <f>mgL!P115/39.098</f>
        <v>2.8134431428717584E-2</v>
      </c>
      <c r="Q115" s="4">
        <f>mgL!Q115/24.305</f>
        <v>0.16457519029006379</v>
      </c>
      <c r="R115" s="4">
        <f>mgL!R115/40.078</f>
        <v>1.4970806926493336</v>
      </c>
      <c r="S115" s="4">
        <f>mgL!S115/(14.007+4*1.008)</f>
        <v>1.9402405898331389E-2</v>
      </c>
      <c r="T115" s="5">
        <f>mgL!T115/35.453</f>
        <v>0.25385721941725664</v>
      </c>
      <c r="U115" s="5">
        <f>mgL!U115/(1.008+12.011+3*15.999)</f>
        <v>3.5892224990166515</v>
      </c>
      <c r="V115" s="5">
        <f>mgL!V115/(12.011+3*15.999)</f>
        <v>0</v>
      </c>
      <c r="W115" s="5">
        <f>mgL!W115/(32.066+4*15.999)</f>
        <v>1.0409943578105806E-4</v>
      </c>
      <c r="X115" s="5">
        <f>mgL!X115/(14.007+3*15.999)</f>
        <v>0</v>
      </c>
      <c r="Y115" s="6">
        <f>mgL!Y115/(14.007+2*15.999)</f>
        <v>0</v>
      </c>
      <c r="Z115" s="6">
        <f>mgL!Z115/55.847</f>
        <v>3.5812129568284778E-2</v>
      </c>
      <c r="AA115" s="6">
        <f>mgL!AA115/54.931</f>
        <v>2.184558810143635E-3</v>
      </c>
      <c r="AB115" s="6">
        <f>mgL!AB115/26.982</f>
        <v>0</v>
      </c>
      <c r="AC115" s="6">
        <f>mgL!AC115/(28.086+2*15.999)</f>
        <v>0.28460155781905333</v>
      </c>
      <c r="AD115" s="6">
        <f>mgL!AD115/(30.974+4*15.999)</f>
        <v>2.3165210066336739E-3</v>
      </c>
      <c r="AE115" s="6">
        <f>mgL!AE115/30.974</f>
        <v>0</v>
      </c>
      <c r="AF115" s="6">
        <f>mgL!AF115/12.011</f>
        <v>0</v>
      </c>
      <c r="AG115" s="6">
        <f>mgL!AG115/18.998</f>
        <v>0</v>
      </c>
      <c r="AH115" s="6">
        <f>mgL!AH115/(32.066+1.008)</f>
        <v>0</v>
      </c>
      <c r="AI115" s="6">
        <f>mgL!AI115/207.2</f>
        <v>0</v>
      </c>
      <c r="AJ115" s="6">
        <f>mgL!AJ115/65.39</f>
        <v>0</v>
      </c>
      <c r="AK115" s="6">
        <f>mgL!AK115/112.411</f>
        <v>0</v>
      </c>
      <c r="AL115" s="10">
        <f>mgL!AL115/(2*15.999)</f>
        <v>0</v>
      </c>
      <c r="AM115" s="10">
        <f>mgL!AM115/(12.011+2*15.999)</f>
        <v>9.9979549637574133E-2</v>
      </c>
      <c r="AN115" s="10">
        <f>mgL!AN115/(2*1.008+32.066)</f>
        <v>0</v>
      </c>
      <c r="AO115" s="10">
        <f>mgL!AO115/(12.011+4*1.008)</f>
        <v>0</v>
      </c>
      <c r="AP115" s="11" t="str">
        <f t="shared" si="4"/>
        <v>g2-CaHCO3+</v>
      </c>
      <c r="AQ115" s="3">
        <f t="shared" si="5"/>
        <v>0.5</v>
      </c>
    </row>
    <row r="116" spans="1:43" x14ac:dyDescent="0.25">
      <c r="A116" s="3">
        <f>mgL!A116</f>
        <v>113</v>
      </c>
      <c r="B116" s="3" t="str">
        <f>mgL!B116</f>
        <v>A7</v>
      </c>
      <c r="C116" s="3">
        <f>mgL!C116</f>
        <v>1</v>
      </c>
      <c r="D116" s="3">
        <f>mgL!D116</f>
        <v>313775</v>
      </c>
      <c r="E116" s="3">
        <f>mgL!E116</f>
        <v>5803407</v>
      </c>
      <c r="F116" s="3">
        <f>mgL!F116</f>
        <v>6.85</v>
      </c>
      <c r="G116" s="3">
        <f>mgL!G116</f>
        <v>2.85</v>
      </c>
      <c r="H116" s="3">
        <f>mgL!H116</f>
        <v>2.7</v>
      </c>
      <c r="I116" s="3" t="str">
        <f>mgL!I116</f>
        <v>GWO</v>
      </c>
      <c r="J116" s="3">
        <f>mgL!J116</f>
        <v>31929</v>
      </c>
      <c r="K116" s="3">
        <f>mgL!K116</f>
        <v>0</v>
      </c>
      <c r="L116" s="3">
        <f>mgL!L116</f>
        <v>0</v>
      </c>
      <c r="M116" s="3">
        <f>IF(mgL!M116=0,7,mgL!M116)</f>
        <v>6.33</v>
      </c>
      <c r="N116" s="3">
        <f>IF(mgL!N116&lt;0.1,10,mgL!N116)</f>
        <v>10</v>
      </c>
      <c r="O116" s="4">
        <f>mgL!O116/22.989</f>
        <v>1.9574579146548348</v>
      </c>
      <c r="P116" s="4">
        <f>mgL!P116/39.098</f>
        <v>1.0230702337715485</v>
      </c>
      <c r="Q116" s="4">
        <f>mgL!Q116/24.305</f>
        <v>0.73235959679078377</v>
      </c>
      <c r="R116" s="4">
        <f>mgL!R116/40.078</f>
        <v>4.241728629173112</v>
      </c>
      <c r="S116" s="4">
        <f>mgL!S116/(14.007+4*1.008)</f>
        <v>0.11641443538998836</v>
      </c>
      <c r="T116" s="5">
        <f>mgL!T116/35.453</f>
        <v>2.5949849095986233</v>
      </c>
      <c r="U116" s="5">
        <f>mgL!U116/(1.008+12.011+3*15.999)</f>
        <v>1.688081814606005</v>
      </c>
      <c r="V116" s="5">
        <f>mgL!V116/(12.011+3*15.999)</f>
        <v>0</v>
      </c>
      <c r="W116" s="5">
        <f>mgL!W116/(32.066+4*15.999)</f>
        <v>0.81197559909225281</v>
      </c>
      <c r="X116" s="5">
        <f>mgL!X116/(14.007+3*15.999)</f>
        <v>6.7737565318366562</v>
      </c>
      <c r="Y116" s="6">
        <f>mgL!Y116/(14.007+2*15.999)</f>
        <v>0</v>
      </c>
      <c r="Z116" s="6">
        <f>mgL!Z116/55.847</f>
        <v>6.983365265815532E-3</v>
      </c>
      <c r="AA116" s="6">
        <f>mgL!AA116/54.931</f>
        <v>1.8204656751196958E-2</v>
      </c>
      <c r="AB116" s="6">
        <f>mgL!AB116/26.982</f>
        <v>0</v>
      </c>
      <c r="AC116" s="6">
        <f>mgL!AC116/(28.086+2*15.999)</f>
        <v>0.14313294720724318</v>
      </c>
      <c r="AD116" s="6">
        <f>mgL!AD116/(30.974+4*15.999)</f>
        <v>5.2648204696219866E-4</v>
      </c>
      <c r="AE116" s="6">
        <f>mgL!AE116/30.974</f>
        <v>0</v>
      </c>
      <c r="AF116" s="6">
        <f>mgL!AF116/12.011</f>
        <v>0</v>
      </c>
      <c r="AG116" s="6">
        <f>mgL!AG116/18.998</f>
        <v>0</v>
      </c>
      <c r="AH116" s="6">
        <f>mgL!AH116/(32.066+1.008)</f>
        <v>0</v>
      </c>
      <c r="AI116" s="6">
        <f>mgL!AI116/207.2</f>
        <v>0</v>
      </c>
      <c r="AJ116" s="6">
        <f>mgL!AJ116/65.39</f>
        <v>0</v>
      </c>
      <c r="AK116" s="6">
        <f>mgL!AK116/112.411</f>
        <v>0</v>
      </c>
      <c r="AL116" s="10">
        <f>mgL!AL116/(2*15.999)</f>
        <v>0</v>
      </c>
      <c r="AM116" s="10">
        <f>mgL!AM116/(12.011+2*15.999)</f>
        <v>4.9989774818787067E-2</v>
      </c>
      <c r="AN116" s="10">
        <f>mgL!AN116/(2*1.008+32.066)</f>
        <v>0</v>
      </c>
      <c r="AO116" s="10">
        <f>mgL!AO116/(12.011+4*1.008)</f>
        <v>0</v>
      </c>
      <c r="AP116" s="11" t="str">
        <f t="shared" si="4"/>
        <v>F1-CaNO3+</v>
      </c>
      <c r="AQ116" s="3">
        <f t="shared" si="5"/>
        <v>4.2</v>
      </c>
    </row>
    <row r="117" spans="1:43" x14ac:dyDescent="0.25">
      <c r="A117" s="3">
        <f>mgL!A117</f>
        <v>114</v>
      </c>
      <c r="B117" s="3" t="str">
        <f>mgL!B117</f>
        <v>A7</v>
      </c>
      <c r="C117" s="3">
        <f>mgL!C117</f>
        <v>2</v>
      </c>
      <c r="D117" s="3">
        <f>mgL!D117</f>
        <v>313775</v>
      </c>
      <c r="E117" s="3">
        <f>mgL!E117</f>
        <v>5803407</v>
      </c>
      <c r="F117" s="3">
        <f>mgL!F117</f>
        <v>6.85</v>
      </c>
      <c r="G117" s="3">
        <f>mgL!G117</f>
        <v>1.85</v>
      </c>
      <c r="H117" s="3">
        <f>mgL!H117</f>
        <v>1.7</v>
      </c>
      <c r="I117" s="3" t="str">
        <f>mgL!I117</f>
        <v>GWO</v>
      </c>
      <c r="J117" s="3">
        <f>mgL!J117</f>
        <v>31929</v>
      </c>
      <c r="K117" s="3">
        <f>mgL!K117</f>
        <v>0</v>
      </c>
      <c r="L117" s="3">
        <f>mgL!L117</f>
        <v>0</v>
      </c>
      <c r="M117" s="3">
        <f>IF(mgL!M117=0,7,mgL!M117)</f>
        <v>5.78</v>
      </c>
      <c r="N117" s="3">
        <f>IF(mgL!N117&lt;0.1,10,mgL!N117)</f>
        <v>10</v>
      </c>
      <c r="O117" s="4">
        <f>mgL!O117/22.989</f>
        <v>1.7834616555744052</v>
      </c>
      <c r="P117" s="4">
        <f>mgL!P117/39.098</f>
        <v>0.76730267532866137</v>
      </c>
      <c r="Q117" s="4">
        <f>mgL!Q117/24.305</f>
        <v>0.70355893849002271</v>
      </c>
      <c r="R117" s="4">
        <f>mgL!R117/40.078</f>
        <v>3.9922151803982233</v>
      </c>
      <c r="S117" s="4">
        <f>mgL!S117/(14.007+4*1.008)</f>
        <v>5.2663673152613777E-2</v>
      </c>
      <c r="T117" s="5">
        <f>mgL!T117/35.453</f>
        <v>2.312921332468338</v>
      </c>
      <c r="U117" s="5">
        <f>mgL!U117/(1.008+12.011+3*15.999)</f>
        <v>0.65556575324505051</v>
      </c>
      <c r="V117" s="5">
        <f>mgL!V117/(12.011+3*15.999)</f>
        <v>0</v>
      </c>
      <c r="W117" s="5">
        <f>mgL!W117/(32.066+4*15.999)</f>
        <v>0.88484520413899348</v>
      </c>
      <c r="X117" s="5">
        <f>mgL!X117/(14.007+3*15.999)</f>
        <v>6.9350364492613386</v>
      </c>
      <c r="Y117" s="6">
        <f>mgL!Y117/(14.007+2*15.999)</f>
        <v>0</v>
      </c>
      <c r="Z117" s="6">
        <f>mgL!Z117/55.847</f>
        <v>7.3414865614983785E-3</v>
      </c>
      <c r="AA117" s="6">
        <f>mgL!AA117/54.931</f>
        <v>1.6930330778613171E-2</v>
      </c>
      <c r="AB117" s="6">
        <f>mgL!AB117/26.982</f>
        <v>0</v>
      </c>
      <c r="AC117" s="6">
        <f>mgL!AC117/(28.086+2*15.999)</f>
        <v>0.12815391784834565</v>
      </c>
      <c r="AD117" s="6">
        <f>mgL!AD117/(30.974+4*15.999)</f>
        <v>6.3177845635463826E-4</v>
      </c>
      <c r="AE117" s="6">
        <f>mgL!AE117/30.974</f>
        <v>0</v>
      </c>
      <c r="AF117" s="6">
        <f>mgL!AF117/12.011</f>
        <v>0</v>
      </c>
      <c r="AG117" s="6">
        <f>mgL!AG117/18.998</f>
        <v>0</v>
      </c>
      <c r="AH117" s="6">
        <f>mgL!AH117/(32.066+1.008)</f>
        <v>0</v>
      </c>
      <c r="AI117" s="6">
        <f>mgL!AI117/207.2</f>
        <v>0</v>
      </c>
      <c r="AJ117" s="6">
        <f>mgL!AJ117/65.39</f>
        <v>0</v>
      </c>
      <c r="AK117" s="6">
        <f>mgL!AK117/112.411</f>
        <v>0</v>
      </c>
      <c r="AL117" s="10">
        <f>mgL!AL117/(2*15.999)</f>
        <v>0</v>
      </c>
      <c r="AM117" s="10">
        <f>mgL!AM117/(12.011+2*15.999)</f>
        <v>0</v>
      </c>
      <c r="AN117" s="10">
        <f>mgL!AN117/(2*1.008+32.066)</f>
        <v>0</v>
      </c>
      <c r="AO117" s="10">
        <f>mgL!AO117/(12.011+4*1.008)</f>
        <v>0</v>
      </c>
      <c r="AP117" s="11" t="str">
        <f t="shared" si="4"/>
        <v>F0-CaNO3+</v>
      </c>
      <c r="AQ117" s="3">
        <f t="shared" si="5"/>
        <v>4.7</v>
      </c>
    </row>
    <row r="118" spans="1:43" x14ac:dyDescent="0.25">
      <c r="A118" s="3">
        <f>mgL!A118</f>
        <v>115</v>
      </c>
      <c r="B118" s="3" t="str">
        <f>mgL!B118</f>
        <v>A7</v>
      </c>
      <c r="C118" s="3">
        <f>mgL!C118</f>
        <v>3</v>
      </c>
      <c r="D118" s="3">
        <f>mgL!D118</f>
        <v>313775</v>
      </c>
      <c r="E118" s="3">
        <f>mgL!E118</f>
        <v>5803407</v>
      </c>
      <c r="F118" s="3">
        <f>mgL!F118</f>
        <v>6.85</v>
      </c>
      <c r="G118" s="3">
        <f>mgL!G118</f>
        <v>0.85</v>
      </c>
      <c r="H118" s="3">
        <f>mgL!H118</f>
        <v>0.7</v>
      </c>
      <c r="I118" s="3" t="str">
        <f>mgL!I118</f>
        <v>GWO</v>
      </c>
      <c r="J118" s="3">
        <f>mgL!J118</f>
        <v>31929</v>
      </c>
      <c r="K118" s="3">
        <f>mgL!K118</f>
        <v>0</v>
      </c>
      <c r="L118" s="3">
        <f>mgL!L118</f>
        <v>0</v>
      </c>
      <c r="M118" s="3">
        <f>IF(mgL!M118=0,7,mgL!M118)</f>
        <v>6.58</v>
      </c>
      <c r="N118" s="3">
        <f>IF(mgL!N118&lt;0.1,10,mgL!N118)</f>
        <v>10</v>
      </c>
      <c r="O118" s="4">
        <f>mgL!O118/22.989</f>
        <v>1.3049719431032232</v>
      </c>
      <c r="P118" s="4">
        <f>mgL!P118/39.098</f>
        <v>0.23786382935188502</v>
      </c>
      <c r="Q118" s="4">
        <f>mgL!Q118/24.305</f>
        <v>0.59658506480148121</v>
      </c>
      <c r="R118" s="4">
        <f>mgL!R118/40.078</f>
        <v>3.2436748340735564</v>
      </c>
      <c r="S118" s="4">
        <f>mgL!S118/(14.007+4*1.008)</f>
        <v>2.2174178169521589E-3</v>
      </c>
      <c r="T118" s="5">
        <f>mgL!T118/35.453</f>
        <v>2.6796039827377087</v>
      </c>
      <c r="U118" s="5">
        <f>mgL!U118/(1.008+12.011+3*15.999)</f>
        <v>3.2778287662252525</v>
      </c>
      <c r="V118" s="5">
        <f>mgL!V118/(12.011+3*15.999)</f>
        <v>0</v>
      </c>
      <c r="W118" s="5">
        <f>mgL!W118/(32.066+4*15.999)</f>
        <v>1.5614915367158708</v>
      </c>
      <c r="X118" s="5">
        <f>mgL!X118/(14.007+3*15.999)</f>
        <v>0.3870718018192375</v>
      </c>
      <c r="Y118" s="6">
        <f>mgL!Y118/(14.007+2*15.999)</f>
        <v>0</v>
      </c>
      <c r="Z118" s="6">
        <f>mgL!Z118/55.847</f>
        <v>6.4461833222912599E-3</v>
      </c>
      <c r="AA118" s="6">
        <f>mgL!AA118/54.931</f>
        <v>1.6930330778613171E-2</v>
      </c>
      <c r="AB118" s="6">
        <f>mgL!AB118/26.982</f>
        <v>0</v>
      </c>
      <c r="AC118" s="6">
        <f>mgL!AC118/(28.086+2*15.999)</f>
        <v>0.19472738166566805</v>
      </c>
      <c r="AD118" s="6">
        <f>mgL!AD118/(30.974+4*15.999)</f>
        <v>8.4237127513951779E-4</v>
      </c>
      <c r="AE118" s="6">
        <f>mgL!AE118/30.974</f>
        <v>0</v>
      </c>
      <c r="AF118" s="6">
        <f>mgL!AF118/12.011</f>
        <v>0</v>
      </c>
      <c r="AG118" s="6">
        <f>mgL!AG118/18.998</f>
        <v>0</v>
      </c>
      <c r="AH118" s="6">
        <f>mgL!AH118/(32.066+1.008)</f>
        <v>0</v>
      </c>
      <c r="AI118" s="6">
        <f>mgL!AI118/207.2</f>
        <v>0</v>
      </c>
      <c r="AJ118" s="6">
        <f>mgL!AJ118/65.39</f>
        <v>0</v>
      </c>
      <c r="AK118" s="6">
        <f>mgL!AK118/112.411</f>
        <v>0</v>
      </c>
      <c r="AL118" s="10">
        <f>mgL!AL118/(2*15.999)</f>
        <v>0</v>
      </c>
      <c r="AM118" s="10">
        <f>mgL!AM118/(12.011+2*15.999)</f>
        <v>9.9979549637574133E-2</v>
      </c>
      <c r="AN118" s="10">
        <f>mgL!AN118/(2*1.008+32.066)</f>
        <v>0</v>
      </c>
      <c r="AO118" s="10">
        <f>mgL!AO118/(12.011+4*1.008)</f>
        <v>0</v>
      </c>
      <c r="AP118" s="11" t="str">
        <f t="shared" si="4"/>
        <v>F2-CaMIX</v>
      </c>
      <c r="AQ118" s="3">
        <f t="shared" si="5"/>
        <v>2.6</v>
      </c>
    </row>
    <row r="119" spans="1:43" x14ac:dyDescent="0.25">
      <c r="A119" s="3">
        <f>mgL!A119</f>
        <v>116</v>
      </c>
      <c r="B119" s="3" t="str">
        <f>mgL!B119</f>
        <v>A7</v>
      </c>
      <c r="C119" s="3">
        <f>mgL!C119</f>
        <v>4</v>
      </c>
      <c r="D119" s="3">
        <f>mgL!D119</f>
        <v>313775</v>
      </c>
      <c r="E119" s="3">
        <f>mgL!E119</f>
        <v>5803407</v>
      </c>
      <c r="F119" s="3">
        <f>mgL!F119</f>
        <v>6.85</v>
      </c>
      <c r="G119" s="3">
        <f>mgL!G119</f>
        <v>-0.15</v>
      </c>
      <c r="H119" s="3">
        <f>mgL!H119</f>
        <v>-0.3</v>
      </c>
      <c r="I119" s="3" t="str">
        <f>mgL!I119</f>
        <v>GWO</v>
      </c>
      <c r="J119" s="3">
        <f>mgL!J119</f>
        <v>31929</v>
      </c>
      <c r="K119" s="3">
        <f>mgL!K119</f>
        <v>0</v>
      </c>
      <c r="L119" s="3">
        <f>mgL!L119</f>
        <v>0</v>
      </c>
      <c r="M119" s="3">
        <f>IF(mgL!M119=0,7,mgL!M119)</f>
        <v>7.95</v>
      </c>
      <c r="N119" s="3">
        <f>IF(mgL!N119&lt;0.1,10,mgL!N119)</f>
        <v>10</v>
      </c>
      <c r="O119" s="4">
        <f>mgL!O119/22.989</f>
        <v>2.1314541737352646</v>
      </c>
      <c r="P119" s="4">
        <f>mgL!P119/39.098</f>
        <v>0.14067215714358791</v>
      </c>
      <c r="Q119" s="4">
        <f>mgL!Q119/24.305</f>
        <v>0.41143797572515944</v>
      </c>
      <c r="R119" s="4">
        <f>mgL!R119/40.078</f>
        <v>2.7446479365237786</v>
      </c>
      <c r="S119" s="4">
        <f>mgL!S119/(14.007+4*1.008)</f>
        <v>1.6630633627141192E-3</v>
      </c>
      <c r="T119" s="5">
        <f>mgL!T119/35.453</f>
        <v>2.256508617042281</v>
      </c>
      <c r="U119" s="5">
        <f>mgL!U119/(1.008+12.011+3*15.999)</f>
        <v>4.2283991084305761</v>
      </c>
      <c r="V119" s="5">
        <f>mgL!V119/(12.011+3*15.999)</f>
        <v>0</v>
      </c>
      <c r="W119" s="5">
        <f>mgL!W119/(32.066+4*15.999)</f>
        <v>0.98894463992005155</v>
      </c>
      <c r="X119" s="5">
        <f>mgL!X119/(14.007+3*15.999)</f>
        <v>0.30643184310689636</v>
      </c>
      <c r="Y119" s="6">
        <f>mgL!Y119/(14.007+2*15.999)</f>
        <v>0</v>
      </c>
      <c r="Z119" s="6">
        <f>mgL!Z119/55.847</f>
        <v>1.0743638870485432E-3</v>
      </c>
      <c r="AA119" s="6">
        <f>mgL!AA119/54.931</f>
        <v>1.0012561213158327E-2</v>
      </c>
      <c r="AB119" s="6">
        <f>mgL!AB119/26.982</f>
        <v>0</v>
      </c>
      <c r="AC119" s="6">
        <f>mgL!AC119/(28.086+2*15.999)</f>
        <v>0.15644763997070768</v>
      </c>
      <c r="AD119" s="6">
        <f>mgL!AD119/(30.974+4*15.999)</f>
        <v>6.3177845635463826E-4</v>
      </c>
      <c r="AE119" s="6">
        <f>mgL!AE119/30.974</f>
        <v>0</v>
      </c>
      <c r="AF119" s="6">
        <f>mgL!AF119/12.011</f>
        <v>0</v>
      </c>
      <c r="AG119" s="6">
        <f>mgL!AG119/18.998</f>
        <v>0</v>
      </c>
      <c r="AH119" s="6">
        <f>mgL!AH119/(32.066+1.008)</f>
        <v>0</v>
      </c>
      <c r="AI119" s="6">
        <f>mgL!AI119/207.2</f>
        <v>0</v>
      </c>
      <c r="AJ119" s="6">
        <f>mgL!AJ119/65.39</f>
        <v>0</v>
      </c>
      <c r="AK119" s="6">
        <f>mgL!AK119/112.411</f>
        <v>0</v>
      </c>
      <c r="AL119" s="10">
        <f>mgL!AL119/(2*15.999)</f>
        <v>0</v>
      </c>
      <c r="AM119" s="10">
        <f>mgL!AM119/(12.011+2*15.999)</f>
        <v>0</v>
      </c>
      <c r="AN119" s="10">
        <f>mgL!AN119/(2*1.008+32.066)</f>
        <v>0</v>
      </c>
      <c r="AO119" s="10">
        <f>mgL!AO119/(12.011+4*1.008)</f>
        <v>0</v>
      </c>
      <c r="AP119" s="11" t="str">
        <f t="shared" si="4"/>
        <v>F3-CaMIX+</v>
      </c>
      <c r="AQ119" s="3">
        <f t="shared" si="5"/>
        <v>2.7</v>
      </c>
    </row>
    <row r="120" spans="1:43" x14ac:dyDescent="0.25">
      <c r="A120" s="3">
        <f>mgL!A120</f>
        <v>117</v>
      </c>
      <c r="B120" s="3" t="str">
        <f>mgL!B120</f>
        <v>A7</v>
      </c>
      <c r="C120" s="3">
        <f>mgL!C120</f>
        <v>5</v>
      </c>
      <c r="D120" s="3">
        <f>mgL!D120</f>
        <v>313775</v>
      </c>
      <c r="E120" s="3">
        <f>mgL!E120</f>
        <v>5803407</v>
      </c>
      <c r="F120" s="3">
        <f>mgL!F120</f>
        <v>6.85</v>
      </c>
      <c r="G120" s="3">
        <f>mgL!G120</f>
        <v>-1.1499999999999999</v>
      </c>
      <c r="H120" s="3">
        <f>mgL!H120</f>
        <v>-1.3</v>
      </c>
      <c r="I120" s="3" t="str">
        <f>mgL!I120</f>
        <v>GWO</v>
      </c>
      <c r="J120" s="3">
        <f>mgL!J120</f>
        <v>31929</v>
      </c>
      <c r="K120" s="3">
        <f>mgL!K120</f>
        <v>0</v>
      </c>
      <c r="L120" s="3">
        <f>mgL!L120</f>
        <v>0</v>
      </c>
      <c r="M120" s="3">
        <f>IF(mgL!M120=0,7,mgL!M120)</f>
        <v>7.48</v>
      </c>
      <c r="N120" s="3">
        <f>IF(mgL!N120&lt;0.1,10,mgL!N120)</f>
        <v>10</v>
      </c>
      <c r="O120" s="4">
        <f>mgL!O120/22.989</f>
        <v>2.3489494975858016</v>
      </c>
      <c r="P120" s="4">
        <f>mgL!P120/39.098</f>
        <v>0.12788377922144356</v>
      </c>
      <c r="Q120" s="4">
        <f>mgL!Q120/24.305</f>
        <v>0.35795103888088869</v>
      </c>
      <c r="R120" s="4">
        <f>mgL!R120/40.078</f>
        <v>2.4452317979939115</v>
      </c>
      <c r="S120" s="4">
        <f>mgL!S120/(14.007+4*1.008)</f>
        <v>2.2174178169521589E-3</v>
      </c>
      <c r="T120" s="5">
        <f>mgL!T120/35.453</f>
        <v>2.256508617042281</v>
      </c>
      <c r="U120" s="5">
        <f>mgL!U120/(1.008+12.011+3*15.999)</f>
        <v>4.0153402386259343</v>
      </c>
      <c r="V120" s="5">
        <f>mgL!V120/(12.011+3*15.999)</f>
        <v>0</v>
      </c>
      <c r="W120" s="5">
        <f>mgL!W120/(32.066+4*15.999)</f>
        <v>0.97853469634194568</v>
      </c>
      <c r="X120" s="5">
        <f>mgL!X120/(14.007+3*15.999)</f>
        <v>3.2255983484936459E-3</v>
      </c>
      <c r="Y120" s="6">
        <f>mgL!Y120/(14.007+2*15.999)</f>
        <v>0</v>
      </c>
      <c r="Z120" s="6">
        <f>mgL!Z120/55.847</f>
        <v>1.2534245348899673E-3</v>
      </c>
      <c r="AA120" s="6">
        <f>mgL!AA120/54.931</f>
        <v>8.0100489705266613E-3</v>
      </c>
      <c r="AB120" s="6">
        <f>mgL!AB120/26.982</f>
        <v>0</v>
      </c>
      <c r="AC120" s="6">
        <f>mgL!AC120/(28.086+2*15.999)</f>
        <v>0.14313294720724318</v>
      </c>
      <c r="AD120" s="6">
        <f>mgL!AD120/(30.974+4*15.999)</f>
        <v>5.2648204696219866E-4</v>
      </c>
      <c r="AE120" s="6">
        <f>mgL!AE120/30.974</f>
        <v>0</v>
      </c>
      <c r="AF120" s="6">
        <f>mgL!AF120/12.011</f>
        <v>0</v>
      </c>
      <c r="AG120" s="6">
        <f>mgL!AG120/18.998</f>
        <v>0</v>
      </c>
      <c r="AH120" s="6">
        <f>mgL!AH120/(32.066+1.008)</f>
        <v>0</v>
      </c>
      <c r="AI120" s="6">
        <f>mgL!AI120/207.2</f>
        <v>0</v>
      </c>
      <c r="AJ120" s="6">
        <f>mgL!AJ120/65.39</f>
        <v>0</v>
      </c>
      <c r="AK120" s="6">
        <f>mgL!AK120/112.411</f>
        <v>0</v>
      </c>
      <c r="AL120" s="10">
        <f>mgL!AL120/(2*15.999)</f>
        <v>0</v>
      </c>
      <c r="AM120" s="10">
        <f>mgL!AM120/(12.011+2*15.999)</f>
        <v>0</v>
      </c>
      <c r="AN120" s="10">
        <f>mgL!AN120/(2*1.008+32.066)</f>
        <v>0</v>
      </c>
      <c r="AO120" s="10">
        <f>mgL!AO120/(12.011+4*1.008)</f>
        <v>0</v>
      </c>
      <c r="AP120" s="11" t="str">
        <f t="shared" si="4"/>
        <v>F3-CaMIX+</v>
      </c>
      <c r="AQ120" s="3">
        <f t="shared" si="5"/>
        <v>2</v>
      </c>
    </row>
    <row r="121" spans="1:43" x14ac:dyDescent="0.25">
      <c r="A121" s="3">
        <f>mgL!A121</f>
        <v>118</v>
      </c>
      <c r="B121" s="3" t="str">
        <f>mgL!B121</f>
        <v>A7</v>
      </c>
      <c r="C121" s="3">
        <f>mgL!C121</f>
        <v>6</v>
      </c>
      <c r="D121" s="3">
        <f>mgL!D121</f>
        <v>313775</v>
      </c>
      <c r="E121" s="3">
        <f>mgL!E121</f>
        <v>5803407</v>
      </c>
      <c r="F121" s="3">
        <f>mgL!F121</f>
        <v>6.85</v>
      </c>
      <c r="G121" s="3">
        <f>mgL!G121</f>
        <v>-2.15</v>
      </c>
      <c r="H121" s="3">
        <f>mgL!H121</f>
        <v>-2.2999999999999998</v>
      </c>
      <c r="I121" s="3" t="str">
        <f>mgL!I121</f>
        <v>GWO</v>
      </c>
      <c r="J121" s="3">
        <f>mgL!J121</f>
        <v>31929</v>
      </c>
      <c r="K121" s="3">
        <f>mgL!K121</f>
        <v>0</v>
      </c>
      <c r="L121" s="3">
        <f>mgL!L121</f>
        <v>0</v>
      </c>
      <c r="M121" s="3">
        <f>IF(mgL!M121=0,7,mgL!M121)</f>
        <v>7.5830000000000002</v>
      </c>
      <c r="N121" s="3">
        <f>IF(mgL!N121&lt;0.1,10,mgL!N121)</f>
        <v>10</v>
      </c>
      <c r="O121" s="4">
        <f>mgL!O121/22.989</f>
        <v>1.9139588498847273</v>
      </c>
      <c r="P121" s="4">
        <f>mgL!P121/39.098</f>
        <v>0.18671031766330759</v>
      </c>
      <c r="Q121" s="4">
        <f>mgL!Q121/24.305</f>
        <v>0.36617979839539189</v>
      </c>
      <c r="R121" s="4">
        <f>mgL!R121/40.078</f>
        <v>2.7446479365237786</v>
      </c>
      <c r="S121" s="4">
        <f>mgL!S121/(14.007+4*1.008)</f>
        <v>1.1087089084760795E-2</v>
      </c>
      <c r="T121" s="5">
        <f>mgL!T121/35.453</f>
        <v>2.3975404056074239</v>
      </c>
      <c r="U121" s="5">
        <f>mgL!U121/(1.008+12.011+3*15.999)</f>
        <v>4.0972859577815655</v>
      </c>
      <c r="V121" s="5">
        <f>mgL!V121/(12.011+3*15.999)</f>
        <v>0</v>
      </c>
      <c r="W121" s="5">
        <f>mgL!W121/(32.066+4*15.999)</f>
        <v>0.93689492202952251</v>
      </c>
      <c r="X121" s="5">
        <f>mgL!X121/(14.007+3*15.999)</f>
        <v>8.0639958712341135E-3</v>
      </c>
      <c r="Y121" s="6">
        <f>mgL!Y121/(14.007+2*15.999)</f>
        <v>0</v>
      </c>
      <c r="Z121" s="6">
        <f>mgL!Z121/55.847</f>
        <v>3.0440310133042063E-3</v>
      </c>
      <c r="AA121" s="6">
        <f>mgL!AA121/54.931</f>
        <v>8.3741421055506006E-3</v>
      </c>
      <c r="AB121" s="6">
        <f>mgL!AB121/26.982</f>
        <v>0</v>
      </c>
      <c r="AC121" s="6">
        <f>mgL!AC121/(28.086+2*15.999)</f>
        <v>9.9860195725983619E-2</v>
      </c>
      <c r="AD121" s="6">
        <f>mgL!AD121/(30.974+4*15.999)</f>
        <v>8.4237127513951779E-4</v>
      </c>
      <c r="AE121" s="6">
        <f>mgL!AE121/30.974</f>
        <v>0</v>
      </c>
      <c r="AF121" s="6">
        <f>mgL!AF121/12.011</f>
        <v>0</v>
      </c>
      <c r="AG121" s="6">
        <f>mgL!AG121/18.998</f>
        <v>0</v>
      </c>
      <c r="AH121" s="6">
        <f>mgL!AH121/(32.066+1.008)</f>
        <v>0</v>
      </c>
      <c r="AI121" s="6">
        <f>mgL!AI121/207.2</f>
        <v>0</v>
      </c>
      <c r="AJ121" s="6">
        <f>mgL!AJ121/65.39</f>
        <v>0</v>
      </c>
      <c r="AK121" s="6">
        <f>mgL!AK121/112.411</f>
        <v>0</v>
      </c>
      <c r="AL121" s="10">
        <f>mgL!AL121/(2*15.999)</f>
        <v>0</v>
      </c>
      <c r="AM121" s="10">
        <f>mgL!AM121/(12.011+2*15.999)</f>
        <v>4.9989774818787067E-2</v>
      </c>
      <c r="AN121" s="10">
        <f>mgL!AN121/(2*1.008+32.066)</f>
        <v>0</v>
      </c>
      <c r="AO121" s="10">
        <f>mgL!AO121/(12.011+4*1.008)</f>
        <v>0</v>
      </c>
      <c r="AP121" s="11" t="str">
        <f t="shared" si="4"/>
        <v>F3-CaMIX</v>
      </c>
      <c r="AQ121" s="3">
        <f t="shared" si="5"/>
        <v>2</v>
      </c>
    </row>
    <row r="122" spans="1:43" x14ac:dyDescent="0.25">
      <c r="A122" s="3">
        <f>mgL!A122</f>
        <v>119</v>
      </c>
      <c r="B122" s="3" t="str">
        <f>mgL!B122</f>
        <v>A7</v>
      </c>
      <c r="C122" s="3">
        <f>mgL!C122</f>
        <v>7</v>
      </c>
      <c r="D122" s="3">
        <f>mgL!D122</f>
        <v>313775</v>
      </c>
      <c r="E122" s="3">
        <f>mgL!E122</f>
        <v>5803407</v>
      </c>
      <c r="F122" s="3">
        <f>mgL!F122</f>
        <v>6.85</v>
      </c>
      <c r="G122" s="3">
        <f>mgL!G122</f>
        <v>-3.15</v>
      </c>
      <c r="H122" s="3">
        <f>mgL!H122</f>
        <v>-3.3</v>
      </c>
      <c r="I122" s="3" t="str">
        <f>mgL!I122</f>
        <v>GWO</v>
      </c>
      <c r="J122" s="3">
        <f>mgL!J122</f>
        <v>31929</v>
      </c>
      <c r="K122" s="3">
        <f>mgL!K122</f>
        <v>0</v>
      </c>
      <c r="L122" s="3">
        <f>mgL!L122</f>
        <v>0</v>
      </c>
      <c r="M122" s="3">
        <f>IF(mgL!M122=0,7,mgL!M122)</f>
        <v>7.48</v>
      </c>
      <c r="N122" s="3">
        <f>IF(mgL!N122&lt;0.1,10,mgL!N122)</f>
        <v>10</v>
      </c>
      <c r="O122" s="4">
        <f>mgL!O122/22.989</f>
        <v>2.3054504328156944</v>
      </c>
      <c r="P122" s="4">
        <f>mgL!P122/39.098</f>
        <v>0.13044145480587241</v>
      </c>
      <c r="Q122" s="4">
        <f>mgL!Q122/24.305</f>
        <v>0.37029417815264348</v>
      </c>
      <c r="R122" s="4">
        <f>mgL!R122/40.078</f>
        <v>2.4951344877488895</v>
      </c>
      <c r="S122" s="4">
        <f>mgL!S122/(14.007+4*1.008)</f>
        <v>5.5435445423803976E-3</v>
      </c>
      <c r="T122" s="5">
        <f>mgL!T122/35.453</f>
        <v>2.6513976250246802</v>
      </c>
      <c r="U122" s="5">
        <f>mgL!U122/(1.008+12.011+3*15.999)</f>
        <v>3.9825619509636816</v>
      </c>
      <c r="V122" s="5">
        <f>mgL!V122/(12.011+3*15.999)</f>
        <v>0</v>
      </c>
      <c r="W122" s="5">
        <f>mgL!W122/(32.066+4*15.999)</f>
        <v>0.89525514771709924</v>
      </c>
      <c r="X122" s="5">
        <f>mgL!X122/(14.007+3*15.999)</f>
        <v>0</v>
      </c>
      <c r="Y122" s="6">
        <f>mgL!Y122/(14.007+2*15.999)</f>
        <v>0</v>
      </c>
      <c r="Z122" s="6">
        <f>mgL!Z122/55.847</f>
        <v>1.0743638870485432E-3</v>
      </c>
      <c r="AA122" s="6">
        <f>mgL!AA122/54.931</f>
        <v>1.1104840618230144E-2</v>
      </c>
      <c r="AB122" s="6">
        <f>mgL!AB122/26.982</f>
        <v>0</v>
      </c>
      <c r="AC122" s="6">
        <f>mgL!AC122/(28.086+2*15.999)</f>
        <v>0.10651754210771587</v>
      </c>
      <c r="AD122" s="6">
        <f>mgL!AD122/(30.974+4*15.999)</f>
        <v>8.4237127513951779E-4</v>
      </c>
      <c r="AE122" s="6">
        <f>mgL!AE122/30.974</f>
        <v>0</v>
      </c>
      <c r="AF122" s="6">
        <f>mgL!AF122/12.011</f>
        <v>0</v>
      </c>
      <c r="AG122" s="6">
        <f>mgL!AG122/18.998</f>
        <v>0</v>
      </c>
      <c r="AH122" s="6">
        <f>mgL!AH122/(32.066+1.008)</f>
        <v>0</v>
      </c>
      <c r="AI122" s="6">
        <f>mgL!AI122/207.2</f>
        <v>0</v>
      </c>
      <c r="AJ122" s="6">
        <f>mgL!AJ122/65.39</f>
        <v>0</v>
      </c>
      <c r="AK122" s="6">
        <f>mgL!AK122/112.411</f>
        <v>0</v>
      </c>
      <c r="AL122" s="10">
        <f>mgL!AL122/(2*15.999)</f>
        <v>0</v>
      </c>
      <c r="AM122" s="10">
        <f>mgL!AM122/(12.011+2*15.999)</f>
        <v>4.9989774818787067E-2</v>
      </c>
      <c r="AN122" s="10">
        <f>mgL!AN122/(2*1.008+32.066)</f>
        <v>0</v>
      </c>
      <c r="AO122" s="10">
        <f>mgL!AO122/(12.011+4*1.008)</f>
        <v>0</v>
      </c>
      <c r="AP122" s="11" t="str">
        <f t="shared" si="4"/>
        <v>F2-CaMIX</v>
      </c>
      <c r="AQ122" s="3">
        <f t="shared" si="5"/>
        <v>1.9</v>
      </c>
    </row>
    <row r="123" spans="1:43" x14ac:dyDescent="0.25">
      <c r="A123" s="3">
        <f>mgL!A123</f>
        <v>120</v>
      </c>
      <c r="B123" s="3" t="str">
        <f>mgL!B123</f>
        <v>A7</v>
      </c>
      <c r="C123" s="3">
        <f>mgL!C123</f>
        <v>8</v>
      </c>
      <c r="D123" s="3">
        <f>mgL!D123</f>
        <v>313775</v>
      </c>
      <c r="E123" s="3">
        <f>mgL!E123</f>
        <v>5803407</v>
      </c>
      <c r="F123" s="3">
        <f>mgL!F123</f>
        <v>6.85</v>
      </c>
      <c r="G123" s="3">
        <f>mgL!G123</f>
        <v>-4.1500000000000004</v>
      </c>
      <c r="H123" s="3">
        <f>mgL!H123</f>
        <v>-4.3</v>
      </c>
      <c r="I123" s="3" t="str">
        <f>mgL!I123</f>
        <v>GWO</v>
      </c>
      <c r="J123" s="3">
        <f>mgL!J123</f>
        <v>31929</v>
      </c>
      <c r="K123" s="3">
        <f>mgL!K123</f>
        <v>0</v>
      </c>
      <c r="L123" s="3">
        <f>mgL!L123</f>
        <v>0</v>
      </c>
      <c r="M123" s="3">
        <f>IF(mgL!M123=0,7,mgL!M123)</f>
        <v>7.48</v>
      </c>
      <c r="N123" s="3">
        <f>IF(mgL!N123&lt;0.1,10,mgL!N123)</f>
        <v>10</v>
      </c>
      <c r="O123" s="4">
        <f>mgL!O123/22.989</f>
        <v>2.2619513680455872</v>
      </c>
      <c r="P123" s="4">
        <f>mgL!P123/39.098</f>
        <v>0.15090285948130341</v>
      </c>
      <c r="Q123" s="4">
        <f>mgL!Q123/24.305</f>
        <v>0.3497222793663855</v>
      </c>
      <c r="R123" s="4">
        <f>mgL!R123/40.078</f>
        <v>2.3703777633614451</v>
      </c>
      <c r="S123" s="4">
        <f>mgL!S123/(14.007+4*1.008)</f>
        <v>0.1940240589833139</v>
      </c>
      <c r="T123" s="5">
        <f>mgL!T123/35.453</f>
        <v>2.6231912673116518</v>
      </c>
      <c r="U123" s="5">
        <f>mgL!U123/(1.008+12.011+3*15.999)</f>
        <v>3.9006162318080504</v>
      </c>
      <c r="V123" s="5">
        <f>mgL!V123/(12.011+3*15.999)</f>
        <v>0</v>
      </c>
      <c r="W123" s="5">
        <f>mgL!W123/(32.066+4*15.999)</f>
        <v>0.87443526056088761</v>
      </c>
      <c r="X123" s="5">
        <f>mgL!X123/(14.007+3*15.999)</f>
        <v>0</v>
      </c>
      <c r="Y123" s="6">
        <f>mgL!Y123/(14.007+2*15.999)</f>
        <v>0</v>
      </c>
      <c r="Z123" s="6">
        <f>mgL!Z123/55.847</f>
        <v>2.3277884219385105E-3</v>
      </c>
      <c r="AA123" s="6">
        <f>mgL!AA123/54.931</f>
        <v>1.7840563616173019E-2</v>
      </c>
      <c r="AB123" s="6">
        <f>mgL!AB123/26.982</f>
        <v>0</v>
      </c>
      <c r="AC123" s="6">
        <f>mgL!AC123/(28.086+2*15.999)</f>
        <v>0.18807003528393582</v>
      </c>
      <c r="AD123" s="6">
        <f>mgL!AD123/(30.974+4*15.999)</f>
        <v>1.0529640939243973E-3</v>
      </c>
      <c r="AE123" s="6">
        <f>mgL!AE123/30.974</f>
        <v>0</v>
      </c>
      <c r="AF123" s="6">
        <f>mgL!AF123/12.011</f>
        <v>0</v>
      </c>
      <c r="AG123" s="6">
        <f>mgL!AG123/18.998</f>
        <v>0</v>
      </c>
      <c r="AH123" s="6">
        <f>mgL!AH123/(32.066+1.008)</f>
        <v>0</v>
      </c>
      <c r="AI123" s="6">
        <f>mgL!AI123/207.2</f>
        <v>0</v>
      </c>
      <c r="AJ123" s="6">
        <f>mgL!AJ123/65.39</f>
        <v>0</v>
      </c>
      <c r="AK123" s="6">
        <f>mgL!AK123/112.411</f>
        <v>0</v>
      </c>
      <c r="AL123" s="10">
        <f>mgL!AL123/(2*15.999)</f>
        <v>0</v>
      </c>
      <c r="AM123" s="10">
        <f>mgL!AM123/(12.011+2*15.999)</f>
        <v>0</v>
      </c>
      <c r="AN123" s="10">
        <f>mgL!AN123/(2*1.008+32.066)</f>
        <v>0</v>
      </c>
      <c r="AO123" s="10">
        <f>mgL!AO123/(12.011+4*1.008)</f>
        <v>0</v>
      </c>
      <c r="AP123" s="11" t="str">
        <f t="shared" si="4"/>
        <v>F2-CaMIX</v>
      </c>
      <c r="AQ123" s="3">
        <f t="shared" si="5"/>
        <v>1.9</v>
      </c>
    </row>
    <row r="124" spans="1:43" x14ac:dyDescent="0.25">
      <c r="A124" s="3">
        <f>mgL!A124</f>
        <v>121</v>
      </c>
      <c r="B124" s="3" t="str">
        <f>mgL!B124</f>
        <v>A7</v>
      </c>
      <c r="C124" s="3">
        <f>mgL!C124</f>
        <v>9</v>
      </c>
      <c r="D124" s="3">
        <f>mgL!D124</f>
        <v>313775</v>
      </c>
      <c r="E124" s="3">
        <f>mgL!E124</f>
        <v>5803407</v>
      </c>
      <c r="F124" s="3">
        <f>mgL!F124</f>
        <v>6.85</v>
      </c>
      <c r="G124" s="3">
        <f>mgL!G124</f>
        <v>-5.15</v>
      </c>
      <c r="H124" s="3">
        <f>mgL!H124</f>
        <v>-5.3</v>
      </c>
      <c r="I124" s="3" t="str">
        <f>mgL!I124</f>
        <v>GWO</v>
      </c>
      <c r="J124" s="3">
        <f>mgL!J124</f>
        <v>31929</v>
      </c>
      <c r="K124" s="3">
        <f>mgL!K124</f>
        <v>0</v>
      </c>
      <c r="L124" s="3">
        <f>mgL!L124</f>
        <v>0</v>
      </c>
      <c r="M124" s="3">
        <f>IF(mgL!M124=0,7,mgL!M124)</f>
        <v>7.58</v>
      </c>
      <c r="N124" s="3">
        <f>IF(mgL!N124&lt;0.1,10,mgL!N124)</f>
        <v>10</v>
      </c>
      <c r="O124" s="4">
        <f>mgL!O124/22.989</f>
        <v>2.0009569794249424</v>
      </c>
      <c r="P124" s="4">
        <f>mgL!P124/39.098</f>
        <v>0.16113356181901889</v>
      </c>
      <c r="Q124" s="4">
        <f>mgL!Q124/24.305</f>
        <v>0.31269286155112114</v>
      </c>
      <c r="R124" s="4">
        <f>mgL!R124/40.078</f>
        <v>2.1707670043415339</v>
      </c>
      <c r="S124" s="4">
        <f>mgL!S124/(14.007+4*1.008)</f>
        <v>0.11087089084760796</v>
      </c>
      <c r="T124" s="5">
        <f>mgL!T124/35.453</f>
        <v>2.3411276901813669</v>
      </c>
      <c r="U124" s="5">
        <f>mgL!U124/(1.008+12.011+3*15.999)</f>
        <v>3.8514488003146718</v>
      </c>
      <c r="V124" s="5">
        <f>mgL!V124/(12.011+3*15.999)</f>
        <v>0</v>
      </c>
      <c r="W124" s="5">
        <f>mgL!W124/(32.066+4*15.999)</f>
        <v>0.84320542982657021</v>
      </c>
      <c r="X124" s="5">
        <f>mgL!X124/(14.007+3*15.999)</f>
        <v>0</v>
      </c>
      <c r="Y124" s="6">
        <f>mgL!Y124/(14.007+2*15.999)</f>
        <v>0</v>
      </c>
      <c r="Z124" s="6">
        <f>mgL!Z124/55.847</f>
        <v>5.5508800830841407E-2</v>
      </c>
      <c r="AA124" s="6">
        <f>mgL!AA124/54.931</f>
        <v>1.0558700915694235E-2</v>
      </c>
      <c r="AB124" s="6">
        <f>mgL!AB124/26.982</f>
        <v>0</v>
      </c>
      <c r="AC124" s="6">
        <f>mgL!AC124/(28.086+2*15.999)</f>
        <v>0.18474136209306968</v>
      </c>
      <c r="AD124" s="6">
        <f>mgL!AD124/(30.974+4*15.999)</f>
        <v>1.0529640939243973E-3</v>
      </c>
      <c r="AE124" s="6">
        <f>mgL!AE124/30.974</f>
        <v>0</v>
      </c>
      <c r="AF124" s="6">
        <f>mgL!AF124/12.011</f>
        <v>0</v>
      </c>
      <c r="AG124" s="6">
        <f>mgL!AG124/18.998</f>
        <v>0</v>
      </c>
      <c r="AH124" s="6">
        <f>mgL!AH124/(32.066+1.008)</f>
        <v>0</v>
      </c>
      <c r="AI124" s="6">
        <f>mgL!AI124/207.2</f>
        <v>0</v>
      </c>
      <c r="AJ124" s="6">
        <f>mgL!AJ124/65.39</f>
        <v>0</v>
      </c>
      <c r="AK124" s="6">
        <f>mgL!AK124/112.411</f>
        <v>0</v>
      </c>
      <c r="AL124" s="10">
        <f>mgL!AL124/(2*15.999)</f>
        <v>0</v>
      </c>
      <c r="AM124" s="10">
        <f>mgL!AM124/(12.011+2*15.999)</f>
        <v>9.9979549637574133E-2</v>
      </c>
      <c r="AN124" s="10">
        <f>mgL!AN124/(2*1.008+32.066)</f>
        <v>0</v>
      </c>
      <c r="AO124" s="10">
        <f>mgL!AO124/(12.011+4*1.008)</f>
        <v>0</v>
      </c>
      <c r="AP124" s="11" t="str">
        <f t="shared" si="4"/>
        <v>F2-CaMIX</v>
      </c>
      <c r="AQ124" s="3">
        <f t="shared" si="5"/>
        <v>1.9</v>
      </c>
    </row>
    <row r="125" spans="1:43" x14ac:dyDescent="0.25">
      <c r="A125" s="3">
        <f>mgL!A125</f>
        <v>122</v>
      </c>
      <c r="B125" s="3" t="str">
        <f>mgL!B125</f>
        <v>A7</v>
      </c>
      <c r="C125" s="3">
        <f>mgL!C125</f>
        <v>10</v>
      </c>
      <c r="D125" s="3">
        <f>mgL!D125</f>
        <v>313775</v>
      </c>
      <c r="E125" s="3">
        <f>mgL!E125</f>
        <v>5803407</v>
      </c>
      <c r="F125" s="3">
        <f>mgL!F125</f>
        <v>6.85</v>
      </c>
      <c r="G125" s="3">
        <f>mgL!G125</f>
        <v>-6.15</v>
      </c>
      <c r="H125" s="3">
        <f>mgL!H125</f>
        <v>-6.3</v>
      </c>
      <c r="I125" s="3" t="str">
        <f>mgL!I125</f>
        <v>GWO</v>
      </c>
      <c r="J125" s="3">
        <f>mgL!J125</f>
        <v>31929</v>
      </c>
      <c r="K125" s="3">
        <f>mgL!K125</f>
        <v>0</v>
      </c>
      <c r="L125" s="3">
        <f>mgL!L125</f>
        <v>0</v>
      </c>
      <c r="M125" s="3">
        <f>IF(mgL!M125=0,7,mgL!M125)</f>
        <v>7.58</v>
      </c>
      <c r="N125" s="3">
        <f>IF(mgL!N125&lt;0.1,10,mgL!N125)</f>
        <v>10</v>
      </c>
      <c r="O125" s="4">
        <f>mgL!O125/22.989</f>
        <v>1.6964635260341903</v>
      </c>
      <c r="P125" s="4">
        <f>mgL!P125/39.098</f>
        <v>0.12788377922144356</v>
      </c>
      <c r="Q125" s="4">
        <f>mgL!Q125/24.305</f>
        <v>0.32503600082287598</v>
      </c>
      <c r="R125" s="4">
        <f>mgL!R125/40.078</f>
        <v>2.120864314586556</v>
      </c>
      <c r="S125" s="4">
        <f>mgL!S125/(14.007+4*1.008)</f>
        <v>0.10532734630522755</v>
      </c>
      <c r="T125" s="5">
        <f>mgL!T125/35.453</f>
        <v>2.0872704707641101</v>
      </c>
      <c r="U125" s="5">
        <f>mgL!U125/(1.008+12.011+3*15.999)</f>
        <v>3.7203356496656617</v>
      </c>
      <c r="V125" s="5">
        <f>mgL!V125/(12.011+3*15.999)</f>
        <v>0</v>
      </c>
      <c r="W125" s="5">
        <f>mgL!W125/(32.066+4*15.999)</f>
        <v>0.64541650184255994</v>
      </c>
      <c r="X125" s="5">
        <f>mgL!X125/(14.007+3*15.999)</f>
        <v>0</v>
      </c>
      <c r="Y125" s="6">
        <f>mgL!Y125/(14.007+2*15.999)</f>
        <v>0</v>
      </c>
      <c r="Z125" s="6">
        <f>mgL!Z125/55.847</f>
        <v>4.6555768438770212E-2</v>
      </c>
      <c r="AA125" s="6">
        <f>mgL!AA125/54.931</f>
        <v>1.5473958238517414E-2</v>
      </c>
      <c r="AB125" s="6">
        <f>mgL!AB125/26.982</f>
        <v>0</v>
      </c>
      <c r="AC125" s="6">
        <f>mgL!AC125/(28.086+2*15.999)</f>
        <v>0.17142666932960524</v>
      </c>
      <c r="AD125" s="6">
        <f>mgL!AD125/(30.974+4*15.999)</f>
        <v>1.0529640939243973E-3</v>
      </c>
      <c r="AE125" s="6">
        <f>mgL!AE125/30.974</f>
        <v>0</v>
      </c>
      <c r="AF125" s="6">
        <f>mgL!AF125/12.011</f>
        <v>0</v>
      </c>
      <c r="AG125" s="6">
        <f>mgL!AG125/18.998</f>
        <v>0</v>
      </c>
      <c r="AH125" s="6">
        <f>mgL!AH125/(32.066+1.008)</f>
        <v>0</v>
      </c>
      <c r="AI125" s="6">
        <f>mgL!AI125/207.2</f>
        <v>0</v>
      </c>
      <c r="AJ125" s="6">
        <f>mgL!AJ125/65.39</f>
        <v>0</v>
      </c>
      <c r="AK125" s="6">
        <f>mgL!AK125/112.411</f>
        <v>0</v>
      </c>
      <c r="AL125" s="10">
        <f>mgL!AL125/(2*15.999)</f>
        <v>0</v>
      </c>
      <c r="AM125" s="10">
        <f>mgL!AM125/(12.011+2*15.999)</f>
        <v>4.9989774818787067E-2</v>
      </c>
      <c r="AN125" s="10">
        <f>mgL!AN125/(2*1.008+32.066)</f>
        <v>0</v>
      </c>
      <c r="AO125" s="10">
        <f>mgL!AO125/(12.011+4*1.008)</f>
        <v>0</v>
      </c>
      <c r="AP125" s="11" t="str">
        <f t="shared" si="4"/>
        <v>F2-CaHCO3</v>
      </c>
      <c r="AQ125" s="3">
        <f t="shared" si="5"/>
        <v>1.7</v>
      </c>
    </row>
    <row r="126" spans="1:43" x14ac:dyDescent="0.25">
      <c r="A126" s="3">
        <f>mgL!A126</f>
        <v>123</v>
      </c>
      <c r="B126" s="3" t="str">
        <f>mgL!B126</f>
        <v>A7</v>
      </c>
      <c r="C126" s="3">
        <f>mgL!C126</f>
        <v>11</v>
      </c>
      <c r="D126" s="3">
        <f>mgL!D126</f>
        <v>313775</v>
      </c>
      <c r="E126" s="3">
        <f>mgL!E126</f>
        <v>5803407</v>
      </c>
      <c r="F126" s="3">
        <f>mgL!F126</f>
        <v>6.85</v>
      </c>
      <c r="G126" s="3">
        <f>mgL!G126</f>
        <v>-8.15</v>
      </c>
      <c r="H126" s="3">
        <f>mgL!H126</f>
        <v>-8.3000000000000007</v>
      </c>
      <c r="I126" s="3" t="str">
        <f>mgL!I126</f>
        <v>GWO</v>
      </c>
      <c r="J126" s="3">
        <f>mgL!J126</f>
        <v>31929</v>
      </c>
      <c r="K126" s="3">
        <f>mgL!K126</f>
        <v>0</v>
      </c>
      <c r="L126" s="3">
        <f>mgL!L126</f>
        <v>0</v>
      </c>
      <c r="M126" s="3">
        <f>IF(mgL!M126=0,7,mgL!M126)</f>
        <v>7.53</v>
      </c>
      <c r="N126" s="3">
        <f>IF(mgL!N126&lt;0.1,10,mgL!N126)</f>
        <v>10</v>
      </c>
      <c r="O126" s="4">
        <f>mgL!O126/22.989</f>
        <v>1.8269607203445126</v>
      </c>
      <c r="P126" s="4">
        <f>mgL!P126/39.098</f>
        <v>9.974934779272597E-2</v>
      </c>
      <c r="Q126" s="4">
        <f>mgL!Q126/24.305</f>
        <v>0.32915038058012758</v>
      </c>
      <c r="R126" s="4">
        <f>mgL!R126/40.078</f>
        <v>2.3454264184839562</v>
      </c>
      <c r="S126" s="4">
        <f>mgL!S126/(14.007+4*1.008)</f>
        <v>0.12195797993236876</v>
      </c>
      <c r="T126" s="5">
        <f>mgL!T126/35.453</f>
        <v>2.256508617042281</v>
      </c>
      <c r="U126" s="5">
        <f>mgL!U126/(1.008+12.011+3*15.999)</f>
        <v>3.8678379441457977</v>
      </c>
      <c r="V126" s="5">
        <f>mgL!V126/(12.011+3*15.999)</f>
        <v>0</v>
      </c>
      <c r="W126" s="5">
        <f>mgL!W126/(32.066+4*15.999)</f>
        <v>0.79115571193604117</v>
      </c>
      <c r="X126" s="5">
        <f>mgL!X126/(14.007+3*15.999)</f>
        <v>0</v>
      </c>
      <c r="Y126" s="6">
        <f>mgL!Y126/(14.007+2*15.999)</f>
        <v>0</v>
      </c>
      <c r="Z126" s="6">
        <f>mgL!Z126/55.847</f>
        <v>2.6859097176213584E-2</v>
      </c>
      <c r="AA126" s="6">
        <f>mgL!AA126/54.931</f>
        <v>3.2768382152154524E-2</v>
      </c>
      <c r="AB126" s="6">
        <f>mgL!AB126/26.982</f>
        <v>0</v>
      </c>
      <c r="AC126" s="6">
        <f>mgL!AC126/(28.086+2*15.999)</f>
        <v>0.26962252846015577</v>
      </c>
      <c r="AD126" s="6">
        <f>mgL!AD126/(30.974+4*15.999)</f>
        <v>1.0529640939243973E-3</v>
      </c>
      <c r="AE126" s="6">
        <f>mgL!AE126/30.974</f>
        <v>0</v>
      </c>
      <c r="AF126" s="6">
        <f>mgL!AF126/12.011</f>
        <v>0</v>
      </c>
      <c r="AG126" s="6">
        <f>mgL!AG126/18.998</f>
        <v>0</v>
      </c>
      <c r="AH126" s="6">
        <f>mgL!AH126/(32.066+1.008)</f>
        <v>0</v>
      </c>
      <c r="AI126" s="6">
        <f>mgL!AI126/207.2</f>
        <v>0</v>
      </c>
      <c r="AJ126" s="6">
        <f>mgL!AJ126/65.39</f>
        <v>0</v>
      </c>
      <c r="AK126" s="6">
        <f>mgL!AK126/112.411</f>
        <v>0</v>
      </c>
      <c r="AL126" s="10">
        <f>mgL!AL126/(2*15.999)</f>
        <v>0</v>
      </c>
      <c r="AM126" s="10">
        <f>mgL!AM126/(12.011+2*15.999)</f>
        <v>0.19995909927514827</v>
      </c>
      <c r="AN126" s="10">
        <f>mgL!AN126/(2*1.008+32.066)</f>
        <v>0</v>
      </c>
      <c r="AO126" s="10">
        <f>mgL!AO126/(12.011+4*1.008)</f>
        <v>0</v>
      </c>
      <c r="AP126" s="11" t="str">
        <f t="shared" si="4"/>
        <v>F2-CaHCO3</v>
      </c>
      <c r="AQ126" s="3">
        <f t="shared" si="5"/>
        <v>1.8</v>
      </c>
    </row>
    <row r="127" spans="1:43" x14ac:dyDescent="0.25">
      <c r="A127" s="3">
        <f>mgL!A127</f>
        <v>124</v>
      </c>
      <c r="B127" s="3" t="str">
        <f>mgL!B127</f>
        <v>A7</v>
      </c>
      <c r="C127" s="3">
        <f>mgL!C127</f>
        <v>12</v>
      </c>
      <c r="D127" s="3">
        <f>mgL!D127</f>
        <v>313775</v>
      </c>
      <c r="E127" s="3">
        <f>mgL!E127</f>
        <v>5803407</v>
      </c>
      <c r="F127" s="3">
        <f>mgL!F127</f>
        <v>6.85</v>
      </c>
      <c r="G127" s="3">
        <f>mgL!G127</f>
        <v>-12.15</v>
      </c>
      <c r="H127" s="3">
        <f>mgL!H127</f>
        <v>-12.3</v>
      </c>
      <c r="I127" s="3" t="str">
        <f>mgL!I127</f>
        <v>GWO</v>
      </c>
      <c r="J127" s="3">
        <f>mgL!J127</f>
        <v>31929</v>
      </c>
      <c r="K127" s="3">
        <f>mgL!K127</f>
        <v>0</v>
      </c>
      <c r="L127" s="3">
        <f>mgL!L127</f>
        <v>0</v>
      </c>
      <c r="M127" s="3">
        <f>IF(mgL!M127=0,7,mgL!M127)</f>
        <v>7.53</v>
      </c>
      <c r="N127" s="3">
        <f>IF(mgL!N127&lt;0.1,10,mgL!N127)</f>
        <v>10</v>
      </c>
      <c r="O127" s="4">
        <f>mgL!O127/22.989</f>
        <v>1.3049719431032232</v>
      </c>
      <c r="P127" s="4">
        <f>mgL!P127/39.098</f>
        <v>0.11253772571487033</v>
      </c>
      <c r="Q127" s="4">
        <f>mgL!Q127/24.305</f>
        <v>0.31269286155112114</v>
      </c>
      <c r="R127" s="4">
        <f>mgL!R127/40.078</f>
        <v>2.1957183492190229</v>
      </c>
      <c r="S127" s="4">
        <f>mgL!S127/(14.007+4*1.008)</f>
        <v>7.206607905094517E-2</v>
      </c>
      <c r="T127" s="5">
        <f>mgL!T127/35.453</f>
        <v>1.7205878204947394</v>
      </c>
      <c r="U127" s="5">
        <f>mgL!U127/(1.008+12.011+3*15.999)</f>
        <v>3.7858922249901665</v>
      </c>
      <c r="V127" s="5">
        <f>mgL!V127/(12.011+3*15.999)</f>
        <v>0</v>
      </c>
      <c r="W127" s="5">
        <f>mgL!W127/(32.066+4*15.999)</f>
        <v>0.63500655826445418</v>
      </c>
      <c r="X127" s="5">
        <f>mgL!X127/(14.007+3*15.999)</f>
        <v>0</v>
      </c>
      <c r="Y127" s="6">
        <f>mgL!Y127/(14.007+2*15.999)</f>
        <v>0</v>
      </c>
      <c r="Z127" s="6">
        <f>mgL!Z127/55.847</f>
        <v>3.7602736046699017E-2</v>
      </c>
      <c r="AA127" s="6">
        <f>mgL!AA127/54.931</f>
        <v>2.0025122426316655E-2</v>
      </c>
      <c r="AB127" s="6">
        <f>mgL!AB127/26.982</f>
        <v>0</v>
      </c>
      <c r="AC127" s="6">
        <f>mgL!AC127/(28.086+2*15.999)</f>
        <v>0.26629385526928967</v>
      </c>
      <c r="AD127" s="6">
        <f>mgL!AD127/(30.974+4*15.999)</f>
        <v>1.0529640939243973E-3</v>
      </c>
      <c r="AE127" s="6">
        <f>mgL!AE127/30.974</f>
        <v>0</v>
      </c>
      <c r="AF127" s="6">
        <f>mgL!AF127/12.011</f>
        <v>0</v>
      </c>
      <c r="AG127" s="6">
        <f>mgL!AG127/18.998</f>
        <v>0</v>
      </c>
      <c r="AH127" s="6">
        <f>mgL!AH127/(32.066+1.008)</f>
        <v>0</v>
      </c>
      <c r="AI127" s="6">
        <f>mgL!AI127/207.2</f>
        <v>0</v>
      </c>
      <c r="AJ127" s="6">
        <f>mgL!AJ127/65.39</f>
        <v>0</v>
      </c>
      <c r="AK127" s="6">
        <f>mgL!AK127/112.411</f>
        <v>0</v>
      </c>
      <c r="AL127" s="10">
        <f>mgL!AL127/(2*15.999)</f>
        <v>0</v>
      </c>
      <c r="AM127" s="10">
        <f>mgL!AM127/(12.011+2*15.999)</f>
        <v>9.9979549637574133E-2</v>
      </c>
      <c r="AN127" s="10">
        <f>mgL!AN127/(2*1.008+32.066)</f>
        <v>0</v>
      </c>
      <c r="AO127" s="10">
        <f>mgL!AO127/(12.011+4*1.008)</f>
        <v>0</v>
      </c>
      <c r="AP127" s="11" t="str">
        <f t="shared" si="4"/>
        <v>F2-CaHCO3</v>
      </c>
      <c r="AQ127" s="3">
        <f t="shared" si="5"/>
        <v>1.6</v>
      </c>
    </row>
    <row r="128" spans="1:43" x14ac:dyDescent="0.25">
      <c r="A128" s="3">
        <f>mgL!A128</f>
        <v>125</v>
      </c>
      <c r="B128" s="3" t="str">
        <f>mgL!B128</f>
        <v>A7</v>
      </c>
      <c r="C128" s="3">
        <f>mgL!C128</f>
        <v>13</v>
      </c>
      <c r="D128" s="3">
        <f>mgL!D128</f>
        <v>313775</v>
      </c>
      <c r="E128" s="3">
        <f>mgL!E128</f>
        <v>5803407</v>
      </c>
      <c r="F128" s="3">
        <f>mgL!F128</f>
        <v>6.85</v>
      </c>
      <c r="G128" s="3">
        <f>mgL!G128</f>
        <v>-16.149999999999999</v>
      </c>
      <c r="H128" s="3">
        <f>mgL!H128</f>
        <v>-16.3</v>
      </c>
      <c r="I128" s="3" t="str">
        <f>mgL!I128</f>
        <v>GWO</v>
      </c>
      <c r="J128" s="3">
        <f>mgL!J128</f>
        <v>31929</v>
      </c>
      <c r="K128" s="3">
        <f>mgL!K128</f>
        <v>0</v>
      </c>
      <c r="L128" s="3">
        <f>mgL!L128</f>
        <v>0</v>
      </c>
      <c r="M128" s="3">
        <f>IF(mgL!M128=0,7,mgL!M128)</f>
        <v>7.63</v>
      </c>
      <c r="N128" s="3">
        <f>IF(mgL!N128&lt;0.1,10,mgL!N128)</f>
        <v>10</v>
      </c>
      <c r="O128" s="4">
        <f>mgL!O128/22.989</f>
        <v>1.3049719431032232</v>
      </c>
      <c r="P128" s="4">
        <f>mgL!P128/39.098</f>
        <v>3.3249782597575328E-2</v>
      </c>
      <c r="Q128" s="4">
        <f>mgL!Q128/24.305</f>
        <v>0.3003497222793664</v>
      </c>
      <c r="R128" s="4">
        <f>mgL!R128/40.078</f>
        <v>2.4951344877488895</v>
      </c>
      <c r="S128" s="4">
        <f>mgL!S128/(14.007+4*1.008)</f>
        <v>1.2195797993236874E-2</v>
      </c>
      <c r="T128" s="5">
        <f>mgL!T128/35.453</f>
        <v>2.1154768284771386</v>
      </c>
      <c r="U128" s="5">
        <f>mgL!U128/(1.008+12.011+3*15.999)</f>
        <v>3.8350596564835455</v>
      </c>
      <c r="V128" s="5">
        <f>mgL!V128/(12.011+3*15.999)</f>
        <v>0</v>
      </c>
      <c r="W128" s="5">
        <f>mgL!W128/(32.066+4*15.999)</f>
        <v>0.69746621973308898</v>
      </c>
      <c r="X128" s="5">
        <f>mgL!X128/(14.007+3*15.999)</f>
        <v>0</v>
      </c>
      <c r="Y128" s="6">
        <f>mgL!Y128/(14.007+2*15.999)</f>
        <v>0</v>
      </c>
      <c r="Z128" s="6">
        <f>mgL!Z128/55.847</f>
        <v>9.3111536877540424E-2</v>
      </c>
      <c r="AA128" s="6">
        <f>mgL!AA128/54.931</f>
        <v>4.9152573228231789E-3</v>
      </c>
      <c r="AB128" s="6">
        <f>mgL!AB128/26.982</f>
        <v>0</v>
      </c>
      <c r="AC128" s="6">
        <f>mgL!AC128/(28.086+2*15.999)</f>
        <v>0.25297916250582514</v>
      </c>
      <c r="AD128" s="6">
        <f>mgL!AD128/(30.974+4*15.999)</f>
        <v>6.3177845635463826E-4</v>
      </c>
      <c r="AE128" s="6">
        <f>mgL!AE128/30.974</f>
        <v>0</v>
      </c>
      <c r="AF128" s="6">
        <f>mgL!AF128/12.011</f>
        <v>0</v>
      </c>
      <c r="AG128" s="6">
        <f>mgL!AG128/18.998</f>
        <v>0</v>
      </c>
      <c r="AH128" s="6">
        <f>mgL!AH128/(32.066+1.008)</f>
        <v>0</v>
      </c>
      <c r="AI128" s="6">
        <f>mgL!AI128/207.2</f>
        <v>0</v>
      </c>
      <c r="AJ128" s="6">
        <f>mgL!AJ128/65.39</f>
        <v>0</v>
      </c>
      <c r="AK128" s="6">
        <f>mgL!AK128/112.411</f>
        <v>0</v>
      </c>
      <c r="AL128" s="10">
        <f>mgL!AL128/(2*15.999)</f>
        <v>0</v>
      </c>
      <c r="AM128" s="10">
        <f>mgL!AM128/(12.011+2*15.999)</f>
        <v>0</v>
      </c>
      <c r="AN128" s="10">
        <f>mgL!AN128/(2*1.008+32.066)</f>
        <v>0</v>
      </c>
      <c r="AO128" s="10">
        <f>mgL!AO128/(12.011+4*1.008)</f>
        <v>0</v>
      </c>
      <c r="AP128" s="11" t="str">
        <f t="shared" si="4"/>
        <v>F2-CaHCO3</v>
      </c>
      <c r="AQ128" s="3">
        <f t="shared" si="5"/>
        <v>1.8</v>
      </c>
    </row>
    <row r="129" spans="1:43" x14ac:dyDescent="0.25">
      <c r="A129" s="3">
        <f>mgL!A129</f>
        <v>126</v>
      </c>
      <c r="B129" s="3" t="str">
        <f>mgL!B129</f>
        <v>A7</v>
      </c>
      <c r="C129" s="3">
        <f>mgL!C129</f>
        <v>14</v>
      </c>
      <c r="D129" s="3">
        <f>mgL!D129</f>
        <v>313775</v>
      </c>
      <c r="E129" s="3">
        <f>mgL!E129</f>
        <v>5803407</v>
      </c>
      <c r="F129" s="3">
        <f>mgL!F129</f>
        <v>6.85</v>
      </c>
      <c r="G129" s="3">
        <f>mgL!G129</f>
        <v>-20.149999999999999</v>
      </c>
      <c r="H129" s="3">
        <f>mgL!H129</f>
        <v>-20.3</v>
      </c>
      <c r="I129" s="3" t="str">
        <f>mgL!I129</f>
        <v>GWO</v>
      </c>
      <c r="J129" s="3">
        <f>mgL!J129</f>
        <v>31929</v>
      </c>
      <c r="K129" s="3">
        <f>mgL!K129</f>
        <v>0</v>
      </c>
      <c r="L129" s="3">
        <f>mgL!L129</f>
        <v>0</v>
      </c>
      <c r="M129" s="3">
        <f>IF(mgL!M129=0,7,mgL!M129)</f>
        <v>7.38</v>
      </c>
      <c r="N129" s="3">
        <f>IF(mgL!N129&lt;0.1,10,mgL!N129)</f>
        <v>10</v>
      </c>
      <c r="O129" s="4">
        <f>mgL!O129/22.989</f>
        <v>1.0004784897124712</v>
      </c>
      <c r="P129" s="4">
        <f>mgL!P129/39.098</f>
        <v>2.8134431428717584E-2</v>
      </c>
      <c r="Q129" s="4">
        <f>mgL!Q129/24.305</f>
        <v>0.26332030446410204</v>
      </c>
      <c r="R129" s="4">
        <f>mgL!R129/40.078</f>
        <v>2.4951344877488895</v>
      </c>
      <c r="S129" s="4">
        <f>mgL!S129/(14.007+4*1.008)</f>
        <v>1.0532734630522756E-2</v>
      </c>
      <c r="T129" s="5">
        <f>mgL!T129/35.453</f>
        <v>1.8052068936338248</v>
      </c>
      <c r="U129" s="5">
        <f>mgL!U129/(1.008+12.011+3*15.999)</f>
        <v>3.8678379441457977</v>
      </c>
      <c r="V129" s="5">
        <f>mgL!V129/(12.011+3*15.999)</f>
        <v>0</v>
      </c>
      <c r="W129" s="5">
        <f>mgL!W129/(32.066+4*15.999)</f>
        <v>0.59336678395203091</v>
      </c>
      <c r="X129" s="5">
        <f>mgL!X129/(14.007+3*15.999)</f>
        <v>0</v>
      </c>
      <c r="Y129" s="6">
        <f>mgL!Y129/(14.007+2*15.999)</f>
        <v>0</v>
      </c>
      <c r="Z129" s="6">
        <f>mgL!Z129/55.847</f>
        <v>0.10027396279119737</v>
      </c>
      <c r="AA129" s="6">
        <f>mgL!AA129/54.931</f>
        <v>5.461397025359087E-3</v>
      </c>
      <c r="AB129" s="6">
        <f>mgL!AB129/26.982</f>
        <v>0</v>
      </c>
      <c r="AC129" s="6">
        <f>mgL!AC129/(28.086+2*15.999)</f>
        <v>0.2596365088875574</v>
      </c>
      <c r="AD129" s="6">
        <f>mgL!AD129/(30.974+4*15.999)</f>
        <v>1.0529640939243973E-3</v>
      </c>
      <c r="AE129" s="6">
        <f>mgL!AE129/30.974</f>
        <v>0</v>
      </c>
      <c r="AF129" s="6">
        <f>mgL!AF129/12.011</f>
        <v>0</v>
      </c>
      <c r="AG129" s="6">
        <f>mgL!AG129/18.998</f>
        <v>0</v>
      </c>
      <c r="AH129" s="6">
        <f>mgL!AH129/(32.066+1.008)</f>
        <v>0</v>
      </c>
      <c r="AI129" s="6">
        <f>mgL!AI129/207.2</f>
        <v>0</v>
      </c>
      <c r="AJ129" s="6">
        <f>mgL!AJ129/65.39</f>
        <v>0</v>
      </c>
      <c r="AK129" s="6">
        <f>mgL!AK129/112.411</f>
        <v>0</v>
      </c>
      <c r="AL129" s="10">
        <f>mgL!AL129/(2*15.999)</f>
        <v>0</v>
      </c>
      <c r="AM129" s="10">
        <f>mgL!AM129/(12.011+2*15.999)</f>
        <v>0.19995909927514827</v>
      </c>
      <c r="AN129" s="10">
        <f>mgL!AN129/(2*1.008+32.066)</f>
        <v>0</v>
      </c>
      <c r="AO129" s="10">
        <f>mgL!AO129/(12.011+4*1.008)</f>
        <v>0</v>
      </c>
      <c r="AP129" s="11" t="str">
        <f t="shared" si="4"/>
        <v>F2-CaHCO3</v>
      </c>
      <c r="AQ129" s="3">
        <f t="shared" si="5"/>
        <v>1.4</v>
      </c>
    </row>
    <row r="130" spans="1:43" x14ac:dyDescent="0.25">
      <c r="A130" s="3">
        <f>mgL!A130</f>
        <v>127</v>
      </c>
      <c r="B130" s="3" t="str">
        <f>mgL!B130</f>
        <v>A7</v>
      </c>
      <c r="C130" s="3">
        <f>mgL!C130</f>
        <v>15</v>
      </c>
      <c r="D130" s="3">
        <f>mgL!D130</f>
        <v>313775</v>
      </c>
      <c r="E130" s="3">
        <f>mgL!E130</f>
        <v>5803407</v>
      </c>
      <c r="F130" s="3">
        <f>mgL!F130</f>
        <v>6.85</v>
      </c>
      <c r="G130" s="3">
        <f>mgL!G130</f>
        <v>-24.15</v>
      </c>
      <c r="H130" s="3">
        <f>mgL!H130</f>
        <v>-24.3</v>
      </c>
      <c r="I130" s="3" t="str">
        <f>mgL!I130</f>
        <v>GWO</v>
      </c>
      <c r="J130" s="3">
        <f>mgL!J130</f>
        <v>31929</v>
      </c>
      <c r="K130" s="3">
        <f>mgL!K130</f>
        <v>0</v>
      </c>
      <c r="L130" s="3">
        <f>mgL!L130</f>
        <v>0</v>
      </c>
      <c r="M130" s="3">
        <f>IF(mgL!M130=0,7,mgL!M130)</f>
        <v>7.43</v>
      </c>
      <c r="N130" s="3">
        <f>IF(mgL!N130&lt;0.1,10,mgL!N130)</f>
        <v>10</v>
      </c>
      <c r="O130" s="4">
        <f>mgL!O130/22.989</f>
        <v>0.78298316586193395</v>
      </c>
      <c r="P130" s="4">
        <f>mgL!P130/39.098</f>
        <v>3.3249782597575328E-2</v>
      </c>
      <c r="Q130" s="4">
        <f>mgL!Q130/24.305</f>
        <v>0.3085784817938696</v>
      </c>
      <c r="R130" s="4">
        <f>mgL!R130/40.078</f>
        <v>2.4951344877488895</v>
      </c>
      <c r="S130" s="4">
        <f>mgL!S130/(14.007+4*1.008)</f>
        <v>3.2706912800044341E-2</v>
      </c>
      <c r="T130" s="5">
        <f>mgL!T130/35.453</f>
        <v>1.4667306010774828</v>
      </c>
      <c r="U130" s="5">
        <f>mgL!U130/(1.008+12.011+3*15.999)</f>
        <v>4.2120099645994493</v>
      </c>
      <c r="V130" s="5">
        <f>mgL!V130/(12.011+3*15.999)</f>
        <v>0</v>
      </c>
      <c r="W130" s="5">
        <f>mgL!W130/(32.066+4*15.999)</f>
        <v>0.54131706606150187</v>
      </c>
      <c r="X130" s="5">
        <f>mgL!X130/(14.007+3*15.999)</f>
        <v>0</v>
      </c>
      <c r="Y130" s="6">
        <f>mgL!Y130/(14.007+2*15.999)</f>
        <v>0</v>
      </c>
      <c r="Z130" s="6">
        <f>mgL!Z130/55.847</f>
        <v>6.4461833222912601E-2</v>
      </c>
      <c r="AA130" s="6">
        <f>mgL!AA130/54.931</f>
        <v>4.1870710527753003E-3</v>
      </c>
      <c r="AB130" s="6">
        <f>mgL!AB130/26.982</f>
        <v>0</v>
      </c>
      <c r="AC130" s="6">
        <f>mgL!AC130/(28.086+2*15.999)</f>
        <v>0.32454563610944676</v>
      </c>
      <c r="AD130" s="6">
        <f>mgL!AD130/(30.974+4*15.999)</f>
        <v>1.6847425502790356E-3</v>
      </c>
      <c r="AE130" s="6">
        <f>mgL!AE130/30.974</f>
        <v>0</v>
      </c>
      <c r="AF130" s="6">
        <f>mgL!AF130/12.011</f>
        <v>0</v>
      </c>
      <c r="AG130" s="6">
        <f>mgL!AG130/18.998</f>
        <v>0</v>
      </c>
      <c r="AH130" s="6">
        <f>mgL!AH130/(32.066+1.008)</f>
        <v>0</v>
      </c>
      <c r="AI130" s="6">
        <f>mgL!AI130/207.2</f>
        <v>0</v>
      </c>
      <c r="AJ130" s="6">
        <f>mgL!AJ130/65.39</f>
        <v>0</v>
      </c>
      <c r="AK130" s="6">
        <f>mgL!AK130/112.411</f>
        <v>0</v>
      </c>
      <c r="AL130" s="10">
        <f>mgL!AL130/(2*15.999)</f>
        <v>0</v>
      </c>
      <c r="AM130" s="10">
        <f>mgL!AM130/(12.011+2*15.999)</f>
        <v>9.9979549637574133E-2</v>
      </c>
      <c r="AN130" s="10">
        <f>mgL!AN130/(2*1.008+32.066)</f>
        <v>0</v>
      </c>
      <c r="AO130" s="10">
        <f>mgL!AO130/(12.011+4*1.008)</f>
        <v>0</v>
      </c>
      <c r="AP130" s="11" t="str">
        <f t="shared" si="4"/>
        <v>F3-CaHCO3</v>
      </c>
      <c r="AQ130" s="3">
        <f t="shared" si="5"/>
        <v>1.4</v>
      </c>
    </row>
    <row r="131" spans="1:43" x14ac:dyDescent="0.25">
      <c r="A131" s="3">
        <f>mgL!A131</f>
        <v>128</v>
      </c>
      <c r="B131" s="3" t="str">
        <f>mgL!B131</f>
        <v>A8</v>
      </c>
      <c r="C131" s="3">
        <f>mgL!C131</f>
        <v>1</v>
      </c>
      <c r="D131" s="3">
        <f>mgL!D131</f>
        <v>312821</v>
      </c>
      <c r="E131" s="3">
        <f>mgL!E131</f>
        <v>5803555</v>
      </c>
      <c r="F131" s="3">
        <f>mgL!F131</f>
        <v>4.2</v>
      </c>
      <c r="G131" s="3">
        <f>mgL!G131</f>
        <v>2.2000000000000002</v>
      </c>
      <c r="H131" s="3">
        <f>mgL!H131</f>
        <v>2.0499999999999998</v>
      </c>
      <c r="I131" s="3" t="str">
        <f>mgL!I131</f>
        <v>GWO</v>
      </c>
      <c r="J131" s="3">
        <f>mgL!J131</f>
        <v>31929</v>
      </c>
      <c r="K131" s="3">
        <f>mgL!K131</f>
        <v>0</v>
      </c>
      <c r="L131" s="3">
        <f>mgL!L131</f>
        <v>0</v>
      </c>
      <c r="M131" s="3">
        <f>IF(mgL!M131=0,7,mgL!M131)</f>
        <v>7.38</v>
      </c>
      <c r="N131" s="3">
        <f>IF(mgL!N131&lt;0.1,10,mgL!N131)</f>
        <v>10</v>
      </c>
      <c r="O131" s="4">
        <f>mgL!O131/22.989</f>
        <v>1.1744747487929008</v>
      </c>
      <c r="P131" s="4">
        <f>mgL!P131/39.098</f>
        <v>0.76730267532866137</v>
      </c>
      <c r="Q131" s="4">
        <f>mgL!Q131/24.305</f>
        <v>0.24686278543509566</v>
      </c>
      <c r="R131" s="4">
        <f>mgL!R131/40.078</f>
        <v>2.7446479365237786</v>
      </c>
      <c r="S131" s="4">
        <f>mgL!S131/(14.007+4*1.008)</f>
        <v>1.4413215810189034E-2</v>
      </c>
      <c r="T131" s="5">
        <f>mgL!T131/35.453</f>
        <v>1.2974924547993116</v>
      </c>
      <c r="U131" s="5">
        <f>mgL!U131/(1.008+12.011+3*15.999)</f>
        <v>4.3267339714173332</v>
      </c>
      <c r="V131" s="5">
        <f>mgL!V131/(12.011+3*15.999)</f>
        <v>0</v>
      </c>
      <c r="W131" s="5">
        <f>mgL!W131/(32.066+4*15.999)</f>
        <v>1.2491932293726966</v>
      </c>
      <c r="X131" s="5">
        <f>mgL!X131/(14.007+3*15.999)</f>
        <v>0</v>
      </c>
      <c r="Y131" s="6">
        <f>mgL!Y131/(14.007+2*15.999)</f>
        <v>0</v>
      </c>
      <c r="Z131" s="6">
        <f>mgL!Z131/55.847</f>
        <v>3.402152308987054E-2</v>
      </c>
      <c r="AA131" s="6">
        <f>mgL!AA131/54.931</f>
        <v>1.0012561213158327E-2</v>
      </c>
      <c r="AB131" s="6">
        <f>mgL!AB131/26.982</f>
        <v>0</v>
      </c>
      <c r="AC131" s="6">
        <f>mgL!AC131/(28.086+2*15.999)</f>
        <v>0.11317488848944809</v>
      </c>
      <c r="AD131" s="6">
        <f>mgL!AD131/(30.974+4*15.999)</f>
        <v>5.2648204696219866E-4</v>
      </c>
      <c r="AE131" s="6">
        <f>mgL!AE131/30.974</f>
        <v>0</v>
      </c>
      <c r="AF131" s="6">
        <f>mgL!AF131/12.011</f>
        <v>0</v>
      </c>
      <c r="AG131" s="6">
        <f>mgL!AG131/18.998</f>
        <v>0</v>
      </c>
      <c r="AH131" s="6">
        <f>mgL!AH131/(32.066+1.008)</f>
        <v>0</v>
      </c>
      <c r="AI131" s="6">
        <f>mgL!AI131/207.2</f>
        <v>0</v>
      </c>
      <c r="AJ131" s="6">
        <f>mgL!AJ131/65.39</f>
        <v>0</v>
      </c>
      <c r="AK131" s="6">
        <f>mgL!AK131/112.411</f>
        <v>0</v>
      </c>
      <c r="AL131" s="10">
        <f>mgL!AL131/(2*15.999)</f>
        <v>0</v>
      </c>
      <c r="AM131" s="10">
        <f>mgL!AM131/(12.011+2*15.999)</f>
        <v>4.9989774818787067E-2</v>
      </c>
      <c r="AN131" s="10">
        <f>mgL!AN131/(2*1.008+32.066)</f>
        <v>0</v>
      </c>
      <c r="AO131" s="10">
        <f>mgL!AO131/(12.011+4*1.008)</f>
        <v>0</v>
      </c>
      <c r="AP131" s="11" t="str">
        <f t="shared" si="4"/>
        <v>F3-CaHCO3+</v>
      </c>
      <c r="AQ131" s="3">
        <f t="shared" si="5"/>
        <v>2.1</v>
      </c>
    </row>
    <row r="132" spans="1:43" x14ac:dyDescent="0.25">
      <c r="A132" s="3">
        <f>mgL!A132</f>
        <v>129</v>
      </c>
      <c r="B132" s="3" t="str">
        <f>mgL!B132</f>
        <v>A8</v>
      </c>
      <c r="C132" s="3">
        <f>mgL!C132</f>
        <v>2</v>
      </c>
      <c r="D132" s="3">
        <f>mgL!D132</f>
        <v>312821</v>
      </c>
      <c r="E132" s="3">
        <f>mgL!E132</f>
        <v>5803555</v>
      </c>
      <c r="F132" s="3">
        <f>mgL!F132</f>
        <v>4.2</v>
      </c>
      <c r="G132" s="3">
        <f>mgL!G132</f>
        <v>1.2</v>
      </c>
      <c r="H132" s="3">
        <f>mgL!H132</f>
        <v>1.05</v>
      </c>
      <c r="I132" s="3" t="str">
        <f>mgL!I132</f>
        <v>GWO</v>
      </c>
      <c r="J132" s="3">
        <f>mgL!J132</f>
        <v>31929</v>
      </c>
      <c r="K132" s="3">
        <f>mgL!K132</f>
        <v>0</v>
      </c>
      <c r="L132" s="3">
        <f>mgL!L132</f>
        <v>0</v>
      </c>
      <c r="M132" s="3">
        <f>IF(mgL!M132=0,7,mgL!M132)</f>
        <v>7.33</v>
      </c>
      <c r="N132" s="3">
        <f>IF(mgL!N132&lt;0.1,10,mgL!N132)</f>
        <v>10</v>
      </c>
      <c r="O132" s="4">
        <f>mgL!O132/22.989</f>
        <v>1.1744747487929008</v>
      </c>
      <c r="P132" s="4">
        <f>mgL!P132/39.098</f>
        <v>0.15601821065016114</v>
      </c>
      <c r="Q132" s="4">
        <f>mgL!Q132/24.305</f>
        <v>0.19337584859082493</v>
      </c>
      <c r="R132" s="4">
        <f>mgL!R132/40.078</f>
        <v>2.7446479365237786</v>
      </c>
      <c r="S132" s="4">
        <f>mgL!S132/(14.007+4*1.008)</f>
        <v>6.097898996618438E-2</v>
      </c>
      <c r="T132" s="5">
        <f>mgL!T132/35.453</f>
        <v>1.4103178856514258</v>
      </c>
      <c r="U132" s="5">
        <f>mgL!U132/(1.008+12.011+3*15.999)</f>
        <v>4.752851711026616</v>
      </c>
      <c r="V132" s="5">
        <f>mgL!V132/(12.011+3*15.999)</f>
        <v>0</v>
      </c>
      <c r="W132" s="5">
        <f>mgL!W132/(32.066+4*15.999)</f>
        <v>0.67664633257687734</v>
      </c>
      <c r="X132" s="5">
        <f>mgL!X132/(14.007+3*15.999)</f>
        <v>0</v>
      </c>
      <c r="Y132" s="6">
        <f>mgL!Y132/(14.007+2*15.999)</f>
        <v>0</v>
      </c>
      <c r="Z132" s="6">
        <f>mgL!Z132/55.847</f>
        <v>4.8346374917184451E-2</v>
      </c>
      <c r="AA132" s="6">
        <f>mgL!AA132/54.931</f>
        <v>7.0998161329668139E-3</v>
      </c>
      <c r="AB132" s="6">
        <f>mgL!AB132/26.982</f>
        <v>0</v>
      </c>
      <c r="AC132" s="6">
        <f>mgL!AC132/(28.086+2*15.999)</f>
        <v>9.9860195725983619E-2</v>
      </c>
      <c r="AD132" s="6">
        <f>mgL!AD132/(30.974+4*15.999)</f>
        <v>5.2648204696219866E-4</v>
      </c>
      <c r="AE132" s="6">
        <f>mgL!AE132/30.974</f>
        <v>0</v>
      </c>
      <c r="AF132" s="6">
        <f>mgL!AF132/12.011</f>
        <v>0</v>
      </c>
      <c r="AG132" s="6">
        <f>mgL!AG132/18.998</f>
        <v>0</v>
      </c>
      <c r="AH132" s="6">
        <f>mgL!AH132/(32.066+1.008)</f>
        <v>0</v>
      </c>
      <c r="AI132" s="6">
        <f>mgL!AI132/207.2</f>
        <v>0</v>
      </c>
      <c r="AJ132" s="6">
        <f>mgL!AJ132/65.39</f>
        <v>0</v>
      </c>
      <c r="AK132" s="6">
        <f>mgL!AK132/112.411</f>
        <v>0</v>
      </c>
      <c r="AL132" s="10">
        <f>mgL!AL132/(2*15.999)</f>
        <v>0</v>
      </c>
      <c r="AM132" s="10">
        <f>mgL!AM132/(12.011+2*15.999)</f>
        <v>0</v>
      </c>
      <c r="AN132" s="10">
        <f>mgL!AN132/(2*1.008+32.066)</f>
        <v>0</v>
      </c>
      <c r="AO132" s="10">
        <f>mgL!AO132/(12.011+4*1.008)</f>
        <v>0</v>
      </c>
      <c r="AP132" s="11" t="str">
        <f t="shared" si="4"/>
        <v>F3-CaHCO3</v>
      </c>
      <c r="AQ132" s="3">
        <f t="shared" si="5"/>
        <v>1.5</v>
      </c>
    </row>
    <row r="133" spans="1:43" x14ac:dyDescent="0.25">
      <c r="A133" s="3">
        <f>mgL!A133</f>
        <v>130</v>
      </c>
      <c r="B133" s="3" t="str">
        <f>mgL!B133</f>
        <v>A8</v>
      </c>
      <c r="C133" s="3">
        <f>mgL!C133</f>
        <v>3</v>
      </c>
      <c r="D133" s="3">
        <f>mgL!D133</f>
        <v>312821</v>
      </c>
      <c r="E133" s="3">
        <f>mgL!E133</f>
        <v>5803555</v>
      </c>
      <c r="F133" s="3">
        <f>mgL!F133</f>
        <v>4.2</v>
      </c>
      <c r="G133" s="3">
        <f>mgL!G133</f>
        <v>0.2</v>
      </c>
      <c r="H133" s="3">
        <f>mgL!H133</f>
        <v>5.0000000000000183E-2</v>
      </c>
      <c r="I133" s="3" t="str">
        <f>mgL!I133</f>
        <v>GWO</v>
      </c>
      <c r="J133" s="3">
        <f>mgL!J133</f>
        <v>31929</v>
      </c>
      <c r="K133" s="3">
        <f>mgL!K133</f>
        <v>0</v>
      </c>
      <c r="L133" s="3">
        <f>mgL!L133</f>
        <v>0</v>
      </c>
      <c r="M133" s="3">
        <f>IF(mgL!M133=0,7,mgL!M133)</f>
        <v>7.48</v>
      </c>
      <c r="N133" s="3">
        <f>IF(mgL!N133&lt;0.1,10,mgL!N133)</f>
        <v>10</v>
      </c>
      <c r="O133" s="4">
        <f>mgL!O133/22.989</f>
        <v>1.2614728783331157</v>
      </c>
      <c r="P133" s="4">
        <f>mgL!P133/39.098</f>
        <v>0.10486469896158371</v>
      </c>
      <c r="Q133" s="4">
        <f>mgL!Q133/24.305</f>
        <v>0.20571898786257972</v>
      </c>
      <c r="R133" s="4">
        <f>mgL!R133/40.078</f>
        <v>2.7446479365237786</v>
      </c>
      <c r="S133" s="4">
        <f>mgL!S133/(14.007+4*1.008)</f>
        <v>3.3261267254282384E-2</v>
      </c>
      <c r="T133" s="5">
        <f>mgL!T133/35.453</f>
        <v>1.4667306010774828</v>
      </c>
      <c r="U133" s="5">
        <f>mgL!U133/(1.008+12.011+3*15.999)</f>
        <v>4.5889602727153536</v>
      </c>
      <c r="V133" s="5">
        <f>mgL!V133/(12.011+3*15.999)</f>
        <v>0</v>
      </c>
      <c r="W133" s="5">
        <f>mgL!W133/(32.066+4*15.999)</f>
        <v>0.64541650184255994</v>
      </c>
      <c r="X133" s="5">
        <f>mgL!X133/(14.007+3*15.999)</f>
        <v>0</v>
      </c>
      <c r="Y133" s="6">
        <f>mgL!Y133/(14.007+2*15.999)</f>
        <v>0</v>
      </c>
      <c r="Z133" s="6">
        <f>mgL!Z133/55.847</f>
        <v>8.0577291528640752E-3</v>
      </c>
      <c r="AA133" s="6">
        <f>mgL!AA133/54.931</f>
        <v>8.7382352405745399E-3</v>
      </c>
      <c r="AB133" s="6">
        <f>mgL!AB133/26.982</f>
        <v>0</v>
      </c>
      <c r="AC133" s="6">
        <f>mgL!AC133/(28.086+2*15.999)</f>
        <v>8.4881166367086064E-2</v>
      </c>
      <c r="AD133" s="6">
        <f>mgL!AD133/(30.974+4*15.999)</f>
        <v>4.211856375697589E-4</v>
      </c>
      <c r="AE133" s="6">
        <f>mgL!AE133/30.974</f>
        <v>0</v>
      </c>
      <c r="AF133" s="6">
        <f>mgL!AF133/12.011</f>
        <v>0</v>
      </c>
      <c r="AG133" s="6">
        <f>mgL!AG133/18.998</f>
        <v>0</v>
      </c>
      <c r="AH133" s="6">
        <f>mgL!AH133/(32.066+1.008)</f>
        <v>0</v>
      </c>
      <c r="AI133" s="6">
        <f>mgL!AI133/207.2</f>
        <v>0</v>
      </c>
      <c r="AJ133" s="6">
        <f>mgL!AJ133/65.39</f>
        <v>0</v>
      </c>
      <c r="AK133" s="6">
        <f>mgL!AK133/112.411</f>
        <v>0</v>
      </c>
      <c r="AL133" s="10">
        <f>mgL!AL133/(2*15.999)</f>
        <v>0</v>
      </c>
      <c r="AM133" s="10">
        <f>mgL!AM133/(12.011+2*15.999)</f>
        <v>0</v>
      </c>
      <c r="AN133" s="10">
        <f>mgL!AN133/(2*1.008+32.066)</f>
        <v>0</v>
      </c>
      <c r="AO133" s="10">
        <f>mgL!AO133/(12.011+4*1.008)</f>
        <v>0</v>
      </c>
      <c r="AP133" s="11" t="str">
        <f t="shared" ref="AP133:AP196" si="6">CONCATENATE(IF(T133&gt;564.17,"H",IF(T133&gt;282.087,"S",IF(T133&gt;28.21,"b",IF(T133&gt;8.463,"B",IF(T133&gt;4.231,"f",IF(T133&gt;0.846,"F",IF(T133&gt;0.141,"g","G"))))))),IF(U133&lt;=0.5,"*",IF(U133&lt;=1,"0",IF(U133&gt;512,"9",INT(LOG(U133)/LOG(2)+1)))),"-",IF((O133+P133+S133)&gt;(Q133*2+R133*2+10^(-M133)*1000+AB133*3+Z133*2+AA133*2),IF(S133&gt;(O133+P133),"NH4",IF(O133&gt;P133,"Na","K")),IF((R133*2+Q133*2)&gt;(10^(-M133)*1000+AB133*3+Z133*2+AA133*2),IF(R133&gt;Q133,"Ca","Mg"),IF((10^(-M133)*1000+AB133*3)&gt;=(Z133*2+AA133*2),IF((AB133*3)&gt;10^(-M133)*1000,"AL","Fe"),IF(Z133&gt;AA133,"Fe","Mn")))),IF(T133&gt;(W133*2+X133+U133+V133*2),"Cl",IF((U133+V133*2)&gt;(T133+W133*2+X133),IF(U133&gt;V133*2,"HCO3","CO3"),IF((W133*2+X133)&gt;(T133+U133+V133*2),IF((W133*2)&gt;X133,"SO4","NO3"),"MIX"))),IF(ABS((O133+P133+2*Q133)-1.0716*T133)&lt;(0.5),"",IF(((O133+P133+2*Q133)-1.0716*T133)&lt;-0.5,"-","+")))</f>
        <v>F3-CaHCO3</v>
      </c>
      <c r="AQ133" s="3">
        <f t="shared" ref="AQ133:AQ196" si="7">ROUND((1.333*ABS(M133-7)+IF(IF(0.67*(W133-0.0232*T133)&gt;0,10*(X133+0.67*(W133-0.0232*T133)),10*X133)&lt;1,0,LN(IF(0.67*(W133-0.0232*T133)&gt;0,10*(X133+0.67*(W133-0.0232*T133)),10*X133))/LN(2)))/(2-2/6),1)</f>
        <v>1.6</v>
      </c>
    </row>
    <row r="134" spans="1:43" x14ac:dyDescent="0.25">
      <c r="A134" s="3">
        <f>mgL!A134</f>
        <v>131</v>
      </c>
      <c r="B134" s="3" t="str">
        <f>mgL!B134</f>
        <v>A8</v>
      </c>
      <c r="C134" s="3">
        <f>mgL!C134</f>
        <v>4</v>
      </c>
      <c r="D134" s="3">
        <f>mgL!D134</f>
        <v>312821</v>
      </c>
      <c r="E134" s="3">
        <f>mgL!E134</f>
        <v>5803555</v>
      </c>
      <c r="F134" s="3">
        <f>mgL!F134</f>
        <v>4.2</v>
      </c>
      <c r="G134" s="3">
        <f>mgL!G134</f>
        <v>-1.8</v>
      </c>
      <c r="H134" s="3">
        <f>mgL!H134</f>
        <v>-1.95</v>
      </c>
      <c r="I134" s="3" t="str">
        <f>mgL!I134</f>
        <v>GWO</v>
      </c>
      <c r="J134" s="3">
        <f>mgL!J134</f>
        <v>31929</v>
      </c>
      <c r="K134" s="3">
        <f>mgL!K134</f>
        <v>0</v>
      </c>
      <c r="L134" s="3">
        <f>mgL!L134</f>
        <v>0</v>
      </c>
      <c r="M134" s="3">
        <f>IF(mgL!M134=0,7,mgL!M134)</f>
        <v>7.43</v>
      </c>
      <c r="N134" s="3">
        <f>IF(mgL!N134&lt;0.1,10,mgL!N134)</f>
        <v>10</v>
      </c>
      <c r="O134" s="4">
        <f>mgL!O134/22.989</f>
        <v>2.6099438862064464</v>
      </c>
      <c r="P134" s="4">
        <f>mgL!P134/39.098</f>
        <v>6.9057240779579518E-2</v>
      </c>
      <c r="Q134" s="4">
        <f>mgL!Q134/24.305</f>
        <v>0.23040526640608927</v>
      </c>
      <c r="R134" s="4">
        <f>mgL!R134/40.078</f>
        <v>2.6697939018913117</v>
      </c>
      <c r="S134" s="4">
        <f>mgL!S134/(14.007+4*1.008)</f>
        <v>2.0511114806807472E-2</v>
      </c>
      <c r="T134" s="5">
        <f>mgL!T134/35.453</f>
        <v>3.666826502693707</v>
      </c>
      <c r="U134" s="5">
        <f>mgL!U134/(1.008+12.011+3*15.999)</f>
        <v>3.3269961977186311</v>
      </c>
      <c r="V134" s="5">
        <f>mgL!V134/(12.011+3*15.999)</f>
        <v>0</v>
      </c>
      <c r="W134" s="5">
        <f>mgL!W134/(32.066+4*15.999)</f>
        <v>0.83279548624846444</v>
      </c>
      <c r="X134" s="5">
        <f>mgL!X134/(14.007+3*15.999)</f>
        <v>0</v>
      </c>
      <c r="Y134" s="6">
        <f>mgL!Y134/(14.007+2*15.999)</f>
        <v>0</v>
      </c>
      <c r="Z134" s="6">
        <f>mgL!Z134/55.847</f>
        <v>3.2230916611456301E-2</v>
      </c>
      <c r="AA134" s="6">
        <f>mgL!AA134/54.931</f>
        <v>8.5561886730625685E-3</v>
      </c>
      <c r="AB134" s="6">
        <f>mgL!AB134/26.982</f>
        <v>0</v>
      </c>
      <c r="AC134" s="6">
        <f>mgL!AC134/(28.086+2*15.999)</f>
        <v>0.12482524465747952</v>
      </c>
      <c r="AD134" s="6">
        <f>mgL!AD134/(30.974+4*15.999)</f>
        <v>5.2648204696219866E-4</v>
      </c>
      <c r="AE134" s="6">
        <f>mgL!AE134/30.974</f>
        <v>0</v>
      </c>
      <c r="AF134" s="6">
        <f>mgL!AF134/12.011</f>
        <v>0</v>
      </c>
      <c r="AG134" s="6">
        <f>mgL!AG134/18.998</f>
        <v>0</v>
      </c>
      <c r="AH134" s="6">
        <f>mgL!AH134/(32.066+1.008)</f>
        <v>0</v>
      </c>
      <c r="AI134" s="6">
        <f>mgL!AI134/207.2</f>
        <v>0</v>
      </c>
      <c r="AJ134" s="6">
        <f>mgL!AJ134/65.39</f>
        <v>0</v>
      </c>
      <c r="AK134" s="6">
        <f>mgL!AK134/112.411</f>
        <v>0</v>
      </c>
      <c r="AL134" s="10">
        <f>mgL!AL134/(2*15.999)</f>
        <v>0</v>
      </c>
      <c r="AM134" s="10">
        <f>mgL!AM134/(12.011+2*15.999)</f>
        <v>0</v>
      </c>
      <c r="AN134" s="10">
        <f>mgL!AN134/(2*1.008+32.066)</f>
        <v>0</v>
      </c>
      <c r="AO134" s="10">
        <f>mgL!AO134/(12.011+4*1.008)</f>
        <v>0</v>
      </c>
      <c r="AP134" s="11" t="str">
        <f t="shared" si="6"/>
        <v>F2-CaMIX-</v>
      </c>
      <c r="AQ134" s="3">
        <f t="shared" si="7"/>
        <v>1.7</v>
      </c>
    </row>
    <row r="135" spans="1:43" x14ac:dyDescent="0.25">
      <c r="A135" s="3">
        <f>mgL!A135</f>
        <v>132</v>
      </c>
      <c r="B135" s="3" t="str">
        <f>mgL!B135</f>
        <v>A8</v>
      </c>
      <c r="C135" s="3">
        <f>mgL!C135</f>
        <v>5</v>
      </c>
      <c r="D135" s="3">
        <f>mgL!D135</f>
        <v>312821</v>
      </c>
      <c r="E135" s="3">
        <f>mgL!E135</f>
        <v>5803555</v>
      </c>
      <c r="F135" s="3">
        <f>mgL!F135</f>
        <v>4.2</v>
      </c>
      <c r="G135" s="3">
        <f>mgL!G135</f>
        <v>-3.8</v>
      </c>
      <c r="H135" s="3">
        <f>mgL!H135</f>
        <v>-3.95</v>
      </c>
      <c r="I135" s="3" t="str">
        <f>mgL!I135</f>
        <v>GWO</v>
      </c>
      <c r="J135" s="3">
        <f>mgL!J135</f>
        <v>31929</v>
      </c>
      <c r="K135" s="3">
        <f>mgL!K135</f>
        <v>0</v>
      </c>
      <c r="L135" s="3">
        <f>mgL!L135</f>
        <v>0</v>
      </c>
      <c r="M135" s="3">
        <f>IF(mgL!M135=0,7,mgL!M135)</f>
        <v>7.23</v>
      </c>
      <c r="N135" s="3">
        <f>IF(mgL!N135&lt;0.1,10,mgL!N135)</f>
        <v>10</v>
      </c>
      <c r="O135" s="4">
        <f>mgL!O135/22.989</f>
        <v>1.1744747487929008</v>
      </c>
      <c r="P135" s="4">
        <f>mgL!P135/39.098</f>
        <v>6.394188961072178E-2</v>
      </c>
      <c r="Q135" s="4">
        <f>mgL!Q135/24.305</f>
        <v>0.24274840567784409</v>
      </c>
      <c r="R135" s="4">
        <f>mgL!R135/40.078</f>
        <v>3.2436748340735564</v>
      </c>
      <c r="S135" s="4">
        <f>mgL!S135/(14.007+4*1.008)</f>
        <v>1.8848051444093353E-2</v>
      </c>
      <c r="T135" s="5">
        <f>mgL!T135/35.453</f>
        <v>1.4385242433644543</v>
      </c>
      <c r="U135" s="5">
        <f>mgL!U135/(1.008+12.011+3*15.999)</f>
        <v>5.26091516979153</v>
      </c>
      <c r="V135" s="5">
        <f>mgL!V135/(12.011+3*15.999)</f>
        <v>0</v>
      </c>
      <c r="W135" s="5">
        <f>mgL!W135/(32.066+4*15.999)</f>
        <v>0.93689492202952251</v>
      </c>
      <c r="X135" s="5">
        <f>mgL!X135/(14.007+3*15.999)</f>
        <v>0</v>
      </c>
      <c r="Y135" s="6">
        <f>mgL!Y135/(14.007+2*15.999)</f>
        <v>0</v>
      </c>
      <c r="Z135" s="6">
        <f>mgL!Z135/55.847</f>
        <v>8.0577291528640752E-2</v>
      </c>
      <c r="AA135" s="6">
        <f>mgL!AA135/54.931</f>
        <v>1.1286887185742113E-2</v>
      </c>
      <c r="AB135" s="6">
        <f>mgL!AB135/26.982</f>
        <v>0</v>
      </c>
      <c r="AC135" s="6">
        <f>mgL!AC135/(28.086+2*15.999)</f>
        <v>9.9860195725983619E-2</v>
      </c>
      <c r="AD135" s="6">
        <f>mgL!AD135/(30.974+4*15.999)</f>
        <v>6.3177845635463826E-4</v>
      </c>
      <c r="AE135" s="6">
        <f>mgL!AE135/30.974</f>
        <v>0</v>
      </c>
      <c r="AF135" s="6">
        <f>mgL!AF135/12.011</f>
        <v>0</v>
      </c>
      <c r="AG135" s="6">
        <f>mgL!AG135/18.998</f>
        <v>0</v>
      </c>
      <c r="AH135" s="6">
        <f>mgL!AH135/(32.066+1.008)</f>
        <v>0</v>
      </c>
      <c r="AI135" s="6">
        <f>mgL!AI135/207.2</f>
        <v>0</v>
      </c>
      <c r="AJ135" s="6">
        <f>mgL!AJ135/65.39</f>
        <v>0</v>
      </c>
      <c r="AK135" s="6">
        <f>mgL!AK135/112.411</f>
        <v>0</v>
      </c>
      <c r="AL135" s="10">
        <f>mgL!AL135/(2*15.999)</f>
        <v>0</v>
      </c>
      <c r="AM135" s="10">
        <f>mgL!AM135/(12.011+2*15.999)</f>
        <v>0</v>
      </c>
      <c r="AN135" s="10">
        <f>mgL!AN135/(2*1.008+32.066)</f>
        <v>0</v>
      </c>
      <c r="AO135" s="10">
        <f>mgL!AO135/(12.011+4*1.008)</f>
        <v>0</v>
      </c>
      <c r="AP135" s="11" t="str">
        <f t="shared" si="6"/>
        <v>F3-CaHCO3</v>
      </c>
      <c r="AQ135" s="3">
        <f t="shared" si="7"/>
        <v>1.7</v>
      </c>
    </row>
    <row r="136" spans="1:43" x14ac:dyDescent="0.25">
      <c r="A136" s="3">
        <f>mgL!A136</f>
        <v>133</v>
      </c>
      <c r="B136" s="3" t="str">
        <f>mgL!B136</f>
        <v>A8</v>
      </c>
      <c r="C136" s="3">
        <f>mgL!C136</f>
        <v>6</v>
      </c>
      <c r="D136" s="3">
        <f>mgL!D136</f>
        <v>312821</v>
      </c>
      <c r="E136" s="3">
        <f>mgL!E136</f>
        <v>5803555</v>
      </c>
      <c r="F136" s="3">
        <f>mgL!F136</f>
        <v>4.2</v>
      </c>
      <c r="G136" s="3">
        <f>mgL!G136</f>
        <v>-5.8</v>
      </c>
      <c r="H136" s="3">
        <f>mgL!H136</f>
        <v>-5.95</v>
      </c>
      <c r="I136" s="3" t="str">
        <f>mgL!I136</f>
        <v>GWO</v>
      </c>
      <c r="J136" s="3">
        <f>mgL!J136</f>
        <v>31929</v>
      </c>
      <c r="K136" s="3">
        <f>mgL!K136</f>
        <v>0</v>
      </c>
      <c r="L136" s="3">
        <f>mgL!L136</f>
        <v>0</v>
      </c>
      <c r="M136" s="3">
        <f>IF(mgL!M136=0,7,mgL!M136)</f>
        <v>7.28</v>
      </c>
      <c r="N136" s="3">
        <f>IF(mgL!N136&lt;0.1,10,mgL!N136)</f>
        <v>10</v>
      </c>
      <c r="O136" s="4">
        <f>mgL!O136/22.989</f>
        <v>1.1309756840227936</v>
      </c>
      <c r="P136" s="4">
        <f>mgL!P136/39.098</f>
        <v>7.161491636400838E-2</v>
      </c>
      <c r="Q136" s="4">
        <f>mgL!Q136/24.305</f>
        <v>0.34149351985188237</v>
      </c>
      <c r="R136" s="4">
        <f>mgL!R136/40.078</f>
        <v>3.4931882828484451</v>
      </c>
      <c r="S136" s="4">
        <f>mgL!S136/(14.007+4*1.008)</f>
        <v>1.6076279172903152E-2</v>
      </c>
      <c r="T136" s="5">
        <f>mgL!T136/35.453</f>
        <v>1.4667306010774828</v>
      </c>
      <c r="U136" s="5">
        <f>mgL!U136/(1.008+12.011+3*15.999)</f>
        <v>5.3756391766094138</v>
      </c>
      <c r="V136" s="5">
        <f>mgL!V136/(12.011+3*15.999)</f>
        <v>0</v>
      </c>
      <c r="W136" s="5">
        <f>mgL!W136/(32.066+4*15.999)</f>
        <v>1.0409943578105805</v>
      </c>
      <c r="X136" s="5">
        <f>mgL!X136/(14.007+3*15.999)</f>
        <v>0</v>
      </c>
      <c r="Y136" s="6">
        <f>mgL!Y136/(14.007+2*15.999)</f>
        <v>0</v>
      </c>
      <c r="Z136" s="6">
        <f>mgL!Z136/55.847</f>
        <v>7.1624259136569557E-2</v>
      </c>
      <c r="AA136" s="6">
        <f>mgL!AA136/54.931</f>
        <v>1.1286887185742113E-2</v>
      </c>
      <c r="AB136" s="6">
        <f>mgL!AB136/26.982</f>
        <v>0</v>
      </c>
      <c r="AC136" s="6">
        <f>mgL!AC136/(28.086+2*15.999)</f>
        <v>0.10318886891684974</v>
      </c>
      <c r="AD136" s="6">
        <f>mgL!AD136/(30.974+4*15.999)</f>
        <v>5.2648204696219866E-4</v>
      </c>
      <c r="AE136" s="6">
        <f>mgL!AE136/30.974</f>
        <v>0</v>
      </c>
      <c r="AF136" s="6">
        <f>mgL!AF136/12.011</f>
        <v>0</v>
      </c>
      <c r="AG136" s="6">
        <f>mgL!AG136/18.998</f>
        <v>0</v>
      </c>
      <c r="AH136" s="6">
        <f>mgL!AH136/(32.066+1.008)</f>
        <v>0</v>
      </c>
      <c r="AI136" s="6">
        <f>mgL!AI136/207.2</f>
        <v>0</v>
      </c>
      <c r="AJ136" s="6">
        <f>mgL!AJ136/65.39</f>
        <v>0</v>
      </c>
      <c r="AK136" s="6">
        <f>mgL!AK136/112.411</f>
        <v>0</v>
      </c>
      <c r="AL136" s="10">
        <f>mgL!AL136/(2*15.999)</f>
        <v>0</v>
      </c>
      <c r="AM136" s="10">
        <f>mgL!AM136/(12.011+2*15.999)</f>
        <v>0</v>
      </c>
      <c r="AN136" s="10">
        <f>mgL!AN136/(2*1.008+32.066)</f>
        <v>0</v>
      </c>
      <c r="AO136" s="10">
        <f>mgL!AO136/(12.011+4*1.008)</f>
        <v>0</v>
      </c>
      <c r="AP136" s="11" t="str">
        <f t="shared" si="6"/>
        <v>F3-CaHCO3</v>
      </c>
      <c r="AQ136" s="3">
        <f t="shared" si="7"/>
        <v>1.9</v>
      </c>
    </row>
    <row r="137" spans="1:43" x14ac:dyDescent="0.25">
      <c r="A137" s="3">
        <f>mgL!A137</f>
        <v>134</v>
      </c>
      <c r="B137" s="3" t="str">
        <f>mgL!B137</f>
        <v>A8</v>
      </c>
      <c r="C137" s="3">
        <f>mgL!C137</f>
        <v>7</v>
      </c>
      <c r="D137" s="3">
        <f>mgL!D137</f>
        <v>312821</v>
      </c>
      <c r="E137" s="3">
        <f>mgL!E137</f>
        <v>5803555</v>
      </c>
      <c r="F137" s="3">
        <f>mgL!F137</f>
        <v>4.2</v>
      </c>
      <c r="G137" s="3">
        <f>mgL!G137</f>
        <v>-7.8</v>
      </c>
      <c r="H137" s="3">
        <f>mgL!H137</f>
        <v>-7.95</v>
      </c>
      <c r="I137" s="3" t="str">
        <f>mgL!I137</f>
        <v>GWO</v>
      </c>
      <c r="J137" s="3">
        <f>mgL!J137</f>
        <v>31929</v>
      </c>
      <c r="K137" s="3">
        <f>mgL!K137</f>
        <v>0</v>
      </c>
      <c r="L137" s="3">
        <f>mgL!L137</f>
        <v>0</v>
      </c>
      <c r="M137" s="3">
        <f>IF(mgL!M137=0,7,mgL!M137)</f>
        <v>7.43</v>
      </c>
      <c r="N137" s="3">
        <f>IF(mgL!N137&lt;0.1,10,mgL!N137)</f>
        <v>10</v>
      </c>
      <c r="O137" s="4">
        <f>mgL!O137/22.989</f>
        <v>1.0439775544825787</v>
      </c>
      <c r="P137" s="4">
        <f>mgL!P137/39.098</f>
        <v>8.696096987058162E-2</v>
      </c>
      <c r="Q137" s="4">
        <f>mgL!Q137/24.305</f>
        <v>0.28800658300761162</v>
      </c>
      <c r="R137" s="4">
        <f>mgL!R137/40.078</f>
        <v>3.1189181096861121</v>
      </c>
      <c r="S137" s="4">
        <f>mgL!S137/(14.007+4*1.008)</f>
        <v>1.6630633627141192E-2</v>
      </c>
      <c r="T137" s="5">
        <f>mgL!T137/35.453</f>
        <v>1.4949369587905112</v>
      </c>
      <c r="U137" s="5">
        <f>mgL!U137/(1.008+12.011+3*15.999)</f>
        <v>5.047856299986889</v>
      </c>
      <c r="V137" s="5">
        <f>mgL!V137/(12.011+3*15.999)</f>
        <v>0</v>
      </c>
      <c r="W137" s="5">
        <f>mgL!W137/(32.066+4*15.999)</f>
        <v>0.78074576835793541</v>
      </c>
      <c r="X137" s="5">
        <f>mgL!X137/(14.007+3*15.999)</f>
        <v>0</v>
      </c>
      <c r="Y137" s="6">
        <f>mgL!Y137/(14.007+2*15.999)</f>
        <v>0</v>
      </c>
      <c r="Z137" s="6">
        <f>mgL!Z137/55.847</f>
        <v>9.4902143355954663E-2</v>
      </c>
      <c r="AA137" s="6">
        <f>mgL!AA137/54.931</f>
        <v>9.1023283755984792E-3</v>
      </c>
      <c r="AB137" s="6">
        <f>mgL!AB137/26.982</f>
        <v>0</v>
      </c>
      <c r="AC137" s="6">
        <f>mgL!AC137/(28.086+2*15.999)</f>
        <v>9.9860195725983619E-2</v>
      </c>
      <c r="AD137" s="6">
        <f>mgL!AD137/(30.974+4*15.999)</f>
        <v>5.2648204696219866E-4</v>
      </c>
      <c r="AE137" s="6">
        <f>mgL!AE137/30.974</f>
        <v>0</v>
      </c>
      <c r="AF137" s="6">
        <f>mgL!AF137/12.011</f>
        <v>0</v>
      </c>
      <c r="AG137" s="6">
        <f>mgL!AG137/18.998</f>
        <v>0</v>
      </c>
      <c r="AH137" s="6">
        <f>mgL!AH137/(32.066+1.008)</f>
        <v>0</v>
      </c>
      <c r="AI137" s="6">
        <f>mgL!AI137/207.2</f>
        <v>0</v>
      </c>
      <c r="AJ137" s="6">
        <f>mgL!AJ137/65.39</f>
        <v>0</v>
      </c>
      <c r="AK137" s="6">
        <f>mgL!AK137/112.411</f>
        <v>0</v>
      </c>
      <c r="AL137" s="10">
        <f>mgL!AL137/(2*15.999)</f>
        <v>0</v>
      </c>
      <c r="AM137" s="10">
        <f>mgL!AM137/(12.011+2*15.999)</f>
        <v>0</v>
      </c>
      <c r="AN137" s="10">
        <f>mgL!AN137/(2*1.008+32.066)</f>
        <v>0</v>
      </c>
      <c r="AO137" s="10">
        <f>mgL!AO137/(12.011+4*1.008)</f>
        <v>0</v>
      </c>
      <c r="AP137" s="11" t="str">
        <f t="shared" si="6"/>
        <v>F3-CaHCO3</v>
      </c>
      <c r="AQ137" s="3">
        <f t="shared" si="7"/>
        <v>1.7</v>
      </c>
    </row>
    <row r="138" spans="1:43" x14ac:dyDescent="0.25">
      <c r="A138" s="3">
        <f>mgL!A138</f>
        <v>135</v>
      </c>
      <c r="B138" s="3" t="str">
        <f>mgL!B138</f>
        <v>A8</v>
      </c>
      <c r="C138" s="3">
        <f>mgL!C138</f>
        <v>8</v>
      </c>
      <c r="D138" s="3">
        <f>mgL!D138</f>
        <v>312821</v>
      </c>
      <c r="E138" s="3">
        <f>mgL!E138</f>
        <v>5803555</v>
      </c>
      <c r="F138" s="3">
        <f>mgL!F138</f>
        <v>4.2</v>
      </c>
      <c r="G138" s="3">
        <f>mgL!G138</f>
        <v>-9.8000000000000007</v>
      </c>
      <c r="H138" s="3">
        <f>mgL!H138</f>
        <v>-9.9499999999999993</v>
      </c>
      <c r="I138" s="3" t="str">
        <f>mgL!I138</f>
        <v>GWO</v>
      </c>
      <c r="J138" s="3">
        <f>mgL!J138</f>
        <v>31929</v>
      </c>
      <c r="K138" s="3">
        <f>mgL!K138</f>
        <v>0</v>
      </c>
      <c r="L138" s="3">
        <f>mgL!L138</f>
        <v>0</v>
      </c>
      <c r="M138" s="3">
        <f>IF(mgL!M138=0,7,mgL!M138)</f>
        <v>7.28</v>
      </c>
      <c r="N138" s="3">
        <f>IF(mgL!N138&lt;0.1,10,mgL!N138)</f>
        <v>10</v>
      </c>
      <c r="O138" s="4">
        <f>mgL!O138/22.989</f>
        <v>1.478968202183653</v>
      </c>
      <c r="P138" s="4">
        <f>mgL!P138/39.098</f>
        <v>7.4172591948437255E-2</v>
      </c>
      <c r="Q138" s="4">
        <f>mgL!Q138/24.305</f>
        <v>0.28389220325036002</v>
      </c>
      <c r="R138" s="4">
        <f>mgL!R138/40.078</f>
        <v>2.9941613852986673</v>
      </c>
      <c r="S138" s="4">
        <f>mgL!S138/(14.007+4*1.008)</f>
        <v>1.8848051444093353E-2</v>
      </c>
      <c r="T138" s="5">
        <f>mgL!T138/35.453</f>
        <v>1.3539051702253686</v>
      </c>
      <c r="U138" s="5">
        <f>mgL!U138/(1.008+12.011+3*15.999)</f>
        <v>5.1461911629736461</v>
      </c>
      <c r="V138" s="5">
        <f>mgL!V138/(12.011+3*15.999)</f>
        <v>0</v>
      </c>
      <c r="W138" s="5">
        <f>mgL!W138/(32.066+4*15.999)</f>
        <v>0.83279548624846444</v>
      </c>
      <c r="X138" s="5">
        <f>mgL!X138/(14.007+3*15.999)</f>
        <v>0</v>
      </c>
      <c r="Y138" s="6">
        <f>mgL!Y138/(14.007+2*15.999)</f>
        <v>0</v>
      </c>
      <c r="Z138" s="6">
        <f>mgL!Z138/55.847</f>
        <v>0.11638942109692553</v>
      </c>
      <c r="AA138" s="6">
        <f>mgL!AA138/54.931</f>
        <v>8.0100489705266613E-3</v>
      </c>
      <c r="AB138" s="6">
        <f>mgL!AB138/26.982</f>
        <v>0</v>
      </c>
      <c r="AC138" s="6">
        <f>mgL!AC138/(28.086+2*15.999)</f>
        <v>9.9860195725983619E-2</v>
      </c>
      <c r="AD138" s="6">
        <f>mgL!AD138/(30.974+4*15.999)</f>
        <v>5.2648204696219866E-4</v>
      </c>
      <c r="AE138" s="6">
        <f>mgL!AE138/30.974</f>
        <v>0</v>
      </c>
      <c r="AF138" s="6">
        <f>mgL!AF138/12.011</f>
        <v>0</v>
      </c>
      <c r="AG138" s="6">
        <f>mgL!AG138/18.998</f>
        <v>0</v>
      </c>
      <c r="AH138" s="6">
        <f>mgL!AH138/(32.066+1.008)</f>
        <v>0</v>
      </c>
      <c r="AI138" s="6">
        <f>mgL!AI138/207.2</f>
        <v>0</v>
      </c>
      <c r="AJ138" s="6">
        <f>mgL!AJ138/65.39</f>
        <v>0</v>
      </c>
      <c r="AK138" s="6">
        <f>mgL!AK138/112.411</f>
        <v>0</v>
      </c>
      <c r="AL138" s="10">
        <f>mgL!AL138/(2*15.999)</f>
        <v>0</v>
      </c>
      <c r="AM138" s="10">
        <f>mgL!AM138/(12.011+2*15.999)</f>
        <v>0</v>
      </c>
      <c r="AN138" s="10">
        <f>mgL!AN138/(2*1.008+32.066)</f>
        <v>0</v>
      </c>
      <c r="AO138" s="10">
        <f>mgL!AO138/(12.011+4*1.008)</f>
        <v>0</v>
      </c>
      <c r="AP138" s="11" t="str">
        <f t="shared" si="6"/>
        <v>F3-CaHCO3+</v>
      </c>
      <c r="AQ138" s="3">
        <f t="shared" si="7"/>
        <v>1.7</v>
      </c>
    </row>
    <row r="139" spans="1:43" x14ac:dyDescent="0.25">
      <c r="A139" s="3">
        <f>mgL!A139</f>
        <v>136</v>
      </c>
      <c r="B139" s="3" t="str">
        <f>mgL!B139</f>
        <v>A8</v>
      </c>
      <c r="C139" s="3">
        <f>mgL!C139</f>
        <v>9</v>
      </c>
      <c r="D139" s="3">
        <f>mgL!D139</f>
        <v>312821</v>
      </c>
      <c r="E139" s="3">
        <f>mgL!E139</f>
        <v>5803555</v>
      </c>
      <c r="F139" s="3">
        <f>mgL!F139</f>
        <v>4.2</v>
      </c>
      <c r="G139" s="3">
        <f>mgL!G139</f>
        <v>-13.8</v>
      </c>
      <c r="H139" s="3">
        <f>mgL!H139</f>
        <v>-13.95</v>
      </c>
      <c r="I139" s="3" t="str">
        <f>mgL!I139</f>
        <v>GWO</v>
      </c>
      <c r="J139" s="3">
        <f>mgL!J139</f>
        <v>31929</v>
      </c>
      <c r="K139" s="3">
        <f>mgL!K139</f>
        <v>0</v>
      </c>
      <c r="L139" s="3">
        <f>mgL!L139</f>
        <v>0</v>
      </c>
      <c r="M139" s="3">
        <f>IF(mgL!M139=0,7,mgL!M139)</f>
        <v>7.28</v>
      </c>
      <c r="N139" s="3">
        <f>IF(mgL!N139&lt;0.1,10,mgL!N139)</f>
        <v>10</v>
      </c>
      <c r="O139" s="4">
        <f>mgL!O139/22.989</f>
        <v>0.86998129540214886</v>
      </c>
      <c r="P139" s="4">
        <f>mgL!P139/39.098</f>
        <v>5.8826538441864029E-2</v>
      </c>
      <c r="Q139" s="4">
        <f>mgL!Q139/24.305</f>
        <v>0.2262908866488377</v>
      </c>
      <c r="R139" s="4">
        <f>mgL!R139/40.078</f>
        <v>2.7446479365237786</v>
      </c>
      <c r="S139" s="4">
        <f>mgL!S139/(14.007+4*1.008)</f>
        <v>2.4391595986473748E-2</v>
      </c>
      <c r="T139" s="5">
        <f>mgL!T139/35.453</f>
        <v>1.7205878204947394</v>
      </c>
      <c r="U139" s="5">
        <f>mgL!U139/(1.008+12.011+3*15.999)</f>
        <v>4.2775665399239546</v>
      </c>
      <c r="V139" s="5">
        <f>mgL!V139/(12.011+3*15.999)</f>
        <v>0</v>
      </c>
      <c r="W139" s="5">
        <f>mgL!W139/(32.066+4*15.999)</f>
        <v>0.52049717890529024</v>
      </c>
      <c r="X139" s="5">
        <f>mgL!X139/(14.007+3*15.999)</f>
        <v>0</v>
      </c>
      <c r="Y139" s="6">
        <f>mgL!Y139/(14.007+2*15.999)</f>
        <v>0</v>
      </c>
      <c r="Z139" s="6">
        <f>mgL!Z139/55.847</f>
        <v>9.4902143355954663E-2</v>
      </c>
      <c r="AA139" s="6">
        <f>mgL!AA139/54.931</f>
        <v>6.1895832954069656E-3</v>
      </c>
      <c r="AB139" s="6">
        <f>mgL!AB139/26.982</f>
        <v>0</v>
      </c>
      <c r="AC139" s="6">
        <f>mgL!AC139/(28.086+2*15.999)</f>
        <v>0.13813993742094402</v>
      </c>
      <c r="AD139" s="6">
        <f>mgL!AD139/(30.974+4*15.999)</f>
        <v>6.3177845635463826E-4</v>
      </c>
      <c r="AE139" s="6">
        <f>mgL!AE139/30.974</f>
        <v>0</v>
      </c>
      <c r="AF139" s="6">
        <f>mgL!AF139/12.011</f>
        <v>0</v>
      </c>
      <c r="AG139" s="6">
        <f>mgL!AG139/18.998</f>
        <v>0</v>
      </c>
      <c r="AH139" s="6">
        <f>mgL!AH139/(32.066+1.008)</f>
        <v>0</v>
      </c>
      <c r="AI139" s="6">
        <f>mgL!AI139/207.2</f>
        <v>0</v>
      </c>
      <c r="AJ139" s="6">
        <f>mgL!AJ139/65.39</f>
        <v>0</v>
      </c>
      <c r="AK139" s="6">
        <f>mgL!AK139/112.411</f>
        <v>0</v>
      </c>
      <c r="AL139" s="10">
        <f>mgL!AL139/(2*15.999)</f>
        <v>0</v>
      </c>
      <c r="AM139" s="10">
        <f>mgL!AM139/(12.011+2*15.999)</f>
        <v>0</v>
      </c>
      <c r="AN139" s="10">
        <f>mgL!AN139/(2*1.008+32.066)</f>
        <v>0</v>
      </c>
      <c r="AO139" s="10">
        <f>mgL!AO139/(12.011+4*1.008)</f>
        <v>0</v>
      </c>
      <c r="AP139" s="11" t="str">
        <f t="shared" si="6"/>
        <v>F3-CaHCO3</v>
      </c>
      <c r="AQ139" s="3">
        <f t="shared" si="7"/>
        <v>1.2</v>
      </c>
    </row>
    <row r="140" spans="1:43" x14ac:dyDescent="0.25">
      <c r="A140" s="3">
        <f>mgL!A140</f>
        <v>137</v>
      </c>
      <c r="B140" s="3" t="str">
        <f>mgL!B140</f>
        <v>A8</v>
      </c>
      <c r="C140" s="3">
        <f>mgL!C140</f>
        <v>10</v>
      </c>
      <c r="D140" s="3">
        <f>mgL!D140</f>
        <v>312821</v>
      </c>
      <c r="E140" s="3">
        <f>mgL!E140</f>
        <v>5803555</v>
      </c>
      <c r="F140" s="3">
        <f>mgL!F140</f>
        <v>4.2</v>
      </c>
      <c r="G140" s="3">
        <f>mgL!G140</f>
        <v>-17.8</v>
      </c>
      <c r="H140" s="3">
        <f>mgL!H140</f>
        <v>-17.95</v>
      </c>
      <c r="I140" s="3" t="str">
        <f>mgL!I140</f>
        <v>GWO</v>
      </c>
      <c r="J140" s="3">
        <f>mgL!J140</f>
        <v>31929</v>
      </c>
      <c r="K140" s="3">
        <f>mgL!K140</f>
        <v>0</v>
      </c>
      <c r="L140" s="3">
        <f>mgL!L140</f>
        <v>0</v>
      </c>
      <c r="M140" s="3">
        <f>IF(mgL!M140=0,7,mgL!M140)</f>
        <v>7.28</v>
      </c>
      <c r="N140" s="3">
        <f>IF(mgL!N140&lt;0.1,10,mgL!N140)</f>
        <v>10</v>
      </c>
      <c r="O140" s="4">
        <f>mgL!O140/22.989</f>
        <v>1.478968202183653</v>
      </c>
      <c r="P140" s="4">
        <f>mgL!P140/39.098</f>
        <v>3.0692107013146452E-2</v>
      </c>
      <c r="Q140" s="4">
        <f>mgL!Q140/24.305</f>
        <v>0.14400329150380581</v>
      </c>
      <c r="R140" s="4">
        <f>mgL!R140/40.078</f>
        <v>2.095912969709067</v>
      </c>
      <c r="S140" s="4">
        <f>mgL!S140/(14.007+4*1.008)</f>
        <v>1.1087089084760795E-2</v>
      </c>
      <c r="T140" s="5">
        <f>mgL!T140/35.453</f>
        <v>1.3256988125123401</v>
      </c>
      <c r="U140" s="5">
        <f>mgL!U140/(1.008+12.011+3*15.999)</f>
        <v>4.2611773960928279</v>
      </c>
      <c r="V140" s="5">
        <f>mgL!V140/(12.011+3*15.999)</f>
        <v>0</v>
      </c>
      <c r="W140" s="5">
        <f>mgL!W140/(32.066+4*15.999)</f>
        <v>0.39557785596802059</v>
      </c>
      <c r="X140" s="5">
        <f>mgL!X140/(14.007+3*15.999)</f>
        <v>0</v>
      </c>
      <c r="Y140" s="6">
        <f>mgL!Y140/(14.007+2*15.999)</f>
        <v>0</v>
      </c>
      <c r="Z140" s="6">
        <f>mgL!Z140/55.847</f>
        <v>8.0577291528640752E-2</v>
      </c>
      <c r="AA140" s="6">
        <f>mgL!AA140/54.931</f>
        <v>3.822977917751361E-3</v>
      </c>
      <c r="AB140" s="6">
        <f>mgL!AB140/26.982</f>
        <v>0</v>
      </c>
      <c r="AC140" s="6">
        <f>mgL!AC140/(28.086+2*15.999)</f>
        <v>0.23134278676519537</v>
      </c>
      <c r="AD140" s="6">
        <f>mgL!AD140/(30.974+4*15.999)</f>
        <v>6.3177845635463826E-4</v>
      </c>
      <c r="AE140" s="6">
        <f>mgL!AE140/30.974</f>
        <v>0</v>
      </c>
      <c r="AF140" s="6">
        <f>mgL!AF140/12.011</f>
        <v>0</v>
      </c>
      <c r="AG140" s="6">
        <f>mgL!AG140/18.998</f>
        <v>0</v>
      </c>
      <c r="AH140" s="6">
        <f>mgL!AH140/(32.066+1.008)</f>
        <v>0</v>
      </c>
      <c r="AI140" s="6">
        <f>mgL!AI140/207.2</f>
        <v>0</v>
      </c>
      <c r="AJ140" s="6">
        <f>mgL!AJ140/65.39</f>
        <v>0</v>
      </c>
      <c r="AK140" s="6">
        <f>mgL!AK140/112.411</f>
        <v>0</v>
      </c>
      <c r="AL140" s="10">
        <f>mgL!AL140/(2*15.999)</f>
        <v>0</v>
      </c>
      <c r="AM140" s="10">
        <f>mgL!AM140/(12.011+2*15.999)</f>
        <v>0</v>
      </c>
      <c r="AN140" s="10">
        <f>mgL!AN140/(2*1.008+32.066)</f>
        <v>0</v>
      </c>
      <c r="AO140" s="10">
        <f>mgL!AO140/(12.011+4*1.008)</f>
        <v>0</v>
      </c>
      <c r="AP140" s="11" t="str">
        <f t="shared" si="6"/>
        <v>F3-CaHCO3</v>
      </c>
      <c r="AQ140" s="3">
        <f t="shared" si="7"/>
        <v>1</v>
      </c>
    </row>
    <row r="141" spans="1:43" x14ac:dyDescent="0.25">
      <c r="A141" s="3">
        <f>mgL!A141</f>
        <v>138</v>
      </c>
      <c r="B141" s="3" t="str">
        <f>mgL!B141</f>
        <v>A8</v>
      </c>
      <c r="C141" s="3">
        <f>mgL!C141</f>
        <v>11</v>
      </c>
      <c r="D141" s="3">
        <f>mgL!D141</f>
        <v>312821</v>
      </c>
      <c r="E141" s="3">
        <f>mgL!E141</f>
        <v>5803555</v>
      </c>
      <c r="F141" s="3">
        <f>mgL!F141</f>
        <v>4.2</v>
      </c>
      <c r="G141" s="3">
        <f>mgL!G141</f>
        <v>-21.8</v>
      </c>
      <c r="H141" s="3">
        <f>mgL!H141</f>
        <v>-21.95</v>
      </c>
      <c r="I141" s="3" t="str">
        <f>mgL!I141</f>
        <v>GWO</v>
      </c>
      <c r="J141" s="3">
        <f>mgL!J141</f>
        <v>31929</v>
      </c>
      <c r="K141" s="3">
        <f>mgL!K141</f>
        <v>0</v>
      </c>
      <c r="L141" s="3">
        <f>mgL!L141</f>
        <v>0</v>
      </c>
      <c r="M141" s="3">
        <f>IF(mgL!M141=0,7,mgL!M141)</f>
        <v>7.33</v>
      </c>
      <c r="N141" s="3">
        <f>IF(mgL!N141&lt;0.1,10,mgL!N141)</f>
        <v>10</v>
      </c>
      <c r="O141" s="4">
        <f>mgL!O141/22.989</f>
        <v>1.5659663317238679</v>
      </c>
      <c r="P141" s="4">
        <f>mgL!P141/39.098</f>
        <v>3.0692107013146452E-2</v>
      </c>
      <c r="Q141" s="4">
        <f>mgL!Q141/24.305</f>
        <v>0.14400329150380581</v>
      </c>
      <c r="R141" s="4">
        <f>mgL!R141/40.078</f>
        <v>2.095912969709067</v>
      </c>
      <c r="S141" s="4">
        <f>mgL!S141/(14.007+4*1.008)</f>
        <v>1.1087089084760795E-2</v>
      </c>
      <c r="T141" s="5">
        <f>mgL!T141/35.453</f>
        <v>1.4103178856514258</v>
      </c>
      <c r="U141" s="5">
        <f>mgL!U141/(1.008+12.011+3*15.999)</f>
        <v>3.9661728071325557</v>
      </c>
      <c r="V141" s="5">
        <f>mgL!V141/(12.011+3*15.999)</f>
        <v>0</v>
      </c>
      <c r="W141" s="5">
        <f>mgL!W141/(32.066+4*15.999)</f>
        <v>0.41639774312423222</v>
      </c>
      <c r="X141" s="5">
        <f>mgL!X141/(14.007+3*15.999)</f>
        <v>0</v>
      </c>
      <c r="Y141" s="6">
        <f>mgL!Y141/(14.007+2*15.999)</f>
        <v>0</v>
      </c>
      <c r="Z141" s="6">
        <f>mgL!Z141/55.847</f>
        <v>8.0577291528640752E-2</v>
      </c>
      <c r="AA141" s="6">
        <f>mgL!AA141/54.931</f>
        <v>4.0050244852633306E-3</v>
      </c>
      <c r="AB141" s="6">
        <f>mgL!AB141/26.982</f>
        <v>0</v>
      </c>
      <c r="AC141" s="6">
        <f>mgL!AC141/(28.086+2*15.999)</f>
        <v>0.2596365088875574</v>
      </c>
      <c r="AD141" s="6">
        <f>mgL!AD141/(30.974+4*15.999)</f>
        <v>6.3177845635463826E-4</v>
      </c>
      <c r="AE141" s="6">
        <f>mgL!AE141/30.974</f>
        <v>0</v>
      </c>
      <c r="AF141" s="6">
        <f>mgL!AF141/12.011</f>
        <v>0</v>
      </c>
      <c r="AG141" s="6">
        <f>mgL!AG141/18.998</f>
        <v>0</v>
      </c>
      <c r="AH141" s="6">
        <f>mgL!AH141/(32.066+1.008)</f>
        <v>0</v>
      </c>
      <c r="AI141" s="6">
        <f>mgL!AI141/207.2</f>
        <v>0</v>
      </c>
      <c r="AJ141" s="6">
        <f>mgL!AJ141/65.39</f>
        <v>0</v>
      </c>
      <c r="AK141" s="6">
        <f>mgL!AK141/112.411</f>
        <v>0</v>
      </c>
      <c r="AL141" s="10">
        <f>mgL!AL141/(2*15.999)</f>
        <v>0</v>
      </c>
      <c r="AM141" s="10">
        <f>mgL!AM141/(12.011+2*15.999)</f>
        <v>0</v>
      </c>
      <c r="AN141" s="10">
        <f>mgL!AN141/(2*1.008+32.066)</f>
        <v>0</v>
      </c>
      <c r="AO141" s="10">
        <f>mgL!AO141/(12.011+4*1.008)</f>
        <v>0</v>
      </c>
      <c r="AP141" s="11" t="str">
        <f t="shared" si="6"/>
        <v>F2-CaHCO3</v>
      </c>
      <c r="AQ141" s="3">
        <f t="shared" si="7"/>
        <v>1.1000000000000001</v>
      </c>
    </row>
    <row r="142" spans="1:43" x14ac:dyDescent="0.25">
      <c r="A142" s="3">
        <f>mgL!A142</f>
        <v>139</v>
      </c>
      <c r="B142" s="3" t="str">
        <f>mgL!B142</f>
        <v>A8</v>
      </c>
      <c r="C142" s="3">
        <f>mgL!C142</f>
        <v>12</v>
      </c>
      <c r="D142" s="3">
        <f>mgL!D142</f>
        <v>312821</v>
      </c>
      <c r="E142" s="3">
        <f>mgL!E142</f>
        <v>5803555</v>
      </c>
      <c r="F142" s="3">
        <f>mgL!F142</f>
        <v>4.2</v>
      </c>
      <c r="G142" s="3">
        <f>mgL!G142</f>
        <v>-25.8</v>
      </c>
      <c r="H142" s="3">
        <f>mgL!H142</f>
        <v>-25.95</v>
      </c>
      <c r="I142" s="3" t="str">
        <f>mgL!I142</f>
        <v>GWO</v>
      </c>
      <c r="J142" s="3">
        <f>mgL!J142</f>
        <v>31929</v>
      </c>
      <c r="K142" s="3">
        <f>mgL!K142</f>
        <v>0</v>
      </c>
      <c r="L142" s="3">
        <f>mgL!L142</f>
        <v>0</v>
      </c>
      <c r="M142" s="3">
        <f>IF(mgL!M142=0,7,mgL!M142)</f>
        <v>7.28</v>
      </c>
      <c r="N142" s="3">
        <f>IF(mgL!N142&lt;0.1,10,mgL!N142)</f>
        <v>10</v>
      </c>
      <c r="O142" s="4">
        <f>mgL!O142/22.989</f>
        <v>0.8264822306320414</v>
      </c>
      <c r="P142" s="4">
        <f>mgL!P142/39.098</f>
        <v>3.3249782597575328E-2</v>
      </c>
      <c r="Q142" s="4">
        <f>mgL!Q142/24.305</f>
        <v>0.24686278543509566</v>
      </c>
      <c r="R142" s="4">
        <f>mgL!R142/40.078</f>
        <v>2.2206696940965118</v>
      </c>
      <c r="S142" s="4">
        <f>mgL!S142/(14.007+4*1.008)</f>
        <v>4.4902710793281224E-2</v>
      </c>
      <c r="T142" s="5">
        <f>mgL!T142/35.453</f>
        <v>1.3821115279383971</v>
      </c>
      <c r="U142" s="5">
        <f>mgL!U142/(1.008+12.011+3*15.999)</f>
        <v>4.3595122590795858</v>
      </c>
      <c r="V142" s="5">
        <f>mgL!V142/(12.011+3*15.999)</f>
        <v>0</v>
      </c>
      <c r="W142" s="5">
        <f>mgL!W142/(32.066+4*15.999)</f>
        <v>0.16655909724969289</v>
      </c>
      <c r="X142" s="5">
        <f>mgL!X142/(14.007+3*15.999)</f>
        <v>0</v>
      </c>
      <c r="Y142" s="6">
        <f>mgL!Y142/(14.007+2*15.999)</f>
        <v>0</v>
      </c>
      <c r="Z142" s="6">
        <f>mgL!Z142/55.847</f>
        <v>5.9090013787669877E-2</v>
      </c>
      <c r="AA142" s="6">
        <f>mgL!AA142/54.931</f>
        <v>2.7306985126795435E-3</v>
      </c>
      <c r="AB142" s="6">
        <f>mgL!AB142/26.982</f>
        <v>0</v>
      </c>
      <c r="AC142" s="6">
        <f>mgL!AC142/(28.086+2*15.999)</f>
        <v>0.32121696291858065</v>
      </c>
      <c r="AD142" s="6">
        <f>mgL!AD142/(30.974+4*15.999)</f>
        <v>9.476676845319574E-4</v>
      </c>
      <c r="AE142" s="6">
        <f>mgL!AE142/30.974</f>
        <v>0</v>
      </c>
      <c r="AF142" s="6">
        <f>mgL!AF142/12.011</f>
        <v>0</v>
      </c>
      <c r="AG142" s="6">
        <f>mgL!AG142/18.998</f>
        <v>0</v>
      </c>
      <c r="AH142" s="6">
        <f>mgL!AH142/(32.066+1.008)</f>
        <v>0</v>
      </c>
      <c r="AI142" s="6">
        <f>mgL!AI142/207.2</f>
        <v>0</v>
      </c>
      <c r="AJ142" s="6">
        <f>mgL!AJ142/65.39</f>
        <v>0</v>
      </c>
      <c r="AK142" s="6">
        <f>mgL!AK142/112.411</f>
        <v>0</v>
      </c>
      <c r="AL142" s="10">
        <f>mgL!AL142/(2*15.999)</f>
        <v>0</v>
      </c>
      <c r="AM142" s="10">
        <f>mgL!AM142/(12.011+2*15.999)</f>
        <v>0</v>
      </c>
      <c r="AN142" s="10">
        <f>mgL!AN142/(2*1.008+32.066)</f>
        <v>0</v>
      </c>
      <c r="AO142" s="10">
        <f>mgL!AO142/(12.011+4*1.008)</f>
        <v>0</v>
      </c>
      <c r="AP142" s="11" t="str">
        <f t="shared" si="6"/>
        <v>F3-CaHCO3</v>
      </c>
      <c r="AQ142" s="3">
        <f t="shared" si="7"/>
        <v>0.2</v>
      </c>
    </row>
    <row r="143" spans="1:43" x14ac:dyDescent="0.25">
      <c r="A143" s="3">
        <f>mgL!A143</f>
        <v>140</v>
      </c>
      <c r="B143" s="3" t="str">
        <f>mgL!B143</f>
        <v>A8</v>
      </c>
      <c r="C143" s="3">
        <f>mgL!C143</f>
        <v>13</v>
      </c>
      <c r="D143" s="3">
        <f>mgL!D143</f>
        <v>312821</v>
      </c>
      <c r="E143" s="3">
        <f>mgL!E143</f>
        <v>5803555</v>
      </c>
      <c r="F143" s="3">
        <f>mgL!F143</f>
        <v>4.2</v>
      </c>
      <c r="G143" s="3">
        <f>mgL!G143</f>
        <v>-29.8</v>
      </c>
      <c r="H143" s="3">
        <f>mgL!H143</f>
        <v>-29.95</v>
      </c>
      <c r="I143" s="3" t="str">
        <f>mgL!I143</f>
        <v>GWO</v>
      </c>
      <c r="J143" s="3">
        <f>mgL!J143</f>
        <v>31929</v>
      </c>
      <c r="K143" s="3">
        <f>mgL!K143</f>
        <v>0</v>
      </c>
      <c r="L143" s="3">
        <f>mgL!L143</f>
        <v>0</v>
      </c>
      <c r="M143" s="3">
        <f>IF(mgL!M143=0,7,mgL!M143)</f>
        <v>7.28</v>
      </c>
      <c r="N143" s="3">
        <f>IF(mgL!N143&lt;0.1,10,mgL!N143)</f>
        <v>10</v>
      </c>
      <c r="O143" s="4">
        <f>mgL!O143/22.989</f>
        <v>0.60898690678150413</v>
      </c>
      <c r="P143" s="4">
        <f>mgL!P143/39.098</f>
        <v>3.0692107013146452E-2</v>
      </c>
      <c r="Q143" s="4">
        <f>mgL!Q143/24.305</f>
        <v>0.25509154494959885</v>
      </c>
      <c r="R143" s="4">
        <f>mgL!R143/40.078</f>
        <v>1.8713508658116671</v>
      </c>
      <c r="S143" s="4">
        <f>mgL!S143/(14.007+4*1.008)</f>
        <v>4.8228837518709461E-2</v>
      </c>
      <c r="T143" s="5">
        <f>mgL!T143/35.453</f>
        <v>0.56412715426057025</v>
      </c>
      <c r="U143" s="5">
        <f>mgL!U143/(1.008+12.011+3*15.999)</f>
        <v>4.4578471220663438</v>
      </c>
      <c r="V143" s="5">
        <f>mgL!V143/(12.011+3*15.999)</f>
        <v>0</v>
      </c>
      <c r="W143" s="5">
        <f>mgL!W143/(32.066+4*15.999)</f>
        <v>3.1229830734317416E-2</v>
      </c>
      <c r="X143" s="5">
        <f>mgL!X143/(14.007+3*15.999)</f>
        <v>0</v>
      </c>
      <c r="Y143" s="6">
        <f>mgL!Y143/(14.007+2*15.999)</f>
        <v>0</v>
      </c>
      <c r="Z143" s="6">
        <f>mgL!Z143/55.847</f>
        <v>8.0577291528640752E-2</v>
      </c>
      <c r="AA143" s="6">
        <f>mgL!AA143/54.931</f>
        <v>2.0025122426316653E-3</v>
      </c>
      <c r="AB143" s="6">
        <f>mgL!AB143/26.982</f>
        <v>0</v>
      </c>
      <c r="AC143" s="6">
        <f>mgL!AC143/(28.086+2*15.999)</f>
        <v>0.33786032887291123</v>
      </c>
      <c r="AD143" s="6">
        <f>mgL!AD143/(30.974+4*15.999)</f>
        <v>1.1582605033168369E-3</v>
      </c>
      <c r="AE143" s="6">
        <f>mgL!AE143/30.974</f>
        <v>0</v>
      </c>
      <c r="AF143" s="6">
        <f>mgL!AF143/12.011</f>
        <v>0</v>
      </c>
      <c r="AG143" s="6">
        <f>mgL!AG143/18.998</f>
        <v>0</v>
      </c>
      <c r="AH143" s="6">
        <f>mgL!AH143/(32.066+1.008)</f>
        <v>0</v>
      </c>
      <c r="AI143" s="6">
        <f>mgL!AI143/207.2</f>
        <v>0</v>
      </c>
      <c r="AJ143" s="6">
        <f>mgL!AJ143/65.39</f>
        <v>0</v>
      </c>
      <c r="AK143" s="6">
        <f>mgL!AK143/112.411</f>
        <v>0</v>
      </c>
      <c r="AL143" s="10">
        <f>mgL!AL143/(2*15.999)</f>
        <v>0</v>
      </c>
      <c r="AM143" s="10">
        <f>mgL!AM143/(12.011+2*15.999)</f>
        <v>0</v>
      </c>
      <c r="AN143" s="10">
        <f>mgL!AN143/(2*1.008+32.066)</f>
        <v>0</v>
      </c>
      <c r="AO143" s="10">
        <f>mgL!AO143/(12.011+4*1.008)</f>
        <v>0</v>
      </c>
      <c r="AP143" s="11" t="str">
        <f t="shared" si="6"/>
        <v>g3-CaHCO3+</v>
      </c>
      <c r="AQ143" s="3">
        <f t="shared" si="7"/>
        <v>0.2</v>
      </c>
    </row>
    <row r="144" spans="1:43" x14ac:dyDescent="0.25">
      <c r="A144" s="3">
        <f>mgL!A144</f>
        <v>141</v>
      </c>
      <c r="B144" s="3" t="str">
        <f>mgL!B144</f>
        <v>A10</v>
      </c>
      <c r="C144" s="3">
        <f>mgL!C144</f>
        <v>1</v>
      </c>
      <c r="D144" s="3">
        <f>mgL!D144</f>
        <v>310886</v>
      </c>
      <c r="E144" s="3">
        <f>mgL!E144</f>
        <v>5802710</v>
      </c>
      <c r="F144" s="3">
        <f>mgL!F144</f>
        <v>5.6</v>
      </c>
      <c r="G144" s="3">
        <f>mgL!G144</f>
        <v>3.6</v>
      </c>
      <c r="H144" s="3">
        <f>mgL!H144</f>
        <v>3.45</v>
      </c>
      <c r="I144" s="3" t="str">
        <f>mgL!I144</f>
        <v>GWO</v>
      </c>
      <c r="J144" s="3">
        <f>mgL!J144</f>
        <v>31929</v>
      </c>
      <c r="K144" s="3">
        <f>mgL!K144</f>
        <v>0</v>
      </c>
      <c r="L144" s="3">
        <f>mgL!L144</f>
        <v>0</v>
      </c>
      <c r="M144" s="3">
        <f>IF(mgL!M144=0,7,mgL!M144)</f>
        <v>6.33</v>
      </c>
      <c r="N144" s="3">
        <f>IF(mgL!N144&lt;0.1,10,mgL!N144)</f>
        <v>10</v>
      </c>
      <c r="O144" s="4">
        <f>mgL!O144/22.989</f>
        <v>0.16529644612640826</v>
      </c>
      <c r="P144" s="4">
        <f>mgL!P144/39.098</f>
        <v>2.8134431428717584E-2</v>
      </c>
      <c r="Q144" s="4">
        <f>mgL!Q144/24.305</f>
        <v>7.4058835630528702E-2</v>
      </c>
      <c r="R144" s="4">
        <f>mgL!R144/40.078</f>
        <v>1.2226158989969558</v>
      </c>
      <c r="S144" s="4">
        <f>mgL!S144/(14.007+4*1.008)</f>
        <v>1.1087089084760794E-3</v>
      </c>
      <c r="T144" s="5">
        <f>mgL!T144/35.453</f>
        <v>0.25385721941725664</v>
      </c>
      <c r="U144" s="5">
        <f>mgL!U144/(1.008+12.011+3*15.999)</f>
        <v>0.85223547921856568</v>
      </c>
      <c r="V144" s="5">
        <f>mgL!V144/(12.011+3*15.999)</f>
        <v>0</v>
      </c>
      <c r="W144" s="5">
        <f>mgL!W144/(32.066+4*15.999)</f>
        <v>0.62459661468634831</v>
      </c>
      <c r="X144" s="5">
        <f>mgL!X144/(14.007+3*15.999)</f>
        <v>0.49996774401651506</v>
      </c>
      <c r="Y144" s="6">
        <f>mgL!Y144/(14.007+2*15.999)</f>
        <v>0</v>
      </c>
      <c r="Z144" s="6">
        <f>mgL!Z144/55.847</f>
        <v>1.7906064784142389E-3</v>
      </c>
      <c r="AA144" s="6">
        <f>mgL!AA144/54.931</f>
        <v>1.4563725400957566E-3</v>
      </c>
      <c r="AB144" s="6">
        <f>mgL!AB144/26.982</f>
        <v>0</v>
      </c>
      <c r="AC144" s="6">
        <f>mgL!AC144/(28.086+2*15.999)</f>
        <v>6.6573463817322417E-2</v>
      </c>
      <c r="AD144" s="6">
        <f>mgL!AD144/(30.974+4*15.999)</f>
        <v>2.1059281878487945E-4</v>
      </c>
      <c r="AE144" s="6">
        <f>mgL!AE144/30.974</f>
        <v>0</v>
      </c>
      <c r="AF144" s="6">
        <f>mgL!AF144/12.011</f>
        <v>0</v>
      </c>
      <c r="AG144" s="6">
        <f>mgL!AG144/18.998</f>
        <v>0</v>
      </c>
      <c r="AH144" s="6">
        <f>mgL!AH144/(32.066+1.008)</f>
        <v>0</v>
      </c>
      <c r="AI144" s="6">
        <f>mgL!AI144/207.2</f>
        <v>0</v>
      </c>
      <c r="AJ144" s="6">
        <f>mgL!AJ144/65.39</f>
        <v>0</v>
      </c>
      <c r="AK144" s="6">
        <f>mgL!AK144/112.411</f>
        <v>0</v>
      </c>
      <c r="AL144" s="10">
        <f>mgL!AL144/(2*15.999)</f>
        <v>0</v>
      </c>
      <c r="AM144" s="10">
        <f>mgL!AM144/(12.011+2*15.999)</f>
        <v>0</v>
      </c>
      <c r="AN144" s="10">
        <f>mgL!AN144/(2*1.008+32.066)</f>
        <v>0</v>
      </c>
      <c r="AO144" s="10">
        <f>mgL!AO144/(12.011+4*1.008)</f>
        <v>0</v>
      </c>
      <c r="AP144" s="11" t="str">
        <f t="shared" si="6"/>
        <v>g0-CaSO4</v>
      </c>
      <c r="AQ144" s="3">
        <f t="shared" si="7"/>
        <v>2.5</v>
      </c>
    </row>
    <row r="145" spans="1:43" x14ac:dyDescent="0.25">
      <c r="A145" s="3">
        <f>mgL!A145</f>
        <v>142</v>
      </c>
      <c r="B145" s="3" t="str">
        <f>mgL!B145</f>
        <v>A10</v>
      </c>
      <c r="C145" s="3">
        <f>mgL!C145</f>
        <v>2</v>
      </c>
      <c r="D145" s="3">
        <f>mgL!D145</f>
        <v>310886</v>
      </c>
      <c r="E145" s="3">
        <f>mgL!E145</f>
        <v>5802710</v>
      </c>
      <c r="F145" s="3">
        <f>mgL!F145</f>
        <v>5.6</v>
      </c>
      <c r="G145" s="3">
        <f>mgL!G145</f>
        <v>2.6</v>
      </c>
      <c r="H145" s="3">
        <f>mgL!H145</f>
        <v>2.4500000000000002</v>
      </c>
      <c r="I145" s="3" t="str">
        <f>mgL!I145</f>
        <v>GWO</v>
      </c>
      <c r="J145" s="3">
        <f>mgL!J145</f>
        <v>31929</v>
      </c>
      <c r="K145" s="3">
        <f>mgL!K145</f>
        <v>0</v>
      </c>
      <c r="L145" s="3">
        <f>mgL!L145</f>
        <v>0</v>
      </c>
      <c r="M145" s="3">
        <f>IF(mgL!M145=0,7,mgL!M145)</f>
        <v>4.58</v>
      </c>
      <c r="N145" s="3">
        <f>IF(mgL!N145&lt;0.1,10,mgL!N145)</f>
        <v>10</v>
      </c>
      <c r="O145" s="4">
        <f>mgL!O145/22.989</f>
        <v>0.13484710078733309</v>
      </c>
      <c r="P145" s="4">
        <f>mgL!P145/39.098</f>
        <v>2.3019080259859839E-2</v>
      </c>
      <c r="Q145" s="4">
        <f>mgL!Q145/24.305</f>
        <v>5.7601316601522318E-2</v>
      </c>
      <c r="R145" s="4">
        <f>mgL!R145/40.078</f>
        <v>8.4834572583462234E-2</v>
      </c>
      <c r="S145" s="4">
        <f>mgL!S145/(14.007+4*1.008)</f>
        <v>1.1087089084760794E-3</v>
      </c>
      <c r="T145" s="5">
        <f>mgL!T145/35.453</f>
        <v>0.11282543085211405</v>
      </c>
      <c r="U145" s="5">
        <f>mgL!U145/(1.008+12.011+3*15.999)</f>
        <v>1.6389143831126263E-2</v>
      </c>
      <c r="V145" s="5">
        <f>mgL!V145/(12.011+3*15.999)</f>
        <v>0</v>
      </c>
      <c r="W145" s="5">
        <f>mgL!W145/(32.066+4*15.999)</f>
        <v>0.24983864587453933</v>
      </c>
      <c r="X145" s="5">
        <f>mgL!X145/(14.007+3*15.999)</f>
        <v>0.41932778530417392</v>
      </c>
      <c r="Y145" s="6">
        <f>mgL!Y145/(14.007+2*15.999)</f>
        <v>0</v>
      </c>
      <c r="Z145" s="6">
        <f>mgL!Z145/55.847</f>
        <v>3.7602736046699016E-3</v>
      </c>
      <c r="AA145" s="6">
        <f>mgL!AA145/54.931</f>
        <v>7.2818627004787829E-4</v>
      </c>
      <c r="AB145" s="6">
        <f>mgL!AB145/26.982</f>
        <v>0</v>
      </c>
      <c r="AC145" s="6">
        <f>mgL!AC145/(28.086+2*15.999)</f>
        <v>0.1214965714666134</v>
      </c>
      <c r="AD145" s="6">
        <f>mgL!AD145/(30.974+4*15.999)</f>
        <v>6.3177845635463826E-4</v>
      </c>
      <c r="AE145" s="6">
        <f>mgL!AE145/30.974</f>
        <v>0</v>
      </c>
      <c r="AF145" s="6">
        <f>mgL!AF145/12.011</f>
        <v>0</v>
      </c>
      <c r="AG145" s="6">
        <f>mgL!AG145/18.998</f>
        <v>0</v>
      </c>
      <c r="AH145" s="6">
        <f>mgL!AH145/(32.066+1.008)</f>
        <v>0</v>
      </c>
      <c r="AI145" s="6">
        <f>mgL!AI145/207.2</f>
        <v>0</v>
      </c>
      <c r="AJ145" s="6">
        <f>mgL!AJ145/65.39</f>
        <v>0</v>
      </c>
      <c r="AK145" s="6">
        <f>mgL!AK145/112.411</f>
        <v>0</v>
      </c>
      <c r="AL145" s="10">
        <f>mgL!AL145/(2*15.999)</f>
        <v>0</v>
      </c>
      <c r="AM145" s="10">
        <f>mgL!AM145/(12.011+2*15.999)</f>
        <v>0</v>
      </c>
      <c r="AN145" s="10">
        <f>mgL!AN145/(2*1.008+32.066)</f>
        <v>0</v>
      </c>
      <c r="AO145" s="10">
        <f>mgL!AO145/(12.011+4*1.008)</f>
        <v>0</v>
      </c>
      <c r="AP145" s="11" t="str">
        <f t="shared" si="6"/>
        <v>G*-CaSO4</v>
      </c>
      <c r="AQ145" s="3">
        <f t="shared" si="7"/>
        <v>3.5</v>
      </c>
    </row>
    <row r="146" spans="1:43" x14ac:dyDescent="0.25">
      <c r="A146" s="3">
        <f>mgL!A146</f>
        <v>143</v>
      </c>
      <c r="B146" s="3" t="str">
        <f>mgL!B146</f>
        <v>A10</v>
      </c>
      <c r="C146" s="3">
        <f>mgL!C146</f>
        <v>3</v>
      </c>
      <c r="D146" s="3">
        <f>mgL!D146</f>
        <v>310886</v>
      </c>
      <c r="E146" s="3">
        <f>mgL!E146</f>
        <v>5802710</v>
      </c>
      <c r="F146" s="3">
        <f>mgL!F146</f>
        <v>5.6</v>
      </c>
      <c r="G146" s="3">
        <f>mgL!G146</f>
        <v>0.6</v>
      </c>
      <c r="H146" s="3">
        <f>mgL!H146</f>
        <v>0.45</v>
      </c>
      <c r="I146" s="3" t="str">
        <f>mgL!I146</f>
        <v>GWO</v>
      </c>
      <c r="J146" s="3">
        <f>mgL!J146</f>
        <v>31929</v>
      </c>
      <c r="K146" s="3">
        <f>mgL!K146</f>
        <v>0</v>
      </c>
      <c r="L146" s="3">
        <f>mgL!L146</f>
        <v>0</v>
      </c>
      <c r="M146" s="3">
        <f>IF(mgL!M146=0,7,mgL!M146)</f>
        <v>6.58</v>
      </c>
      <c r="N146" s="3">
        <f>IF(mgL!N146&lt;0.1,10,mgL!N146)</f>
        <v>10</v>
      </c>
      <c r="O146" s="4">
        <f>mgL!O146/22.989</f>
        <v>0.47848971247118183</v>
      </c>
      <c r="P146" s="4">
        <f>mgL!P146/39.098</f>
        <v>3.580745818200419E-2</v>
      </c>
      <c r="Q146" s="4">
        <f>mgL!Q146/24.305</f>
        <v>0.1481176712610574</v>
      </c>
      <c r="R146" s="4">
        <f>mgL!R146/40.078</f>
        <v>0.23953291082389339</v>
      </c>
      <c r="S146" s="4">
        <f>mgL!S146/(14.007+4*1.008)</f>
        <v>1.6630633627141192E-3</v>
      </c>
      <c r="T146" s="5">
        <f>mgL!T146/35.453</f>
        <v>0.4513017234084562</v>
      </c>
      <c r="U146" s="5">
        <f>mgL!U146/(1.008+12.011+3*15.999)</f>
        <v>1.6389143831126263E-3</v>
      </c>
      <c r="V146" s="5">
        <f>mgL!V146/(12.011+3*15.999)</f>
        <v>0</v>
      </c>
      <c r="W146" s="5">
        <f>mgL!W146/(32.066+4*15.999)</f>
        <v>0.4372176302804438</v>
      </c>
      <c r="X146" s="5">
        <f>mgL!X146/(14.007+3*15.999)</f>
        <v>1.1128314302303077</v>
      </c>
      <c r="Y146" s="6">
        <f>mgL!Y146/(14.007+2*15.999)</f>
        <v>0</v>
      </c>
      <c r="Z146" s="6">
        <f>mgL!Z146/55.847</f>
        <v>1.9696671262556626E-3</v>
      </c>
      <c r="AA146" s="6">
        <f>mgL!AA146/54.931</f>
        <v>1.0922794050718175E-3</v>
      </c>
      <c r="AB146" s="6">
        <f>mgL!AB146/26.982</f>
        <v>0</v>
      </c>
      <c r="AC146" s="6">
        <f>mgL!AC146/(28.086+2*15.999)</f>
        <v>0.17475534252047134</v>
      </c>
      <c r="AD146" s="6">
        <f>mgL!AD146/(30.974+4*15.999)</f>
        <v>6.3177845635463826E-4</v>
      </c>
      <c r="AE146" s="6">
        <f>mgL!AE146/30.974</f>
        <v>0</v>
      </c>
      <c r="AF146" s="6">
        <f>mgL!AF146/12.011</f>
        <v>0</v>
      </c>
      <c r="AG146" s="6">
        <f>mgL!AG146/18.998</f>
        <v>0</v>
      </c>
      <c r="AH146" s="6">
        <f>mgL!AH146/(32.066+1.008)</f>
        <v>0</v>
      </c>
      <c r="AI146" s="6">
        <f>mgL!AI146/207.2</f>
        <v>0</v>
      </c>
      <c r="AJ146" s="6">
        <f>mgL!AJ146/65.39</f>
        <v>0</v>
      </c>
      <c r="AK146" s="6">
        <f>mgL!AK146/112.411</f>
        <v>0</v>
      </c>
      <c r="AL146" s="10">
        <f>mgL!AL146/(2*15.999)</f>
        <v>0</v>
      </c>
      <c r="AM146" s="10">
        <f>mgL!AM146/(12.011+2*15.999)</f>
        <v>0</v>
      </c>
      <c r="AN146" s="10">
        <f>mgL!AN146/(2*1.008+32.066)</f>
        <v>0</v>
      </c>
      <c r="AO146" s="10">
        <f>mgL!AO146/(12.011+4*1.008)</f>
        <v>0</v>
      </c>
      <c r="AP146" s="11" t="str">
        <f t="shared" si="6"/>
        <v>g*-CaNO3</v>
      </c>
      <c r="AQ146" s="3">
        <f t="shared" si="7"/>
        <v>2.6</v>
      </c>
    </row>
    <row r="147" spans="1:43" x14ac:dyDescent="0.25">
      <c r="A147" s="3">
        <f>mgL!A147</f>
        <v>144</v>
      </c>
      <c r="B147" s="3" t="str">
        <f>mgL!B147</f>
        <v>A10</v>
      </c>
      <c r="C147" s="3">
        <f>mgL!C147</f>
        <v>4</v>
      </c>
      <c r="D147" s="3">
        <f>mgL!D147</f>
        <v>310886</v>
      </c>
      <c r="E147" s="3">
        <f>mgL!E147</f>
        <v>5802710</v>
      </c>
      <c r="F147" s="3">
        <f>mgL!F147</f>
        <v>5.6</v>
      </c>
      <c r="G147" s="3">
        <f>mgL!G147</f>
        <v>-0.4</v>
      </c>
      <c r="H147" s="3">
        <f>mgL!H147</f>
        <v>-0.55000000000000004</v>
      </c>
      <c r="I147" s="3" t="str">
        <f>mgL!I147</f>
        <v>GWO</v>
      </c>
      <c r="J147" s="3">
        <f>mgL!J147</f>
        <v>31929</v>
      </c>
      <c r="K147" s="3">
        <f>mgL!K147</f>
        <v>0</v>
      </c>
      <c r="L147" s="3">
        <f>mgL!L147</f>
        <v>0</v>
      </c>
      <c r="M147" s="3">
        <f>IF(mgL!M147=0,7,mgL!M147)</f>
        <v>7.23</v>
      </c>
      <c r="N147" s="3">
        <f>IF(mgL!N147&lt;0.1,10,mgL!N147)</f>
        <v>10</v>
      </c>
      <c r="O147" s="4">
        <f>mgL!O147/22.989</f>
        <v>0.65248597155161159</v>
      </c>
      <c r="P147" s="4">
        <f>mgL!P147/39.098</f>
        <v>5.3711187273006299E-2</v>
      </c>
      <c r="Q147" s="4">
        <f>mgL!Q147/24.305</f>
        <v>0.26332030446410204</v>
      </c>
      <c r="R147" s="4">
        <f>mgL!R147/40.078</f>
        <v>0.92319976046708907</v>
      </c>
      <c r="S147" s="4">
        <f>mgL!S147/(14.007+4*1.008)</f>
        <v>5.5435445423803972E-4</v>
      </c>
      <c r="T147" s="5">
        <f>mgL!T147/35.453</f>
        <v>0.56412715426057025</v>
      </c>
      <c r="U147" s="5">
        <f>mgL!U147/(1.008+12.011+3*15.999)</f>
        <v>0.32778287662252525</v>
      </c>
      <c r="V147" s="5">
        <f>mgL!V147/(12.011+3*15.999)</f>
        <v>0</v>
      </c>
      <c r="W147" s="5">
        <f>mgL!W147/(32.066+4*15.999)</f>
        <v>0.4372176302804438</v>
      </c>
      <c r="X147" s="5">
        <f>mgL!X147/(14.007+3*15.999)</f>
        <v>1.2579833559125218</v>
      </c>
      <c r="Y147" s="6">
        <f>mgL!Y147/(14.007+2*15.999)</f>
        <v>0</v>
      </c>
      <c r="Z147" s="6">
        <f>mgL!Z147/55.847</f>
        <v>7.1624259136569553E-4</v>
      </c>
      <c r="AA147" s="6">
        <f>mgL!AA147/54.931</f>
        <v>0</v>
      </c>
      <c r="AB147" s="6">
        <f>mgL!AB147/26.982</f>
        <v>0</v>
      </c>
      <c r="AC147" s="6">
        <f>mgL!AC147/(28.086+2*15.999)</f>
        <v>0.19972039145196724</v>
      </c>
      <c r="AD147" s="6">
        <f>mgL!AD147/(30.974+4*15.999)</f>
        <v>8.4237127513951779E-4</v>
      </c>
      <c r="AE147" s="6">
        <f>mgL!AE147/30.974</f>
        <v>0</v>
      </c>
      <c r="AF147" s="6">
        <f>mgL!AF147/12.011</f>
        <v>0</v>
      </c>
      <c r="AG147" s="6">
        <f>mgL!AG147/18.998</f>
        <v>0</v>
      </c>
      <c r="AH147" s="6">
        <f>mgL!AH147/(32.066+1.008)</f>
        <v>0</v>
      </c>
      <c r="AI147" s="6">
        <f>mgL!AI147/207.2</f>
        <v>0</v>
      </c>
      <c r="AJ147" s="6">
        <f>mgL!AJ147/65.39</f>
        <v>0</v>
      </c>
      <c r="AK147" s="6">
        <f>mgL!AK147/112.411</f>
        <v>0</v>
      </c>
      <c r="AL147" s="10">
        <f>mgL!AL147/(2*15.999)</f>
        <v>0</v>
      </c>
      <c r="AM147" s="10">
        <f>mgL!AM147/(12.011+2*15.999)</f>
        <v>0</v>
      </c>
      <c r="AN147" s="10">
        <f>mgL!AN147/(2*1.008+32.066)</f>
        <v>0</v>
      </c>
      <c r="AO147" s="10">
        <f>mgL!AO147/(12.011+4*1.008)</f>
        <v>0</v>
      </c>
      <c r="AP147" s="11" t="str">
        <f t="shared" si="6"/>
        <v>g*-CaNO3+</v>
      </c>
      <c r="AQ147" s="3">
        <f t="shared" si="7"/>
        <v>2.6</v>
      </c>
    </row>
    <row r="148" spans="1:43" x14ac:dyDescent="0.25">
      <c r="A148" s="3">
        <f>mgL!A148</f>
        <v>145</v>
      </c>
      <c r="B148" s="3" t="str">
        <f>mgL!B148</f>
        <v>A10</v>
      </c>
      <c r="C148" s="3">
        <f>mgL!C148</f>
        <v>5</v>
      </c>
      <c r="D148" s="3">
        <f>mgL!D148</f>
        <v>310886</v>
      </c>
      <c r="E148" s="3">
        <f>mgL!E148</f>
        <v>5802710</v>
      </c>
      <c r="F148" s="3">
        <f>mgL!F148</f>
        <v>5.6</v>
      </c>
      <c r="G148" s="3">
        <f>mgL!G148</f>
        <v>-1.4</v>
      </c>
      <c r="H148" s="3">
        <f>mgL!H148</f>
        <v>-1.55</v>
      </c>
      <c r="I148" s="3" t="str">
        <f>mgL!I148</f>
        <v>GWO</v>
      </c>
      <c r="J148" s="3">
        <f>mgL!J148</f>
        <v>31929</v>
      </c>
      <c r="K148" s="3">
        <f>mgL!K148</f>
        <v>0</v>
      </c>
      <c r="L148" s="3">
        <f>mgL!L148</f>
        <v>0</v>
      </c>
      <c r="M148" s="3">
        <f>IF(mgL!M148=0,7,mgL!M148)</f>
        <v>8.27</v>
      </c>
      <c r="N148" s="3">
        <f>IF(mgL!N148&lt;0.1,10,mgL!N148)</f>
        <v>10</v>
      </c>
      <c r="O148" s="4">
        <f>mgL!O148/22.989</f>
        <v>0.7394841010918265</v>
      </c>
      <c r="P148" s="4">
        <f>mgL!P148/39.098</f>
        <v>4.6038160519719679E-2</v>
      </c>
      <c r="Q148" s="4">
        <f>mgL!Q148/24.305</f>
        <v>0.28800658300761162</v>
      </c>
      <c r="R148" s="4">
        <f>mgL!R148/40.078</f>
        <v>0.97310245022206687</v>
      </c>
      <c r="S148" s="4">
        <f>mgL!S148/(14.007+4*1.008)</f>
        <v>5.5435445423803972E-4</v>
      </c>
      <c r="T148" s="5">
        <f>mgL!T148/35.453</f>
        <v>0.73336530053874138</v>
      </c>
      <c r="U148" s="5">
        <f>mgL!U148/(1.008+12.011+3*15.999)</f>
        <v>1.2619640749967223</v>
      </c>
      <c r="V148" s="5">
        <f>mgL!V148/(12.011+3*15.999)</f>
        <v>0</v>
      </c>
      <c r="W148" s="5">
        <f>mgL!W148/(32.066+4*15.999)</f>
        <v>0.36434802523370319</v>
      </c>
      <c r="X148" s="5">
        <f>mgL!X148/(14.007+3*15.999)</f>
        <v>0.5806077027288562</v>
      </c>
      <c r="Y148" s="6">
        <f>mgL!Y148/(14.007+2*15.999)</f>
        <v>0</v>
      </c>
      <c r="Z148" s="6">
        <f>mgL!Z148/55.847</f>
        <v>7.1624259136569553E-4</v>
      </c>
      <c r="AA148" s="6">
        <f>mgL!AA148/54.931</f>
        <v>0</v>
      </c>
      <c r="AB148" s="6">
        <f>mgL!AB148/26.982</f>
        <v>0</v>
      </c>
      <c r="AC148" s="6">
        <f>mgL!AC148/(28.086+2*15.999)</f>
        <v>0.18807003528393582</v>
      </c>
      <c r="AD148" s="6">
        <f>mgL!AD148/(30.974+4*15.999)</f>
        <v>1.7900389596714754E-3</v>
      </c>
      <c r="AE148" s="6">
        <f>mgL!AE148/30.974</f>
        <v>0</v>
      </c>
      <c r="AF148" s="6">
        <f>mgL!AF148/12.011</f>
        <v>0</v>
      </c>
      <c r="AG148" s="6">
        <f>mgL!AG148/18.998</f>
        <v>0</v>
      </c>
      <c r="AH148" s="6">
        <f>mgL!AH148/(32.066+1.008)</f>
        <v>0</v>
      </c>
      <c r="AI148" s="6">
        <f>mgL!AI148/207.2</f>
        <v>0</v>
      </c>
      <c r="AJ148" s="6">
        <f>mgL!AJ148/65.39</f>
        <v>0</v>
      </c>
      <c r="AK148" s="6">
        <f>mgL!AK148/112.411</f>
        <v>0</v>
      </c>
      <c r="AL148" s="10">
        <f>mgL!AL148/(2*15.999)</f>
        <v>0</v>
      </c>
      <c r="AM148" s="10">
        <f>mgL!AM148/(12.011+2*15.999)</f>
        <v>0</v>
      </c>
      <c r="AN148" s="10">
        <f>mgL!AN148/(2*1.008+32.066)</f>
        <v>0</v>
      </c>
      <c r="AO148" s="10">
        <f>mgL!AO148/(12.011+4*1.008)</f>
        <v>0</v>
      </c>
      <c r="AP148" s="11" t="str">
        <f t="shared" si="6"/>
        <v>g1-CaMIX+</v>
      </c>
      <c r="AQ148" s="3">
        <f t="shared" si="7"/>
        <v>2.8</v>
      </c>
    </row>
    <row r="149" spans="1:43" x14ac:dyDescent="0.25">
      <c r="A149" s="3">
        <f>mgL!A149</f>
        <v>146</v>
      </c>
      <c r="B149" s="3" t="str">
        <f>mgL!B149</f>
        <v>A10</v>
      </c>
      <c r="C149" s="3">
        <f>mgL!C149</f>
        <v>6</v>
      </c>
      <c r="D149" s="3">
        <f>mgL!D149</f>
        <v>310886</v>
      </c>
      <c r="E149" s="3">
        <f>mgL!E149</f>
        <v>5802710</v>
      </c>
      <c r="F149" s="3">
        <f>mgL!F149</f>
        <v>5.6</v>
      </c>
      <c r="G149" s="3">
        <f>mgL!G149</f>
        <v>-2.4</v>
      </c>
      <c r="H149" s="3">
        <f>mgL!H149</f>
        <v>-2.5499999999999998</v>
      </c>
      <c r="I149" s="3" t="str">
        <f>mgL!I149</f>
        <v>GWO</v>
      </c>
      <c r="J149" s="3">
        <f>mgL!J149</f>
        <v>31929</v>
      </c>
      <c r="K149" s="3">
        <f>mgL!K149</f>
        <v>0</v>
      </c>
      <c r="L149" s="3">
        <f>mgL!L149</f>
        <v>0</v>
      </c>
      <c r="M149" s="3">
        <f>IF(mgL!M149=0,7,mgL!M149)</f>
        <v>8.16</v>
      </c>
      <c r="N149" s="3">
        <f>IF(mgL!N149&lt;0.1,10,mgL!N149)</f>
        <v>10</v>
      </c>
      <c r="O149" s="4">
        <f>mgL!O149/22.989</f>
        <v>1.0439775544825787</v>
      </c>
      <c r="P149" s="4">
        <f>mgL!P149/39.098</f>
        <v>4.348048493529081E-2</v>
      </c>
      <c r="Q149" s="4">
        <f>mgL!Q149/24.305</f>
        <v>0.37029417815264348</v>
      </c>
      <c r="R149" s="4">
        <f>mgL!R149/40.078</f>
        <v>1.3723239682618893</v>
      </c>
      <c r="S149" s="4">
        <f>mgL!S149/(14.007+4*1.008)</f>
        <v>1.1087089084760794E-3</v>
      </c>
      <c r="T149" s="5">
        <f>mgL!T149/35.453</f>
        <v>0.98722251995599797</v>
      </c>
      <c r="U149" s="5">
        <f>mgL!U149/(1.008+12.011+3*15.999)</f>
        <v>1.4094663694768585</v>
      </c>
      <c r="V149" s="5">
        <f>mgL!V149/(12.011+3*15.999)</f>
        <v>0</v>
      </c>
      <c r="W149" s="5">
        <f>mgL!W149/(32.066+4*15.999)</f>
        <v>0.52049717890529024</v>
      </c>
      <c r="X149" s="5">
        <f>mgL!X149/(14.007+3*15.999)</f>
        <v>1.0483194632604349</v>
      </c>
      <c r="Y149" s="6">
        <f>mgL!Y149/(14.007+2*15.999)</f>
        <v>0</v>
      </c>
      <c r="Z149" s="6">
        <f>mgL!Z149/55.847</f>
        <v>1.2534245348899673E-3</v>
      </c>
      <c r="AA149" s="6">
        <f>mgL!AA149/54.931</f>
        <v>0</v>
      </c>
      <c r="AB149" s="6">
        <f>mgL!AB149/26.982</f>
        <v>0</v>
      </c>
      <c r="AC149" s="6">
        <f>mgL!AC149/(28.086+2*15.999)</f>
        <v>0.11317488848944809</v>
      </c>
      <c r="AD149" s="6">
        <f>mgL!AD149/(30.974+4*15.999)</f>
        <v>1.2635569127092765E-3</v>
      </c>
      <c r="AE149" s="6">
        <f>mgL!AE149/30.974</f>
        <v>0</v>
      </c>
      <c r="AF149" s="6">
        <f>mgL!AF149/12.011</f>
        <v>0</v>
      </c>
      <c r="AG149" s="6">
        <f>mgL!AG149/18.998</f>
        <v>0</v>
      </c>
      <c r="AH149" s="6">
        <f>mgL!AH149/(32.066+1.008)</f>
        <v>0</v>
      </c>
      <c r="AI149" s="6">
        <f>mgL!AI149/207.2</f>
        <v>0</v>
      </c>
      <c r="AJ149" s="6">
        <f>mgL!AJ149/65.39</f>
        <v>0</v>
      </c>
      <c r="AK149" s="6">
        <f>mgL!AK149/112.411</f>
        <v>0</v>
      </c>
      <c r="AL149" s="10">
        <f>mgL!AL149/(2*15.999)</f>
        <v>0</v>
      </c>
      <c r="AM149" s="10">
        <f>mgL!AM149/(12.011+2*15.999)</f>
        <v>0</v>
      </c>
      <c r="AN149" s="10">
        <f>mgL!AN149/(2*1.008+32.066)</f>
        <v>0</v>
      </c>
      <c r="AO149" s="10">
        <f>mgL!AO149/(12.011+4*1.008)</f>
        <v>0</v>
      </c>
      <c r="AP149" s="11" t="str">
        <f t="shared" si="6"/>
        <v>F1-CaMIX+</v>
      </c>
      <c r="AQ149" s="3">
        <f t="shared" si="7"/>
        <v>3.2</v>
      </c>
    </row>
    <row r="150" spans="1:43" x14ac:dyDescent="0.25">
      <c r="A150" s="3">
        <f>mgL!A150</f>
        <v>147</v>
      </c>
      <c r="B150" s="3" t="str">
        <f>mgL!B150</f>
        <v>A10</v>
      </c>
      <c r="C150" s="3">
        <f>mgL!C150</f>
        <v>7</v>
      </c>
      <c r="D150" s="3">
        <f>mgL!D150</f>
        <v>310886</v>
      </c>
      <c r="E150" s="3">
        <f>mgL!E150</f>
        <v>5802710</v>
      </c>
      <c r="F150" s="3">
        <f>mgL!F150</f>
        <v>5.6</v>
      </c>
      <c r="G150" s="3">
        <f>mgL!G150</f>
        <v>-3.4</v>
      </c>
      <c r="H150" s="3">
        <f>mgL!H150</f>
        <v>-3.55</v>
      </c>
      <c r="I150" s="3" t="str">
        <f>mgL!I150</f>
        <v>GWO</v>
      </c>
      <c r="J150" s="3">
        <f>mgL!J150</f>
        <v>31929</v>
      </c>
      <c r="K150" s="3">
        <f>mgL!K150</f>
        <v>0</v>
      </c>
      <c r="L150" s="3">
        <f>mgL!L150</f>
        <v>0</v>
      </c>
      <c r="M150" s="3">
        <f>IF(mgL!M150=0,7,mgL!M150)</f>
        <v>8.16</v>
      </c>
      <c r="N150" s="3">
        <f>IF(mgL!N150&lt;0.1,10,mgL!N150)</f>
        <v>10</v>
      </c>
      <c r="O150" s="4">
        <f>mgL!O150/22.989</f>
        <v>1.3049719431032232</v>
      </c>
      <c r="P150" s="4">
        <f>mgL!P150/39.098</f>
        <v>4.6038160519719679E-2</v>
      </c>
      <c r="Q150" s="4">
        <f>mgL!Q150/24.305</f>
        <v>0.45669615305492695</v>
      </c>
      <c r="R150" s="4">
        <f>mgL!R150/40.078</f>
        <v>1.8214481760566894</v>
      </c>
      <c r="S150" s="4">
        <f>mgL!S150/(14.007+4*1.008)</f>
        <v>5.5435445423803972E-4</v>
      </c>
      <c r="T150" s="5">
        <f>mgL!T150/35.453</f>
        <v>1.3539051702253686</v>
      </c>
      <c r="U150" s="5">
        <f>mgL!U150/(1.008+12.011+3*15.999)</f>
        <v>1.3275206503212273</v>
      </c>
      <c r="V150" s="5">
        <f>mgL!V150/(12.011+3*15.999)</f>
        <v>0</v>
      </c>
      <c r="W150" s="5">
        <f>mgL!W150/(32.066+4*15.999)</f>
        <v>0.66623638899877158</v>
      </c>
      <c r="X150" s="5">
        <f>mgL!X150/(14.007+3*15.999)</f>
        <v>1.7740790916715052</v>
      </c>
      <c r="Y150" s="6">
        <f>mgL!Y150/(14.007+2*15.999)</f>
        <v>0</v>
      </c>
      <c r="Z150" s="6">
        <f>mgL!Z150/55.847</f>
        <v>5.3718194352427159E-4</v>
      </c>
      <c r="AA150" s="6">
        <f>mgL!AA150/54.931</f>
        <v>0</v>
      </c>
      <c r="AB150" s="6">
        <f>mgL!AB150/26.982</f>
        <v>0</v>
      </c>
      <c r="AC150" s="6">
        <f>mgL!AC150/(28.086+2*15.999)</f>
        <v>0.18141268890220358</v>
      </c>
      <c r="AD150" s="6">
        <f>mgL!AD150/(30.974+4*15.999)</f>
        <v>1.2635569127092765E-3</v>
      </c>
      <c r="AE150" s="6">
        <f>mgL!AE150/30.974</f>
        <v>0</v>
      </c>
      <c r="AF150" s="6">
        <f>mgL!AF150/12.011</f>
        <v>0</v>
      </c>
      <c r="AG150" s="6">
        <f>mgL!AG150/18.998</f>
        <v>0</v>
      </c>
      <c r="AH150" s="6">
        <f>mgL!AH150/(32.066+1.008)</f>
        <v>0</v>
      </c>
      <c r="AI150" s="6">
        <f>mgL!AI150/207.2</f>
        <v>0</v>
      </c>
      <c r="AJ150" s="6">
        <f>mgL!AJ150/65.39</f>
        <v>0</v>
      </c>
      <c r="AK150" s="6">
        <f>mgL!AK150/112.411</f>
        <v>0</v>
      </c>
      <c r="AL150" s="10">
        <f>mgL!AL150/(2*15.999)</f>
        <v>0</v>
      </c>
      <c r="AM150" s="10">
        <f>mgL!AM150/(12.011+2*15.999)</f>
        <v>0</v>
      </c>
      <c r="AN150" s="10">
        <f>mgL!AN150/(2*1.008+32.066)</f>
        <v>0</v>
      </c>
      <c r="AO150" s="10">
        <f>mgL!AO150/(12.011+4*1.008)</f>
        <v>0</v>
      </c>
      <c r="AP150" s="11" t="str">
        <f t="shared" si="6"/>
        <v>F1-CaNO3+</v>
      </c>
      <c r="AQ150" s="3">
        <f t="shared" si="7"/>
        <v>3.6</v>
      </c>
    </row>
    <row r="151" spans="1:43" x14ac:dyDescent="0.25">
      <c r="A151" s="3">
        <f>mgL!A151</f>
        <v>148</v>
      </c>
      <c r="B151" s="3" t="str">
        <f>mgL!B151</f>
        <v>A10</v>
      </c>
      <c r="C151" s="3">
        <f>mgL!C151</f>
        <v>8</v>
      </c>
      <c r="D151" s="3">
        <f>mgL!D151</f>
        <v>310886</v>
      </c>
      <c r="E151" s="3">
        <f>mgL!E151</f>
        <v>5802710</v>
      </c>
      <c r="F151" s="3">
        <f>mgL!F151</f>
        <v>5.6</v>
      </c>
      <c r="G151" s="3">
        <f>mgL!G151</f>
        <v>-4.4000000000000004</v>
      </c>
      <c r="H151" s="3">
        <f>mgL!H151</f>
        <v>-4.55</v>
      </c>
      <c r="I151" s="3" t="str">
        <f>mgL!I151</f>
        <v>GWO</v>
      </c>
      <c r="J151" s="3">
        <f>mgL!J151</f>
        <v>31929</v>
      </c>
      <c r="K151" s="3">
        <f>mgL!K151</f>
        <v>0</v>
      </c>
      <c r="L151" s="3">
        <f>mgL!L151</f>
        <v>0</v>
      </c>
      <c r="M151" s="3">
        <f>IF(mgL!M151=0,7,mgL!M151)</f>
        <v>8.0500000000000007</v>
      </c>
      <c r="N151" s="3">
        <f>IF(mgL!N151&lt;0.1,10,mgL!N151)</f>
        <v>10</v>
      </c>
      <c r="O151" s="4">
        <f>mgL!O151/22.989</f>
        <v>1.3484710078733306</v>
      </c>
      <c r="P151" s="4">
        <f>mgL!P151/39.098</f>
        <v>3.8365133766433065E-2</v>
      </c>
      <c r="Q151" s="4">
        <f>mgL!Q151/24.305</f>
        <v>0.3497222793663855</v>
      </c>
      <c r="R151" s="4">
        <f>mgL!R151/40.078</f>
        <v>1.921253555566645</v>
      </c>
      <c r="S151" s="4">
        <f>mgL!S151/(14.007+4*1.008)</f>
        <v>5.5435445423803972E-4</v>
      </c>
      <c r="T151" s="5">
        <f>mgL!T151/35.453</f>
        <v>1.3539051702253686</v>
      </c>
      <c r="U151" s="5">
        <f>mgL!U151/(1.008+12.011+3*15.999)</f>
        <v>1.2947423626589747</v>
      </c>
      <c r="V151" s="5">
        <f>mgL!V151/(12.011+3*15.999)</f>
        <v>0</v>
      </c>
      <c r="W151" s="5">
        <f>mgL!W151/(32.066+4*15.999)</f>
        <v>0.64541650184255994</v>
      </c>
      <c r="X151" s="5">
        <f>mgL!X151/(14.007+3*15.999)</f>
        <v>1.9353590090961874</v>
      </c>
      <c r="Y151" s="6">
        <f>mgL!Y151/(14.007+2*15.999)</f>
        <v>0</v>
      </c>
      <c r="Z151" s="6">
        <f>mgL!Z151/55.847</f>
        <v>1.0743638870485432E-3</v>
      </c>
      <c r="AA151" s="6">
        <f>mgL!AA151/54.931</f>
        <v>1.8204656751196957E-4</v>
      </c>
      <c r="AB151" s="6">
        <f>mgL!AB151/26.982</f>
        <v>0</v>
      </c>
      <c r="AC151" s="6">
        <f>mgL!AC151/(28.086+2*15.999)</f>
        <v>0.18141268890220358</v>
      </c>
      <c r="AD151" s="6">
        <f>mgL!AD151/(30.974+4*15.999)</f>
        <v>1.0529640939243973E-3</v>
      </c>
      <c r="AE151" s="6">
        <f>mgL!AE151/30.974</f>
        <v>0</v>
      </c>
      <c r="AF151" s="6">
        <f>mgL!AF151/12.011</f>
        <v>0</v>
      </c>
      <c r="AG151" s="6">
        <f>mgL!AG151/18.998</f>
        <v>0</v>
      </c>
      <c r="AH151" s="6">
        <f>mgL!AH151/(32.066+1.008)</f>
        <v>0</v>
      </c>
      <c r="AI151" s="6">
        <f>mgL!AI151/207.2</f>
        <v>0</v>
      </c>
      <c r="AJ151" s="6">
        <f>mgL!AJ151/65.39</f>
        <v>0</v>
      </c>
      <c r="AK151" s="6">
        <f>mgL!AK151/112.411</f>
        <v>0</v>
      </c>
      <c r="AL151" s="10">
        <f>mgL!AL151/(2*15.999)</f>
        <v>0</v>
      </c>
      <c r="AM151" s="10">
        <f>mgL!AM151/(12.011+2*15.999)</f>
        <v>0</v>
      </c>
      <c r="AN151" s="10">
        <f>mgL!AN151/(2*1.008+32.066)</f>
        <v>0</v>
      </c>
      <c r="AO151" s="10">
        <f>mgL!AO151/(12.011+4*1.008)</f>
        <v>0</v>
      </c>
      <c r="AP151" s="11" t="str">
        <f t="shared" si="6"/>
        <v>F1-CaNO3+</v>
      </c>
      <c r="AQ151" s="3">
        <f t="shared" si="7"/>
        <v>3.6</v>
      </c>
    </row>
    <row r="152" spans="1:43" x14ac:dyDescent="0.25">
      <c r="A152" s="3">
        <f>mgL!A152</f>
        <v>149</v>
      </c>
      <c r="B152" s="3" t="str">
        <f>mgL!B152</f>
        <v>A10</v>
      </c>
      <c r="C152" s="3">
        <f>mgL!C152</f>
        <v>9</v>
      </c>
      <c r="D152" s="3">
        <f>mgL!D152</f>
        <v>310886</v>
      </c>
      <c r="E152" s="3">
        <f>mgL!E152</f>
        <v>5802710</v>
      </c>
      <c r="F152" s="3">
        <f>mgL!F152</f>
        <v>5.6</v>
      </c>
      <c r="G152" s="3">
        <f>mgL!G152</f>
        <v>-6.4</v>
      </c>
      <c r="H152" s="3">
        <f>mgL!H152</f>
        <v>-6.55</v>
      </c>
      <c r="I152" s="3" t="str">
        <f>mgL!I152</f>
        <v>GWO</v>
      </c>
      <c r="J152" s="3">
        <f>mgL!J152</f>
        <v>31929</v>
      </c>
      <c r="K152" s="3">
        <f>mgL!K152</f>
        <v>0</v>
      </c>
      <c r="L152" s="3">
        <f>mgL!L152</f>
        <v>0</v>
      </c>
      <c r="M152" s="3">
        <f>IF(mgL!M152=0,7,mgL!M152)</f>
        <v>7.79</v>
      </c>
      <c r="N152" s="3">
        <f>IF(mgL!N152&lt;0.1,10,mgL!N152)</f>
        <v>10</v>
      </c>
      <c r="O152" s="4">
        <f>mgL!O152/22.989</f>
        <v>1.1744747487929008</v>
      </c>
      <c r="P152" s="4">
        <f>mgL!P152/39.098</f>
        <v>4.6038160519719679E-2</v>
      </c>
      <c r="Q152" s="4">
        <f>mgL!Q152/24.305</f>
        <v>0.63772886237399717</v>
      </c>
      <c r="R152" s="4">
        <f>mgL!R152/40.078</f>
        <v>2.3703777633614451</v>
      </c>
      <c r="S152" s="4">
        <f>mgL!S152/(14.007+4*1.008)</f>
        <v>2.7717722711901988E-3</v>
      </c>
      <c r="T152" s="5">
        <f>mgL!T152/35.453</f>
        <v>0.78977801596479835</v>
      </c>
      <c r="U152" s="5">
        <f>mgL!U152/(1.008+12.011+3*15.999)</f>
        <v>5.4903631834272977</v>
      </c>
      <c r="V152" s="5">
        <f>mgL!V152/(12.011+3*15.999)</f>
        <v>0</v>
      </c>
      <c r="W152" s="5">
        <f>mgL!W152/(32.066+4*15.999)</f>
        <v>0.37475796881180901</v>
      </c>
      <c r="X152" s="5">
        <f>mgL!X152/(14.007+3*15.999)</f>
        <v>0.19353590090961875</v>
      </c>
      <c r="Y152" s="6">
        <f>mgL!Y152/(14.007+2*15.999)</f>
        <v>0</v>
      </c>
      <c r="Z152" s="6">
        <f>mgL!Z152/55.847</f>
        <v>3.5812129568284776E-4</v>
      </c>
      <c r="AA152" s="6">
        <f>mgL!AA152/54.931</f>
        <v>3.6409313502393914E-4</v>
      </c>
      <c r="AB152" s="6">
        <f>mgL!AB152/26.982</f>
        <v>0</v>
      </c>
      <c r="AC152" s="6">
        <f>mgL!AC152/(28.086+2*15.999)</f>
        <v>0.22801411357432924</v>
      </c>
      <c r="AD152" s="6">
        <f>mgL!AD152/(30.974+4*15.999)</f>
        <v>6.3177845635463826E-4</v>
      </c>
      <c r="AE152" s="6">
        <f>mgL!AE152/30.974</f>
        <v>0</v>
      </c>
      <c r="AF152" s="6">
        <f>mgL!AF152/12.011</f>
        <v>0</v>
      </c>
      <c r="AG152" s="6">
        <f>mgL!AG152/18.998</f>
        <v>0</v>
      </c>
      <c r="AH152" s="6">
        <f>mgL!AH152/(32.066+1.008)</f>
        <v>0</v>
      </c>
      <c r="AI152" s="6">
        <f>mgL!AI152/207.2</f>
        <v>0</v>
      </c>
      <c r="AJ152" s="6">
        <f>mgL!AJ152/65.39</f>
        <v>0</v>
      </c>
      <c r="AK152" s="6">
        <f>mgL!AK152/112.411</f>
        <v>0</v>
      </c>
      <c r="AL152" s="10">
        <f>mgL!AL152/(2*15.999)</f>
        <v>0</v>
      </c>
      <c r="AM152" s="10">
        <f>mgL!AM152/(12.011+2*15.999)</f>
        <v>0</v>
      </c>
      <c r="AN152" s="10">
        <f>mgL!AN152/(2*1.008+32.066)</f>
        <v>0</v>
      </c>
      <c r="AO152" s="10">
        <f>mgL!AO152/(12.011+4*1.008)</f>
        <v>0</v>
      </c>
      <c r="AP152" s="11" t="str">
        <f t="shared" si="6"/>
        <v>g3-CaHCO3+</v>
      </c>
      <c r="AQ152" s="3">
        <f t="shared" si="7"/>
        <v>1.9</v>
      </c>
    </row>
    <row r="153" spans="1:43" x14ac:dyDescent="0.25">
      <c r="A153" s="3">
        <f>mgL!A153</f>
        <v>150</v>
      </c>
      <c r="B153" s="3" t="str">
        <f>mgL!B153</f>
        <v>A10</v>
      </c>
      <c r="C153" s="3">
        <f>mgL!C153</f>
        <v>10</v>
      </c>
      <c r="D153" s="3">
        <f>mgL!D153</f>
        <v>310886</v>
      </c>
      <c r="E153" s="3">
        <f>mgL!E153</f>
        <v>5802710</v>
      </c>
      <c r="F153" s="3">
        <f>mgL!F153</f>
        <v>5.6</v>
      </c>
      <c r="G153" s="3">
        <f>mgL!G153</f>
        <v>-8.4</v>
      </c>
      <c r="H153" s="3">
        <f>mgL!H153</f>
        <v>-8.5500000000000007</v>
      </c>
      <c r="I153" s="3" t="str">
        <f>mgL!I153</f>
        <v>GWO</v>
      </c>
      <c r="J153" s="3">
        <f>mgL!J153</f>
        <v>31929</v>
      </c>
      <c r="K153" s="3">
        <f>mgL!K153</f>
        <v>0</v>
      </c>
      <c r="L153" s="3">
        <f>mgL!L153</f>
        <v>0</v>
      </c>
      <c r="M153" s="3">
        <f>IF(mgL!M153=0,7,mgL!M153)</f>
        <v>7.48</v>
      </c>
      <c r="N153" s="3">
        <f>IF(mgL!N153&lt;0.1,10,mgL!N153)</f>
        <v>10</v>
      </c>
      <c r="O153" s="4">
        <f>mgL!O153/22.989</f>
        <v>1.0874766192526861</v>
      </c>
      <c r="P153" s="4">
        <f>mgL!P153/39.098</f>
        <v>3.8365133766433065E-2</v>
      </c>
      <c r="Q153" s="4">
        <f>mgL!Q153/24.305</f>
        <v>0.51429746965644929</v>
      </c>
      <c r="R153" s="4">
        <f>mgL!R153/40.078</f>
        <v>2.7446479365237786</v>
      </c>
      <c r="S153" s="4">
        <f>mgL!S153/(14.007+4*1.008)</f>
        <v>1.9402405898331389E-2</v>
      </c>
      <c r="T153" s="5">
        <f>mgL!T153/35.453</f>
        <v>0.87439708910388392</v>
      </c>
      <c r="U153" s="5">
        <f>mgL!U153/(1.008+12.011+3*15.999)</f>
        <v>5.6214763340763083</v>
      </c>
      <c r="V153" s="5">
        <f>mgL!V153/(12.011+3*15.999)</f>
        <v>0</v>
      </c>
      <c r="W153" s="5">
        <f>mgL!W153/(32.066+4*15.999)</f>
        <v>0.54131706606150187</v>
      </c>
      <c r="X153" s="5">
        <f>mgL!X153/(14.007+3*15.999)</f>
        <v>0</v>
      </c>
      <c r="Y153" s="6">
        <f>mgL!Y153/(14.007+2*15.999)</f>
        <v>0</v>
      </c>
      <c r="Z153" s="6">
        <f>mgL!Z153/55.847</f>
        <v>6.2671226744498362E-2</v>
      </c>
      <c r="AA153" s="6">
        <f>mgL!AA153/54.931</f>
        <v>1.9114889588756807E-2</v>
      </c>
      <c r="AB153" s="6">
        <f>mgL!AB153/26.982</f>
        <v>0</v>
      </c>
      <c r="AC153" s="6">
        <f>mgL!AC153/(28.086+2*15.999)</f>
        <v>0.193063045070235</v>
      </c>
      <c r="AD153" s="6">
        <f>mgL!AD153/(30.974+4*15.999)</f>
        <v>5.2648204696219866E-4</v>
      </c>
      <c r="AE153" s="6">
        <f>mgL!AE153/30.974</f>
        <v>0</v>
      </c>
      <c r="AF153" s="6">
        <f>mgL!AF153/12.011</f>
        <v>0</v>
      </c>
      <c r="AG153" s="6">
        <f>mgL!AG153/18.998</f>
        <v>0</v>
      </c>
      <c r="AH153" s="6">
        <f>mgL!AH153/(32.066+1.008)</f>
        <v>0</v>
      </c>
      <c r="AI153" s="6">
        <f>mgL!AI153/207.2</f>
        <v>0</v>
      </c>
      <c r="AJ153" s="6">
        <f>mgL!AJ153/65.39</f>
        <v>0</v>
      </c>
      <c r="AK153" s="6">
        <f>mgL!AK153/112.411</f>
        <v>0</v>
      </c>
      <c r="AL153" s="10">
        <f>mgL!AL153/(2*15.999)</f>
        <v>0</v>
      </c>
      <c r="AM153" s="10">
        <f>mgL!AM153/(12.011+2*15.999)</f>
        <v>0</v>
      </c>
      <c r="AN153" s="10">
        <f>mgL!AN153/(2*1.008+32.066)</f>
        <v>0</v>
      </c>
      <c r="AO153" s="10">
        <f>mgL!AO153/(12.011+4*1.008)</f>
        <v>0</v>
      </c>
      <c r="AP153" s="11" t="str">
        <f t="shared" si="6"/>
        <v>F3-CaHCO3+</v>
      </c>
      <c r="AQ153" s="3">
        <f t="shared" si="7"/>
        <v>1.5</v>
      </c>
    </row>
    <row r="154" spans="1:43" x14ac:dyDescent="0.25">
      <c r="A154" s="3">
        <f>mgL!A154</f>
        <v>151</v>
      </c>
      <c r="B154" s="3" t="str">
        <f>mgL!B154</f>
        <v>A10</v>
      </c>
      <c r="C154" s="3">
        <f>mgL!C154</f>
        <v>11</v>
      </c>
      <c r="D154" s="3">
        <f>mgL!D154</f>
        <v>310886</v>
      </c>
      <c r="E154" s="3">
        <f>mgL!E154</f>
        <v>5802710</v>
      </c>
      <c r="F154" s="3">
        <f>mgL!F154</f>
        <v>5.6</v>
      </c>
      <c r="G154" s="3">
        <f>mgL!G154</f>
        <v>-10.4</v>
      </c>
      <c r="H154" s="3">
        <f>mgL!H154</f>
        <v>-10.55</v>
      </c>
      <c r="I154" s="3" t="str">
        <f>mgL!I154</f>
        <v>GWO</v>
      </c>
      <c r="J154" s="3">
        <f>mgL!J154</f>
        <v>31929</v>
      </c>
      <c r="K154" s="3">
        <f>mgL!K154</f>
        <v>0</v>
      </c>
      <c r="L154" s="3">
        <f>mgL!L154</f>
        <v>0</v>
      </c>
      <c r="M154" s="3">
        <f>IF(mgL!M154=0,7,mgL!M154)</f>
        <v>7.28</v>
      </c>
      <c r="N154" s="3">
        <f>IF(mgL!N154&lt;0.1,10,mgL!N154)</f>
        <v>10</v>
      </c>
      <c r="O154" s="4">
        <f>mgL!O154/22.989</f>
        <v>1.0874766192526861</v>
      </c>
      <c r="P154" s="4">
        <f>mgL!P154/39.098</f>
        <v>2.8134431428717584E-2</v>
      </c>
      <c r="Q154" s="4">
        <f>mgL!Q154/24.305</f>
        <v>0.39086607693890146</v>
      </c>
      <c r="R154" s="4">
        <f>mgL!R154/40.078</f>
        <v>2.7446479365237786</v>
      </c>
      <c r="S154" s="4">
        <f>mgL!S154/(14.007+4*1.008)</f>
        <v>4.157658406785298E-2</v>
      </c>
      <c r="T154" s="5">
        <f>mgL!T154/35.453</f>
        <v>0.9026034468169124</v>
      </c>
      <c r="U154" s="5">
        <f>mgL!U154/(1.008+12.011+3*15.999)</f>
        <v>5.1953585944670255</v>
      </c>
      <c r="V154" s="5">
        <f>mgL!V154/(12.011+3*15.999)</f>
        <v>0</v>
      </c>
      <c r="W154" s="5">
        <f>mgL!W154/(32.066+4*15.999)</f>
        <v>0.69746621973308898</v>
      </c>
      <c r="X154" s="5">
        <f>mgL!X154/(14.007+3*15.999)</f>
        <v>0</v>
      </c>
      <c r="Y154" s="6">
        <f>mgL!Y154/(14.007+2*15.999)</f>
        <v>0</v>
      </c>
      <c r="Z154" s="6">
        <f>mgL!Z154/55.847</f>
        <v>0.12534245348899672</v>
      </c>
      <c r="AA154" s="6">
        <f>mgL!AA154/54.931</f>
        <v>1.1650980320766053E-2</v>
      </c>
      <c r="AB154" s="6">
        <f>mgL!AB154/26.982</f>
        <v>0</v>
      </c>
      <c r="AC154" s="6">
        <f>mgL!AC154/(28.086+2*15.999)</f>
        <v>0.18141268890220358</v>
      </c>
      <c r="AD154" s="6">
        <f>mgL!AD154/(30.974+4*15.999)</f>
        <v>1.1582605033168369E-3</v>
      </c>
      <c r="AE154" s="6">
        <f>mgL!AE154/30.974</f>
        <v>0</v>
      </c>
      <c r="AF154" s="6">
        <f>mgL!AF154/12.011</f>
        <v>0</v>
      </c>
      <c r="AG154" s="6">
        <f>mgL!AG154/18.998</f>
        <v>0</v>
      </c>
      <c r="AH154" s="6">
        <f>mgL!AH154/(32.066+1.008)</f>
        <v>0</v>
      </c>
      <c r="AI154" s="6">
        <f>mgL!AI154/207.2</f>
        <v>0</v>
      </c>
      <c r="AJ154" s="6">
        <f>mgL!AJ154/65.39</f>
        <v>0</v>
      </c>
      <c r="AK154" s="6">
        <f>mgL!AK154/112.411</f>
        <v>0</v>
      </c>
      <c r="AL154" s="10">
        <f>mgL!AL154/(2*15.999)</f>
        <v>0</v>
      </c>
      <c r="AM154" s="10">
        <f>mgL!AM154/(12.011+2*15.999)</f>
        <v>0</v>
      </c>
      <c r="AN154" s="10">
        <f>mgL!AN154/(2*1.008+32.066)</f>
        <v>0</v>
      </c>
      <c r="AO154" s="10">
        <f>mgL!AO154/(12.011+4*1.008)</f>
        <v>0</v>
      </c>
      <c r="AP154" s="11" t="str">
        <f t="shared" si="6"/>
        <v>F3-CaHCO3+</v>
      </c>
      <c r="AQ154" s="3">
        <f t="shared" si="7"/>
        <v>1.5</v>
      </c>
    </row>
    <row r="155" spans="1:43" x14ac:dyDescent="0.25">
      <c r="A155" s="3">
        <f>mgL!A155</f>
        <v>152</v>
      </c>
      <c r="B155" s="3" t="str">
        <f>mgL!B155</f>
        <v>A10</v>
      </c>
      <c r="C155" s="3">
        <f>mgL!C155</f>
        <v>12</v>
      </c>
      <c r="D155" s="3">
        <f>mgL!D155</f>
        <v>310886</v>
      </c>
      <c r="E155" s="3">
        <f>mgL!E155</f>
        <v>5802710</v>
      </c>
      <c r="F155" s="3">
        <f>mgL!F155</f>
        <v>5.6</v>
      </c>
      <c r="G155" s="3">
        <f>mgL!G155</f>
        <v>-12.4</v>
      </c>
      <c r="H155" s="3">
        <f>mgL!H155</f>
        <v>-12.55</v>
      </c>
      <c r="I155" s="3" t="str">
        <f>mgL!I155</f>
        <v>GWO</v>
      </c>
      <c r="J155" s="3">
        <f>mgL!J155</f>
        <v>31929</v>
      </c>
      <c r="K155" s="3">
        <f>mgL!K155</f>
        <v>0</v>
      </c>
      <c r="L155" s="3">
        <f>mgL!L155</f>
        <v>0</v>
      </c>
      <c r="M155" s="3">
        <f>IF(mgL!M155=0,7,mgL!M155)</f>
        <v>7.33</v>
      </c>
      <c r="N155" s="3">
        <f>IF(mgL!N155&lt;0.1,10,mgL!N155)</f>
        <v>10</v>
      </c>
      <c r="O155" s="4">
        <f>mgL!O155/22.989</f>
        <v>1.0439775544825787</v>
      </c>
      <c r="P155" s="4">
        <f>mgL!P155/39.098</f>
        <v>3.3249782597575328E-2</v>
      </c>
      <c r="Q155" s="4">
        <f>mgL!Q155/24.305</f>
        <v>0.28800658300761162</v>
      </c>
      <c r="R155" s="4">
        <f>mgL!R155/40.078</f>
        <v>2.7446479365237786</v>
      </c>
      <c r="S155" s="4">
        <f>mgL!S155/(14.007+4*1.008)</f>
        <v>6.097898996618438E-2</v>
      </c>
      <c r="T155" s="5">
        <f>mgL!T155/35.453</f>
        <v>0.84619073139085543</v>
      </c>
      <c r="U155" s="5">
        <f>mgL!U155/(1.008+12.011+3*15.999)</f>
        <v>5.0642454438180149</v>
      </c>
      <c r="V155" s="5">
        <f>mgL!V155/(12.011+3*15.999)</f>
        <v>0</v>
      </c>
      <c r="W155" s="5">
        <f>mgL!W155/(32.066+4*15.999)</f>
        <v>0.56213695321771351</v>
      </c>
      <c r="X155" s="5">
        <f>mgL!X155/(14.007+3*15.999)</f>
        <v>0</v>
      </c>
      <c r="Y155" s="6">
        <f>mgL!Y155/(14.007+2*15.999)</f>
        <v>0</v>
      </c>
      <c r="Z155" s="6">
        <f>mgL!Z155/55.847</f>
        <v>0.13429548588106791</v>
      </c>
      <c r="AA155" s="6">
        <f>mgL!AA155/54.931</f>
        <v>6.3716298629189344E-3</v>
      </c>
      <c r="AB155" s="6">
        <f>mgL!AB155/26.982</f>
        <v>0</v>
      </c>
      <c r="AC155" s="6">
        <f>mgL!AC155/(28.086+2*15.999)</f>
        <v>0.23800013314692764</v>
      </c>
      <c r="AD155" s="6">
        <f>mgL!AD155/(30.974+4*15.999)</f>
        <v>1.0529640939243973E-3</v>
      </c>
      <c r="AE155" s="6">
        <f>mgL!AE155/30.974</f>
        <v>0</v>
      </c>
      <c r="AF155" s="6">
        <f>mgL!AF155/12.011</f>
        <v>0</v>
      </c>
      <c r="AG155" s="6">
        <f>mgL!AG155/18.998</f>
        <v>0</v>
      </c>
      <c r="AH155" s="6">
        <f>mgL!AH155/(32.066+1.008)</f>
        <v>0</v>
      </c>
      <c r="AI155" s="6">
        <f>mgL!AI155/207.2</f>
        <v>0</v>
      </c>
      <c r="AJ155" s="6">
        <f>mgL!AJ155/65.39</f>
        <v>0</v>
      </c>
      <c r="AK155" s="6">
        <f>mgL!AK155/112.411</f>
        <v>0</v>
      </c>
      <c r="AL155" s="10">
        <f>mgL!AL155/(2*15.999)</f>
        <v>0</v>
      </c>
      <c r="AM155" s="10">
        <f>mgL!AM155/(12.011+2*15.999)</f>
        <v>0</v>
      </c>
      <c r="AN155" s="10">
        <f>mgL!AN155/(2*1.008+32.066)</f>
        <v>0</v>
      </c>
      <c r="AO155" s="10">
        <f>mgL!AO155/(12.011+4*1.008)</f>
        <v>0</v>
      </c>
      <c r="AP155" s="11" t="str">
        <f t="shared" si="6"/>
        <v>F3-CaHCO3+</v>
      </c>
      <c r="AQ155" s="3">
        <f t="shared" si="7"/>
        <v>1.4</v>
      </c>
    </row>
    <row r="156" spans="1:43" x14ac:dyDescent="0.25">
      <c r="A156" s="3">
        <f>mgL!A156</f>
        <v>153</v>
      </c>
      <c r="B156" s="3" t="str">
        <f>mgL!B156</f>
        <v>A10</v>
      </c>
      <c r="C156" s="3">
        <f>mgL!C156</f>
        <v>13</v>
      </c>
      <c r="D156" s="3">
        <f>mgL!D156</f>
        <v>310886</v>
      </c>
      <c r="E156" s="3">
        <f>mgL!E156</f>
        <v>5802710</v>
      </c>
      <c r="F156" s="3">
        <f>mgL!F156</f>
        <v>5.6</v>
      </c>
      <c r="G156" s="3">
        <f>mgL!G156</f>
        <v>-16.399999999999999</v>
      </c>
      <c r="H156" s="3">
        <f>mgL!H156</f>
        <v>-16.55</v>
      </c>
      <c r="I156" s="3" t="str">
        <f>mgL!I156</f>
        <v>GWO</v>
      </c>
      <c r="J156" s="3">
        <f>mgL!J156</f>
        <v>31929</v>
      </c>
      <c r="K156" s="3">
        <f>mgL!K156</f>
        <v>0</v>
      </c>
      <c r="L156" s="3">
        <f>mgL!L156</f>
        <v>0</v>
      </c>
      <c r="M156" s="3">
        <f>IF(mgL!M156=0,7,mgL!M156)</f>
        <v>7.28</v>
      </c>
      <c r="N156" s="3">
        <f>IF(mgL!N156&lt;0.1,10,mgL!N156)</f>
        <v>10</v>
      </c>
      <c r="O156" s="4">
        <f>mgL!O156/22.989</f>
        <v>0.91348036017225631</v>
      </c>
      <c r="P156" s="4">
        <f>mgL!P156/39.098</f>
        <v>3.3249782597575328E-2</v>
      </c>
      <c r="Q156" s="4">
        <f>mgL!Q156/24.305</f>
        <v>0.25509154494959885</v>
      </c>
      <c r="R156" s="4">
        <f>mgL!R156/40.078</f>
        <v>2.6198912121363338</v>
      </c>
      <c r="S156" s="4">
        <f>mgL!S156/(14.007+4*1.008)</f>
        <v>6.097898996618438E-2</v>
      </c>
      <c r="T156" s="5">
        <f>mgL!T156/35.453</f>
        <v>0.84619073139085543</v>
      </c>
      <c r="U156" s="5">
        <f>mgL!U156/(1.008+12.011+3*15.999)</f>
        <v>4.8675757178444998</v>
      </c>
      <c r="V156" s="5">
        <f>mgL!V156/(12.011+3*15.999)</f>
        <v>0</v>
      </c>
      <c r="W156" s="5">
        <f>mgL!W156/(32.066+4*15.999)</f>
        <v>0.4372176302804438</v>
      </c>
      <c r="X156" s="5">
        <f>mgL!X156/(14.007+3*15.999)</f>
        <v>0</v>
      </c>
      <c r="Y156" s="6">
        <f>mgL!Y156/(14.007+2*15.999)</f>
        <v>0</v>
      </c>
      <c r="Z156" s="6">
        <f>mgL!Z156/55.847</f>
        <v>0.19696671262556628</v>
      </c>
      <c r="AA156" s="6">
        <f>mgL!AA156/54.931</f>
        <v>7.8280024030146916E-3</v>
      </c>
      <c r="AB156" s="6">
        <f>mgL!AB156/26.982</f>
        <v>0</v>
      </c>
      <c r="AC156" s="6">
        <f>mgL!AC156/(28.086+2*15.999)</f>
        <v>0.23134278676519537</v>
      </c>
      <c r="AD156" s="6">
        <f>mgL!AD156/(30.974+4*15.999)</f>
        <v>6.3177845635463826E-4</v>
      </c>
      <c r="AE156" s="6">
        <f>mgL!AE156/30.974</f>
        <v>0</v>
      </c>
      <c r="AF156" s="6">
        <f>mgL!AF156/12.011</f>
        <v>0</v>
      </c>
      <c r="AG156" s="6">
        <f>mgL!AG156/18.998</f>
        <v>0</v>
      </c>
      <c r="AH156" s="6">
        <f>mgL!AH156/(32.066+1.008)</f>
        <v>0</v>
      </c>
      <c r="AI156" s="6">
        <f>mgL!AI156/207.2</f>
        <v>0</v>
      </c>
      <c r="AJ156" s="6">
        <f>mgL!AJ156/65.39</f>
        <v>0</v>
      </c>
      <c r="AK156" s="6">
        <f>mgL!AK156/112.411</f>
        <v>0</v>
      </c>
      <c r="AL156" s="10">
        <f>mgL!AL156/(2*15.999)</f>
        <v>0</v>
      </c>
      <c r="AM156" s="10">
        <f>mgL!AM156/(12.011+2*15.999)</f>
        <v>0</v>
      </c>
      <c r="AN156" s="10">
        <f>mgL!AN156/(2*1.008+32.066)</f>
        <v>0</v>
      </c>
      <c r="AO156" s="10">
        <f>mgL!AO156/(12.011+4*1.008)</f>
        <v>0</v>
      </c>
      <c r="AP156" s="11" t="str">
        <f t="shared" si="6"/>
        <v>F3-CaHCO3+</v>
      </c>
      <c r="AQ156" s="3">
        <f t="shared" si="7"/>
        <v>1.1000000000000001</v>
      </c>
    </row>
    <row r="157" spans="1:43" x14ac:dyDescent="0.25">
      <c r="A157" s="3">
        <f>mgL!A157</f>
        <v>154</v>
      </c>
      <c r="B157" s="3" t="str">
        <f>mgL!B157</f>
        <v>A10</v>
      </c>
      <c r="C157" s="3">
        <f>mgL!C157</f>
        <v>14</v>
      </c>
      <c r="D157" s="3">
        <f>mgL!D157</f>
        <v>310886</v>
      </c>
      <c r="E157" s="3">
        <f>mgL!E157</f>
        <v>5802710</v>
      </c>
      <c r="F157" s="3">
        <f>mgL!F157</f>
        <v>5.6</v>
      </c>
      <c r="G157" s="3">
        <f>mgL!G157</f>
        <v>-20.399999999999999</v>
      </c>
      <c r="H157" s="3">
        <f>mgL!H157</f>
        <v>-20.55</v>
      </c>
      <c r="I157" s="3" t="str">
        <f>mgL!I157</f>
        <v>GWO</v>
      </c>
      <c r="J157" s="3">
        <f>mgL!J157</f>
        <v>31929</v>
      </c>
      <c r="K157" s="3">
        <f>mgL!K157</f>
        <v>0</v>
      </c>
      <c r="L157" s="3">
        <f>mgL!L157</f>
        <v>0</v>
      </c>
      <c r="M157" s="3">
        <f>IF(mgL!M157=0,7,mgL!M157)</f>
        <v>7.28</v>
      </c>
      <c r="N157" s="3">
        <f>IF(mgL!N157&lt;0.1,10,mgL!N157)</f>
        <v>10</v>
      </c>
      <c r="O157" s="4">
        <f>mgL!O157/22.989</f>
        <v>0.7394841010918265</v>
      </c>
      <c r="P157" s="4">
        <f>mgL!P157/39.098</f>
        <v>4.8595836104148547E-2</v>
      </c>
      <c r="Q157" s="4">
        <f>mgL!Q157/24.305</f>
        <v>0.2262908866488377</v>
      </c>
      <c r="R157" s="4">
        <f>mgL!R157/40.078</f>
        <v>2.1707670043415339</v>
      </c>
      <c r="S157" s="4">
        <f>mgL!S157/(14.007+4*1.008)</f>
        <v>5.1000609789899662E-2</v>
      </c>
      <c r="T157" s="5">
        <f>mgL!T157/35.453</f>
        <v>0.73336530053874138</v>
      </c>
      <c r="U157" s="5">
        <f>mgL!U157/(1.008+12.011+3*15.999)</f>
        <v>4.752851711026616</v>
      </c>
      <c r="V157" s="5">
        <f>mgL!V157/(12.011+3*15.999)</f>
        <v>0</v>
      </c>
      <c r="W157" s="5">
        <f>mgL!W157/(32.066+4*15.999)</f>
        <v>3.1229830734317416E-2</v>
      </c>
      <c r="X157" s="5">
        <f>mgL!X157/(14.007+3*15.999)</f>
        <v>0</v>
      </c>
      <c r="Y157" s="6">
        <f>mgL!Y157/(14.007+2*15.999)</f>
        <v>0</v>
      </c>
      <c r="Z157" s="6">
        <f>mgL!Z157/55.847</f>
        <v>0.23277884219385106</v>
      </c>
      <c r="AA157" s="6">
        <f>mgL!AA157/54.931</f>
        <v>7.4639092679907523E-3</v>
      </c>
      <c r="AB157" s="6">
        <f>mgL!AB157/26.982</f>
        <v>0</v>
      </c>
      <c r="AC157" s="6">
        <f>mgL!AC157/(28.086+2*15.999)</f>
        <v>0.2563078356966913</v>
      </c>
      <c r="AD157" s="6">
        <f>mgL!AD157/(30.974+4*15.999)</f>
        <v>9.476676845319574E-4</v>
      </c>
      <c r="AE157" s="6">
        <f>mgL!AE157/30.974</f>
        <v>0</v>
      </c>
      <c r="AF157" s="6">
        <f>mgL!AF157/12.011</f>
        <v>0</v>
      </c>
      <c r="AG157" s="6">
        <f>mgL!AG157/18.998</f>
        <v>0</v>
      </c>
      <c r="AH157" s="6">
        <f>mgL!AH157/(32.066+1.008)</f>
        <v>0</v>
      </c>
      <c r="AI157" s="6">
        <f>mgL!AI157/207.2</f>
        <v>0</v>
      </c>
      <c r="AJ157" s="6">
        <f>mgL!AJ157/65.39</f>
        <v>0</v>
      </c>
      <c r="AK157" s="6">
        <f>mgL!AK157/112.411</f>
        <v>0</v>
      </c>
      <c r="AL157" s="10">
        <f>mgL!AL157/(2*15.999)</f>
        <v>0</v>
      </c>
      <c r="AM157" s="10">
        <f>mgL!AM157/(12.011+2*15.999)</f>
        <v>0</v>
      </c>
      <c r="AN157" s="10">
        <f>mgL!AN157/(2*1.008+32.066)</f>
        <v>0</v>
      </c>
      <c r="AO157" s="10">
        <f>mgL!AO157/(12.011+4*1.008)</f>
        <v>0</v>
      </c>
      <c r="AP157" s="11" t="str">
        <f t="shared" si="6"/>
        <v>g3-CaHCO3</v>
      </c>
      <c r="AQ157" s="3">
        <f t="shared" si="7"/>
        <v>0.2</v>
      </c>
    </row>
    <row r="158" spans="1:43" x14ac:dyDescent="0.25">
      <c r="A158" s="3">
        <f>mgL!A158</f>
        <v>155</v>
      </c>
      <c r="B158" s="3" t="str">
        <f>mgL!B158</f>
        <v>A10</v>
      </c>
      <c r="C158" s="3">
        <f>mgL!C158</f>
        <v>15</v>
      </c>
      <c r="D158" s="3">
        <f>mgL!D158</f>
        <v>310886</v>
      </c>
      <c r="E158" s="3">
        <f>mgL!E158</f>
        <v>5802710</v>
      </c>
      <c r="F158" s="3">
        <f>mgL!F158</f>
        <v>5.6</v>
      </c>
      <c r="G158" s="3">
        <f>mgL!G158</f>
        <v>-24.4</v>
      </c>
      <c r="H158" s="3">
        <f>mgL!H158</f>
        <v>-24.55</v>
      </c>
      <c r="I158" s="3" t="str">
        <f>mgL!I158</f>
        <v>GWO</v>
      </c>
      <c r="J158" s="3">
        <f>mgL!J158</f>
        <v>31929</v>
      </c>
      <c r="K158" s="3">
        <f>mgL!K158</f>
        <v>0</v>
      </c>
      <c r="L158" s="3">
        <f>mgL!L158</f>
        <v>0</v>
      </c>
      <c r="M158" s="3">
        <f>IF(mgL!M158=0,7,mgL!M158)</f>
        <v>7.43</v>
      </c>
      <c r="N158" s="3">
        <f>IF(mgL!N158&lt;0.1,10,mgL!N158)</f>
        <v>10</v>
      </c>
      <c r="O158" s="4">
        <f>mgL!O158/22.989</f>
        <v>1.0004784897124712</v>
      </c>
      <c r="P158" s="4">
        <f>mgL!P158/39.098</f>
        <v>8.4403294286152744E-2</v>
      </c>
      <c r="Q158" s="4">
        <f>mgL!Q158/24.305</f>
        <v>0.32915038058012758</v>
      </c>
      <c r="R158" s="4">
        <f>mgL!R158/40.078</f>
        <v>1.921253555566645</v>
      </c>
      <c r="S158" s="4">
        <f>mgL!S158/(14.007+4*1.008)</f>
        <v>7.7609623593325558E-2</v>
      </c>
      <c r="T158" s="5">
        <f>mgL!T158/35.453</f>
        <v>0.81798437367782695</v>
      </c>
      <c r="U158" s="5">
        <f>mgL!U158/(1.008+12.011+3*15.999)</f>
        <v>4.7200734233643633</v>
      </c>
      <c r="V158" s="5">
        <f>mgL!V158/(12.011+3*15.999)</f>
        <v>0</v>
      </c>
      <c r="W158" s="5">
        <f>mgL!W158/(32.066+4*15.999)</f>
        <v>6.2459661468634832E-2</v>
      </c>
      <c r="X158" s="5">
        <f>mgL!X158/(14.007+3*15.999)</f>
        <v>0</v>
      </c>
      <c r="Y158" s="6">
        <f>mgL!Y158/(14.007+2*15.999)</f>
        <v>0</v>
      </c>
      <c r="Z158" s="6">
        <f>mgL!Z158/55.847</f>
        <v>0.21487277740970867</v>
      </c>
      <c r="AA158" s="6">
        <f>mgL!AA158/54.931</f>
        <v>7.4639092679907523E-3</v>
      </c>
      <c r="AB158" s="6">
        <f>mgL!AB158/26.982</f>
        <v>0</v>
      </c>
      <c r="AC158" s="6">
        <f>mgL!AC158/(28.086+2*15.999)</f>
        <v>0.28460155781905333</v>
      </c>
      <c r="AD158" s="6">
        <f>mgL!AD158/(30.974+4*15.999)</f>
        <v>1.0529640939243973E-3</v>
      </c>
      <c r="AE158" s="6">
        <f>mgL!AE158/30.974</f>
        <v>0</v>
      </c>
      <c r="AF158" s="6">
        <f>mgL!AF158/12.011</f>
        <v>0</v>
      </c>
      <c r="AG158" s="6">
        <f>mgL!AG158/18.998</f>
        <v>0</v>
      </c>
      <c r="AH158" s="6">
        <f>mgL!AH158/(32.066+1.008)</f>
        <v>0</v>
      </c>
      <c r="AI158" s="6">
        <f>mgL!AI158/207.2</f>
        <v>0</v>
      </c>
      <c r="AJ158" s="6">
        <f>mgL!AJ158/65.39</f>
        <v>0</v>
      </c>
      <c r="AK158" s="6">
        <f>mgL!AK158/112.411</f>
        <v>0</v>
      </c>
      <c r="AL158" s="10">
        <f>mgL!AL158/(2*15.999)</f>
        <v>0</v>
      </c>
      <c r="AM158" s="10">
        <f>mgL!AM158/(12.011+2*15.999)</f>
        <v>0</v>
      </c>
      <c r="AN158" s="10">
        <f>mgL!AN158/(2*1.008+32.066)</f>
        <v>0</v>
      </c>
      <c r="AO158" s="10">
        <f>mgL!AO158/(12.011+4*1.008)</f>
        <v>0</v>
      </c>
      <c r="AP158" s="11" t="str">
        <f t="shared" si="6"/>
        <v>g3-CaHCO3+</v>
      </c>
      <c r="AQ158" s="3">
        <f t="shared" si="7"/>
        <v>0.3</v>
      </c>
    </row>
    <row r="159" spans="1:43" x14ac:dyDescent="0.25">
      <c r="A159" s="3">
        <f>mgL!A159</f>
        <v>156</v>
      </c>
      <c r="B159" s="3" t="str">
        <f>mgL!B159</f>
        <v>A11</v>
      </c>
      <c r="C159" s="3">
        <f>mgL!C159</f>
        <v>1</v>
      </c>
      <c r="D159" s="3">
        <f>mgL!D159</f>
        <v>310749</v>
      </c>
      <c r="E159" s="3">
        <f>mgL!E159</f>
        <v>5801175</v>
      </c>
      <c r="F159" s="3">
        <f>mgL!F159</f>
        <v>4.4000000000000004</v>
      </c>
      <c r="G159" s="3">
        <f>mgL!G159</f>
        <v>2.4</v>
      </c>
      <c r="H159" s="3">
        <f>mgL!H159</f>
        <v>2.25</v>
      </c>
      <c r="I159" s="3" t="str">
        <f>mgL!I159</f>
        <v>GWO</v>
      </c>
      <c r="J159" s="3">
        <f>mgL!J159</f>
        <v>31929</v>
      </c>
      <c r="K159" s="3">
        <f>mgL!K159</f>
        <v>0</v>
      </c>
      <c r="L159" s="3">
        <f>mgL!L159</f>
        <v>0</v>
      </c>
      <c r="M159" s="3">
        <f>IF(mgL!M159=0,7,mgL!M159)</f>
        <v>6.98</v>
      </c>
      <c r="N159" s="3">
        <f>IF(mgL!N159&lt;0.1,10,mgL!N159)</f>
        <v>10</v>
      </c>
      <c r="O159" s="4">
        <f>mgL!O159/22.989</f>
        <v>0.78298316586193395</v>
      </c>
      <c r="P159" s="4">
        <f>mgL!P159/39.098</f>
        <v>0.13299913039030131</v>
      </c>
      <c r="Q159" s="4">
        <f>mgL!Q159/24.305</f>
        <v>0.34560789960913396</v>
      </c>
      <c r="R159" s="4">
        <f>mgL!R159/40.078</f>
        <v>3.2436748340735564</v>
      </c>
      <c r="S159" s="4">
        <f>mgL!S159/(14.007+4*1.008)</f>
        <v>0.16076279172903152</v>
      </c>
      <c r="T159" s="5">
        <f>mgL!T159/35.453</f>
        <v>1.156460666234169</v>
      </c>
      <c r="U159" s="5">
        <f>mgL!U159/(1.008+12.011+3*15.999)</f>
        <v>6.5392683886193783</v>
      </c>
      <c r="V159" s="5">
        <f>mgL!V159/(12.011+3*15.999)</f>
        <v>0</v>
      </c>
      <c r="W159" s="5">
        <f>mgL!W159/(32.066+4*15.999)</f>
        <v>0.85361537340467608</v>
      </c>
      <c r="X159" s="5">
        <f>mgL!X159/(14.007+3*15.999)</f>
        <v>0</v>
      </c>
      <c r="Y159" s="6">
        <f>mgL!Y159/(14.007+2*15.999)</f>
        <v>0</v>
      </c>
      <c r="Z159" s="6">
        <f>mgL!Z159/55.847</f>
        <v>0.51927587874012926</v>
      </c>
      <c r="AA159" s="6">
        <f>mgL!AA159/54.931</f>
        <v>1.1650980320766053E-2</v>
      </c>
      <c r="AB159" s="6">
        <f>mgL!AB159/26.982</f>
        <v>0</v>
      </c>
      <c r="AC159" s="6">
        <f>mgL!AC159/(28.086+2*15.999)</f>
        <v>0.21969243059716395</v>
      </c>
      <c r="AD159" s="6">
        <f>mgL!AD159/(30.974+4*15.999)</f>
        <v>9.476676845319574E-4</v>
      </c>
      <c r="AE159" s="6">
        <f>mgL!AE159/30.974</f>
        <v>0</v>
      </c>
      <c r="AF159" s="6">
        <f>mgL!AF159/12.011</f>
        <v>0</v>
      </c>
      <c r="AG159" s="6">
        <f>mgL!AG159/18.998</f>
        <v>0</v>
      </c>
      <c r="AH159" s="6">
        <f>mgL!AH159/(32.066+1.008)</f>
        <v>0</v>
      </c>
      <c r="AI159" s="6">
        <f>mgL!AI159/207.2</f>
        <v>0</v>
      </c>
      <c r="AJ159" s="6">
        <f>mgL!AJ159/65.39</f>
        <v>0</v>
      </c>
      <c r="AK159" s="6">
        <f>mgL!AK159/112.411</f>
        <v>0</v>
      </c>
      <c r="AL159" s="10">
        <f>mgL!AL159/(2*15.999)</f>
        <v>0</v>
      </c>
      <c r="AM159" s="10">
        <f>mgL!AM159/(12.011+2*15.999)</f>
        <v>0</v>
      </c>
      <c r="AN159" s="10">
        <f>mgL!AN159/(2*1.008+32.066)</f>
        <v>0</v>
      </c>
      <c r="AO159" s="10">
        <f>mgL!AO159/(12.011+4*1.008)</f>
        <v>0</v>
      </c>
      <c r="AP159" s="11" t="str">
        <f t="shared" si="6"/>
        <v>F3-CaHCO3</v>
      </c>
      <c r="AQ159" s="3">
        <f t="shared" si="7"/>
        <v>1.5</v>
      </c>
    </row>
    <row r="160" spans="1:43" x14ac:dyDescent="0.25">
      <c r="A160" s="3">
        <f>mgL!A160</f>
        <v>157</v>
      </c>
      <c r="B160" s="3" t="str">
        <f>mgL!B160</f>
        <v>A11</v>
      </c>
      <c r="C160" s="3">
        <f>mgL!C160</f>
        <v>2</v>
      </c>
      <c r="D160" s="3">
        <f>mgL!D160</f>
        <v>310749</v>
      </c>
      <c r="E160" s="3">
        <f>mgL!E160</f>
        <v>5801175</v>
      </c>
      <c r="F160" s="3">
        <f>mgL!F160</f>
        <v>4.4000000000000004</v>
      </c>
      <c r="G160" s="3">
        <f>mgL!G160</f>
        <v>1.4</v>
      </c>
      <c r="H160" s="3">
        <f>mgL!H160</f>
        <v>1.25</v>
      </c>
      <c r="I160" s="3" t="str">
        <f>mgL!I160</f>
        <v>GWO</v>
      </c>
      <c r="J160" s="3">
        <f>mgL!J160</f>
        <v>31929</v>
      </c>
      <c r="K160" s="3">
        <f>mgL!K160</f>
        <v>0</v>
      </c>
      <c r="L160" s="3">
        <f>mgL!L160</f>
        <v>0</v>
      </c>
      <c r="M160" s="3">
        <f>IF(mgL!M160=0,7,mgL!M160)</f>
        <v>6.98</v>
      </c>
      <c r="N160" s="3">
        <f>IF(mgL!N160&lt;0.1,10,mgL!N160)</f>
        <v>10</v>
      </c>
      <c r="O160" s="4">
        <f>mgL!O160/22.989</f>
        <v>0.69598503632171904</v>
      </c>
      <c r="P160" s="4">
        <f>mgL!P160/39.098</f>
        <v>0.40922809350861938</v>
      </c>
      <c r="Q160" s="4">
        <f>mgL!Q160/24.305</f>
        <v>0.43200987451141742</v>
      </c>
      <c r="R160" s="4">
        <f>mgL!R160/40.078</f>
        <v>2.9941613852986673</v>
      </c>
      <c r="S160" s="4">
        <f>mgL!S160/(14.007+4*1.008)</f>
        <v>0.29380786074616105</v>
      </c>
      <c r="T160" s="5">
        <f>mgL!T160/35.453</f>
        <v>0.78977801596479835</v>
      </c>
      <c r="U160" s="5">
        <f>mgL!U160/(1.008+12.011+3*15.999)</f>
        <v>6.3262095188147374</v>
      </c>
      <c r="V160" s="5">
        <f>mgL!V160/(12.011+3*15.999)</f>
        <v>0</v>
      </c>
      <c r="W160" s="5">
        <f>mgL!W160/(32.066+4*15.999)</f>
        <v>0.88484520413899348</v>
      </c>
      <c r="X160" s="5">
        <f>mgL!X160/(14.007+3*15.999)</f>
        <v>0</v>
      </c>
      <c r="Y160" s="6">
        <f>mgL!Y160/(14.007+2*15.999)</f>
        <v>0</v>
      </c>
      <c r="Z160" s="6">
        <f>mgL!Z160/55.847</f>
        <v>0.2542661199348219</v>
      </c>
      <c r="AA160" s="6">
        <f>mgL!AA160/54.931</f>
        <v>6.007536727894996E-3</v>
      </c>
      <c r="AB160" s="6">
        <f>mgL!AB160/26.982</f>
        <v>0</v>
      </c>
      <c r="AC160" s="6">
        <f>mgL!AC160/(28.086+2*15.999)</f>
        <v>0.22801411357432924</v>
      </c>
      <c r="AD160" s="6">
        <f>mgL!AD160/(30.974+4*15.999)</f>
        <v>9.476676845319574E-4</v>
      </c>
      <c r="AE160" s="6">
        <f>mgL!AE160/30.974</f>
        <v>0</v>
      </c>
      <c r="AF160" s="6">
        <f>mgL!AF160/12.011</f>
        <v>0</v>
      </c>
      <c r="AG160" s="6">
        <f>mgL!AG160/18.998</f>
        <v>0</v>
      </c>
      <c r="AH160" s="6">
        <f>mgL!AH160/(32.066+1.008)</f>
        <v>0</v>
      </c>
      <c r="AI160" s="6">
        <f>mgL!AI160/207.2</f>
        <v>0</v>
      </c>
      <c r="AJ160" s="6">
        <f>mgL!AJ160/65.39</f>
        <v>0</v>
      </c>
      <c r="AK160" s="6">
        <f>mgL!AK160/112.411</f>
        <v>0</v>
      </c>
      <c r="AL160" s="10">
        <f>mgL!AL160/(2*15.999)</f>
        <v>0</v>
      </c>
      <c r="AM160" s="10">
        <f>mgL!AM160/(12.011+2*15.999)</f>
        <v>0</v>
      </c>
      <c r="AN160" s="10">
        <f>mgL!AN160/(2*1.008+32.066)</f>
        <v>0</v>
      </c>
      <c r="AO160" s="10">
        <f>mgL!AO160/(12.011+4*1.008)</f>
        <v>0</v>
      </c>
      <c r="AP160" s="11" t="str">
        <f t="shared" si="6"/>
        <v>g3-CaHCO3+</v>
      </c>
      <c r="AQ160" s="3">
        <f t="shared" si="7"/>
        <v>1.5</v>
      </c>
    </row>
    <row r="161" spans="1:43" x14ac:dyDescent="0.25">
      <c r="A161" s="3">
        <f>mgL!A161</f>
        <v>158</v>
      </c>
      <c r="B161" s="3" t="str">
        <f>mgL!B161</f>
        <v>A11</v>
      </c>
      <c r="C161" s="3">
        <f>mgL!C161</f>
        <v>3</v>
      </c>
      <c r="D161" s="3">
        <f>mgL!D161</f>
        <v>310749</v>
      </c>
      <c r="E161" s="3">
        <f>mgL!E161</f>
        <v>5801175</v>
      </c>
      <c r="F161" s="3">
        <f>mgL!F161</f>
        <v>4.4000000000000004</v>
      </c>
      <c r="G161" s="3">
        <f>mgL!G161</f>
        <v>-1.6</v>
      </c>
      <c r="H161" s="3">
        <f>mgL!H161</f>
        <v>-1.75</v>
      </c>
      <c r="I161" s="3" t="str">
        <f>mgL!I161</f>
        <v>GWO</v>
      </c>
      <c r="J161" s="3">
        <f>mgL!J161</f>
        <v>31929</v>
      </c>
      <c r="K161" s="3">
        <f>mgL!K161</f>
        <v>0</v>
      </c>
      <c r="L161" s="3">
        <f>mgL!L161</f>
        <v>0</v>
      </c>
      <c r="M161" s="3">
        <f>IF(mgL!M161=0,7,mgL!M161)</f>
        <v>7.03</v>
      </c>
      <c r="N161" s="3">
        <f>IF(mgL!N161&lt;0.1,10,mgL!N161)</f>
        <v>10</v>
      </c>
      <c r="O161" s="4">
        <f>mgL!O161/22.989</f>
        <v>0.69598503632171904</v>
      </c>
      <c r="P161" s="4">
        <f>mgL!P161/39.098</f>
        <v>1.2788377922144356E-2</v>
      </c>
      <c r="Q161" s="4">
        <f>mgL!Q161/24.305</f>
        <v>0.42789549475416583</v>
      </c>
      <c r="R161" s="4">
        <f>mgL!R161/40.078</f>
        <v>4.6659014920904234</v>
      </c>
      <c r="S161" s="4">
        <f>mgL!S161/(14.007+4*1.008)</f>
        <v>1.7739342535617271E-2</v>
      </c>
      <c r="T161" s="5">
        <f>mgL!T161/35.453</f>
        <v>0.76157165825176987</v>
      </c>
      <c r="U161" s="5">
        <f>mgL!U161/(1.008+12.011+3*15.999)</f>
        <v>8.5223547921856557</v>
      </c>
      <c r="V161" s="5">
        <f>mgL!V161/(12.011+3*15.999)</f>
        <v>0</v>
      </c>
      <c r="W161" s="5">
        <f>mgL!W161/(32.066+4*15.999)</f>
        <v>1.1450937935916385</v>
      </c>
      <c r="X161" s="5">
        <f>mgL!X161/(14.007+3*15.999)</f>
        <v>0</v>
      </c>
      <c r="Y161" s="6">
        <f>mgL!Y161/(14.007+2*15.999)</f>
        <v>0</v>
      </c>
      <c r="Z161" s="6">
        <f>mgL!Z161/55.847</f>
        <v>0.18443246727666662</v>
      </c>
      <c r="AA161" s="6">
        <f>mgL!AA161/54.931</f>
        <v>1.1650980320766053E-2</v>
      </c>
      <c r="AB161" s="6">
        <f>mgL!AB161/26.982</f>
        <v>0</v>
      </c>
      <c r="AC161" s="6">
        <f>mgL!AC161/(28.086+2*15.999)</f>
        <v>0.18807003528393582</v>
      </c>
      <c r="AD161" s="6">
        <f>mgL!AD161/(30.974+4*15.999)</f>
        <v>8.4237127513951779E-4</v>
      </c>
      <c r="AE161" s="6">
        <f>mgL!AE161/30.974</f>
        <v>0</v>
      </c>
      <c r="AF161" s="6">
        <f>mgL!AF161/12.011</f>
        <v>0</v>
      </c>
      <c r="AG161" s="6">
        <f>mgL!AG161/18.998</f>
        <v>0</v>
      </c>
      <c r="AH161" s="6">
        <f>mgL!AH161/(32.066+1.008)</f>
        <v>0</v>
      </c>
      <c r="AI161" s="6">
        <f>mgL!AI161/207.2</f>
        <v>0</v>
      </c>
      <c r="AJ161" s="6">
        <f>mgL!AJ161/65.39</f>
        <v>0</v>
      </c>
      <c r="AK161" s="6">
        <f>mgL!AK161/112.411</f>
        <v>0</v>
      </c>
      <c r="AL161" s="10">
        <f>mgL!AL161/(2*15.999)</f>
        <v>0</v>
      </c>
      <c r="AM161" s="10">
        <f>mgL!AM161/(12.011+2*15.999)</f>
        <v>0</v>
      </c>
      <c r="AN161" s="10">
        <f>mgL!AN161/(2*1.008+32.066)</f>
        <v>0</v>
      </c>
      <c r="AO161" s="10">
        <f>mgL!AO161/(12.011+4*1.008)</f>
        <v>0</v>
      </c>
      <c r="AP161" s="11" t="str">
        <f t="shared" si="6"/>
        <v>g4-CaHCO3+</v>
      </c>
      <c r="AQ161" s="3">
        <f t="shared" si="7"/>
        <v>1.8</v>
      </c>
    </row>
    <row r="162" spans="1:43" x14ac:dyDescent="0.25">
      <c r="A162" s="3">
        <f>mgL!A162</f>
        <v>159</v>
      </c>
      <c r="B162" s="3" t="str">
        <f>mgL!B162</f>
        <v>A11</v>
      </c>
      <c r="C162" s="3">
        <f>mgL!C162</f>
        <v>4</v>
      </c>
      <c r="D162" s="3">
        <f>mgL!D162</f>
        <v>310749</v>
      </c>
      <c r="E162" s="3">
        <f>mgL!E162</f>
        <v>5801175</v>
      </c>
      <c r="F162" s="3">
        <f>mgL!F162</f>
        <v>4.4000000000000004</v>
      </c>
      <c r="G162" s="3">
        <f>mgL!G162</f>
        <v>-2.6</v>
      </c>
      <c r="H162" s="3">
        <f>mgL!H162</f>
        <v>-2.75</v>
      </c>
      <c r="I162" s="3" t="str">
        <f>mgL!I162</f>
        <v>GWO</v>
      </c>
      <c r="J162" s="3">
        <f>mgL!J162</f>
        <v>31929</v>
      </c>
      <c r="K162" s="3">
        <f>mgL!K162</f>
        <v>0</v>
      </c>
      <c r="L162" s="3">
        <f>mgL!L162</f>
        <v>0</v>
      </c>
      <c r="M162" s="3">
        <f>IF(mgL!M162=0,7,mgL!M162)</f>
        <v>7.03</v>
      </c>
      <c r="N162" s="3">
        <f>IF(mgL!N162&lt;0.1,10,mgL!N162)</f>
        <v>10</v>
      </c>
      <c r="O162" s="4">
        <f>mgL!O162/22.989</f>
        <v>0.86998129540214886</v>
      </c>
      <c r="P162" s="4">
        <f>mgL!P162/39.098</f>
        <v>1.5346053506573226E-2</v>
      </c>
      <c r="Q162" s="4">
        <f>mgL!Q162/24.305</f>
        <v>0.37852293766714668</v>
      </c>
      <c r="R162" s="4">
        <f>mgL!R162/40.078</f>
        <v>4.0421178701532012</v>
      </c>
      <c r="S162" s="4">
        <f>mgL!S162/(14.007+4*1.008)</f>
        <v>1.9402405898331389E-2</v>
      </c>
      <c r="T162" s="5">
        <f>mgL!T162/35.453</f>
        <v>0.9026034468169124</v>
      </c>
      <c r="U162" s="5">
        <f>mgL!U162/(1.008+12.011+3*15.999)</f>
        <v>7.2112232856955556</v>
      </c>
      <c r="V162" s="5">
        <f>mgL!V162/(12.011+3*15.999)</f>
        <v>0</v>
      </c>
      <c r="W162" s="5">
        <f>mgL!W162/(32.066+4*15.999)</f>
        <v>1.1450937935916385</v>
      </c>
      <c r="X162" s="5">
        <f>mgL!X162/(14.007+3*15.999)</f>
        <v>0</v>
      </c>
      <c r="Y162" s="6">
        <f>mgL!Y162/(14.007+2*15.999)</f>
        <v>0</v>
      </c>
      <c r="Z162" s="6">
        <f>mgL!Z162/55.847</f>
        <v>0.22740702275860833</v>
      </c>
      <c r="AA162" s="6">
        <f>mgL!AA162/54.931</f>
        <v>1.1104840618230144E-2</v>
      </c>
      <c r="AB162" s="6">
        <f>mgL!AB162/26.982</f>
        <v>0</v>
      </c>
      <c r="AC162" s="6">
        <f>mgL!AC162/(28.086+2*15.999)</f>
        <v>0.21303508421543174</v>
      </c>
      <c r="AD162" s="6">
        <f>mgL!AD162/(30.974+4*15.999)</f>
        <v>9.476676845319574E-4</v>
      </c>
      <c r="AE162" s="6">
        <f>mgL!AE162/30.974</f>
        <v>0</v>
      </c>
      <c r="AF162" s="6">
        <f>mgL!AF162/12.011</f>
        <v>0</v>
      </c>
      <c r="AG162" s="6">
        <f>mgL!AG162/18.998</f>
        <v>0</v>
      </c>
      <c r="AH162" s="6">
        <f>mgL!AH162/(32.066+1.008)</f>
        <v>0</v>
      </c>
      <c r="AI162" s="6">
        <f>mgL!AI162/207.2</f>
        <v>0</v>
      </c>
      <c r="AJ162" s="6">
        <f>mgL!AJ162/65.39</f>
        <v>0</v>
      </c>
      <c r="AK162" s="6">
        <f>mgL!AK162/112.411</f>
        <v>0</v>
      </c>
      <c r="AL162" s="10">
        <f>mgL!AL162/(2*15.999)</f>
        <v>0</v>
      </c>
      <c r="AM162" s="10">
        <f>mgL!AM162/(12.011+2*15.999)</f>
        <v>0</v>
      </c>
      <c r="AN162" s="10">
        <f>mgL!AN162/(2*1.008+32.066)</f>
        <v>0</v>
      </c>
      <c r="AO162" s="10">
        <f>mgL!AO162/(12.011+4*1.008)</f>
        <v>0</v>
      </c>
      <c r="AP162" s="11" t="str">
        <f t="shared" si="6"/>
        <v>F3-CaHCO3+</v>
      </c>
      <c r="AQ162" s="3">
        <f t="shared" si="7"/>
        <v>1.8</v>
      </c>
    </row>
    <row r="163" spans="1:43" x14ac:dyDescent="0.25">
      <c r="A163" s="3">
        <f>mgL!A163</f>
        <v>160</v>
      </c>
      <c r="B163" s="3" t="str">
        <f>mgL!B163</f>
        <v>A11</v>
      </c>
      <c r="C163" s="3">
        <f>mgL!C163</f>
        <v>5</v>
      </c>
      <c r="D163" s="3">
        <f>mgL!D163</f>
        <v>310749</v>
      </c>
      <c r="E163" s="3">
        <f>mgL!E163</f>
        <v>5801175</v>
      </c>
      <c r="F163" s="3">
        <f>mgL!F163</f>
        <v>4.4000000000000004</v>
      </c>
      <c r="G163" s="3">
        <f>mgL!G163</f>
        <v>-4.5999999999999996</v>
      </c>
      <c r="H163" s="3">
        <f>mgL!H163</f>
        <v>-4.75</v>
      </c>
      <c r="I163" s="3" t="str">
        <f>mgL!I163</f>
        <v>GWO</v>
      </c>
      <c r="J163" s="3">
        <f>mgL!J163</f>
        <v>31929</v>
      </c>
      <c r="K163" s="3">
        <f>mgL!K163</f>
        <v>0</v>
      </c>
      <c r="L163" s="3">
        <f>mgL!L163</f>
        <v>0</v>
      </c>
      <c r="M163" s="3">
        <f>IF(mgL!M163=0,7,mgL!M163)</f>
        <v>6.98</v>
      </c>
      <c r="N163" s="3">
        <f>IF(mgL!N163&lt;0.1,10,mgL!N163)</f>
        <v>10</v>
      </c>
      <c r="O163" s="4">
        <f>mgL!O163/22.989</f>
        <v>0.91348036017225631</v>
      </c>
      <c r="P163" s="4">
        <f>mgL!P163/39.098</f>
        <v>3.0692107013146452E-2</v>
      </c>
      <c r="Q163" s="4">
        <f>mgL!Q163/24.305</f>
        <v>0.43200987451141742</v>
      </c>
      <c r="R163" s="4">
        <f>mgL!R163/40.078</f>
        <v>3.9922151803982233</v>
      </c>
      <c r="S163" s="4">
        <f>mgL!S163/(14.007+4*1.008)</f>
        <v>4.1022229613614944E-2</v>
      </c>
      <c r="T163" s="5">
        <f>mgL!T163/35.453</f>
        <v>1.2410797393732547</v>
      </c>
      <c r="U163" s="5">
        <f>mgL!U163/(1.008+12.011+3*15.999)</f>
        <v>6.8834404090730299</v>
      </c>
      <c r="V163" s="5">
        <f>mgL!V163/(12.011+3*15.999)</f>
        <v>0</v>
      </c>
      <c r="W163" s="5">
        <f>mgL!W163/(32.066+4*15.999)</f>
        <v>1.1450937935916385</v>
      </c>
      <c r="X163" s="5">
        <f>mgL!X163/(14.007+3*15.999)</f>
        <v>0</v>
      </c>
      <c r="Y163" s="6">
        <f>mgL!Y163/(14.007+2*15.999)</f>
        <v>0</v>
      </c>
      <c r="Z163" s="6">
        <f>mgL!Z163/55.847</f>
        <v>0.22561641628019408</v>
      </c>
      <c r="AA163" s="6">
        <f>mgL!AA163/54.931</f>
        <v>1.4563725400957567E-2</v>
      </c>
      <c r="AB163" s="6">
        <f>mgL!AB163/26.982</f>
        <v>0</v>
      </c>
      <c r="AC163" s="6">
        <f>mgL!AC163/(28.086+2*15.999)</f>
        <v>0.24965048931495903</v>
      </c>
      <c r="AD163" s="6">
        <f>mgL!AD163/(30.974+4*15.999)</f>
        <v>1.0529640939243973E-3</v>
      </c>
      <c r="AE163" s="6">
        <f>mgL!AE163/30.974</f>
        <v>0</v>
      </c>
      <c r="AF163" s="6">
        <f>mgL!AF163/12.011</f>
        <v>0</v>
      </c>
      <c r="AG163" s="6">
        <f>mgL!AG163/18.998</f>
        <v>0</v>
      </c>
      <c r="AH163" s="6">
        <f>mgL!AH163/(32.066+1.008)</f>
        <v>0</v>
      </c>
      <c r="AI163" s="6">
        <f>mgL!AI163/207.2</f>
        <v>0</v>
      </c>
      <c r="AJ163" s="6">
        <f>mgL!AJ163/65.39</f>
        <v>0</v>
      </c>
      <c r="AK163" s="6">
        <f>mgL!AK163/112.411</f>
        <v>0</v>
      </c>
      <c r="AL163" s="10">
        <f>mgL!AL163/(2*15.999)</f>
        <v>0</v>
      </c>
      <c r="AM163" s="10">
        <f>mgL!AM163/(12.011+2*15.999)</f>
        <v>0</v>
      </c>
      <c r="AN163" s="10">
        <f>mgL!AN163/(2*1.008+32.066)</f>
        <v>0</v>
      </c>
      <c r="AO163" s="10">
        <f>mgL!AO163/(12.011+4*1.008)</f>
        <v>0</v>
      </c>
      <c r="AP163" s="11" t="str">
        <f t="shared" si="6"/>
        <v>F3-CaHCO3</v>
      </c>
      <c r="AQ163" s="3">
        <f t="shared" si="7"/>
        <v>1.8</v>
      </c>
    </row>
    <row r="164" spans="1:43" x14ac:dyDescent="0.25">
      <c r="A164" s="3">
        <f>mgL!A164</f>
        <v>161</v>
      </c>
      <c r="B164" s="3" t="str">
        <f>mgL!B164</f>
        <v>A11</v>
      </c>
      <c r="C164" s="3">
        <f>mgL!C164</f>
        <v>6</v>
      </c>
      <c r="D164" s="3">
        <f>mgL!D164</f>
        <v>310749</v>
      </c>
      <c r="E164" s="3">
        <f>mgL!E164</f>
        <v>5801175</v>
      </c>
      <c r="F164" s="3">
        <f>mgL!F164</f>
        <v>4.4000000000000004</v>
      </c>
      <c r="G164" s="3">
        <f>mgL!G164</f>
        <v>-6.6</v>
      </c>
      <c r="H164" s="3">
        <f>mgL!H164</f>
        <v>-6.75</v>
      </c>
      <c r="I164" s="3" t="str">
        <f>mgL!I164</f>
        <v>GWO</v>
      </c>
      <c r="J164" s="3">
        <f>mgL!J164</f>
        <v>31929</v>
      </c>
      <c r="K164" s="3">
        <f>mgL!K164</f>
        <v>0</v>
      </c>
      <c r="L164" s="3">
        <f>mgL!L164</f>
        <v>0</v>
      </c>
      <c r="M164" s="3">
        <f>IF(mgL!M164=0,7,mgL!M164)</f>
        <v>7.03</v>
      </c>
      <c r="N164" s="3">
        <f>IF(mgL!N164&lt;0.1,10,mgL!N164)</f>
        <v>10</v>
      </c>
      <c r="O164" s="4">
        <f>mgL!O164/22.989</f>
        <v>1.1744747487929008</v>
      </c>
      <c r="P164" s="4">
        <f>mgL!P164/39.098</f>
        <v>2.5576755844288711E-2</v>
      </c>
      <c r="Q164" s="4">
        <f>mgL!Q164/24.305</f>
        <v>0.42378111499691423</v>
      </c>
      <c r="R164" s="4">
        <f>mgL!R164/40.078</f>
        <v>3.518139627725934</v>
      </c>
      <c r="S164" s="4">
        <f>mgL!S164/(14.007+4*1.008)</f>
        <v>4.2685292976329059E-2</v>
      </c>
      <c r="T164" s="5">
        <f>mgL!T164/35.453</f>
        <v>1.5231433165035397</v>
      </c>
      <c r="U164" s="5">
        <f>mgL!U164/(1.008+12.011+3*15.999)</f>
        <v>6.1459289366723482</v>
      </c>
      <c r="V164" s="5">
        <f>mgL!V164/(12.011+3*15.999)</f>
        <v>0</v>
      </c>
      <c r="W164" s="5">
        <f>mgL!W164/(32.066+4*15.999)</f>
        <v>0.96812475276383991</v>
      </c>
      <c r="X164" s="5">
        <f>mgL!X164/(14.007+3*15.999)</f>
        <v>0</v>
      </c>
      <c r="Y164" s="6">
        <f>mgL!Y164/(14.007+2*15.999)</f>
        <v>0</v>
      </c>
      <c r="Z164" s="6">
        <f>mgL!Z164/55.847</f>
        <v>0.16473579601410995</v>
      </c>
      <c r="AA164" s="6">
        <f>mgL!AA164/54.931</f>
        <v>1.1650980320766053E-2</v>
      </c>
      <c r="AB164" s="6">
        <f>mgL!AB164/26.982</f>
        <v>0</v>
      </c>
      <c r="AC164" s="6">
        <f>mgL!AC164/(28.086+2*15.999)</f>
        <v>0.24465747952865985</v>
      </c>
      <c r="AD164" s="6">
        <f>mgL!AD164/(30.974+4*15.999)</f>
        <v>1.0529640939243973E-3</v>
      </c>
      <c r="AE164" s="6">
        <f>mgL!AE164/30.974</f>
        <v>0</v>
      </c>
      <c r="AF164" s="6">
        <f>mgL!AF164/12.011</f>
        <v>0</v>
      </c>
      <c r="AG164" s="6">
        <f>mgL!AG164/18.998</f>
        <v>0</v>
      </c>
      <c r="AH164" s="6">
        <f>mgL!AH164/(32.066+1.008)</f>
        <v>0</v>
      </c>
      <c r="AI164" s="6">
        <f>mgL!AI164/207.2</f>
        <v>0</v>
      </c>
      <c r="AJ164" s="6">
        <f>mgL!AJ164/65.39</f>
        <v>0</v>
      </c>
      <c r="AK164" s="6">
        <f>mgL!AK164/112.411</f>
        <v>0</v>
      </c>
      <c r="AL164" s="10">
        <f>mgL!AL164/(2*15.999)</f>
        <v>0</v>
      </c>
      <c r="AM164" s="10">
        <f>mgL!AM164/(12.011+2*15.999)</f>
        <v>0</v>
      </c>
      <c r="AN164" s="10">
        <f>mgL!AN164/(2*1.008+32.066)</f>
        <v>0</v>
      </c>
      <c r="AO164" s="10">
        <f>mgL!AO164/(12.011+4*1.008)</f>
        <v>0</v>
      </c>
      <c r="AP164" s="11" t="str">
        <f t="shared" si="6"/>
        <v>F3-CaHCO3</v>
      </c>
      <c r="AQ164" s="3">
        <f t="shared" si="7"/>
        <v>1.6</v>
      </c>
    </row>
    <row r="165" spans="1:43" x14ac:dyDescent="0.25">
      <c r="A165" s="3">
        <f>mgL!A165</f>
        <v>162</v>
      </c>
      <c r="B165" s="3" t="str">
        <f>mgL!B165</f>
        <v>A11</v>
      </c>
      <c r="C165" s="3">
        <f>mgL!C165</f>
        <v>7</v>
      </c>
      <c r="D165" s="3">
        <f>mgL!D165</f>
        <v>310749</v>
      </c>
      <c r="E165" s="3">
        <f>mgL!E165</f>
        <v>5801175</v>
      </c>
      <c r="F165" s="3">
        <f>mgL!F165</f>
        <v>4.4000000000000004</v>
      </c>
      <c r="G165" s="3">
        <f>mgL!G165</f>
        <v>-9.6</v>
      </c>
      <c r="H165" s="3">
        <f>mgL!H165</f>
        <v>-9.75</v>
      </c>
      <c r="I165" s="3" t="str">
        <f>mgL!I165</f>
        <v>GWO</v>
      </c>
      <c r="J165" s="3">
        <f>mgL!J165</f>
        <v>31929</v>
      </c>
      <c r="K165" s="3">
        <f>mgL!K165</f>
        <v>0</v>
      </c>
      <c r="L165" s="3">
        <f>mgL!L165</f>
        <v>0</v>
      </c>
      <c r="M165" s="3">
        <f>IF(mgL!M165=0,7,mgL!M165)</f>
        <v>7.03</v>
      </c>
      <c r="N165" s="3">
        <f>IF(mgL!N165&lt;0.1,10,mgL!N165)</f>
        <v>10</v>
      </c>
      <c r="O165" s="4">
        <f>mgL!O165/22.989</f>
        <v>0.91348036017225631</v>
      </c>
      <c r="P165" s="4">
        <f>mgL!P165/39.098</f>
        <v>3.0692107013146452E-2</v>
      </c>
      <c r="Q165" s="4">
        <f>mgL!Q165/24.305</f>
        <v>0.2262908866488377</v>
      </c>
      <c r="R165" s="4">
        <f>mgL!R165/40.078</f>
        <v>2.7446479365237786</v>
      </c>
      <c r="S165" s="4">
        <f>mgL!S165/(14.007+4*1.008)</f>
        <v>6.097898996618438E-2</v>
      </c>
      <c r="T165" s="5">
        <f>mgL!T165/35.453</f>
        <v>1.2692860970862831</v>
      </c>
      <c r="U165" s="5">
        <f>mgL!U165/(1.008+12.011+3*15.999)</f>
        <v>5.7198111970630654</v>
      </c>
      <c r="V165" s="5">
        <f>mgL!V165/(12.011+3*15.999)</f>
        <v>0</v>
      </c>
      <c r="W165" s="5">
        <f>mgL!W165/(32.066+4*15.999)</f>
        <v>0.31229830734317415</v>
      </c>
      <c r="X165" s="5">
        <f>mgL!X165/(14.007+3*15.999)</f>
        <v>0</v>
      </c>
      <c r="Y165" s="6">
        <f>mgL!Y165/(14.007+2*15.999)</f>
        <v>0</v>
      </c>
      <c r="Z165" s="6">
        <f>mgL!Z165/55.847</f>
        <v>0.30082188837359214</v>
      </c>
      <c r="AA165" s="6">
        <f>mgL!AA165/54.931</f>
        <v>9.8305146456463578E-3</v>
      </c>
      <c r="AB165" s="6">
        <f>mgL!AB165/26.982</f>
        <v>0</v>
      </c>
      <c r="AC165" s="6">
        <f>mgL!AC165/(28.086+2*15.999)</f>
        <v>0.27461553824645496</v>
      </c>
      <c r="AD165" s="6">
        <f>mgL!AD165/(30.974+4*15.999)</f>
        <v>1.2635569127092765E-3</v>
      </c>
      <c r="AE165" s="6">
        <f>mgL!AE165/30.974</f>
        <v>0</v>
      </c>
      <c r="AF165" s="6">
        <f>mgL!AF165/12.011</f>
        <v>0</v>
      </c>
      <c r="AG165" s="6">
        <f>mgL!AG165/18.998</f>
        <v>0</v>
      </c>
      <c r="AH165" s="6">
        <f>mgL!AH165/(32.066+1.008)</f>
        <v>0</v>
      </c>
      <c r="AI165" s="6">
        <f>mgL!AI165/207.2</f>
        <v>0</v>
      </c>
      <c r="AJ165" s="6">
        <f>mgL!AJ165/65.39</f>
        <v>0</v>
      </c>
      <c r="AK165" s="6">
        <f>mgL!AK165/112.411</f>
        <v>0</v>
      </c>
      <c r="AL165" s="10">
        <f>mgL!AL165/(2*15.999)</f>
        <v>0</v>
      </c>
      <c r="AM165" s="10">
        <f>mgL!AM165/(12.011+2*15.999)</f>
        <v>0</v>
      </c>
      <c r="AN165" s="10">
        <f>mgL!AN165/(2*1.008+32.066)</f>
        <v>0</v>
      </c>
      <c r="AO165" s="10">
        <f>mgL!AO165/(12.011+4*1.008)</f>
        <v>0</v>
      </c>
      <c r="AP165" s="11" t="str">
        <f t="shared" si="6"/>
        <v>F3-CaHCO3</v>
      </c>
      <c r="AQ165" s="3">
        <f t="shared" si="7"/>
        <v>0.6</v>
      </c>
    </row>
    <row r="166" spans="1:43" x14ac:dyDescent="0.25">
      <c r="A166" s="3">
        <f>mgL!A166</f>
        <v>163</v>
      </c>
      <c r="B166" s="3" t="str">
        <f>mgL!B166</f>
        <v>A11</v>
      </c>
      <c r="C166" s="3">
        <f>mgL!C166</f>
        <v>8</v>
      </c>
      <c r="D166" s="3">
        <f>mgL!D166</f>
        <v>310749</v>
      </c>
      <c r="E166" s="3">
        <f>mgL!E166</f>
        <v>5801175</v>
      </c>
      <c r="F166" s="3">
        <f>mgL!F166</f>
        <v>4.4000000000000004</v>
      </c>
      <c r="G166" s="3">
        <f>mgL!G166</f>
        <v>-15.6</v>
      </c>
      <c r="H166" s="3">
        <f>mgL!H166</f>
        <v>-15.75</v>
      </c>
      <c r="I166" s="3" t="str">
        <f>mgL!I166</f>
        <v>GWO</v>
      </c>
      <c r="J166" s="3">
        <f>mgL!J166</f>
        <v>31929</v>
      </c>
      <c r="K166" s="3">
        <f>mgL!K166</f>
        <v>0</v>
      </c>
      <c r="L166" s="3">
        <f>mgL!L166</f>
        <v>0</v>
      </c>
      <c r="M166" s="3">
        <f>IF(mgL!M166=0,7,mgL!M166)</f>
        <v>7.13</v>
      </c>
      <c r="N166" s="3">
        <f>IF(mgL!N166&lt;0.1,10,mgL!N166)</f>
        <v>10</v>
      </c>
      <c r="O166" s="4">
        <f>mgL!O166/22.989</f>
        <v>0.78298316586193395</v>
      </c>
      <c r="P166" s="4">
        <f>mgL!P166/39.098</f>
        <v>2.5576755844288711E-2</v>
      </c>
      <c r="Q166" s="4">
        <f>mgL!Q166/24.305</f>
        <v>0.1481176712610574</v>
      </c>
      <c r="R166" s="4">
        <f>mgL!R166/40.078</f>
        <v>1.8963022106891561</v>
      </c>
      <c r="S166" s="4">
        <f>mgL!S166/(14.007+4*1.008)</f>
        <v>4.0467875159376901E-2</v>
      </c>
      <c r="T166" s="5">
        <f>mgL!T166/35.453</f>
        <v>0.84619073139085543</v>
      </c>
      <c r="U166" s="5">
        <f>mgL!U166/(1.008+12.011+3*15.999)</f>
        <v>4.4578471220663438</v>
      </c>
      <c r="V166" s="5">
        <f>mgL!V166/(12.011+3*15.999)</f>
        <v>0</v>
      </c>
      <c r="W166" s="5">
        <f>mgL!W166/(32.066+4*15.999)</f>
        <v>2.0819887156211612E-2</v>
      </c>
      <c r="X166" s="5">
        <f>mgL!X166/(14.007+3*15.999)</f>
        <v>0</v>
      </c>
      <c r="Y166" s="6">
        <f>mgL!Y166/(14.007+2*15.999)</f>
        <v>0</v>
      </c>
      <c r="Z166" s="6">
        <f>mgL!Z166/55.847</f>
        <v>0.1611545830572815</v>
      </c>
      <c r="AA166" s="6">
        <f>mgL!AA166/54.931</f>
        <v>6.1895832954069656E-3</v>
      </c>
      <c r="AB166" s="6">
        <f>mgL!AB166/26.982</f>
        <v>0</v>
      </c>
      <c r="AC166" s="6">
        <f>mgL!AC166/(28.086+2*15.999)</f>
        <v>0.29958058717795083</v>
      </c>
      <c r="AD166" s="6">
        <f>mgL!AD166/(30.974+4*15.999)</f>
        <v>1.2635569127092765E-3</v>
      </c>
      <c r="AE166" s="6">
        <f>mgL!AE166/30.974</f>
        <v>0</v>
      </c>
      <c r="AF166" s="6">
        <f>mgL!AF166/12.011</f>
        <v>0</v>
      </c>
      <c r="AG166" s="6">
        <f>mgL!AG166/18.998</f>
        <v>0</v>
      </c>
      <c r="AH166" s="6">
        <f>mgL!AH166/(32.066+1.008)</f>
        <v>0</v>
      </c>
      <c r="AI166" s="6">
        <f>mgL!AI166/207.2</f>
        <v>0</v>
      </c>
      <c r="AJ166" s="6">
        <f>mgL!AJ166/65.39</f>
        <v>0</v>
      </c>
      <c r="AK166" s="6">
        <f>mgL!AK166/112.411</f>
        <v>0</v>
      </c>
      <c r="AL166" s="10">
        <f>mgL!AL166/(2*15.999)</f>
        <v>0</v>
      </c>
      <c r="AM166" s="10">
        <f>mgL!AM166/(12.011+2*15.999)</f>
        <v>0</v>
      </c>
      <c r="AN166" s="10">
        <f>mgL!AN166/(2*1.008+32.066)</f>
        <v>0</v>
      </c>
      <c r="AO166" s="10">
        <f>mgL!AO166/(12.011+4*1.008)</f>
        <v>0</v>
      </c>
      <c r="AP166" s="11" t="str">
        <f t="shared" si="6"/>
        <v>F3-CaHCO3</v>
      </c>
      <c r="AQ166" s="3">
        <f t="shared" si="7"/>
        <v>0.1</v>
      </c>
    </row>
    <row r="167" spans="1:43" x14ac:dyDescent="0.25">
      <c r="A167" s="3">
        <f>mgL!A167</f>
        <v>164</v>
      </c>
      <c r="B167" s="3" t="str">
        <f>mgL!B167</f>
        <v>A11</v>
      </c>
      <c r="C167" s="3">
        <f>mgL!C167</f>
        <v>9</v>
      </c>
      <c r="D167" s="3">
        <f>mgL!D167</f>
        <v>310749</v>
      </c>
      <c r="E167" s="3">
        <f>mgL!E167</f>
        <v>5801175</v>
      </c>
      <c r="F167" s="3">
        <f>mgL!F167</f>
        <v>4.4000000000000004</v>
      </c>
      <c r="G167" s="3">
        <f>mgL!G167</f>
        <v>-21.6</v>
      </c>
      <c r="H167" s="3">
        <f>mgL!H167</f>
        <v>-21.75</v>
      </c>
      <c r="I167" s="3" t="str">
        <f>mgL!I167</f>
        <v>GWO</v>
      </c>
      <c r="J167" s="3">
        <f>mgL!J167</f>
        <v>31929</v>
      </c>
      <c r="K167" s="3">
        <f>mgL!K167</f>
        <v>0</v>
      </c>
      <c r="L167" s="3">
        <f>mgL!L167</f>
        <v>0</v>
      </c>
      <c r="M167" s="3">
        <f>IF(mgL!M167=0,7,mgL!M167)</f>
        <v>7.08</v>
      </c>
      <c r="N167" s="3">
        <f>IF(mgL!N167&lt;0.1,10,mgL!N167)</f>
        <v>10</v>
      </c>
      <c r="O167" s="4">
        <f>mgL!O167/22.989</f>
        <v>0.91348036017225631</v>
      </c>
      <c r="P167" s="4">
        <f>mgL!P167/39.098</f>
        <v>5.8826538441864029E-2</v>
      </c>
      <c r="Q167" s="4">
        <f>mgL!Q167/24.305</f>
        <v>0.21806212713433448</v>
      </c>
      <c r="R167" s="4">
        <f>mgL!R167/40.078</f>
        <v>2.2206696940965118</v>
      </c>
      <c r="S167" s="4">
        <f>mgL!S167/(14.007+4*1.008)</f>
        <v>3.9913520705138858E-2</v>
      </c>
      <c r="T167" s="5">
        <f>mgL!T167/35.453</f>
        <v>1.3256988125123401</v>
      </c>
      <c r="U167" s="5">
        <f>mgL!U167/(1.008+12.011+3*15.999)</f>
        <v>4.6053494165464794</v>
      </c>
      <c r="V167" s="5">
        <f>mgL!V167/(12.011+3*15.999)</f>
        <v>0</v>
      </c>
      <c r="W167" s="5">
        <f>mgL!W167/(32.066+4*15.999)</f>
        <v>0.19778892798401029</v>
      </c>
      <c r="X167" s="5">
        <f>mgL!X167/(14.007+3*15.999)</f>
        <v>0</v>
      </c>
      <c r="Y167" s="6">
        <f>mgL!Y167/(14.007+2*15.999)</f>
        <v>0</v>
      </c>
      <c r="Z167" s="6">
        <f>mgL!Z167/55.847</f>
        <v>0.17906064784142389</v>
      </c>
      <c r="AA167" s="6">
        <f>mgL!AA167/54.931</f>
        <v>5.6434435928710567E-3</v>
      </c>
      <c r="AB167" s="6">
        <f>mgL!AB167/26.982</f>
        <v>0</v>
      </c>
      <c r="AC167" s="6">
        <f>mgL!AC167/(28.086+2*15.999)</f>
        <v>0.29125890420078554</v>
      </c>
      <c r="AD167" s="6">
        <f>mgL!AD167/(30.974+4*15.999)</f>
        <v>1.2635569127092765E-3</v>
      </c>
      <c r="AE167" s="6">
        <f>mgL!AE167/30.974</f>
        <v>0</v>
      </c>
      <c r="AF167" s="6">
        <f>mgL!AF167/12.011</f>
        <v>0</v>
      </c>
      <c r="AG167" s="6">
        <f>mgL!AG167/18.998</f>
        <v>0</v>
      </c>
      <c r="AH167" s="6">
        <f>mgL!AH167/(32.066+1.008)</f>
        <v>0</v>
      </c>
      <c r="AI167" s="6">
        <f>mgL!AI167/207.2</f>
        <v>0</v>
      </c>
      <c r="AJ167" s="6">
        <f>mgL!AJ167/65.39</f>
        <v>0</v>
      </c>
      <c r="AK167" s="6">
        <f>mgL!AK167/112.411</f>
        <v>0</v>
      </c>
      <c r="AL167" s="10">
        <f>mgL!AL167/(2*15.999)</f>
        <v>0</v>
      </c>
      <c r="AM167" s="10">
        <f>mgL!AM167/(12.011+2*15.999)</f>
        <v>0</v>
      </c>
      <c r="AN167" s="10">
        <f>mgL!AN167/(2*1.008+32.066)</f>
        <v>0</v>
      </c>
      <c r="AO167" s="10">
        <f>mgL!AO167/(12.011+4*1.008)</f>
        <v>0</v>
      </c>
      <c r="AP167" s="11" t="str">
        <f t="shared" si="6"/>
        <v>F3-CaHCO3</v>
      </c>
      <c r="AQ167" s="3">
        <f t="shared" si="7"/>
        <v>0.2</v>
      </c>
    </row>
    <row r="168" spans="1:43" x14ac:dyDescent="0.25">
      <c r="A168" s="3">
        <f>mgL!A168</f>
        <v>165</v>
      </c>
      <c r="B168" s="3" t="str">
        <f>mgL!B168</f>
        <v>A11</v>
      </c>
      <c r="C168" s="3">
        <f>mgL!C168</f>
        <v>10</v>
      </c>
      <c r="D168" s="3">
        <f>mgL!D168</f>
        <v>310749</v>
      </c>
      <c r="E168" s="3">
        <f>mgL!E168</f>
        <v>5801175</v>
      </c>
      <c r="F168" s="3">
        <f>mgL!F168</f>
        <v>4.4000000000000004</v>
      </c>
      <c r="G168" s="3">
        <f>mgL!G168</f>
        <v>-27.6</v>
      </c>
      <c r="H168" s="3">
        <f>mgL!H168</f>
        <v>-27.75</v>
      </c>
      <c r="I168" s="3" t="str">
        <f>mgL!I168</f>
        <v>GWO</v>
      </c>
      <c r="J168" s="3">
        <f>mgL!J168</f>
        <v>31929</v>
      </c>
      <c r="K168" s="3">
        <f>mgL!K168</f>
        <v>0</v>
      </c>
      <c r="L168" s="3">
        <f>mgL!L168</f>
        <v>0</v>
      </c>
      <c r="M168" s="3">
        <f>IF(mgL!M168=0,7,mgL!M168)</f>
        <v>7.28</v>
      </c>
      <c r="N168" s="3">
        <f>IF(mgL!N168&lt;0.1,10,mgL!N168)</f>
        <v>10</v>
      </c>
      <c r="O168" s="4">
        <f>mgL!O168/22.989</f>
        <v>0.78298316586193395</v>
      </c>
      <c r="P168" s="4">
        <f>mgL!P168/39.098</f>
        <v>5.3711187273006299E-2</v>
      </c>
      <c r="Q168" s="4">
        <f>mgL!Q168/24.305</f>
        <v>0.20983336761983129</v>
      </c>
      <c r="R168" s="4">
        <f>mgL!R168/40.078</f>
        <v>1.921253555566645</v>
      </c>
      <c r="S168" s="4">
        <f>mgL!S168/(14.007+4*1.008)</f>
        <v>5.1554964244137698E-2</v>
      </c>
      <c r="T168" s="5">
        <f>mgL!T168/35.453</f>
        <v>0.76157165825176987</v>
      </c>
      <c r="U168" s="5">
        <f>mgL!U168/(1.008+12.011+3*15.999)</f>
        <v>4.6709059918709848</v>
      </c>
      <c r="V168" s="5">
        <f>mgL!V168/(12.011+3*15.999)</f>
        <v>0</v>
      </c>
      <c r="W168" s="5">
        <f>mgL!W168/(32.066+4*15.999)</f>
        <v>5.204971789052903E-3</v>
      </c>
      <c r="X168" s="5">
        <f>mgL!X168/(14.007+3*15.999)</f>
        <v>0</v>
      </c>
      <c r="Y168" s="6">
        <f>mgL!Y168/(14.007+2*15.999)</f>
        <v>0</v>
      </c>
      <c r="Z168" s="6">
        <f>mgL!Z168/55.847</f>
        <v>0.10922699518326856</v>
      </c>
      <c r="AA168" s="6">
        <f>mgL!AA168/54.931</f>
        <v>3.822977917751361E-3</v>
      </c>
      <c r="AB168" s="6">
        <f>mgL!AB168/26.982</f>
        <v>0</v>
      </c>
      <c r="AC168" s="6">
        <f>mgL!AC168/(28.086+2*15.999)</f>
        <v>0.31622395313228147</v>
      </c>
      <c r="AD168" s="6">
        <f>mgL!AD168/(30.974+4*15.999)</f>
        <v>1.3688533221017163E-3</v>
      </c>
      <c r="AE168" s="6">
        <f>mgL!AE168/30.974</f>
        <v>0</v>
      </c>
      <c r="AF168" s="6">
        <f>mgL!AF168/12.011</f>
        <v>0</v>
      </c>
      <c r="AG168" s="6">
        <f>mgL!AG168/18.998</f>
        <v>0</v>
      </c>
      <c r="AH168" s="6">
        <f>mgL!AH168/(32.066+1.008)</f>
        <v>0</v>
      </c>
      <c r="AI168" s="6">
        <f>mgL!AI168/207.2</f>
        <v>0</v>
      </c>
      <c r="AJ168" s="6">
        <f>mgL!AJ168/65.39</f>
        <v>0</v>
      </c>
      <c r="AK168" s="6">
        <f>mgL!AK168/112.411</f>
        <v>0</v>
      </c>
      <c r="AL168" s="10">
        <f>mgL!AL168/(2*15.999)</f>
        <v>0</v>
      </c>
      <c r="AM168" s="10">
        <f>mgL!AM168/(12.011+2*15.999)</f>
        <v>0</v>
      </c>
      <c r="AN168" s="10">
        <f>mgL!AN168/(2*1.008+32.066)</f>
        <v>0</v>
      </c>
      <c r="AO168" s="10">
        <f>mgL!AO168/(12.011+4*1.008)</f>
        <v>0</v>
      </c>
      <c r="AP168" s="11" t="str">
        <f t="shared" si="6"/>
        <v>g3-CaHCO3</v>
      </c>
      <c r="AQ168" s="3">
        <f t="shared" si="7"/>
        <v>0.2</v>
      </c>
    </row>
    <row r="169" spans="1:43" x14ac:dyDescent="0.25">
      <c r="A169" s="3">
        <f>mgL!A169</f>
        <v>166</v>
      </c>
      <c r="B169" s="3">
        <f>mgL!B169</f>
        <v>0</v>
      </c>
      <c r="C169" s="3">
        <f>mgL!C169</f>
        <v>0</v>
      </c>
      <c r="D169" s="3">
        <f>mgL!D169</f>
        <v>0</v>
      </c>
      <c r="E169" s="3">
        <f>mgL!E169</f>
        <v>0</v>
      </c>
      <c r="F169" s="3">
        <f>mgL!F169</f>
        <v>0</v>
      </c>
      <c r="G169" s="3">
        <f>mgL!G169</f>
        <v>0</v>
      </c>
      <c r="H169" s="3">
        <f>mgL!H169</f>
        <v>0</v>
      </c>
      <c r="I169" s="3">
        <f>mgL!I169</f>
        <v>0</v>
      </c>
      <c r="J169" s="3">
        <f>mgL!J169</f>
        <v>0</v>
      </c>
      <c r="K169" s="3">
        <f>mgL!K169</f>
        <v>0</v>
      </c>
      <c r="L169" s="3">
        <f>mgL!L169</f>
        <v>0</v>
      </c>
      <c r="M169" s="3">
        <f>IF(mgL!M169=0,7,mgL!M169)</f>
        <v>7</v>
      </c>
      <c r="N169" s="3">
        <f>IF(mgL!N169&lt;0.1,10,mgL!N169)</f>
        <v>10</v>
      </c>
      <c r="O169" s="4">
        <f>mgL!O169/22.989</f>
        <v>0</v>
      </c>
      <c r="P169" s="4">
        <f>mgL!P169/39.098</f>
        <v>0</v>
      </c>
      <c r="Q169" s="4">
        <f>mgL!Q169/24.305</f>
        <v>0</v>
      </c>
      <c r="R169" s="4">
        <f>mgL!R169/40.078</f>
        <v>0</v>
      </c>
      <c r="S169" s="4">
        <f>mgL!S169/(14.007+4*1.008)</f>
        <v>0</v>
      </c>
      <c r="T169" s="5">
        <f>mgL!T169/35.453</f>
        <v>0</v>
      </c>
      <c r="U169" s="5">
        <f>mgL!U169/(1.008+12.011+3*15.999)</f>
        <v>0</v>
      </c>
      <c r="V169" s="5">
        <f>mgL!V169/(12.011+3*15.999)</f>
        <v>0</v>
      </c>
      <c r="W169" s="5">
        <f>mgL!W169/(32.066+4*15.999)</f>
        <v>0</v>
      </c>
      <c r="X169" s="5">
        <f>mgL!X169/(14.007+3*15.999)</f>
        <v>0</v>
      </c>
      <c r="Y169" s="6">
        <f>mgL!Y169/(14.007+2*15.999)</f>
        <v>0</v>
      </c>
      <c r="Z169" s="6">
        <f>mgL!Z169/55.847</f>
        <v>0</v>
      </c>
      <c r="AA169" s="6">
        <f>mgL!AA169/54.931</f>
        <v>0</v>
      </c>
      <c r="AB169" s="6">
        <f>mgL!AB169/26.982</f>
        <v>0</v>
      </c>
      <c r="AC169" s="6">
        <f>mgL!AC169/(28.086+2*15.999)</f>
        <v>0</v>
      </c>
      <c r="AD169" s="6">
        <f>mgL!AD169/(30.974+4*15.999)</f>
        <v>0</v>
      </c>
      <c r="AE169" s="6">
        <f>mgL!AE169/30.974</f>
        <v>0</v>
      </c>
      <c r="AF169" s="6">
        <f>mgL!AF169/12.011</f>
        <v>0</v>
      </c>
      <c r="AG169" s="6">
        <f>mgL!AG169/18.998</f>
        <v>0</v>
      </c>
      <c r="AH169" s="6">
        <f>mgL!AH169/(32.066+1.008)</f>
        <v>0</v>
      </c>
      <c r="AI169" s="6">
        <f>mgL!AI169/207.2</f>
        <v>0</v>
      </c>
      <c r="AJ169" s="6">
        <f>mgL!AJ169/65.39</f>
        <v>0</v>
      </c>
      <c r="AK169" s="6">
        <f>mgL!AK169/112.411</f>
        <v>0</v>
      </c>
      <c r="AL169" s="10">
        <f>mgL!AL169/(2*15.999)</f>
        <v>0</v>
      </c>
      <c r="AM169" s="10">
        <f>mgL!AM169/(12.011+2*15.999)</f>
        <v>0</v>
      </c>
      <c r="AN169" s="10">
        <f>mgL!AN169/(2*1.008+32.066)</f>
        <v>0</v>
      </c>
      <c r="AO169" s="10">
        <f>mgL!AO169/(12.011+4*1.008)</f>
        <v>0</v>
      </c>
      <c r="AP169" s="11" t="str">
        <f t="shared" si="6"/>
        <v>G*-FeMIX</v>
      </c>
      <c r="AQ169" s="3">
        <f t="shared" si="7"/>
        <v>0</v>
      </c>
    </row>
    <row r="170" spans="1:43" x14ac:dyDescent="0.25">
      <c r="A170" s="3">
        <f>mgL!A170</f>
        <v>167</v>
      </c>
      <c r="B170" s="3">
        <f>mgL!B170</f>
        <v>0</v>
      </c>
      <c r="C170" s="3">
        <f>mgL!C170</f>
        <v>0</v>
      </c>
      <c r="D170" s="3">
        <f>mgL!D170</f>
        <v>0</v>
      </c>
      <c r="E170" s="3">
        <f>mgL!E170</f>
        <v>0</v>
      </c>
      <c r="F170" s="3">
        <f>mgL!F170</f>
        <v>0</v>
      </c>
      <c r="G170" s="3">
        <f>mgL!G170</f>
        <v>0</v>
      </c>
      <c r="H170" s="3">
        <f>mgL!H170</f>
        <v>0</v>
      </c>
      <c r="I170" s="3">
        <f>mgL!I170</f>
        <v>0</v>
      </c>
      <c r="J170" s="3">
        <f>mgL!J170</f>
        <v>0</v>
      </c>
      <c r="K170" s="3">
        <f>mgL!K170</f>
        <v>0</v>
      </c>
      <c r="L170" s="3">
        <f>mgL!L170</f>
        <v>0</v>
      </c>
      <c r="M170" s="3">
        <f>IF(mgL!M170=0,7,mgL!M170)</f>
        <v>7</v>
      </c>
      <c r="N170" s="3">
        <f>IF(mgL!N170&lt;0.1,10,mgL!N170)</f>
        <v>10</v>
      </c>
      <c r="O170" s="4">
        <f>mgL!O170/22.989</f>
        <v>0</v>
      </c>
      <c r="P170" s="4">
        <f>mgL!P170/39.098</f>
        <v>0</v>
      </c>
      <c r="Q170" s="4">
        <f>mgL!Q170/24.305</f>
        <v>0</v>
      </c>
      <c r="R170" s="4">
        <f>mgL!R170/40.078</f>
        <v>0</v>
      </c>
      <c r="S170" s="4">
        <f>mgL!S170/(14.007+4*1.008)</f>
        <v>0</v>
      </c>
      <c r="T170" s="5">
        <f>mgL!T170/35.453</f>
        <v>0</v>
      </c>
      <c r="U170" s="5">
        <f>mgL!U170/(1.008+12.011+3*15.999)</f>
        <v>0</v>
      </c>
      <c r="V170" s="5">
        <f>mgL!V170/(12.011+3*15.999)</f>
        <v>0</v>
      </c>
      <c r="W170" s="5">
        <f>mgL!W170/(32.066+4*15.999)</f>
        <v>0</v>
      </c>
      <c r="X170" s="5">
        <f>mgL!X170/(14.007+3*15.999)</f>
        <v>0</v>
      </c>
      <c r="Y170" s="6">
        <f>mgL!Y170/(14.007+2*15.999)</f>
        <v>0</v>
      </c>
      <c r="Z170" s="6">
        <f>mgL!Z170/55.847</f>
        <v>0</v>
      </c>
      <c r="AA170" s="6">
        <f>mgL!AA170/54.931</f>
        <v>0</v>
      </c>
      <c r="AB170" s="6">
        <f>mgL!AB170/26.982</f>
        <v>0</v>
      </c>
      <c r="AC170" s="6">
        <f>mgL!AC170/(28.086+2*15.999)</f>
        <v>0</v>
      </c>
      <c r="AD170" s="6">
        <f>mgL!AD170/(30.974+4*15.999)</f>
        <v>0</v>
      </c>
      <c r="AE170" s="6">
        <f>mgL!AE170/30.974</f>
        <v>0</v>
      </c>
      <c r="AF170" s="6">
        <f>mgL!AF170/12.011</f>
        <v>0</v>
      </c>
      <c r="AG170" s="6">
        <f>mgL!AG170/18.998</f>
        <v>0</v>
      </c>
      <c r="AH170" s="6">
        <f>mgL!AH170/(32.066+1.008)</f>
        <v>0</v>
      </c>
      <c r="AI170" s="6">
        <f>mgL!AI170/207.2</f>
        <v>0</v>
      </c>
      <c r="AJ170" s="6">
        <f>mgL!AJ170/65.39</f>
        <v>0</v>
      </c>
      <c r="AK170" s="6">
        <f>mgL!AK170/112.411</f>
        <v>0</v>
      </c>
      <c r="AL170" s="10">
        <f>mgL!AL170/(2*15.999)</f>
        <v>0</v>
      </c>
      <c r="AM170" s="10">
        <f>mgL!AM170/(12.011+2*15.999)</f>
        <v>0</v>
      </c>
      <c r="AN170" s="10">
        <f>mgL!AN170/(2*1.008+32.066)</f>
        <v>0</v>
      </c>
      <c r="AO170" s="10">
        <f>mgL!AO170/(12.011+4*1.008)</f>
        <v>0</v>
      </c>
      <c r="AP170" s="11" t="str">
        <f t="shared" si="6"/>
        <v>G*-FeMIX</v>
      </c>
      <c r="AQ170" s="3">
        <f t="shared" si="7"/>
        <v>0</v>
      </c>
    </row>
    <row r="171" spans="1:43" x14ac:dyDescent="0.25">
      <c r="A171" s="3">
        <f>mgL!A171</f>
        <v>168</v>
      </c>
      <c r="B171" s="3">
        <f>mgL!B171</f>
        <v>0</v>
      </c>
      <c r="C171" s="3">
        <f>mgL!C171</f>
        <v>0</v>
      </c>
      <c r="D171" s="3">
        <f>mgL!D171</f>
        <v>0</v>
      </c>
      <c r="E171" s="3">
        <f>mgL!E171</f>
        <v>0</v>
      </c>
      <c r="F171" s="3">
        <f>mgL!F171</f>
        <v>0</v>
      </c>
      <c r="G171" s="3">
        <f>mgL!G171</f>
        <v>0</v>
      </c>
      <c r="H171" s="3">
        <f>mgL!H171</f>
        <v>0</v>
      </c>
      <c r="I171" s="3">
        <f>mgL!I171</f>
        <v>0</v>
      </c>
      <c r="J171" s="3">
        <f>mgL!J171</f>
        <v>0</v>
      </c>
      <c r="K171" s="3">
        <f>mgL!K171</f>
        <v>0</v>
      </c>
      <c r="L171" s="3">
        <f>mgL!L171</f>
        <v>0</v>
      </c>
      <c r="M171" s="3">
        <f>IF(mgL!M171=0,7,mgL!M171)</f>
        <v>7</v>
      </c>
      <c r="N171" s="3">
        <f>IF(mgL!N171&lt;0.1,10,mgL!N171)</f>
        <v>10</v>
      </c>
      <c r="O171" s="4">
        <f>mgL!O171/22.989</f>
        <v>0</v>
      </c>
      <c r="P171" s="4">
        <f>mgL!P171/39.098</f>
        <v>0</v>
      </c>
      <c r="Q171" s="4">
        <f>mgL!Q171/24.305</f>
        <v>0</v>
      </c>
      <c r="R171" s="4">
        <f>mgL!R171/40.078</f>
        <v>0</v>
      </c>
      <c r="S171" s="4">
        <f>mgL!S171/(14.007+4*1.008)</f>
        <v>0</v>
      </c>
      <c r="T171" s="5">
        <f>mgL!T171/35.453</f>
        <v>0</v>
      </c>
      <c r="U171" s="5">
        <f>mgL!U171/(1.008+12.011+3*15.999)</f>
        <v>0</v>
      </c>
      <c r="V171" s="5">
        <f>mgL!V171/(12.011+3*15.999)</f>
        <v>0</v>
      </c>
      <c r="W171" s="5">
        <f>mgL!W171/(32.066+4*15.999)</f>
        <v>0</v>
      </c>
      <c r="X171" s="5">
        <f>mgL!X171/(14.007+3*15.999)</f>
        <v>0</v>
      </c>
      <c r="Y171" s="6">
        <f>mgL!Y171/(14.007+2*15.999)</f>
        <v>0</v>
      </c>
      <c r="Z171" s="6">
        <f>mgL!Z171/55.847</f>
        <v>0</v>
      </c>
      <c r="AA171" s="6">
        <f>mgL!AA171/54.931</f>
        <v>0</v>
      </c>
      <c r="AB171" s="6">
        <f>mgL!AB171/26.982</f>
        <v>0</v>
      </c>
      <c r="AC171" s="6">
        <f>mgL!AC171/(28.086+2*15.999)</f>
        <v>0</v>
      </c>
      <c r="AD171" s="6">
        <f>mgL!AD171/(30.974+4*15.999)</f>
        <v>0</v>
      </c>
      <c r="AE171" s="6">
        <f>mgL!AE171/30.974</f>
        <v>0</v>
      </c>
      <c r="AF171" s="6">
        <f>mgL!AF171/12.011</f>
        <v>0</v>
      </c>
      <c r="AG171" s="6">
        <f>mgL!AG171/18.998</f>
        <v>0</v>
      </c>
      <c r="AH171" s="6">
        <f>mgL!AH171/(32.066+1.008)</f>
        <v>0</v>
      </c>
      <c r="AI171" s="6">
        <f>mgL!AI171/207.2</f>
        <v>0</v>
      </c>
      <c r="AJ171" s="6">
        <f>mgL!AJ171/65.39</f>
        <v>0</v>
      </c>
      <c r="AK171" s="6">
        <f>mgL!AK171/112.411</f>
        <v>0</v>
      </c>
      <c r="AL171" s="10">
        <f>mgL!AL171/(2*15.999)</f>
        <v>0</v>
      </c>
      <c r="AM171" s="10">
        <f>mgL!AM171/(12.011+2*15.999)</f>
        <v>0</v>
      </c>
      <c r="AN171" s="10">
        <f>mgL!AN171/(2*1.008+32.066)</f>
        <v>0</v>
      </c>
      <c r="AO171" s="10">
        <f>mgL!AO171/(12.011+4*1.008)</f>
        <v>0</v>
      </c>
      <c r="AP171" s="11" t="str">
        <f t="shared" si="6"/>
        <v>G*-FeMIX</v>
      </c>
      <c r="AQ171" s="3">
        <f t="shared" si="7"/>
        <v>0</v>
      </c>
    </row>
    <row r="172" spans="1:43" x14ac:dyDescent="0.25">
      <c r="A172" s="3">
        <f>mgL!A172</f>
        <v>169</v>
      </c>
      <c r="B172" s="3">
        <f>mgL!B172</f>
        <v>0</v>
      </c>
      <c r="C172" s="3">
        <f>mgL!C172</f>
        <v>0</v>
      </c>
      <c r="D172" s="3">
        <f>mgL!D172</f>
        <v>0</v>
      </c>
      <c r="E172" s="3">
        <f>mgL!E172</f>
        <v>0</v>
      </c>
      <c r="F172" s="3">
        <f>mgL!F172</f>
        <v>0</v>
      </c>
      <c r="G172" s="3">
        <f>mgL!G172</f>
        <v>0</v>
      </c>
      <c r="H172" s="3">
        <f>mgL!H172</f>
        <v>0</v>
      </c>
      <c r="I172" s="3">
        <f>mgL!I172</f>
        <v>0</v>
      </c>
      <c r="J172" s="3">
        <f>mgL!J172</f>
        <v>0</v>
      </c>
      <c r="K172" s="3">
        <f>mgL!K172</f>
        <v>0</v>
      </c>
      <c r="L172" s="3">
        <f>mgL!L172</f>
        <v>0</v>
      </c>
      <c r="M172" s="3">
        <f>IF(mgL!M172=0,7,mgL!M172)</f>
        <v>7</v>
      </c>
      <c r="N172" s="3">
        <f>IF(mgL!N172&lt;0.1,10,mgL!N172)</f>
        <v>10</v>
      </c>
      <c r="O172" s="4">
        <f>mgL!O172/22.989</f>
        <v>0</v>
      </c>
      <c r="P172" s="4">
        <f>mgL!P172/39.098</f>
        <v>0</v>
      </c>
      <c r="Q172" s="4">
        <f>mgL!Q172/24.305</f>
        <v>0</v>
      </c>
      <c r="R172" s="4">
        <f>mgL!R172/40.078</f>
        <v>0</v>
      </c>
      <c r="S172" s="4">
        <f>mgL!S172/(14.007+4*1.008)</f>
        <v>0</v>
      </c>
      <c r="T172" s="5">
        <f>mgL!T172/35.453</f>
        <v>0</v>
      </c>
      <c r="U172" s="5">
        <f>mgL!U172/(1.008+12.011+3*15.999)</f>
        <v>0</v>
      </c>
      <c r="V172" s="5">
        <f>mgL!V172/(12.011+3*15.999)</f>
        <v>0</v>
      </c>
      <c r="W172" s="5">
        <f>mgL!W172/(32.066+4*15.999)</f>
        <v>0</v>
      </c>
      <c r="X172" s="5">
        <f>mgL!X172/(14.007+3*15.999)</f>
        <v>0</v>
      </c>
      <c r="Y172" s="6">
        <f>mgL!Y172/(14.007+2*15.999)</f>
        <v>0</v>
      </c>
      <c r="Z172" s="6">
        <f>mgL!Z172/55.847</f>
        <v>0</v>
      </c>
      <c r="AA172" s="6">
        <f>mgL!AA172/54.931</f>
        <v>0</v>
      </c>
      <c r="AB172" s="6">
        <f>mgL!AB172/26.982</f>
        <v>0</v>
      </c>
      <c r="AC172" s="6">
        <f>mgL!AC172/(28.086+2*15.999)</f>
        <v>0</v>
      </c>
      <c r="AD172" s="6">
        <f>mgL!AD172/(30.974+4*15.999)</f>
        <v>0</v>
      </c>
      <c r="AE172" s="6">
        <f>mgL!AE172/30.974</f>
        <v>0</v>
      </c>
      <c r="AF172" s="6">
        <f>mgL!AF172/12.011</f>
        <v>0</v>
      </c>
      <c r="AG172" s="6">
        <f>mgL!AG172/18.998</f>
        <v>0</v>
      </c>
      <c r="AH172" s="6">
        <f>mgL!AH172/(32.066+1.008)</f>
        <v>0</v>
      </c>
      <c r="AI172" s="6">
        <f>mgL!AI172/207.2</f>
        <v>0</v>
      </c>
      <c r="AJ172" s="6">
        <f>mgL!AJ172/65.39</f>
        <v>0</v>
      </c>
      <c r="AK172" s="6">
        <f>mgL!AK172/112.411</f>
        <v>0</v>
      </c>
      <c r="AL172" s="10">
        <f>mgL!AL172/(2*15.999)</f>
        <v>0</v>
      </c>
      <c r="AM172" s="10">
        <f>mgL!AM172/(12.011+2*15.999)</f>
        <v>0</v>
      </c>
      <c r="AN172" s="10">
        <f>mgL!AN172/(2*1.008+32.066)</f>
        <v>0</v>
      </c>
      <c r="AO172" s="10">
        <f>mgL!AO172/(12.011+4*1.008)</f>
        <v>0</v>
      </c>
      <c r="AP172" s="11" t="str">
        <f t="shared" si="6"/>
        <v>G*-FeMIX</v>
      </c>
      <c r="AQ172" s="3">
        <f t="shared" si="7"/>
        <v>0</v>
      </c>
    </row>
    <row r="173" spans="1:43" x14ac:dyDescent="0.25">
      <c r="A173" s="3">
        <f>mgL!A173</f>
        <v>170</v>
      </c>
      <c r="B173" s="3">
        <f>mgL!B173</f>
        <v>0</v>
      </c>
      <c r="C173" s="3">
        <f>mgL!C173</f>
        <v>0</v>
      </c>
      <c r="D173" s="3">
        <f>mgL!D173</f>
        <v>0</v>
      </c>
      <c r="E173" s="3">
        <f>mgL!E173</f>
        <v>0</v>
      </c>
      <c r="F173" s="3">
        <f>mgL!F173</f>
        <v>0</v>
      </c>
      <c r="G173" s="3">
        <f>mgL!G173</f>
        <v>0</v>
      </c>
      <c r="H173" s="3">
        <f>mgL!H173</f>
        <v>0</v>
      </c>
      <c r="I173" s="3">
        <f>mgL!I173</f>
        <v>0</v>
      </c>
      <c r="J173" s="3">
        <f>mgL!J173</f>
        <v>0</v>
      </c>
      <c r="K173" s="3">
        <f>mgL!K173</f>
        <v>0</v>
      </c>
      <c r="L173" s="3">
        <f>mgL!L173</f>
        <v>0</v>
      </c>
      <c r="M173" s="3">
        <f>IF(mgL!M173=0,7,mgL!M173)</f>
        <v>7</v>
      </c>
      <c r="N173" s="3">
        <f>IF(mgL!N173&lt;0.1,10,mgL!N173)</f>
        <v>10</v>
      </c>
      <c r="O173" s="4">
        <f>mgL!O173/22.989</f>
        <v>0</v>
      </c>
      <c r="P173" s="4">
        <f>mgL!P173/39.098</f>
        <v>0</v>
      </c>
      <c r="Q173" s="4">
        <f>mgL!Q173/24.305</f>
        <v>0</v>
      </c>
      <c r="R173" s="4">
        <f>mgL!R173/40.078</f>
        <v>0</v>
      </c>
      <c r="S173" s="4">
        <f>mgL!S173/(14.007+4*1.008)</f>
        <v>0</v>
      </c>
      <c r="T173" s="5">
        <f>mgL!T173/35.453</f>
        <v>0</v>
      </c>
      <c r="U173" s="5">
        <f>mgL!U173/(1.008+12.011+3*15.999)</f>
        <v>0</v>
      </c>
      <c r="V173" s="5">
        <f>mgL!V173/(12.011+3*15.999)</f>
        <v>0</v>
      </c>
      <c r="W173" s="5">
        <f>mgL!W173/(32.066+4*15.999)</f>
        <v>0</v>
      </c>
      <c r="X173" s="5">
        <f>mgL!X173/(14.007+3*15.999)</f>
        <v>0</v>
      </c>
      <c r="Y173" s="6">
        <f>mgL!Y173/(14.007+2*15.999)</f>
        <v>0</v>
      </c>
      <c r="Z173" s="6">
        <f>mgL!Z173/55.847</f>
        <v>0</v>
      </c>
      <c r="AA173" s="6">
        <f>mgL!AA173/54.931</f>
        <v>0</v>
      </c>
      <c r="AB173" s="6">
        <f>mgL!AB173/26.982</f>
        <v>0</v>
      </c>
      <c r="AC173" s="6">
        <f>mgL!AC173/(28.086+2*15.999)</f>
        <v>0</v>
      </c>
      <c r="AD173" s="6">
        <f>mgL!AD173/(30.974+4*15.999)</f>
        <v>0</v>
      </c>
      <c r="AE173" s="6">
        <f>mgL!AE173/30.974</f>
        <v>0</v>
      </c>
      <c r="AF173" s="6">
        <f>mgL!AF173/12.011</f>
        <v>0</v>
      </c>
      <c r="AG173" s="6">
        <f>mgL!AG173/18.998</f>
        <v>0</v>
      </c>
      <c r="AH173" s="6">
        <f>mgL!AH173/(32.066+1.008)</f>
        <v>0</v>
      </c>
      <c r="AI173" s="6">
        <f>mgL!AI173/207.2</f>
        <v>0</v>
      </c>
      <c r="AJ173" s="6">
        <f>mgL!AJ173/65.39</f>
        <v>0</v>
      </c>
      <c r="AK173" s="6">
        <f>mgL!AK173/112.411</f>
        <v>0</v>
      </c>
      <c r="AL173" s="10">
        <f>mgL!AL173/(2*15.999)</f>
        <v>0</v>
      </c>
      <c r="AM173" s="10">
        <f>mgL!AM173/(12.011+2*15.999)</f>
        <v>0</v>
      </c>
      <c r="AN173" s="10">
        <f>mgL!AN173/(2*1.008+32.066)</f>
        <v>0</v>
      </c>
      <c r="AO173" s="10">
        <f>mgL!AO173/(12.011+4*1.008)</f>
        <v>0</v>
      </c>
      <c r="AP173" s="11" t="str">
        <f t="shared" si="6"/>
        <v>G*-FeMIX</v>
      </c>
      <c r="AQ173" s="3">
        <f t="shared" si="7"/>
        <v>0</v>
      </c>
    </row>
    <row r="174" spans="1:43" x14ac:dyDescent="0.25">
      <c r="A174" s="3">
        <f>mgL!A174</f>
        <v>171</v>
      </c>
      <c r="B174" s="3">
        <f>mgL!B174</f>
        <v>0</v>
      </c>
      <c r="C174" s="3">
        <f>mgL!C174</f>
        <v>0</v>
      </c>
      <c r="D174" s="3">
        <f>mgL!D174</f>
        <v>0</v>
      </c>
      <c r="E174" s="3">
        <f>mgL!E174</f>
        <v>0</v>
      </c>
      <c r="F174" s="3">
        <f>mgL!F174</f>
        <v>0</v>
      </c>
      <c r="G174" s="3">
        <f>mgL!G174</f>
        <v>0</v>
      </c>
      <c r="H174" s="3">
        <f>mgL!H174</f>
        <v>0</v>
      </c>
      <c r="I174" s="3">
        <f>mgL!I174</f>
        <v>0</v>
      </c>
      <c r="J174" s="3">
        <f>mgL!J174</f>
        <v>0</v>
      </c>
      <c r="K174" s="3">
        <f>mgL!K174</f>
        <v>0</v>
      </c>
      <c r="L174" s="3">
        <f>mgL!L174</f>
        <v>0</v>
      </c>
      <c r="M174" s="3">
        <f>IF(mgL!M174=0,7,mgL!M174)</f>
        <v>7</v>
      </c>
      <c r="N174" s="3">
        <f>IF(mgL!N174&lt;0.1,10,mgL!N174)</f>
        <v>10</v>
      </c>
      <c r="O174" s="4">
        <f>mgL!O174/22.989</f>
        <v>0</v>
      </c>
      <c r="P174" s="4">
        <f>mgL!P174/39.098</f>
        <v>0</v>
      </c>
      <c r="Q174" s="4">
        <f>mgL!Q174/24.305</f>
        <v>0</v>
      </c>
      <c r="R174" s="4">
        <f>mgL!R174/40.078</f>
        <v>0</v>
      </c>
      <c r="S174" s="4">
        <f>mgL!S174/(14.007+4*1.008)</f>
        <v>0</v>
      </c>
      <c r="T174" s="5">
        <f>mgL!T174/35.453</f>
        <v>0</v>
      </c>
      <c r="U174" s="5">
        <f>mgL!U174/(1.008+12.011+3*15.999)</f>
        <v>0</v>
      </c>
      <c r="V174" s="5">
        <f>mgL!V174/(12.011+3*15.999)</f>
        <v>0</v>
      </c>
      <c r="W174" s="5">
        <f>mgL!W174/(32.066+4*15.999)</f>
        <v>0</v>
      </c>
      <c r="X174" s="5">
        <f>mgL!X174/(14.007+3*15.999)</f>
        <v>0</v>
      </c>
      <c r="Y174" s="6">
        <f>mgL!Y174/(14.007+2*15.999)</f>
        <v>0</v>
      </c>
      <c r="Z174" s="6">
        <f>mgL!Z174/55.847</f>
        <v>0</v>
      </c>
      <c r="AA174" s="6">
        <f>mgL!AA174/54.931</f>
        <v>0</v>
      </c>
      <c r="AB174" s="6">
        <f>mgL!AB174/26.982</f>
        <v>0</v>
      </c>
      <c r="AC174" s="6">
        <f>mgL!AC174/(28.086+2*15.999)</f>
        <v>0</v>
      </c>
      <c r="AD174" s="6">
        <f>mgL!AD174/(30.974+4*15.999)</f>
        <v>0</v>
      </c>
      <c r="AE174" s="6">
        <f>mgL!AE174/30.974</f>
        <v>0</v>
      </c>
      <c r="AF174" s="6">
        <f>mgL!AF174/12.011</f>
        <v>0</v>
      </c>
      <c r="AG174" s="6">
        <f>mgL!AG174/18.998</f>
        <v>0</v>
      </c>
      <c r="AH174" s="6">
        <f>mgL!AH174/(32.066+1.008)</f>
        <v>0</v>
      </c>
      <c r="AI174" s="6">
        <f>mgL!AI174/207.2</f>
        <v>0</v>
      </c>
      <c r="AJ174" s="6">
        <f>mgL!AJ174/65.39</f>
        <v>0</v>
      </c>
      <c r="AK174" s="6">
        <f>mgL!AK174/112.411</f>
        <v>0</v>
      </c>
      <c r="AL174" s="10">
        <f>mgL!AL174/(2*15.999)</f>
        <v>0</v>
      </c>
      <c r="AM174" s="10">
        <f>mgL!AM174/(12.011+2*15.999)</f>
        <v>0</v>
      </c>
      <c r="AN174" s="10">
        <f>mgL!AN174/(2*1.008+32.066)</f>
        <v>0</v>
      </c>
      <c r="AO174" s="10">
        <f>mgL!AO174/(12.011+4*1.008)</f>
        <v>0</v>
      </c>
      <c r="AP174" s="11" t="str">
        <f t="shared" si="6"/>
        <v>G*-FeMIX</v>
      </c>
      <c r="AQ174" s="3">
        <f t="shared" si="7"/>
        <v>0</v>
      </c>
    </row>
    <row r="175" spans="1:43" x14ac:dyDescent="0.25">
      <c r="A175" s="3">
        <f>mgL!A175</f>
        <v>172</v>
      </c>
      <c r="B175" s="3">
        <f>mgL!B175</f>
        <v>0</v>
      </c>
      <c r="C175" s="3">
        <f>mgL!C175</f>
        <v>0</v>
      </c>
      <c r="D175" s="3">
        <f>mgL!D175</f>
        <v>0</v>
      </c>
      <c r="E175" s="3">
        <f>mgL!E175</f>
        <v>0</v>
      </c>
      <c r="F175" s="3">
        <f>mgL!F175</f>
        <v>0</v>
      </c>
      <c r="G175" s="3">
        <f>mgL!G175</f>
        <v>0</v>
      </c>
      <c r="H175" s="3">
        <f>mgL!H175</f>
        <v>0</v>
      </c>
      <c r="I175" s="3">
        <f>mgL!I175</f>
        <v>0</v>
      </c>
      <c r="J175" s="3">
        <f>mgL!J175</f>
        <v>0</v>
      </c>
      <c r="K175" s="3">
        <f>mgL!K175</f>
        <v>0</v>
      </c>
      <c r="L175" s="3">
        <f>mgL!L175</f>
        <v>0</v>
      </c>
      <c r="M175" s="3">
        <f>IF(mgL!M175=0,7,mgL!M175)</f>
        <v>7</v>
      </c>
      <c r="N175" s="3">
        <f>IF(mgL!N175&lt;0.1,10,mgL!N175)</f>
        <v>10</v>
      </c>
      <c r="O175" s="4">
        <f>mgL!O175/22.989</f>
        <v>0</v>
      </c>
      <c r="P175" s="4">
        <f>mgL!P175/39.098</f>
        <v>0</v>
      </c>
      <c r="Q175" s="4">
        <f>mgL!Q175/24.305</f>
        <v>0</v>
      </c>
      <c r="R175" s="4">
        <f>mgL!R175/40.078</f>
        <v>0</v>
      </c>
      <c r="S175" s="4">
        <f>mgL!S175/(14.007+4*1.008)</f>
        <v>0</v>
      </c>
      <c r="T175" s="5">
        <f>mgL!T175/35.453</f>
        <v>0</v>
      </c>
      <c r="U175" s="5">
        <f>mgL!U175/(1.008+12.011+3*15.999)</f>
        <v>0</v>
      </c>
      <c r="V175" s="5">
        <f>mgL!V175/(12.011+3*15.999)</f>
        <v>0</v>
      </c>
      <c r="W175" s="5">
        <f>mgL!W175/(32.066+4*15.999)</f>
        <v>0</v>
      </c>
      <c r="X175" s="5">
        <f>mgL!X175/(14.007+3*15.999)</f>
        <v>0</v>
      </c>
      <c r="Y175" s="6">
        <f>mgL!Y175/(14.007+2*15.999)</f>
        <v>0</v>
      </c>
      <c r="Z175" s="6">
        <f>mgL!Z175/55.847</f>
        <v>0</v>
      </c>
      <c r="AA175" s="6">
        <f>mgL!AA175/54.931</f>
        <v>0</v>
      </c>
      <c r="AB175" s="6">
        <f>mgL!AB175/26.982</f>
        <v>0</v>
      </c>
      <c r="AC175" s="6">
        <f>mgL!AC175/(28.086+2*15.999)</f>
        <v>0</v>
      </c>
      <c r="AD175" s="6">
        <f>mgL!AD175/(30.974+4*15.999)</f>
        <v>0</v>
      </c>
      <c r="AE175" s="6">
        <f>mgL!AE175/30.974</f>
        <v>0</v>
      </c>
      <c r="AF175" s="6">
        <f>mgL!AF175/12.011</f>
        <v>0</v>
      </c>
      <c r="AG175" s="6">
        <f>mgL!AG175/18.998</f>
        <v>0</v>
      </c>
      <c r="AH175" s="6">
        <f>mgL!AH175/(32.066+1.008)</f>
        <v>0</v>
      </c>
      <c r="AI175" s="6">
        <f>mgL!AI175/207.2</f>
        <v>0</v>
      </c>
      <c r="AJ175" s="6">
        <f>mgL!AJ175/65.39</f>
        <v>0</v>
      </c>
      <c r="AK175" s="6">
        <f>mgL!AK175/112.411</f>
        <v>0</v>
      </c>
      <c r="AL175" s="10">
        <f>mgL!AL175/(2*15.999)</f>
        <v>0</v>
      </c>
      <c r="AM175" s="10">
        <f>mgL!AM175/(12.011+2*15.999)</f>
        <v>0</v>
      </c>
      <c r="AN175" s="10">
        <f>mgL!AN175/(2*1.008+32.066)</f>
        <v>0</v>
      </c>
      <c r="AO175" s="10">
        <f>mgL!AO175/(12.011+4*1.008)</f>
        <v>0</v>
      </c>
      <c r="AP175" s="11" t="str">
        <f t="shared" si="6"/>
        <v>G*-FeMIX</v>
      </c>
      <c r="AQ175" s="3">
        <f t="shared" si="7"/>
        <v>0</v>
      </c>
    </row>
    <row r="176" spans="1:43" x14ac:dyDescent="0.25">
      <c r="A176" s="3">
        <f>mgL!A176</f>
        <v>173</v>
      </c>
      <c r="B176" s="3">
        <f>mgL!B176</f>
        <v>0</v>
      </c>
      <c r="C176" s="3">
        <f>mgL!C176</f>
        <v>0</v>
      </c>
      <c r="D176" s="3">
        <f>mgL!D176</f>
        <v>0</v>
      </c>
      <c r="E176" s="3">
        <f>mgL!E176</f>
        <v>0</v>
      </c>
      <c r="F176" s="3">
        <f>mgL!F176</f>
        <v>0</v>
      </c>
      <c r="G176" s="3">
        <f>mgL!G176</f>
        <v>0</v>
      </c>
      <c r="H176" s="3">
        <f>mgL!H176</f>
        <v>0</v>
      </c>
      <c r="I176" s="3">
        <f>mgL!I176</f>
        <v>0</v>
      </c>
      <c r="J176" s="3">
        <f>mgL!J176</f>
        <v>0</v>
      </c>
      <c r="K176" s="3">
        <f>mgL!K176</f>
        <v>0</v>
      </c>
      <c r="L176" s="3">
        <f>mgL!L176</f>
        <v>0</v>
      </c>
      <c r="M176" s="3">
        <f>IF(mgL!M176=0,7,mgL!M176)</f>
        <v>7</v>
      </c>
      <c r="N176" s="3">
        <f>IF(mgL!N176&lt;0.1,10,mgL!N176)</f>
        <v>10</v>
      </c>
      <c r="O176" s="4">
        <f>mgL!O176/22.989</f>
        <v>0</v>
      </c>
      <c r="P176" s="4">
        <f>mgL!P176/39.098</f>
        <v>0</v>
      </c>
      <c r="Q176" s="4">
        <f>mgL!Q176/24.305</f>
        <v>0</v>
      </c>
      <c r="R176" s="4">
        <f>mgL!R176/40.078</f>
        <v>0</v>
      </c>
      <c r="S176" s="4">
        <f>mgL!S176/(14.007+4*1.008)</f>
        <v>0</v>
      </c>
      <c r="T176" s="5">
        <f>mgL!T176/35.453</f>
        <v>0</v>
      </c>
      <c r="U176" s="5">
        <f>mgL!U176/(1.008+12.011+3*15.999)</f>
        <v>0</v>
      </c>
      <c r="V176" s="5">
        <f>mgL!V176/(12.011+3*15.999)</f>
        <v>0</v>
      </c>
      <c r="W176" s="5">
        <f>mgL!W176/(32.066+4*15.999)</f>
        <v>0</v>
      </c>
      <c r="X176" s="5">
        <f>mgL!X176/(14.007+3*15.999)</f>
        <v>0</v>
      </c>
      <c r="Y176" s="6">
        <f>mgL!Y176/(14.007+2*15.999)</f>
        <v>0</v>
      </c>
      <c r="Z176" s="6">
        <f>mgL!Z176/55.847</f>
        <v>0</v>
      </c>
      <c r="AA176" s="6">
        <f>mgL!AA176/54.931</f>
        <v>0</v>
      </c>
      <c r="AB176" s="6">
        <f>mgL!AB176/26.982</f>
        <v>0</v>
      </c>
      <c r="AC176" s="6">
        <f>mgL!AC176/(28.086+2*15.999)</f>
        <v>0</v>
      </c>
      <c r="AD176" s="6">
        <f>mgL!AD176/(30.974+4*15.999)</f>
        <v>0</v>
      </c>
      <c r="AE176" s="6">
        <f>mgL!AE176/30.974</f>
        <v>0</v>
      </c>
      <c r="AF176" s="6">
        <f>mgL!AF176/12.011</f>
        <v>0</v>
      </c>
      <c r="AG176" s="6">
        <f>mgL!AG176/18.998</f>
        <v>0</v>
      </c>
      <c r="AH176" s="6">
        <f>mgL!AH176/(32.066+1.008)</f>
        <v>0</v>
      </c>
      <c r="AI176" s="6">
        <f>mgL!AI176/207.2</f>
        <v>0</v>
      </c>
      <c r="AJ176" s="6">
        <f>mgL!AJ176/65.39</f>
        <v>0</v>
      </c>
      <c r="AK176" s="6">
        <f>mgL!AK176/112.411</f>
        <v>0</v>
      </c>
      <c r="AL176" s="10">
        <f>mgL!AL176/(2*15.999)</f>
        <v>0</v>
      </c>
      <c r="AM176" s="10">
        <f>mgL!AM176/(12.011+2*15.999)</f>
        <v>0</v>
      </c>
      <c r="AN176" s="10">
        <f>mgL!AN176/(2*1.008+32.066)</f>
        <v>0</v>
      </c>
      <c r="AO176" s="10">
        <f>mgL!AO176/(12.011+4*1.008)</f>
        <v>0</v>
      </c>
      <c r="AP176" s="11" t="str">
        <f t="shared" si="6"/>
        <v>G*-FeMIX</v>
      </c>
      <c r="AQ176" s="3">
        <f t="shared" si="7"/>
        <v>0</v>
      </c>
    </row>
    <row r="177" spans="1:43" x14ac:dyDescent="0.25">
      <c r="A177" s="3">
        <f>mgL!A177</f>
        <v>174</v>
      </c>
      <c r="B177" s="3">
        <f>mgL!B177</f>
        <v>0</v>
      </c>
      <c r="C177" s="3">
        <f>mgL!C177</f>
        <v>0</v>
      </c>
      <c r="D177" s="3">
        <f>mgL!D177</f>
        <v>0</v>
      </c>
      <c r="E177" s="3">
        <f>mgL!E177</f>
        <v>0</v>
      </c>
      <c r="F177" s="3">
        <f>mgL!F177</f>
        <v>0</v>
      </c>
      <c r="G177" s="3">
        <f>mgL!G177</f>
        <v>0</v>
      </c>
      <c r="H177" s="3">
        <f>mgL!H177</f>
        <v>0</v>
      </c>
      <c r="I177" s="3">
        <f>mgL!I177</f>
        <v>0</v>
      </c>
      <c r="J177" s="3">
        <f>mgL!J177</f>
        <v>0</v>
      </c>
      <c r="K177" s="3">
        <f>mgL!K177</f>
        <v>0</v>
      </c>
      <c r="L177" s="3">
        <f>mgL!L177</f>
        <v>0</v>
      </c>
      <c r="M177" s="3">
        <f>IF(mgL!M177=0,7,mgL!M177)</f>
        <v>7</v>
      </c>
      <c r="N177" s="3">
        <f>IF(mgL!N177&lt;0.1,10,mgL!N177)</f>
        <v>10</v>
      </c>
      <c r="O177" s="4">
        <f>mgL!O177/22.989</f>
        <v>0</v>
      </c>
      <c r="P177" s="4">
        <f>mgL!P177/39.098</f>
        <v>0</v>
      </c>
      <c r="Q177" s="4">
        <f>mgL!Q177/24.305</f>
        <v>0</v>
      </c>
      <c r="R177" s="4">
        <f>mgL!R177/40.078</f>
        <v>0</v>
      </c>
      <c r="S177" s="4">
        <f>mgL!S177/(14.007+4*1.008)</f>
        <v>0</v>
      </c>
      <c r="T177" s="5">
        <f>mgL!T177/35.453</f>
        <v>0</v>
      </c>
      <c r="U177" s="5">
        <f>mgL!U177/(1.008+12.011+3*15.999)</f>
        <v>0</v>
      </c>
      <c r="V177" s="5">
        <f>mgL!V177/(12.011+3*15.999)</f>
        <v>0</v>
      </c>
      <c r="W177" s="5">
        <f>mgL!W177/(32.066+4*15.999)</f>
        <v>0</v>
      </c>
      <c r="X177" s="5">
        <f>mgL!X177/(14.007+3*15.999)</f>
        <v>0</v>
      </c>
      <c r="Y177" s="6">
        <f>mgL!Y177/(14.007+2*15.999)</f>
        <v>0</v>
      </c>
      <c r="Z177" s="6">
        <f>mgL!Z177/55.847</f>
        <v>0</v>
      </c>
      <c r="AA177" s="6">
        <f>mgL!AA177/54.931</f>
        <v>0</v>
      </c>
      <c r="AB177" s="6">
        <f>mgL!AB177/26.982</f>
        <v>0</v>
      </c>
      <c r="AC177" s="6">
        <f>mgL!AC177/(28.086+2*15.999)</f>
        <v>0</v>
      </c>
      <c r="AD177" s="6">
        <f>mgL!AD177/(30.974+4*15.999)</f>
        <v>0</v>
      </c>
      <c r="AE177" s="6">
        <f>mgL!AE177/30.974</f>
        <v>0</v>
      </c>
      <c r="AF177" s="6">
        <f>mgL!AF177/12.011</f>
        <v>0</v>
      </c>
      <c r="AG177" s="6">
        <f>mgL!AG177/18.998</f>
        <v>0</v>
      </c>
      <c r="AH177" s="6">
        <f>mgL!AH177/(32.066+1.008)</f>
        <v>0</v>
      </c>
      <c r="AI177" s="6">
        <f>mgL!AI177/207.2</f>
        <v>0</v>
      </c>
      <c r="AJ177" s="6">
        <f>mgL!AJ177/65.39</f>
        <v>0</v>
      </c>
      <c r="AK177" s="6">
        <f>mgL!AK177/112.411</f>
        <v>0</v>
      </c>
      <c r="AL177" s="10">
        <f>mgL!AL177/(2*15.999)</f>
        <v>0</v>
      </c>
      <c r="AM177" s="10">
        <f>mgL!AM177/(12.011+2*15.999)</f>
        <v>0</v>
      </c>
      <c r="AN177" s="10">
        <f>mgL!AN177/(2*1.008+32.066)</f>
        <v>0</v>
      </c>
      <c r="AO177" s="10">
        <f>mgL!AO177/(12.011+4*1.008)</f>
        <v>0</v>
      </c>
      <c r="AP177" s="11" t="str">
        <f t="shared" si="6"/>
        <v>G*-FeMIX</v>
      </c>
      <c r="AQ177" s="3">
        <f t="shared" si="7"/>
        <v>0</v>
      </c>
    </row>
    <row r="178" spans="1:43" x14ac:dyDescent="0.25">
      <c r="A178" s="3">
        <f>mgL!A178</f>
        <v>175</v>
      </c>
      <c r="B178" s="3">
        <f>mgL!B178</f>
        <v>0</v>
      </c>
      <c r="C178" s="3">
        <f>mgL!C178</f>
        <v>0</v>
      </c>
      <c r="D178" s="3">
        <f>mgL!D178</f>
        <v>0</v>
      </c>
      <c r="E178" s="3">
        <f>mgL!E178</f>
        <v>0</v>
      </c>
      <c r="F178" s="3">
        <f>mgL!F178</f>
        <v>0</v>
      </c>
      <c r="G178" s="3">
        <f>mgL!G178</f>
        <v>0</v>
      </c>
      <c r="H178" s="3">
        <f>mgL!H178</f>
        <v>0</v>
      </c>
      <c r="I178" s="3">
        <f>mgL!I178</f>
        <v>0</v>
      </c>
      <c r="J178" s="3">
        <f>mgL!J178</f>
        <v>0</v>
      </c>
      <c r="K178" s="3">
        <f>mgL!K178</f>
        <v>0</v>
      </c>
      <c r="L178" s="3">
        <f>mgL!L178</f>
        <v>0</v>
      </c>
      <c r="M178" s="3">
        <f>IF(mgL!M178=0,7,mgL!M178)</f>
        <v>7</v>
      </c>
      <c r="N178" s="3">
        <f>IF(mgL!N178&lt;0.1,10,mgL!N178)</f>
        <v>10</v>
      </c>
      <c r="O178" s="4">
        <f>mgL!O178/22.989</f>
        <v>0</v>
      </c>
      <c r="P178" s="4">
        <f>mgL!P178/39.098</f>
        <v>0</v>
      </c>
      <c r="Q178" s="4">
        <f>mgL!Q178/24.305</f>
        <v>0</v>
      </c>
      <c r="R178" s="4">
        <f>mgL!R178/40.078</f>
        <v>0</v>
      </c>
      <c r="S178" s="4">
        <f>mgL!S178/(14.007+4*1.008)</f>
        <v>0</v>
      </c>
      <c r="T178" s="5">
        <f>mgL!T178/35.453</f>
        <v>0</v>
      </c>
      <c r="U178" s="5">
        <f>mgL!U178/(1.008+12.011+3*15.999)</f>
        <v>0</v>
      </c>
      <c r="V178" s="5">
        <f>mgL!V178/(12.011+3*15.999)</f>
        <v>0</v>
      </c>
      <c r="W178" s="5">
        <f>mgL!W178/(32.066+4*15.999)</f>
        <v>0</v>
      </c>
      <c r="X178" s="5">
        <f>mgL!X178/(14.007+3*15.999)</f>
        <v>0</v>
      </c>
      <c r="Y178" s="6">
        <f>mgL!Y178/(14.007+2*15.999)</f>
        <v>0</v>
      </c>
      <c r="Z178" s="6">
        <f>mgL!Z178/55.847</f>
        <v>0</v>
      </c>
      <c r="AA178" s="6">
        <f>mgL!AA178/54.931</f>
        <v>0</v>
      </c>
      <c r="AB178" s="6">
        <f>mgL!AB178/26.982</f>
        <v>0</v>
      </c>
      <c r="AC178" s="6">
        <f>mgL!AC178/(28.086+2*15.999)</f>
        <v>0</v>
      </c>
      <c r="AD178" s="6">
        <f>mgL!AD178/(30.974+4*15.999)</f>
        <v>0</v>
      </c>
      <c r="AE178" s="6">
        <f>mgL!AE178/30.974</f>
        <v>0</v>
      </c>
      <c r="AF178" s="6">
        <f>mgL!AF178/12.011</f>
        <v>0</v>
      </c>
      <c r="AG178" s="6">
        <f>mgL!AG178/18.998</f>
        <v>0</v>
      </c>
      <c r="AH178" s="6">
        <f>mgL!AH178/(32.066+1.008)</f>
        <v>0</v>
      </c>
      <c r="AI178" s="6">
        <f>mgL!AI178/207.2</f>
        <v>0</v>
      </c>
      <c r="AJ178" s="6">
        <f>mgL!AJ178/65.39</f>
        <v>0</v>
      </c>
      <c r="AK178" s="6">
        <f>mgL!AK178/112.411</f>
        <v>0</v>
      </c>
      <c r="AL178" s="10">
        <f>mgL!AL178/(2*15.999)</f>
        <v>0</v>
      </c>
      <c r="AM178" s="10">
        <f>mgL!AM178/(12.011+2*15.999)</f>
        <v>0</v>
      </c>
      <c r="AN178" s="10">
        <f>mgL!AN178/(2*1.008+32.066)</f>
        <v>0</v>
      </c>
      <c r="AO178" s="10">
        <f>mgL!AO178/(12.011+4*1.008)</f>
        <v>0</v>
      </c>
      <c r="AP178" s="11" t="str">
        <f t="shared" si="6"/>
        <v>G*-FeMIX</v>
      </c>
      <c r="AQ178" s="3">
        <f t="shared" si="7"/>
        <v>0</v>
      </c>
    </row>
    <row r="179" spans="1:43" x14ac:dyDescent="0.25">
      <c r="A179" s="3">
        <f>mgL!A179</f>
        <v>176</v>
      </c>
      <c r="B179" s="3">
        <f>mgL!B179</f>
        <v>0</v>
      </c>
      <c r="C179" s="3">
        <f>mgL!C179</f>
        <v>0</v>
      </c>
      <c r="D179" s="3">
        <f>mgL!D179</f>
        <v>0</v>
      </c>
      <c r="E179" s="3">
        <f>mgL!E179</f>
        <v>0</v>
      </c>
      <c r="F179" s="3">
        <f>mgL!F179</f>
        <v>0</v>
      </c>
      <c r="G179" s="3">
        <f>mgL!G179</f>
        <v>0</v>
      </c>
      <c r="H179" s="3">
        <f>mgL!H179</f>
        <v>0</v>
      </c>
      <c r="I179" s="3">
        <f>mgL!I179</f>
        <v>0</v>
      </c>
      <c r="J179" s="3">
        <f>mgL!J179</f>
        <v>0</v>
      </c>
      <c r="K179" s="3">
        <f>mgL!K179</f>
        <v>0</v>
      </c>
      <c r="L179" s="3">
        <f>mgL!L179</f>
        <v>0</v>
      </c>
      <c r="M179" s="3">
        <f>IF(mgL!M179=0,7,mgL!M179)</f>
        <v>7</v>
      </c>
      <c r="N179" s="3">
        <f>IF(mgL!N179&lt;0.1,10,mgL!N179)</f>
        <v>10</v>
      </c>
      <c r="O179" s="4">
        <f>mgL!O179/22.989</f>
        <v>0</v>
      </c>
      <c r="P179" s="4">
        <f>mgL!P179/39.098</f>
        <v>0</v>
      </c>
      <c r="Q179" s="4">
        <f>mgL!Q179/24.305</f>
        <v>0</v>
      </c>
      <c r="R179" s="4">
        <f>mgL!R179/40.078</f>
        <v>0</v>
      </c>
      <c r="S179" s="4">
        <f>mgL!S179/(14.007+4*1.008)</f>
        <v>0</v>
      </c>
      <c r="T179" s="5">
        <f>mgL!T179/35.453</f>
        <v>0</v>
      </c>
      <c r="U179" s="5">
        <f>mgL!U179/(1.008+12.011+3*15.999)</f>
        <v>0</v>
      </c>
      <c r="V179" s="5">
        <f>mgL!V179/(12.011+3*15.999)</f>
        <v>0</v>
      </c>
      <c r="W179" s="5">
        <f>mgL!W179/(32.066+4*15.999)</f>
        <v>0</v>
      </c>
      <c r="X179" s="5">
        <f>mgL!X179/(14.007+3*15.999)</f>
        <v>0</v>
      </c>
      <c r="Y179" s="6">
        <f>mgL!Y179/(14.007+2*15.999)</f>
        <v>0</v>
      </c>
      <c r="Z179" s="6">
        <f>mgL!Z179/55.847</f>
        <v>0</v>
      </c>
      <c r="AA179" s="6">
        <f>mgL!AA179/54.931</f>
        <v>0</v>
      </c>
      <c r="AB179" s="6">
        <f>mgL!AB179/26.982</f>
        <v>0</v>
      </c>
      <c r="AC179" s="6">
        <f>mgL!AC179/(28.086+2*15.999)</f>
        <v>0</v>
      </c>
      <c r="AD179" s="6">
        <f>mgL!AD179/(30.974+4*15.999)</f>
        <v>0</v>
      </c>
      <c r="AE179" s="6">
        <f>mgL!AE179/30.974</f>
        <v>0</v>
      </c>
      <c r="AF179" s="6">
        <f>mgL!AF179/12.011</f>
        <v>0</v>
      </c>
      <c r="AG179" s="6">
        <f>mgL!AG179/18.998</f>
        <v>0</v>
      </c>
      <c r="AH179" s="6">
        <f>mgL!AH179/(32.066+1.008)</f>
        <v>0</v>
      </c>
      <c r="AI179" s="6">
        <f>mgL!AI179/207.2</f>
        <v>0</v>
      </c>
      <c r="AJ179" s="6">
        <f>mgL!AJ179/65.39</f>
        <v>0</v>
      </c>
      <c r="AK179" s="6">
        <f>mgL!AK179/112.411</f>
        <v>0</v>
      </c>
      <c r="AL179" s="10">
        <f>mgL!AL179/(2*15.999)</f>
        <v>0</v>
      </c>
      <c r="AM179" s="10">
        <f>mgL!AM179/(12.011+2*15.999)</f>
        <v>0</v>
      </c>
      <c r="AN179" s="10">
        <f>mgL!AN179/(2*1.008+32.066)</f>
        <v>0</v>
      </c>
      <c r="AO179" s="10">
        <f>mgL!AO179/(12.011+4*1.008)</f>
        <v>0</v>
      </c>
      <c r="AP179" s="11" t="str">
        <f t="shared" si="6"/>
        <v>G*-FeMIX</v>
      </c>
      <c r="AQ179" s="3">
        <f t="shared" si="7"/>
        <v>0</v>
      </c>
    </row>
    <row r="180" spans="1:43" x14ac:dyDescent="0.25">
      <c r="A180" s="3">
        <f>mgL!A180</f>
        <v>177</v>
      </c>
      <c r="B180" s="3">
        <f>mgL!B180</f>
        <v>0</v>
      </c>
      <c r="C180" s="3">
        <f>mgL!C180</f>
        <v>0</v>
      </c>
      <c r="D180" s="3">
        <f>mgL!D180</f>
        <v>0</v>
      </c>
      <c r="E180" s="3">
        <f>mgL!E180</f>
        <v>0</v>
      </c>
      <c r="F180" s="3">
        <f>mgL!F180</f>
        <v>0</v>
      </c>
      <c r="G180" s="3">
        <f>mgL!G180</f>
        <v>0</v>
      </c>
      <c r="H180" s="3">
        <f>mgL!H180</f>
        <v>0</v>
      </c>
      <c r="I180" s="3">
        <f>mgL!I180</f>
        <v>0</v>
      </c>
      <c r="J180" s="3">
        <f>mgL!J180</f>
        <v>0</v>
      </c>
      <c r="K180" s="3">
        <f>mgL!K180</f>
        <v>0</v>
      </c>
      <c r="L180" s="3">
        <f>mgL!L180</f>
        <v>0</v>
      </c>
      <c r="M180" s="3">
        <f>IF(mgL!M180=0,7,mgL!M180)</f>
        <v>7</v>
      </c>
      <c r="N180" s="3">
        <f>IF(mgL!N180&lt;0.1,10,mgL!N180)</f>
        <v>10</v>
      </c>
      <c r="O180" s="4">
        <f>mgL!O180/22.989</f>
        <v>0</v>
      </c>
      <c r="P180" s="4">
        <f>mgL!P180/39.098</f>
        <v>0</v>
      </c>
      <c r="Q180" s="4">
        <f>mgL!Q180/24.305</f>
        <v>0</v>
      </c>
      <c r="R180" s="4">
        <f>mgL!R180/40.078</f>
        <v>0</v>
      </c>
      <c r="S180" s="4">
        <f>mgL!S180/(14.007+4*1.008)</f>
        <v>0</v>
      </c>
      <c r="T180" s="5">
        <f>mgL!T180/35.453</f>
        <v>0</v>
      </c>
      <c r="U180" s="5">
        <f>mgL!U180/(1.008+12.011+3*15.999)</f>
        <v>0</v>
      </c>
      <c r="V180" s="5">
        <f>mgL!V180/(12.011+3*15.999)</f>
        <v>0</v>
      </c>
      <c r="W180" s="5">
        <f>mgL!W180/(32.066+4*15.999)</f>
        <v>0</v>
      </c>
      <c r="X180" s="5">
        <f>mgL!X180/(14.007+3*15.999)</f>
        <v>0</v>
      </c>
      <c r="Y180" s="6">
        <f>mgL!Y180/(14.007+2*15.999)</f>
        <v>0</v>
      </c>
      <c r="Z180" s="6">
        <f>mgL!Z180/55.847</f>
        <v>0</v>
      </c>
      <c r="AA180" s="6">
        <f>mgL!AA180/54.931</f>
        <v>0</v>
      </c>
      <c r="AB180" s="6">
        <f>mgL!AB180/26.982</f>
        <v>0</v>
      </c>
      <c r="AC180" s="6">
        <f>mgL!AC180/(28.086+2*15.999)</f>
        <v>0</v>
      </c>
      <c r="AD180" s="6">
        <f>mgL!AD180/(30.974+4*15.999)</f>
        <v>0</v>
      </c>
      <c r="AE180" s="6">
        <f>mgL!AE180/30.974</f>
        <v>0</v>
      </c>
      <c r="AF180" s="6">
        <f>mgL!AF180/12.011</f>
        <v>0</v>
      </c>
      <c r="AG180" s="6">
        <f>mgL!AG180/18.998</f>
        <v>0</v>
      </c>
      <c r="AH180" s="6">
        <f>mgL!AH180/(32.066+1.008)</f>
        <v>0</v>
      </c>
      <c r="AI180" s="6">
        <f>mgL!AI180/207.2</f>
        <v>0</v>
      </c>
      <c r="AJ180" s="6">
        <f>mgL!AJ180/65.39</f>
        <v>0</v>
      </c>
      <c r="AK180" s="6">
        <f>mgL!AK180/112.411</f>
        <v>0</v>
      </c>
      <c r="AL180" s="10">
        <f>mgL!AL180/(2*15.999)</f>
        <v>0</v>
      </c>
      <c r="AM180" s="10">
        <f>mgL!AM180/(12.011+2*15.999)</f>
        <v>0</v>
      </c>
      <c r="AN180" s="10">
        <f>mgL!AN180/(2*1.008+32.066)</f>
        <v>0</v>
      </c>
      <c r="AO180" s="10">
        <f>mgL!AO180/(12.011+4*1.008)</f>
        <v>0</v>
      </c>
      <c r="AP180" s="11" t="str">
        <f t="shared" si="6"/>
        <v>G*-FeMIX</v>
      </c>
      <c r="AQ180" s="3">
        <f t="shared" si="7"/>
        <v>0</v>
      </c>
    </row>
    <row r="181" spans="1:43" x14ac:dyDescent="0.25">
      <c r="A181" s="3">
        <f>mgL!A181</f>
        <v>178</v>
      </c>
      <c r="B181" s="3">
        <f>mgL!B181</f>
        <v>0</v>
      </c>
      <c r="C181" s="3">
        <f>mgL!C181</f>
        <v>0</v>
      </c>
      <c r="D181" s="3">
        <f>mgL!D181</f>
        <v>0</v>
      </c>
      <c r="E181" s="3">
        <f>mgL!E181</f>
        <v>0</v>
      </c>
      <c r="F181" s="3">
        <f>mgL!F181</f>
        <v>0</v>
      </c>
      <c r="G181" s="3">
        <f>mgL!G181</f>
        <v>0</v>
      </c>
      <c r="H181" s="3">
        <f>mgL!H181</f>
        <v>0</v>
      </c>
      <c r="I181" s="3">
        <f>mgL!I181</f>
        <v>0</v>
      </c>
      <c r="J181" s="3">
        <f>mgL!J181</f>
        <v>0</v>
      </c>
      <c r="K181" s="3">
        <f>mgL!K181</f>
        <v>0</v>
      </c>
      <c r="L181" s="3">
        <f>mgL!L181</f>
        <v>0</v>
      </c>
      <c r="M181" s="3">
        <f>IF(mgL!M181=0,7,mgL!M181)</f>
        <v>7</v>
      </c>
      <c r="N181" s="3">
        <f>IF(mgL!N181&lt;0.1,10,mgL!N181)</f>
        <v>10</v>
      </c>
      <c r="O181" s="4">
        <f>mgL!O181/22.989</f>
        <v>0</v>
      </c>
      <c r="P181" s="4">
        <f>mgL!P181/39.098</f>
        <v>0</v>
      </c>
      <c r="Q181" s="4">
        <f>mgL!Q181/24.305</f>
        <v>0</v>
      </c>
      <c r="R181" s="4">
        <f>mgL!R181/40.078</f>
        <v>0</v>
      </c>
      <c r="S181" s="4">
        <f>mgL!S181/(14.007+4*1.008)</f>
        <v>0</v>
      </c>
      <c r="T181" s="5">
        <f>mgL!T181/35.453</f>
        <v>0</v>
      </c>
      <c r="U181" s="5">
        <f>mgL!U181/(1.008+12.011+3*15.999)</f>
        <v>0</v>
      </c>
      <c r="V181" s="5">
        <f>mgL!V181/(12.011+3*15.999)</f>
        <v>0</v>
      </c>
      <c r="W181" s="5">
        <f>mgL!W181/(32.066+4*15.999)</f>
        <v>0</v>
      </c>
      <c r="X181" s="5">
        <f>mgL!X181/(14.007+3*15.999)</f>
        <v>0</v>
      </c>
      <c r="Y181" s="6">
        <f>mgL!Y181/(14.007+2*15.999)</f>
        <v>0</v>
      </c>
      <c r="Z181" s="6">
        <f>mgL!Z181/55.847</f>
        <v>0</v>
      </c>
      <c r="AA181" s="6">
        <f>mgL!AA181/54.931</f>
        <v>0</v>
      </c>
      <c r="AB181" s="6">
        <f>mgL!AB181/26.982</f>
        <v>0</v>
      </c>
      <c r="AC181" s="6">
        <f>mgL!AC181/(28.086+2*15.999)</f>
        <v>0</v>
      </c>
      <c r="AD181" s="6">
        <f>mgL!AD181/(30.974+4*15.999)</f>
        <v>0</v>
      </c>
      <c r="AE181" s="6">
        <f>mgL!AE181/30.974</f>
        <v>0</v>
      </c>
      <c r="AF181" s="6">
        <f>mgL!AF181/12.011</f>
        <v>0</v>
      </c>
      <c r="AG181" s="6">
        <f>mgL!AG181/18.998</f>
        <v>0</v>
      </c>
      <c r="AH181" s="6">
        <f>mgL!AH181/(32.066+1.008)</f>
        <v>0</v>
      </c>
      <c r="AI181" s="6">
        <f>mgL!AI181/207.2</f>
        <v>0</v>
      </c>
      <c r="AJ181" s="6">
        <f>mgL!AJ181/65.39</f>
        <v>0</v>
      </c>
      <c r="AK181" s="6">
        <f>mgL!AK181/112.411</f>
        <v>0</v>
      </c>
      <c r="AL181" s="10">
        <f>mgL!AL181/(2*15.999)</f>
        <v>0</v>
      </c>
      <c r="AM181" s="10">
        <f>mgL!AM181/(12.011+2*15.999)</f>
        <v>0</v>
      </c>
      <c r="AN181" s="10">
        <f>mgL!AN181/(2*1.008+32.066)</f>
        <v>0</v>
      </c>
      <c r="AO181" s="10">
        <f>mgL!AO181/(12.011+4*1.008)</f>
        <v>0</v>
      </c>
      <c r="AP181" s="11" t="str">
        <f t="shared" si="6"/>
        <v>G*-FeMIX</v>
      </c>
      <c r="AQ181" s="3">
        <f t="shared" si="7"/>
        <v>0</v>
      </c>
    </row>
    <row r="182" spans="1:43" x14ac:dyDescent="0.25">
      <c r="A182" s="3">
        <f>mgL!A182</f>
        <v>179</v>
      </c>
      <c r="B182" s="3">
        <f>mgL!B182</f>
        <v>0</v>
      </c>
      <c r="C182" s="3">
        <f>mgL!C182</f>
        <v>0</v>
      </c>
      <c r="D182" s="3">
        <f>mgL!D182</f>
        <v>0</v>
      </c>
      <c r="E182" s="3">
        <f>mgL!E182</f>
        <v>0</v>
      </c>
      <c r="F182" s="3">
        <f>mgL!F182</f>
        <v>0</v>
      </c>
      <c r="G182" s="3">
        <f>mgL!G182</f>
        <v>0</v>
      </c>
      <c r="H182" s="3">
        <f>mgL!H182</f>
        <v>0</v>
      </c>
      <c r="I182" s="3">
        <f>mgL!I182</f>
        <v>0</v>
      </c>
      <c r="J182" s="3">
        <f>mgL!J182</f>
        <v>0</v>
      </c>
      <c r="K182" s="3">
        <f>mgL!K182</f>
        <v>0</v>
      </c>
      <c r="L182" s="3">
        <f>mgL!L182</f>
        <v>0</v>
      </c>
      <c r="M182" s="3">
        <f>IF(mgL!M182=0,7,mgL!M182)</f>
        <v>7</v>
      </c>
      <c r="N182" s="3">
        <f>IF(mgL!N182&lt;0.1,10,mgL!N182)</f>
        <v>10</v>
      </c>
      <c r="O182" s="4">
        <f>mgL!O182/22.989</f>
        <v>0</v>
      </c>
      <c r="P182" s="4">
        <f>mgL!P182/39.098</f>
        <v>0</v>
      </c>
      <c r="Q182" s="4">
        <f>mgL!Q182/24.305</f>
        <v>0</v>
      </c>
      <c r="R182" s="4">
        <f>mgL!R182/40.078</f>
        <v>0</v>
      </c>
      <c r="S182" s="4">
        <f>mgL!S182/(14.007+4*1.008)</f>
        <v>0</v>
      </c>
      <c r="T182" s="5">
        <f>mgL!T182/35.453</f>
        <v>0</v>
      </c>
      <c r="U182" s="5">
        <f>mgL!U182/(1.008+12.011+3*15.999)</f>
        <v>0</v>
      </c>
      <c r="V182" s="5">
        <f>mgL!V182/(12.011+3*15.999)</f>
        <v>0</v>
      </c>
      <c r="W182" s="5">
        <f>mgL!W182/(32.066+4*15.999)</f>
        <v>0</v>
      </c>
      <c r="X182" s="5">
        <f>mgL!X182/(14.007+3*15.999)</f>
        <v>0</v>
      </c>
      <c r="Y182" s="6">
        <f>mgL!Y182/(14.007+2*15.999)</f>
        <v>0</v>
      </c>
      <c r="Z182" s="6">
        <f>mgL!Z182/55.847</f>
        <v>0</v>
      </c>
      <c r="AA182" s="6">
        <f>mgL!AA182/54.931</f>
        <v>0</v>
      </c>
      <c r="AB182" s="6">
        <f>mgL!AB182/26.982</f>
        <v>0</v>
      </c>
      <c r="AC182" s="6">
        <f>mgL!AC182/(28.086+2*15.999)</f>
        <v>0</v>
      </c>
      <c r="AD182" s="6">
        <f>mgL!AD182/(30.974+4*15.999)</f>
        <v>0</v>
      </c>
      <c r="AE182" s="6">
        <f>mgL!AE182/30.974</f>
        <v>0</v>
      </c>
      <c r="AF182" s="6">
        <f>mgL!AF182/12.011</f>
        <v>0</v>
      </c>
      <c r="AG182" s="6">
        <f>mgL!AG182/18.998</f>
        <v>0</v>
      </c>
      <c r="AH182" s="6">
        <f>mgL!AH182/(32.066+1.008)</f>
        <v>0</v>
      </c>
      <c r="AI182" s="6">
        <f>mgL!AI182/207.2</f>
        <v>0</v>
      </c>
      <c r="AJ182" s="6">
        <f>mgL!AJ182/65.39</f>
        <v>0</v>
      </c>
      <c r="AK182" s="6">
        <f>mgL!AK182/112.411</f>
        <v>0</v>
      </c>
      <c r="AL182" s="10">
        <f>mgL!AL182/(2*15.999)</f>
        <v>0</v>
      </c>
      <c r="AM182" s="10">
        <f>mgL!AM182/(12.011+2*15.999)</f>
        <v>0</v>
      </c>
      <c r="AN182" s="10">
        <f>mgL!AN182/(2*1.008+32.066)</f>
        <v>0</v>
      </c>
      <c r="AO182" s="10">
        <f>mgL!AO182/(12.011+4*1.008)</f>
        <v>0</v>
      </c>
      <c r="AP182" s="11" t="str">
        <f t="shared" si="6"/>
        <v>G*-FeMIX</v>
      </c>
      <c r="AQ182" s="3">
        <f t="shared" si="7"/>
        <v>0</v>
      </c>
    </row>
    <row r="183" spans="1:43" x14ac:dyDescent="0.25">
      <c r="A183" s="3">
        <f>mgL!A183</f>
        <v>180</v>
      </c>
      <c r="B183" s="3">
        <f>mgL!B183</f>
        <v>0</v>
      </c>
      <c r="C183" s="3">
        <f>mgL!C183</f>
        <v>0</v>
      </c>
      <c r="D183" s="3">
        <f>mgL!D183</f>
        <v>0</v>
      </c>
      <c r="E183" s="3">
        <f>mgL!E183</f>
        <v>0</v>
      </c>
      <c r="F183" s="3">
        <f>mgL!F183</f>
        <v>0</v>
      </c>
      <c r="G183" s="3">
        <f>mgL!G183</f>
        <v>0</v>
      </c>
      <c r="H183" s="3">
        <f>mgL!H183</f>
        <v>0</v>
      </c>
      <c r="I183" s="3">
        <f>mgL!I183</f>
        <v>0</v>
      </c>
      <c r="J183" s="3">
        <f>mgL!J183</f>
        <v>0</v>
      </c>
      <c r="K183" s="3">
        <f>mgL!K183</f>
        <v>0</v>
      </c>
      <c r="L183" s="3">
        <f>mgL!L183</f>
        <v>0</v>
      </c>
      <c r="M183" s="3">
        <f>IF(mgL!M183=0,7,mgL!M183)</f>
        <v>7</v>
      </c>
      <c r="N183" s="3">
        <f>IF(mgL!N183&lt;0.1,10,mgL!N183)</f>
        <v>10</v>
      </c>
      <c r="O183" s="4">
        <f>mgL!O183/22.989</f>
        <v>0</v>
      </c>
      <c r="P183" s="4">
        <f>mgL!P183/39.098</f>
        <v>0</v>
      </c>
      <c r="Q183" s="4">
        <f>mgL!Q183/24.305</f>
        <v>0</v>
      </c>
      <c r="R183" s="4">
        <f>mgL!R183/40.078</f>
        <v>0</v>
      </c>
      <c r="S183" s="4">
        <f>mgL!S183/(14.007+4*1.008)</f>
        <v>0</v>
      </c>
      <c r="T183" s="5">
        <f>mgL!T183/35.453</f>
        <v>0</v>
      </c>
      <c r="U183" s="5">
        <f>mgL!U183/(1.008+12.011+3*15.999)</f>
        <v>0</v>
      </c>
      <c r="V183" s="5">
        <f>mgL!V183/(12.011+3*15.999)</f>
        <v>0</v>
      </c>
      <c r="W183" s="5">
        <f>mgL!W183/(32.066+4*15.999)</f>
        <v>0</v>
      </c>
      <c r="X183" s="5">
        <f>mgL!X183/(14.007+3*15.999)</f>
        <v>0</v>
      </c>
      <c r="Y183" s="6">
        <f>mgL!Y183/(14.007+2*15.999)</f>
        <v>0</v>
      </c>
      <c r="Z183" s="6">
        <f>mgL!Z183/55.847</f>
        <v>0</v>
      </c>
      <c r="AA183" s="6">
        <f>mgL!AA183/54.931</f>
        <v>0</v>
      </c>
      <c r="AB183" s="6">
        <f>mgL!AB183/26.982</f>
        <v>0</v>
      </c>
      <c r="AC183" s="6">
        <f>mgL!AC183/(28.086+2*15.999)</f>
        <v>0</v>
      </c>
      <c r="AD183" s="6">
        <f>mgL!AD183/(30.974+4*15.999)</f>
        <v>0</v>
      </c>
      <c r="AE183" s="6">
        <f>mgL!AE183/30.974</f>
        <v>0</v>
      </c>
      <c r="AF183" s="6">
        <f>mgL!AF183/12.011</f>
        <v>0</v>
      </c>
      <c r="AG183" s="6">
        <f>mgL!AG183/18.998</f>
        <v>0</v>
      </c>
      <c r="AH183" s="6">
        <f>mgL!AH183/(32.066+1.008)</f>
        <v>0</v>
      </c>
      <c r="AI183" s="6">
        <f>mgL!AI183/207.2</f>
        <v>0</v>
      </c>
      <c r="AJ183" s="6">
        <f>mgL!AJ183/65.39</f>
        <v>0</v>
      </c>
      <c r="AK183" s="6">
        <f>mgL!AK183/112.411</f>
        <v>0</v>
      </c>
      <c r="AL183" s="10">
        <f>mgL!AL183/(2*15.999)</f>
        <v>0</v>
      </c>
      <c r="AM183" s="10">
        <f>mgL!AM183/(12.011+2*15.999)</f>
        <v>0</v>
      </c>
      <c r="AN183" s="10">
        <f>mgL!AN183/(2*1.008+32.066)</f>
        <v>0</v>
      </c>
      <c r="AO183" s="10">
        <f>mgL!AO183/(12.011+4*1.008)</f>
        <v>0</v>
      </c>
      <c r="AP183" s="11" t="str">
        <f t="shared" si="6"/>
        <v>G*-FeMIX</v>
      </c>
      <c r="AQ183" s="3">
        <f t="shared" si="7"/>
        <v>0</v>
      </c>
    </row>
    <row r="184" spans="1:43" x14ac:dyDescent="0.25">
      <c r="A184" s="3">
        <f>mgL!A184</f>
        <v>181</v>
      </c>
      <c r="B184" s="3">
        <f>mgL!B184</f>
        <v>0</v>
      </c>
      <c r="C184" s="3">
        <f>mgL!C184</f>
        <v>0</v>
      </c>
      <c r="D184" s="3">
        <f>mgL!D184</f>
        <v>0</v>
      </c>
      <c r="E184" s="3">
        <f>mgL!E184</f>
        <v>0</v>
      </c>
      <c r="F184" s="3">
        <f>mgL!F184</f>
        <v>0</v>
      </c>
      <c r="G184" s="3">
        <f>mgL!G184</f>
        <v>0</v>
      </c>
      <c r="H184" s="3">
        <f>mgL!H184</f>
        <v>0</v>
      </c>
      <c r="I184" s="3">
        <f>mgL!I184</f>
        <v>0</v>
      </c>
      <c r="J184" s="3">
        <f>mgL!J184</f>
        <v>0</v>
      </c>
      <c r="K184" s="3">
        <f>mgL!K184</f>
        <v>0</v>
      </c>
      <c r="L184" s="3">
        <f>mgL!L184</f>
        <v>0</v>
      </c>
      <c r="M184" s="3">
        <f>IF(mgL!M184=0,7,mgL!M184)</f>
        <v>7</v>
      </c>
      <c r="N184" s="3">
        <f>IF(mgL!N184&lt;0.1,10,mgL!N184)</f>
        <v>10</v>
      </c>
      <c r="O184" s="4">
        <f>mgL!O184/22.989</f>
        <v>0</v>
      </c>
      <c r="P184" s="4">
        <f>mgL!P184/39.098</f>
        <v>0</v>
      </c>
      <c r="Q184" s="4">
        <f>mgL!Q184/24.305</f>
        <v>0</v>
      </c>
      <c r="R184" s="4">
        <f>mgL!R184/40.078</f>
        <v>0</v>
      </c>
      <c r="S184" s="4">
        <f>mgL!S184/(14.007+4*1.008)</f>
        <v>0</v>
      </c>
      <c r="T184" s="5">
        <f>mgL!T184/35.453</f>
        <v>0</v>
      </c>
      <c r="U184" s="5">
        <f>mgL!U184/(1.008+12.011+3*15.999)</f>
        <v>0</v>
      </c>
      <c r="V184" s="5">
        <f>mgL!V184/(12.011+3*15.999)</f>
        <v>0</v>
      </c>
      <c r="W184" s="5">
        <f>mgL!W184/(32.066+4*15.999)</f>
        <v>0</v>
      </c>
      <c r="X184" s="5">
        <f>mgL!X184/(14.007+3*15.999)</f>
        <v>0</v>
      </c>
      <c r="Y184" s="6">
        <f>mgL!Y184/(14.007+2*15.999)</f>
        <v>0</v>
      </c>
      <c r="Z184" s="6">
        <f>mgL!Z184/55.847</f>
        <v>0</v>
      </c>
      <c r="AA184" s="6">
        <f>mgL!AA184/54.931</f>
        <v>0</v>
      </c>
      <c r="AB184" s="6">
        <f>mgL!AB184/26.982</f>
        <v>0</v>
      </c>
      <c r="AC184" s="6">
        <f>mgL!AC184/(28.086+2*15.999)</f>
        <v>0</v>
      </c>
      <c r="AD184" s="6">
        <f>mgL!AD184/(30.974+4*15.999)</f>
        <v>0</v>
      </c>
      <c r="AE184" s="6">
        <f>mgL!AE184/30.974</f>
        <v>0</v>
      </c>
      <c r="AF184" s="6">
        <f>mgL!AF184/12.011</f>
        <v>0</v>
      </c>
      <c r="AG184" s="6">
        <f>mgL!AG184/18.998</f>
        <v>0</v>
      </c>
      <c r="AH184" s="6">
        <f>mgL!AH184/(32.066+1.008)</f>
        <v>0</v>
      </c>
      <c r="AI184" s="6">
        <f>mgL!AI184/207.2</f>
        <v>0</v>
      </c>
      <c r="AJ184" s="6">
        <f>mgL!AJ184/65.39</f>
        <v>0</v>
      </c>
      <c r="AK184" s="6">
        <f>mgL!AK184/112.411</f>
        <v>0</v>
      </c>
      <c r="AL184" s="10">
        <f>mgL!AL184/(2*15.999)</f>
        <v>0</v>
      </c>
      <c r="AM184" s="10">
        <f>mgL!AM184/(12.011+2*15.999)</f>
        <v>0</v>
      </c>
      <c r="AN184" s="10">
        <f>mgL!AN184/(2*1.008+32.066)</f>
        <v>0</v>
      </c>
      <c r="AO184" s="10">
        <f>mgL!AO184/(12.011+4*1.008)</f>
        <v>0</v>
      </c>
      <c r="AP184" s="11" t="str">
        <f t="shared" si="6"/>
        <v>G*-FeMIX</v>
      </c>
      <c r="AQ184" s="3">
        <f t="shared" si="7"/>
        <v>0</v>
      </c>
    </row>
    <row r="185" spans="1:43" x14ac:dyDescent="0.25">
      <c r="A185" s="3">
        <f>mgL!A185</f>
        <v>182</v>
      </c>
      <c r="B185" s="3">
        <f>mgL!B185</f>
        <v>0</v>
      </c>
      <c r="C185" s="3">
        <f>mgL!C185</f>
        <v>0</v>
      </c>
      <c r="D185" s="3">
        <f>mgL!D185</f>
        <v>0</v>
      </c>
      <c r="E185" s="3">
        <f>mgL!E185</f>
        <v>0</v>
      </c>
      <c r="F185" s="3">
        <f>mgL!F185</f>
        <v>0</v>
      </c>
      <c r="G185" s="3">
        <f>mgL!G185</f>
        <v>0</v>
      </c>
      <c r="H185" s="3">
        <f>mgL!H185</f>
        <v>0</v>
      </c>
      <c r="I185" s="3">
        <f>mgL!I185</f>
        <v>0</v>
      </c>
      <c r="J185" s="3">
        <f>mgL!J185</f>
        <v>0</v>
      </c>
      <c r="K185" s="3">
        <f>mgL!K185</f>
        <v>0</v>
      </c>
      <c r="L185" s="3">
        <f>mgL!L185</f>
        <v>0</v>
      </c>
      <c r="M185" s="3">
        <f>IF(mgL!M185=0,7,mgL!M185)</f>
        <v>7</v>
      </c>
      <c r="N185" s="3">
        <f>IF(mgL!N185&lt;0.1,10,mgL!N185)</f>
        <v>10</v>
      </c>
      <c r="O185" s="4">
        <f>mgL!O185/22.989</f>
        <v>0</v>
      </c>
      <c r="P185" s="4">
        <f>mgL!P185/39.098</f>
        <v>0</v>
      </c>
      <c r="Q185" s="4">
        <f>mgL!Q185/24.305</f>
        <v>0</v>
      </c>
      <c r="R185" s="4">
        <f>mgL!R185/40.078</f>
        <v>0</v>
      </c>
      <c r="S185" s="4">
        <f>mgL!S185/(14.007+4*1.008)</f>
        <v>0</v>
      </c>
      <c r="T185" s="5">
        <f>mgL!T185/35.453</f>
        <v>0</v>
      </c>
      <c r="U185" s="5">
        <f>mgL!U185/(1.008+12.011+3*15.999)</f>
        <v>0</v>
      </c>
      <c r="V185" s="5">
        <f>mgL!V185/(12.011+3*15.999)</f>
        <v>0</v>
      </c>
      <c r="W185" s="5">
        <f>mgL!W185/(32.066+4*15.999)</f>
        <v>0</v>
      </c>
      <c r="X185" s="5">
        <f>mgL!X185/(14.007+3*15.999)</f>
        <v>0</v>
      </c>
      <c r="Y185" s="6">
        <f>mgL!Y185/(14.007+2*15.999)</f>
        <v>0</v>
      </c>
      <c r="Z185" s="6">
        <f>mgL!Z185/55.847</f>
        <v>0</v>
      </c>
      <c r="AA185" s="6">
        <f>mgL!AA185/54.931</f>
        <v>0</v>
      </c>
      <c r="AB185" s="6">
        <f>mgL!AB185/26.982</f>
        <v>0</v>
      </c>
      <c r="AC185" s="6">
        <f>mgL!AC185/(28.086+2*15.999)</f>
        <v>0</v>
      </c>
      <c r="AD185" s="6">
        <f>mgL!AD185/(30.974+4*15.999)</f>
        <v>0</v>
      </c>
      <c r="AE185" s="6">
        <f>mgL!AE185/30.974</f>
        <v>0</v>
      </c>
      <c r="AF185" s="6">
        <f>mgL!AF185/12.011</f>
        <v>0</v>
      </c>
      <c r="AG185" s="6">
        <f>mgL!AG185/18.998</f>
        <v>0</v>
      </c>
      <c r="AH185" s="6">
        <f>mgL!AH185/(32.066+1.008)</f>
        <v>0</v>
      </c>
      <c r="AI185" s="6">
        <f>mgL!AI185/207.2</f>
        <v>0</v>
      </c>
      <c r="AJ185" s="6">
        <f>mgL!AJ185/65.39</f>
        <v>0</v>
      </c>
      <c r="AK185" s="6">
        <f>mgL!AK185/112.411</f>
        <v>0</v>
      </c>
      <c r="AL185" s="10">
        <f>mgL!AL185/(2*15.999)</f>
        <v>0</v>
      </c>
      <c r="AM185" s="10">
        <f>mgL!AM185/(12.011+2*15.999)</f>
        <v>0</v>
      </c>
      <c r="AN185" s="10">
        <f>mgL!AN185/(2*1.008+32.066)</f>
        <v>0</v>
      </c>
      <c r="AO185" s="10">
        <f>mgL!AO185/(12.011+4*1.008)</f>
        <v>0</v>
      </c>
      <c r="AP185" s="11" t="str">
        <f t="shared" si="6"/>
        <v>G*-FeMIX</v>
      </c>
      <c r="AQ185" s="3">
        <f t="shared" si="7"/>
        <v>0</v>
      </c>
    </row>
    <row r="186" spans="1:43" x14ac:dyDescent="0.25">
      <c r="A186" s="3">
        <f>mgL!A186</f>
        <v>183</v>
      </c>
      <c r="B186" s="3">
        <f>mgL!B186</f>
        <v>0</v>
      </c>
      <c r="C186" s="3">
        <f>mgL!C186</f>
        <v>0</v>
      </c>
      <c r="D186" s="3">
        <f>mgL!D186</f>
        <v>0</v>
      </c>
      <c r="E186" s="3">
        <f>mgL!E186</f>
        <v>0</v>
      </c>
      <c r="F186" s="3">
        <f>mgL!F186</f>
        <v>0</v>
      </c>
      <c r="G186" s="3">
        <f>mgL!G186</f>
        <v>0</v>
      </c>
      <c r="H186" s="3">
        <f>mgL!H186</f>
        <v>0</v>
      </c>
      <c r="I186" s="3">
        <f>mgL!I186</f>
        <v>0</v>
      </c>
      <c r="J186" s="3">
        <f>mgL!J186</f>
        <v>0</v>
      </c>
      <c r="K186" s="3">
        <f>mgL!K186</f>
        <v>0</v>
      </c>
      <c r="L186" s="3">
        <f>mgL!L186</f>
        <v>0</v>
      </c>
      <c r="M186" s="3">
        <f>IF(mgL!M186=0,7,mgL!M186)</f>
        <v>7</v>
      </c>
      <c r="N186" s="3">
        <f>IF(mgL!N186&lt;0.1,10,mgL!N186)</f>
        <v>10</v>
      </c>
      <c r="O186" s="4">
        <f>mgL!O186/22.989</f>
        <v>0</v>
      </c>
      <c r="P186" s="4">
        <f>mgL!P186/39.098</f>
        <v>0</v>
      </c>
      <c r="Q186" s="4">
        <f>mgL!Q186/24.305</f>
        <v>0</v>
      </c>
      <c r="R186" s="4">
        <f>mgL!R186/40.078</f>
        <v>0</v>
      </c>
      <c r="S186" s="4">
        <f>mgL!S186/(14.007+4*1.008)</f>
        <v>0</v>
      </c>
      <c r="T186" s="5">
        <f>mgL!T186/35.453</f>
        <v>0</v>
      </c>
      <c r="U186" s="5">
        <f>mgL!U186/(1.008+12.011+3*15.999)</f>
        <v>0</v>
      </c>
      <c r="V186" s="5">
        <f>mgL!V186/(12.011+3*15.999)</f>
        <v>0</v>
      </c>
      <c r="W186" s="5">
        <f>mgL!W186/(32.066+4*15.999)</f>
        <v>0</v>
      </c>
      <c r="X186" s="5">
        <f>mgL!X186/(14.007+3*15.999)</f>
        <v>0</v>
      </c>
      <c r="Y186" s="6">
        <f>mgL!Y186/(14.007+2*15.999)</f>
        <v>0</v>
      </c>
      <c r="Z186" s="6">
        <f>mgL!Z186/55.847</f>
        <v>0</v>
      </c>
      <c r="AA186" s="6">
        <f>mgL!AA186/54.931</f>
        <v>0</v>
      </c>
      <c r="AB186" s="6">
        <f>mgL!AB186/26.982</f>
        <v>0</v>
      </c>
      <c r="AC186" s="6">
        <f>mgL!AC186/(28.086+2*15.999)</f>
        <v>0</v>
      </c>
      <c r="AD186" s="6">
        <f>mgL!AD186/(30.974+4*15.999)</f>
        <v>0</v>
      </c>
      <c r="AE186" s="6">
        <f>mgL!AE186/30.974</f>
        <v>0</v>
      </c>
      <c r="AF186" s="6">
        <f>mgL!AF186/12.011</f>
        <v>0</v>
      </c>
      <c r="AG186" s="6">
        <f>mgL!AG186/18.998</f>
        <v>0</v>
      </c>
      <c r="AH186" s="6">
        <f>mgL!AH186/(32.066+1.008)</f>
        <v>0</v>
      </c>
      <c r="AI186" s="6">
        <f>mgL!AI186/207.2</f>
        <v>0</v>
      </c>
      <c r="AJ186" s="6">
        <f>mgL!AJ186/65.39</f>
        <v>0</v>
      </c>
      <c r="AK186" s="6">
        <f>mgL!AK186/112.411</f>
        <v>0</v>
      </c>
      <c r="AL186" s="10">
        <f>mgL!AL186/(2*15.999)</f>
        <v>0</v>
      </c>
      <c r="AM186" s="10">
        <f>mgL!AM186/(12.011+2*15.999)</f>
        <v>0</v>
      </c>
      <c r="AN186" s="10">
        <f>mgL!AN186/(2*1.008+32.066)</f>
        <v>0</v>
      </c>
      <c r="AO186" s="10">
        <f>mgL!AO186/(12.011+4*1.008)</f>
        <v>0</v>
      </c>
      <c r="AP186" s="11" t="str">
        <f t="shared" si="6"/>
        <v>G*-FeMIX</v>
      </c>
      <c r="AQ186" s="3">
        <f t="shared" si="7"/>
        <v>0</v>
      </c>
    </row>
    <row r="187" spans="1:43" x14ac:dyDescent="0.25">
      <c r="A187" s="3">
        <f>mgL!A187</f>
        <v>184</v>
      </c>
      <c r="B187" s="3">
        <f>mgL!B187</f>
        <v>0</v>
      </c>
      <c r="C187" s="3">
        <f>mgL!C187</f>
        <v>0</v>
      </c>
      <c r="D187" s="3">
        <f>mgL!D187</f>
        <v>0</v>
      </c>
      <c r="E187" s="3">
        <f>mgL!E187</f>
        <v>0</v>
      </c>
      <c r="F187" s="3">
        <f>mgL!F187</f>
        <v>0</v>
      </c>
      <c r="G187" s="3">
        <f>mgL!G187</f>
        <v>0</v>
      </c>
      <c r="H187" s="3">
        <f>mgL!H187</f>
        <v>0</v>
      </c>
      <c r="I187" s="3">
        <f>mgL!I187</f>
        <v>0</v>
      </c>
      <c r="J187" s="3">
        <f>mgL!J187</f>
        <v>0</v>
      </c>
      <c r="K187" s="3">
        <f>mgL!K187</f>
        <v>0</v>
      </c>
      <c r="L187" s="3">
        <f>mgL!L187</f>
        <v>0</v>
      </c>
      <c r="M187" s="3">
        <f>IF(mgL!M187=0,7,mgL!M187)</f>
        <v>7</v>
      </c>
      <c r="N187" s="3">
        <f>IF(mgL!N187&lt;0.1,10,mgL!N187)</f>
        <v>10</v>
      </c>
      <c r="O187" s="4">
        <f>mgL!O187/22.989</f>
        <v>0</v>
      </c>
      <c r="P187" s="4">
        <f>mgL!P187/39.098</f>
        <v>0</v>
      </c>
      <c r="Q187" s="4">
        <f>mgL!Q187/24.305</f>
        <v>0</v>
      </c>
      <c r="R187" s="4">
        <f>mgL!R187/40.078</f>
        <v>0</v>
      </c>
      <c r="S187" s="4">
        <f>mgL!S187/(14.007+4*1.008)</f>
        <v>0</v>
      </c>
      <c r="T187" s="5">
        <f>mgL!T187/35.453</f>
        <v>0</v>
      </c>
      <c r="U187" s="5">
        <f>mgL!U187/(1.008+12.011+3*15.999)</f>
        <v>0</v>
      </c>
      <c r="V187" s="5">
        <f>mgL!V187/(12.011+3*15.999)</f>
        <v>0</v>
      </c>
      <c r="W187" s="5">
        <f>mgL!W187/(32.066+4*15.999)</f>
        <v>0</v>
      </c>
      <c r="X187" s="5">
        <f>mgL!X187/(14.007+3*15.999)</f>
        <v>0</v>
      </c>
      <c r="Y187" s="6">
        <f>mgL!Y187/(14.007+2*15.999)</f>
        <v>0</v>
      </c>
      <c r="Z187" s="6">
        <f>mgL!Z187/55.847</f>
        <v>0</v>
      </c>
      <c r="AA187" s="6">
        <f>mgL!AA187/54.931</f>
        <v>0</v>
      </c>
      <c r="AB187" s="6">
        <f>mgL!AB187/26.982</f>
        <v>0</v>
      </c>
      <c r="AC187" s="6">
        <f>mgL!AC187/(28.086+2*15.999)</f>
        <v>0</v>
      </c>
      <c r="AD187" s="6">
        <f>mgL!AD187/(30.974+4*15.999)</f>
        <v>0</v>
      </c>
      <c r="AE187" s="6">
        <f>mgL!AE187/30.974</f>
        <v>0</v>
      </c>
      <c r="AF187" s="6">
        <f>mgL!AF187/12.011</f>
        <v>0</v>
      </c>
      <c r="AG187" s="6">
        <f>mgL!AG187/18.998</f>
        <v>0</v>
      </c>
      <c r="AH187" s="6">
        <f>mgL!AH187/(32.066+1.008)</f>
        <v>0</v>
      </c>
      <c r="AI187" s="6">
        <f>mgL!AI187/207.2</f>
        <v>0</v>
      </c>
      <c r="AJ187" s="6">
        <f>mgL!AJ187/65.39</f>
        <v>0</v>
      </c>
      <c r="AK187" s="6">
        <f>mgL!AK187/112.411</f>
        <v>0</v>
      </c>
      <c r="AL187" s="10">
        <f>mgL!AL187/(2*15.999)</f>
        <v>0</v>
      </c>
      <c r="AM187" s="10">
        <f>mgL!AM187/(12.011+2*15.999)</f>
        <v>0</v>
      </c>
      <c r="AN187" s="10">
        <f>mgL!AN187/(2*1.008+32.066)</f>
        <v>0</v>
      </c>
      <c r="AO187" s="10">
        <f>mgL!AO187/(12.011+4*1.008)</f>
        <v>0</v>
      </c>
      <c r="AP187" s="11" t="str">
        <f t="shared" si="6"/>
        <v>G*-FeMIX</v>
      </c>
      <c r="AQ187" s="3">
        <f t="shared" si="7"/>
        <v>0</v>
      </c>
    </row>
    <row r="188" spans="1:43" x14ac:dyDescent="0.25">
      <c r="A188" s="3">
        <f>mgL!A188</f>
        <v>185</v>
      </c>
      <c r="B188" s="3">
        <f>mgL!B188</f>
        <v>0</v>
      </c>
      <c r="C188" s="3">
        <f>mgL!C188</f>
        <v>0</v>
      </c>
      <c r="D188" s="3">
        <f>mgL!D188</f>
        <v>0</v>
      </c>
      <c r="E188" s="3">
        <f>mgL!E188</f>
        <v>0</v>
      </c>
      <c r="F188" s="3">
        <f>mgL!F188</f>
        <v>0</v>
      </c>
      <c r="G188" s="3">
        <f>mgL!G188</f>
        <v>0</v>
      </c>
      <c r="H188" s="3">
        <f>mgL!H188</f>
        <v>0</v>
      </c>
      <c r="I188" s="3">
        <f>mgL!I188</f>
        <v>0</v>
      </c>
      <c r="J188" s="3">
        <f>mgL!J188</f>
        <v>0</v>
      </c>
      <c r="K188" s="3">
        <f>mgL!K188</f>
        <v>0</v>
      </c>
      <c r="L188" s="3">
        <f>mgL!L188</f>
        <v>0</v>
      </c>
      <c r="M188" s="3">
        <f>IF(mgL!M188=0,7,mgL!M188)</f>
        <v>7</v>
      </c>
      <c r="N188" s="3">
        <f>IF(mgL!N188&lt;0.1,10,mgL!N188)</f>
        <v>10</v>
      </c>
      <c r="O188" s="4">
        <f>mgL!O188/22.989</f>
        <v>0</v>
      </c>
      <c r="P188" s="4">
        <f>mgL!P188/39.098</f>
        <v>0</v>
      </c>
      <c r="Q188" s="4">
        <f>mgL!Q188/24.305</f>
        <v>0</v>
      </c>
      <c r="R188" s="4">
        <f>mgL!R188/40.078</f>
        <v>0</v>
      </c>
      <c r="S188" s="4">
        <f>mgL!S188/(14.007+4*1.008)</f>
        <v>0</v>
      </c>
      <c r="T188" s="5">
        <f>mgL!T188/35.453</f>
        <v>0</v>
      </c>
      <c r="U188" s="5">
        <f>mgL!U188/(1.008+12.011+3*15.999)</f>
        <v>0</v>
      </c>
      <c r="V188" s="5">
        <f>mgL!V188/(12.011+3*15.999)</f>
        <v>0</v>
      </c>
      <c r="W188" s="5">
        <f>mgL!W188/(32.066+4*15.999)</f>
        <v>0</v>
      </c>
      <c r="X188" s="5">
        <f>mgL!X188/(14.007+3*15.999)</f>
        <v>0</v>
      </c>
      <c r="Y188" s="6">
        <f>mgL!Y188/(14.007+2*15.999)</f>
        <v>0</v>
      </c>
      <c r="Z188" s="6">
        <f>mgL!Z188/55.847</f>
        <v>0</v>
      </c>
      <c r="AA188" s="6">
        <f>mgL!AA188/54.931</f>
        <v>0</v>
      </c>
      <c r="AB188" s="6">
        <f>mgL!AB188/26.982</f>
        <v>0</v>
      </c>
      <c r="AC188" s="6">
        <f>mgL!AC188/(28.086+2*15.999)</f>
        <v>0</v>
      </c>
      <c r="AD188" s="6">
        <f>mgL!AD188/(30.974+4*15.999)</f>
        <v>0</v>
      </c>
      <c r="AE188" s="6">
        <f>mgL!AE188/30.974</f>
        <v>0</v>
      </c>
      <c r="AF188" s="6">
        <f>mgL!AF188/12.011</f>
        <v>0</v>
      </c>
      <c r="AG188" s="6">
        <f>mgL!AG188/18.998</f>
        <v>0</v>
      </c>
      <c r="AH188" s="6">
        <f>mgL!AH188/(32.066+1.008)</f>
        <v>0</v>
      </c>
      <c r="AI188" s="6">
        <f>mgL!AI188/207.2</f>
        <v>0</v>
      </c>
      <c r="AJ188" s="6">
        <f>mgL!AJ188/65.39</f>
        <v>0</v>
      </c>
      <c r="AK188" s="6">
        <f>mgL!AK188/112.411</f>
        <v>0</v>
      </c>
      <c r="AL188" s="10">
        <f>mgL!AL188/(2*15.999)</f>
        <v>0</v>
      </c>
      <c r="AM188" s="10">
        <f>mgL!AM188/(12.011+2*15.999)</f>
        <v>0</v>
      </c>
      <c r="AN188" s="10">
        <f>mgL!AN188/(2*1.008+32.066)</f>
        <v>0</v>
      </c>
      <c r="AO188" s="10">
        <f>mgL!AO188/(12.011+4*1.008)</f>
        <v>0</v>
      </c>
      <c r="AP188" s="11" t="str">
        <f t="shared" si="6"/>
        <v>G*-FeMIX</v>
      </c>
      <c r="AQ188" s="3">
        <f t="shared" si="7"/>
        <v>0</v>
      </c>
    </row>
    <row r="189" spans="1:43" x14ac:dyDescent="0.25">
      <c r="A189" s="3">
        <f>mgL!A189</f>
        <v>186</v>
      </c>
      <c r="B189" s="3">
        <f>mgL!B189</f>
        <v>0</v>
      </c>
      <c r="C189" s="3">
        <f>mgL!C189</f>
        <v>0</v>
      </c>
      <c r="D189" s="3">
        <f>mgL!D189</f>
        <v>0</v>
      </c>
      <c r="E189" s="3">
        <f>mgL!E189</f>
        <v>0</v>
      </c>
      <c r="F189" s="3">
        <f>mgL!F189</f>
        <v>0</v>
      </c>
      <c r="G189" s="3">
        <f>mgL!G189</f>
        <v>0</v>
      </c>
      <c r="H189" s="3">
        <f>mgL!H189</f>
        <v>0</v>
      </c>
      <c r="I189" s="3">
        <f>mgL!I189</f>
        <v>0</v>
      </c>
      <c r="J189" s="3">
        <f>mgL!J189</f>
        <v>0</v>
      </c>
      <c r="K189" s="3">
        <f>mgL!K189</f>
        <v>0</v>
      </c>
      <c r="L189" s="3">
        <f>mgL!L189</f>
        <v>0</v>
      </c>
      <c r="M189" s="3">
        <f>IF(mgL!M189=0,7,mgL!M189)</f>
        <v>7</v>
      </c>
      <c r="N189" s="3">
        <f>IF(mgL!N189&lt;0.1,10,mgL!N189)</f>
        <v>10</v>
      </c>
      <c r="O189" s="4">
        <f>mgL!O189/22.989</f>
        <v>0</v>
      </c>
      <c r="P189" s="4">
        <f>mgL!P189/39.098</f>
        <v>0</v>
      </c>
      <c r="Q189" s="4">
        <f>mgL!Q189/24.305</f>
        <v>0</v>
      </c>
      <c r="R189" s="4">
        <f>mgL!R189/40.078</f>
        <v>0</v>
      </c>
      <c r="S189" s="4">
        <f>mgL!S189/(14.007+4*1.008)</f>
        <v>0</v>
      </c>
      <c r="T189" s="5">
        <f>mgL!T189/35.453</f>
        <v>0</v>
      </c>
      <c r="U189" s="5">
        <f>mgL!U189/(1.008+12.011+3*15.999)</f>
        <v>0</v>
      </c>
      <c r="V189" s="5">
        <f>mgL!V189/(12.011+3*15.999)</f>
        <v>0</v>
      </c>
      <c r="W189" s="5">
        <f>mgL!W189/(32.066+4*15.999)</f>
        <v>0</v>
      </c>
      <c r="X189" s="5">
        <f>mgL!X189/(14.007+3*15.999)</f>
        <v>0</v>
      </c>
      <c r="Y189" s="6">
        <f>mgL!Y189/(14.007+2*15.999)</f>
        <v>0</v>
      </c>
      <c r="Z189" s="6">
        <f>mgL!Z189/55.847</f>
        <v>0</v>
      </c>
      <c r="AA189" s="6">
        <f>mgL!AA189/54.931</f>
        <v>0</v>
      </c>
      <c r="AB189" s="6">
        <f>mgL!AB189/26.982</f>
        <v>0</v>
      </c>
      <c r="AC189" s="6">
        <f>mgL!AC189/(28.086+2*15.999)</f>
        <v>0</v>
      </c>
      <c r="AD189" s="6">
        <f>mgL!AD189/(30.974+4*15.999)</f>
        <v>0</v>
      </c>
      <c r="AE189" s="6">
        <f>mgL!AE189/30.974</f>
        <v>0</v>
      </c>
      <c r="AF189" s="6">
        <f>mgL!AF189/12.011</f>
        <v>0</v>
      </c>
      <c r="AG189" s="6">
        <f>mgL!AG189/18.998</f>
        <v>0</v>
      </c>
      <c r="AH189" s="6">
        <f>mgL!AH189/(32.066+1.008)</f>
        <v>0</v>
      </c>
      <c r="AI189" s="6">
        <f>mgL!AI189/207.2</f>
        <v>0</v>
      </c>
      <c r="AJ189" s="6">
        <f>mgL!AJ189/65.39</f>
        <v>0</v>
      </c>
      <c r="AK189" s="6">
        <f>mgL!AK189/112.411</f>
        <v>0</v>
      </c>
      <c r="AL189" s="10">
        <f>mgL!AL189/(2*15.999)</f>
        <v>0</v>
      </c>
      <c r="AM189" s="10">
        <f>mgL!AM189/(12.011+2*15.999)</f>
        <v>0</v>
      </c>
      <c r="AN189" s="10">
        <f>mgL!AN189/(2*1.008+32.066)</f>
        <v>0</v>
      </c>
      <c r="AO189" s="10">
        <f>mgL!AO189/(12.011+4*1.008)</f>
        <v>0</v>
      </c>
      <c r="AP189" s="11" t="str">
        <f t="shared" si="6"/>
        <v>G*-FeMIX</v>
      </c>
      <c r="AQ189" s="3">
        <f t="shared" si="7"/>
        <v>0</v>
      </c>
    </row>
    <row r="190" spans="1:43" x14ac:dyDescent="0.25">
      <c r="A190" s="3">
        <f>mgL!A190</f>
        <v>187</v>
      </c>
      <c r="B190" s="3">
        <f>mgL!B190</f>
        <v>0</v>
      </c>
      <c r="C190" s="3">
        <f>mgL!C190</f>
        <v>0</v>
      </c>
      <c r="D190" s="3">
        <f>mgL!D190</f>
        <v>0</v>
      </c>
      <c r="E190" s="3">
        <f>mgL!E190</f>
        <v>0</v>
      </c>
      <c r="F190" s="3">
        <f>mgL!F190</f>
        <v>0</v>
      </c>
      <c r="G190" s="3">
        <f>mgL!G190</f>
        <v>0</v>
      </c>
      <c r="H190" s="3">
        <f>mgL!H190</f>
        <v>0</v>
      </c>
      <c r="I190" s="3">
        <f>mgL!I190</f>
        <v>0</v>
      </c>
      <c r="J190" s="3">
        <f>mgL!J190</f>
        <v>0</v>
      </c>
      <c r="K190" s="3">
        <f>mgL!K190</f>
        <v>0</v>
      </c>
      <c r="L190" s="3">
        <f>mgL!L190</f>
        <v>0</v>
      </c>
      <c r="M190" s="3">
        <f>IF(mgL!M190=0,7,mgL!M190)</f>
        <v>7</v>
      </c>
      <c r="N190" s="3">
        <f>IF(mgL!N190&lt;0.1,10,mgL!N190)</f>
        <v>10</v>
      </c>
      <c r="O190" s="4">
        <f>mgL!O190/22.989</f>
        <v>0</v>
      </c>
      <c r="P190" s="4">
        <f>mgL!P190/39.098</f>
        <v>0</v>
      </c>
      <c r="Q190" s="4">
        <f>mgL!Q190/24.305</f>
        <v>0</v>
      </c>
      <c r="R190" s="4">
        <f>mgL!R190/40.078</f>
        <v>0</v>
      </c>
      <c r="S190" s="4">
        <f>mgL!S190/(14.007+4*1.008)</f>
        <v>0</v>
      </c>
      <c r="T190" s="5">
        <f>mgL!T190/35.453</f>
        <v>0</v>
      </c>
      <c r="U190" s="5">
        <f>mgL!U190/(1.008+12.011+3*15.999)</f>
        <v>0</v>
      </c>
      <c r="V190" s="5">
        <f>mgL!V190/(12.011+3*15.999)</f>
        <v>0</v>
      </c>
      <c r="W190" s="5">
        <f>mgL!W190/(32.066+4*15.999)</f>
        <v>0</v>
      </c>
      <c r="X190" s="5">
        <f>mgL!X190/(14.007+3*15.999)</f>
        <v>0</v>
      </c>
      <c r="Y190" s="6">
        <f>mgL!Y190/(14.007+2*15.999)</f>
        <v>0</v>
      </c>
      <c r="Z190" s="6">
        <f>mgL!Z190/55.847</f>
        <v>0</v>
      </c>
      <c r="AA190" s="6">
        <f>mgL!AA190/54.931</f>
        <v>0</v>
      </c>
      <c r="AB190" s="6">
        <f>mgL!AB190/26.982</f>
        <v>0</v>
      </c>
      <c r="AC190" s="6">
        <f>mgL!AC190/(28.086+2*15.999)</f>
        <v>0</v>
      </c>
      <c r="AD190" s="6">
        <f>mgL!AD190/(30.974+4*15.999)</f>
        <v>0</v>
      </c>
      <c r="AE190" s="6">
        <f>mgL!AE190/30.974</f>
        <v>0</v>
      </c>
      <c r="AF190" s="6">
        <f>mgL!AF190/12.011</f>
        <v>0</v>
      </c>
      <c r="AG190" s="6">
        <f>mgL!AG190/18.998</f>
        <v>0</v>
      </c>
      <c r="AH190" s="6">
        <f>mgL!AH190/(32.066+1.008)</f>
        <v>0</v>
      </c>
      <c r="AI190" s="6">
        <f>mgL!AI190/207.2</f>
        <v>0</v>
      </c>
      <c r="AJ190" s="6">
        <f>mgL!AJ190/65.39</f>
        <v>0</v>
      </c>
      <c r="AK190" s="6">
        <f>mgL!AK190/112.411</f>
        <v>0</v>
      </c>
      <c r="AL190" s="10">
        <f>mgL!AL190/(2*15.999)</f>
        <v>0</v>
      </c>
      <c r="AM190" s="10">
        <f>mgL!AM190/(12.011+2*15.999)</f>
        <v>0</v>
      </c>
      <c r="AN190" s="10">
        <f>mgL!AN190/(2*1.008+32.066)</f>
        <v>0</v>
      </c>
      <c r="AO190" s="10">
        <f>mgL!AO190/(12.011+4*1.008)</f>
        <v>0</v>
      </c>
      <c r="AP190" s="11" t="str">
        <f t="shared" si="6"/>
        <v>G*-FeMIX</v>
      </c>
      <c r="AQ190" s="3">
        <f t="shared" si="7"/>
        <v>0</v>
      </c>
    </row>
    <row r="191" spans="1:43" x14ac:dyDescent="0.25">
      <c r="A191" s="3">
        <f>mgL!A191</f>
        <v>188</v>
      </c>
      <c r="B191" s="3">
        <f>mgL!B191</f>
        <v>0</v>
      </c>
      <c r="C191" s="3">
        <f>mgL!C191</f>
        <v>0</v>
      </c>
      <c r="D191" s="3">
        <f>mgL!D191</f>
        <v>0</v>
      </c>
      <c r="E191" s="3">
        <f>mgL!E191</f>
        <v>0</v>
      </c>
      <c r="F191" s="3">
        <f>mgL!F191</f>
        <v>0</v>
      </c>
      <c r="G191" s="3">
        <f>mgL!G191</f>
        <v>0</v>
      </c>
      <c r="H191" s="3">
        <f>mgL!H191</f>
        <v>0</v>
      </c>
      <c r="I191" s="3">
        <f>mgL!I191</f>
        <v>0</v>
      </c>
      <c r="J191" s="3">
        <f>mgL!J191</f>
        <v>0</v>
      </c>
      <c r="K191" s="3">
        <f>mgL!K191</f>
        <v>0</v>
      </c>
      <c r="L191" s="3">
        <f>mgL!L191</f>
        <v>0</v>
      </c>
      <c r="M191" s="3">
        <f>IF(mgL!M191=0,7,mgL!M191)</f>
        <v>7</v>
      </c>
      <c r="N191" s="3">
        <f>IF(mgL!N191&lt;0.1,10,mgL!N191)</f>
        <v>10</v>
      </c>
      <c r="O191" s="4">
        <f>mgL!O191/22.989</f>
        <v>0</v>
      </c>
      <c r="P191" s="4">
        <f>mgL!P191/39.098</f>
        <v>0</v>
      </c>
      <c r="Q191" s="4">
        <f>mgL!Q191/24.305</f>
        <v>0</v>
      </c>
      <c r="R191" s="4">
        <f>mgL!R191/40.078</f>
        <v>0</v>
      </c>
      <c r="S191" s="4">
        <f>mgL!S191/(14.007+4*1.008)</f>
        <v>0</v>
      </c>
      <c r="T191" s="5">
        <f>mgL!T191/35.453</f>
        <v>0</v>
      </c>
      <c r="U191" s="5">
        <f>mgL!U191/(1.008+12.011+3*15.999)</f>
        <v>0</v>
      </c>
      <c r="V191" s="5">
        <f>mgL!V191/(12.011+3*15.999)</f>
        <v>0</v>
      </c>
      <c r="W191" s="5">
        <f>mgL!W191/(32.066+4*15.999)</f>
        <v>0</v>
      </c>
      <c r="X191" s="5">
        <f>mgL!X191/(14.007+3*15.999)</f>
        <v>0</v>
      </c>
      <c r="Y191" s="6">
        <f>mgL!Y191/(14.007+2*15.999)</f>
        <v>0</v>
      </c>
      <c r="Z191" s="6">
        <f>mgL!Z191/55.847</f>
        <v>0</v>
      </c>
      <c r="AA191" s="6">
        <f>mgL!AA191/54.931</f>
        <v>0</v>
      </c>
      <c r="AB191" s="6">
        <f>mgL!AB191/26.982</f>
        <v>0</v>
      </c>
      <c r="AC191" s="6">
        <f>mgL!AC191/(28.086+2*15.999)</f>
        <v>0</v>
      </c>
      <c r="AD191" s="6">
        <f>mgL!AD191/(30.974+4*15.999)</f>
        <v>0</v>
      </c>
      <c r="AE191" s="6">
        <f>mgL!AE191/30.974</f>
        <v>0</v>
      </c>
      <c r="AF191" s="6">
        <f>mgL!AF191/12.011</f>
        <v>0</v>
      </c>
      <c r="AG191" s="6">
        <f>mgL!AG191/18.998</f>
        <v>0</v>
      </c>
      <c r="AH191" s="6">
        <f>mgL!AH191/(32.066+1.008)</f>
        <v>0</v>
      </c>
      <c r="AI191" s="6">
        <f>mgL!AI191/207.2</f>
        <v>0</v>
      </c>
      <c r="AJ191" s="6">
        <f>mgL!AJ191/65.39</f>
        <v>0</v>
      </c>
      <c r="AK191" s="6">
        <f>mgL!AK191/112.411</f>
        <v>0</v>
      </c>
      <c r="AL191" s="10">
        <f>mgL!AL191/(2*15.999)</f>
        <v>0</v>
      </c>
      <c r="AM191" s="10">
        <f>mgL!AM191/(12.011+2*15.999)</f>
        <v>0</v>
      </c>
      <c r="AN191" s="10">
        <f>mgL!AN191/(2*1.008+32.066)</f>
        <v>0</v>
      </c>
      <c r="AO191" s="10">
        <f>mgL!AO191/(12.011+4*1.008)</f>
        <v>0</v>
      </c>
      <c r="AP191" s="11" t="str">
        <f t="shared" si="6"/>
        <v>G*-FeMIX</v>
      </c>
      <c r="AQ191" s="3">
        <f t="shared" si="7"/>
        <v>0</v>
      </c>
    </row>
    <row r="192" spans="1:43" x14ac:dyDescent="0.25">
      <c r="A192" s="3">
        <f>mgL!A192</f>
        <v>189</v>
      </c>
      <c r="B192" s="3">
        <f>mgL!B192</f>
        <v>0</v>
      </c>
      <c r="C192" s="3">
        <f>mgL!C192</f>
        <v>0</v>
      </c>
      <c r="D192" s="3">
        <f>mgL!D192</f>
        <v>0</v>
      </c>
      <c r="E192" s="3">
        <f>mgL!E192</f>
        <v>0</v>
      </c>
      <c r="F192" s="3">
        <f>mgL!F192</f>
        <v>0</v>
      </c>
      <c r="G192" s="3">
        <f>mgL!G192</f>
        <v>0</v>
      </c>
      <c r="H192" s="3">
        <f>mgL!H192</f>
        <v>0</v>
      </c>
      <c r="I192" s="3">
        <f>mgL!I192</f>
        <v>0</v>
      </c>
      <c r="J192" s="3">
        <f>mgL!J192</f>
        <v>0</v>
      </c>
      <c r="K192" s="3">
        <f>mgL!K192</f>
        <v>0</v>
      </c>
      <c r="L192" s="3">
        <f>mgL!L192</f>
        <v>0</v>
      </c>
      <c r="M192" s="3">
        <f>IF(mgL!M192=0,7,mgL!M192)</f>
        <v>7</v>
      </c>
      <c r="N192" s="3">
        <f>IF(mgL!N192&lt;0.1,10,mgL!N192)</f>
        <v>10</v>
      </c>
      <c r="O192" s="4">
        <f>mgL!O192/22.989</f>
        <v>0</v>
      </c>
      <c r="P192" s="4">
        <f>mgL!P192/39.098</f>
        <v>0</v>
      </c>
      <c r="Q192" s="4">
        <f>mgL!Q192/24.305</f>
        <v>0</v>
      </c>
      <c r="R192" s="4">
        <f>mgL!R192/40.078</f>
        <v>0</v>
      </c>
      <c r="S192" s="4">
        <f>mgL!S192/(14.007+4*1.008)</f>
        <v>0</v>
      </c>
      <c r="T192" s="5">
        <f>mgL!T192/35.453</f>
        <v>0</v>
      </c>
      <c r="U192" s="5">
        <f>mgL!U192/(1.008+12.011+3*15.999)</f>
        <v>0</v>
      </c>
      <c r="V192" s="5">
        <f>mgL!V192/(12.011+3*15.999)</f>
        <v>0</v>
      </c>
      <c r="W192" s="5">
        <f>mgL!W192/(32.066+4*15.999)</f>
        <v>0</v>
      </c>
      <c r="X192" s="5">
        <f>mgL!X192/(14.007+3*15.999)</f>
        <v>0</v>
      </c>
      <c r="Y192" s="6">
        <f>mgL!Y192/(14.007+2*15.999)</f>
        <v>0</v>
      </c>
      <c r="Z192" s="6">
        <f>mgL!Z192/55.847</f>
        <v>0</v>
      </c>
      <c r="AA192" s="6">
        <f>mgL!AA192/54.931</f>
        <v>0</v>
      </c>
      <c r="AB192" s="6">
        <f>mgL!AB192/26.982</f>
        <v>0</v>
      </c>
      <c r="AC192" s="6">
        <f>mgL!AC192/(28.086+2*15.999)</f>
        <v>0</v>
      </c>
      <c r="AD192" s="6">
        <f>mgL!AD192/(30.974+4*15.999)</f>
        <v>0</v>
      </c>
      <c r="AE192" s="6">
        <f>mgL!AE192/30.974</f>
        <v>0</v>
      </c>
      <c r="AF192" s="6">
        <f>mgL!AF192/12.011</f>
        <v>0</v>
      </c>
      <c r="AG192" s="6">
        <f>mgL!AG192/18.998</f>
        <v>0</v>
      </c>
      <c r="AH192" s="6">
        <f>mgL!AH192/(32.066+1.008)</f>
        <v>0</v>
      </c>
      <c r="AI192" s="6">
        <f>mgL!AI192/207.2</f>
        <v>0</v>
      </c>
      <c r="AJ192" s="6">
        <f>mgL!AJ192/65.39</f>
        <v>0</v>
      </c>
      <c r="AK192" s="6">
        <f>mgL!AK192/112.411</f>
        <v>0</v>
      </c>
      <c r="AL192" s="10">
        <f>mgL!AL192/(2*15.999)</f>
        <v>0</v>
      </c>
      <c r="AM192" s="10">
        <f>mgL!AM192/(12.011+2*15.999)</f>
        <v>0</v>
      </c>
      <c r="AN192" s="10">
        <f>mgL!AN192/(2*1.008+32.066)</f>
        <v>0</v>
      </c>
      <c r="AO192" s="10">
        <f>mgL!AO192/(12.011+4*1.008)</f>
        <v>0</v>
      </c>
      <c r="AP192" s="11" t="str">
        <f t="shared" si="6"/>
        <v>G*-FeMIX</v>
      </c>
      <c r="AQ192" s="3">
        <f t="shared" si="7"/>
        <v>0</v>
      </c>
    </row>
    <row r="193" spans="1:43" x14ac:dyDescent="0.25">
      <c r="A193" s="3">
        <f>mgL!A193</f>
        <v>190</v>
      </c>
      <c r="B193" s="3">
        <f>mgL!B193</f>
        <v>0</v>
      </c>
      <c r="C193" s="3">
        <f>mgL!C193</f>
        <v>0</v>
      </c>
      <c r="D193" s="3">
        <f>mgL!D193</f>
        <v>0</v>
      </c>
      <c r="E193" s="3">
        <f>mgL!E193</f>
        <v>0</v>
      </c>
      <c r="F193" s="3">
        <f>mgL!F193</f>
        <v>0</v>
      </c>
      <c r="G193" s="3">
        <f>mgL!G193</f>
        <v>0</v>
      </c>
      <c r="H193" s="3">
        <f>mgL!H193</f>
        <v>0</v>
      </c>
      <c r="I193" s="3">
        <f>mgL!I193</f>
        <v>0</v>
      </c>
      <c r="J193" s="3">
        <f>mgL!J193</f>
        <v>0</v>
      </c>
      <c r="K193" s="3">
        <f>mgL!K193</f>
        <v>0</v>
      </c>
      <c r="L193" s="3">
        <f>mgL!L193</f>
        <v>0</v>
      </c>
      <c r="M193" s="3">
        <f>IF(mgL!M193=0,7,mgL!M193)</f>
        <v>7</v>
      </c>
      <c r="N193" s="3">
        <f>IF(mgL!N193&lt;0.1,10,mgL!N193)</f>
        <v>10</v>
      </c>
      <c r="O193" s="4">
        <f>mgL!O193/22.989</f>
        <v>0</v>
      </c>
      <c r="P193" s="4">
        <f>mgL!P193/39.098</f>
        <v>0</v>
      </c>
      <c r="Q193" s="4">
        <f>mgL!Q193/24.305</f>
        <v>0</v>
      </c>
      <c r="R193" s="4">
        <f>mgL!R193/40.078</f>
        <v>0</v>
      </c>
      <c r="S193" s="4">
        <f>mgL!S193/(14.007+4*1.008)</f>
        <v>0</v>
      </c>
      <c r="T193" s="5">
        <f>mgL!T193/35.453</f>
        <v>0</v>
      </c>
      <c r="U193" s="5">
        <f>mgL!U193/(1.008+12.011+3*15.999)</f>
        <v>0</v>
      </c>
      <c r="V193" s="5">
        <f>mgL!V193/(12.011+3*15.999)</f>
        <v>0</v>
      </c>
      <c r="W193" s="5">
        <f>mgL!W193/(32.066+4*15.999)</f>
        <v>0</v>
      </c>
      <c r="X193" s="5">
        <f>mgL!X193/(14.007+3*15.999)</f>
        <v>0</v>
      </c>
      <c r="Y193" s="6">
        <f>mgL!Y193/(14.007+2*15.999)</f>
        <v>0</v>
      </c>
      <c r="Z193" s="6">
        <f>mgL!Z193/55.847</f>
        <v>0</v>
      </c>
      <c r="AA193" s="6">
        <f>mgL!AA193/54.931</f>
        <v>0</v>
      </c>
      <c r="AB193" s="6">
        <f>mgL!AB193/26.982</f>
        <v>0</v>
      </c>
      <c r="AC193" s="6">
        <f>mgL!AC193/(28.086+2*15.999)</f>
        <v>0</v>
      </c>
      <c r="AD193" s="6">
        <f>mgL!AD193/(30.974+4*15.999)</f>
        <v>0</v>
      </c>
      <c r="AE193" s="6">
        <f>mgL!AE193/30.974</f>
        <v>0</v>
      </c>
      <c r="AF193" s="6">
        <f>mgL!AF193/12.011</f>
        <v>0</v>
      </c>
      <c r="AG193" s="6">
        <f>mgL!AG193/18.998</f>
        <v>0</v>
      </c>
      <c r="AH193" s="6">
        <f>mgL!AH193/(32.066+1.008)</f>
        <v>0</v>
      </c>
      <c r="AI193" s="6">
        <f>mgL!AI193/207.2</f>
        <v>0</v>
      </c>
      <c r="AJ193" s="6">
        <f>mgL!AJ193/65.39</f>
        <v>0</v>
      </c>
      <c r="AK193" s="6">
        <f>mgL!AK193/112.411</f>
        <v>0</v>
      </c>
      <c r="AL193" s="10">
        <f>mgL!AL193/(2*15.999)</f>
        <v>0</v>
      </c>
      <c r="AM193" s="10">
        <f>mgL!AM193/(12.011+2*15.999)</f>
        <v>0</v>
      </c>
      <c r="AN193" s="10">
        <f>mgL!AN193/(2*1.008+32.066)</f>
        <v>0</v>
      </c>
      <c r="AO193" s="10">
        <f>mgL!AO193/(12.011+4*1.008)</f>
        <v>0</v>
      </c>
      <c r="AP193" s="11" t="str">
        <f t="shared" si="6"/>
        <v>G*-FeMIX</v>
      </c>
      <c r="AQ193" s="3">
        <f t="shared" si="7"/>
        <v>0</v>
      </c>
    </row>
    <row r="194" spans="1:43" x14ac:dyDescent="0.25">
      <c r="A194" s="3">
        <f>mgL!A194</f>
        <v>191</v>
      </c>
      <c r="B194" s="3">
        <f>mgL!B194</f>
        <v>0</v>
      </c>
      <c r="C194" s="3">
        <f>mgL!C194</f>
        <v>0</v>
      </c>
      <c r="D194" s="3">
        <f>mgL!D194</f>
        <v>0</v>
      </c>
      <c r="E194" s="3">
        <f>mgL!E194</f>
        <v>0</v>
      </c>
      <c r="F194" s="3">
        <f>mgL!F194</f>
        <v>0</v>
      </c>
      <c r="G194" s="3">
        <f>mgL!G194</f>
        <v>0</v>
      </c>
      <c r="H194" s="3">
        <f>mgL!H194</f>
        <v>0</v>
      </c>
      <c r="I194" s="3">
        <f>mgL!I194</f>
        <v>0</v>
      </c>
      <c r="J194" s="3">
        <f>mgL!J194</f>
        <v>0</v>
      </c>
      <c r="K194" s="3">
        <f>mgL!K194</f>
        <v>0</v>
      </c>
      <c r="L194" s="3">
        <f>mgL!L194</f>
        <v>0</v>
      </c>
      <c r="M194" s="3">
        <f>IF(mgL!M194=0,7,mgL!M194)</f>
        <v>7</v>
      </c>
      <c r="N194" s="3">
        <f>IF(mgL!N194&lt;0.1,10,mgL!N194)</f>
        <v>10</v>
      </c>
      <c r="O194" s="4">
        <f>mgL!O194/22.989</f>
        <v>0</v>
      </c>
      <c r="P194" s="4">
        <f>mgL!P194/39.098</f>
        <v>0</v>
      </c>
      <c r="Q194" s="4">
        <f>mgL!Q194/24.305</f>
        <v>0</v>
      </c>
      <c r="R194" s="4">
        <f>mgL!R194/40.078</f>
        <v>0</v>
      </c>
      <c r="S194" s="4">
        <f>mgL!S194/(14.007+4*1.008)</f>
        <v>0</v>
      </c>
      <c r="T194" s="5">
        <f>mgL!T194/35.453</f>
        <v>0</v>
      </c>
      <c r="U194" s="5">
        <f>mgL!U194/(1.008+12.011+3*15.999)</f>
        <v>0</v>
      </c>
      <c r="V194" s="5">
        <f>mgL!V194/(12.011+3*15.999)</f>
        <v>0</v>
      </c>
      <c r="W194" s="5">
        <f>mgL!W194/(32.066+4*15.999)</f>
        <v>0</v>
      </c>
      <c r="X194" s="5">
        <f>mgL!X194/(14.007+3*15.999)</f>
        <v>0</v>
      </c>
      <c r="Y194" s="6">
        <f>mgL!Y194/(14.007+2*15.999)</f>
        <v>0</v>
      </c>
      <c r="Z194" s="6">
        <f>mgL!Z194/55.847</f>
        <v>0</v>
      </c>
      <c r="AA194" s="6">
        <f>mgL!AA194/54.931</f>
        <v>0</v>
      </c>
      <c r="AB194" s="6">
        <f>mgL!AB194/26.982</f>
        <v>0</v>
      </c>
      <c r="AC194" s="6">
        <f>mgL!AC194/(28.086+2*15.999)</f>
        <v>0</v>
      </c>
      <c r="AD194" s="6">
        <f>mgL!AD194/(30.974+4*15.999)</f>
        <v>0</v>
      </c>
      <c r="AE194" s="6">
        <f>mgL!AE194/30.974</f>
        <v>0</v>
      </c>
      <c r="AF194" s="6">
        <f>mgL!AF194/12.011</f>
        <v>0</v>
      </c>
      <c r="AG194" s="6">
        <f>mgL!AG194/18.998</f>
        <v>0</v>
      </c>
      <c r="AH194" s="6">
        <f>mgL!AH194/(32.066+1.008)</f>
        <v>0</v>
      </c>
      <c r="AI194" s="6">
        <f>mgL!AI194/207.2</f>
        <v>0</v>
      </c>
      <c r="AJ194" s="6">
        <f>mgL!AJ194/65.39</f>
        <v>0</v>
      </c>
      <c r="AK194" s="6">
        <f>mgL!AK194/112.411</f>
        <v>0</v>
      </c>
      <c r="AL194" s="10">
        <f>mgL!AL194/(2*15.999)</f>
        <v>0</v>
      </c>
      <c r="AM194" s="10">
        <f>mgL!AM194/(12.011+2*15.999)</f>
        <v>0</v>
      </c>
      <c r="AN194" s="10">
        <f>mgL!AN194/(2*1.008+32.066)</f>
        <v>0</v>
      </c>
      <c r="AO194" s="10">
        <f>mgL!AO194/(12.011+4*1.008)</f>
        <v>0</v>
      </c>
      <c r="AP194" s="11" t="str">
        <f t="shared" si="6"/>
        <v>G*-FeMIX</v>
      </c>
      <c r="AQ194" s="3">
        <f t="shared" si="7"/>
        <v>0</v>
      </c>
    </row>
    <row r="195" spans="1:43" x14ac:dyDescent="0.25">
      <c r="A195" s="3">
        <f>mgL!A195</f>
        <v>192</v>
      </c>
      <c r="B195" s="3">
        <f>mgL!B195</f>
        <v>0</v>
      </c>
      <c r="C195" s="3">
        <f>mgL!C195</f>
        <v>0</v>
      </c>
      <c r="D195" s="3">
        <f>mgL!D195</f>
        <v>0</v>
      </c>
      <c r="E195" s="3">
        <f>mgL!E195</f>
        <v>0</v>
      </c>
      <c r="F195" s="3">
        <f>mgL!F195</f>
        <v>0</v>
      </c>
      <c r="G195" s="3">
        <f>mgL!G195</f>
        <v>0</v>
      </c>
      <c r="H195" s="3">
        <f>mgL!H195</f>
        <v>0</v>
      </c>
      <c r="I195" s="3">
        <f>mgL!I195</f>
        <v>0</v>
      </c>
      <c r="J195" s="3">
        <f>mgL!J195</f>
        <v>0</v>
      </c>
      <c r="K195" s="3">
        <f>mgL!K195</f>
        <v>0</v>
      </c>
      <c r="L195" s="3">
        <f>mgL!L195</f>
        <v>0</v>
      </c>
      <c r="M195" s="3">
        <f>IF(mgL!M195=0,7,mgL!M195)</f>
        <v>7</v>
      </c>
      <c r="N195" s="3">
        <f>IF(mgL!N195&lt;0.1,10,mgL!N195)</f>
        <v>10</v>
      </c>
      <c r="O195" s="4">
        <f>mgL!O195/22.989</f>
        <v>0</v>
      </c>
      <c r="P195" s="4">
        <f>mgL!P195/39.098</f>
        <v>0</v>
      </c>
      <c r="Q195" s="4">
        <f>mgL!Q195/24.305</f>
        <v>0</v>
      </c>
      <c r="R195" s="4">
        <f>mgL!R195/40.078</f>
        <v>0</v>
      </c>
      <c r="S195" s="4">
        <f>mgL!S195/(14.007+4*1.008)</f>
        <v>0</v>
      </c>
      <c r="T195" s="5">
        <f>mgL!T195/35.453</f>
        <v>0</v>
      </c>
      <c r="U195" s="5">
        <f>mgL!U195/(1.008+12.011+3*15.999)</f>
        <v>0</v>
      </c>
      <c r="V195" s="5">
        <f>mgL!V195/(12.011+3*15.999)</f>
        <v>0</v>
      </c>
      <c r="W195" s="5">
        <f>mgL!W195/(32.066+4*15.999)</f>
        <v>0</v>
      </c>
      <c r="X195" s="5">
        <f>mgL!X195/(14.007+3*15.999)</f>
        <v>0</v>
      </c>
      <c r="Y195" s="6">
        <f>mgL!Y195/(14.007+2*15.999)</f>
        <v>0</v>
      </c>
      <c r="Z195" s="6">
        <f>mgL!Z195/55.847</f>
        <v>0</v>
      </c>
      <c r="AA195" s="6">
        <f>mgL!AA195/54.931</f>
        <v>0</v>
      </c>
      <c r="AB195" s="6">
        <f>mgL!AB195/26.982</f>
        <v>0</v>
      </c>
      <c r="AC195" s="6">
        <f>mgL!AC195/(28.086+2*15.999)</f>
        <v>0</v>
      </c>
      <c r="AD195" s="6">
        <f>mgL!AD195/(30.974+4*15.999)</f>
        <v>0</v>
      </c>
      <c r="AE195" s="6">
        <f>mgL!AE195/30.974</f>
        <v>0</v>
      </c>
      <c r="AF195" s="6">
        <f>mgL!AF195/12.011</f>
        <v>0</v>
      </c>
      <c r="AG195" s="6">
        <f>mgL!AG195/18.998</f>
        <v>0</v>
      </c>
      <c r="AH195" s="6">
        <f>mgL!AH195/(32.066+1.008)</f>
        <v>0</v>
      </c>
      <c r="AI195" s="6">
        <f>mgL!AI195/207.2</f>
        <v>0</v>
      </c>
      <c r="AJ195" s="6">
        <f>mgL!AJ195/65.39</f>
        <v>0</v>
      </c>
      <c r="AK195" s="6">
        <f>mgL!AK195/112.411</f>
        <v>0</v>
      </c>
      <c r="AL195" s="10">
        <f>mgL!AL195/(2*15.999)</f>
        <v>0</v>
      </c>
      <c r="AM195" s="10">
        <f>mgL!AM195/(12.011+2*15.999)</f>
        <v>0</v>
      </c>
      <c r="AN195" s="10">
        <f>mgL!AN195/(2*1.008+32.066)</f>
        <v>0</v>
      </c>
      <c r="AO195" s="10">
        <f>mgL!AO195/(12.011+4*1.008)</f>
        <v>0</v>
      </c>
      <c r="AP195" s="11" t="str">
        <f t="shared" si="6"/>
        <v>G*-FeMIX</v>
      </c>
      <c r="AQ195" s="3">
        <f t="shared" si="7"/>
        <v>0</v>
      </c>
    </row>
    <row r="196" spans="1:43" x14ac:dyDescent="0.25">
      <c r="A196" s="3">
        <f>mgL!A196</f>
        <v>193</v>
      </c>
      <c r="B196" s="3">
        <f>mgL!B196</f>
        <v>0</v>
      </c>
      <c r="C196" s="3">
        <f>mgL!C196</f>
        <v>0</v>
      </c>
      <c r="D196" s="3">
        <f>mgL!D196</f>
        <v>0</v>
      </c>
      <c r="E196" s="3">
        <f>mgL!E196</f>
        <v>0</v>
      </c>
      <c r="F196" s="3">
        <f>mgL!F196</f>
        <v>0</v>
      </c>
      <c r="G196" s="3">
        <f>mgL!G196</f>
        <v>0</v>
      </c>
      <c r="H196" s="3">
        <f>mgL!H196</f>
        <v>0</v>
      </c>
      <c r="I196" s="3">
        <f>mgL!I196</f>
        <v>0</v>
      </c>
      <c r="J196" s="3">
        <f>mgL!J196</f>
        <v>0</v>
      </c>
      <c r="K196" s="3">
        <f>mgL!K196</f>
        <v>0</v>
      </c>
      <c r="L196" s="3">
        <f>mgL!L196</f>
        <v>0</v>
      </c>
      <c r="M196" s="3">
        <f>IF(mgL!M196=0,7,mgL!M196)</f>
        <v>7</v>
      </c>
      <c r="N196" s="3">
        <f>IF(mgL!N196&lt;0.1,10,mgL!N196)</f>
        <v>10</v>
      </c>
      <c r="O196" s="4">
        <f>mgL!O196/22.989</f>
        <v>0</v>
      </c>
      <c r="P196" s="4">
        <f>mgL!P196/39.098</f>
        <v>0</v>
      </c>
      <c r="Q196" s="4">
        <f>mgL!Q196/24.305</f>
        <v>0</v>
      </c>
      <c r="R196" s="4">
        <f>mgL!R196/40.078</f>
        <v>0</v>
      </c>
      <c r="S196" s="4">
        <f>mgL!S196/(14.007+4*1.008)</f>
        <v>0</v>
      </c>
      <c r="T196" s="5">
        <f>mgL!T196/35.453</f>
        <v>0</v>
      </c>
      <c r="U196" s="5">
        <f>mgL!U196/(1.008+12.011+3*15.999)</f>
        <v>0</v>
      </c>
      <c r="V196" s="5">
        <f>mgL!V196/(12.011+3*15.999)</f>
        <v>0</v>
      </c>
      <c r="W196" s="5">
        <f>mgL!W196/(32.066+4*15.999)</f>
        <v>0</v>
      </c>
      <c r="X196" s="5">
        <f>mgL!X196/(14.007+3*15.999)</f>
        <v>0</v>
      </c>
      <c r="Y196" s="6">
        <f>mgL!Y196/(14.007+2*15.999)</f>
        <v>0</v>
      </c>
      <c r="Z196" s="6">
        <f>mgL!Z196/55.847</f>
        <v>0</v>
      </c>
      <c r="AA196" s="6">
        <f>mgL!AA196/54.931</f>
        <v>0</v>
      </c>
      <c r="AB196" s="6">
        <f>mgL!AB196/26.982</f>
        <v>0</v>
      </c>
      <c r="AC196" s="6">
        <f>mgL!AC196/(28.086+2*15.999)</f>
        <v>0</v>
      </c>
      <c r="AD196" s="6">
        <f>mgL!AD196/(30.974+4*15.999)</f>
        <v>0</v>
      </c>
      <c r="AE196" s="6">
        <f>mgL!AE196/30.974</f>
        <v>0</v>
      </c>
      <c r="AF196" s="6">
        <f>mgL!AF196/12.011</f>
        <v>0</v>
      </c>
      <c r="AG196" s="6">
        <f>mgL!AG196/18.998</f>
        <v>0</v>
      </c>
      <c r="AH196" s="6">
        <f>mgL!AH196/(32.066+1.008)</f>
        <v>0</v>
      </c>
      <c r="AI196" s="6">
        <f>mgL!AI196/207.2</f>
        <v>0</v>
      </c>
      <c r="AJ196" s="6">
        <f>mgL!AJ196/65.39</f>
        <v>0</v>
      </c>
      <c r="AK196" s="6">
        <f>mgL!AK196/112.411</f>
        <v>0</v>
      </c>
      <c r="AL196" s="10">
        <f>mgL!AL196/(2*15.999)</f>
        <v>0</v>
      </c>
      <c r="AM196" s="10">
        <f>mgL!AM196/(12.011+2*15.999)</f>
        <v>0</v>
      </c>
      <c r="AN196" s="10">
        <f>mgL!AN196/(2*1.008+32.066)</f>
        <v>0</v>
      </c>
      <c r="AO196" s="10">
        <f>mgL!AO196/(12.011+4*1.008)</f>
        <v>0</v>
      </c>
      <c r="AP196" s="11" t="str">
        <f t="shared" si="6"/>
        <v>G*-FeMIX</v>
      </c>
      <c r="AQ196" s="3">
        <f t="shared" si="7"/>
        <v>0</v>
      </c>
    </row>
    <row r="197" spans="1:43" x14ac:dyDescent="0.25">
      <c r="A197" s="3">
        <f>mgL!A197</f>
        <v>194</v>
      </c>
      <c r="B197" s="3">
        <f>mgL!B197</f>
        <v>0</v>
      </c>
      <c r="C197" s="3">
        <f>mgL!C197</f>
        <v>0</v>
      </c>
      <c r="D197" s="3">
        <f>mgL!D197</f>
        <v>0</v>
      </c>
      <c r="E197" s="3">
        <f>mgL!E197</f>
        <v>0</v>
      </c>
      <c r="F197" s="3">
        <f>mgL!F197</f>
        <v>0</v>
      </c>
      <c r="G197" s="3">
        <f>mgL!G197</f>
        <v>0</v>
      </c>
      <c r="H197" s="3">
        <f>mgL!H197</f>
        <v>0</v>
      </c>
      <c r="I197" s="3">
        <f>mgL!I197</f>
        <v>0</v>
      </c>
      <c r="J197" s="3">
        <f>mgL!J197</f>
        <v>0</v>
      </c>
      <c r="K197" s="3">
        <f>mgL!K197</f>
        <v>0</v>
      </c>
      <c r="L197" s="3">
        <f>mgL!L197</f>
        <v>0</v>
      </c>
      <c r="M197" s="3">
        <f>IF(mgL!M197=0,7,mgL!M197)</f>
        <v>7</v>
      </c>
      <c r="N197" s="3">
        <f>IF(mgL!N197&lt;0.1,10,mgL!N197)</f>
        <v>10</v>
      </c>
      <c r="O197" s="4">
        <f>mgL!O197/22.989</f>
        <v>0</v>
      </c>
      <c r="P197" s="4">
        <f>mgL!P197/39.098</f>
        <v>0</v>
      </c>
      <c r="Q197" s="4">
        <f>mgL!Q197/24.305</f>
        <v>0</v>
      </c>
      <c r="R197" s="4">
        <f>mgL!R197/40.078</f>
        <v>0</v>
      </c>
      <c r="S197" s="4">
        <f>mgL!S197/(14.007+4*1.008)</f>
        <v>0</v>
      </c>
      <c r="T197" s="5">
        <f>mgL!T197/35.453</f>
        <v>0</v>
      </c>
      <c r="U197" s="5">
        <f>mgL!U197/(1.008+12.011+3*15.999)</f>
        <v>0</v>
      </c>
      <c r="V197" s="5">
        <f>mgL!V197/(12.011+3*15.999)</f>
        <v>0</v>
      </c>
      <c r="W197" s="5">
        <f>mgL!W197/(32.066+4*15.999)</f>
        <v>0</v>
      </c>
      <c r="X197" s="5">
        <f>mgL!X197/(14.007+3*15.999)</f>
        <v>0</v>
      </c>
      <c r="Y197" s="6">
        <f>mgL!Y197/(14.007+2*15.999)</f>
        <v>0</v>
      </c>
      <c r="Z197" s="6">
        <f>mgL!Z197/55.847</f>
        <v>0</v>
      </c>
      <c r="AA197" s="6">
        <f>mgL!AA197/54.931</f>
        <v>0</v>
      </c>
      <c r="AB197" s="6">
        <f>mgL!AB197/26.982</f>
        <v>0</v>
      </c>
      <c r="AC197" s="6">
        <f>mgL!AC197/(28.086+2*15.999)</f>
        <v>0</v>
      </c>
      <c r="AD197" s="6">
        <f>mgL!AD197/(30.974+4*15.999)</f>
        <v>0</v>
      </c>
      <c r="AE197" s="6">
        <f>mgL!AE197/30.974</f>
        <v>0</v>
      </c>
      <c r="AF197" s="6">
        <f>mgL!AF197/12.011</f>
        <v>0</v>
      </c>
      <c r="AG197" s="6">
        <f>mgL!AG197/18.998</f>
        <v>0</v>
      </c>
      <c r="AH197" s="6">
        <f>mgL!AH197/(32.066+1.008)</f>
        <v>0</v>
      </c>
      <c r="AI197" s="6">
        <f>mgL!AI197/207.2</f>
        <v>0</v>
      </c>
      <c r="AJ197" s="6">
        <f>mgL!AJ197/65.39</f>
        <v>0</v>
      </c>
      <c r="AK197" s="6">
        <f>mgL!AK197/112.411</f>
        <v>0</v>
      </c>
      <c r="AL197" s="10">
        <f>mgL!AL197/(2*15.999)</f>
        <v>0</v>
      </c>
      <c r="AM197" s="10">
        <f>mgL!AM197/(12.011+2*15.999)</f>
        <v>0</v>
      </c>
      <c r="AN197" s="10">
        <f>mgL!AN197/(2*1.008+32.066)</f>
        <v>0</v>
      </c>
      <c r="AO197" s="10">
        <f>mgL!AO197/(12.011+4*1.008)</f>
        <v>0</v>
      </c>
      <c r="AP197" s="11" t="str">
        <f t="shared" ref="AP197:AP260" si="8">CONCATENATE(IF(T197&gt;564.17,"H",IF(T197&gt;282.087,"S",IF(T197&gt;28.21,"b",IF(T197&gt;8.463,"B",IF(T197&gt;4.231,"f",IF(T197&gt;0.846,"F",IF(T197&gt;0.141,"g","G"))))))),IF(U197&lt;=0.5,"*",IF(U197&lt;=1,"0",IF(U197&gt;512,"9",INT(LOG(U197)/LOG(2)+1)))),"-",IF((O197+P197+S197)&gt;(Q197*2+R197*2+10^(-M197)*1000+AB197*3+Z197*2+AA197*2),IF(S197&gt;(O197+P197),"NH4",IF(O197&gt;P197,"Na","K")),IF((R197*2+Q197*2)&gt;(10^(-M197)*1000+AB197*3+Z197*2+AA197*2),IF(R197&gt;Q197,"Ca","Mg"),IF((10^(-M197)*1000+AB197*3)&gt;=(Z197*2+AA197*2),IF((AB197*3)&gt;10^(-M197)*1000,"AL","Fe"),IF(Z197&gt;AA197,"Fe","Mn")))),IF(T197&gt;(W197*2+X197+U197+V197*2),"Cl",IF((U197+V197*2)&gt;(T197+W197*2+X197),IF(U197&gt;V197*2,"HCO3","CO3"),IF((W197*2+X197)&gt;(T197+U197+V197*2),IF((W197*2)&gt;X197,"SO4","NO3"),"MIX"))),IF(ABS((O197+P197+2*Q197)-1.0716*T197)&lt;(0.5),"",IF(((O197+P197+2*Q197)-1.0716*T197)&lt;-0.5,"-","+")))</f>
        <v>G*-FeMIX</v>
      </c>
      <c r="AQ197" s="3">
        <f t="shared" ref="AQ197:AQ260" si="9">ROUND((1.333*ABS(M197-7)+IF(IF(0.67*(W197-0.0232*T197)&gt;0,10*(X197+0.67*(W197-0.0232*T197)),10*X197)&lt;1,0,LN(IF(0.67*(W197-0.0232*T197)&gt;0,10*(X197+0.67*(W197-0.0232*T197)),10*X197))/LN(2)))/(2-2/6),1)</f>
        <v>0</v>
      </c>
    </row>
    <row r="198" spans="1:43" x14ac:dyDescent="0.25">
      <c r="A198" s="3">
        <f>mgL!A198</f>
        <v>195</v>
      </c>
      <c r="B198" s="3">
        <f>mgL!B198</f>
        <v>0</v>
      </c>
      <c r="C198" s="3">
        <f>mgL!C198</f>
        <v>0</v>
      </c>
      <c r="D198" s="3">
        <f>mgL!D198</f>
        <v>0</v>
      </c>
      <c r="E198" s="3">
        <f>mgL!E198</f>
        <v>0</v>
      </c>
      <c r="F198" s="3">
        <f>mgL!F198</f>
        <v>0</v>
      </c>
      <c r="G198" s="3">
        <f>mgL!G198</f>
        <v>0</v>
      </c>
      <c r="H198" s="3">
        <f>mgL!H198</f>
        <v>0</v>
      </c>
      <c r="I198" s="3">
        <f>mgL!I198</f>
        <v>0</v>
      </c>
      <c r="J198" s="3">
        <f>mgL!J198</f>
        <v>0</v>
      </c>
      <c r="K198" s="3">
        <f>mgL!K198</f>
        <v>0</v>
      </c>
      <c r="L198" s="3">
        <f>mgL!L198</f>
        <v>0</v>
      </c>
      <c r="M198" s="3">
        <f>IF(mgL!M198=0,7,mgL!M198)</f>
        <v>7</v>
      </c>
      <c r="N198" s="3">
        <f>IF(mgL!N198&lt;0.1,10,mgL!N198)</f>
        <v>10</v>
      </c>
      <c r="O198" s="4">
        <f>mgL!O198/22.989</f>
        <v>0</v>
      </c>
      <c r="P198" s="4">
        <f>mgL!P198/39.098</f>
        <v>0</v>
      </c>
      <c r="Q198" s="4">
        <f>mgL!Q198/24.305</f>
        <v>0</v>
      </c>
      <c r="R198" s="4">
        <f>mgL!R198/40.078</f>
        <v>0</v>
      </c>
      <c r="S198" s="4">
        <f>mgL!S198/(14.007+4*1.008)</f>
        <v>0</v>
      </c>
      <c r="T198" s="5">
        <f>mgL!T198/35.453</f>
        <v>0</v>
      </c>
      <c r="U198" s="5">
        <f>mgL!U198/(1.008+12.011+3*15.999)</f>
        <v>0</v>
      </c>
      <c r="V198" s="5">
        <f>mgL!V198/(12.011+3*15.999)</f>
        <v>0</v>
      </c>
      <c r="W198" s="5">
        <f>mgL!W198/(32.066+4*15.999)</f>
        <v>0</v>
      </c>
      <c r="X198" s="5">
        <f>mgL!X198/(14.007+3*15.999)</f>
        <v>0</v>
      </c>
      <c r="Y198" s="6">
        <f>mgL!Y198/(14.007+2*15.999)</f>
        <v>0</v>
      </c>
      <c r="Z198" s="6">
        <f>mgL!Z198/55.847</f>
        <v>0</v>
      </c>
      <c r="AA198" s="6">
        <f>mgL!AA198/54.931</f>
        <v>0</v>
      </c>
      <c r="AB198" s="6">
        <f>mgL!AB198/26.982</f>
        <v>0</v>
      </c>
      <c r="AC198" s="6">
        <f>mgL!AC198/(28.086+2*15.999)</f>
        <v>0</v>
      </c>
      <c r="AD198" s="6">
        <f>mgL!AD198/(30.974+4*15.999)</f>
        <v>0</v>
      </c>
      <c r="AE198" s="6">
        <f>mgL!AE198/30.974</f>
        <v>0</v>
      </c>
      <c r="AF198" s="6">
        <f>mgL!AF198/12.011</f>
        <v>0</v>
      </c>
      <c r="AG198" s="6">
        <f>mgL!AG198/18.998</f>
        <v>0</v>
      </c>
      <c r="AH198" s="6">
        <f>mgL!AH198/(32.066+1.008)</f>
        <v>0</v>
      </c>
      <c r="AI198" s="6">
        <f>mgL!AI198/207.2</f>
        <v>0</v>
      </c>
      <c r="AJ198" s="6">
        <f>mgL!AJ198/65.39</f>
        <v>0</v>
      </c>
      <c r="AK198" s="6">
        <f>mgL!AK198/112.411</f>
        <v>0</v>
      </c>
      <c r="AL198" s="10">
        <f>mgL!AL198/(2*15.999)</f>
        <v>0</v>
      </c>
      <c r="AM198" s="10">
        <f>mgL!AM198/(12.011+2*15.999)</f>
        <v>0</v>
      </c>
      <c r="AN198" s="10">
        <f>mgL!AN198/(2*1.008+32.066)</f>
        <v>0</v>
      </c>
      <c r="AO198" s="10">
        <f>mgL!AO198/(12.011+4*1.008)</f>
        <v>0</v>
      </c>
      <c r="AP198" s="11" t="str">
        <f t="shared" si="8"/>
        <v>G*-FeMIX</v>
      </c>
      <c r="AQ198" s="3">
        <f t="shared" si="9"/>
        <v>0</v>
      </c>
    </row>
    <row r="199" spans="1:43" x14ac:dyDescent="0.25">
      <c r="A199" s="3">
        <f>mgL!A199</f>
        <v>196</v>
      </c>
      <c r="B199" s="3">
        <f>mgL!B199</f>
        <v>0</v>
      </c>
      <c r="C199" s="3">
        <f>mgL!C199</f>
        <v>0</v>
      </c>
      <c r="D199" s="3">
        <f>mgL!D199</f>
        <v>0</v>
      </c>
      <c r="E199" s="3">
        <f>mgL!E199</f>
        <v>0</v>
      </c>
      <c r="F199" s="3">
        <f>mgL!F199</f>
        <v>0</v>
      </c>
      <c r="G199" s="3">
        <f>mgL!G199</f>
        <v>0</v>
      </c>
      <c r="H199" s="3">
        <f>mgL!H199</f>
        <v>0</v>
      </c>
      <c r="I199" s="3">
        <f>mgL!I199</f>
        <v>0</v>
      </c>
      <c r="J199" s="3">
        <f>mgL!J199</f>
        <v>0</v>
      </c>
      <c r="K199" s="3">
        <f>mgL!K199</f>
        <v>0</v>
      </c>
      <c r="L199" s="3">
        <f>mgL!L199</f>
        <v>0</v>
      </c>
      <c r="M199" s="3">
        <f>IF(mgL!M199=0,7,mgL!M199)</f>
        <v>7</v>
      </c>
      <c r="N199" s="3">
        <f>IF(mgL!N199&lt;0.1,10,mgL!N199)</f>
        <v>10</v>
      </c>
      <c r="O199" s="4">
        <f>mgL!O199/22.989</f>
        <v>0</v>
      </c>
      <c r="P199" s="4">
        <f>mgL!P199/39.098</f>
        <v>0</v>
      </c>
      <c r="Q199" s="4">
        <f>mgL!Q199/24.305</f>
        <v>0</v>
      </c>
      <c r="R199" s="4">
        <f>mgL!R199/40.078</f>
        <v>0</v>
      </c>
      <c r="S199" s="4">
        <f>mgL!S199/(14.007+4*1.008)</f>
        <v>0</v>
      </c>
      <c r="T199" s="5">
        <f>mgL!T199/35.453</f>
        <v>0</v>
      </c>
      <c r="U199" s="5">
        <f>mgL!U199/(1.008+12.011+3*15.999)</f>
        <v>0</v>
      </c>
      <c r="V199" s="5">
        <f>mgL!V199/(12.011+3*15.999)</f>
        <v>0</v>
      </c>
      <c r="W199" s="5">
        <f>mgL!W199/(32.066+4*15.999)</f>
        <v>0</v>
      </c>
      <c r="X199" s="5">
        <f>mgL!X199/(14.007+3*15.999)</f>
        <v>0</v>
      </c>
      <c r="Y199" s="6">
        <f>mgL!Y199/(14.007+2*15.999)</f>
        <v>0</v>
      </c>
      <c r="Z199" s="6">
        <f>mgL!Z199/55.847</f>
        <v>0</v>
      </c>
      <c r="AA199" s="6">
        <f>mgL!AA199/54.931</f>
        <v>0</v>
      </c>
      <c r="AB199" s="6">
        <f>mgL!AB199/26.982</f>
        <v>0</v>
      </c>
      <c r="AC199" s="6">
        <f>mgL!AC199/(28.086+2*15.999)</f>
        <v>0</v>
      </c>
      <c r="AD199" s="6">
        <f>mgL!AD199/(30.974+4*15.999)</f>
        <v>0</v>
      </c>
      <c r="AE199" s="6">
        <f>mgL!AE199/30.974</f>
        <v>0</v>
      </c>
      <c r="AF199" s="6">
        <f>mgL!AF199/12.011</f>
        <v>0</v>
      </c>
      <c r="AG199" s="6">
        <f>mgL!AG199/18.998</f>
        <v>0</v>
      </c>
      <c r="AH199" s="6">
        <f>mgL!AH199/(32.066+1.008)</f>
        <v>0</v>
      </c>
      <c r="AI199" s="6">
        <f>mgL!AI199/207.2</f>
        <v>0</v>
      </c>
      <c r="AJ199" s="6">
        <f>mgL!AJ199/65.39</f>
        <v>0</v>
      </c>
      <c r="AK199" s="6">
        <f>mgL!AK199/112.411</f>
        <v>0</v>
      </c>
      <c r="AL199" s="10">
        <f>mgL!AL199/(2*15.999)</f>
        <v>0</v>
      </c>
      <c r="AM199" s="10">
        <f>mgL!AM199/(12.011+2*15.999)</f>
        <v>0</v>
      </c>
      <c r="AN199" s="10">
        <f>mgL!AN199/(2*1.008+32.066)</f>
        <v>0</v>
      </c>
      <c r="AO199" s="10">
        <f>mgL!AO199/(12.011+4*1.008)</f>
        <v>0</v>
      </c>
      <c r="AP199" s="11" t="str">
        <f t="shared" si="8"/>
        <v>G*-FeMIX</v>
      </c>
      <c r="AQ199" s="3">
        <f t="shared" si="9"/>
        <v>0</v>
      </c>
    </row>
    <row r="200" spans="1:43" x14ac:dyDescent="0.25">
      <c r="A200" s="3">
        <f>mgL!A200</f>
        <v>197</v>
      </c>
      <c r="B200" s="3">
        <f>mgL!B200</f>
        <v>0</v>
      </c>
      <c r="C200" s="3">
        <f>mgL!C200</f>
        <v>0</v>
      </c>
      <c r="D200" s="3">
        <f>mgL!D200</f>
        <v>0</v>
      </c>
      <c r="E200" s="3">
        <f>mgL!E200</f>
        <v>0</v>
      </c>
      <c r="F200" s="3">
        <f>mgL!F200</f>
        <v>0</v>
      </c>
      <c r="G200" s="3">
        <f>mgL!G200</f>
        <v>0</v>
      </c>
      <c r="H200" s="3">
        <f>mgL!H200</f>
        <v>0</v>
      </c>
      <c r="I200" s="3">
        <f>mgL!I200</f>
        <v>0</v>
      </c>
      <c r="J200" s="3">
        <f>mgL!J200</f>
        <v>0</v>
      </c>
      <c r="K200" s="3">
        <f>mgL!K200</f>
        <v>0</v>
      </c>
      <c r="L200" s="3">
        <f>mgL!L200</f>
        <v>0</v>
      </c>
      <c r="M200" s="3">
        <f>IF(mgL!M200=0,7,mgL!M200)</f>
        <v>7</v>
      </c>
      <c r="N200" s="3">
        <f>IF(mgL!N200&lt;0.1,10,mgL!N200)</f>
        <v>10</v>
      </c>
      <c r="O200" s="4">
        <f>mgL!O200/22.989</f>
        <v>0</v>
      </c>
      <c r="P200" s="4">
        <f>mgL!P200/39.098</f>
        <v>0</v>
      </c>
      <c r="Q200" s="4">
        <f>mgL!Q200/24.305</f>
        <v>0</v>
      </c>
      <c r="R200" s="4">
        <f>mgL!R200/40.078</f>
        <v>0</v>
      </c>
      <c r="S200" s="4">
        <f>mgL!S200/(14.007+4*1.008)</f>
        <v>0</v>
      </c>
      <c r="T200" s="5">
        <f>mgL!T200/35.453</f>
        <v>0</v>
      </c>
      <c r="U200" s="5">
        <f>mgL!U200/(1.008+12.011+3*15.999)</f>
        <v>0</v>
      </c>
      <c r="V200" s="5">
        <f>mgL!V200/(12.011+3*15.999)</f>
        <v>0</v>
      </c>
      <c r="W200" s="5">
        <f>mgL!W200/(32.066+4*15.999)</f>
        <v>0</v>
      </c>
      <c r="X200" s="5">
        <f>mgL!X200/(14.007+3*15.999)</f>
        <v>0</v>
      </c>
      <c r="Y200" s="6">
        <f>mgL!Y200/(14.007+2*15.999)</f>
        <v>0</v>
      </c>
      <c r="Z200" s="6">
        <f>mgL!Z200/55.847</f>
        <v>0</v>
      </c>
      <c r="AA200" s="6">
        <f>mgL!AA200/54.931</f>
        <v>0</v>
      </c>
      <c r="AB200" s="6">
        <f>mgL!AB200/26.982</f>
        <v>0</v>
      </c>
      <c r="AC200" s="6">
        <f>mgL!AC200/(28.086+2*15.999)</f>
        <v>0</v>
      </c>
      <c r="AD200" s="6">
        <f>mgL!AD200/(30.974+4*15.999)</f>
        <v>0</v>
      </c>
      <c r="AE200" s="6">
        <f>mgL!AE200/30.974</f>
        <v>0</v>
      </c>
      <c r="AF200" s="6">
        <f>mgL!AF200/12.011</f>
        <v>0</v>
      </c>
      <c r="AG200" s="6">
        <f>mgL!AG200/18.998</f>
        <v>0</v>
      </c>
      <c r="AH200" s="6">
        <f>mgL!AH200/(32.066+1.008)</f>
        <v>0</v>
      </c>
      <c r="AI200" s="6">
        <f>mgL!AI200/207.2</f>
        <v>0</v>
      </c>
      <c r="AJ200" s="6">
        <f>mgL!AJ200/65.39</f>
        <v>0</v>
      </c>
      <c r="AK200" s="6">
        <f>mgL!AK200/112.411</f>
        <v>0</v>
      </c>
      <c r="AL200" s="10">
        <f>mgL!AL200/(2*15.999)</f>
        <v>0</v>
      </c>
      <c r="AM200" s="10">
        <f>mgL!AM200/(12.011+2*15.999)</f>
        <v>0</v>
      </c>
      <c r="AN200" s="10">
        <f>mgL!AN200/(2*1.008+32.066)</f>
        <v>0</v>
      </c>
      <c r="AO200" s="10">
        <f>mgL!AO200/(12.011+4*1.008)</f>
        <v>0</v>
      </c>
      <c r="AP200" s="11" t="str">
        <f t="shared" si="8"/>
        <v>G*-FeMIX</v>
      </c>
      <c r="AQ200" s="3">
        <f t="shared" si="9"/>
        <v>0</v>
      </c>
    </row>
    <row r="201" spans="1:43" x14ac:dyDescent="0.25">
      <c r="A201" s="3">
        <f>mgL!A201</f>
        <v>198</v>
      </c>
      <c r="B201" s="3">
        <f>mgL!B201</f>
        <v>0</v>
      </c>
      <c r="C201" s="3">
        <f>mgL!C201</f>
        <v>0</v>
      </c>
      <c r="D201" s="3">
        <f>mgL!D201</f>
        <v>0</v>
      </c>
      <c r="E201" s="3">
        <f>mgL!E201</f>
        <v>0</v>
      </c>
      <c r="F201" s="3">
        <f>mgL!F201</f>
        <v>0</v>
      </c>
      <c r="G201" s="3">
        <f>mgL!G201</f>
        <v>0</v>
      </c>
      <c r="H201" s="3">
        <f>mgL!H201</f>
        <v>0</v>
      </c>
      <c r="I201" s="3">
        <f>mgL!I201</f>
        <v>0</v>
      </c>
      <c r="J201" s="3">
        <f>mgL!J201</f>
        <v>0</v>
      </c>
      <c r="K201" s="3">
        <f>mgL!K201</f>
        <v>0</v>
      </c>
      <c r="L201" s="3">
        <f>mgL!L201</f>
        <v>0</v>
      </c>
      <c r="M201" s="3">
        <f>IF(mgL!M201=0,7,mgL!M201)</f>
        <v>7</v>
      </c>
      <c r="N201" s="3">
        <f>IF(mgL!N201&lt;0.1,10,mgL!N201)</f>
        <v>10</v>
      </c>
      <c r="O201" s="4">
        <f>mgL!O201/22.989</f>
        <v>0</v>
      </c>
      <c r="P201" s="4">
        <f>mgL!P201/39.098</f>
        <v>0</v>
      </c>
      <c r="Q201" s="4">
        <f>mgL!Q201/24.305</f>
        <v>0</v>
      </c>
      <c r="R201" s="4">
        <f>mgL!R201/40.078</f>
        <v>0</v>
      </c>
      <c r="S201" s="4">
        <f>mgL!S201/(14.007+4*1.008)</f>
        <v>0</v>
      </c>
      <c r="T201" s="5">
        <f>mgL!T201/35.453</f>
        <v>0</v>
      </c>
      <c r="U201" s="5">
        <f>mgL!U201/(1.008+12.011+3*15.999)</f>
        <v>0</v>
      </c>
      <c r="V201" s="5">
        <f>mgL!V201/(12.011+3*15.999)</f>
        <v>0</v>
      </c>
      <c r="W201" s="5">
        <f>mgL!W201/(32.066+4*15.999)</f>
        <v>0</v>
      </c>
      <c r="X201" s="5">
        <f>mgL!X201/(14.007+3*15.999)</f>
        <v>0</v>
      </c>
      <c r="Y201" s="6">
        <f>mgL!Y201/(14.007+2*15.999)</f>
        <v>0</v>
      </c>
      <c r="Z201" s="6">
        <f>mgL!Z201/55.847</f>
        <v>0</v>
      </c>
      <c r="AA201" s="6">
        <f>mgL!AA201/54.931</f>
        <v>0</v>
      </c>
      <c r="AB201" s="6">
        <f>mgL!AB201/26.982</f>
        <v>0</v>
      </c>
      <c r="AC201" s="6">
        <f>mgL!AC201/(28.086+2*15.999)</f>
        <v>0</v>
      </c>
      <c r="AD201" s="6">
        <f>mgL!AD201/(30.974+4*15.999)</f>
        <v>0</v>
      </c>
      <c r="AE201" s="6">
        <f>mgL!AE201/30.974</f>
        <v>0</v>
      </c>
      <c r="AF201" s="6">
        <f>mgL!AF201/12.011</f>
        <v>0</v>
      </c>
      <c r="AG201" s="6">
        <f>mgL!AG201/18.998</f>
        <v>0</v>
      </c>
      <c r="AH201" s="6">
        <f>mgL!AH201/(32.066+1.008)</f>
        <v>0</v>
      </c>
      <c r="AI201" s="6">
        <f>mgL!AI201/207.2</f>
        <v>0</v>
      </c>
      <c r="AJ201" s="6">
        <f>mgL!AJ201/65.39</f>
        <v>0</v>
      </c>
      <c r="AK201" s="6">
        <f>mgL!AK201/112.411</f>
        <v>0</v>
      </c>
      <c r="AL201" s="10">
        <f>mgL!AL201/(2*15.999)</f>
        <v>0</v>
      </c>
      <c r="AM201" s="10">
        <f>mgL!AM201/(12.011+2*15.999)</f>
        <v>0</v>
      </c>
      <c r="AN201" s="10">
        <f>mgL!AN201/(2*1.008+32.066)</f>
        <v>0</v>
      </c>
      <c r="AO201" s="10">
        <f>mgL!AO201/(12.011+4*1.008)</f>
        <v>0</v>
      </c>
      <c r="AP201" s="11" t="str">
        <f t="shared" si="8"/>
        <v>G*-FeMIX</v>
      </c>
      <c r="AQ201" s="3">
        <f t="shared" si="9"/>
        <v>0</v>
      </c>
    </row>
    <row r="202" spans="1:43" x14ac:dyDescent="0.25">
      <c r="A202" s="3">
        <f>mgL!A202</f>
        <v>199</v>
      </c>
      <c r="B202" s="3">
        <f>mgL!B202</f>
        <v>0</v>
      </c>
      <c r="C202" s="3">
        <f>mgL!C202</f>
        <v>0</v>
      </c>
      <c r="D202" s="3">
        <f>mgL!D202</f>
        <v>0</v>
      </c>
      <c r="E202" s="3">
        <f>mgL!E202</f>
        <v>0</v>
      </c>
      <c r="F202" s="3">
        <f>mgL!F202</f>
        <v>0</v>
      </c>
      <c r="G202" s="3">
        <f>mgL!G202</f>
        <v>0</v>
      </c>
      <c r="H202" s="3">
        <f>mgL!H202</f>
        <v>0</v>
      </c>
      <c r="I202" s="3">
        <f>mgL!I202</f>
        <v>0</v>
      </c>
      <c r="J202" s="3">
        <f>mgL!J202</f>
        <v>0</v>
      </c>
      <c r="K202" s="3">
        <f>mgL!K202</f>
        <v>0</v>
      </c>
      <c r="L202" s="3">
        <f>mgL!L202</f>
        <v>0</v>
      </c>
      <c r="M202" s="3">
        <f>IF(mgL!M202=0,7,mgL!M202)</f>
        <v>7</v>
      </c>
      <c r="N202" s="3">
        <f>IF(mgL!N202&lt;0.1,10,mgL!N202)</f>
        <v>10</v>
      </c>
      <c r="O202" s="4">
        <f>mgL!O202/22.989</f>
        <v>0</v>
      </c>
      <c r="P202" s="4">
        <f>mgL!P202/39.098</f>
        <v>0</v>
      </c>
      <c r="Q202" s="4">
        <f>mgL!Q202/24.305</f>
        <v>0</v>
      </c>
      <c r="R202" s="4">
        <f>mgL!R202/40.078</f>
        <v>0</v>
      </c>
      <c r="S202" s="4">
        <f>mgL!S202/(14.007+4*1.008)</f>
        <v>0</v>
      </c>
      <c r="T202" s="5">
        <f>mgL!T202/35.453</f>
        <v>0</v>
      </c>
      <c r="U202" s="5">
        <f>mgL!U202/(1.008+12.011+3*15.999)</f>
        <v>0</v>
      </c>
      <c r="V202" s="5">
        <f>mgL!V202/(12.011+3*15.999)</f>
        <v>0</v>
      </c>
      <c r="W202" s="5">
        <f>mgL!W202/(32.066+4*15.999)</f>
        <v>0</v>
      </c>
      <c r="X202" s="5">
        <f>mgL!X202/(14.007+3*15.999)</f>
        <v>0</v>
      </c>
      <c r="Y202" s="6">
        <f>mgL!Y202/(14.007+2*15.999)</f>
        <v>0</v>
      </c>
      <c r="Z202" s="6">
        <f>mgL!Z202/55.847</f>
        <v>0</v>
      </c>
      <c r="AA202" s="6">
        <f>mgL!AA202/54.931</f>
        <v>0</v>
      </c>
      <c r="AB202" s="6">
        <f>mgL!AB202/26.982</f>
        <v>0</v>
      </c>
      <c r="AC202" s="6">
        <f>mgL!AC202/(28.086+2*15.999)</f>
        <v>0</v>
      </c>
      <c r="AD202" s="6">
        <f>mgL!AD202/(30.974+4*15.999)</f>
        <v>0</v>
      </c>
      <c r="AE202" s="6">
        <f>mgL!AE202/30.974</f>
        <v>0</v>
      </c>
      <c r="AF202" s="6">
        <f>mgL!AF202/12.011</f>
        <v>0</v>
      </c>
      <c r="AG202" s="6">
        <f>mgL!AG202/18.998</f>
        <v>0</v>
      </c>
      <c r="AH202" s="6">
        <f>mgL!AH202/(32.066+1.008)</f>
        <v>0</v>
      </c>
      <c r="AI202" s="6">
        <f>mgL!AI202/207.2</f>
        <v>0</v>
      </c>
      <c r="AJ202" s="6">
        <f>mgL!AJ202/65.39</f>
        <v>0</v>
      </c>
      <c r="AK202" s="6">
        <f>mgL!AK202/112.411</f>
        <v>0</v>
      </c>
      <c r="AL202" s="10">
        <f>mgL!AL202/(2*15.999)</f>
        <v>0</v>
      </c>
      <c r="AM202" s="10">
        <f>mgL!AM202/(12.011+2*15.999)</f>
        <v>0</v>
      </c>
      <c r="AN202" s="10">
        <f>mgL!AN202/(2*1.008+32.066)</f>
        <v>0</v>
      </c>
      <c r="AO202" s="10">
        <f>mgL!AO202/(12.011+4*1.008)</f>
        <v>0</v>
      </c>
      <c r="AP202" s="11" t="str">
        <f t="shared" si="8"/>
        <v>G*-FeMIX</v>
      </c>
      <c r="AQ202" s="3">
        <f t="shared" si="9"/>
        <v>0</v>
      </c>
    </row>
    <row r="203" spans="1:43" x14ac:dyDescent="0.25">
      <c r="A203" s="3">
        <f>mgL!A203</f>
        <v>200</v>
      </c>
      <c r="B203" s="3">
        <f>mgL!B203</f>
        <v>0</v>
      </c>
      <c r="C203" s="3">
        <f>mgL!C203</f>
        <v>0</v>
      </c>
      <c r="D203" s="3">
        <f>mgL!D203</f>
        <v>0</v>
      </c>
      <c r="E203" s="3">
        <f>mgL!E203</f>
        <v>0</v>
      </c>
      <c r="F203" s="3">
        <f>mgL!F203</f>
        <v>0</v>
      </c>
      <c r="G203" s="3">
        <f>mgL!G203</f>
        <v>0</v>
      </c>
      <c r="H203" s="3">
        <f>mgL!H203</f>
        <v>0</v>
      </c>
      <c r="I203" s="3">
        <f>mgL!I203</f>
        <v>0</v>
      </c>
      <c r="J203" s="3">
        <f>mgL!J203</f>
        <v>0</v>
      </c>
      <c r="K203" s="3">
        <f>mgL!K203</f>
        <v>0</v>
      </c>
      <c r="L203" s="3">
        <f>mgL!L203</f>
        <v>0</v>
      </c>
      <c r="M203" s="3">
        <f>IF(mgL!M203=0,7,mgL!M203)</f>
        <v>7</v>
      </c>
      <c r="N203" s="3">
        <f>IF(mgL!N203&lt;0.1,10,mgL!N203)</f>
        <v>10</v>
      </c>
      <c r="O203" s="4">
        <f>mgL!O203/22.989</f>
        <v>0</v>
      </c>
      <c r="P203" s="4">
        <f>mgL!P203/39.098</f>
        <v>0</v>
      </c>
      <c r="Q203" s="4">
        <f>mgL!Q203/24.305</f>
        <v>0</v>
      </c>
      <c r="R203" s="4">
        <f>mgL!R203/40.078</f>
        <v>0</v>
      </c>
      <c r="S203" s="4">
        <f>mgL!S203/(14.007+4*1.008)</f>
        <v>0</v>
      </c>
      <c r="T203" s="5">
        <f>mgL!T203/35.453</f>
        <v>0</v>
      </c>
      <c r="U203" s="5">
        <f>mgL!U203/(1.008+12.011+3*15.999)</f>
        <v>0</v>
      </c>
      <c r="V203" s="5">
        <f>mgL!V203/(12.011+3*15.999)</f>
        <v>0</v>
      </c>
      <c r="W203" s="5">
        <f>mgL!W203/(32.066+4*15.999)</f>
        <v>0</v>
      </c>
      <c r="X203" s="5">
        <f>mgL!X203/(14.007+3*15.999)</f>
        <v>0</v>
      </c>
      <c r="Y203" s="6">
        <f>mgL!Y203/(14.007+2*15.999)</f>
        <v>0</v>
      </c>
      <c r="Z203" s="6">
        <f>mgL!Z203/55.847</f>
        <v>0</v>
      </c>
      <c r="AA203" s="6">
        <f>mgL!AA203/54.931</f>
        <v>0</v>
      </c>
      <c r="AB203" s="6">
        <f>mgL!AB203/26.982</f>
        <v>0</v>
      </c>
      <c r="AC203" s="6">
        <f>mgL!AC203/(28.086+2*15.999)</f>
        <v>0</v>
      </c>
      <c r="AD203" s="6">
        <f>mgL!AD203/(30.974+4*15.999)</f>
        <v>0</v>
      </c>
      <c r="AE203" s="6">
        <f>mgL!AE203/30.974</f>
        <v>0</v>
      </c>
      <c r="AF203" s="6">
        <f>mgL!AF203/12.011</f>
        <v>0</v>
      </c>
      <c r="AG203" s="6">
        <f>mgL!AG203/18.998</f>
        <v>0</v>
      </c>
      <c r="AH203" s="6">
        <f>mgL!AH203/(32.066+1.008)</f>
        <v>0</v>
      </c>
      <c r="AI203" s="6">
        <f>mgL!AI203/207.2</f>
        <v>0</v>
      </c>
      <c r="AJ203" s="6">
        <f>mgL!AJ203/65.39</f>
        <v>0</v>
      </c>
      <c r="AK203" s="6">
        <f>mgL!AK203/112.411</f>
        <v>0</v>
      </c>
      <c r="AL203" s="10">
        <f>mgL!AL203/(2*15.999)</f>
        <v>0</v>
      </c>
      <c r="AM203" s="10">
        <f>mgL!AM203/(12.011+2*15.999)</f>
        <v>0</v>
      </c>
      <c r="AN203" s="10">
        <f>mgL!AN203/(2*1.008+32.066)</f>
        <v>0</v>
      </c>
      <c r="AO203" s="10">
        <f>mgL!AO203/(12.011+4*1.008)</f>
        <v>0</v>
      </c>
      <c r="AP203" s="11" t="str">
        <f t="shared" si="8"/>
        <v>G*-FeMIX</v>
      </c>
      <c r="AQ203" s="3">
        <f t="shared" si="9"/>
        <v>0</v>
      </c>
    </row>
    <row r="204" spans="1:43" x14ac:dyDescent="0.25">
      <c r="A204" s="3">
        <f>mgL!A204</f>
        <v>201</v>
      </c>
      <c r="B204" s="3">
        <f>mgL!B204</f>
        <v>0</v>
      </c>
      <c r="C204" s="3">
        <f>mgL!C204</f>
        <v>0</v>
      </c>
      <c r="D204" s="3">
        <f>mgL!D204</f>
        <v>0</v>
      </c>
      <c r="E204" s="3">
        <f>mgL!E204</f>
        <v>0</v>
      </c>
      <c r="F204" s="3">
        <f>mgL!F204</f>
        <v>0</v>
      </c>
      <c r="G204" s="3">
        <f>mgL!G204</f>
        <v>0</v>
      </c>
      <c r="H204" s="3">
        <f>mgL!H204</f>
        <v>0</v>
      </c>
      <c r="I204" s="3">
        <f>mgL!I204</f>
        <v>0</v>
      </c>
      <c r="J204" s="3">
        <f>mgL!J204</f>
        <v>0</v>
      </c>
      <c r="K204" s="3">
        <f>mgL!K204</f>
        <v>0</v>
      </c>
      <c r="L204" s="3">
        <f>mgL!L204</f>
        <v>0</v>
      </c>
      <c r="M204" s="3">
        <f>IF(mgL!M204=0,7,mgL!M204)</f>
        <v>7</v>
      </c>
      <c r="N204" s="3">
        <f>IF(mgL!N204&lt;0.1,10,mgL!N204)</f>
        <v>10</v>
      </c>
      <c r="O204" s="4">
        <f>mgL!O204/22.989</f>
        <v>0</v>
      </c>
      <c r="P204" s="4">
        <f>mgL!P204/39.098</f>
        <v>0</v>
      </c>
      <c r="Q204" s="4">
        <f>mgL!Q204/24.305</f>
        <v>0</v>
      </c>
      <c r="R204" s="4">
        <f>mgL!R204/40.078</f>
        <v>0</v>
      </c>
      <c r="S204" s="4">
        <f>mgL!S204/(14.007+4*1.008)</f>
        <v>0</v>
      </c>
      <c r="T204" s="5">
        <f>mgL!T204/35.453</f>
        <v>0</v>
      </c>
      <c r="U204" s="5">
        <f>mgL!U204/(1.008+12.011+3*15.999)</f>
        <v>0</v>
      </c>
      <c r="V204" s="5">
        <f>mgL!V204/(12.011+3*15.999)</f>
        <v>0</v>
      </c>
      <c r="W204" s="5">
        <f>mgL!W204/(32.066+4*15.999)</f>
        <v>0</v>
      </c>
      <c r="X204" s="5">
        <f>mgL!X204/(14.007+3*15.999)</f>
        <v>0</v>
      </c>
      <c r="Y204" s="6">
        <f>mgL!Y204/(14.007+2*15.999)</f>
        <v>0</v>
      </c>
      <c r="Z204" s="6">
        <f>mgL!Z204/55.847</f>
        <v>0</v>
      </c>
      <c r="AA204" s="6">
        <f>mgL!AA204/54.931</f>
        <v>0</v>
      </c>
      <c r="AB204" s="6">
        <f>mgL!AB204/26.982</f>
        <v>0</v>
      </c>
      <c r="AC204" s="6">
        <f>mgL!AC204/(28.086+2*15.999)</f>
        <v>0</v>
      </c>
      <c r="AD204" s="6">
        <f>mgL!AD204/(30.974+4*15.999)</f>
        <v>0</v>
      </c>
      <c r="AE204" s="6">
        <f>mgL!AE204/30.974</f>
        <v>0</v>
      </c>
      <c r="AF204" s="6">
        <f>mgL!AF204/12.011</f>
        <v>0</v>
      </c>
      <c r="AG204" s="6">
        <f>mgL!AG204/18.998</f>
        <v>0</v>
      </c>
      <c r="AH204" s="6">
        <f>mgL!AH204/(32.066+1.008)</f>
        <v>0</v>
      </c>
      <c r="AI204" s="6">
        <f>mgL!AI204/207.2</f>
        <v>0</v>
      </c>
      <c r="AJ204" s="6">
        <f>mgL!AJ204/65.39</f>
        <v>0</v>
      </c>
      <c r="AK204" s="6">
        <f>mgL!AK204/112.411</f>
        <v>0</v>
      </c>
      <c r="AL204" s="10">
        <f>mgL!AL204/(2*15.999)</f>
        <v>0</v>
      </c>
      <c r="AM204" s="10">
        <f>mgL!AM204/(12.011+2*15.999)</f>
        <v>0</v>
      </c>
      <c r="AN204" s="10">
        <f>mgL!AN204/(2*1.008+32.066)</f>
        <v>0</v>
      </c>
      <c r="AO204" s="10">
        <f>mgL!AO204/(12.011+4*1.008)</f>
        <v>0</v>
      </c>
      <c r="AP204" s="11" t="str">
        <f t="shared" si="8"/>
        <v>G*-FeMIX</v>
      </c>
      <c r="AQ204" s="3">
        <f t="shared" si="9"/>
        <v>0</v>
      </c>
    </row>
    <row r="205" spans="1:43" x14ac:dyDescent="0.25">
      <c r="A205" s="3">
        <f>mgL!A205</f>
        <v>202</v>
      </c>
      <c r="B205" s="3">
        <f>mgL!B205</f>
        <v>0</v>
      </c>
      <c r="C205" s="3">
        <f>mgL!C205</f>
        <v>0</v>
      </c>
      <c r="D205" s="3">
        <f>mgL!D205</f>
        <v>0</v>
      </c>
      <c r="E205" s="3">
        <f>mgL!E205</f>
        <v>0</v>
      </c>
      <c r="F205" s="3">
        <f>mgL!F205</f>
        <v>0</v>
      </c>
      <c r="G205" s="3">
        <f>mgL!G205</f>
        <v>0</v>
      </c>
      <c r="H205" s="3">
        <f>mgL!H205</f>
        <v>0</v>
      </c>
      <c r="I205" s="3">
        <f>mgL!I205</f>
        <v>0</v>
      </c>
      <c r="J205" s="3">
        <f>mgL!J205</f>
        <v>0</v>
      </c>
      <c r="K205" s="3">
        <f>mgL!K205</f>
        <v>0</v>
      </c>
      <c r="L205" s="3">
        <f>mgL!L205</f>
        <v>0</v>
      </c>
      <c r="M205" s="3">
        <f>IF(mgL!M205=0,7,mgL!M205)</f>
        <v>7</v>
      </c>
      <c r="N205" s="3">
        <f>IF(mgL!N205&lt;0.1,10,mgL!N205)</f>
        <v>10</v>
      </c>
      <c r="O205" s="4">
        <f>mgL!O205/22.989</f>
        <v>0</v>
      </c>
      <c r="P205" s="4">
        <f>mgL!P205/39.098</f>
        <v>0</v>
      </c>
      <c r="Q205" s="4">
        <f>mgL!Q205/24.305</f>
        <v>0</v>
      </c>
      <c r="R205" s="4">
        <f>mgL!R205/40.078</f>
        <v>0</v>
      </c>
      <c r="S205" s="4">
        <f>mgL!S205/(14.007+4*1.008)</f>
        <v>0</v>
      </c>
      <c r="T205" s="5">
        <f>mgL!T205/35.453</f>
        <v>0</v>
      </c>
      <c r="U205" s="5">
        <f>mgL!U205/(1.008+12.011+3*15.999)</f>
        <v>0</v>
      </c>
      <c r="V205" s="5">
        <f>mgL!V205/(12.011+3*15.999)</f>
        <v>0</v>
      </c>
      <c r="W205" s="5">
        <f>mgL!W205/(32.066+4*15.999)</f>
        <v>0</v>
      </c>
      <c r="X205" s="5">
        <f>mgL!X205/(14.007+3*15.999)</f>
        <v>0</v>
      </c>
      <c r="Y205" s="6">
        <f>mgL!Y205/(14.007+2*15.999)</f>
        <v>0</v>
      </c>
      <c r="Z205" s="6">
        <f>mgL!Z205/55.847</f>
        <v>0</v>
      </c>
      <c r="AA205" s="6">
        <f>mgL!AA205/54.931</f>
        <v>0</v>
      </c>
      <c r="AB205" s="6">
        <f>mgL!AB205/26.982</f>
        <v>0</v>
      </c>
      <c r="AC205" s="6">
        <f>mgL!AC205/(28.086+2*15.999)</f>
        <v>0</v>
      </c>
      <c r="AD205" s="6">
        <f>mgL!AD205/(30.974+4*15.999)</f>
        <v>0</v>
      </c>
      <c r="AE205" s="6">
        <f>mgL!AE205/30.974</f>
        <v>0</v>
      </c>
      <c r="AF205" s="6">
        <f>mgL!AF205/12.011</f>
        <v>0</v>
      </c>
      <c r="AG205" s="6">
        <f>mgL!AG205/18.998</f>
        <v>0</v>
      </c>
      <c r="AH205" s="6">
        <f>mgL!AH205/(32.066+1.008)</f>
        <v>0</v>
      </c>
      <c r="AI205" s="6">
        <f>mgL!AI205/207.2</f>
        <v>0</v>
      </c>
      <c r="AJ205" s="6">
        <f>mgL!AJ205/65.39</f>
        <v>0</v>
      </c>
      <c r="AK205" s="6">
        <f>mgL!AK205/112.411</f>
        <v>0</v>
      </c>
      <c r="AL205" s="10">
        <f>mgL!AL205/(2*15.999)</f>
        <v>0</v>
      </c>
      <c r="AM205" s="10">
        <f>mgL!AM205/(12.011+2*15.999)</f>
        <v>0</v>
      </c>
      <c r="AN205" s="10">
        <f>mgL!AN205/(2*1.008+32.066)</f>
        <v>0</v>
      </c>
      <c r="AO205" s="10">
        <f>mgL!AO205/(12.011+4*1.008)</f>
        <v>0</v>
      </c>
      <c r="AP205" s="11" t="str">
        <f t="shared" si="8"/>
        <v>G*-FeMIX</v>
      </c>
      <c r="AQ205" s="3">
        <f t="shared" si="9"/>
        <v>0</v>
      </c>
    </row>
    <row r="206" spans="1:43" x14ac:dyDescent="0.25">
      <c r="A206" s="3">
        <f>mgL!A206</f>
        <v>203</v>
      </c>
      <c r="B206" s="3">
        <f>mgL!B206</f>
        <v>0</v>
      </c>
      <c r="C206" s="3">
        <f>mgL!C206</f>
        <v>0</v>
      </c>
      <c r="D206" s="3">
        <f>mgL!D206</f>
        <v>0</v>
      </c>
      <c r="E206" s="3">
        <f>mgL!E206</f>
        <v>0</v>
      </c>
      <c r="F206" s="3">
        <f>mgL!F206</f>
        <v>0</v>
      </c>
      <c r="G206" s="3">
        <f>mgL!G206</f>
        <v>0</v>
      </c>
      <c r="H206" s="3">
        <f>mgL!H206</f>
        <v>0</v>
      </c>
      <c r="I206" s="3">
        <f>mgL!I206</f>
        <v>0</v>
      </c>
      <c r="J206" s="3">
        <f>mgL!J206</f>
        <v>0</v>
      </c>
      <c r="K206" s="3">
        <f>mgL!K206</f>
        <v>0</v>
      </c>
      <c r="L206" s="3">
        <f>mgL!L206</f>
        <v>0</v>
      </c>
      <c r="M206" s="3">
        <f>IF(mgL!M206=0,7,mgL!M206)</f>
        <v>7</v>
      </c>
      <c r="N206" s="3">
        <f>IF(mgL!N206&lt;0.1,10,mgL!N206)</f>
        <v>10</v>
      </c>
      <c r="O206" s="4">
        <f>mgL!O206/22.989</f>
        <v>0</v>
      </c>
      <c r="P206" s="4">
        <f>mgL!P206/39.098</f>
        <v>0</v>
      </c>
      <c r="Q206" s="4">
        <f>mgL!Q206/24.305</f>
        <v>0</v>
      </c>
      <c r="R206" s="4">
        <f>mgL!R206/40.078</f>
        <v>0</v>
      </c>
      <c r="S206" s="4">
        <f>mgL!S206/(14.007+4*1.008)</f>
        <v>0</v>
      </c>
      <c r="T206" s="5">
        <f>mgL!T206/35.453</f>
        <v>0</v>
      </c>
      <c r="U206" s="5">
        <f>mgL!U206/(1.008+12.011+3*15.999)</f>
        <v>0</v>
      </c>
      <c r="V206" s="5">
        <f>mgL!V206/(12.011+3*15.999)</f>
        <v>0</v>
      </c>
      <c r="W206" s="5">
        <f>mgL!W206/(32.066+4*15.999)</f>
        <v>0</v>
      </c>
      <c r="X206" s="5">
        <f>mgL!X206/(14.007+3*15.999)</f>
        <v>0</v>
      </c>
      <c r="Y206" s="6">
        <f>mgL!Y206/(14.007+2*15.999)</f>
        <v>0</v>
      </c>
      <c r="Z206" s="6">
        <f>mgL!Z206/55.847</f>
        <v>0</v>
      </c>
      <c r="AA206" s="6">
        <f>mgL!AA206/54.931</f>
        <v>0</v>
      </c>
      <c r="AB206" s="6">
        <f>mgL!AB206/26.982</f>
        <v>0</v>
      </c>
      <c r="AC206" s="6">
        <f>mgL!AC206/(28.086+2*15.999)</f>
        <v>0</v>
      </c>
      <c r="AD206" s="6">
        <f>mgL!AD206/(30.974+4*15.999)</f>
        <v>0</v>
      </c>
      <c r="AE206" s="6">
        <f>mgL!AE206/30.974</f>
        <v>0</v>
      </c>
      <c r="AF206" s="6">
        <f>mgL!AF206/12.011</f>
        <v>0</v>
      </c>
      <c r="AG206" s="6">
        <f>mgL!AG206/18.998</f>
        <v>0</v>
      </c>
      <c r="AH206" s="6">
        <f>mgL!AH206/(32.066+1.008)</f>
        <v>0</v>
      </c>
      <c r="AI206" s="6">
        <f>mgL!AI206/207.2</f>
        <v>0</v>
      </c>
      <c r="AJ206" s="6">
        <f>mgL!AJ206/65.39</f>
        <v>0</v>
      </c>
      <c r="AK206" s="6">
        <f>mgL!AK206/112.411</f>
        <v>0</v>
      </c>
      <c r="AL206" s="10">
        <f>mgL!AL206/(2*15.999)</f>
        <v>0</v>
      </c>
      <c r="AM206" s="10">
        <f>mgL!AM206/(12.011+2*15.999)</f>
        <v>0</v>
      </c>
      <c r="AN206" s="10">
        <f>mgL!AN206/(2*1.008+32.066)</f>
        <v>0</v>
      </c>
      <c r="AO206" s="10">
        <f>mgL!AO206/(12.011+4*1.008)</f>
        <v>0</v>
      </c>
      <c r="AP206" s="11" t="str">
        <f t="shared" si="8"/>
        <v>G*-FeMIX</v>
      </c>
      <c r="AQ206" s="3">
        <f t="shared" si="9"/>
        <v>0</v>
      </c>
    </row>
    <row r="207" spans="1:43" x14ac:dyDescent="0.25">
      <c r="A207" s="3">
        <f>mgL!A207</f>
        <v>204</v>
      </c>
      <c r="B207" s="3">
        <f>mgL!B207</f>
        <v>0</v>
      </c>
      <c r="C207" s="3">
        <f>mgL!C207</f>
        <v>0</v>
      </c>
      <c r="D207" s="3">
        <f>mgL!D207</f>
        <v>0</v>
      </c>
      <c r="E207" s="3">
        <f>mgL!E207</f>
        <v>0</v>
      </c>
      <c r="F207" s="3">
        <f>mgL!F207</f>
        <v>0</v>
      </c>
      <c r="G207" s="3">
        <f>mgL!G207</f>
        <v>0</v>
      </c>
      <c r="H207" s="3">
        <f>mgL!H207</f>
        <v>0</v>
      </c>
      <c r="I207" s="3">
        <f>mgL!I207</f>
        <v>0</v>
      </c>
      <c r="J207" s="3">
        <f>mgL!J207</f>
        <v>0</v>
      </c>
      <c r="K207" s="3">
        <f>mgL!K207</f>
        <v>0</v>
      </c>
      <c r="L207" s="3">
        <f>mgL!L207</f>
        <v>0</v>
      </c>
      <c r="M207" s="3">
        <f>IF(mgL!M207=0,7,mgL!M207)</f>
        <v>7</v>
      </c>
      <c r="N207" s="3">
        <f>IF(mgL!N207&lt;0.1,10,mgL!N207)</f>
        <v>10</v>
      </c>
      <c r="O207" s="4">
        <f>mgL!O207/22.989</f>
        <v>0</v>
      </c>
      <c r="P207" s="4">
        <f>mgL!P207/39.098</f>
        <v>0</v>
      </c>
      <c r="Q207" s="4">
        <f>mgL!Q207/24.305</f>
        <v>0</v>
      </c>
      <c r="R207" s="4">
        <f>mgL!R207/40.078</f>
        <v>0</v>
      </c>
      <c r="S207" s="4">
        <f>mgL!S207/(14.007+4*1.008)</f>
        <v>0</v>
      </c>
      <c r="T207" s="5">
        <f>mgL!T207/35.453</f>
        <v>0</v>
      </c>
      <c r="U207" s="5">
        <f>mgL!U207/(1.008+12.011+3*15.999)</f>
        <v>0</v>
      </c>
      <c r="V207" s="5">
        <f>mgL!V207/(12.011+3*15.999)</f>
        <v>0</v>
      </c>
      <c r="W207" s="5">
        <f>mgL!W207/(32.066+4*15.999)</f>
        <v>0</v>
      </c>
      <c r="X207" s="5">
        <f>mgL!X207/(14.007+3*15.999)</f>
        <v>0</v>
      </c>
      <c r="Y207" s="6">
        <f>mgL!Y207/(14.007+2*15.999)</f>
        <v>0</v>
      </c>
      <c r="Z207" s="6">
        <f>mgL!Z207/55.847</f>
        <v>0</v>
      </c>
      <c r="AA207" s="6">
        <f>mgL!AA207/54.931</f>
        <v>0</v>
      </c>
      <c r="AB207" s="6">
        <f>mgL!AB207/26.982</f>
        <v>0</v>
      </c>
      <c r="AC207" s="6">
        <f>mgL!AC207/(28.086+2*15.999)</f>
        <v>0</v>
      </c>
      <c r="AD207" s="6">
        <f>mgL!AD207/(30.974+4*15.999)</f>
        <v>0</v>
      </c>
      <c r="AE207" s="6">
        <f>mgL!AE207/30.974</f>
        <v>0</v>
      </c>
      <c r="AF207" s="6">
        <f>mgL!AF207/12.011</f>
        <v>0</v>
      </c>
      <c r="AG207" s="6">
        <f>mgL!AG207/18.998</f>
        <v>0</v>
      </c>
      <c r="AH207" s="6">
        <f>mgL!AH207/(32.066+1.008)</f>
        <v>0</v>
      </c>
      <c r="AI207" s="6">
        <f>mgL!AI207/207.2</f>
        <v>0</v>
      </c>
      <c r="AJ207" s="6">
        <f>mgL!AJ207/65.39</f>
        <v>0</v>
      </c>
      <c r="AK207" s="6">
        <f>mgL!AK207/112.411</f>
        <v>0</v>
      </c>
      <c r="AL207" s="10">
        <f>mgL!AL207/(2*15.999)</f>
        <v>0</v>
      </c>
      <c r="AM207" s="10">
        <f>mgL!AM207/(12.011+2*15.999)</f>
        <v>0</v>
      </c>
      <c r="AN207" s="10">
        <f>mgL!AN207/(2*1.008+32.066)</f>
        <v>0</v>
      </c>
      <c r="AO207" s="10">
        <f>mgL!AO207/(12.011+4*1.008)</f>
        <v>0</v>
      </c>
      <c r="AP207" s="11" t="str">
        <f t="shared" si="8"/>
        <v>G*-FeMIX</v>
      </c>
      <c r="AQ207" s="3">
        <f t="shared" si="9"/>
        <v>0</v>
      </c>
    </row>
    <row r="208" spans="1:43" x14ac:dyDescent="0.25">
      <c r="A208" s="3">
        <f>mgL!A208</f>
        <v>205</v>
      </c>
      <c r="B208" s="3">
        <f>mgL!B208</f>
        <v>0</v>
      </c>
      <c r="C208" s="3">
        <f>mgL!C208</f>
        <v>0</v>
      </c>
      <c r="D208" s="3">
        <f>mgL!D208</f>
        <v>0</v>
      </c>
      <c r="E208" s="3">
        <f>mgL!E208</f>
        <v>0</v>
      </c>
      <c r="F208" s="3">
        <f>mgL!F208</f>
        <v>0</v>
      </c>
      <c r="G208" s="3">
        <f>mgL!G208</f>
        <v>0</v>
      </c>
      <c r="H208" s="3">
        <f>mgL!H208</f>
        <v>0</v>
      </c>
      <c r="I208" s="3">
        <f>mgL!I208</f>
        <v>0</v>
      </c>
      <c r="J208" s="3">
        <f>mgL!J208</f>
        <v>0</v>
      </c>
      <c r="K208" s="3">
        <f>mgL!K208</f>
        <v>0</v>
      </c>
      <c r="L208" s="3">
        <f>mgL!L208</f>
        <v>0</v>
      </c>
      <c r="M208" s="3">
        <f>IF(mgL!M208=0,7,mgL!M208)</f>
        <v>7</v>
      </c>
      <c r="N208" s="3">
        <f>IF(mgL!N208&lt;0.1,10,mgL!N208)</f>
        <v>10</v>
      </c>
      <c r="O208" s="4">
        <f>mgL!O208/22.989</f>
        <v>0</v>
      </c>
      <c r="P208" s="4">
        <f>mgL!P208/39.098</f>
        <v>0</v>
      </c>
      <c r="Q208" s="4">
        <f>mgL!Q208/24.305</f>
        <v>0</v>
      </c>
      <c r="R208" s="4">
        <f>mgL!R208/40.078</f>
        <v>0</v>
      </c>
      <c r="S208" s="4">
        <f>mgL!S208/(14.007+4*1.008)</f>
        <v>0</v>
      </c>
      <c r="T208" s="5">
        <f>mgL!T208/35.453</f>
        <v>0</v>
      </c>
      <c r="U208" s="5">
        <f>mgL!U208/(1.008+12.011+3*15.999)</f>
        <v>0</v>
      </c>
      <c r="V208" s="5">
        <f>mgL!V208/(12.011+3*15.999)</f>
        <v>0</v>
      </c>
      <c r="W208" s="5">
        <f>mgL!W208/(32.066+4*15.999)</f>
        <v>0</v>
      </c>
      <c r="X208" s="5">
        <f>mgL!X208/(14.007+3*15.999)</f>
        <v>0</v>
      </c>
      <c r="Y208" s="6">
        <f>mgL!Y208/(14.007+2*15.999)</f>
        <v>0</v>
      </c>
      <c r="Z208" s="6">
        <f>mgL!Z208/55.847</f>
        <v>0</v>
      </c>
      <c r="AA208" s="6">
        <f>mgL!AA208/54.931</f>
        <v>0</v>
      </c>
      <c r="AB208" s="6">
        <f>mgL!AB208/26.982</f>
        <v>0</v>
      </c>
      <c r="AC208" s="6">
        <f>mgL!AC208/(28.086+2*15.999)</f>
        <v>0</v>
      </c>
      <c r="AD208" s="6">
        <f>mgL!AD208/(30.974+4*15.999)</f>
        <v>0</v>
      </c>
      <c r="AE208" s="6">
        <f>mgL!AE208/30.974</f>
        <v>0</v>
      </c>
      <c r="AF208" s="6">
        <f>mgL!AF208/12.011</f>
        <v>0</v>
      </c>
      <c r="AG208" s="6">
        <f>mgL!AG208/18.998</f>
        <v>0</v>
      </c>
      <c r="AH208" s="6">
        <f>mgL!AH208/(32.066+1.008)</f>
        <v>0</v>
      </c>
      <c r="AI208" s="6">
        <f>mgL!AI208/207.2</f>
        <v>0</v>
      </c>
      <c r="AJ208" s="6">
        <f>mgL!AJ208/65.39</f>
        <v>0</v>
      </c>
      <c r="AK208" s="6">
        <f>mgL!AK208/112.411</f>
        <v>0</v>
      </c>
      <c r="AL208" s="10">
        <f>mgL!AL208/(2*15.999)</f>
        <v>0</v>
      </c>
      <c r="AM208" s="10">
        <f>mgL!AM208/(12.011+2*15.999)</f>
        <v>0</v>
      </c>
      <c r="AN208" s="10">
        <f>mgL!AN208/(2*1.008+32.066)</f>
        <v>0</v>
      </c>
      <c r="AO208" s="10">
        <f>mgL!AO208/(12.011+4*1.008)</f>
        <v>0</v>
      </c>
      <c r="AP208" s="11" t="str">
        <f t="shared" si="8"/>
        <v>G*-FeMIX</v>
      </c>
      <c r="AQ208" s="3">
        <f t="shared" si="9"/>
        <v>0</v>
      </c>
    </row>
    <row r="209" spans="1:43" x14ac:dyDescent="0.25">
      <c r="A209" s="3">
        <f>mgL!A209</f>
        <v>206</v>
      </c>
      <c r="B209" s="3">
        <f>mgL!B209</f>
        <v>0</v>
      </c>
      <c r="C209" s="3">
        <f>mgL!C209</f>
        <v>0</v>
      </c>
      <c r="D209" s="3">
        <f>mgL!D209</f>
        <v>0</v>
      </c>
      <c r="E209" s="3">
        <f>mgL!E209</f>
        <v>0</v>
      </c>
      <c r="F209" s="3">
        <f>mgL!F209</f>
        <v>0</v>
      </c>
      <c r="G209" s="3">
        <f>mgL!G209</f>
        <v>0</v>
      </c>
      <c r="H209" s="3">
        <f>mgL!H209</f>
        <v>0</v>
      </c>
      <c r="I209" s="3">
        <f>mgL!I209</f>
        <v>0</v>
      </c>
      <c r="J209" s="3">
        <f>mgL!J209</f>
        <v>0</v>
      </c>
      <c r="K209" s="3">
        <f>mgL!K209</f>
        <v>0</v>
      </c>
      <c r="L209" s="3">
        <f>mgL!L209</f>
        <v>0</v>
      </c>
      <c r="M209" s="3">
        <f>IF(mgL!M209=0,7,mgL!M209)</f>
        <v>7</v>
      </c>
      <c r="N209" s="3">
        <f>IF(mgL!N209&lt;0.1,10,mgL!N209)</f>
        <v>10</v>
      </c>
      <c r="O209" s="4">
        <f>mgL!O209/22.989</f>
        <v>0</v>
      </c>
      <c r="P209" s="4">
        <f>mgL!P209/39.098</f>
        <v>0</v>
      </c>
      <c r="Q209" s="4">
        <f>mgL!Q209/24.305</f>
        <v>0</v>
      </c>
      <c r="R209" s="4">
        <f>mgL!R209/40.078</f>
        <v>0</v>
      </c>
      <c r="S209" s="4">
        <f>mgL!S209/(14.007+4*1.008)</f>
        <v>0</v>
      </c>
      <c r="T209" s="5">
        <f>mgL!T209/35.453</f>
        <v>0</v>
      </c>
      <c r="U209" s="5">
        <f>mgL!U209/(1.008+12.011+3*15.999)</f>
        <v>0</v>
      </c>
      <c r="V209" s="5">
        <f>mgL!V209/(12.011+3*15.999)</f>
        <v>0</v>
      </c>
      <c r="W209" s="5">
        <f>mgL!W209/(32.066+4*15.999)</f>
        <v>0</v>
      </c>
      <c r="X209" s="5">
        <f>mgL!X209/(14.007+3*15.999)</f>
        <v>0</v>
      </c>
      <c r="Y209" s="6">
        <f>mgL!Y209/(14.007+2*15.999)</f>
        <v>0</v>
      </c>
      <c r="Z209" s="6">
        <f>mgL!Z209/55.847</f>
        <v>0</v>
      </c>
      <c r="AA209" s="6">
        <f>mgL!AA209/54.931</f>
        <v>0</v>
      </c>
      <c r="AB209" s="6">
        <f>mgL!AB209/26.982</f>
        <v>0</v>
      </c>
      <c r="AC209" s="6">
        <f>mgL!AC209/(28.086+2*15.999)</f>
        <v>0</v>
      </c>
      <c r="AD209" s="6">
        <f>mgL!AD209/(30.974+4*15.999)</f>
        <v>0</v>
      </c>
      <c r="AE209" s="6">
        <f>mgL!AE209/30.974</f>
        <v>0</v>
      </c>
      <c r="AF209" s="6">
        <f>mgL!AF209/12.011</f>
        <v>0</v>
      </c>
      <c r="AG209" s="6">
        <f>mgL!AG209/18.998</f>
        <v>0</v>
      </c>
      <c r="AH209" s="6">
        <f>mgL!AH209/(32.066+1.008)</f>
        <v>0</v>
      </c>
      <c r="AI209" s="6">
        <f>mgL!AI209/207.2</f>
        <v>0</v>
      </c>
      <c r="AJ209" s="6">
        <f>mgL!AJ209/65.39</f>
        <v>0</v>
      </c>
      <c r="AK209" s="6">
        <f>mgL!AK209/112.411</f>
        <v>0</v>
      </c>
      <c r="AL209" s="10">
        <f>mgL!AL209/(2*15.999)</f>
        <v>0</v>
      </c>
      <c r="AM209" s="10">
        <f>mgL!AM209/(12.011+2*15.999)</f>
        <v>0</v>
      </c>
      <c r="AN209" s="10">
        <f>mgL!AN209/(2*1.008+32.066)</f>
        <v>0</v>
      </c>
      <c r="AO209" s="10">
        <f>mgL!AO209/(12.011+4*1.008)</f>
        <v>0</v>
      </c>
      <c r="AP209" s="11" t="str">
        <f t="shared" si="8"/>
        <v>G*-FeMIX</v>
      </c>
      <c r="AQ209" s="3">
        <f t="shared" si="9"/>
        <v>0</v>
      </c>
    </row>
    <row r="210" spans="1:43" x14ac:dyDescent="0.25">
      <c r="A210" s="3">
        <f>mgL!A210</f>
        <v>207</v>
      </c>
      <c r="B210" s="3">
        <f>mgL!B210</f>
        <v>0</v>
      </c>
      <c r="C210" s="3">
        <f>mgL!C210</f>
        <v>0</v>
      </c>
      <c r="D210" s="3">
        <f>mgL!D210</f>
        <v>0</v>
      </c>
      <c r="E210" s="3">
        <f>mgL!E210</f>
        <v>0</v>
      </c>
      <c r="F210" s="3">
        <f>mgL!F210</f>
        <v>0</v>
      </c>
      <c r="G210" s="3">
        <f>mgL!G210</f>
        <v>0</v>
      </c>
      <c r="H210" s="3">
        <f>mgL!H210</f>
        <v>0</v>
      </c>
      <c r="I210" s="3">
        <f>mgL!I210</f>
        <v>0</v>
      </c>
      <c r="J210" s="3">
        <f>mgL!J210</f>
        <v>0</v>
      </c>
      <c r="K210" s="3">
        <f>mgL!K210</f>
        <v>0</v>
      </c>
      <c r="L210" s="3">
        <f>mgL!L210</f>
        <v>0</v>
      </c>
      <c r="M210" s="3">
        <f>IF(mgL!M210=0,7,mgL!M210)</f>
        <v>7</v>
      </c>
      <c r="N210" s="3">
        <f>IF(mgL!N210&lt;0.1,10,mgL!N210)</f>
        <v>10</v>
      </c>
      <c r="O210" s="4">
        <f>mgL!O210/22.989</f>
        <v>0</v>
      </c>
      <c r="P210" s="4">
        <f>mgL!P210/39.098</f>
        <v>0</v>
      </c>
      <c r="Q210" s="4">
        <f>mgL!Q210/24.305</f>
        <v>0</v>
      </c>
      <c r="R210" s="4">
        <f>mgL!R210/40.078</f>
        <v>0</v>
      </c>
      <c r="S210" s="4">
        <f>mgL!S210/(14.007+4*1.008)</f>
        <v>0</v>
      </c>
      <c r="T210" s="5">
        <f>mgL!T210/35.453</f>
        <v>0</v>
      </c>
      <c r="U210" s="5">
        <f>mgL!U210/(1.008+12.011+3*15.999)</f>
        <v>0</v>
      </c>
      <c r="V210" s="5">
        <f>mgL!V210/(12.011+3*15.999)</f>
        <v>0</v>
      </c>
      <c r="W210" s="5">
        <f>mgL!W210/(32.066+4*15.999)</f>
        <v>0</v>
      </c>
      <c r="X210" s="5">
        <f>mgL!X210/(14.007+3*15.999)</f>
        <v>0</v>
      </c>
      <c r="Y210" s="6">
        <f>mgL!Y210/(14.007+2*15.999)</f>
        <v>0</v>
      </c>
      <c r="Z210" s="6">
        <f>mgL!Z210/55.847</f>
        <v>0</v>
      </c>
      <c r="AA210" s="6">
        <f>mgL!AA210/54.931</f>
        <v>0</v>
      </c>
      <c r="AB210" s="6">
        <f>mgL!AB210/26.982</f>
        <v>0</v>
      </c>
      <c r="AC210" s="6">
        <f>mgL!AC210/(28.086+2*15.999)</f>
        <v>0</v>
      </c>
      <c r="AD210" s="6">
        <f>mgL!AD210/(30.974+4*15.999)</f>
        <v>0</v>
      </c>
      <c r="AE210" s="6">
        <f>mgL!AE210/30.974</f>
        <v>0</v>
      </c>
      <c r="AF210" s="6">
        <f>mgL!AF210/12.011</f>
        <v>0</v>
      </c>
      <c r="AG210" s="6">
        <f>mgL!AG210/18.998</f>
        <v>0</v>
      </c>
      <c r="AH210" s="6">
        <f>mgL!AH210/(32.066+1.008)</f>
        <v>0</v>
      </c>
      <c r="AI210" s="6">
        <f>mgL!AI210/207.2</f>
        <v>0</v>
      </c>
      <c r="AJ210" s="6">
        <f>mgL!AJ210/65.39</f>
        <v>0</v>
      </c>
      <c r="AK210" s="6">
        <f>mgL!AK210/112.411</f>
        <v>0</v>
      </c>
      <c r="AL210" s="10">
        <f>mgL!AL210/(2*15.999)</f>
        <v>0</v>
      </c>
      <c r="AM210" s="10">
        <f>mgL!AM210/(12.011+2*15.999)</f>
        <v>0</v>
      </c>
      <c r="AN210" s="10">
        <f>mgL!AN210/(2*1.008+32.066)</f>
        <v>0</v>
      </c>
      <c r="AO210" s="10">
        <f>mgL!AO210/(12.011+4*1.008)</f>
        <v>0</v>
      </c>
      <c r="AP210" s="11" t="str">
        <f t="shared" si="8"/>
        <v>G*-FeMIX</v>
      </c>
      <c r="AQ210" s="3">
        <f t="shared" si="9"/>
        <v>0</v>
      </c>
    </row>
    <row r="211" spans="1:43" x14ac:dyDescent="0.25">
      <c r="A211" s="3">
        <f>mgL!A211</f>
        <v>208</v>
      </c>
      <c r="B211" s="3">
        <f>mgL!B211</f>
        <v>0</v>
      </c>
      <c r="C211" s="3">
        <f>mgL!C211</f>
        <v>0</v>
      </c>
      <c r="D211" s="3">
        <f>mgL!D211</f>
        <v>0</v>
      </c>
      <c r="E211" s="3">
        <f>mgL!E211</f>
        <v>0</v>
      </c>
      <c r="F211" s="3">
        <f>mgL!F211</f>
        <v>0</v>
      </c>
      <c r="G211" s="3">
        <f>mgL!G211</f>
        <v>0</v>
      </c>
      <c r="H211" s="3">
        <f>mgL!H211</f>
        <v>0</v>
      </c>
      <c r="I211" s="3">
        <f>mgL!I211</f>
        <v>0</v>
      </c>
      <c r="J211" s="3">
        <f>mgL!J211</f>
        <v>0</v>
      </c>
      <c r="K211" s="3">
        <f>mgL!K211</f>
        <v>0</v>
      </c>
      <c r="L211" s="3">
        <f>mgL!L211</f>
        <v>0</v>
      </c>
      <c r="M211" s="3">
        <f>IF(mgL!M211=0,7,mgL!M211)</f>
        <v>7</v>
      </c>
      <c r="N211" s="3">
        <f>IF(mgL!N211&lt;0.1,10,mgL!N211)</f>
        <v>10</v>
      </c>
      <c r="O211" s="4">
        <f>mgL!O211/22.989</f>
        <v>0</v>
      </c>
      <c r="P211" s="4">
        <f>mgL!P211/39.098</f>
        <v>0</v>
      </c>
      <c r="Q211" s="4">
        <f>mgL!Q211/24.305</f>
        <v>0</v>
      </c>
      <c r="R211" s="4">
        <f>mgL!R211/40.078</f>
        <v>0</v>
      </c>
      <c r="S211" s="4">
        <f>mgL!S211/(14.007+4*1.008)</f>
        <v>0</v>
      </c>
      <c r="T211" s="5">
        <f>mgL!T211/35.453</f>
        <v>0</v>
      </c>
      <c r="U211" s="5">
        <f>mgL!U211/(1.008+12.011+3*15.999)</f>
        <v>0</v>
      </c>
      <c r="V211" s="5">
        <f>mgL!V211/(12.011+3*15.999)</f>
        <v>0</v>
      </c>
      <c r="W211" s="5">
        <f>mgL!W211/(32.066+4*15.999)</f>
        <v>0</v>
      </c>
      <c r="X211" s="5">
        <f>mgL!X211/(14.007+3*15.999)</f>
        <v>0</v>
      </c>
      <c r="Y211" s="6">
        <f>mgL!Y211/(14.007+2*15.999)</f>
        <v>0</v>
      </c>
      <c r="Z211" s="6">
        <f>mgL!Z211/55.847</f>
        <v>0</v>
      </c>
      <c r="AA211" s="6">
        <f>mgL!AA211/54.931</f>
        <v>0</v>
      </c>
      <c r="AB211" s="6">
        <f>mgL!AB211/26.982</f>
        <v>0</v>
      </c>
      <c r="AC211" s="6">
        <f>mgL!AC211/(28.086+2*15.999)</f>
        <v>0</v>
      </c>
      <c r="AD211" s="6">
        <f>mgL!AD211/(30.974+4*15.999)</f>
        <v>0</v>
      </c>
      <c r="AE211" s="6">
        <f>mgL!AE211/30.974</f>
        <v>0</v>
      </c>
      <c r="AF211" s="6">
        <f>mgL!AF211/12.011</f>
        <v>0</v>
      </c>
      <c r="AG211" s="6">
        <f>mgL!AG211/18.998</f>
        <v>0</v>
      </c>
      <c r="AH211" s="6">
        <f>mgL!AH211/(32.066+1.008)</f>
        <v>0</v>
      </c>
      <c r="AI211" s="6">
        <f>mgL!AI211/207.2</f>
        <v>0</v>
      </c>
      <c r="AJ211" s="6">
        <f>mgL!AJ211/65.39</f>
        <v>0</v>
      </c>
      <c r="AK211" s="6">
        <f>mgL!AK211/112.411</f>
        <v>0</v>
      </c>
      <c r="AL211" s="10">
        <f>mgL!AL211/(2*15.999)</f>
        <v>0</v>
      </c>
      <c r="AM211" s="10">
        <f>mgL!AM211/(12.011+2*15.999)</f>
        <v>0</v>
      </c>
      <c r="AN211" s="10">
        <f>mgL!AN211/(2*1.008+32.066)</f>
        <v>0</v>
      </c>
      <c r="AO211" s="10">
        <f>mgL!AO211/(12.011+4*1.008)</f>
        <v>0</v>
      </c>
      <c r="AP211" s="11" t="str">
        <f t="shared" si="8"/>
        <v>G*-FeMIX</v>
      </c>
      <c r="AQ211" s="3">
        <f t="shared" si="9"/>
        <v>0</v>
      </c>
    </row>
    <row r="212" spans="1:43" x14ac:dyDescent="0.25">
      <c r="A212" s="3">
        <f>mgL!A212</f>
        <v>209</v>
      </c>
      <c r="B212" s="3">
        <f>mgL!B212</f>
        <v>0</v>
      </c>
      <c r="C212" s="3">
        <f>mgL!C212</f>
        <v>0</v>
      </c>
      <c r="D212" s="3">
        <f>mgL!D212</f>
        <v>0</v>
      </c>
      <c r="E212" s="3">
        <f>mgL!E212</f>
        <v>0</v>
      </c>
      <c r="F212" s="3">
        <f>mgL!F212</f>
        <v>0</v>
      </c>
      <c r="G212" s="3">
        <f>mgL!G212</f>
        <v>0</v>
      </c>
      <c r="H212" s="3">
        <f>mgL!H212</f>
        <v>0</v>
      </c>
      <c r="I212" s="3">
        <f>mgL!I212</f>
        <v>0</v>
      </c>
      <c r="J212" s="3">
        <f>mgL!J212</f>
        <v>0</v>
      </c>
      <c r="K212" s="3">
        <f>mgL!K212</f>
        <v>0</v>
      </c>
      <c r="L212" s="3">
        <f>mgL!L212</f>
        <v>0</v>
      </c>
      <c r="M212" s="3">
        <f>IF(mgL!M212=0,7,mgL!M212)</f>
        <v>7</v>
      </c>
      <c r="N212" s="3">
        <f>IF(mgL!N212&lt;0.1,10,mgL!N212)</f>
        <v>10</v>
      </c>
      <c r="O212" s="4">
        <f>mgL!O212/22.989</f>
        <v>0</v>
      </c>
      <c r="P212" s="4">
        <f>mgL!P212/39.098</f>
        <v>0</v>
      </c>
      <c r="Q212" s="4">
        <f>mgL!Q212/24.305</f>
        <v>0</v>
      </c>
      <c r="R212" s="4">
        <f>mgL!R212/40.078</f>
        <v>0</v>
      </c>
      <c r="S212" s="4">
        <f>mgL!S212/(14.007+4*1.008)</f>
        <v>0</v>
      </c>
      <c r="T212" s="5">
        <f>mgL!T212/35.453</f>
        <v>0</v>
      </c>
      <c r="U212" s="5">
        <f>mgL!U212/(1.008+12.011+3*15.999)</f>
        <v>0</v>
      </c>
      <c r="V212" s="5">
        <f>mgL!V212/(12.011+3*15.999)</f>
        <v>0</v>
      </c>
      <c r="W212" s="5">
        <f>mgL!W212/(32.066+4*15.999)</f>
        <v>0</v>
      </c>
      <c r="X212" s="5">
        <f>mgL!X212/(14.007+3*15.999)</f>
        <v>0</v>
      </c>
      <c r="Y212" s="6">
        <f>mgL!Y212/(14.007+2*15.999)</f>
        <v>0</v>
      </c>
      <c r="Z212" s="6">
        <f>mgL!Z212/55.847</f>
        <v>0</v>
      </c>
      <c r="AA212" s="6">
        <f>mgL!AA212/54.931</f>
        <v>0</v>
      </c>
      <c r="AB212" s="6">
        <f>mgL!AB212/26.982</f>
        <v>0</v>
      </c>
      <c r="AC212" s="6">
        <f>mgL!AC212/(28.086+2*15.999)</f>
        <v>0</v>
      </c>
      <c r="AD212" s="6">
        <f>mgL!AD212/(30.974+4*15.999)</f>
        <v>0</v>
      </c>
      <c r="AE212" s="6">
        <f>mgL!AE212/30.974</f>
        <v>0</v>
      </c>
      <c r="AF212" s="6">
        <f>mgL!AF212/12.011</f>
        <v>0</v>
      </c>
      <c r="AG212" s="6">
        <f>mgL!AG212/18.998</f>
        <v>0</v>
      </c>
      <c r="AH212" s="6">
        <f>mgL!AH212/(32.066+1.008)</f>
        <v>0</v>
      </c>
      <c r="AI212" s="6">
        <f>mgL!AI212/207.2</f>
        <v>0</v>
      </c>
      <c r="AJ212" s="6">
        <f>mgL!AJ212/65.39</f>
        <v>0</v>
      </c>
      <c r="AK212" s="6">
        <f>mgL!AK212/112.411</f>
        <v>0</v>
      </c>
      <c r="AL212" s="10">
        <f>mgL!AL212/(2*15.999)</f>
        <v>0</v>
      </c>
      <c r="AM212" s="10">
        <f>mgL!AM212/(12.011+2*15.999)</f>
        <v>0</v>
      </c>
      <c r="AN212" s="10">
        <f>mgL!AN212/(2*1.008+32.066)</f>
        <v>0</v>
      </c>
      <c r="AO212" s="10">
        <f>mgL!AO212/(12.011+4*1.008)</f>
        <v>0</v>
      </c>
      <c r="AP212" s="11" t="str">
        <f t="shared" si="8"/>
        <v>G*-FeMIX</v>
      </c>
      <c r="AQ212" s="3">
        <f t="shared" si="9"/>
        <v>0</v>
      </c>
    </row>
    <row r="213" spans="1:43" x14ac:dyDescent="0.25">
      <c r="A213" s="3">
        <f>mgL!A213</f>
        <v>210</v>
      </c>
      <c r="B213" s="3">
        <f>mgL!B213</f>
        <v>0</v>
      </c>
      <c r="C213" s="3">
        <f>mgL!C213</f>
        <v>0</v>
      </c>
      <c r="D213" s="3">
        <f>mgL!D213</f>
        <v>0</v>
      </c>
      <c r="E213" s="3">
        <f>mgL!E213</f>
        <v>0</v>
      </c>
      <c r="F213" s="3">
        <f>mgL!F213</f>
        <v>0</v>
      </c>
      <c r="G213" s="3">
        <f>mgL!G213</f>
        <v>0</v>
      </c>
      <c r="H213" s="3">
        <f>mgL!H213</f>
        <v>0</v>
      </c>
      <c r="I213" s="3">
        <f>mgL!I213</f>
        <v>0</v>
      </c>
      <c r="J213" s="3">
        <f>mgL!J213</f>
        <v>0</v>
      </c>
      <c r="K213" s="3">
        <f>mgL!K213</f>
        <v>0</v>
      </c>
      <c r="L213" s="3">
        <f>mgL!L213</f>
        <v>0</v>
      </c>
      <c r="M213" s="3">
        <f>IF(mgL!M213=0,7,mgL!M213)</f>
        <v>7</v>
      </c>
      <c r="N213" s="3">
        <f>IF(mgL!N213&lt;0.1,10,mgL!N213)</f>
        <v>10</v>
      </c>
      <c r="O213" s="4">
        <f>mgL!O213/22.989</f>
        <v>0</v>
      </c>
      <c r="P213" s="4">
        <f>mgL!P213/39.098</f>
        <v>0</v>
      </c>
      <c r="Q213" s="4">
        <f>mgL!Q213/24.305</f>
        <v>0</v>
      </c>
      <c r="R213" s="4">
        <f>mgL!R213/40.078</f>
        <v>0</v>
      </c>
      <c r="S213" s="4">
        <f>mgL!S213/(14.007+4*1.008)</f>
        <v>0</v>
      </c>
      <c r="T213" s="5">
        <f>mgL!T213/35.453</f>
        <v>0</v>
      </c>
      <c r="U213" s="5">
        <f>mgL!U213/(1.008+12.011+3*15.999)</f>
        <v>0</v>
      </c>
      <c r="V213" s="5">
        <f>mgL!V213/(12.011+3*15.999)</f>
        <v>0</v>
      </c>
      <c r="W213" s="5">
        <f>mgL!W213/(32.066+4*15.999)</f>
        <v>0</v>
      </c>
      <c r="X213" s="5">
        <f>mgL!X213/(14.007+3*15.999)</f>
        <v>0</v>
      </c>
      <c r="Y213" s="6">
        <f>mgL!Y213/(14.007+2*15.999)</f>
        <v>0</v>
      </c>
      <c r="Z213" s="6">
        <f>mgL!Z213/55.847</f>
        <v>0</v>
      </c>
      <c r="AA213" s="6">
        <f>mgL!AA213/54.931</f>
        <v>0</v>
      </c>
      <c r="AB213" s="6">
        <f>mgL!AB213/26.982</f>
        <v>0</v>
      </c>
      <c r="AC213" s="6">
        <f>mgL!AC213/(28.086+2*15.999)</f>
        <v>0</v>
      </c>
      <c r="AD213" s="6">
        <f>mgL!AD213/(30.974+4*15.999)</f>
        <v>0</v>
      </c>
      <c r="AE213" s="6">
        <f>mgL!AE213/30.974</f>
        <v>0</v>
      </c>
      <c r="AF213" s="6">
        <f>mgL!AF213/12.011</f>
        <v>0</v>
      </c>
      <c r="AG213" s="6">
        <f>mgL!AG213/18.998</f>
        <v>0</v>
      </c>
      <c r="AH213" s="6">
        <f>mgL!AH213/(32.066+1.008)</f>
        <v>0</v>
      </c>
      <c r="AI213" s="6">
        <f>mgL!AI213/207.2</f>
        <v>0</v>
      </c>
      <c r="AJ213" s="6">
        <f>mgL!AJ213/65.39</f>
        <v>0</v>
      </c>
      <c r="AK213" s="6">
        <f>mgL!AK213/112.411</f>
        <v>0</v>
      </c>
      <c r="AL213" s="10">
        <f>mgL!AL213/(2*15.999)</f>
        <v>0</v>
      </c>
      <c r="AM213" s="10">
        <f>mgL!AM213/(12.011+2*15.999)</f>
        <v>0</v>
      </c>
      <c r="AN213" s="10">
        <f>mgL!AN213/(2*1.008+32.066)</f>
        <v>0</v>
      </c>
      <c r="AO213" s="10">
        <f>mgL!AO213/(12.011+4*1.008)</f>
        <v>0</v>
      </c>
      <c r="AP213" s="11" t="str">
        <f t="shared" si="8"/>
        <v>G*-FeMIX</v>
      </c>
      <c r="AQ213" s="3">
        <f t="shared" si="9"/>
        <v>0</v>
      </c>
    </row>
    <row r="214" spans="1:43" x14ac:dyDescent="0.25">
      <c r="A214" s="3">
        <f>mgL!A214</f>
        <v>211</v>
      </c>
      <c r="B214" s="3">
        <f>mgL!B214</f>
        <v>0</v>
      </c>
      <c r="C214" s="3">
        <f>mgL!C214</f>
        <v>0</v>
      </c>
      <c r="D214" s="3">
        <f>mgL!D214</f>
        <v>0</v>
      </c>
      <c r="E214" s="3">
        <f>mgL!E214</f>
        <v>0</v>
      </c>
      <c r="F214" s="3">
        <f>mgL!F214</f>
        <v>0</v>
      </c>
      <c r="G214" s="3">
        <f>mgL!G214</f>
        <v>0</v>
      </c>
      <c r="H214" s="3">
        <f>mgL!H214</f>
        <v>0</v>
      </c>
      <c r="I214" s="3">
        <f>mgL!I214</f>
        <v>0</v>
      </c>
      <c r="J214" s="3">
        <f>mgL!J214</f>
        <v>0</v>
      </c>
      <c r="K214" s="3">
        <f>mgL!K214</f>
        <v>0</v>
      </c>
      <c r="L214" s="3">
        <f>mgL!L214</f>
        <v>0</v>
      </c>
      <c r="M214" s="3">
        <f>IF(mgL!M214=0,7,mgL!M214)</f>
        <v>7</v>
      </c>
      <c r="N214" s="3">
        <f>IF(mgL!N214&lt;0.1,10,mgL!N214)</f>
        <v>10</v>
      </c>
      <c r="O214" s="4">
        <f>mgL!O214/22.989</f>
        <v>0</v>
      </c>
      <c r="P214" s="4">
        <f>mgL!P214/39.098</f>
        <v>0</v>
      </c>
      <c r="Q214" s="4">
        <f>mgL!Q214/24.305</f>
        <v>0</v>
      </c>
      <c r="R214" s="4">
        <f>mgL!R214/40.078</f>
        <v>0</v>
      </c>
      <c r="S214" s="4">
        <f>mgL!S214/(14.007+4*1.008)</f>
        <v>0</v>
      </c>
      <c r="T214" s="5">
        <f>mgL!T214/35.453</f>
        <v>0</v>
      </c>
      <c r="U214" s="5">
        <f>mgL!U214/(1.008+12.011+3*15.999)</f>
        <v>0</v>
      </c>
      <c r="V214" s="5">
        <f>mgL!V214/(12.011+3*15.999)</f>
        <v>0</v>
      </c>
      <c r="W214" s="5">
        <f>mgL!W214/(32.066+4*15.999)</f>
        <v>0</v>
      </c>
      <c r="X214" s="5">
        <f>mgL!X214/(14.007+3*15.999)</f>
        <v>0</v>
      </c>
      <c r="Y214" s="6">
        <f>mgL!Y214/(14.007+2*15.999)</f>
        <v>0</v>
      </c>
      <c r="Z214" s="6">
        <f>mgL!Z214/55.847</f>
        <v>0</v>
      </c>
      <c r="AA214" s="6">
        <f>mgL!AA214/54.931</f>
        <v>0</v>
      </c>
      <c r="AB214" s="6">
        <f>mgL!AB214/26.982</f>
        <v>0</v>
      </c>
      <c r="AC214" s="6">
        <f>mgL!AC214/(28.086+2*15.999)</f>
        <v>0</v>
      </c>
      <c r="AD214" s="6">
        <f>mgL!AD214/(30.974+4*15.999)</f>
        <v>0</v>
      </c>
      <c r="AE214" s="6">
        <f>mgL!AE214/30.974</f>
        <v>0</v>
      </c>
      <c r="AF214" s="6">
        <f>mgL!AF214/12.011</f>
        <v>0</v>
      </c>
      <c r="AG214" s="6">
        <f>mgL!AG214/18.998</f>
        <v>0</v>
      </c>
      <c r="AH214" s="6">
        <f>mgL!AH214/(32.066+1.008)</f>
        <v>0</v>
      </c>
      <c r="AI214" s="6">
        <f>mgL!AI214/207.2</f>
        <v>0</v>
      </c>
      <c r="AJ214" s="6">
        <f>mgL!AJ214/65.39</f>
        <v>0</v>
      </c>
      <c r="AK214" s="6">
        <f>mgL!AK214/112.411</f>
        <v>0</v>
      </c>
      <c r="AL214" s="10">
        <f>mgL!AL214/(2*15.999)</f>
        <v>0</v>
      </c>
      <c r="AM214" s="10">
        <f>mgL!AM214/(12.011+2*15.999)</f>
        <v>0</v>
      </c>
      <c r="AN214" s="10">
        <f>mgL!AN214/(2*1.008+32.066)</f>
        <v>0</v>
      </c>
      <c r="AO214" s="10">
        <f>mgL!AO214/(12.011+4*1.008)</f>
        <v>0</v>
      </c>
      <c r="AP214" s="11" t="str">
        <f t="shared" si="8"/>
        <v>G*-FeMIX</v>
      </c>
      <c r="AQ214" s="3">
        <f t="shared" si="9"/>
        <v>0</v>
      </c>
    </row>
    <row r="215" spans="1:43" x14ac:dyDescent="0.25">
      <c r="A215" s="3">
        <f>mgL!A215</f>
        <v>212</v>
      </c>
      <c r="B215" s="3">
        <f>mgL!B215</f>
        <v>0</v>
      </c>
      <c r="C215" s="3">
        <f>mgL!C215</f>
        <v>0</v>
      </c>
      <c r="D215" s="3">
        <f>mgL!D215</f>
        <v>0</v>
      </c>
      <c r="E215" s="3">
        <f>mgL!E215</f>
        <v>0</v>
      </c>
      <c r="F215" s="3">
        <f>mgL!F215</f>
        <v>0</v>
      </c>
      <c r="G215" s="3">
        <f>mgL!G215</f>
        <v>0</v>
      </c>
      <c r="H215" s="3">
        <f>mgL!H215</f>
        <v>0</v>
      </c>
      <c r="I215" s="3">
        <f>mgL!I215</f>
        <v>0</v>
      </c>
      <c r="J215" s="3">
        <f>mgL!J215</f>
        <v>0</v>
      </c>
      <c r="K215" s="3">
        <f>mgL!K215</f>
        <v>0</v>
      </c>
      <c r="L215" s="3">
        <f>mgL!L215</f>
        <v>0</v>
      </c>
      <c r="M215" s="3">
        <f>IF(mgL!M215=0,7,mgL!M215)</f>
        <v>7</v>
      </c>
      <c r="N215" s="3">
        <f>IF(mgL!N215&lt;0.1,10,mgL!N215)</f>
        <v>10</v>
      </c>
      <c r="O215" s="4">
        <f>mgL!O215/22.989</f>
        <v>0</v>
      </c>
      <c r="P215" s="4">
        <f>mgL!P215/39.098</f>
        <v>0</v>
      </c>
      <c r="Q215" s="4">
        <f>mgL!Q215/24.305</f>
        <v>0</v>
      </c>
      <c r="R215" s="4">
        <f>mgL!R215/40.078</f>
        <v>0</v>
      </c>
      <c r="S215" s="4">
        <f>mgL!S215/(14.007+4*1.008)</f>
        <v>0</v>
      </c>
      <c r="T215" s="5">
        <f>mgL!T215/35.453</f>
        <v>0</v>
      </c>
      <c r="U215" s="5">
        <f>mgL!U215/(1.008+12.011+3*15.999)</f>
        <v>0</v>
      </c>
      <c r="V215" s="5">
        <f>mgL!V215/(12.011+3*15.999)</f>
        <v>0</v>
      </c>
      <c r="W215" s="5">
        <f>mgL!W215/(32.066+4*15.999)</f>
        <v>0</v>
      </c>
      <c r="X215" s="5">
        <f>mgL!X215/(14.007+3*15.999)</f>
        <v>0</v>
      </c>
      <c r="Y215" s="6">
        <f>mgL!Y215/(14.007+2*15.999)</f>
        <v>0</v>
      </c>
      <c r="Z215" s="6">
        <f>mgL!Z215/55.847</f>
        <v>0</v>
      </c>
      <c r="AA215" s="6">
        <f>mgL!AA215/54.931</f>
        <v>0</v>
      </c>
      <c r="AB215" s="6">
        <f>mgL!AB215/26.982</f>
        <v>0</v>
      </c>
      <c r="AC215" s="6">
        <f>mgL!AC215/(28.086+2*15.999)</f>
        <v>0</v>
      </c>
      <c r="AD215" s="6">
        <f>mgL!AD215/(30.974+4*15.999)</f>
        <v>0</v>
      </c>
      <c r="AE215" s="6">
        <f>mgL!AE215/30.974</f>
        <v>0</v>
      </c>
      <c r="AF215" s="6">
        <f>mgL!AF215/12.011</f>
        <v>0</v>
      </c>
      <c r="AG215" s="6">
        <f>mgL!AG215/18.998</f>
        <v>0</v>
      </c>
      <c r="AH215" s="6">
        <f>mgL!AH215/(32.066+1.008)</f>
        <v>0</v>
      </c>
      <c r="AI215" s="6">
        <f>mgL!AI215/207.2</f>
        <v>0</v>
      </c>
      <c r="AJ215" s="6">
        <f>mgL!AJ215/65.39</f>
        <v>0</v>
      </c>
      <c r="AK215" s="6">
        <f>mgL!AK215/112.411</f>
        <v>0</v>
      </c>
      <c r="AL215" s="10">
        <f>mgL!AL215/(2*15.999)</f>
        <v>0</v>
      </c>
      <c r="AM215" s="10">
        <f>mgL!AM215/(12.011+2*15.999)</f>
        <v>0</v>
      </c>
      <c r="AN215" s="10">
        <f>mgL!AN215/(2*1.008+32.066)</f>
        <v>0</v>
      </c>
      <c r="AO215" s="10">
        <f>mgL!AO215/(12.011+4*1.008)</f>
        <v>0</v>
      </c>
      <c r="AP215" s="11" t="str">
        <f t="shared" si="8"/>
        <v>G*-FeMIX</v>
      </c>
      <c r="AQ215" s="3">
        <f t="shared" si="9"/>
        <v>0</v>
      </c>
    </row>
    <row r="216" spans="1:43" x14ac:dyDescent="0.25">
      <c r="A216" s="3">
        <f>mgL!A216</f>
        <v>213</v>
      </c>
      <c r="B216" s="3">
        <f>mgL!B216</f>
        <v>0</v>
      </c>
      <c r="C216" s="3">
        <f>mgL!C216</f>
        <v>0</v>
      </c>
      <c r="D216" s="3">
        <f>mgL!D216</f>
        <v>0</v>
      </c>
      <c r="E216" s="3">
        <f>mgL!E216</f>
        <v>0</v>
      </c>
      <c r="F216" s="3">
        <f>mgL!F216</f>
        <v>0</v>
      </c>
      <c r="G216" s="3">
        <f>mgL!G216</f>
        <v>0</v>
      </c>
      <c r="H216" s="3">
        <f>mgL!H216</f>
        <v>0</v>
      </c>
      <c r="I216" s="3">
        <f>mgL!I216</f>
        <v>0</v>
      </c>
      <c r="J216" s="3">
        <f>mgL!J216</f>
        <v>0</v>
      </c>
      <c r="K216" s="3">
        <f>mgL!K216</f>
        <v>0</v>
      </c>
      <c r="L216" s="3">
        <f>mgL!L216</f>
        <v>0</v>
      </c>
      <c r="M216" s="3">
        <f>IF(mgL!M216=0,7,mgL!M216)</f>
        <v>7</v>
      </c>
      <c r="N216" s="3">
        <f>IF(mgL!N216&lt;0.1,10,mgL!N216)</f>
        <v>10</v>
      </c>
      <c r="O216" s="4">
        <f>mgL!O216/22.989</f>
        <v>0</v>
      </c>
      <c r="P216" s="4">
        <f>mgL!P216/39.098</f>
        <v>0</v>
      </c>
      <c r="Q216" s="4">
        <f>mgL!Q216/24.305</f>
        <v>0</v>
      </c>
      <c r="R216" s="4">
        <f>mgL!R216/40.078</f>
        <v>0</v>
      </c>
      <c r="S216" s="4">
        <f>mgL!S216/(14.007+4*1.008)</f>
        <v>0</v>
      </c>
      <c r="T216" s="5">
        <f>mgL!T216/35.453</f>
        <v>0</v>
      </c>
      <c r="U216" s="5">
        <f>mgL!U216/(1.008+12.011+3*15.999)</f>
        <v>0</v>
      </c>
      <c r="V216" s="5">
        <f>mgL!V216/(12.011+3*15.999)</f>
        <v>0</v>
      </c>
      <c r="W216" s="5">
        <f>mgL!W216/(32.066+4*15.999)</f>
        <v>0</v>
      </c>
      <c r="X216" s="5">
        <f>mgL!X216/(14.007+3*15.999)</f>
        <v>0</v>
      </c>
      <c r="Y216" s="6">
        <f>mgL!Y216/(14.007+2*15.999)</f>
        <v>0</v>
      </c>
      <c r="Z216" s="6">
        <f>mgL!Z216/55.847</f>
        <v>0</v>
      </c>
      <c r="AA216" s="6">
        <f>mgL!AA216/54.931</f>
        <v>0</v>
      </c>
      <c r="AB216" s="6">
        <f>mgL!AB216/26.982</f>
        <v>0</v>
      </c>
      <c r="AC216" s="6">
        <f>mgL!AC216/(28.086+2*15.999)</f>
        <v>0</v>
      </c>
      <c r="AD216" s="6">
        <f>mgL!AD216/(30.974+4*15.999)</f>
        <v>0</v>
      </c>
      <c r="AE216" s="6">
        <f>mgL!AE216/30.974</f>
        <v>0</v>
      </c>
      <c r="AF216" s="6">
        <f>mgL!AF216/12.011</f>
        <v>0</v>
      </c>
      <c r="AG216" s="6">
        <f>mgL!AG216/18.998</f>
        <v>0</v>
      </c>
      <c r="AH216" s="6">
        <f>mgL!AH216/(32.066+1.008)</f>
        <v>0</v>
      </c>
      <c r="AI216" s="6">
        <f>mgL!AI216/207.2</f>
        <v>0</v>
      </c>
      <c r="AJ216" s="6">
        <f>mgL!AJ216/65.39</f>
        <v>0</v>
      </c>
      <c r="AK216" s="6">
        <f>mgL!AK216/112.411</f>
        <v>0</v>
      </c>
      <c r="AL216" s="10">
        <f>mgL!AL216/(2*15.999)</f>
        <v>0</v>
      </c>
      <c r="AM216" s="10">
        <f>mgL!AM216/(12.011+2*15.999)</f>
        <v>0</v>
      </c>
      <c r="AN216" s="10">
        <f>mgL!AN216/(2*1.008+32.066)</f>
        <v>0</v>
      </c>
      <c r="AO216" s="10">
        <f>mgL!AO216/(12.011+4*1.008)</f>
        <v>0</v>
      </c>
      <c r="AP216" s="11" t="str">
        <f t="shared" si="8"/>
        <v>G*-FeMIX</v>
      </c>
      <c r="AQ216" s="3">
        <f t="shared" si="9"/>
        <v>0</v>
      </c>
    </row>
    <row r="217" spans="1:43" x14ac:dyDescent="0.25">
      <c r="A217" s="3">
        <f>mgL!A217</f>
        <v>214</v>
      </c>
      <c r="B217" s="3">
        <f>mgL!B217</f>
        <v>0</v>
      </c>
      <c r="C217" s="3">
        <f>mgL!C217</f>
        <v>0</v>
      </c>
      <c r="D217" s="3">
        <f>mgL!D217</f>
        <v>0</v>
      </c>
      <c r="E217" s="3">
        <f>mgL!E217</f>
        <v>0</v>
      </c>
      <c r="F217" s="3">
        <f>mgL!F217</f>
        <v>0</v>
      </c>
      <c r="G217" s="3">
        <f>mgL!G217</f>
        <v>0</v>
      </c>
      <c r="H217" s="3">
        <f>mgL!H217</f>
        <v>0</v>
      </c>
      <c r="I217" s="3">
        <f>mgL!I217</f>
        <v>0</v>
      </c>
      <c r="J217" s="3">
        <f>mgL!J217</f>
        <v>0</v>
      </c>
      <c r="K217" s="3">
        <f>mgL!K217</f>
        <v>0</v>
      </c>
      <c r="L217" s="3">
        <f>mgL!L217</f>
        <v>0</v>
      </c>
      <c r="M217" s="3">
        <f>IF(mgL!M217=0,7,mgL!M217)</f>
        <v>7</v>
      </c>
      <c r="N217" s="3">
        <f>IF(mgL!N217&lt;0.1,10,mgL!N217)</f>
        <v>10</v>
      </c>
      <c r="O217" s="4">
        <f>mgL!O217/22.989</f>
        <v>0</v>
      </c>
      <c r="P217" s="4">
        <f>mgL!P217/39.098</f>
        <v>0</v>
      </c>
      <c r="Q217" s="4">
        <f>mgL!Q217/24.305</f>
        <v>0</v>
      </c>
      <c r="R217" s="4">
        <f>mgL!R217/40.078</f>
        <v>0</v>
      </c>
      <c r="S217" s="4">
        <f>mgL!S217/(14.007+4*1.008)</f>
        <v>0</v>
      </c>
      <c r="T217" s="5">
        <f>mgL!T217/35.453</f>
        <v>0</v>
      </c>
      <c r="U217" s="5">
        <f>mgL!U217/(1.008+12.011+3*15.999)</f>
        <v>0</v>
      </c>
      <c r="V217" s="5">
        <f>mgL!V217/(12.011+3*15.999)</f>
        <v>0</v>
      </c>
      <c r="W217" s="5">
        <f>mgL!W217/(32.066+4*15.999)</f>
        <v>0</v>
      </c>
      <c r="X217" s="5">
        <f>mgL!X217/(14.007+3*15.999)</f>
        <v>0</v>
      </c>
      <c r="Y217" s="6">
        <f>mgL!Y217/(14.007+2*15.999)</f>
        <v>0</v>
      </c>
      <c r="Z217" s="6">
        <f>mgL!Z217/55.847</f>
        <v>0</v>
      </c>
      <c r="AA217" s="6">
        <f>mgL!AA217/54.931</f>
        <v>0</v>
      </c>
      <c r="AB217" s="6">
        <f>mgL!AB217/26.982</f>
        <v>0</v>
      </c>
      <c r="AC217" s="6">
        <f>mgL!AC217/(28.086+2*15.999)</f>
        <v>0</v>
      </c>
      <c r="AD217" s="6">
        <f>mgL!AD217/(30.974+4*15.999)</f>
        <v>0</v>
      </c>
      <c r="AE217" s="6">
        <f>mgL!AE217/30.974</f>
        <v>0</v>
      </c>
      <c r="AF217" s="6">
        <f>mgL!AF217/12.011</f>
        <v>0</v>
      </c>
      <c r="AG217" s="6">
        <f>mgL!AG217/18.998</f>
        <v>0</v>
      </c>
      <c r="AH217" s="6">
        <f>mgL!AH217/(32.066+1.008)</f>
        <v>0</v>
      </c>
      <c r="AI217" s="6">
        <f>mgL!AI217/207.2</f>
        <v>0</v>
      </c>
      <c r="AJ217" s="6">
        <f>mgL!AJ217/65.39</f>
        <v>0</v>
      </c>
      <c r="AK217" s="6">
        <f>mgL!AK217/112.411</f>
        <v>0</v>
      </c>
      <c r="AL217" s="10">
        <f>mgL!AL217/(2*15.999)</f>
        <v>0</v>
      </c>
      <c r="AM217" s="10">
        <f>mgL!AM217/(12.011+2*15.999)</f>
        <v>0</v>
      </c>
      <c r="AN217" s="10">
        <f>mgL!AN217/(2*1.008+32.066)</f>
        <v>0</v>
      </c>
      <c r="AO217" s="10">
        <f>mgL!AO217/(12.011+4*1.008)</f>
        <v>0</v>
      </c>
      <c r="AP217" s="11" t="str">
        <f t="shared" si="8"/>
        <v>G*-FeMIX</v>
      </c>
      <c r="AQ217" s="3">
        <f t="shared" si="9"/>
        <v>0</v>
      </c>
    </row>
    <row r="218" spans="1:43" x14ac:dyDescent="0.25">
      <c r="A218" s="3">
        <f>mgL!A218</f>
        <v>215</v>
      </c>
      <c r="B218" s="3">
        <f>mgL!B218</f>
        <v>0</v>
      </c>
      <c r="C218" s="3">
        <f>mgL!C218</f>
        <v>0</v>
      </c>
      <c r="D218" s="3">
        <f>mgL!D218</f>
        <v>0</v>
      </c>
      <c r="E218" s="3">
        <f>mgL!E218</f>
        <v>0</v>
      </c>
      <c r="F218" s="3">
        <f>mgL!F218</f>
        <v>0</v>
      </c>
      <c r="G218" s="3">
        <f>mgL!G218</f>
        <v>0</v>
      </c>
      <c r="H218" s="3">
        <f>mgL!H218</f>
        <v>0</v>
      </c>
      <c r="I218" s="3">
        <f>mgL!I218</f>
        <v>0</v>
      </c>
      <c r="J218" s="3">
        <f>mgL!J218</f>
        <v>0</v>
      </c>
      <c r="K218" s="3">
        <f>mgL!K218</f>
        <v>0</v>
      </c>
      <c r="L218" s="3">
        <f>mgL!L218</f>
        <v>0</v>
      </c>
      <c r="M218" s="3">
        <f>IF(mgL!M218=0,7,mgL!M218)</f>
        <v>7</v>
      </c>
      <c r="N218" s="3">
        <f>IF(mgL!N218&lt;0.1,10,mgL!N218)</f>
        <v>10</v>
      </c>
      <c r="O218" s="4">
        <f>mgL!O218/22.989</f>
        <v>0</v>
      </c>
      <c r="P218" s="4">
        <f>mgL!P218/39.098</f>
        <v>0</v>
      </c>
      <c r="Q218" s="4">
        <f>mgL!Q218/24.305</f>
        <v>0</v>
      </c>
      <c r="R218" s="4">
        <f>mgL!R218/40.078</f>
        <v>0</v>
      </c>
      <c r="S218" s="4">
        <f>mgL!S218/(14.007+4*1.008)</f>
        <v>0</v>
      </c>
      <c r="T218" s="5">
        <f>mgL!T218/35.453</f>
        <v>0</v>
      </c>
      <c r="U218" s="5">
        <f>mgL!U218/(1.008+12.011+3*15.999)</f>
        <v>0</v>
      </c>
      <c r="V218" s="5">
        <f>mgL!V218/(12.011+3*15.999)</f>
        <v>0</v>
      </c>
      <c r="W218" s="5">
        <f>mgL!W218/(32.066+4*15.999)</f>
        <v>0</v>
      </c>
      <c r="X218" s="5">
        <f>mgL!X218/(14.007+3*15.999)</f>
        <v>0</v>
      </c>
      <c r="Y218" s="6">
        <f>mgL!Y218/(14.007+2*15.999)</f>
        <v>0</v>
      </c>
      <c r="Z218" s="6">
        <f>mgL!Z218/55.847</f>
        <v>0</v>
      </c>
      <c r="AA218" s="6">
        <f>mgL!AA218/54.931</f>
        <v>0</v>
      </c>
      <c r="AB218" s="6">
        <f>mgL!AB218/26.982</f>
        <v>0</v>
      </c>
      <c r="AC218" s="6">
        <f>mgL!AC218/(28.086+2*15.999)</f>
        <v>0</v>
      </c>
      <c r="AD218" s="6">
        <f>mgL!AD218/(30.974+4*15.999)</f>
        <v>0</v>
      </c>
      <c r="AE218" s="6">
        <f>mgL!AE218/30.974</f>
        <v>0</v>
      </c>
      <c r="AF218" s="6">
        <f>mgL!AF218/12.011</f>
        <v>0</v>
      </c>
      <c r="AG218" s="6">
        <f>mgL!AG218/18.998</f>
        <v>0</v>
      </c>
      <c r="AH218" s="6">
        <f>mgL!AH218/(32.066+1.008)</f>
        <v>0</v>
      </c>
      <c r="AI218" s="6">
        <f>mgL!AI218/207.2</f>
        <v>0</v>
      </c>
      <c r="AJ218" s="6">
        <f>mgL!AJ218/65.39</f>
        <v>0</v>
      </c>
      <c r="AK218" s="6">
        <f>mgL!AK218/112.411</f>
        <v>0</v>
      </c>
      <c r="AL218" s="10">
        <f>mgL!AL218/(2*15.999)</f>
        <v>0</v>
      </c>
      <c r="AM218" s="10">
        <f>mgL!AM218/(12.011+2*15.999)</f>
        <v>0</v>
      </c>
      <c r="AN218" s="10">
        <f>mgL!AN218/(2*1.008+32.066)</f>
        <v>0</v>
      </c>
      <c r="AO218" s="10">
        <f>mgL!AO218/(12.011+4*1.008)</f>
        <v>0</v>
      </c>
      <c r="AP218" s="11" t="str">
        <f t="shared" si="8"/>
        <v>G*-FeMIX</v>
      </c>
      <c r="AQ218" s="3">
        <f t="shared" si="9"/>
        <v>0</v>
      </c>
    </row>
    <row r="219" spans="1:43" x14ac:dyDescent="0.25">
      <c r="A219" s="3">
        <f>mgL!A219</f>
        <v>216</v>
      </c>
      <c r="B219" s="3">
        <f>mgL!B219</f>
        <v>0</v>
      </c>
      <c r="C219" s="3">
        <f>mgL!C219</f>
        <v>0</v>
      </c>
      <c r="D219" s="3">
        <f>mgL!D219</f>
        <v>0</v>
      </c>
      <c r="E219" s="3">
        <f>mgL!E219</f>
        <v>0</v>
      </c>
      <c r="F219" s="3">
        <f>mgL!F219</f>
        <v>0</v>
      </c>
      <c r="G219" s="3">
        <f>mgL!G219</f>
        <v>0</v>
      </c>
      <c r="H219" s="3">
        <f>mgL!H219</f>
        <v>0</v>
      </c>
      <c r="I219" s="3">
        <f>mgL!I219</f>
        <v>0</v>
      </c>
      <c r="J219" s="3">
        <f>mgL!J219</f>
        <v>0</v>
      </c>
      <c r="K219" s="3">
        <f>mgL!K219</f>
        <v>0</v>
      </c>
      <c r="L219" s="3">
        <f>mgL!L219</f>
        <v>0</v>
      </c>
      <c r="M219" s="3">
        <f>IF(mgL!M219=0,7,mgL!M219)</f>
        <v>7</v>
      </c>
      <c r="N219" s="3">
        <f>IF(mgL!N219&lt;0.1,10,mgL!N219)</f>
        <v>10</v>
      </c>
      <c r="O219" s="4">
        <f>mgL!O219/22.989</f>
        <v>0</v>
      </c>
      <c r="P219" s="4">
        <f>mgL!P219/39.098</f>
        <v>0</v>
      </c>
      <c r="Q219" s="4">
        <f>mgL!Q219/24.305</f>
        <v>0</v>
      </c>
      <c r="R219" s="4">
        <f>mgL!R219/40.078</f>
        <v>0</v>
      </c>
      <c r="S219" s="4">
        <f>mgL!S219/(14.007+4*1.008)</f>
        <v>0</v>
      </c>
      <c r="T219" s="5">
        <f>mgL!T219/35.453</f>
        <v>0</v>
      </c>
      <c r="U219" s="5">
        <f>mgL!U219/(1.008+12.011+3*15.999)</f>
        <v>0</v>
      </c>
      <c r="V219" s="5">
        <f>mgL!V219/(12.011+3*15.999)</f>
        <v>0</v>
      </c>
      <c r="W219" s="5">
        <f>mgL!W219/(32.066+4*15.999)</f>
        <v>0</v>
      </c>
      <c r="X219" s="5">
        <f>mgL!X219/(14.007+3*15.999)</f>
        <v>0</v>
      </c>
      <c r="Y219" s="6">
        <f>mgL!Y219/(14.007+2*15.999)</f>
        <v>0</v>
      </c>
      <c r="Z219" s="6">
        <f>mgL!Z219/55.847</f>
        <v>0</v>
      </c>
      <c r="AA219" s="6">
        <f>mgL!AA219/54.931</f>
        <v>0</v>
      </c>
      <c r="AB219" s="6">
        <f>mgL!AB219/26.982</f>
        <v>0</v>
      </c>
      <c r="AC219" s="6">
        <f>mgL!AC219/(28.086+2*15.999)</f>
        <v>0</v>
      </c>
      <c r="AD219" s="6">
        <f>mgL!AD219/(30.974+4*15.999)</f>
        <v>0</v>
      </c>
      <c r="AE219" s="6">
        <f>mgL!AE219/30.974</f>
        <v>0</v>
      </c>
      <c r="AF219" s="6">
        <f>mgL!AF219/12.011</f>
        <v>0</v>
      </c>
      <c r="AG219" s="6">
        <f>mgL!AG219/18.998</f>
        <v>0</v>
      </c>
      <c r="AH219" s="6">
        <f>mgL!AH219/(32.066+1.008)</f>
        <v>0</v>
      </c>
      <c r="AI219" s="6">
        <f>mgL!AI219/207.2</f>
        <v>0</v>
      </c>
      <c r="AJ219" s="6">
        <f>mgL!AJ219/65.39</f>
        <v>0</v>
      </c>
      <c r="AK219" s="6">
        <f>mgL!AK219/112.411</f>
        <v>0</v>
      </c>
      <c r="AL219" s="10">
        <f>mgL!AL219/(2*15.999)</f>
        <v>0</v>
      </c>
      <c r="AM219" s="10">
        <f>mgL!AM219/(12.011+2*15.999)</f>
        <v>0</v>
      </c>
      <c r="AN219" s="10">
        <f>mgL!AN219/(2*1.008+32.066)</f>
        <v>0</v>
      </c>
      <c r="AO219" s="10">
        <f>mgL!AO219/(12.011+4*1.008)</f>
        <v>0</v>
      </c>
      <c r="AP219" s="11" t="str">
        <f t="shared" si="8"/>
        <v>G*-FeMIX</v>
      </c>
      <c r="AQ219" s="3">
        <f t="shared" si="9"/>
        <v>0</v>
      </c>
    </row>
    <row r="220" spans="1:43" x14ac:dyDescent="0.25">
      <c r="A220" s="3">
        <f>mgL!A220</f>
        <v>217</v>
      </c>
      <c r="B220" s="3">
        <f>mgL!B220</f>
        <v>0</v>
      </c>
      <c r="C220" s="3">
        <f>mgL!C220</f>
        <v>0</v>
      </c>
      <c r="D220" s="3">
        <f>mgL!D220</f>
        <v>0</v>
      </c>
      <c r="E220" s="3">
        <f>mgL!E220</f>
        <v>0</v>
      </c>
      <c r="F220" s="3">
        <f>mgL!F220</f>
        <v>0</v>
      </c>
      <c r="G220" s="3">
        <f>mgL!G220</f>
        <v>0</v>
      </c>
      <c r="H220" s="3">
        <f>mgL!H220</f>
        <v>0</v>
      </c>
      <c r="I220" s="3">
        <f>mgL!I220</f>
        <v>0</v>
      </c>
      <c r="J220" s="3">
        <f>mgL!J220</f>
        <v>0</v>
      </c>
      <c r="K220" s="3">
        <f>mgL!K220</f>
        <v>0</v>
      </c>
      <c r="L220" s="3">
        <f>mgL!L220</f>
        <v>0</v>
      </c>
      <c r="M220" s="3">
        <f>IF(mgL!M220=0,7,mgL!M220)</f>
        <v>7</v>
      </c>
      <c r="N220" s="3">
        <f>IF(mgL!N220&lt;0.1,10,mgL!N220)</f>
        <v>10</v>
      </c>
      <c r="O220" s="4">
        <f>mgL!O220/22.989</f>
        <v>0</v>
      </c>
      <c r="P220" s="4">
        <f>mgL!P220/39.098</f>
        <v>0</v>
      </c>
      <c r="Q220" s="4">
        <f>mgL!Q220/24.305</f>
        <v>0</v>
      </c>
      <c r="R220" s="4">
        <f>mgL!R220/40.078</f>
        <v>0</v>
      </c>
      <c r="S220" s="4">
        <f>mgL!S220/(14.007+4*1.008)</f>
        <v>0</v>
      </c>
      <c r="T220" s="5">
        <f>mgL!T220/35.453</f>
        <v>0</v>
      </c>
      <c r="U220" s="5">
        <f>mgL!U220/(1.008+12.011+3*15.999)</f>
        <v>0</v>
      </c>
      <c r="V220" s="5">
        <f>mgL!V220/(12.011+3*15.999)</f>
        <v>0</v>
      </c>
      <c r="W220" s="5">
        <f>mgL!W220/(32.066+4*15.999)</f>
        <v>0</v>
      </c>
      <c r="X220" s="5">
        <f>mgL!X220/(14.007+3*15.999)</f>
        <v>0</v>
      </c>
      <c r="Y220" s="6">
        <f>mgL!Y220/(14.007+2*15.999)</f>
        <v>0</v>
      </c>
      <c r="Z220" s="6">
        <f>mgL!Z220/55.847</f>
        <v>0</v>
      </c>
      <c r="AA220" s="6">
        <f>mgL!AA220/54.931</f>
        <v>0</v>
      </c>
      <c r="AB220" s="6">
        <f>mgL!AB220/26.982</f>
        <v>0</v>
      </c>
      <c r="AC220" s="6">
        <f>mgL!AC220/(28.086+2*15.999)</f>
        <v>0</v>
      </c>
      <c r="AD220" s="6">
        <f>mgL!AD220/(30.974+4*15.999)</f>
        <v>0</v>
      </c>
      <c r="AE220" s="6">
        <f>mgL!AE220/30.974</f>
        <v>0</v>
      </c>
      <c r="AF220" s="6">
        <f>mgL!AF220/12.011</f>
        <v>0</v>
      </c>
      <c r="AG220" s="6">
        <f>mgL!AG220/18.998</f>
        <v>0</v>
      </c>
      <c r="AH220" s="6">
        <f>mgL!AH220/(32.066+1.008)</f>
        <v>0</v>
      </c>
      <c r="AI220" s="6">
        <f>mgL!AI220/207.2</f>
        <v>0</v>
      </c>
      <c r="AJ220" s="6">
        <f>mgL!AJ220/65.39</f>
        <v>0</v>
      </c>
      <c r="AK220" s="6">
        <f>mgL!AK220/112.411</f>
        <v>0</v>
      </c>
      <c r="AL220" s="10">
        <f>mgL!AL220/(2*15.999)</f>
        <v>0</v>
      </c>
      <c r="AM220" s="10">
        <f>mgL!AM220/(12.011+2*15.999)</f>
        <v>0</v>
      </c>
      <c r="AN220" s="10">
        <f>mgL!AN220/(2*1.008+32.066)</f>
        <v>0</v>
      </c>
      <c r="AO220" s="10">
        <f>mgL!AO220/(12.011+4*1.008)</f>
        <v>0</v>
      </c>
      <c r="AP220" s="11" t="str">
        <f t="shared" si="8"/>
        <v>G*-FeMIX</v>
      </c>
      <c r="AQ220" s="3">
        <f t="shared" si="9"/>
        <v>0</v>
      </c>
    </row>
    <row r="221" spans="1:43" x14ac:dyDescent="0.25">
      <c r="A221" s="3">
        <f>mgL!A221</f>
        <v>218</v>
      </c>
      <c r="B221" s="3">
        <f>mgL!B221</f>
        <v>0</v>
      </c>
      <c r="C221" s="3">
        <f>mgL!C221</f>
        <v>0</v>
      </c>
      <c r="D221" s="3">
        <f>mgL!D221</f>
        <v>0</v>
      </c>
      <c r="E221" s="3">
        <f>mgL!E221</f>
        <v>0</v>
      </c>
      <c r="F221" s="3">
        <f>mgL!F221</f>
        <v>0</v>
      </c>
      <c r="G221" s="3">
        <f>mgL!G221</f>
        <v>0</v>
      </c>
      <c r="H221" s="3">
        <f>mgL!H221</f>
        <v>0</v>
      </c>
      <c r="I221" s="3">
        <f>mgL!I221</f>
        <v>0</v>
      </c>
      <c r="J221" s="3">
        <f>mgL!J221</f>
        <v>0</v>
      </c>
      <c r="K221" s="3">
        <f>mgL!K221</f>
        <v>0</v>
      </c>
      <c r="L221" s="3">
        <f>mgL!L221</f>
        <v>0</v>
      </c>
      <c r="M221" s="3">
        <f>IF(mgL!M221=0,7,mgL!M221)</f>
        <v>7</v>
      </c>
      <c r="N221" s="3">
        <f>IF(mgL!N221&lt;0.1,10,mgL!N221)</f>
        <v>10</v>
      </c>
      <c r="O221" s="4">
        <f>mgL!O221/22.989</f>
        <v>0</v>
      </c>
      <c r="P221" s="4">
        <f>mgL!P221/39.098</f>
        <v>0</v>
      </c>
      <c r="Q221" s="4">
        <f>mgL!Q221/24.305</f>
        <v>0</v>
      </c>
      <c r="R221" s="4">
        <f>mgL!R221/40.078</f>
        <v>0</v>
      </c>
      <c r="S221" s="4">
        <f>mgL!S221/(14.007+4*1.008)</f>
        <v>0</v>
      </c>
      <c r="T221" s="5">
        <f>mgL!T221/35.453</f>
        <v>0</v>
      </c>
      <c r="U221" s="5">
        <f>mgL!U221/(1.008+12.011+3*15.999)</f>
        <v>0</v>
      </c>
      <c r="V221" s="5">
        <f>mgL!V221/(12.011+3*15.999)</f>
        <v>0</v>
      </c>
      <c r="W221" s="5">
        <f>mgL!W221/(32.066+4*15.999)</f>
        <v>0</v>
      </c>
      <c r="X221" s="5">
        <f>mgL!X221/(14.007+3*15.999)</f>
        <v>0</v>
      </c>
      <c r="Y221" s="6">
        <f>mgL!Y221/(14.007+2*15.999)</f>
        <v>0</v>
      </c>
      <c r="Z221" s="6">
        <f>mgL!Z221/55.847</f>
        <v>0</v>
      </c>
      <c r="AA221" s="6">
        <f>mgL!AA221/54.931</f>
        <v>0</v>
      </c>
      <c r="AB221" s="6">
        <f>mgL!AB221/26.982</f>
        <v>0</v>
      </c>
      <c r="AC221" s="6">
        <f>mgL!AC221/(28.086+2*15.999)</f>
        <v>0</v>
      </c>
      <c r="AD221" s="6">
        <f>mgL!AD221/(30.974+4*15.999)</f>
        <v>0</v>
      </c>
      <c r="AE221" s="6">
        <f>mgL!AE221/30.974</f>
        <v>0</v>
      </c>
      <c r="AF221" s="6">
        <f>mgL!AF221/12.011</f>
        <v>0</v>
      </c>
      <c r="AG221" s="6">
        <f>mgL!AG221/18.998</f>
        <v>0</v>
      </c>
      <c r="AH221" s="6">
        <f>mgL!AH221/(32.066+1.008)</f>
        <v>0</v>
      </c>
      <c r="AI221" s="6">
        <f>mgL!AI221/207.2</f>
        <v>0</v>
      </c>
      <c r="AJ221" s="6">
        <f>mgL!AJ221/65.39</f>
        <v>0</v>
      </c>
      <c r="AK221" s="6">
        <f>mgL!AK221/112.411</f>
        <v>0</v>
      </c>
      <c r="AL221" s="10">
        <f>mgL!AL221/(2*15.999)</f>
        <v>0</v>
      </c>
      <c r="AM221" s="10">
        <f>mgL!AM221/(12.011+2*15.999)</f>
        <v>0</v>
      </c>
      <c r="AN221" s="10">
        <f>mgL!AN221/(2*1.008+32.066)</f>
        <v>0</v>
      </c>
      <c r="AO221" s="10">
        <f>mgL!AO221/(12.011+4*1.008)</f>
        <v>0</v>
      </c>
      <c r="AP221" s="11" t="str">
        <f t="shared" si="8"/>
        <v>G*-FeMIX</v>
      </c>
      <c r="AQ221" s="3">
        <f t="shared" si="9"/>
        <v>0</v>
      </c>
    </row>
    <row r="222" spans="1:43" x14ac:dyDescent="0.25">
      <c r="A222" s="3">
        <f>mgL!A222</f>
        <v>219</v>
      </c>
      <c r="B222" s="3">
        <f>mgL!B222</f>
        <v>0</v>
      </c>
      <c r="C222" s="3">
        <f>mgL!C222</f>
        <v>0</v>
      </c>
      <c r="D222" s="3">
        <f>mgL!D222</f>
        <v>0</v>
      </c>
      <c r="E222" s="3">
        <f>mgL!E222</f>
        <v>0</v>
      </c>
      <c r="F222" s="3">
        <f>mgL!F222</f>
        <v>0</v>
      </c>
      <c r="G222" s="3">
        <f>mgL!G222</f>
        <v>0</v>
      </c>
      <c r="H222" s="3">
        <f>mgL!H222</f>
        <v>0</v>
      </c>
      <c r="I222" s="3">
        <f>mgL!I222</f>
        <v>0</v>
      </c>
      <c r="J222" s="3">
        <f>mgL!J222</f>
        <v>0</v>
      </c>
      <c r="K222" s="3">
        <f>mgL!K222</f>
        <v>0</v>
      </c>
      <c r="L222" s="3">
        <f>mgL!L222</f>
        <v>0</v>
      </c>
      <c r="M222" s="3">
        <f>IF(mgL!M222=0,7,mgL!M222)</f>
        <v>7</v>
      </c>
      <c r="N222" s="3">
        <f>IF(mgL!N222&lt;0.1,10,mgL!N222)</f>
        <v>10</v>
      </c>
      <c r="O222" s="4">
        <f>mgL!O222/22.989</f>
        <v>0</v>
      </c>
      <c r="P222" s="4">
        <f>mgL!P222/39.098</f>
        <v>0</v>
      </c>
      <c r="Q222" s="4">
        <f>mgL!Q222/24.305</f>
        <v>0</v>
      </c>
      <c r="R222" s="4">
        <f>mgL!R222/40.078</f>
        <v>0</v>
      </c>
      <c r="S222" s="4">
        <f>mgL!S222/(14.007+4*1.008)</f>
        <v>0</v>
      </c>
      <c r="T222" s="5">
        <f>mgL!T222/35.453</f>
        <v>0</v>
      </c>
      <c r="U222" s="5">
        <f>mgL!U222/(1.008+12.011+3*15.999)</f>
        <v>0</v>
      </c>
      <c r="V222" s="5">
        <f>mgL!V222/(12.011+3*15.999)</f>
        <v>0</v>
      </c>
      <c r="W222" s="5">
        <f>mgL!W222/(32.066+4*15.999)</f>
        <v>0</v>
      </c>
      <c r="X222" s="5">
        <f>mgL!X222/(14.007+3*15.999)</f>
        <v>0</v>
      </c>
      <c r="Y222" s="6">
        <f>mgL!Y222/(14.007+2*15.999)</f>
        <v>0</v>
      </c>
      <c r="Z222" s="6">
        <f>mgL!Z222/55.847</f>
        <v>0</v>
      </c>
      <c r="AA222" s="6">
        <f>mgL!AA222/54.931</f>
        <v>0</v>
      </c>
      <c r="AB222" s="6">
        <f>mgL!AB222/26.982</f>
        <v>0</v>
      </c>
      <c r="AC222" s="6">
        <f>mgL!AC222/(28.086+2*15.999)</f>
        <v>0</v>
      </c>
      <c r="AD222" s="6">
        <f>mgL!AD222/(30.974+4*15.999)</f>
        <v>0</v>
      </c>
      <c r="AE222" s="6">
        <f>mgL!AE222/30.974</f>
        <v>0</v>
      </c>
      <c r="AF222" s="6">
        <f>mgL!AF222/12.011</f>
        <v>0</v>
      </c>
      <c r="AG222" s="6">
        <f>mgL!AG222/18.998</f>
        <v>0</v>
      </c>
      <c r="AH222" s="6">
        <f>mgL!AH222/(32.066+1.008)</f>
        <v>0</v>
      </c>
      <c r="AI222" s="6">
        <f>mgL!AI222/207.2</f>
        <v>0</v>
      </c>
      <c r="AJ222" s="6">
        <f>mgL!AJ222/65.39</f>
        <v>0</v>
      </c>
      <c r="AK222" s="6">
        <f>mgL!AK222/112.411</f>
        <v>0</v>
      </c>
      <c r="AL222" s="10">
        <f>mgL!AL222/(2*15.999)</f>
        <v>0</v>
      </c>
      <c r="AM222" s="10">
        <f>mgL!AM222/(12.011+2*15.999)</f>
        <v>0</v>
      </c>
      <c r="AN222" s="10">
        <f>mgL!AN222/(2*1.008+32.066)</f>
        <v>0</v>
      </c>
      <c r="AO222" s="10">
        <f>mgL!AO222/(12.011+4*1.008)</f>
        <v>0</v>
      </c>
      <c r="AP222" s="11" t="str">
        <f t="shared" si="8"/>
        <v>G*-FeMIX</v>
      </c>
      <c r="AQ222" s="3">
        <f t="shared" si="9"/>
        <v>0</v>
      </c>
    </row>
    <row r="223" spans="1:43" x14ac:dyDescent="0.25">
      <c r="A223" s="3">
        <f>mgL!A223</f>
        <v>220</v>
      </c>
      <c r="B223" s="3">
        <f>mgL!B223</f>
        <v>0</v>
      </c>
      <c r="C223" s="3">
        <f>mgL!C223</f>
        <v>0</v>
      </c>
      <c r="D223" s="3">
        <f>mgL!D223</f>
        <v>0</v>
      </c>
      <c r="E223" s="3">
        <f>mgL!E223</f>
        <v>0</v>
      </c>
      <c r="F223" s="3">
        <f>mgL!F223</f>
        <v>0</v>
      </c>
      <c r="G223" s="3">
        <f>mgL!G223</f>
        <v>0</v>
      </c>
      <c r="H223" s="3">
        <f>mgL!H223</f>
        <v>0</v>
      </c>
      <c r="I223" s="3">
        <f>mgL!I223</f>
        <v>0</v>
      </c>
      <c r="J223" s="3">
        <f>mgL!J223</f>
        <v>0</v>
      </c>
      <c r="K223" s="3">
        <f>mgL!K223</f>
        <v>0</v>
      </c>
      <c r="L223" s="3">
        <f>mgL!L223</f>
        <v>0</v>
      </c>
      <c r="M223" s="3">
        <f>IF(mgL!M223=0,7,mgL!M223)</f>
        <v>7</v>
      </c>
      <c r="N223" s="3">
        <f>IF(mgL!N223&lt;0.1,10,mgL!N223)</f>
        <v>10</v>
      </c>
      <c r="O223" s="4">
        <f>mgL!O223/22.989</f>
        <v>0</v>
      </c>
      <c r="P223" s="4">
        <f>mgL!P223/39.098</f>
        <v>0</v>
      </c>
      <c r="Q223" s="4">
        <f>mgL!Q223/24.305</f>
        <v>0</v>
      </c>
      <c r="R223" s="4">
        <f>mgL!R223/40.078</f>
        <v>0</v>
      </c>
      <c r="S223" s="4">
        <f>mgL!S223/(14.007+4*1.008)</f>
        <v>0</v>
      </c>
      <c r="T223" s="5">
        <f>mgL!T223/35.453</f>
        <v>0</v>
      </c>
      <c r="U223" s="5">
        <f>mgL!U223/(1.008+12.011+3*15.999)</f>
        <v>0</v>
      </c>
      <c r="V223" s="5">
        <f>mgL!V223/(12.011+3*15.999)</f>
        <v>0</v>
      </c>
      <c r="W223" s="5">
        <f>mgL!W223/(32.066+4*15.999)</f>
        <v>0</v>
      </c>
      <c r="X223" s="5">
        <f>mgL!X223/(14.007+3*15.999)</f>
        <v>0</v>
      </c>
      <c r="Y223" s="6">
        <f>mgL!Y223/(14.007+2*15.999)</f>
        <v>0</v>
      </c>
      <c r="Z223" s="6">
        <f>mgL!Z223/55.847</f>
        <v>0</v>
      </c>
      <c r="AA223" s="6">
        <f>mgL!AA223/54.931</f>
        <v>0</v>
      </c>
      <c r="AB223" s="6">
        <f>mgL!AB223/26.982</f>
        <v>0</v>
      </c>
      <c r="AC223" s="6">
        <f>mgL!AC223/(28.086+2*15.999)</f>
        <v>0</v>
      </c>
      <c r="AD223" s="6">
        <f>mgL!AD223/(30.974+4*15.999)</f>
        <v>0</v>
      </c>
      <c r="AE223" s="6">
        <f>mgL!AE223/30.974</f>
        <v>0</v>
      </c>
      <c r="AF223" s="6">
        <f>mgL!AF223/12.011</f>
        <v>0</v>
      </c>
      <c r="AG223" s="6">
        <f>mgL!AG223/18.998</f>
        <v>0</v>
      </c>
      <c r="AH223" s="6">
        <f>mgL!AH223/(32.066+1.008)</f>
        <v>0</v>
      </c>
      <c r="AI223" s="6">
        <f>mgL!AI223/207.2</f>
        <v>0</v>
      </c>
      <c r="AJ223" s="6">
        <f>mgL!AJ223/65.39</f>
        <v>0</v>
      </c>
      <c r="AK223" s="6">
        <f>mgL!AK223/112.411</f>
        <v>0</v>
      </c>
      <c r="AL223" s="10">
        <f>mgL!AL223/(2*15.999)</f>
        <v>0</v>
      </c>
      <c r="AM223" s="10">
        <f>mgL!AM223/(12.011+2*15.999)</f>
        <v>0</v>
      </c>
      <c r="AN223" s="10">
        <f>mgL!AN223/(2*1.008+32.066)</f>
        <v>0</v>
      </c>
      <c r="AO223" s="10">
        <f>mgL!AO223/(12.011+4*1.008)</f>
        <v>0</v>
      </c>
      <c r="AP223" s="11" t="str">
        <f t="shared" si="8"/>
        <v>G*-FeMIX</v>
      </c>
      <c r="AQ223" s="3">
        <f t="shared" si="9"/>
        <v>0</v>
      </c>
    </row>
    <row r="224" spans="1:43" x14ac:dyDescent="0.25">
      <c r="A224" s="3">
        <f>mgL!A224</f>
        <v>221</v>
      </c>
      <c r="B224" s="3">
        <f>mgL!B224</f>
        <v>0</v>
      </c>
      <c r="C224" s="3">
        <f>mgL!C224</f>
        <v>0</v>
      </c>
      <c r="D224" s="3">
        <f>mgL!D224</f>
        <v>0</v>
      </c>
      <c r="E224" s="3">
        <f>mgL!E224</f>
        <v>0</v>
      </c>
      <c r="F224" s="3">
        <f>mgL!F224</f>
        <v>0</v>
      </c>
      <c r="G224" s="3">
        <f>mgL!G224</f>
        <v>0</v>
      </c>
      <c r="H224" s="3">
        <f>mgL!H224</f>
        <v>0</v>
      </c>
      <c r="I224" s="3">
        <f>mgL!I224</f>
        <v>0</v>
      </c>
      <c r="J224" s="3">
        <f>mgL!J224</f>
        <v>0</v>
      </c>
      <c r="K224" s="3">
        <f>mgL!K224</f>
        <v>0</v>
      </c>
      <c r="L224" s="3">
        <f>mgL!L224</f>
        <v>0</v>
      </c>
      <c r="M224" s="3">
        <f>IF(mgL!M224=0,7,mgL!M224)</f>
        <v>7</v>
      </c>
      <c r="N224" s="3">
        <f>IF(mgL!N224&lt;0.1,10,mgL!N224)</f>
        <v>10</v>
      </c>
      <c r="O224" s="4">
        <f>mgL!O224/22.989</f>
        <v>0</v>
      </c>
      <c r="P224" s="4">
        <f>mgL!P224/39.098</f>
        <v>0</v>
      </c>
      <c r="Q224" s="4">
        <f>mgL!Q224/24.305</f>
        <v>0</v>
      </c>
      <c r="R224" s="4">
        <f>mgL!R224/40.078</f>
        <v>0</v>
      </c>
      <c r="S224" s="4">
        <f>mgL!S224/(14.007+4*1.008)</f>
        <v>0</v>
      </c>
      <c r="T224" s="5">
        <f>mgL!T224/35.453</f>
        <v>0</v>
      </c>
      <c r="U224" s="5">
        <f>mgL!U224/(1.008+12.011+3*15.999)</f>
        <v>0</v>
      </c>
      <c r="V224" s="5">
        <f>mgL!V224/(12.011+3*15.999)</f>
        <v>0</v>
      </c>
      <c r="W224" s="5">
        <f>mgL!W224/(32.066+4*15.999)</f>
        <v>0</v>
      </c>
      <c r="X224" s="5">
        <f>mgL!X224/(14.007+3*15.999)</f>
        <v>0</v>
      </c>
      <c r="Y224" s="6">
        <f>mgL!Y224/(14.007+2*15.999)</f>
        <v>0</v>
      </c>
      <c r="Z224" s="6">
        <f>mgL!Z224/55.847</f>
        <v>0</v>
      </c>
      <c r="AA224" s="6">
        <f>mgL!AA224/54.931</f>
        <v>0</v>
      </c>
      <c r="AB224" s="6">
        <f>mgL!AB224/26.982</f>
        <v>0</v>
      </c>
      <c r="AC224" s="6">
        <f>mgL!AC224/(28.086+2*15.999)</f>
        <v>0</v>
      </c>
      <c r="AD224" s="6">
        <f>mgL!AD224/(30.974+4*15.999)</f>
        <v>0</v>
      </c>
      <c r="AE224" s="6">
        <f>mgL!AE224/30.974</f>
        <v>0</v>
      </c>
      <c r="AF224" s="6">
        <f>mgL!AF224/12.011</f>
        <v>0</v>
      </c>
      <c r="AG224" s="6">
        <f>mgL!AG224/18.998</f>
        <v>0</v>
      </c>
      <c r="AH224" s="6">
        <f>mgL!AH224/(32.066+1.008)</f>
        <v>0</v>
      </c>
      <c r="AI224" s="6">
        <f>mgL!AI224/207.2</f>
        <v>0</v>
      </c>
      <c r="AJ224" s="6">
        <f>mgL!AJ224/65.39</f>
        <v>0</v>
      </c>
      <c r="AK224" s="6">
        <f>mgL!AK224/112.411</f>
        <v>0</v>
      </c>
      <c r="AL224" s="10">
        <f>mgL!AL224/(2*15.999)</f>
        <v>0</v>
      </c>
      <c r="AM224" s="10">
        <f>mgL!AM224/(12.011+2*15.999)</f>
        <v>0</v>
      </c>
      <c r="AN224" s="10">
        <f>mgL!AN224/(2*1.008+32.066)</f>
        <v>0</v>
      </c>
      <c r="AO224" s="10">
        <f>mgL!AO224/(12.011+4*1.008)</f>
        <v>0</v>
      </c>
      <c r="AP224" s="11" t="str">
        <f t="shared" si="8"/>
        <v>G*-FeMIX</v>
      </c>
      <c r="AQ224" s="3">
        <f t="shared" si="9"/>
        <v>0</v>
      </c>
    </row>
    <row r="225" spans="1:43" x14ac:dyDescent="0.25">
      <c r="A225" s="3">
        <f>mgL!A225</f>
        <v>222</v>
      </c>
      <c r="B225" s="3">
        <f>mgL!B225</f>
        <v>0</v>
      </c>
      <c r="C225" s="3">
        <f>mgL!C225</f>
        <v>0</v>
      </c>
      <c r="D225" s="3">
        <f>mgL!D225</f>
        <v>0</v>
      </c>
      <c r="E225" s="3">
        <f>mgL!E225</f>
        <v>0</v>
      </c>
      <c r="F225" s="3">
        <f>mgL!F225</f>
        <v>0</v>
      </c>
      <c r="G225" s="3">
        <f>mgL!G225</f>
        <v>0</v>
      </c>
      <c r="H225" s="3">
        <f>mgL!H225</f>
        <v>0</v>
      </c>
      <c r="I225" s="3">
        <f>mgL!I225</f>
        <v>0</v>
      </c>
      <c r="J225" s="3">
        <f>mgL!J225</f>
        <v>0</v>
      </c>
      <c r="K225" s="3">
        <f>mgL!K225</f>
        <v>0</v>
      </c>
      <c r="L225" s="3">
        <f>mgL!L225</f>
        <v>0</v>
      </c>
      <c r="M225" s="3">
        <f>IF(mgL!M225=0,7,mgL!M225)</f>
        <v>7</v>
      </c>
      <c r="N225" s="3">
        <f>IF(mgL!N225&lt;0.1,10,mgL!N225)</f>
        <v>10</v>
      </c>
      <c r="O225" s="4">
        <f>mgL!O225/22.989</f>
        <v>0</v>
      </c>
      <c r="P225" s="4">
        <f>mgL!P225/39.098</f>
        <v>0</v>
      </c>
      <c r="Q225" s="4">
        <f>mgL!Q225/24.305</f>
        <v>0</v>
      </c>
      <c r="R225" s="4">
        <f>mgL!R225/40.078</f>
        <v>0</v>
      </c>
      <c r="S225" s="4">
        <f>mgL!S225/(14.007+4*1.008)</f>
        <v>0</v>
      </c>
      <c r="T225" s="5">
        <f>mgL!T225/35.453</f>
        <v>0</v>
      </c>
      <c r="U225" s="5">
        <f>mgL!U225/(1.008+12.011+3*15.999)</f>
        <v>0</v>
      </c>
      <c r="V225" s="5">
        <f>mgL!V225/(12.011+3*15.999)</f>
        <v>0</v>
      </c>
      <c r="W225" s="5">
        <f>mgL!W225/(32.066+4*15.999)</f>
        <v>0</v>
      </c>
      <c r="X225" s="5">
        <f>mgL!X225/(14.007+3*15.999)</f>
        <v>0</v>
      </c>
      <c r="Y225" s="6">
        <f>mgL!Y225/(14.007+2*15.999)</f>
        <v>0</v>
      </c>
      <c r="Z225" s="6">
        <f>mgL!Z225/55.847</f>
        <v>0</v>
      </c>
      <c r="AA225" s="6">
        <f>mgL!AA225/54.931</f>
        <v>0</v>
      </c>
      <c r="AB225" s="6">
        <f>mgL!AB225/26.982</f>
        <v>0</v>
      </c>
      <c r="AC225" s="6">
        <f>mgL!AC225/(28.086+2*15.999)</f>
        <v>0</v>
      </c>
      <c r="AD225" s="6">
        <f>mgL!AD225/(30.974+4*15.999)</f>
        <v>0</v>
      </c>
      <c r="AE225" s="6">
        <f>mgL!AE225/30.974</f>
        <v>0</v>
      </c>
      <c r="AF225" s="6">
        <f>mgL!AF225/12.011</f>
        <v>0</v>
      </c>
      <c r="AG225" s="6">
        <f>mgL!AG225/18.998</f>
        <v>0</v>
      </c>
      <c r="AH225" s="6">
        <f>mgL!AH225/(32.066+1.008)</f>
        <v>0</v>
      </c>
      <c r="AI225" s="6">
        <f>mgL!AI225/207.2</f>
        <v>0</v>
      </c>
      <c r="AJ225" s="6">
        <f>mgL!AJ225/65.39</f>
        <v>0</v>
      </c>
      <c r="AK225" s="6">
        <f>mgL!AK225/112.411</f>
        <v>0</v>
      </c>
      <c r="AL225" s="10">
        <f>mgL!AL225/(2*15.999)</f>
        <v>0</v>
      </c>
      <c r="AM225" s="10">
        <f>mgL!AM225/(12.011+2*15.999)</f>
        <v>0</v>
      </c>
      <c r="AN225" s="10">
        <f>mgL!AN225/(2*1.008+32.066)</f>
        <v>0</v>
      </c>
      <c r="AO225" s="10">
        <f>mgL!AO225/(12.011+4*1.008)</f>
        <v>0</v>
      </c>
      <c r="AP225" s="11" t="str">
        <f t="shared" si="8"/>
        <v>G*-FeMIX</v>
      </c>
      <c r="AQ225" s="3">
        <f t="shared" si="9"/>
        <v>0</v>
      </c>
    </row>
    <row r="226" spans="1:43" x14ac:dyDescent="0.25">
      <c r="A226" s="3">
        <f>mgL!A226</f>
        <v>223</v>
      </c>
      <c r="B226" s="3">
        <f>mgL!B226</f>
        <v>0</v>
      </c>
      <c r="C226" s="3">
        <f>mgL!C226</f>
        <v>0</v>
      </c>
      <c r="D226" s="3">
        <f>mgL!D226</f>
        <v>0</v>
      </c>
      <c r="E226" s="3">
        <f>mgL!E226</f>
        <v>0</v>
      </c>
      <c r="F226" s="3">
        <f>mgL!F226</f>
        <v>0</v>
      </c>
      <c r="G226" s="3">
        <f>mgL!G226</f>
        <v>0</v>
      </c>
      <c r="H226" s="3">
        <f>mgL!H226</f>
        <v>0</v>
      </c>
      <c r="I226" s="3">
        <f>mgL!I226</f>
        <v>0</v>
      </c>
      <c r="J226" s="3">
        <f>mgL!J226</f>
        <v>0</v>
      </c>
      <c r="K226" s="3">
        <f>mgL!K226</f>
        <v>0</v>
      </c>
      <c r="L226" s="3">
        <f>mgL!L226</f>
        <v>0</v>
      </c>
      <c r="M226" s="3">
        <f>IF(mgL!M226=0,7,mgL!M226)</f>
        <v>7</v>
      </c>
      <c r="N226" s="3">
        <f>IF(mgL!N226&lt;0.1,10,mgL!N226)</f>
        <v>10</v>
      </c>
      <c r="O226" s="4">
        <f>mgL!O226/22.989</f>
        <v>0</v>
      </c>
      <c r="P226" s="4">
        <f>mgL!P226/39.098</f>
        <v>0</v>
      </c>
      <c r="Q226" s="4">
        <f>mgL!Q226/24.305</f>
        <v>0</v>
      </c>
      <c r="R226" s="4">
        <f>mgL!R226/40.078</f>
        <v>0</v>
      </c>
      <c r="S226" s="4">
        <f>mgL!S226/(14.007+4*1.008)</f>
        <v>0</v>
      </c>
      <c r="T226" s="5">
        <f>mgL!T226/35.453</f>
        <v>0</v>
      </c>
      <c r="U226" s="5">
        <f>mgL!U226/(1.008+12.011+3*15.999)</f>
        <v>0</v>
      </c>
      <c r="V226" s="5">
        <f>mgL!V226/(12.011+3*15.999)</f>
        <v>0</v>
      </c>
      <c r="W226" s="5">
        <f>mgL!W226/(32.066+4*15.999)</f>
        <v>0</v>
      </c>
      <c r="X226" s="5">
        <f>mgL!X226/(14.007+3*15.999)</f>
        <v>0</v>
      </c>
      <c r="Y226" s="6">
        <f>mgL!Y226/(14.007+2*15.999)</f>
        <v>0</v>
      </c>
      <c r="Z226" s="6">
        <f>mgL!Z226/55.847</f>
        <v>0</v>
      </c>
      <c r="AA226" s="6">
        <f>mgL!AA226/54.931</f>
        <v>0</v>
      </c>
      <c r="AB226" s="6">
        <f>mgL!AB226/26.982</f>
        <v>0</v>
      </c>
      <c r="AC226" s="6">
        <f>mgL!AC226/(28.086+2*15.999)</f>
        <v>0</v>
      </c>
      <c r="AD226" s="6">
        <f>mgL!AD226/(30.974+4*15.999)</f>
        <v>0</v>
      </c>
      <c r="AE226" s="6">
        <f>mgL!AE226/30.974</f>
        <v>0</v>
      </c>
      <c r="AF226" s="6">
        <f>mgL!AF226/12.011</f>
        <v>0</v>
      </c>
      <c r="AG226" s="6">
        <f>mgL!AG226/18.998</f>
        <v>0</v>
      </c>
      <c r="AH226" s="6">
        <f>mgL!AH226/(32.066+1.008)</f>
        <v>0</v>
      </c>
      <c r="AI226" s="6">
        <f>mgL!AI226/207.2</f>
        <v>0</v>
      </c>
      <c r="AJ226" s="6">
        <f>mgL!AJ226/65.39</f>
        <v>0</v>
      </c>
      <c r="AK226" s="6">
        <f>mgL!AK226/112.411</f>
        <v>0</v>
      </c>
      <c r="AL226" s="10">
        <f>mgL!AL226/(2*15.999)</f>
        <v>0</v>
      </c>
      <c r="AM226" s="10">
        <f>mgL!AM226/(12.011+2*15.999)</f>
        <v>0</v>
      </c>
      <c r="AN226" s="10">
        <f>mgL!AN226/(2*1.008+32.066)</f>
        <v>0</v>
      </c>
      <c r="AO226" s="10">
        <f>mgL!AO226/(12.011+4*1.008)</f>
        <v>0</v>
      </c>
      <c r="AP226" s="11" t="str">
        <f t="shared" si="8"/>
        <v>G*-FeMIX</v>
      </c>
      <c r="AQ226" s="3">
        <f t="shared" si="9"/>
        <v>0</v>
      </c>
    </row>
    <row r="227" spans="1:43" x14ac:dyDescent="0.25">
      <c r="A227" s="3">
        <f>mgL!A227</f>
        <v>224</v>
      </c>
      <c r="B227" s="3">
        <f>mgL!B227</f>
        <v>0</v>
      </c>
      <c r="C227" s="3">
        <f>mgL!C227</f>
        <v>0</v>
      </c>
      <c r="D227" s="3">
        <f>mgL!D227</f>
        <v>0</v>
      </c>
      <c r="E227" s="3">
        <f>mgL!E227</f>
        <v>0</v>
      </c>
      <c r="F227" s="3">
        <f>mgL!F227</f>
        <v>0</v>
      </c>
      <c r="G227" s="3">
        <f>mgL!G227</f>
        <v>0</v>
      </c>
      <c r="H227" s="3">
        <f>mgL!H227</f>
        <v>0</v>
      </c>
      <c r="I227" s="3">
        <f>mgL!I227</f>
        <v>0</v>
      </c>
      <c r="J227" s="3">
        <f>mgL!J227</f>
        <v>0</v>
      </c>
      <c r="K227" s="3">
        <f>mgL!K227</f>
        <v>0</v>
      </c>
      <c r="L227" s="3">
        <f>mgL!L227</f>
        <v>0</v>
      </c>
      <c r="M227" s="3">
        <f>IF(mgL!M227=0,7,mgL!M227)</f>
        <v>7</v>
      </c>
      <c r="N227" s="3">
        <f>IF(mgL!N227&lt;0.1,10,mgL!N227)</f>
        <v>10</v>
      </c>
      <c r="O227" s="4">
        <f>mgL!O227/22.989</f>
        <v>0</v>
      </c>
      <c r="P227" s="4">
        <f>mgL!P227/39.098</f>
        <v>0</v>
      </c>
      <c r="Q227" s="4">
        <f>mgL!Q227/24.305</f>
        <v>0</v>
      </c>
      <c r="R227" s="4">
        <f>mgL!R227/40.078</f>
        <v>0</v>
      </c>
      <c r="S227" s="4">
        <f>mgL!S227/(14.007+4*1.008)</f>
        <v>0</v>
      </c>
      <c r="T227" s="5">
        <f>mgL!T227/35.453</f>
        <v>0</v>
      </c>
      <c r="U227" s="5">
        <f>mgL!U227/(1.008+12.011+3*15.999)</f>
        <v>0</v>
      </c>
      <c r="V227" s="5">
        <f>mgL!V227/(12.011+3*15.999)</f>
        <v>0</v>
      </c>
      <c r="W227" s="5">
        <f>mgL!W227/(32.066+4*15.999)</f>
        <v>0</v>
      </c>
      <c r="X227" s="5">
        <f>mgL!X227/(14.007+3*15.999)</f>
        <v>0</v>
      </c>
      <c r="Y227" s="6">
        <f>mgL!Y227/(14.007+2*15.999)</f>
        <v>0</v>
      </c>
      <c r="Z227" s="6">
        <f>mgL!Z227/55.847</f>
        <v>0</v>
      </c>
      <c r="AA227" s="6">
        <f>mgL!AA227/54.931</f>
        <v>0</v>
      </c>
      <c r="AB227" s="6">
        <f>mgL!AB227/26.982</f>
        <v>0</v>
      </c>
      <c r="AC227" s="6">
        <f>mgL!AC227/(28.086+2*15.999)</f>
        <v>0</v>
      </c>
      <c r="AD227" s="6">
        <f>mgL!AD227/(30.974+4*15.999)</f>
        <v>0</v>
      </c>
      <c r="AE227" s="6">
        <f>mgL!AE227/30.974</f>
        <v>0</v>
      </c>
      <c r="AF227" s="6">
        <f>mgL!AF227/12.011</f>
        <v>0</v>
      </c>
      <c r="AG227" s="6">
        <f>mgL!AG227/18.998</f>
        <v>0</v>
      </c>
      <c r="AH227" s="6">
        <f>mgL!AH227/(32.066+1.008)</f>
        <v>0</v>
      </c>
      <c r="AI227" s="6">
        <f>mgL!AI227/207.2</f>
        <v>0</v>
      </c>
      <c r="AJ227" s="6">
        <f>mgL!AJ227/65.39</f>
        <v>0</v>
      </c>
      <c r="AK227" s="6">
        <f>mgL!AK227/112.411</f>
        <v>0</v>
      </c>
      <c r="AL227" s="10">
        <f>mgL!AL227/(2*15.999)</f>
        <v>0</v>
      </c>
      <c r="AM227" s="10">
        <f>mgL!AM227/(12.011+2*15.999)</f>
        <v>0</v>
      </c>
      <c r="AN227" s="10">
        <f>mgL!AN227/(2*1.008+32.066)</f>
        <v>0</v>
      </c>
      <c r="AO227" s="10">
        <f>mgL!AO227/(12.011+4*1.008)</f>
        <v>0</v>
      </c>
      <c r="AP227" s="11" t="str">
        <f t="shared" si="8"/>
        <v>G*-FeMIX</v>
      </c>
      <c r="AQ227" s="3">
        <f t="shared" si="9"/>
        <v>0</v>
      </c>
    </row>
    <row r="228" spans="1:43" x14ac:dyDescent="0.25">
      <c r="A228" s="3">
        <f>mgL!A228</f>
        <v>225</v>
      </c>
      <c r="B228" s="3">
        <f>mgL!B228</f>
        <v>0</v>
      </c>
      <c r="C228" s="3">
        <f>mgL!C228</f>
        <v>0</v>
      </c>
      <c r="D228" s="3">
        <f>mgL!D228</f>
        <v>0</v>
      </c>
      <c r="E228" s="3">
        <f>mgL!E228</f>
        <v>0</v>
      </c>
      <c r="F228" s="3">
        <f>mgL!F228</f>
        <v>0</v>
      </c>
      <c r="G228" s="3">
        <f>mgL!G228</f>
        <v>0</v>
      </c>
      <c r="H228" s="3">
        <f>mgL!H228</f>
        <v>0</v>
      </c>
      <c r="I228" s="3">
        <f>mgL!I228</f>
        <v>0</v>
      </c>
      <c r="J228" s="3">
        <f>mgL!J228</f>
        <v>0</v>
      </c>
      <c r="K228" s="3">
        <f>mgL!K228</f>
        <v>0</v>
      </c>
      <c r="L228" s="3">
        <f>mgL!L228</f>
        <v>0</v>
      </c>
      <c r="M228" s="3">
        <f>IF(mgL!M228=0,7,mgL!M228)</f>
        <v>7</v>
      </c>
      <c r="N228" s="3">
        <f>IF(mgL!N228&lt;0.1,10,mgL!N228)</f>
        <v>10</v>
      </c>
      <c r="O228" s="4">
        <f>mgL!O228/22.989</f>
        <v>0</v>
      </c>
      <c r="P228" s="4">
        <f>mgL!P228/39.098</f>
        <v>0</v>
      </c>
      <c r="Q228" s="4">
        <f>mgL!Q228/24.305</f>
        <v>0</v>
      </c>
      <c r="R228" s="4">
        <f>mgL!R228/40.078</f>
        <v>0</v>
      </c>
      <c r="S228" s="4">
        <f>mgL!S228/(14.007+4*1.008)</f>
        <v>0</v>
      </c>
      <c r="T228" s="5">
        <f>mgL!T228/35.453</f>
        <v>0</v>
      </c>
      <c r="U228" s="5">
        <f>mgL!U228/(1.008+12.011+3*15.999)</f>
        <v>0</v>
      </c>
      <c r="V228" s="5">
        <f>mgL!V228/(12.011+3*15.999)</f>
        <v>0</v>
      </c>
      <c r="W228" s="5">
        <f>mgL!W228/(32.066+4*15.999)</f>
        <v>0</v>
      </c>
      <c r="X228" s="5">
        <f>mgL!X228/(14.007+3*15.999)</f>
        <v>0</v>
      </c>
      <c r="Y228" s="6">
        <f>mgL!Y228/(14.007+2*15.999)</f>
        <v>0</v>
      </c>
      <c r="Z228" s="6">
        <f>mgL!Z228/55.847</f>
        <v>0</v>
      </c>
      <c r="AA228" s="6">
        <f>mgL!AA228/54.931</f>
        <v>0</v>
      </c>
      <c r="AB228" s="6">
        <f>mgL!AB228/26.982</f>
        <v>0</v>
      </c>
      <c r="AC228" s="6">
        <f>mgL!AC228/(28.086+2*15.999)</f>
        <v>0</v>
      </c>
      <c r="AD228" s="6">
        <f>mgL!AD228/(30.974+4*15.999)</f>
        <v>0</v>
      </c>
      <c r="AE228" s="6">
        <f>mgL!AE228/30.974</f>
        <v>0</v>
      </c>
      <c r="AF228" s="6">
        <f>mgL!AF228/12.011</f>
        <v>0</v>
      </c>
      <c r="AG228" s="6">
        <f>mgL!AG228/18.998</f>
        <v>0</v>
      </c>
      <c r="AH228" s="6">
        <f>mgL!AH228/(32.066+1.008)</f>
        <v>0</v>
      </c>
      <c r="AI228" s="6">
        <f>mgL!AI228/207.2</f>
        <v>0</v>
      </c>
      <c r="AJ228" s="6">
        <f>mgL!AJ228/65.39</f>
        <v>0</v>
      </c>
      <c r="AK228" s="6">
        <f>mgL!AK228/112.411</f>
        <v>0</v>
      </c>
      <c r="AL228" s="10">
        <f>mgL!AL228/(2*15.999)</f>
        <v>0</v>
      </c>
      <c r="AM228" s="10">
        <f>mgL!AM228/(12.011+2*15.999)</f>
        <v>0</v>
      </c>
      <c r="AN228" s="10">
        <f>mgL!AN228/(2*1.008+32.066)</f>
        <v>0</v>
      </c>
      <c r="AO228" s="10">
        <f>mgL!AO228/(12.011+4*1.008)</f>
        <v>0</v>
      </c>
      <c r="AP228" s="11" t="str">
        <f t="shared" si="8"/>
        <v>G*-FeMIX</v>
      </c>
      <c r="AQ228" s="3">
        <f t="shared" si="9"/>
        <v>0</v>
      </c>
    </row>
    <row r="229" spans="1:43" x14ac:dyDescent="0.25">
      <c r="A229" s="3">
        <f>mgL!A229</f>
        <v>226</v>
      </c>
      <c r="B229" s="3">
        <f>mgL!B229</f>
        <v>0</v>
      </c>
      <c r="C229" s="3">
        <f>mgL!C229</f>
        <v>0</v>
      </c>
      <c r="D229" s="3">
        <f>mgL!D229</f>
        <v>0</v>
      </c>
      <c r="E229" s="3">
        <f>mgL!E229</f>
        <v>0</v>
      </c>
      <c r="F229" s="3">
        <f>mgL!F229</f>
        <v>0</v>
      </c>
      <c r="G229" s="3">
        <f>mgL!G229</f>
        <v>0</v>
      </c>
      <c r="H229" s="3">
        <f>mgL!H229</f>
        <v>0</v>
      </c>
      <c r="I229" s="3">
        <f>mgL!I229</f>
        <v>0</v>
      </c>
      <c r="J229" s="3">
        <f>mgL!J229</f>
        <v>0</v>
      </c>
      <c r="K229" s="3">
        <f>mgL!K229</f>
        <v>0</v>
      </c>
      <c r="L229" s="3">
        <f>mgL!L229</f>
        <v>0</v>
      </c>
      <c r="M229" s="3">
        <f>IF(mgL!M229=0,7,mgL!M229)</f>
        <v>7</v>
      </c>
      <c r="N229" s="3">
        <f>IF(mgL!N229&lt;0.1,10,mgL!N229)</f>
        <v>10</v>
      </c>
      <c r="O229" s="4">
        <f>mgL!O229/22.989</f>
        <v>0</v>
      </c>
      <c r="P229" s="4">
        <f>mgL!P229/39.098</f>
        <v>0</v>
      </c>
      <c r="Q229" s="4">
        <f>mgL!Q229/24.305</f>
        <v>0</v>
      </c>
      <c r="R229" s="4">
        <f>mgL!R229/40.078</f>
        <v>0</v>
      </c>
      <c r="S229" s="4">
        <f>mgL!S229/(14.007+4*1.008)</f>
        <v>0</v>
      </c>
      <c r="T229" s="5">
        <f>mgL!T229/35.453</f>
        <v>0</v>
      </c>
      <c r="U229" s="5">
        <f>mgL!U229/(1.008+12.011+3*15.999)</f>
        <v>0</v>
      </c>
      <c r="V229" s="5">
        <f>mgL!V229/(12.011+3*15.999)</f>
        <v>0</v>
      </c>
      <c r="W229" s="5">
        <f>mgL!W229/(32.066+4*15.999)</f>
        <v>0</v>
      </c>
      <c r="X229" s="5">
        <f>mgL!X229/(14.007+3*15.999)</f>
        <v>0</v>
      </c>
      <c r="Y229" s="6">
        <f>mgL!Y229/(14.007+2*15.999)</f>
        <v>0</v>
      </c>
      <c r="Z229" s="6">
        <f>mgL!Z229/55.847</f>
        <v>0</v>
      </c>
      <c r="AA229" s="6">
        <f>mgL!AA229/54.931</f>
        <v>0</v>
      </c>
      <c r="AB229" s="6">
        <f>mgL!AB229/26.982</f>
        <v>0</v>
      </c>
      <c r="AC229" s="6">
        <f>mgL!AC229/(28.086+2*15.999)</f>
        <v>0</v>
      </c>
      <c r="AD229" s="6">
        <f>mgL!AD229/(30.974+4*15.999)</f>
        <v>0</v>
      </c>
      <c r="AE229" s="6">
        <f>mgL!AE229/30.974</f>
        <v>0</v>
      </c>
      <c r="AF229" s="6">
        <f>mgL!AF229/12.011</f>
        <v>0</v>
      </c>
      <c r="AG229" s="6">
        <f>mgL!AG229/18.998</f>
        <v>0</v>
      </c>
      <c r="AH229" s="6">
        <f>mgL!AH229/(32.066+1.008)</f>
        <v>0</v>
      </c>
      <c r="AI229" s="6">
        <f>mgL!AI229/207.2</f>
        <v>0</v>
      </c>
      <c r="AJ229" s="6">
        <f>mgL!AJ229/65.39</f>
        <v>0</v>
      </c>
      <c r="AK229" s="6">
        <f>mgL!AK229/112.411</f>
        <v>0</v>
      </c>
      <c r="AL229" s="10">
        <f>mgL!AL229/(2*15.999)</f>
        <v>0</v>
      </c>
      <c r="AM229" s="10">
        <f>mgL!AM229/(12.011+2*15.999)</f>
        <v>0</v>
      </c>
      <c r="AN229" s="10">
        <f>mgL!AN229/(2*1.008+32.066)</f>
        <v>0</v>
      </c>
      <c r="AO229" s="10">
        <f>mgL!AO229/(12.011+4*1.008)</f>
        <v>0</v>
      </c>
      <c r="AP229" s="11" t="str">
        <f t="shared" si="8"/>
        <v>G*-FeMIX</v>
      </c>
      <c r="AQ229" s="3">
        <f t="shared" si="9"/>
        <v>0</v>
      </c>
    </row>
    <row r="230" spans="1:43" x14ac:dyDescent="0.25">
      <c r="A230" s="3">
        <f>mgL!A230</f>
        <v>227</v>
      </c>
      <c r="B230" s="3">
        <f>mgL!B230</f>
        <v>0</v>
      </c>
      <c r="C230" s="3">
        <f>mgL!C230</f>
        <v>0</v>
      </c>
      <c r="D230" s="3">
        <f>mgL!D230</f>
        <v>0</v>
      </c>
      <c r="E230" s="3">
        <f>mgL!E230</f>
        <v>0</v>
      </c>
      <c r="F230" s="3">
        <f>mgL!F230</f>
        <v>0</v>
      </c>
      <c r="G230" s="3">
        <f>mgL!G230</f>
        <v>0</v>
      </c>
      <c r="H230" s="3">
        <f>mgL!H230</f>
        <v>0</v>
      </c>
      <c r="I230" s="3">
        <f>mgL!I230</f>
        <v>0</v>
      </c>
      <c r="J230" s="3">
        <f>mgL!J230</f>
        <v>0</v>
      </c>
      <c r="K230" s="3">
        <f>mgL!K230</f>
        <v>0</v>
      </c>
      <c r="L230" s="3">
        <f>mgL!L230</f>
        <v>0</v>
      </c>
      <c r="M230" s="3">
        <f>IF(mgL!M230=0,7,mgL!M230)</f>
        <v>7</v>
      </c>
      <c r="N230" s="3">
        <f>IF(mgL!N230&lt;0.1,10,mgL!N230)</f>
        <v>10</v>
      </c>
      <c r="O230" s="4">
        <f>mgL!O230/22.989</f>
        <v>0</v>
      </c>
      <c r="P230" s="4">
        <f>mgL!P230/39.098</f>
        <v>0</v>
      </c>
      <c r="Q230" s="4">
        <f>mgL!Q230/24.305</f>
        <v>0</v>
      </c>
      <c r="R230" s="4">
        <f>mgL!R230/40.078</f>
        <v>0</v>
      </c>
      <c r="S230" s="4">
        <f>mgL!S230/(14.007+4*1.008)</f>
        <v>0</v>
      </c>
      <c r="T230" s="5">
        <f>mgL!T230/35.453</f>
        <v>0</v>
      </c>
      <c r="U230" s="5">
        <f>mgL!U230/(1.008+12.011+3*15.999)</f>
        <v>0</v>
      </c>
      <c r="V230" s="5">
        <f>mgL!V230/(12.011+3*15.999)</f>
        <v>0</v>
      </c>
      <c r="W230" s="5">
        <f>mgL!W230/(32.066+4*15.999)</f>
        <v>0</v>
      </c>
      <c r="X230" s="5">
        <f>mgL!X230/(14.007+3*15.999)</f>
        <v>0</v>
      </c>
      <c r="Y230" s="6">
        <f>mgL!Y230/(14.007+2*15.999)</f>
        <v>0</v>
      </c>
      <c r="Z230" s="6">
        <f>mgL!Z230/55.847</f>
        <v>0</v>
      </c>
      <c r="AA230" s="6">
        <f>mgL!AA230/54.931</f>
        <v>0</v>
      </c>
      <c r="AB230" s="6">
        <f>mgL!AB230/26.982</f>
        <v>0</v>
      </c>
      <c r="AC230" s="6">
        <f>mgL!AC230/(28.086+2*15.999)</f>
        <v>0</v>
      </c>
      <c r="AD230" s="6">
        <f>mgL!AD230/(30.974+4*15.999)</f>
        <v>0</v>
      </c>
      <c r="AE230" s="6">
        <f>mgL!AE230/30.974</f>
        <v>0</v>
      </c>
      <c r="AF230" s="6">
        <f>mgL!AF230/12.011</f>
        <v>0</v>
      </c>
      <c r="AG230" s="6">
        <f>mgL!AG230/18.998</f>
        <v>0</v>
      </c>
      <c r="AH230" s="6">
        <f>mgL!AH230/(32.066+1.008)</f>
        <v>0</v>
      </c>
      <c r="AI230" s="6">
        <f>mgL!AI230/207.2</f>
        <v>0</v>
      </c>
      <c r="AJ230" s="6">
        <f>mgL!AJ230/65.39</f>
        <v>0</v>
      </c>
      <c r="AK230" s="6">
        <f>mgL!AK230/112.411</f>
        <v>0</v>
      </c>
      <c r="AL230" s="10">
        <f>mgL!AL230/(2*15.999)</f>
        <v>0</v>
      </c>
      <c r="AM230" s="10">
        <f>mgL!AM230/(12.011+2*15.999)</f>
        <v>0</v>
      </c>
      <c r="AN230" s="10">
        <f>mgL!AN230/(2*1.008+32.066)</f>
        <v>0</v>
      </c>
      <c r="AO230" s="10">
        <f>mgL!AO230/(12.011+4*1.008)</f>
        <v>0</v>
      </c>
      <c r="AP230" s="11" t="str">
        <f t="shared" si="8"/>
        <v>G*-FeMIX</v>
      </c>
      <c r="AQ230" s="3">
        <f t="shared" si="9"/>
        <v>0</v>
      </c>
    </row>
    <row r="231" spans="1:43" x14ac:dyDescent="0.25">
      <c r="A231" s="3">
        <f>mgL!A231</f>
        <v>228</v>
      </c>
      <c r="B231" s="3">
        <f>mgL!B231</f>
        <v>0</v>
      </c>
      <c r="C231" s="3">
        <f>mgL!C231</f>
        <v>0</v>
      </c>
      <c r="D231" s="3">
        <f>mgL!D231</f>
        <v>0</v>
      </c>
      <c r="E231" s="3">
        <f>mgL!E231</f>
        <v>0</v>
      </c>
      <c r="F231" s="3">
        <f>mgL!F231</f>
        <v>0</v>
      </c>
      <c r="G231" s="3">
        <f>mgL!G231</f>
        <v>0</v>
      </c>
      <c r="H231" s="3">
        <f>mgL!H231</f>
        <v>0</v>
      </c>
      <c r="I231" s="3">
        <f>mgL!I231</f>
        <v>0</v>
      </c>
      <c r="J231" s="3">
        <f>mgL!J231</f>
        <v>0</v>
      </c>
      <c r="K231" s="3">
        <f>mgL!K231</f>
        <v>0</v>
      </c>
      <c r="L231" s="3">
        <f>mgL!L231</f>
        <v>0</v>
      </c>
      <c r="M231" s="3">
        <f>IF(mgL!M231=0,7,mgL!M231)</f>
        <v>7</v>
      </c>
      <c r="N231" s="3">
        <f>IF(mgL!N231&lt;0.1,10,mgL!N231)</f>
        <v>10</v>
      </c>
      <c r="O231" s="4">
        <f>mgL!O231/22.989</f>
        <v>0</v>
      </c>
      <c r="P231" s="4">
        <f>mgL!P231/39.098</f>
        <v>0</v>
      </c>
      <c r="Q231" s="4">
        <f>mgL!Q231/24.305</f>
        <v>0</v>
      </c>
      <c r="R231" s="4">
        <f>mgL!R231/40.078</f>
        <v>0</v>
      </c>
      <c r="S231" s="4">
        <f>mgL!S231/(14.007+4*1.008)</f>
        <v>0</v>
      </c>
      <c r="T231" s="5">
        <f>mgL!T231/35.453</f>
        <v>0</v>
      </c>
      <c r="U231" s="5">
        <f>mgL!U231/(1.008+12.011+3*15.999)</f>
        <v>0</v>
      </c>
      <c r="V231" s="5">
        <f>mgL!V231/(12.011+3*15.999)</f>
        <v>0</v>
      </c>
      <c r="W231" s="5">
        <f>mgL!W231/(32.066+4*15.999)</f>
        <v>0</v>
      </c>
      <c r="X231" s="5">
        <f>mgL!X231/(14.007+3*15.999)</f>
        <v>0</v>
      </c>
      <c r="Y231" s="6">
        <f>mgL!Y231/(14.007+2*15.999)</f>
        <v>0</v>
      </c>
      <c r="Z231" s="6">
        <f>mgL!Z231/55.847</f>
        <v>0</v>
      </c>
      <c r="AA231" s="6">
        <f>mgL!AA231/54.931</f>
        <v>0</v>
      </c>
      <c r="AB231" s="6">
        <f>mgL!AB231/26.982</f>
        <v>0</v>
      </c>
      <c r="AC231" s="6">
        <f>mgL!AC231/(28.086+2*15.999)</f>
        <v>0</v>
      </c>
      <c r="AD231" s="6">
        <f>mgL!AD231/(30.974+4*15.999)</f>
        <v>0</v>
      </c>
      <c r="AE231" s="6">
        <f>mgL!AE231/30.974</f>
        <v>0</v>
      </c>
      <c r="AF231" s="6">
        <f>mgL!AF231/12.011</f>
        <v>0</v>
      </c>
      <c r="AG231" s="6">
        <f>mgL!AG231/18.998</f>
        <v>0</v>
      </c>
      <c r="AH231" s="6">
        <f>mgL!AH231/(32.066+1.008)</f>
        <v>0</v>
      </c>
      <c r="AI231" s="6">
        <f>mgL!AI231/207.2</f>
        <v>0</v>
      </c>
      <c r="AJ231" s="6">
        <f>mgL!AJ231/65.39</f>
        <v>0</v>
      </c>
      <c r="AK231" s="6">
        <f>mgL!AK231/112.411</f>
        <v>0</v>
      </c>
      <c r="AL231" s="10">
        <f>mgL!AL231/(2*15.999)</f>
        <v>0</v>
      </c>
      <c r="AM231" s="10">
        <f>mgL!AM231/(12.011+2*15.999)</f>
        <v>0</v>
      </c>
      <c r="AN231" s="10">
        <f>mgL!AN231/(2*1.008+32.066)</f>
        <v>0</v>
      </c>
      <c r="AO231" s="10">
        <f>mgL!AO231/(12.011+4*1.008)</f>
        <v>0</v>
      </c>
      <c r="AP231" s="11" t="str">
        <f t="shared" si="8"/>
        <v>G*-FeMIX</v>
      </c>
      <c r="AQ231" s="3">
        <f t="shared" si="9"/>
        <v>0</v>
      </c>
    </row>
    <row r="232" spans="1:43" x14ac:dyDescent="0.25">
      <c r="A232" s="3">
        <f>mgL!A232</f>
        <v>229</v>
      </c>
      <c r="B232" s="3">
        <f>mgL!B232</f>
        <v>0</v>
      </c>
      <c r="C232" s="3">
        <f>mgL!C232</f>
        <v>0</v>
      </c>
      <c r="D232" s="3">
        <f>mgL!D232</f>
        <v>0</v>
      </c>
      <c r="E232" s="3">
        <f>mgL!E232</f>
        <v>0</v>
      </c>
      <c r="F232" s="3">
        <f>mgL!F232</f>
        <v>0</v>
      </c>
      <c r="G232" s="3">
        <f>mgL!G232</f>
        <v>0</v>
      </c>
      <c r="H232" s="3">
        <f>mgL!H232</f>
        <v>0</v>
      </c>
      <c r="I232" s="3">
        <f>mgL!I232</f>
        <v>0</v>
      </c>
      <c r="J232" s="3">
        <f>mgL!J232</f>
        <v>0</v>
      </c>
      <c r="K232" s="3">
        <f>mgL!K232</f>
        <v>0</v>
      </c>
      <c r="L232" s="3">
        <f>mgL!L232</f>
        <v>0</v>
      </c>
      <c r="M232" s="3">
        <f>IF(mgL!M232=0,7,mgL!M232)</f>
        <v>7</v>
      </c>
      <c r="N232" s="3">
        <f>IF(mgL!N232&lt;0.1,10,mgL!N232)</f>
        <v>10</v>
      </c>
      <c r="O232" s="4">
        <f>mgL!O232/22.989</f>
        <v>0</v>
      </c>
      <c r="P232" s="4">
        <f>mgL!P232/39.098</f>
        <v>0</v>
      </c>
      <c r="Q232" s="4">
        <f>mgL!Q232/24.305</f>
        <v>0</v>
      </c>
      <c r="R232" s="4">
        <f>mgL!R232/40.078</f>
        <v>0</v>
      </c>
      <c r="S232" s="4">
        <f>mgL!S232/(14.007+4*1.008)</f>
        <v>0</v>
      </c>
      <c r="T232" s="5">
        <f>mgL!T232/35.453</f>
        <v>0</v>
      </c>
      <c r="U232" s="5">
        <f>mgL!U232/(1.008+12.011+3*15.999)</f>
        <v>0</v>
      </c>
      <c r="V232" s="5">
        <f>mgL!V232/(12.011+3*15.999)</f>
        <v>0</v>
      </c>
      <c r="W232" s="5">
        <f>mgL!W232/(32.066+4*15.999)</f>
        <v>0</v>
      </c>
      <c r="X232" s="5">
        <f>mgL!X232/(14.007+3*15.999)</f>
        <v>0</v>
      </c>
      <c r="Y232" s="6">
        <f>mgL!Y232/(14.007+2*15.999)</f>
        <v>0</v>
      </c>
      <c r="Z232" s="6">
        <f>mgL!Z232/55.847</f>
        <v>0</v>
      </c>
      <c r="AA232" s="6">
        <f>mgL!AA232/54.931</f>
        <v>0</v>
      </c>
      <c r="AB232" s="6">
        <f>mgL!AB232/26.982</f>
        <v>0</v>
      </c>
      <c r="AC232" s="6">
        <f>mgL!AC232/(28.086+2*15.999)</f>
        <v>0</v>
      </c>
      <c r="AD232" s="6">
        <f>mgL!AD232/(30.974+4*15.999)</f>
        <v>0</v>
      </c>
      <c r="AE232" s="6">
        <f>mgL!AE232/30.974</f>
        <v>0</v>
      </c>
      <c r="AF232" s="6">
        <f>mgL!AF232/12.011</f>
        <v>0</v>
      </c>
      <c r="AG232" s="6">
        <f>mgL!AG232/18.998</f>
        <v>0</v>
      </c>
      <c r="AH232" s="6">
        <f>mgL!AH232/(32.066+1.008)</f>
        <v>0</v>
      </c>
      <c r="AI232" s="6">
        <f>mgL!AI232/207.2</f>
        <v>0</v>
      </c>
      <c r="AJ232" s="6">
        <f>mgL!AJ232/65.39</f>
        <v>0</v>
      </c>
      <c r="AK232" s="6">
        <f>mgL!AK232/112.411</f>
        <v>0</v>
      </c>
      <c r="AL232" s="10">
        <f>mgL!AL232/(2*15.999)</f>
        <v>0</v>
      </c>
      <c r="AM232" s="10">
        <f>mgL!AM232/(12.011+2*15.999)</f>
        <v>0</v>
      </c>
      <c r="AN232" s="10">
        <f>mgL!AN232/(2*1.008+32.066)</f>
        <v>0</v>
      </c>
      <c r="AO232" s="10">
        <f>mgL!AO232/(12.011+4*1.008)</f>
        <v>0</v>
      </c>
      <c r="AP232" s="11" t="str">
        <f t="shared" si="8"/>
        <v>G*-FeMIX</v>
      </c>
      <c r="AQ232" s="3">
        <f t="shared" si="9"/>
        <v>0</v>
      </c>
    </row>
    <row r="233" spans="1:43" x14ac:dyDescent="0.25">
      <c r="A233" s="3">
        <f>mgL!A233</f>
        <v>230</v>
      </c>
      <c r="B233" s="3">
        <f>mgL!B233</f>
        <v>0</v>
      </c>
      <c r="C233" s="3">
        <f>mgL!C233</f>
        <v>0</v>
      </c>
      <c r="D233" s="3">
        <f>mgL!D233</f>
        <v>0</v>
      </c>
      <c r="E233" s="3">
        <f>mgL!E233</f>
        <v>0</v>
      </c>
      <c r="F233" s="3">
        <f>mgL!F233</f>
        <v>0</v>
      </c>
      <c r="G233" s="3">
        <f>mgL!G233</f>
        <v>0</v>
      </c>
      <c r="H233" s="3">
        <f>mgL!H233</f>
        <v>0</v>
      </c>
      <c r="I233" s="3">
        <f>mgL!I233</f>
        <v>0</v>
      </c>
      <c r="J233" s="3">
        <f>mgL!J233</f>
        <v>0</v>
      </c>
      <c r="K233" s="3">
        <f>mgL!K233</f>
        <v>0</v>
      </c>
      <c r="L233" s="3">
        <f>mgL!L233</f>
        <v>0</v>
      </c>
      <c r="M233" s="3">
        <f>IF(mgL!M233=0,7,mgL!M233)</f>
        <v>7</v>
      </c>
      <c r="N233" s="3">
        <f>IF(mgL!N233&lt;0.1,10,mgL!N233)</f>
        <v>10</v>
      </c>
      <c r="O233" s="4">
        <f>mgL!O233/22.989</f>
        <v>0</v>
      </c>
      <c r="P233" s="4">
        <f>mgL!P233/39.098</f>
        <v>0</v>
      </c>
      <c r="Q233" s="4">
        <f>mgL!Q233/24.305</f>
        <v>0</v>
      </c>
      <c r="R233" s="4">
        <f>mgL!R233/40.078</f>
        <v>0</v>
      </c>
      <c r="S233" s="4">
        <f>mgL!S233/(14.007+4*1.008)</f>
        <v>0</v>
      </c>
      <c r="T233" s="5">
        <f>mgL!T233/35.453</f>
        <v>0</v>
      </c>
      <c r="U233" s="5">
        <f>mgL!U233/(1.008+12.011+3*15.999)</f>
        <v>0</v>
      </c>
      <c r="V233" s="5">
        <f>mgL!V233/(12.011+3*15.999)</f>
        <v>0</v>
      </c>
      <c r="W233" s="5">
        <f>mgL!W233/(32.066+4*15.999)</f>
        <v>0</v>
      </c>
      <c r="X233" s="5">
        <f>mgL!X233/(14.007+3*15.999)</f>
        <v>0</v>
      </c>
      <c r="Y233" s="6">
        <f>mgL!Y233/(14.007+2*15.999)</f>
        <v>0</v>
      </c>
      <c r="Z233" s="6">
        <f>mgL!Z233/55.847</f>
        <v>0</v>
      </c>
      <c r="AA233" s="6">
        <f>mgL!AA233/54.931</f>
        <v>0</v>
      </c>
      <c r="AB233" s="6">
        <f>mgL!AB233/26.982</f>
        <v>0</v>
      </c>
      <c r="AC233" s="6">
        <f>mgL!AC233/(28.086+2*15.999)</f>
        <v>0</v>
      </c>
      <c r="AD233" s="6">
        <f>mgL!AD233/(30.974+4*15.999)</f>
        <v>0</v>
      </c>
      <c r="AE233" s="6">
        <f>mgL!AE233/30.974</f>
        <v>0</v>
      </c>
      <c r="AF233" s="6">
        <f>mgL!AF233/12.011</f>
        <v>0</v>
      </c>
      <c r="AG233" s="6">
        <f>mgL!AG233/18.998</f>
        <v>0</v>
      </c>
      <c r="AH233" s="6">
        <f>mgL!AH233/(32.066+1.008)</f>
        <v>0</v>
      </c>
      <c r="AI233" s="6">
        <f>mgL!AI233/207.2</f>
        <v>0</v>
      </c>
      <c r="AJ233" s="6">
        <f>mgL!AJ233/65.39</f>
        <v>0</v>
      </c>
      <c r="AK233" s="6">
        <f>mgL!AK233/112.411</f>
        <v>0</v>
      </c>
      <c r="AL233" s="10">
        <f>mgL!AL233/(2*15.999)</f>
        <v>0</v>
      </c>
      <c r="AM233" s="10">
        <f>mgL!AM233/(12.011+2*15.999)</f>
        <v>0</v>
      </c>
      <c r="AN233" s="10">
        <f>mgL!AN233/(2*1.008+32.066)</f>
        <v>0</v>
      </c>
      <c r="AO233" s="10">
        <f>mgL!AO233/(12.011+4*1.008)</f>
        <v>0</v>
      </c>
      <c r="AP233" s="11" t="str">
        <f t="shared" si="8"/>
        <v>G*-FeMIX</v>
      </c>
      <c r="AQ233" s="3">
        <f t="shared" si="9"/>
        <v>0</v>
      </c>
    </row>
    <row r="234" spans="1:43" x14ac:dyDescent="0.25">
      <c r="A234" s="3">
        <f>mgL!A234</f>
        <v>231</v>
      </c>
      <c r="B234" s="3">
        <f>mgL!B234</f>
        <v>0</v>
      </c>
      <c r="C234" s="3">
        <f>mgL!C234</f>
        <v>0</v>
      </c>
      <c r="D234" s="3">
        <f>mgL!D234</f>
        <v>0</v>
      </c>
      <c r="E234" s="3">
        <f>mgL!E234</f>
        <v>0</v>
      </c>
      <c r="F234" s="3">
        <f>mgL!F234</f>
        <v>0</v>
      </c>
      <c r="G234" s="3">
        <f>mgL!G234</f>
        <v>0</v>
      </c>
      <c r="H234" s="3">
        <f>mgL!H234</f>
        <v>0</v>
      </c>
      <c r="I234" s="3">
        <f>mgL!I234</f>
        <v>0</v>
      </c>
      <c r="J234" s="3">
        <f>mgL!J234</f>
        <v>0</v>
      </c>
      <c r="K234" s="3">
        <f>mgL!K234</f>
        <v>0</v>
      </c>
      <c r="L234" s="3">
        <f>mgL!L234</f>
        <v>0</v>
      </c>
      <c r="M234" s="3">
        <f>IF(mgL!M234=0,7,mgL!M234)</f>
        <v>7</v>
      </c>
      <c r="N234" s="3">
        <f>IF(mgL!N234&lt;0.1,10,mgL!N234)</f>
        <v>10</v>
      </c>
      <c r="O234" s="4">
        <f>mgL!O234/22.989</f>
        <v>0</v>
      </c>
      <c r="P234" s="4">
        <f>mgL!P234/39.098</f>
        <v>0</v>
      </c>
      <c r="Q234" s="4">
        <f>mgL!Q234/24.305</f>
        <v>0</v>
      </c>
      <c r="R234" s="4">
        <f>mgL!R234/40.078</f>
        <v>0</v>
      </c>
      <c r="S234" s="4">
        <f>mgL!S234/(14.007+4*1.008)</f>
        <v>0</v>
      </c>
      <c r="T234" s="5">
        <f>mgL!T234/35.453</f>
        <v>0</v>
      </c>
      <c r="U234" s="5">
        <f>mgL!U234/(1.008+12.011+3*15.999)</f>
        <v>0</v>
      </c>
      <c r="V234" s="5">
        <f>mgL!V234/(12.011+3*15.999)</f>
        <v>0</v>
      </c>
      <c r="W234" s="5">
        <f>mgL!W234/(32.066+4*15.999)</f>
        <v>0</v>
      </c>
      <c r="X234" s="5">
        <f>mgL!X234/(14.007+3*15.999)</f>
        <v>0</v>
      </c>
      <c r="Y234" s="6">
        <f>mgL!Y234/(14.007+2*15.999)</f>
        <v>0</v>
      </c>
      <c r="Z234" s="6">
        <f>mgL!Z234/55.847</f>
        <v>0</v>
      </c>
      <c r="AA234" s="6">
        <f>mgL!AA234/54.931</f>
        <v>0</v>
      </c>
      <c r="AB234" s="6">
        <f>mgL!AB234/26.982</f>
        <v>0</v>
      </c>
      <c r="AC234" s="6">
        <f>mgL!AC234/(28.086+2*15.999)</f>
        <v>0</v>
      </c>
      <c r="AD234" s="6">
        <f>mgL!AD234/(30.974+4*15.999)</f>
        <v>0</v>
      </c>
      <c r="AE234" s="6">
        <f>mgL!AE234/30.974</f>
        <v>0</v>
      </c>
      <c r="AF234" s="6">
        <f>mgL!AF234/12.011</f>
        <v>0</v>
      </c>
      <c r="AG234" s="6">
        <f>mgL!AG234/18.998</f>
        <v>0</v>
      </c>
      <c r="AH234" s="6">
        <f>mgL!AH234/(32.066+1.008)</f>
        <v>0</v>
      </c>
      <c r="AI234" s="6">
        <f>mgL!AI234/207.2</f>
        <v>0</v>
      </c>
      <c r="AJ234" s="6">
        <f>mgL!AJ234/65.39</f>
        <v>0</v>
      </c>
      <c r="AK234" s="6">
        <f>mgL!AK234/112.411</f>
        <v>0</v>
      </c>
      <c r="AL234" s="10">
        <f>mgL!AL234/(2*15.999)</f>
        <v>0</v>
      </c>
      <c r="AM234" s="10">
        <f>mgL!AM234/(12.011+2*15.999)</f>
        <v>0</v>
      </c>
      <c r="AN234" s="10">
        <f>mgL!AN234/(2*1.008+32.066)</f>
        <v>0</v>
      </c>
      <c r="AO234" s="10">
        <f>mgL!AO234/(12.011+4*1.008)</f>
        <v>0</v>
      </c>
      <c r="AP234" s="11" t="str">
        <f t="shared" si="8"/>
        <v>G*-FeMIX</v>
      </c>
      <c r="AQ234" s="3">
        <f t="shared" si="9"/>
        <v>0</v>
      </c>
    </row>
    <row r="235" spans="1:43" x14ac:dyDescent="0.25">
      <c r="A235" s="3">
        <f>mgL!A235</f>
        <v>232</v>
      </c>
      <c r="B235" s="3">
        <f>mgL!B235</f>
        <v>0</v>
      </c>
      <c r="C235" s="3">
        <f>mgL!C235</f>
        <v>0</v>
      </c>
      <c r="D235" s="3">
        <f>mgL!D235</f>
        <v>0</v>
      </c>
      <c r="E235" s="3">
        <f>mgL!E235</f>
        <v>0</v>
      </c>
      <c r="F235" s="3">
        <f>mgL!F235</f>
        <v>0</v>
      </c>
      <c r="G235" s="3">
        <f>mgL!G235</f>
        <v>0</v>
      </c>
      <c r="H235" s="3">
        <f>mgL!H235</f>
        <v>0</v>
      </c>
      <c r="I235" s="3">
        <f>mgL!I235</f>
        <v>0</v>
      </c>
      <c r="J235" s="3">
        <f>mgL!J235</f>
        <v>0</v>
      </c>
      <c r="K235" s="3">
        <f>mgL!K235</f>
        <v>0</v>
      </c>
      <c r="L235" s="3">
        <f>mgL!L235</f>
        <v>0</v>
      </c>
      <c r="M235" s="3">
        <f>IF(mgL!M235=0,7,mgL!M235)</f>
        <v>7</v>
      </c>
      <c r="N235" s="3">
        <f>IF(mgL!N235&lt;0.1,10,mgL!N235)</f>
        <v>10</v>
      </c>
      <c r="O235" s="4">
        <f>mgL!O235/22.989</f>
        <v>0</v>
      </c>
      <c r="P235" s="4">
        <f>mgL!P235/39.098</f>
        <v>0</v>
      </c>
      <c r="Q235" s="4">
        <f>mgL!Q235/24.305</f>
        <v>0</v>
      </c>
      <c r="R235" s="4">
        <f>mgL!R235/40.078</f>
        <v>0</v>
      </c>
      <c r="S235" s="4">
        <f>mgL!S235/(14.007+4*1.008)</f>
        <v>0</v>
      </c>
      <c r="T235" s="5">
        <f>mgL!T235/35.453</f>
        <v>0</v>
      </c>
      <c r="U235" s="5">
        <f>mgL!U235/(1.008+12.011+3*15.999)</f>
        <v>0</v>
      </c>
      <c r="V235" s="5">
        <f>mgL!V235/(12.011+3*15.999)</f>
        <v>0</v>
      </c>
      <c r="W235" s="5">
        <f>mgL!W235/(32.066+4*15.999)</f>
        <v>0</v>
      </c>
      <c r="X235" s="5">
        <f>mgL!X235/(14.007+3*15.999)</f>
        <v>0</v>
      </c>
      <c r="Y235" s="6">
        <f>mgL!Y235/(14.007+2*15.999)</f>
        <v>0</v>
      </c>
      <c r="Z235" s="6">
        <f>mgL!Z235/55.847</f>
        <v>0</v>
      </c>
      <c r="AA235" s="6">
        <f>mgL!AA235/54.931</f>
        <v>0</v>
      </c>
      <c r="AB235" s="6">
        <f>mgL!AB235/26.982</f>
        <v>0</v>
      </c>
      <c r="AC235" s="6">
        <f>mgL!AC235/(28.086+2*15.999)</f>
        <v>0</v>
      </c>
      <c r="AD235" s="6">
        <f>mgL!AD235/(30.974+4*15.999)</f>
        <v>0</v>
      </c>
      <c r="AE235" s="6">
        <f>mgL!AE235/30.974</f>
        <v>0</v>
      </c>
      <c r="AF235" s="6">
        <f>mgL!AF235/12.011</f>
        <v>0</v>
      </c>
      <c r="AG235" s="6">
        <f>mgL!AG235/18.998</f>
        <v>0</v>
      </c>
      <c r="AH235" s="6">
        <f>mgL!AH235/(32.066+1.008)</f>
        <v>0</v>
      </c>
      <c r="AI235" s="6">
        <f>mgL!AI235/207.2</f>
        <v>0</v>
      </c>
      <c r="AJ235" s="6">
        <f>mgL!AJ235/65.39</f>
        <v>0</v>
      </c>
      <c r="AK235" s="6">
        <f>mgL!AK235/112.411</f>
        <v>0</v>
      </c>
      <c r="AL235" s="10">
        <f>mgL!AL235/(2*15.999)</f>
        <v>0</v>
      </c>
      <c r="AM235" s="10">
        <f>mgL!AM235/(12.011+2*15.999)</f>
        <v>0</v>
      </c>
      <c r="AN235" s="10">
        <f>mgL!AN235/(2*1.008+32.066)</f>
        <v>0</v>
      </c>
      <c r="AO235" s="10">
        <f>mgL!AO235/(12.011+4*1.008)</f>
        <v>0</v>
      </c>
      <c r="AP235" s="11" t="str">
        <f t="shared" si="8"/>
        <v>G*-FeMIX</v>
      </c>
      <c r="AQ235" s="3">
        <f t="shared" si="9"/>
        <v>0</v>
      </c>
    </row>
    <row r="236" spans="1:43" x14ac:dyDescent="0.25">
      <c r="A236" s="3">
        <f>mgL!A236</f>
        <v>233</v>
      </c>
      <c r="B236" s="3">
        <f>mgL!B236</f>
        <v>0</v>
      </c>
      <c r="C236" s="3">
        <f>mgL!C236</f>
        <v>0</v>
      </c>
      <c r="D236" s="3">
        <f>mgL!D236</f>
        <v>0</v>
      </c>
      <c r="E236" s="3">
        <f>mgL!E236</f>
        <v>0</v>
      </c>
      <c r="F236" s="3">
        <f>mgL!F236</f>
        <v>0</v>
      </c>
      <c r="G236" s="3">
        <f>mgL!G236</f>
        <v>0</v>
      </c>
      <c r="H236" s="3">
        <f>mgL!H236</f>
        <v>0</v>
      </c>
      <c r="I236" s="3">
        <f>mgL!I236</f>
        <v>0</v>
      </c>
      <c r="J236" s="3">
        <f>mgL!J236</f>
        <v>0</v>
      </c>
      <c r="K236" s="3">
        <f>mgL!K236</f>
        <v>0</v>
      </c>
      <c r="L236" s="3">
        <f>mgL!L236</f>
        <v>0</v>
      </c>
      <c r="M236" s="3">
        <f>IF(mgL!M236=0,7,mgL!M236)</f>
        <v>7</v>
      </c>
      <c r="N236" s="3">
        <f>IF(mgL!N236&lt;0.1,10,mgL!N236)</f>
        <v>10</v>
      </c>
      <c r="O236" s="4">
        <f>mgL!O236/22.989</f>
        <v>0</v>
      </c>
      <c r="P236" s="4">
        <f>mgL!P236/39.098</f>
        <v>0</v>
      </c>
      <c r="Q236" s="4">
        <f>mgL!Q236/24.305</f>
        <v>0</v>
      </c>
      <c r="R236" s="4">
        <f>mgL!R236/40.078</f>
        <v>0</v>
      </c>
      <c r="S236" s="4">
        <f>mgL!S236/(14.007+4*1.008)</f>
        <v>0</v>
      </c>
      <c r="T236" s="5">
        <f>mgL!T236/35.453</f>
        <v>0</v>
      </c>
      <c r="U236" s="5">
        <f>mgL!U236/(1.008+12.011+3*15.999)</f>
        <v>0</v>
      </c>
      <c r="V236" s="5">
        <f>mgL!V236/(12.011+3*15.999)</f>
        <v>0</v>
      </c>
      <c r="W236" s="5">
        <f>mgL!W236/(32.066+4*15.999)</f>
        <v>0</v>
      </c>
      <c r="X236" s="5">
        <f>mgL!X236/(14.007+3*15.999)</f>
        <v>0</v>
      </c>
      <c r="Y236" s="6">
        <f>mgL!Y236/(14.007+2*15.999)</f>
        <v>0</v>
      </c>
      <c r="Z236" s="6">
        <f>mgL!Z236/55.847</f>
        <v>0</v>
      </c>
      <c r="AA236" s="6">
        <f>mgL!AA236/54.931</f>
        <v>0</v>
      </c>
      <c r="AB236" s="6">
        <f>mgL!AB236/26.982</f>
        <v>0</v>
      </c>
      <c r="AC236" s="6">
        <f>mgL!AC236/(28.086+2*15.999)</f>
        <v>0</v>
      </c>
      <c r="AD236" s="6">
        <f>mgL!AD236/(30.974+4*15.999)</f>
        <v>0</v>
      </c>
      <c r="AE236" s="6">
        <f>mgL!AE236/30.974</f>
        <v>0</v>
      </c>
      <c r="AF236" s="6">
        <f>mgL!AF236/12.011</f>
        <v>0</v>
      </c>
      <c r="AG236" s="6">
        <f>mgL!AG236/18.998</f>
        <v>0</v>
      </c>
      <c r="AH236" s="6">
        <f>mgL!AH236/(32.066+1.008)</f>
        <v>0</v>
      </c>
      <c r="AI236" s="6">
        <f>mgL!AI236/207.2</f>
        <v>0</v>
      </c>
      <c r="AJ236" s="6">
        <f>mgL!AJ236/65.39</f>
        <v>0</v>
      </c>
      <c r="AK236" s="6">
        <f>mgL!AK236/112.411</f>
        <v>0</v>
      </c>
      <c r="AL236" s="10">
        <f>mgL!AL236/(2*15.999)</f>
        <v>0</v>
      </c>
      <c r="AM236" s="10">
        <f>mgL!AM236/(12.011+2*15.999)</f>
        <v>0</v>
      </c>
      <c r="AN236" s="10">
        <f>mgL!AN236/(2*1.008+32.066)</f>
        <v>0</v>
      </c>
      <c r="AO236" s="10">
        <f>mgL!AO236/(12.011+4*1.008)</f>
        <v>0</v>
      </c>
      <c r="AP236" s="11" t="str">
        <f t="shared" si="8"/>
        <v>G*-FeMIX</v>
      </c>
      <c r="AQ236" s="3">
        <f t="shared" si="9"/>
        <v>0</v>
      </c>
    </row>
    <row r="237" spans="1:43" x14ac:dyDescent="0.25">
      <c r="A237" s="3">
        <f>mgL!A237</f>
        <v>234</v>
      </c>
      <c r="B237" s="3">
        <f>mgL!B237</f>
        <v>0</v>
      </c>
      <c r="C237" s="3">
        <f>mgL!C237</f>
        <v>0</v>
      </c>
      <c r="D237" s="3">
        <f>mgL!D237</f>
        <v>0</v>
      </c>
      <c r="E237" s="3">
        <f>mgL!E237</f>
        <v>0</v>
      </c>
      <c r="F237" s="3">
        <f>mgL!F237</f>
        <v>0</v>
      </c>
      <c r="G237" s="3">
        <f>mgL!G237</f>
        <v>0</v>
      </c>
      <c r="H237" s="3">
        <f>mgL!H237</f>
        <v>0</v>
      </c>
      <c r="I237" s="3">
        <f>mgL!I237</f>
        <v>0</v>
      </c>
      <c r="J237" s="3">
        <f>mgL!J237</f>
        <v>0</v>
      </c>
      <c r="K237" s="3">
        <f>mgL!K237</f>
        <v>0</v>
      </c>
      <c r="L237" s="3">
        <f>mgL!L237</f>
        <v>0</v>
      </c>
      <c r="M237" s="3">
        <f>IF(mgL!M237=0,7,mgL!M237)</f>
        <v>7</v>
      </c>
      <c r="N237" s="3">
        <f>IF(mgL!N237&lt;0.1,10,mgL!N237)</f>
        <v>10</v>
      </c>
      <c r="O237" s="4">
        <f>mgL!O237/22.989</f>
        <v>0</v>
      </c>
      <c r="P237" s="4">
        <f>mgL!P237/39.098</f>
        <v>0</v>
      </c>
      <c r="Q237" s="4">
        <f>mgL!Q237/24.305</f>
        <v>0</v>
      </c>
      <c r="R237" s="4">
        <f>mgL!R237/40.078</f>
        <v>0</v>
      </c>
      <c r="S237" s="4">
        <f>mgL!S237/(14.007+4*1.008)</f>
        <v>0</v>
      </c>
      <c r="T237" s="5">
        <f>mgL!T237/35.453</f>
        <v>0</v>
      </c>
      <c r="U237" s="5">
        <f>mgL!U237/(1.008+12.011+3*15.999)</f>
        <v>0</v>
      </c>
      <c r="V237" s="5">
        <f>mgL!V237/(12.011+3*15.999)</f>
        <v>0</v>
      </c>
      <c r="W237" s="5">
        <f>mgL!W237/(32.066+4*15.999)</f>
        <v>0</v>
      </c>
      <c r="X237" s="5">
        <f>mgL!X237/(14.007+3*15.999)</f>
        <v>0</v>
      </c>
      <c r="Y237" s="6">
        <f>mgL!Y237/(14.007+2*15.999)</f>
        <v>0</v>
      </c>
      <c r="Z237" s="6">
        <f>mgL!Z237/55.847</f>
        <v>0</v>
      </c>
      <c r="AA237" s="6">
        <f>mgL!AA237/54.931</f>
        <v>0</v>
      </c>
      <c r="AB237" s="6">
        <f>mgL!AB237/26.982</f>
        <v>0</v>
      </c>
      <c r="AC237" s="6">
        <f>mgL!AC237/(28.086+2*15.999)</f>
        <v>0</v>
      </c>
      <c r="AD237" s="6">
        <f>mgL!AD237/(30.974+4*15.999)</f>
        <v>0</v>
      </c>
      <c r="AE237" s="6">
        <f>mgL!AE237/30.974</f>
        <v>0</v>
      </c>
      <c r="AF237" s="6">
        <f>mgL!AF237/12.011</f>
        <v>0</v>
      </c>
      <c r="AG237" s="6">
        <f>mgL!AG237/18.998</f>
        <v>0</v>
      </c>
      <c r="AH237" s="6">
        <f>mgL!AH237/(32.066+1.008)</f>
        <v>0</v>
      </c>
      <c r="AI237" s="6">
        <f>mgL!AI237/207.2</f>
        <v>0</v>
      </c>
      <c r="AJ237" s="6">
        <f>mgL!AJ237/65.39</f>
        <v>0</v>
      </c>
      <c r="AK237" s="6">
        <f>mgL!AK237/112.411</f>
        <v>0</v>
      </c>
      <c r="AL237" s="10">
        <f>mgL!AL237/(2*15.999)</f>
        <v>0</v>
      </c>
      <c r="AM237" s="10">
        <f>mgL!AM237/(12.011+2*15.999)</f>
        <v>0</v>
      </c>
      <c r="AN237" s="10">
        <f>mgL!AN237/(2*1.008+32.066)</f>
        <v>0</v>
      </c>
      <c r="AO237" s="10">
        <f>mgL!AO237/(12.011+4*1.008)</f>
        <v>0</v>
      </c>
      <c r="AP237" s="11" t="str">
        <f t="shared" si="8"/>
        <v>G*-FeMIX</v>
      </c>
      <c r="AQ237" s="3">
        <f t="shared" si="9"/>
        <v>0</v>
      </c>
    </row>
    <row r="238" spans="1:43" x14ac:dyDescent="0.25">
      <c r="A238" s="3">
        <f>mgL!A238</f>
        <v>235</v>
      </c>
      <c r="B238" s="3">
        <f>mgL!B238</f>
        <v>0</v>
      </c>
      <c r="C238" s="3">
        <f>mgL!C238</f>
        <v>0</v>
      </c>
      <c r="D238" s="3">
        <f>mgL!D238</f>
        <v>0</v>
      </c>
      <c r="E238" s="3">
        <f>mgL!E238</f>
        <v>0</v>
      </c>
      <c r="F238" s="3">
        <f>mgL!F238</f>
        <v>0</v>
      </c>
      <c r="G238" s="3">
        <f>mgL!G238</f>
        <v>0</v>
      </c>
      <c r="H238" s="3">
        <f>mgL!H238</f>
        <v>0</v>
      </c>
      <c r="I238" s="3">
        <f>mgL!I238</f>
        <v>0</v>
      </c>
      <c r="J238" s="3">
        <f>mgL!J238</f>
        <v>0</v>
      </c>
      <c r="K238" s="3">
        <f>mgL!K238</f>
        <v>0</v>
      </c>
      <c r="L238" s="3">
        <f>mgL!L238</f>
        <v>0</v>
      </c>
      <c r="M238" s="3">
        <f>IF(mgL!M238=0,7,mgL!M238)</f>
        <v>7</v>
      </c>
      <c r="N238" s="3">
        <f>IF(mgL!N238&lt;0.1,10,mgL!N238)</f>
        <v>10</v>
      </c>
      <c r="O238" s="4">
        <f>mgL!O238/22.989</f>
        <v>0</v>
      </c>
      <c r="P238" s="4">
        <f>mgL!P238/39.098</f>
        <v>0</v>
      </c>
      <c r="Q238" s="4">
        <f>mgL!Q238/24.305</f>
        <v>0</v>
      </c>
      <c r="R238" s="4">
        <f>mgL!R238/40.078</f>
        <v>0</v>
      </c>
      <c r="S238" s="4">
        <f>mgL!S238/(14.007+4*1.008)</f>
        <v>0</v>
      </c>
      <c r="T238" s="5">
        <f>mgL!T238/35.453</f>
        <v>0</v>
      </c>
      <c r="U238" s="5">
        <f>mgL!U238/(1.008+12.011+3*15.999)</f>
        <v>0</v>
      </c>
      <c r="V238" s="5">
        <f>mgL!V238/(12.011+3*15.999)</f>
        <v>0</v>
      </c>
      <c r="W238" s="5">
        <f>mgL!W238/(32.066+4*15.999)</f>
        <v>0</v>
      </c>
      <c r="X238" s="5">
        <f>mgL!X238/(14.007+3*15.999)</f>
        <v>0</v>
      </c>
      <c r="Y238" s="6">
        <f>mgL!Y238/(14.007+2*15.999)</f>
        <v>0</v>
      </c>
      <c r="Z238" s="6">
        <f>mgL!Z238/55.847</f>
        <v>0</v>
      </c>
      <c r="AA238" s="6">
        <f>mgL!AA238/54.931</f>
        <v>0</v>
      </c>
      <c r="AB238" s="6">
        <f>mgL!AB238/26.982</f>
        <v>0</v>
      </c>
      <c r="AC238" s="6">
        <f>mgL!AC238/(28.086+2*15.999)</f>
        <v>0</v>
      </c>
      <c r="AD238" s="6">
        <f>mgL!AD238/(30.974+4*15.999)</f>
        <v>0</v>
      </c>
      <c r="AE238" s="6">
        <f>mgL!AE238/30.974</f>
        <v>0</v>
      </c>
      <c r="AF238" s="6">
        <f>mgL!AF238/12.011</f>
        <v>0</v>
      </c>
      <c r="AG238" s="6">
        <f>mgL!AG238/18.998</f>
        <v>0</v>
      </c>
      <c r="AH238" s="6">
        <f>mgL!AH238/(32.066+1.008)</f>
        <v>0</v>
      </c>
      <c r="AI238" s="6">
        <f>mgL!AI238/207.2</f>
        <v>0</v>
      </c>
      <c r="AJ238" s="6">
        <f>mgL!AJ238/65.39</f>
        <v>0</v>
      </c>
      <c r="AK238" s="6">
        <f>mgL!AK238/112.411</f>
        <v>0</v>
      </c>
      <c r="AL238" s="10">
        <f>mgL!AL238/(2*15.999)</f>
        <v>0</v>
      </c>
      <c r="AM238" s="10">
        <f>mgL!AM238/(12.011+2*15.999)</f>
        <v>0</v>
      </c>
      <c r="AN238" s="10">
        <f>mgL!AN238/(2*1.008+32.066)</f>
        <v>0</v>
      </c>
      <c r="AO238" s="10">
        <f>mgL!AO238/(12.011+4*1.008)</f>
        <v>0</v>
      </c>
      <c r="AP238" s="11" t="str">
        <f t="shared" si="8"/>
        <v>G*-FeMIX</v>
      </c>
      <c r="AQ238" s="3">
        <f t="shared" si="9"/>
        <v>0</v>
      </c>
    </row>
    <row r="239" spans="1:43" x14ac:dyDescent="0.25">
      <c r="A239" s="3">
        <f>mgL!A239</f>
        <v>236</v>
      </c>
      <c r="B239" s="3">
        <f>mgL!B239</f>
        <v>0</v>
      </c>
      <c r="C239" s="3">
        <f>mgL!C239</f>
        <v>0</v>
      </c>
      <c r="D239" s="3">
        <f>mgL!D239</f>
        <v>0</v>
      </c>
      <c r="E239" s="3">
        <f>mgL!E239</f>
        <v>0</v>
      </c>
      <c r="F239" s="3">
        <f>mgL!F239</f>
        <v>0</v>
      </c>
      <c r="G239" s="3">
        <f>mgL!G239</f>
        <v>0</v>
      </c>
      <c r="H239" s="3">
        <f>mgL!H239</f>
        <v>0</v>
      </c>
      <c r="I239" s="3">
        <f>mgL!I239</f>
        <v>0</v>
      </c>
      <c r="J239" s="3">
        <f>mgL!J239</f>
        <v>0</v>
      </c>
      <c r="K239" s="3">
        <f>mgL!K239</f>
        <v>0</v>
      </c>
      <c r="L239" s="3">
        <f>mgL!L239</f>
        <v>0</v>
      </c>
      <c r="M239" s="3">
        <f>IF(mgL!M239=0,7,mgL!M239)</f>
        <v>7</v>
      </c>
      <c r="N239" s="3">
        <f>IF(mgL!N239&lt;0.1,10,mgL!N239)</f>
        <v>10</v>
      </c>
      <c r="O239" s="4">
        <f>mgL!O239/22.989</f>
        <v>0</v>
      </c>
      <c r="P239" s="4">
        <f>mgL!P239/39.098</f>
        <v>0</v>
      </c>
      <c r="Q239" s="4">
        <f>mgL!Q239/24.305</f>
        <v>0</v>
      </c>
      <c r="R239" s="4">
        <f>mgL!R239/40.078</f>
        <v>0</v>
      </c>
      <c r="S239" s="4">
        <f>mgL!S239/(14.007+4*1.008)</f>
        <v>0</v>
      </c>
      <c r="T239" s="5">
        <f>mgL!T239/35.453</f>
        <v>0</v>
      </c>
      <c r="U239" s="5">
        <f>mgL!U239/(1.008+12.011+3*15.999)</f>
        <v>0</v>
      </c>
      <c r="V239" s="5">
        <f>mgL!V239/(12.011+3*15.999)</f>
        <v>0</v>
      </c>
      <c r="W239" s="5">
        <f>mgL!W239/(32.066+4*15.999)</f>
        <v>0</v>
      </c>
      <c r="X239" s="5">
        <f>mgL!X239/(14.007+3*15.999)</f>
        <v>0</v>
      </c>
      <c r="Y239" s="6">
        <f>mgL!Y239/(14.007+2*15.999)</f>
        <v>0</v>
      </c>
      <c r="Z239" s="6">
        <f>mgL!Z239/55.847</f>
        <v>0</v>
      </c>
      <c r="AA239" s="6">
        <f>mgL!AA239/54.931</f>
        <v>0</v>
      </c>
      <c r="AB239" s="6">
        <f>mgL!AB239/26.982</f>
        <v>0</v>
      </c>
      <c r="AC239" s="6">
        <f>mgL!AC239/(28.086+2*15.999)</f>
        <v>0</v>
      </c>
      <c r="AD239" s="6">
        <f>mgL!AD239/(30.974+4*15.999)</f>
        <v>0</v>
      </c>
      <c r="AE239" s="6">
        <f>mgL!AE239/30.974</f>
        <v>0</v>
      </c>
      <c r="AF239" s="6">
        <f>mgL!AF239/12.011</f>
        <v>0</v>
      </c>
      <c r="AG239" s="6">
        <f>mgL!AG239/18.998</f>
        <v>0</v>
      </c>
      <c r="AH239" s="6">
        <f>mgL!AH239/(32.066+1.008)</f>
        <v>0</v>
      </c>
      <c r="AI239" s="6">
        <f>mgL!AI239/207.2</f>
        <v>0</v>
      </c>
      <c r="AJ239" s="6">
        <f>mgL!AJ239/65.39</f>
        <v>0</v>
      </c>
      <c r="AK239" s="6">
        <f>mgL!AK239/112.411</f>
        <v>0</v>
      </c>
      <c r="AL239" s="10">
        <f>mgL!AL239/(2*15.999)</f>
        <v>0</v>
      </c>
      <c r="AM239" s="10">
        <f>mgL!AM239/(12.011+2*15.999)</f>
        <v>0</v>
      </c>
      <c r="AN239" s="10">
        <f>mgL!AN239/(2*1.008+32.066)</f>
        <v>0</v>
      </c>
      <c r="AO239" s="10">
        <f>mgL!AO239/(12.011+4*1.008)</f>
        <v>0</v>
      </c>
      <c r="AP239" s="11" t="str">
        <f t="shared" si="8"/>
        <v>G*-FeMIX</v>
      </c>
      <c r="AQ239" s="3">
        <f t="shared" si="9"/>
        <v>0</v>
      </c>
    </row>
    <row r="240" spans="1:43" x14ac:dyDescent="0.25">
      <c r="A240" s="3">
        <f>mgL!A240</f>
        <v>237</v>
      </c>
      <c r="B240" s="3">
        <f>mgL!B240</f>
        <v>0</v>
      </c>
      <c r="C240" s="3">
        <f>mgL!C240</f>
        <v>0</v>
      </c>
      <c r="D240" s="3">
        <f>mgL!D240</f>
        <v>0</v>
      </c>
      <c r="E240" s="3">
        <f>mgL!E240</f>
        <v>0</v>
      </c>
      <c r="F240" s="3">
        <f>mgL!F240</f>
        <v>0</v>
      </c>
      <c r="G240" s="3">
        <f>mgL!G240</f>
        <v>0</v>
      </c>
      <c r="H240" s="3">
        <f>mgL!H240</f>
        <v>0</v>
      </c>
      <c r="I240" s="3">
        <f>mgL!I240</f>
        <v>0</v>
      </c>
      <c r="J240" s="3">
        <f>mgL!J240</f>
        <v>0</v>
      </c>
      <c r="K240" s="3">
        <f>mgL!K240</f>
        <v>0</v>
      </c>
      <c r="L240" s="3">
        <f>mgL!L240</f>
        <v>0</v>
      </c>
      <c r="M240" s="3">
        <f>IF(mgL!M240=0,7,mgL!M240)</f>
        <v>7</v>
      </c>
      <c r="N240" s="3">
        <f>IF(mgL!N240&lt;0.1,10,mgL!N240)</f>
        <v>10</v>
      </c>
      <c r="O240" s="4">
        <f>mgL!O240/22.989</f>
        <v>0</v>
      </c>
      <c r="P240" s="4">
        <f>mgL!P240/39.098</f>
        <v>0</v>
      </c>
      <c r="Q240" s="4">
        <f>mgL!Q240/24.305</f>
        <v>0</v>
      </c>
      <c r="R240" s="4">
        <f>mgL!R240/40.078</f>
        <v>0</v>
      </c>
      <c r="S240" s="4">
        <f>mgL!S240/(14.007+4*1.008)</f>
        <v>0</v>
      </c>
      <c r="T240" s="5">
        <f>mgL!T240/35.453</f>
        <v>0</v>
      </c>
      <c r="U240" s="5">
        <f>mgL!U240/(1.008+12.011+3*15.999)</f>
        <v>0</v>
      </c>
      <c r="V240" s="5">
        <f>mgL!V240/(12.011+3*15.999)</f>
        <v>0</v>
      </c>
      <c r="W240" s="5">
        <f>mgL!W240/(32.066+4*15.999)</f>
        <v>0</v>
      </c>
      <c r="X240" s="5">
        <f>mgL!X240/(14.007+3*15.999)</f>
        <v>0</v>
      </c>
      <c r="Y240" s="6">
        <f>mgL!Y240/(14.007+2*15.999)</f>
        <v>0</v>
      </c>
      <c r="Z240" s="6">
        <f>mgL!Z240/55.847</f>
        <v>0</v>
      </c>
      <c r="AA240" s="6">
        <f>mgL!AA240/54.931</f>
        <v>0</v>
      </c>
      <c r="AB240" s="6">
        <f>mgL!AB240/26.982</f>
        <v>0</v>
      </c>
      <c r="AC240" s="6">
        <f>mgL!AC240/(28.086+2*15.999)</f>
        <v>0</v>
      </c>
      <c r="AD240" s="6">
        <f>mgL!AD240/(30.974+4*15.999)</f>
        <v>0</v>
      </c>
      <c r="AE240" s="6">
        <f>mgL!AE240/30.974</f>
        <v>0</v>
      </c>
      <c r="AF240" s="6">
        <f>mgL!AF240/12.011</f>
        <v>0</v>
      </c>
      <c r="AG240" s="6">
        <f>mgL!AG240/18.998</f>
        <v>0</v>
      </c>
      <c r="AH240" s="6">
        <f>mgL!AH240/(32.066+1.008)</f>
        <v>0</v>
      </c>
      <c r="AI240" s="6">
        <f>mgL!AI240/207.2</f>
        <v>0</v>
      </c>
      <c r="AJ240" s="6">
        <f>mgL!AJ240/65.39</f>
        <v>0</v>
      </c>
      <c r="AK240" s="6">
        <f>mgL!AK240/112.411</f>
        <v>0</v>
      </c>
      <c r="AL240" s="10">
        <f>mgL!AL240/(2*15.999)</f>
        <v>0</v>
      </c>
      <c r="AM240" s="10">
        <f>mgL!AM240/(12.011+2*15.999)</f>
        <v>0</v>
      </c>
      <c r="AN240" s="10">
        <f>mgL!AN240/(2*1.008+32.066)</f>
        <v>0</v>
      </c>
      <c r="AO240" s="10">
        <f>mgL!AO240/(12.011+4*1.008)</f>
        <v>0</v>
      </c>
      <c r="AP240" s="11" t="str">
        <f t="shared" si="8"/>
        <v>G*-FeMIX</v>
      </c>
      <c r="AQ240" s="3">
        <f t="shared" si="9"/>
        <v>0</v>
      </c>
    </row>
    <row r="241" spans="1:43" x14ac:dyDescent="0.25">
      <c r="A241" s="3">
        <f>mgL!A241</f>
        <v>238</v>
      </c>
      <c r="B241" s="3">
        <f>mgL!B241</f>
        <v>0</v>
      </c>
      <c r="C241" s="3">
        <f>mgL!C241</f>
        <v>0</v>
      </c>
      <c r="D241" s="3">
        <f>mgL!D241</f>
        <v>0</v>
      </c>
      <c r="E241" s="3">
        <f>mgL!E241</f>
        <v>0</v>
      </c>
      <c r="F241" s="3">
        <f>mgL!F241</f>
        <v>0</v>
      </c>
      <c r="G241" s="3">
        <f>mgL!G241</f>
        <v>0</v>
      </c>
      <c r="H241" s="3">
        <f>mgL!H241</f>
        <v>0</v>
      </c>
      <c r="I241" s="3">
        <f>mgL!I241</f>
        <v>0</v>
      </c>
      <c r="J241" s="3">
        <f>mgL!J241</f>
        <v>0</v>
      </c>
      <c r="K241" s="3">
        <f>mgL!K241</f>
        <v>0</v>
      </c>
      <c r="L241" s="3">
        <f>mgL!L241</f>
        <v>0</v>
      </c>
      <c r="M241" s="3">
        <f>IF(mgL!M241=0,7,mgL!M241)</f>
        <v>7</v>
      </c>
      <c r="N241" s="3">
        <f>IF(mgL!N241&lt;0.1,10,mgL!N241)</f>
        <v>10</v>
      </c>
      <c r="O241" s="4">
        <f>mgL!O241/22.989</f>
        <v>0</v>
      </c>
      <c r="P241" s="4">
        <f>mgL!P241/39.098</f>
        <v>0</v>
      </c>
      <c r="Q241" s="4">
        <f>mgL!Q241/24.305</f>
        <v>0</v>
      </c>
      <c r="R241" s="4">
        <f>mgL!R241/40.078</f>
        <v>0</v>
      </c>
      <c r="S241" s="4">
        <f>mgL!S241/(14.007+4*1.008)</f>
        <v>0</v>
      </c>
      <c r="T241" s="5">
        <f>mgL!T241/35.453</f>
        <v>0</v>
      </c>
      <c r="U241" s="5">
        <f>mgL!U241/(1.008+12.011+3*15.999)</f>
        <v>0</v>
      </c>
      <c r="V241" s="5">
        <f>mgL!V241/(12.011+3*15.999)</f>
        <v>0</v>
      </c>
      <c r="W241" s="5">
        <f>mgL!W241/(32.066+4*15.999)</f>
        <v>0</v>
      </c>
      <c r="X241" s="5">
        <f>mgL!X241/(14.007+3*15.999)</f>
        <v>0</v>
      </c>
      <c r="Y241" s="6">
        <f>mgL!Y241/(14.007+2*15.999)</f>
        <v>0</v>
      </c>
      <c r="Z241" s="6">
        <f>mgL!Z241/55.847</f>
        <v>0</v>
      </c>
      <c r="AA241" s="6">
        <f>mgL!AA241/54.931</f>
        <v>0</v>
      </c>
      <c r="AB241" s="6">
        <f>mgL!AB241/26.982</f>
        <v>0</v>
      </c>
      <c r="AC241" s="6">
        <f>mgL!AC241/(28.086+2*15.999)</f>
        <v>0</v>
      </c>
      <c r="AD241" s="6">
        <f>mgL!AD241/(30.974+4*15.999)</f>
        <v>0</v>
      </c>
      <c r="AE241" s="6">
        <f>mgL!AE241/30.974</f>
        <v>0</v>
      </c>
      <c r="AF241" s="6">
        <f>mgL!AF241/12.011</f>
        <v>0</v>
      </c>
      <c r="AG241" s="6">
        <f>mgL!AG241/18.998</f>
        <v>0</v>
      </c>
      <c r="AH241" s="6">
        <f>mgL!AH241/(32.066+1.008)</f>
        <v>0</v>
      </c>
      <c r="AI241" s="6">
        <f>mgL!AI241/207.2</f>
        <v>0</v>
      </c>
      <c r="AJ241" s="6">
        <f>mgL!AJ241/65.39</f>
        <v>0</v>
      </c>
      <c r="AK241" s="6">
        <f>mgL!AK241/112.411</f>
        <v>0</v>
      </c>
      <c r="AL241" s="10">
        <f>mgL!AL241/(2*15.999)</f>
        <v>0</v>
      </c>
      <c r="AM241" s="10">
        <f>mgL!AM241/(12.011+2*15.999)</f>
        <v>0</v>
      </c>
      <c r="AN241" s="10">
        <f>mgL!AN241/(2*1.008+32.066)</f>
        <v>0</v>
      </c>
      <c r="AO241" s="10">
        <f>mgL!AO241/(12.011+4*1.008)</f>
        <v>0</v>
      </c>
      <c r="AP241" s="11" t="str">
        <f t="shared" si="8"/>
        <v>G*-FeMIX</v>
      </c>
      <c r="AQ241" s="3">
        <f t="shared" si="9"/>
        <v>0</v>
      </c>
    </row>
    <row r="242" spans="1:43" x14ac:dyDescent="0.25">
      <c r="A242" s="3">
        <f>mgL!A242</f>
        <v>239</v>
      </c>
      <c r="B242" s="3">
        <f>mgL!B242</f>
        <v>0</v>
      </c>
      <c r="C242" s="3">
        <f>mgL!C242</f>
        <v>0</v>
      </c>
      <c r="D242" s="3">
        <f>mgL!D242</f>
        <v>0</v>
      </c>
      <c r="E242" s="3">
        <f>mgL!E242</f>
        <v>0</v>
      </c>
      <c r="F242" s="3">
        <f>mgL!F242</f>
        <v>0</v>
      </c>
      <c r="G242" s="3">
        <f>mgL!G242</f>
        <v>0</v>
      </c>
      <c r="H242" s="3">
        <f>mgL!H242</f>
        <v>0</v>
      </c>
      <c r="I242" s="3">
        <f>mgL!I242</f>
        <v>0</v>
      </c>
      <c r="J242" s="3">
        <f>mgL!J242</f>
        <v>0</v>
      </c>
      <c r="K242" s="3">
        <f>mgL!K242</f>
        <v>0</v>
      </c>
      <c r="L242" s="3">
        <f>mgL!L242</f>
        <v>0</v>
      </c>
      <c r="M242" s="3">
        <f>IF(mgL!M242=0,7,mgL!M242)</f>
        <v>7</v>
      </c>
      <c r="N242" s="3">
        <f>IF(mgL!N242&lt;0.1,10,mgL!N242)</f>
        <v>10</v>
      </c>
      <c r="O242" s="4">
        <f>mgL!O242/22.989</f>
        <v>0</v>
      </c>
      <c r="P242" s="4">
        <f>mgL!P242/39.098</f>
        <v>0</v>
      </c>
      <c r="Q242" s="4">
        <f>mgL!Q242/24.305</f>
        <v>0</v>
      </c>
      <c r="R242" s="4">
        <f>mgL!R242/40.078</f>
        <v>0</v>
      </c>
      <c r="S242" s="4">
        <f>mgL!S242/(14.007+4*1.008)</f>
        <v>0</v>
      </c>
      <c r="T242" s="5">
        <f>mgL!T242/35.453</f>
        <v>0</v>
      </c>
      <c r="U242" s="5">
        <f>mgL!U242/(1.008+12.011+3*15.999)</f>
        <v>0</v>
      </c>
      <c r="V242" s="5">
        <f>mgL!V242/(12.011+3*15.999)</f>
        <v>0</v>
      </c>
      <c r="W242" s="5">
        <f>mgL!W242/(32.066+4*15.999)</f>
        <v>0</v>
      </c>
      <c r="X242" s="5">
        <f>mgL!X242/(14.007+3*15.999)</f>
        <v>0</v>
      </c>
      <c r="Y242" s="6">
        <f>mgL!Y242/(14.007+2*15.999)</f>
        <v>0</v>
      </c>
      <c r="Z242" s="6">
        <f>mgL!Z242/55.847</f>
        <v>0</v>
      </c>
      <c r="AA242" s="6">
        <f>mgL!AA242/54.931</f>
        <v>0</v>
      </c>
      <c r="AB242" s="6">
        <f>mgL!AB242/26.982</f>
        <v>0</v>
      </c>
      <c r="AC242" s="6">
        <f>mgL!AC242/(28.086+2*15.999)</f>
        <v>0</v>
      </c>
      <c r="AD242" s="6">
        <f>mgL!AD242/(30.974+4*15.999)</f>
        <v>0</v>
      </c>
      <c r="AE242" s="6">
        <f>mgL!AE242/30.974</f>
        <v>0</v>
      </c>
      <c r="AF242" s="6">
        <f>mgL!AF242/12.011</f>
        <v>0</v>
      </c>
      <c r="AG242" s="6">
        <f>mgL!AG242/18.998</f>
        <v>0</v>
      </c>
      <c r="AH242" s="6">
        <f>mgL!AH242/(32.066+1.008)</f>
        <v>0</v>
      </c>
      <c r="AI242" s="6">
        <f>mgL!AI242/207.2</f>
        <v>0</v>
      </c>
      <c r="AJ242" s="6">
        <f>mgL!AJ242/65.39</f>
        <v>0</v>
      </c>
      <c r="AK242" s="6">
        <f>mgL!AK242/112.411</f>
        <v>0</v>
      </c>
      <c r="AL242" s="10">
        <f>mgL!AL242/(2*15.999)</f>
        <v>0</v>
      </c>
      <c r="AM242" s="10">
        <f>mgL!AM242/(12.011+2*15.999)</f>
        <v>0</v>
      </c>
      <c r="AN242" s="10">
        <f>mgL!AN242/(2*1.008+32.066)</f>
        <v>0</v>
      </c>
      <c r="AO242" s="10">
        <f>mgL!AO242/(12.011+4*1.008)</f>
        <v>0</v>
      </c>
      <c r="AP242" s="11" t="str">
        <f t="shared" si="8"/>
        <v>G*-FeMIX</v>
      </c>
      <c r="AQ242" s="3">
        <f t="shared" si="9"/>
        <v>0</v>
      </c>
    </row>
    <row r="243" spans="1:43" x14ac:dyDescent="0.25">
      <c r="A243" s="3">
        <f>mgL!A243</f>
        <v>240</v>
      </c>
      <c r="B243" s="3">
        <f>mgL!B243</f>
        <v>0</v>
      </c>
      <c r="C243" s="3">
        <f>mgL!C243</f>
        <v>0</v>
      </c>
      <c r="D243" s="3">
        <f>mgL!D243</f>
        <v>0</v>
      </c>
      <c r="E243" s="3">
        <f>mgL!E243</f>
        <v>0</v>
      </c>
      <c r="F243" s="3">
        <f>mgL!F243</f>
        <v>0</v>
      </c>
      <c r="G243" s="3">
        <f>mgL!G243</f>
        <v>0</v>
      </c>
      <c r="H243" s="3">
        <f>mgL!H243</f>
        <v>0</v>
      </c>
      <c r="I243" s="3">
        <f>mgL!I243</f>
        <v>0</v>
      </c>
      <c r="J243" s="3">
        <f>mgL!J243</f>
        <v>0</v>
      </c>
      <c r="K243" s="3">
        <f>mgL!K243</f>
        <v>0</v>
      </c>
      <c r="L243" s="3">
        <f>mgL!L243</f>
        <v>0</v>
      </c>
      <c r="M243" s="3">
        <f>IF(mgL!M243=0,7,mgL!M243)</f>
        <v>7</v>
      </c>
      <c r="N243" s="3">
        <f>IF(mgL!N243&lt;0.1,10,mgL!N243)</f>
        <v>10</v>
      </c>
      <c r="O243" s="4">
        <f>mgL!O243/22.989</f>
        <v>0</v>
      </c>
      <c r="P243" s="4">
        <f>mgL!P243/39.098</f>
        <v>0</v>
      </c>
      <c r="Q243" s="4">
        <f>mgL!Q243/24.305</f>
        <v>0</v>
      </c>
      <c r="R243" s="4">
        <f>mgL!R243/40.078</f>
        <v>0</v>
      </c>
      <c r="S243" s="4">
        <f>mgL!S243/(14.007+4*1.008)</f>
        <v>0</v>
      </c>
      <c r="T243" s="5">
        <f>mgL!T243/35.453</f>
        <v>0</v>
      </c>
      <c r="U243" s="5">
        <f>mgL!U243/(1.008+12.011+3*15.999)</f>
        <v>0</v>
      </c>
      <c r="V243" s="5">
        <f>mgL!V243/(12.011+3*15.999)</f>
        <v>0</v>
      </c>
      <c r="W243" s="5">
        <f>mgL!W243/(32.066+4*15.999)</f>
        <v>0</v>
      </c>
      <c r="X243" s="5">
        <f>mgL!X243/(14.007+3*15.999)</f>
        <v>0</v>
      </c>
      <c r="Y243" s="6">
        <f>mgL!Y243/(14.007+2*15.999)</f>
        <v>0</v>
      </c>
      <c r="Z243" s="6">
        <f>mgL!Z243/55.847</f>
        <v>0</v>
      </c>
      <c r="AA243" s="6">
        <f>mgL!AA243/54.931</f>
        <v>0</v>
      </c>
      <c r="AB243" s="6">
        <f>mgL!AB243/26.982</f>
        <v>0</v>
      </c>
      <c r="AC243" s="6">
        <f>mgL!AC243/(28.086+2*15.999)</f>
        <v>0</v>
      </c>
      <c r="AD243" s="6">
        <f>mgL!AD243/(30.974+4*15.999)</f>
        <v>0</v>
      </c>
      <c r="AE243" s="6">
        <f>mgL!AE243/30.974</f>
        <v>0</v>
      </c>
      <c r="AF243" s="6">
        <f>mgL!AF243/12.011</f>
        <v>0</v>
      </c>
      <c r="AG243" s="6">
        <f>mgL!AG243/18.998</f>
        <v>0</v>
      </c>
      <c r="AH243" s="6">
        <f>mgL!AH243/(32.066+1.008)</f>
        <v>0</v>
      </c>
      <c r="AI243" s="6">
        <f>mgL!AI243/207.2</f>
        <v>0</v>
      </c>
      <c r="AJ243" s="6">
        <f>mgL!AJ243/65.39</f>
        <v>0</v>
      </c>
      <c r="AK243" s="6">
        <f>mgL!AK243/112.411</f>
        <v>0</v>
      </c>
      <c r="AL243" s="10">
        <f>mgL!AL243/(2*15.999)</f>
        <v>0</v>
      </c>
      <c r="AM243" s="10">
        <f>mgL!AM243/(12.011+2*15.999)</f>
        <v>0</v>
      </c>
      <c r="AN243" s="10">
        <f>mgL!AN243/(2*1.008+32.066)</f>
        <v>0</v>
      </c>
      <c r="AO243" s="10">
        <f>mgL!AO243/(12.011+4*1.008)</f>
        <v>0</v>
      </c>
      <c r="AP243" s="11" t="str">
        <f t="shared" si="8"/>
        <v>G*-FeMIX</v>
      </c>
      <c r="AQ243" s="3">
        <f t="shared" si="9"/>
        <v>0</v>
      </c>
    </row>
    <row r="244" spans="1:43" x14ac:dyDescent="0.25">
      <c r="A244" s="3">
        <f>mgL!A244</f>
        <v>241</v>
      </c>
      <c r="B244" s="3">
        <f>mgL!B244</f>
        <v>0</v>
      </c>
      <c r="C244" s="3">
        <f>mgL!C244</f>
        <v>0</v>
      </c>
      <c r="D244" s="3">
        <f>mgL!D244</f>
        <v>0</v>
      </c>
      <c r="E244" s="3">
        <f>mgL!E244</f>
        <v>0</v>
      </c>
      <c r="F244" s="3">
        <f>mgL!F244</f>
        <v>0</v>
      </c>
      <c r="G244" s="3">
        <f>mgL!G244</f>
        <v>0</v>
      </c>
      <c r="H244" s="3">
        <f>mgL!H244</f>
        <v>0</v>
      </c>
      <c r="I244" s="3">
        <f>mgL!I244</f>
        <v>0</v>
      </c>
      <c r="J244" s="3">
        <f>mgL!J244</f>
        <v>0</v>
      </c>
      <c r="K244" s="3">
        <f>mgL!K244</f>
        <v>0</v>
      </c>
      <c r="L244" s="3">
        <f>mgL!L244</f>
        <v>0</v>
      </c>
      <c r="M244" s="3">
        <f>IF(mgL!M244=0,7,mgL!M244)</f>
        <v>7</v>
      </c>
      <c r="N244" s="3">
        <f>IF(mgL!N244&lt;0.1,10,mgL!N244)</f>
        <v>10</v>
      </c>
      <c r="O244" s="4">
        <f>mgL!O244/22.989</f>
        <v>0</v>
      </c>
      <c r="P244" s="4">
        <f>mgL!P244/39.098</f>
        <v>0</v>
      </c>
      <c r="Q244" s="4">
        <f>mgL!Q244/24.305</f>
        <v>0</v>
      </c>
      <c r="R244" s="4">
        <f>mgL!R244/40.078</f>
        <v>0</v>
      </c>
      <c r="S244" s="4">
        <f>mgL!S244/(14.007+4*1.008)</f>
        <v>0</v>
      </c>
      <c r="T244" s="5">
        <f>mgL!T244/35.453</f>
        <v>0</v>
      </c>
      <c r="U244" s="5">
        <f>mgL!U244/(1.008+12.011+3*15.999)</f>
        <v>0</v>
      </c>
      <c r="V244" s="5">
        <f>mgL!V244/(12.011+3*15.999)</f>
        <v>0</v>
      </c>
      <c r="W244" s="5">
        <f>mgL!W244/(32.066+4*15.999)</f>
        <v>0</v>
      </c>
      <c r="X244" s="5">
        <f>mgL!X244/(14.007+3*15.999)</f>
        <v>0</v>
      </c>
      <c r="Y244" s="6">
        <f>mgL!Y244/(14.007+2*15.999)</f>
        <v>0</v>
      </c>
      <c r="Z244" s="6">
        <f>mgL!Z244/55.847</f>
        <v>0</v>
      </c>
      <c r="AA244" s="6">
        <f>mgL!AA244/54.931</f>
        <v>0</v>
      </c>
      <c r="AB244" s="6">
        <f>mgL!AB244/26.982</f>
        <v>0</v>
      </c>
      <c r="AC244" s="6">
        <f>mgL!AC244/(28.086+2*15.999)</f>
        <v>0</v>
      </c>
      <c r="AD244" s="6">
        <f>mgL!AD244/(30.974+4*15.999)</f>
        <v>0</v>
      </c>
      <c r="AE244" s="6">
        <f>mgL!AE244/30.974</f>
        <v>0</v>
      </c>
      <c r="AF244" s="6">
        <f>mgL!AF244/12.011</f>
        <v>0</v>
      </c>
      <c r="AG244" s="6">
        <f>mgL!AG244/18.998</f>
        <v>0</v>
      </c>
      <c r="AH244" s="6">
        <f>mgL!AH244/(32.066+1.008)</f>
        <v>0</v>
      </c>
      <c r="AI244" s="6">
        <f>mgL!AI244/207.2</f>
        <v>0</v>
      </c>
      <c r="AJ244" s="6">
        <f>mgL!AJ244/65.39</f>
        <v>0</v>
      </c>
      <c r="AK244" s="6">
        <f>mgL!AK244/112.411</f>
        <v>0</v>
      </c>
      <c r="AL244" s="10">
        <f>mgL!AL244/(2*15.999)</f>
        <v>0</v>
      </c>
      <c r="AM244" s="10">
        <f>mgL!AM244/(12.011+2*15.999)</f>
        <v>0</v>
      </c>
      <c r="AN244" s="10">
        <f>mgL!AN244/(2*1.008+32.066)</f>
        <v>0</v>
      </c>
      <c r="AO244" s="10">
        <f>mgL!AO244/(12.011+4*1.008)</f>
        <v>0</v>
      </c>
      <c r="AP244" s="11" t="str">
        <f t="shared" si="8"/>
        <v>G*-FeMIX</v>
      </c>
      <c r="AQ244" s="3">
        <f t="shared" si="9"/>
        <v>0</v>
      </c>
    </row>
    <row r="245" spans="1:43" x14ac:dyDescent="0.25">
      <c r="A245" s="3">
        <f>mgL!A245</f>
        <v>242</v>
      </c>
      <c r="B245" s="3">
        <f>mgL!B245</f>
        <v>0</v>
      </c>
      <c r="C245" s="3">
        <f>mgL!C245</f>
        <v>0</v>
      </c>
      <c r="D245" s="3">
        <f>mgL!D245</f>
        <v>0</v>
      </c>
      <c r="E245" s="3">
        <f>mgL!E245</f>
        <v>0</v>
      </c>
      <c r="F245" s="3">
        <f>mgL!F245</f>
        <v>0</v>
      </c>
      <c r="G245" s="3">
        <f>mgL!G245</f>
        <v>0</v>
      </c>
      <c r="H245" s="3">
        <f>mgL!H245</f>
        <v>0</v>
      </c>
      <c r="I245" s="3">
        <f>mgL!I245</f>
        <v>0</v>
      </c>
      <c r="J245" s="3">
        <f>mgL!J245</f>
        <v>0</v>
      </c>
      <c r="K245" s="3">
        <f>mgL!K245</f>
        <v>0</v>
      </c>
      <c r="L245" s="3">
        <f>mgL!L245</f>
        <v>0</v>
      </c>
      <c r="M245" s="3">
        <f>IF(mgL!M245=0,7,mgL!M245)</f>
        <v>7</v>
      </c>
      <c r="N245" s="3">
        <f>IF(mgL!N245&lt;0.1,10,mgL!N245)</f>
        <v>10</v>
      </c>
      <c r="O245" s="4">
        <f>mgL!O245/22.989</f>
        <v>0</v>
      </c>
      <c r="P245" s="4">
        <f>mgL!P245/39.098</f>
        <v>0</v>
      </c>
      <c r="Q245" s="4">
        <f>mgL!Q245/24.305</f>
        <v>0</v>
      </c>
      <c r="R245" s="4">
        <f>mgL!R245/40.078</f>
        <v>0</v>
      </c>
      <c r="S245" s="4">
        <f>mgL!S245/(14.007+4*1.008)</f>
        <v>0</v>
      </c>
      <c r="T245" s="5">
        <f>mgL!T245/35.453</f>
        <v>0</v>
      </c>
      <c r="U245" s="5">
        <f>mgL!U245/(1.008+12.011+3*15.999)</f>
        <v>0</v>
      </c>
      <c r="V245" s="5">
        <f>mgL!V245/(12.011+3*15.999)</f>
        <v>0</v>
      </c>
      <c r="W245" s="5">
        <f>mgL!W245/(32.066+4*15.999)</f>
        <v>0</v>
      </c>
      <c r="X245" s="5">
        <f>mgL!X245/(14.007+3*15.999)</f>
        <v>0</v>
      </c>
      <c r="Y245" s="6">
        <f>mgL!Y245/(14.007+2*15.999)</f>
        <v>0</v>
      </c>
      <c r="Z245" s="6">
        <f>mgL!Z245/55.847</f>
        <v>0</v>
      </c>
      <c r="AA245" s="6">
        <f>mgL!AA245/54.931</f>
        <v>0</v>
      </c>
      <c r="AB245" s="6">
        <f>mgL!AB245/26.982</f>
        <v>0</v>
      </c>
      <c r="AC245" s="6">
        <f>mgL!AC245/(28.086+2*15.999)</f>
        <v>0</v>
      </c>
      <c r="AD245" s="6">
        <f>mgL!AD245/(30.974+4*15.999)</f>
        <v>0</v>
      </c>
      <c r="AE245" s="6">
        <f>mgL!AE245/30.974</f>
        <v>0</v>
      </c>
      <c r="AF245" s="6">
        <f>mgL!AF245/12.011</f>
        <v>0</v>
      </c>
      <c r="AG245" s="6">
        <f>mgL!AG245/18.998</f>
        <v>0</v>
      </c>
      <c r="AH245" s="6">
        <f>mgL!AH245/(32.066+1.008)</f>
        <v>0</v>
      </c>
      <c r="AI245" s="6">
        <f>mgL!AI245/207.2</f>
        <v>0</v>
      </c>
      <c r="AJ245" s="6">
        <f>mgL!AJ245/65.39</f>
        <v>0</v>
      </c>
      <c r="AK245" s="6">
        <f>mgL!AK245/112.411</f>
        <v>0</v>
      </c>
      <c r="AL245" s="10">
        <f>mgL!AL245/(2*15.999)</f>
        <v>0</v>
      </c>
      <c r="AM245" s="10">
        <f>mgL!AM245/(12.011+2*15.999)</f>
        <v>0</v>
      </c>
      <c r="AN245" s="10">
        <f>mgL!AN245/(2*1.008+32.066)</f>
        <v>0</v>
      </c>
      <c r="AO245" s="10">
        <f>mgL!AO245/(12.011+4*1.008)</f>
        <v>0</v>
      </c>
      <c r="AP245" s="11" t="str">
        <f t="shared" si="8"/>
        <v>G*-FeMIX</v>
      </c>
      <c r="AQ245" s="3">
        <f t="shared" si="9"/>
        <v>0</v>
      </c>
    </row>
    <row r="246" spans="1:43" x14ac:dyDescent="0.25">
      <c r="A246" s="3">
        <f>mgL!A246</f>
        <v>243</v>
      </c>
      <c r="B246" s="3">
        <f>mgL!B246</f>
        <v>0</v>
      </c>
      <c r="C246" s="3">
        <f>mgL!C246</f>
        <v>0</v>
      </c>
      <c r="D246" s="3">
        <f>mgL!D246</f>
        <v>0</v>
      </c>
      <c r="E246" s="3">
        <f>mgL!E246</f>
        <v>0</v>
      </c>
      <c r="F246" s="3">
        <f>mgL!F246</f>
        <v>0</v>
      </c>
      <c r="G246" s="3">
        <f>mgL!G246</f>
        <v>0</v>
      </c>
      <c r="H246" s="3">
        <f>mgL!H246</f>
        <v>0</v>
      </c>
      <c r="I246" s="3">
        <f>mgL!I246</f>
        <v>0</v>
      </c>
      <c r="J246" s="3">
        <f>mgL!J246</f>
        <v>0</v>
      </c>
      <c r="K246" s="3">
        <f>mgL!K246</f>
        <v>0</v>
      </c>
      <c r="L246" s="3">
        <f>mgL!L246</f>
        <v>0</v>
      </c>
      <c r="M246" s="3">
        <f>IF(mgL!M246=0,7,mgL!M246)</f>
        <v>7</v>
      </c>
      <c r="N246" s="3">
        <f>IF(mgL!N246&lt;0.1,10,mgL!N246)</f>
        <v>10</v>
      </c>
      <c r="O246" s="4">
        <f>mgL!O246/22.989</f>
        <v>0</v>
      </c>
      <c r="P246" s="4">
        <f>mgL!P246/39.098</f>
        <v>0</v>
      </c>
      <c r="Q246" s="4">
        <f>mgL!Q246/24.305</f>
        <v>0</v>
      </c>
      <c r="R246" s="4">
        <f>mgL!R246/40.078</f>
        <v>0</v>
      </c>
      <c r="S246" s="4">
        <f>mgL!S246/(14.007+4*1.008)</f>
        <v>0</v>
      </c>
      <c r="T246" s="5">
        <f>mgL!T246/35.453</f>
        <v>0</v>
      </c>
      <c r="U246" s="5">
        <f>mgL!U246/(1.008+12.011+3*15.999)</f>
        <v>0</v>
      </c>
      <c r="V246" s="5">
        <f>mgL!V246/(12.011+3*15.999)</f>
        <v>0</v>
      </c>
      <c r="W246" s="5">
        <f>mgL!W246/(32.066+4*15.999)</f>
        <v>0</v>
      </c>
      <c r="X246" s="5">
        <f>mgL!X246/(14.007+3*15.999)</f>
        <v>0</v>
      </c>
      <c r="Y246" s="6">
        <f>mgL!Y246/(14.007+2*15.999)</f>
        <v>0</v>
      </c>
      <c r="Z246" s="6">
        <f>mgL!Z246/55.847</f>
        <v>0</v>
      </c>
      <c r="AA246" s="6">
        <f>mgL!AA246/54.931</f>
        <v>0</v>
      </c>
      <c r="AB246" s="6">
        <f>mgL!AB246/26.982</f>
        <v>0</v>
      </c>
      <c r="AC246" s="6">
        <f>mgL!AC246/(28.086+2*15.999)</f>
        <v>0</v>
      </c>
      <c r="AD246" s="6">
        <f>mgL!AD246/(30.974+4*15.999)</f>
        <v>0</v>
      </c>
      <c r="AE246" s="6">
        <f>mgL!AE246/30.974</f>
        <v>0</v>
      </c>
      <c r="AF246" s="6">
        <f>mgL!AF246/12.011</f>
        <v>0</v>
      </c>
      <c r="AG246" s="6">
        <f>mgL!AG246/18.998</f>
        <v>0</v>
      </c>
      <c r="AH246" s="6">
        <f>mgL!AH246/(32.066+1.008)</f>
        <v>0</v>
      </c>
      <c r="AI246" s="6">
        <f>mgL!AI246/207.2</f>
        <v>0</v>
      </c>
      <c r="AJ246" s="6">
        <f>mgL!AJ246/65.39</f>
        <v>0</v>
      </c>
      <c r="AK246" s="6">
        <f>mgL!AK246/112.411</f>
        <v>0</v>
      </c>
      <c r="AL246" s="10">
        <f>mgL!AL246/(2*15.999)</f>
        <v>0</v>
      </c>
      <c r="AM246" s="10">
        <f>mgL!AM246/(12.011+2*15.999)</f>
        <v>0</v>
      </c>
      <c r="AN246" s="10">
        <f>mgL!AN246/(2*1.008+32.066)</f>
        <v>0</v>
      </c>
      <c r="AO246" s="10">
        <f>mgL!AO246/(12.011+4*1.008)</f>
        <v>0</v>
      </c>
      <c r="AP246" s="11" t="str">
        <f t="shared" si="8"/>
        <v>G*-FeMIX</v>
      </c>
      <c r="AQ246" s="3">
        <f t="shared" si="9"/>
        <v>0</v>
      </c>
    </row>
    <row r="247" spans="1:43" x14ac:dyDescent="0.25">
      <c r="A247" s="3">
        <f>mgL!A247</f>
        <v>244</v>
      </c>
      <c r="B247" s="3">
        <f>mgL!B247</f>
        <v>0</v>
      </c>
      <c r="C247" s="3">
        <f>mgL!C247</f>
        <v>0</v>
      </c>
      <c r="D247" s="3">
        <f>mgL!D247</f>
        <v>0</v>
      </c>
      <c r="E247" s="3">
        <f>mgL!E247</f>
        <v>0</v>
      </c>
      <c r="F247" s="3">
        <f>mgL!F247</f>
        <v>0</v>
      </c>
      <c r="G247" s="3">
        <f>mgL!G247</f>
        <v>0</v>
      </c>
      <c r="H247" s="3">
        <f>mgL!H247</f>
        <v>0</v>
      </c>
      <c r="I247" s="3">
        <f>mgL!I247</f>
        <v>0</v>
      </c>
      <c r="J247" s="3">
        <f>mgL!J247</f>
        <v>0</v>
      </c>
      <c r="K247" s="3">
        <f>mgL!K247</f>
        <v>0</v>
      </c>
      <c r="L247" s="3">
        <f>mgL!L247</f>
        <v>0</v>
      </c>
      <c r="M247" s="3">
        <f>IF(mgL!M247=0,7,mgL!M247)</f>
        <v>7</v>
      </c>
      <c r="N247" s="3">
        <f>IF(mgL!N247&lt;0.1,10,mgL!N247)</f>
        <v>10</v>
      </c>
      <c r="O247" s="4">
        <f>mgL!O247/22.989</f>
        <v>0</v>
      </c>
      <c r="P247" s="4">
        <f>mgL!P247/39.098</f>
        <v>0</v>
      </c>
      <c r="Q247" s="4">
        <f>mgL!Q247/24.305</f>
        <v>0</v>
      </c>
      <c r="R247" s="4">
        <f>mgL!R247/40.078</f>
        <v>0</v>
      </c>
      <c r="S247" s="4">
        <f>mgL!S247/(14.007+4*1.008)</f>
        <v>0</v>
      </c>
      <c r="T247" s="5">
        <f>mgL!T247/35.453</f>
        <v>0</v>
      </c>
      <c r="U247" s="5">
        <f>mgL!U247/(1.008+12.011+3*15.999)</f>
        <v>0</v>
      </c>
      <c r="V247" s="5">
        <f>mgL!V247/(12.011+3*15.999)</f>
        <v>0</v>
      </c>
      <c r="W247" s="5">
        <f>mgL!W247/(32.066+4*15.999)</f>
        <v>0</v>
      </c>
      <c r="X247" s="5">
        <f>mgL!X247/(14.007+3*15.999)</f>
        <v>0</v>
      </c>
      <c r="Y247" s="6">
        <f>mgL!Y247/(14.007+2*15.999)</f>
        <v>0</v>
      </c>
      <c r="Z247" s="6">
        <f>mgL!Z247/55.847</f>
        <v>0</v>
      </c>
      <c r="AA247" s="6">
        <f>mgL!AA247/54.931</f>
        <v>0</v>
      </c>
      <c r="AB247" s="6">
        <f>mgL!AB247/26.982</f>
        <v>0</v>
      </c>
      <c r="AC247" s="6">
        <f>mgL!AC247/(28.086+2*15.999)</f>
        <v>0</v>
      </c>
      <c r="AD247" s="6">
        <f>mgL!AD247/(30.974+4*15.999)</f>
        <v>0</v>
      </c>
      <c r="AE247" s="6">
        <f>mgL!AE247/30.974</f>
        <v>0</v>
      </c>
      <c r="AF247" s="6">
        <f>mgL!AF247/12.011</f>
        <v>0</v>
      </c>
      <c r="AG247" s="6">
        <f>mgL!AG247/18.998</f>
        <v>0</v>
      </c>
      <c r="AH247" s="6">
        <f>mgL!AH247/(32.066+1.008)</f>
        <v>0</v>
      </c>
      <c r="AI247" s="6">
        <f>mgL!AI247/207.2</f>
        <v>0</v>
      </c>
      <c r="AJ247" s="6">
        <f>mgL!AJ247/65.39</f>
        <v>0</v>
      </c>
      <c r="AK247" s="6">
        <f>mgL!AK247/112.411</f>
        <v>0</v>
      </c>
      <c r="AL247" s="10">
        <f>mgL!AL247/(2*15.999)</f>
        <v>0</v>
      </c>
      <c r="AM247" s="10">
        <f>mgL!AM247/(12.011+2*15.999)</f>
        <v>0</v>
      </c>
      <c r="AN247" s="10">
        <f>mgL!AN247/(2*1.008+32.066)</f>
        <v>0</v>
      </c>
      <c r="AO247" s="10">
        <f>mgL!AO247/(12.011+4*1.008)</f>
        <v>0</v>
      </c>
      <c r="AP247" s="11" t="str">
        <f t="shared" si="8"/>
        <v>G*-FeMIX</v>
      </c>
      <c r="AQ247" s="3">
        <f t="shared" si="9"/>
        <v>0</v>
      </c>
    </row>
    <row r="248" spans="1:43" x14ac:dyDescent="0.25">
      <c r="A248" s="3">
        <f>mgL!A248</f>
        <v>245</v>
      </c>
      <c r="B248" s="3">
        <f>mgL!B248</f>
        <v>0</v>
      </c>
      <c r="C248" s="3">
        <f>mgL!C248</f>
        <v>0</v>
      </c>
      <c r="D248" s="3">
        <f>mgL!D248</f>
        <v>0</v>
      </c>
      <c r="E248" s="3">
        <f>mgL!E248</f>
        <v>0</v>
      </c>
      <c r="F248" s="3">
        <f>mgL!F248</f>
        <v>0</v>
      </c>
      <c r="G248" s="3">
        <f>mgL!G248</f>
        <v>0</v>
      </c>
      <c r="H248" s="3">
        <f>mgL!H248</f>
        <v>0</v>
      </c>
      <c r="I248" s="3">
        <f>mgL!I248</f>
        <v>0</v>
      </c>
      <c r="J248" s="3">
        <f>mgL!J248</f>
        <v>0</v>
      </c>
      <c r="K248" s="3">
        <f>mgL!K248</f>
        <v>0</v>
      </c>
      <c r="L248" s="3">
        <f>mgL!L248</f>
        <v>0</v>
      </c>
      <c r="M248" s="3">
        <f>IF(mgL!M248=0,7,mgL!M248)</f>
        <v>7</v>
      </c>
      <c r="N248" s="3">
        <f>IF(mgL!N248&lt;0.1,10,mgL!N248)</f>
        <v>10</v>
      </c>
      <c r="O248" s="4">
        <f>mgL!O248/22.989</f>
        <v>0</v>
      </c>
      <c r="P248" s="4">
        <f>mgL!P248/39.098</f>
        <v>0</v>
      </c>
      <c r="Q248" s="4">
        <f>mgL!Q248/24.305</f>
        <v>0</v>
      </c>
      <c r="R248" s="4">
        <f>mgL!R248/40.078</f>
        <v>0</v>
      </c>
      <c r="S248" s="4">
        <f>mgL!S248/(14.007+4*1.008)</f>
        <v>0</v>
      </c>
      <c r="T248" s="5">
        <f>mgL!T248/35.453</f>
        <v>0</v>
      </c>
      <c r="U248" s="5">
        <f>mgL!U248/(1.008+12.011+3*15.999)</f>
        <v>0</v>
      </c>
      <c r="V248" s="5">
        <f>mgL!V248/(12.011+3*15.999)</f>
        <v>0</v>
      </c>
      <c r="W248" s="5">
        <f>mgL!W248/(32.066+4*15.999)</f>
        <v>0</v>
      </c>
      <c r="X248" s="5">
        <f>mgL!X248/(14.007+3*15.999)</f>
        <v>0</v>
      </c>
      <c r="Y248" s="6">
        <f>mgL!Y248/(14.007+2*15.999)</f>
        <v>0</v>
      </c>
      <c r="Z248" s="6">
        <f>mgL!Z248/55.847</f>
        <v>0</v>
      </c>
      <c r="AA248" s="6">
        <f>mgL!AA248/54.931</f>
        <v>0</v>
      </c>
      <c r="AB248" s="6">
        <f>mgL!AB248/26.982</f>
        <v>0</v>
      </c>
      <c r="AC248" s="6">
        <f>mgL!AC248/(28.086+2*15.999)</f>
        <v>0</v>
      </c>
      <c r="AD248" s="6">
        <f>mgL!AD248/(30.974+4*15.999)</f>
        <v>0</v>
      </c>
      <c r="AE248" s="6">
        <f>mgL!AE248/30.974</f>
        <v>0</v>
      </c>
      <c r="AF248" s="6">
        <f>mgL!AF248/12.011</f>
        <v>0</v>
      </c>
      <c r="AG248" s="6">
        <f>mgL!AG248/18.998</f>
        <v>0</v>
      </c>
      <c r="AH248" s="6">
        <f>mgL!AH248/(32.066+1.008)</f>
        <v>0</v>
      </c>
      <c r="AI248" s="6">
        <f>mgL!AI248/207.2</f>
        <v>0</v>
      </c>
      <c r="AJ248" s="6">
        <f>mgL!AJ248/65.39</f>
        <v>0</v>
      </c>
      <c r="AK248" s="6">
        <f>mgL!AK248/112.411</f>
        <v>0</v>
      </c>
      <c r="AL248" s="10">
        <f>mgL!AL248/(2*15.999)</f>
        <v>0</v>
      </c>
      <c r="AM248" s="10">
        <f>mgL!AM248/(12.011+2*15.999)</f>
        <v>0</v>
      </c>
      <c r="AN248" s="10">
        <f>mgL!AN248/(2*1.008+32.066)</f>
        <v>0</v>
      </c>
      <c r="AO248" s="10">
        <f>mgL!AO248/(12.011+4*1.008)</f>
        <v>0</v>
      </c>
      <c r="AP248" s="11" t="str">
        <f t="shared" si="8"/>
        <v>G*-FeMIX</v>
      </c>
      <c r="AQ248" s="3">
        <f t="shared" si="9"/>
        <v>0</v>
      </c>
    </row>
    <row r="249" spans="1:43" x14ac:dyDescent="0.25">
      <c r="A249" s="3">
        <f>mgL!A249</f>
        <v>246</v>
      </c>
      <c r="B249" s="3">
        <f>mgL!B249</f>
        <v>0</v>
      </c>
      <c r="C249" s="3">
        <f>mgL!C249</f>
        <v>0</v>
      </c>
      <c r="D249" s="3">
        <f>mgL!D249</f>
        <v>0</v>
      </c>
      <c r="E249" s="3">
        <f>mgL!E249</f>
        <v>0</v>
      </c>
      <c r="F249" s="3">
        <f>mgL!F249</f>
        <v>0</v>
      </c>
      <c r="G249" s="3">
        <f>mgL!G249</f>
        <v>0</v>
      </c>
      <c r="H249" s="3">
        <f>mgL!H249</f>
        <v>0</v>
      </c>
      <c r="I249" s="3">
        <f>mgL!I249</f>
        <v>0</v>
      </c>
      <c r="J249" s="3">
        <f>mgL!J249</f>
        <v>0</v>
      </c>
      <c r="K249" s="3">
        <f>mgL!K249</f>
        <v>0</v>
      </c>
      <c r="L249" s="3">
        <f>mgL!L249</f>
        <v>0</v>
      </c>
      <c r="M249" s="3">
        <f>IF(mgL!M249=0,7,mgL!M249)</f>
        <v>7</v>
      </c>
      <c r="N249" s="3">
        <f>IF(mgL!N249&lt;0.1,10,mgL!N249)</f>
        <v>10</v>
      </c>
      <c r="O249" s="4">
        <f>mgL!O249/22.989</f>
        <v>0</v>
      </c>
      <c r="P249" s="4">
        <f>mgL!P249/39.098</f>
        <v>0</v>
      </c>
      <c r="Q249" s="4">
        <f>mgL!Q249/24.305</f>
        <v>0</v>
      </c>
      <c r="R249" s="4">
        <f>mgL!R249/40.078</f>
        <v>0</v>
      </c>
      <c r="S249" s="4">
        <f>mgL!S249/(14.007+4*1.008)</f>
        <v>0</v>
      </c>
      <c r="T249" s="5">
        <f>mgL!T249/35.453</f>
        <v>0</v>
      </c>
      <c r="U249" s="5">
        <f>mgL!U249/(1.008+12.011+3*15.999)</f>
        <v>0</v>
      </c>
      <c r="V249" s="5">
        <f>mgL!V249/(12.011+3*15.999)</f>
        <v>0</v>
      </c>
      <c r="W249" s="5">
        <f>mgL!W249/(32.066+4*15.999)</f>
        <v>0</v>
      </c>
      <c r="X249" s="5">
        <f>mgL!X249/(14.007+3*15.999)</f>
        <v>0</v>
      </c>
      <c r="Y249" s="6">
        <f>mgL!Y249/(14.007+2*15.999)</f>
        <v>0</v>
      </c>
      <c r="Z249" s="6">
        <f>mgL!Z249/55.847</f>
        <v>0</v>
      </c>
      <c r="AA249" s="6">
        <f>mgL!AA249/54.931</f>
        <v>0</v>
      </c>
      <c r="AB249" s="6">
        <f>mgL!AB249/26.982</f>
        <v>0</v>
      </c>
      <c r="AC249" s="6">
        <f>mgL!AC249/(28.086+2*15.999)</f>
        <v>0</v>
      </c>
      <c r="AD249" s="6">
        <f>mgL!AD249/(30.974+4*15.999)</f>
        <v>0</v>
      </c>
      <c r="AE249" s="6">
        <f>mgL!AE249/30.974</f>
        <v>0</v>
      </c>
      <c r="AF249" s="6">
        <f>mgL!AF249/12.011</f>
        <v>0</v>
      </c>
      <c r="AG249" s="6">
        <f>mgL!AG249/18.998</f>
        <v>0</v>
      </c>
      <c r="AH249" s="6">
        <f>mgL!AH249/(32.066+1.008)</f>
        <v>0</v>
      </c>
      <c r="AI249" s="6">
        <f>mgL!AI249/207.2</f>
        <v>0</v>
      </c>
      <c r="AJ249" s="6">
        <f>mgL!AJ249/65.39</f>
        <v>0</v>
      </c>
      <c r="AK249" s="6">
        <f>mgL!AK249/112.411</f>
        <v>0</v>
      </c>
      <c r="AL249" s="10">
        <f>mgL!AL249/(2*15.999)</f>
        <v>0</v>
      </c>
      <c r="AM249" s="10">
        <f>mgL!AM249/(12.011+2*15.999)</f>
        <v>0</v>
      </c>
      <c r="AN249" s="10">
        <f>mgL!AN249/(2*1.008+32.066)</f>
        <v>0</v>
      </c>
      <c r="AO249" s="10">
        <f>mgL!AO249/(12.011+4*1.008)</f>
        <v>0</v>
      </c>
      <c r="AP249" s="11" t="str">
        <f t="shared" si="8"/>
        <v>G*-FeMIX</v>
      </c>
      <c r="AQ249" s="3">
        <f t="shared" si="9"/>
        <v>0</v>
      </c>
    </row>
    <row r="250" spans="1:43" x14ac:dyDescent="0.25">
      <c r="A250" s="3">
        <f>mgL!A250</f>
        <v>247</v>
      </c>
      <c r="B250" s="3">
        <f>mgL!B250</f>
        <v>0</v>
      </c>
      <c r="C250" s="3">
        <f>mgL!C250</f>
        <v>0</v>
      </c>
      <c r="D250" s="3">
        <f>mgL!D250</f>
        <v>0</v>
      </c>
      <c r="E250" s="3">
        <f>mgL!E250</f>
        <v>0</v>
      </c>
      <c r="F250" s="3">
        <f>mgL!F250</f>
        <v>0</v>
      </c>
      <c r="G250" s="3">
        <f>mgL!G250</f>
        <v>0</v>
      </c>
      <c r="H250" s="3">
        <f>mgL!H250</f>
        <v>0</v>
      </c>
      <c r="I250" s="3">
        <f>mgL!I250</f>
        <v>0</v>
      </c>
      <c r="J250" s="3">
        <f>mgL!J250</f>
        <v>0</v>
      </c>
      <c r="K250" s="3">
        <f>mgL!K250</f>
        <v>0</v>
      </c>
      <c r="L250" s="3">
        <f>mgL!L250</f>
        <v>0</v>
      </c>
      <c r="M250" s="3">
        <f>IF(mgL!M250=0,7,mgL!M250)</f>
        <v>7</v>
      </c>
      <c r="N250" s="3">
        <f>IF(mgL!N250&lt;0.1,10,mgL!N250)</f>
        <v>10</v>
      </c>
      <c r="O250" s="4">
        <f>mgL!O250/22.989</f>
        <v>0</v>
      </c>
      <c r="P250" s="4">
        <f>mgL!P250/39.098</f>
        <v>0</v>
      </c>
      <c r="Q250" s="4">
        <f>mgL!Q250/24.305</f>
        <v>0</v>
      </c>
      <c r="R250" s="4">
        <f>mgL!R250/40.078</f>
        <v>0</v>
      </c>
      <c r="S250" s="4">
        <f>mgL!S250/(14.007+4*1.008)</f>
        <v>0</v>
      </c>
      <c r="T250" s="5">
        <f>mgL!T250/35.453</f>
        <v>0</v>
      </c>
      <c r="U250" s="5">
        <f>mgL!U250/(1.008+12.011+3*15.999)</f>
        <v>0</v>
      </c>
      <c r="V250" s="5">
        <f>mgL!V250/(12.011+3*15.999)</f>
        <v>0</v>
      </c>
      <c r="W250" s="5">
        <f>mgL!W250/(32.066+4*15.999)</f>
        <v>0</v>
      </c>
      <c r="X250" s="5">
        <f>mgL!X250/(14.007+3*15.999)</f>
        <v>0</v>
      </c>
      <c r="Y250" s="6">
        <f>mgL!Y250/(14.007+2*15.999)</f>
        <v>0</v>
      </c>
      <c r="Z250" s="6">
        <f>mgL!Z250/55.847</f>
        <v>0</v>
      </c>
      <c r="AA250" s="6">
        <f>mgL!AA250/54.931</f>
        <v>0</v>
      </c>
      <c r="AB250" s="6">
        <f>mgL!AB250/26.982</f>
        <v>0</v>
      </c>
      <c r="AC250" s="6">
        <f>mgL!AC250/(28.086+2*15.999)</f>
        <v>0</v>
      </c>
      <c r="AD250" s="6">
        <f>mgL!AD250/(30.974+4*15.999)</f>
        <v>0</v>
      </c>
      <c r="AE250" s="6">
        <f>mgL!AE250/30.974</f>
        <v>0</v>
      </c>
      <c r="AF250" s="6">
        <f>mgL!AF250/12.011</f>
        <v>0</v>
      </c>
      <c r="AG250" s="6">
        <f>mgL!AG250/18.998</f>
        <v>0</v>
      </c>
      <c r="AH250" s="6">
        <f>mgL!AH250/(32.066+1.008)</f>
        <v>0</v>
      </c>
      <c r="AI250" s="6">
        <f>mgL!AI250/207.2</f>
        <v>0</v>
      </c>
      <c r="AJ250" s="6">
        <f>mgL!AJ250/65.39</f>
        <v>0</v>
      </c>
      <c r="AK250" s="6">
        <f>mgL!AK250/112.411</f>
        <v>0</v>
      </c>
      <c r="AL250" s="10">
        <f>mgL!AL250/(2*15.999)</f>
        <v>0</v>
      </c>
      <c r="AM250" s="10">
        <f>mgL!AM250/(12.011+2*15.999)</f>
        <v>0</v>
      </c>
      <c r="AN250" s="10">
        <f>mgL!AN250/(2*1.008+32.066)</f>
        <v>0</v>
      </c>
      <c r="AO250" s="10">
        <f>mgL!AO250/(12.011+4*1.008)</f>
        <v>0</v>
      </c>
      <c r="AP250" s="11" t="str">
        <f t="shared" si="8"/>
        <v>G*-FeMIX</v>
      </c>
      <c r="AQ250" s="3">
        <f t="shared" si="9"/>
        <v>0</v>
      </c>
    </row>
    <row r="251" spans="1:43" x14ac:dyDescent="0.25">
      <c r="A251" s="3">
        <f>mgL!A251</f>
        <v>248</v>
      </c>
      <c r="B251" s="3">
        <f>mgL!B251</f>
        <v>0</v>
      </c>
      <c r="C251" s="3">
        <f>mgL!C251</f>
        <v>0</v>
      </c>
      <c r="D251" s="3">
        <f>mgL!D251</f>
        <v>0</v>
      </c>
      <c r="E251" s="3">
        <f>mgL!E251</f>
        <v>0</v>
      </c>
      <c r="F251" s="3">
        <f>mgL!F251</f>
        <v>0</v>
      </c>
      <c r="G251" s="3">
        <f>mgL!G251</f>
        <v>0</v>
      </c>
      <c r="H251" s="3">
        <f>mgL!H251</f>
        <v>0</v>
      </c>
      <c r="I251" s="3">
        <f>mgL!I251</f>
        <v>0</v>
      </c>
      <c r="J251" s="3">
        <f>mgL!J251</f>
        <v>0</v>
      </c>
      <c r="K251" s="3">
        <f>mgL!K251</f>
        <v>0</v>
      </c>
      <c r="L251" s="3">
        <f>mgL!L251</f>
        <v>0</v>
      </c>
      <c r="M251" s="3">
        <f>IF(mgL!M251=0,7,mgL!M251)</f>
        <v>7</v>
      </c>
      <c r="N251" s="3">
        <f>IF(mgL!N251&lt;0.1,10,mgL!N251)</f>
        <v>10</v>
      </c>
      <c r="O251" s="4">
        <f>mgL!O251/22.989</f>
        <v>0</v>
      </c>
      <c r="P251" s="4">
        <f>mgL!P251/39.098</f>
        <v>0</v>
      </c>
      <c r="Q251" s="4">
        <f>mgL!Q251/24.305</f>
        <v>0</v>
      </c>
      <c r="R251" s="4">
        <f>mgL!R251/40.078</f>
        <v>0</v>
      </c>
      <c r="S251" s="4">
        <f>mgL!S251/(14.007+4*1.008)</f>
        <v>0</v>
      </c>
      <c r="T251" s="5">
        <f>mgL!T251/35.453</f>
        <v>0</v>
      </c>
      <c r="U251" s="5">
        <f>mgL!U251/(1.008+12.011+3*15.999)</f>
        <v>0</v>
      </c>
      <c r="V251" s="5">
        <f>mgL!V251/(12.011+3*15.999)</f>
        <v>0</v>
      </c>
      <c r="W251" s="5">
        <f>mgL!W251/(32.066+4*15.999)</f>
        <v>0</v>
      </c>
      <c r="X251" s="5">
        <f>mgL!X251/(14.007+3*15.999)</f>
        <v>0</v>
      </c>
      <c r="Y251" s="6">
        <f>mgL!Y251/(14.007+2*15.999)</f>
        <v>0</v>
      </c>
      <c r="Z251" s="6">
        <f>mgL!Z251/55.847</f>
        <v>0</v>
      </c>
      <c r="AA251" s="6">
        <f>mgL!AA251/54.931</f>
        <v>0</v>
      </c>
      <c r="AB251" s="6">
        <f>mgL!AB251/26.982</f>
        <v>0</v>
      </c>
      <c r="AC251" s="6">
        <f>mgL!AC251/(28.086+2*15.999)</f>
        <v>0</v>
      </c>
      <c r="AD251" s="6">
        <f>mgL!AD251/(30.974+4*15.999)</f>
        <v>0</v>
      </c>
      <c r="AE251" s="6">
        <f>mgL!AE251/30.974</f>
        <v>0</v>
      </c>
      <c r="AF251" s="6">
        <f>mgL!AF251/12.011</f>
        <v>0</v>
      </c>
      <c r="AG251" s="6">
        <f>mgL!AG251/18.998</f>
        <v>0</v>
      </c>
      <c r="AH251" s="6">
        <f>mgL!AH251/(32.066+1.008)</f>
        <v>0</v>
      </c>
      <c r="AI251" s="6">
        <f>mgL!AI251/207.2</f>
        <v>0</v>
      </c>
      <c r="AJ251" s="6">
        <f>mgL!AJ251/65.39</f>
        <v>0</v>
      </c>
      <c r="AK251" s="6">
        <f>mgL!AK251/112.411</f>
        <v>0</v>
      </c>
      <c r="AL251" s="10">
        <f>mgL!AL251/(2*15.999)</f>
        <v>0</v>
      </c>
      <c r="AM251" s="10">
        <f>mgL!AM251/(12.011+2*15.999)</f>
        <v>0</v>
      </c>
      <c r="AN251" s="10">
        <f>mgL!AN251/(2*1.008+32.066)</f>
        <v>0</v>
      </c>
      <c r="AO251" s="10">
        <f>mgL!AO251/(12.011+4*1.008)</f>
        <v>0</v>
      </c>
      <c r="AP251" s="11" t="str">
        <f t="shared" si="8"/>
        <v>G*-FeMIX</v>
      </c>
      <c r="AQ251" s="3">
        <f t="shared" si="9"/>
        <v>0</v>
      </c>
    </row>
    <row r="252" spans="1:43" x14ac:dyDescent="0.25">
      <c r="A252" s="3">
        <f>mgL!A252</f>
        <v>249</v>
      </c>
      <c r="B252" s="3">
        <f>mgL!B252</f>
        <v>0</v>
      </c>
      <c r="C252" s="3">
        <f>mgL!C252</f>
        <v>0</v>
      </c>
      <c r="D252" s="3">
        <f>mgL!D252</f>
        <v>0</v>
      </c>
      <c r="E252" s="3">
        <f>mgL!E252</f>
        <v>0</v>
      </c>
      <c r="F252" s="3">
        <f>mgL!F252</f>
        <v>0</v>
      </c>
      <c r="G252" s="3">
        <f>mgL!G252</f>
        <v>0</v>
      </c>
      <c r="H252" s="3">
        <f>mgL!H252</f>
        <v>0</v>
      </c>
      <c r="I252" s="3">
        <f>mgL!I252</f>
        <v>0</v>
      </c>
      <c r="J252" s="3">
        <f>mgL!J252</f>
        <v>0</v>
      </c>
      <c r="K252" s="3">
        <f>mgL!K252</f>
        <v>0</v>
      </c>
      <c r="L252" s="3">
        <f>mgL!L252</f>
        <v>0</v>
      </c>
      <c r="M252" s="3">
        <f>IF(mgL!M252=0,7,mgL!M252)</f>
        <v>7</v>
      </c>
      <c r="N252" s="3">
        <f>IF(mgL!N252&lt;0.1,10,mgL!N252)</f>
        <v>10</v>
      </c>
      <c r="O252" s="4">
        <f>mgL!O252/22.989</f>
        <v>0</v>
      </c>
      <c r="P252" s="4">
        <f>mgL!P252/39.098</f>
        <v>0</v>
      </c>
      <c r="Q252" s="4">
        <f>mgL!Q252/24.305</f>
        <v>0</v>
      </c>
      <c r="R252" s="4">
        <f>mgL!R252/40.078</f>
        <v>0</v>
      </c>
      <c r="S252" s="4">
        <f>mgL!S252/(14.007+4*1.008)</f>
        <v>0</v>
      </c>
      <c r="T252" s="5">
        <f>mgL!T252/35.453</f>
        <v>0</v>
      </c>
      <c r="U252" s="5">
        <f>mgL!U252/(1.008+12.011+3*15.999)</f>
        <v>0</v>
      </c>
      <c r="V252" s="5">
        <f>mgL!V252/(12.011+3*15.999)</f>
        <v>0</v>
      </c>
      <c r="W252" s="5">
        <f>mgL!W252/(32.066+4*15.999)</f>
        <v>0</v>
      </c>
      <c r="X252" s="5">
        <f>mgL!X252/(14.007+3*15.999)</f>
        <v>0</v>
      </c>
      <c r="Y252" s="6">
        <f>mgL!Y252/(14.007+2*15.999)</f>
        <v>0</v>
      </c>
      <c r="Z252" s="6">
        <f>mgL!Z252/55.847</f>
        <v>0</v>
      </c>
      <c r="AA252" s="6">
        <f>mgL!AA252/54.931</f>
        <v>0</v>
      </c>
      <c r="AB252" s="6">
        <f>mgL!AB252/26.982</f>
        <v>0</v>
      </c>
      <c r="AC252" s="6">
        <f>mgL!AC252/(28.086+2*15.999)</f>
        <v>0</v>
      </c>
      <c r="AD252" s="6">
        <f>mgL!AD252/(30.974+4*15.999)</f>
        <v>0</v>
      </c>
      <c r="AE252" s="6">
        <f>mgL!AE252/30.974</f>
        <v>0</v>
      </c>
      <c r="AF252" s="6">
        <f>mgL!AF252/12.011</f>
        <v>0</v>
      </c>
      <c r="AG252" s="6">
        <f>mgL!AG252/18.998</f>
        <v>0</v>
      </c>
      <c r="AH252" s="6">
        <f>mgL!AH252/(32.066+1.008)</f>
        <v>0</v>
      </c>
      <c r="AI252" s="6">
        <f>mgL!AI252/207.2</f>
        <v>0</v>
      </c>
      <c r="AJ252" s="6">
        <f>mgL!AJ252/65.39</f>
        <v>0</v>
      </c>
      <c r="AK252" s="6">
        <f>mgL!AK252/112.411</f>
        <v>0</v>
      </c>
      <c r="AL252" s="10">
        <f>mgL!AL252/(2*15.999)</f>
        <v>0</v>
      </c>
      <c r="AM252" s="10">
        <f>mgL!AM252/(12.011+2*15.999)</f>
        <v>0</v>
      </c>
      <c r="AN252" s="10">
        <f>mgL!AN252/(2*1.008+32.066)</f>
        <v>0</v>
      </c>
      <c r="AO252" s="10">
        <f>mgL!AO252/(12.011+4*1.008)</f>
        <v>0</v>
      </c>
      <c r="AP252" s="11" t="str">
        <f t="shared" si="8"/>
        <v>G*-FeMIX</v>
      </c>
      <c r="AQ252" s="3">
        <f t="shared" si="9"/>
        <v>0</v>
      </c>
    </row>
    <row r="253" spans="1:43" x14ac:dyDescent="0.25">
      <c r="A253" s="3">
        <f>mgL!A253</f>
        <v>250</v>
      </c>
      <c r="B253" s="3">
        <f>mgL!B253</f>
        <v>0</v>
      </c>
      <c r="C253" s="3">
        <f>mgL!C253</f>
        <v>0</v>
      </c>
      <c r="D253" s="3">
        <f>mgL!D253</f>
        <v>0</v>
      </c>
      <c r="E253" s="3">
        <f>mgL!E253</f>
        <v>0</v>
      </c>
      <c r="F253" s="3">
        <f>mgL!F253</f>
        <v>0</v>
      </c>
      <c r="G253" s="3">
        <f>mgL!G253</f>
        <v>0</v>
      </c>
      <c r="H253" s="3">
        <f>mgL!H253</f>
        <v>0</v>
      </c>
      <c r="I253" s="3">
        <f>mgL!I253</f>
        <v>0</v>
      </c>
      <c r="J253" s="3">
        <f>mgL!J253</f>
        <v>0</v>
      </c>
      <c r="K253" s="3">
        <f>mgL!K253</f>
        <v>0</v>
      </c>
      <c r="L253" s="3">
        <f>mgL!L253</f>
        <v>0</v>
      </c>
      <c r="M253" s="3">
        <f>IF(mgL!M253=0,7,mgL!M253)</f>
        <v>7</v>
      </c>
      <c r="N253" s="3">
        <f>IF(mgL!N253&lt;0.1,10,mgL!N253)</f>
        <v>10</v>
      </c>
      <c r="O253" s="4">
        <f>mgL!O253/22.989</f>
        <v>0</v>
      </c>
      <c r="P253" s="4">
        <f>mgL!P253/39.098</f>
        <v>0</v>
      </c>
      <c r="Q253" s="4">
        <f>mgL!Q253/24.305</f>
        <v>0</v>
      </c>
      <c r="R253" s="4">
        <f>mgL!R253/40.078</f>
        <v>0</v>
      </c>
      <c r="S253" s="4">
        <f>mgL!S253/(14.007+4*1.008)</f>
        <v>0</v>
      </c>
      <c r="T253" s="5">
        <f>mgL!T253/35.453</f>
        <v>0</v>
      </c>
      <c r="U253" s="5">
        <f>mgL!U253/(1.008+12.011+3*15.999)</f>
        <v>0</v>
      </c>
      <c r="V253" s="5">
        <f>mgL!V253/(12.011+3*15.999)</f>
        <v>0</v>
      </c>
      <c r="W253" s="5">
        <f>mgL!W253/(32.066+4*15.999)</f>
        <v>0</v>
      </c>
      <c r="X253" s="5">
        <f>mgL!X253/(14.007+3*15.999)</f>
        <v>0</v>
      </c>
      <c r="Y253" s="6">
        <f>mgL!Y253/(14.007+2*15.999)</f>
        <v>0</v>
      </c>
      <c r="Z253" s="6">
        <f>mgL!Z253/55.847</f>
        <v>0</v>
      </c>
      <c r="AA253" s="6">
        <f>mgL!AA253/54.931</f>
        <v>0</v>
      </c>
      <c r="AB253" s="6">
        <f>mgL!AB253/26.982</f>
        <v>0</v>
      </c>
      <c r="AC253" s="6">
        <f>mgL!AC253/(28.086+2*15.999)</f>
        <v>0</v>
      </c>
      <c r="AD253" s="6">
        <f>mgL!AD253/(30.974+4*15.999)</f>
        <v>0</v>
      </c>
      <c r="AE253" s="6">
        <f>mgL!AE253/30.974</f>
        <v>0</v>
      </c>
      <c r="AF253" s="6">
        <f>mgL!AF253/12.011</f>
        <v>0</v>
      </c>
      <c r="AG253" s="6">
        <f>mgL!AG253/18.998</f>
        <v>0</v>
      </c>
      <c r="AH253" s="6">
        <f>mgL!AH253/(32.066+1.008)</f>
        <v>0</v>
      </c>
      <c r="AI253" s="6">
        <f>mgL!AI253/207.2</f>
        <v>0</v>
      </c>
      <c r="AJ253" s="6">
        <f>mgL!AJ253/65.39</f>
        <v>0</v>
      </c>
      <c r="AK253" s="6">
        <f>mgL!AK253/112.411</f>
        <v>0</v>
      </c>
      <c r="AL253" s="10">
        <f>mgL!AL253/(2*15.999)</f>
        <v>0</v>
      </c>
      <c r="AM253" s="10">
        <f>mgL!AM253/(12.011+2*15.999)</f>
        <v>0</v>
      </c>
      <c r="AN253" s="10">
        <f>mgL!AN253/(2*1.008+32.066)</f>
        <v>0</v>
      </c>
      <c r="AO253" s="10">
        <f>mgL!AO253/(12.011+4*1.008)</f>
        <v>0</v>
      </c>
      <c r="AP253" s="11" t="str">
        <f t="shared" si="8"/>
        <v>G*-FeMIX</v>
      </c>
      <c r="AQ253" s="3">
        <f t="shared" si="9"/>
        <v>0</v>
      </c>
    </row>
    <row r="254" spans="1:43" x14ac:dyDescent="0.25">
      <c r="A254" s="3">
        <f>mgL!A254</f>
        <v>251</v>
      </c>
      <c r="B254" s="3">
        <f>mgL!B254</f>
        <v>0</v>
      </c>
      <c r="C254" s="3">
        <f>mgL!C254</f>
        <v>0</v>
      </c>
      <c r="D254" s="3">
        <f>mgL!D254</f>
        <v>0</v>
      </c>
      <c r="E254" s="3">
        <f>mgL!E254</f>
        <v>0</v>
      </c>
      <c r="F254" s="3">
        <f>mgL!F254</f>
        <v>0</v>
      </c>
      <c r="G254" s="3">
        <f>mgL!G254</f>
        <v>0</v>
      </c>
      <c r="H254" s="3">
        <f>mgL!H254</f>
        <v>0</v>
      </c>
      <c r="I254" s="3">
        <f>mgL!I254</f>
        <v>0</v>
      </c>
      <c r="J254" s="3">
        <f>mgL!J254</f>
        <v>0</v>
      </c>
      <c r="K254" s="3">
        <f>mgL!K254</f>
        <v>0</v>
      </c>
      <c r="L254" s="3">
        <f>mgL!L254</f>
        <v>0</v>
      </c>
      <c r="M254" s="3">
        <f>IF(mgL!M254=0,7,mgL!M254)</f>
        <v>7</v>
      </c>
      <c r="N254" s="3">
        <f>IF(mgL!N254&lt;0.1,10,mgL!N254)</f>
        <v>10</v>
      </c>
      <c r="O254" s="4">
        <f>mgL!O254/22.989</f>
        <v>0</v>
      </c>
      <c r="P254" s="4">
        <f>mgL!P254/39.098</f>
        <v>0</v>
      </c>
      <c r="Q254" s="4">
        <f>mgL!Q254/24.305</f>
        <v>0</v>
      </c>
      <c r="R254" s="4">
        <f>mgL!R254/40.078</f>
        <v>0</v>
      </c>
      <c r="S254" s="4">
        <f>mgL!S254/(14.007+4*1.008)</f>
        <v>0</v>
      </c>
      <c r="T254" s="5">
        <f>mgL!T254/35.453</f>
        <v>0</v>
      </c>
      <c r="U254" s="5">
        <f>mgL!U254/(1.008+12.011+3*15.999)</f>
        <v>0</v>
      </c>
      <c r="V254" s="5">
        <f>mgL!V254/(12.011+3*15.999)</f>
        <v>0</v>
      </c>
      <c r="W254" s="5">
        <f>mgL!W254/(32.066+4*15.999)</f>
        <v>0</v>
      </c>
      <c r="X254" s="5">
        <f>mgL!X254/(14.007+3*15.999)</f>
        <v>0</v>
      </c>
      <c r="Y254" s="6">
        <f>mgL!Y254/(14.007+2*15.999)</f>
        <v>0</v>
      </c>
      <c r="Z254" s="6">
        <f>mgL!Z254/55.847</f>
        <v>0</v>
      </c>
      <c r="AA254" s="6">
        <f>mgL!AA254/54.931</f>
        <v>0</v>
      </c>
      <c r="AB254" s="6">
        <f>mgL!AB254/26.982</f>
        <v>0</v>
      </c>
      <c r="AC254" s="6">
        <f>mgL!AC254/(28.086+2*15.999)</f>
        <v>0</v>
      </c>
      <c r="AD254" s="6">
        <f>mgL!AD254/(30.974+4*15.999)</f>
        <v>0</v>
      </c>
      <c r="AE254" s="6">
        <f>mgL!AE254/30.974</f>
        <v>0</v>
      </c>
      <c r="AF254" s="6">
        <f>mgL!AF254/12.011</f>
        <v>0</v>
      </c>
      <c r="AG254" s="6">
        <f>mgL!AG254/18.998</f>
        <v>0</v>
      </c>
      <c r="AH254" s="6">
        <f>mgL!AH254/(32.066+1.008)</f>
        <v>0</v>
      </c>
      <c r="AI254" s="6">
        <f>mgL!AI254/207.2</f>
        <v>0</v>
      </c>
      <c r="AJ254" s="6">
        <f>mgL!AJ254/65.39</f>
        <v>0</v>
      </c>
      <c r="AK254" s="6">
        <f>mgL!AK254/112.411</f>
        <v>0</v>
      </c>
      <c r="AL254" s="10">
        <f>mgL!AL254/(2*15.999)</f>
        <v>0</v>
      </c>
      <c r="AM254" s="10">
        <f>mgL!AM254/(12.011+2*15.999)</f>
        <v>0</v>
      </c>
      <c r="AN254" s="10">
        <f>mgL!AN254/(2*1.008+32.066)</f>
        <v>0</v>
      </c>
      <c r="AO254" s="10">
        <f>mgL!AO254/(12.011+4*1.008)</f>
        <v>0</v>
      </c>
      <c r="AP254" s="11" t="str">
        <f t="shared" si="8"/>
        <v>G*-FeMIX</v>
      </c>
      <c r="AQ254" s="3">
        <f t="shared" si="9"/>
        <v>0</v>
      </c>
    </row>
    <row r="255" spans="1:43" x14ac:dyDescent="0.25">
      <c r="A255" s="3">
        <f>mgL!A255</f>
        <v>252</v>
      </c>
      <c r="B255" s="3">
        <f>mgL!B255</f>
        <v>0</v>
      </c>
      <c r="C255" s="3">
        <f>mgL!C255</f>
        <v>0</v>
      </c>
      <c r="D255" s="3">
        <f>mgL!D255</f>
        <v>0</v>
      </c>
      <c r="E255" s="3">
        <f>mgL!E255</f>
        <v>0</v>
      </c>
      <c r="F255" s="3">
        <f>mgL!F255</f>
        <v>0</v>
      </c>
      <c r="G255" s="3">
        <f>mgL!G255</f>
        <v>0</v>
      </c>
      <c r="H255" s="3">
        <f>mgL!H255</f>
        <v>0</v>
      </c>
      <c r="I255" s="3">
        <f>mgL!I255</f>
        <v>0</v>
      </c>
      <c r="J255" s="3">
        <f>mgL!J255</f>
        <v>0</v>
      </c>
      <c r="K255" s="3">
        <f>mgL!K255</f>
        <v>0</v>
      </c>
      <c r="L255" s="3">
        <f>mgL!L255</f>
        <v>0</v>
      </c>
      <c r="M255" s="3">
        <f>IF(mgL!M255=0,7,mgL!M255)</f>
        <v>7</v>
      </c>
      <c r="N255" s="3">
        <f>IF(mgL!N255&lt;0.1,10,mgL!N255)</f>
        <v>10</v>
      </c>
      <c r="O255" s="4">
        <f>mgL!O255/22.989</f>
        <v>0</v>
      </c>
      <c r="P255" s="4">
        <f>mgL!P255/39.098</f>
        <v>0</v>
      </c>
      <c r="Q255" s="4">
        <f>mgL!Q255/24.305</f>
        <v>0</v>
      </c>
      <c r="R255" s="4">
        <f>mgL!R255/40.078</f>
        <v>0</v>
      </c>
      <c r="S255" s="4">
        <f>mgL!S255/(14.007+4*1.008)</f>
        <v>0</v>
      </c>
      <c r="T255" s="5">
        <f>mgL!T255/35.453</f>
        <v>0</v>
      </c>
      <c r="U255" s="5">
        <f>mgL!U255/(1.008+12.011+3*15.999)</f>
        <v>0</v>
      </c>
      <c r="V255" s="5">
        <f>mgL!V255/(12.011+3*15.999)</f>
        <v>0</v>
      </c>
      <c r="W255" s="5">
        <f>mgL!W255/(32.066+4*15.999)</f>
        <v>0</v>
      </c>
      <c r="X255" s="5">
        <f>mgL!X255/(14.007+3*15.999)</f>
        <v>0</v>
      </c>
      <c r="Y255" s="6">
        <f>mgL!Y255/(14.007+2*15.999)</f>
        <v>0</v>
      </c>
      <c r="Z255" s="6">
        <f>mgL!Z255/55.847</f>
        <v>0</v>
      </c>
      <c r="AA255" s="6">
        <f>mgL!AA255/54.931</f>
        <v>0</v>
      </c>
      <c r="AB255" s="6">
        <f>mgL!AB255/26.982</f>
        <v>0</v>
      </c>
      <c r="AC255" s="6">
        <f>mgL!AC255/(28.086+2*15.999)</f>
        <v>0</v>
      </c>
      <c r="AD255" s="6">
        <f>mgL!AD255/(30.974+4*15.999)</f>
        <v>0</v>
      </c>
      <c r="AE255" s="6">
        <f>mgL!AE255/30.974</f>
        <v>0</v>
      </c>
      <c r="AF255" s="6">
        <f>mgL!AF255/12.011</f>
        <v>0</v>
      </c>
      <c r="AG255" s="6">
        <f>mgL!AG255/18.998</f>
        <v>0</v>
      </c>
      <c r="AH255" s="6">
        <f>mgL!AH255/(32.066+1.008)</f>
        <v>0</v>
      </c>
      <c r="AI255" s="6">
        <f>mgL!AI255/207.2</f>
        <v>0</v>
      </c>
      <c r="AJ255" s="6">
        <f>mgL!AJ255/65.39</f>
        <v>0</v>
      </c>
      <c r="AK255" s="6">
        <f>mgL!AK255/112.411</f>
        <v>0</v>
      </c>
      <c r="AL255" s="10">
        <f>mgL!AL255/(2*15.999)</f>
        <v>0</v>
      </c>
      <c r="AM255" s="10">
        <f>mgL!AM255/(12.011+2*15.999)</f>
        <v>0</v>
      </c>
      <c r="AN255" s="10">
        <f>mgL!AN255/(2*1.008+32.066)</f>
        <v>0</v>
      </c>
      <c r="AO255" s="10">
        <f>mgL!AO255/(12.011+4*1.008)</f>
        <v>0</v>
      </c>
      <c r="AP255" s="11" t="str">
        <f t="shared" si="8"/>
        <v>G*-FeMIX</v>
      </c>
      <c r="AQ255" s="3">
        <f t="shared" si="9"/>
        <v>0</v>
      </c>
    </row>
    <row r="256" spans="1:43" x14ac:dyDescent="0.25">
      <c r="A256" s="3">
        <f>mgL!A256</f>
        <v>253</v>
      </c>
      <c r="B256" s="3">
        <f>mgL!B256</f>
        <v>0</v>
      </c>
      <c r="C256" s="3">
        <f>mgL!C256</f>
        <v>0</v>
      </c>
      <c r="D256" s="3">
        <f>mgL!D256</f>
        <v>0</v>
      </c>
      <c r="E256" s="3">
        <f>mgL!E256</f>
        <v>0</v>
      </c>
      <c r="F256" s="3">
        <f>mgL!F256</f>
        <v>0</v>
      </c>
      <c r="G256" s="3">
        <f>mgL!G256</f>
        <v>0</v>
      </c>
      <c r="H256" s="3">
        <f>mgL!H256</f>
        <v>0</v>
      </c>
      <c r="I256" s="3">
        <f>mgL!I256</f>
        <v>0</v>
      </c>
      <c r="J256" s="3">
        <f>mgL!J256</f>
        <v>0</v>
      </c>
      <c r="K256" s="3">
        <f>mgL!K256</f>
        <v>0</v>
      </c>
      <c r="L256" s="3">
        <f>mgL!L256</f>
        <v>0</v>
      </c>
      <c r="M256" s="3">
        <f>IF(mgL!M256=0,7,mgL!M256)</f>
        <v>7</v>
      </c>
      <c r="N256" s="3">
        <f>IF(mgL!N256&lt;0.1,10,mgL!N256)</f>
        <v>10</v>
      </c>
      <c r="O256" s="4">
        <f>mgL!O256/22.989</f>
        <v>0</v>
      </c>
      <c r="P256" s="4">
        <f>mgL!P256/39.098</f>
        <v>0</v>
      </c>
      <c r="Q256" s="4">
        <f>mgL!Q256/24.305</f>
        <v>0</v>
      </c>
      <c r="R256" s="4">
        <f>mgL!R256/40.078</f>
        <v>0</v>
      </c>
      <c r="S256" s="4">
        <f>mgL!S256/(14.007+4*1.008)</f>
        <v>0</v>
      </c>
      <c r="T256" s="5">
        <f>mgL!T256/35.453</f>
        <v>0</v>
      </c>
      <c r="U256" s="5">
        <f>mgL!U256/(1.008+12.011+3*15.999)</f>
        <v>0</v>
      </c>
      <c r="V256" s="5">
        <f>mgL!V256/(12.011+3*15.999)</f>
        <v>0</v>
      </c>
      <c r="W256" s="5">
        <f>mgL!W256/(32.066+4*15.999)</f>
        <v>0</v>
      </c>
      <c r="X256" s="5">
        <f>mgL!X256/(14.007+3*15.999)</f>
        <v>0</v>
      </c>
      <c r="Y256" s="6">
        <f>mgL!Y256/(14.007+2*15.999)</f>
        <v>0</v>
      </c>
      <c r="Z256" s="6">
        <f>mgL!Z256/55.847</f>
        <v>0</v>
      </c>
      <c r="AA256" s="6">
        <f>mgL!AA256/54.931</f>
        <v>0</v>
      </c>
      <c r="AB256" s="6">
        <f>mgL!AB256/26.982</f>
        <v>0</v>
      </c>
      <c r="AC256" s="6">
        <f>mgL!AC256/(28.086+2*15.999)</f>
        <v>0</v>
      </c>
      <c r="AD256" s="6">
        <f>mgL!AD256/(30.974+4*15.999)</f>
        <v>0</v>
      </c>
      <c r="AE256" s="6">
        <f>mgL!AE256/30.974</f>
        <v>0</v>
      </c>
      <c r="AF256" s="6">
        <f>mgL!AF256/12.011</f>
        <v>0</v>
      </c>
      <c r="AG256" s="6">
        <f>mgL!AG256/18.998</f>
        <v>0</v>
      </c>
      <c r="AH256" s="6">
        <f>mgL!AH256/(32.066+1.008)</f>
        <v>0</v>
      </c>
      <c r="AI256" s="6">
        <f>mgL!AI256/207.2</f>
        <v>0</v>
      </c>
      <c r="AJ256" s="6">
        <f>mgL!AJ256/65.39</f>
        <v>0</v>
      </c>
      <c r="AK256" s="6">
        <f>mgL!AK256/112.411</f>
        <v>0</v>
      </c>
      <c r="AL256" s="10">
        <f>mgL!AL256/(2*15.999)</f>
        <v>0</v>
      </c>
      <c r="AM256" s="10">
        <f>mgL!AM256/(12.011+2*15.999)</f>
        <v>0</v>
      </c>
      <c r="AN256" s="10">
        <f>mgL!AN256/(2*1.008+32.066)</f>
        <v>0</v>
      </c>
      <c r="AO256" s="10">
        <f>mgL!AO256/(12.011+4*1.008)</f>
        <v>0</v>
      </c>
      <c r="AP256" s="11" t="str">
        <f t="shared" si="8"/>
        <v>G*-FeMIX</v>
      </c>
      <c r="AQ256" s="3">
        <f t="shared" si="9"/>
        <v>0</v>
      </c>
    </row>
    <row r="257" spans="1:43" x14ac:dyDescent="0.25">
      <c r="A257" s="3">
        <f>mgL!A257</f>
        <v>254</v>
      </c>
      <c r="B257" s="3">
        <f>mgL!B257</f>
        <v>0</v>
      </c>
      <c r="C257" s="3">
        <f>mgL!C257</f>
        <v>0</v>
      </c>
      <c r="D257" s="3">
        <f>mgL!D257</f>
        <v>0</v>
      </c>
      <c r="E257" s="3">
        <f>mgL!E257</f>
        <v>0</v>
      </c>
      <c r="F257" s="3">
        <f>mgL!F257</f>
        <v>0</v>
      </c>
      <c r="G257" s="3">
        <f>mgL!G257</f>
        <v>0</v>
      </c>
      <c r="H257" s="3">
        <f>mgL!H257</f>
        <v>0</v>
      </c>
      <c r="I257" s="3">
        <f>mgL!I257</f>
        <v>0</v>
      </c>
      <c r="J257" s="3">
        <f>mgL!J257</f>
        <v>0</v>
      </c>
      <c r="K257" s="3">
        <f>mgL!K257</f>
        <v>0</v>
      </c>
      <c r="L257" s="3">
        <f>mgL!L257</f>
        <v>0</v>
      </c>
      <c r="M257" s="3">
        <f>IF(mgL!M257=0,7,mgL!M257)</f>
        <v>7</v>
      </c>
      <c r="N257" s="3">
        <f>IF(mgL!N257&lt;0.1,10,mgL!N257)</f>
        <v>10</v>
      </c>
      <c r="O257" s="4">
        <f>mgL!O257/22.989</f>
        <v>0</v>
      </c>
      <c r="P257" s="4">
        <f>mgL!P257/39.098</f>
        <v>0</v>
      </c>
      <c r="Q257" s="4">
        <f>mgL!Q257/24.305</f>
        <v>0</v>
      </c>
      <c r="R257" s="4">
        <f>mgL!R257/40.078</f>
        <v>0</v>
      </c>
      <c r="S257" s="4">
        <f>mgL!S257/(14.007+4*1.008)</f>
        <v>0</v>
      </c>
      <c r="T257" s="5">
        <f>mgL!T257/35.453</f>
        <v>0</v>
      </c>
      <c r="U257" s="5">
        <f>mgL!U257/(1.008+12.011+3*15.999)</f>
        <v>0</v>
      </c>
      <c r="V257" s="5">
        <f>mgL!V257/(12.011+3*15.999)</f>
        <v>0</v>
      </c>
      <c r="W257" s="5">
        <f>mgL!W257/(32.066+4*15.999)</f>
        <v>0</v>
      </c>
      <c r="X257" s="5">
        <f>mgL!X257/(14.007+3*15.999)</f>
        <v>0</v>
      </c>
      <c r="Y257" s="6">
        <f>mgL!Y257/(14.007+2*15.999)</f>
        <v>0</v>
      </c>
      <c r="Z257" s="6">
        <f>mgL!Z257/55.847</f>
        <v>0</v>
      </c>
      <c r="AA257" s="6">
        <f>mgL!AA257/54.931</f>
        <v>0</v>
      </c>
      <c r="AB257" s="6">
        <f>mgL!AB257/26.982</f>
        <v>0</v>
      </c>
      <c r="AC257" s="6">
        <f>mgL!AC257/(28.086+2*15.999)</f>
        <v>0</v>
      </c>
      <c r="AD257" s="6">
        <f>mgL!AD257/(30.974+4*15.999)</f>
        <v>0</v>
      </c>
      <c r="AE257" s="6">
        <f>mgL!AE257/30.974</f>
        <v>0</v>
      </c>
      <c r="AF257" s="6">
        <f>mgL!AF257/12.011</f>
        <v>0</v>
      </c>
      <c r="AG257" s="6">
        <f>mgL!AG257/18.998</f>
        <v>0</v>
      </c>
      <c r="AH257" s="6">
        <f>mgL!AH257/(32.066+1.008)</f>
        <v>0</v>
      </c>
      <c r="AI257" s="6">
        <f>mgL!AI257/207.2</f>
        <v>0</v>
      </c>
      <c r="AJ257" s="6">
        <f>mgL!AJ257/65.39</f>
        <v>0</v>
      </c>
      <c r="AK257" s="6">
        <f>mgL!AK257/112.411</f>
        <v>0</v>
      </c>
      <c r="AL257" s="10">
        <f>mgL!AL257/(2*15.999)</f>
        <v>0</v>
      </c>
      <c r="AM257" s="10">
        <f>mgL!AM257/(12.011+2*15.999)</f>
        <v>0</v>
      </c>
      <c r="AN257" s="10">
        <f>mgL!AN257/(2*1.008+32.066)</f>
        <v>0</v>
      </c>
      <c r="AO257" s="10">
        <f>mgL!AO257/(12.011+4*1.008)</f>
        <v>0</v>
      </c>
      <c r="AP257" s="11" t="str">
        <f t="shared" si="8"/>
        <v>G*-FeMIX</v>
      </c>
      <c r="AQ257" s="3">
        <f t="shared" si="9"/>
        <v>0</v>
      </c>
    </row>
    <row r="258" spans="1:43" x14ac:dyDescent="0.25">
      <c r="A258" s="3">
        <f>mgL!A258</f>
        <v>255</v>
      </c>
      <c r="B258" s="3">
        <f>mgL!B258</f>
        <v>0</v>
      </c>
      <c r="C258" s="3">
        <f>mgL!C258</f>
        <v>0</v>
      </c>
      <c r="D258" s="3">
        <f>mgL!D258</f>
        <v>0</v>
      </c>
      <c r="E258" s="3">
        <f>mgL!E258</f>
        <v>0</v>
      </c>
      <c r="F258" s="3">
        <f>mgL!F258</f>
        <v>0</v>
      </c>
      <c r="G258" s="3">
        <f>mgL!G258</f>
        <v>0</v>
      </c>
      <c r="H258" s="3">
        <f>mgL!H258</f>
        <v>0</v>
      </c>
      <c r="I258" s="3">
        <f>mgL!I258</f>
        <v>0</v>
      </c>
      <c r="J258" s="3">
        <f>mgL!J258</f>
        <v>0</v>
      </c>
      <c r="K258" s="3">
        <f>mgL!K258</f>
        <v>0</v>
      </c>
      <c r="L258" s="3">
        <f>mgL!L258</f>
        <v>0</v>
      </c>
      <c r="M258" s="3">
        <f>IF(mgL!M258=0,7,mgL!M258)</f>
        <v>7</v>
      </c>
      <c r="N258" s="3">
        <f>IF(mgL!N258&lt;0.1,10,mgL!N258)</f>
        <v>10</v>
      </c>
      <c r="O258" s="4">
        <f>mgL!O258/22.989</f>
        <v>0</v>
      </c>
      <c r="P258" s="4">
        <f>mgL!P258/39.098</f>
        <v>0</v>
      </c>
      <c r="Q258" s="4">
        <f>mgL!Q258/24.305</f>
        <v>0</v>
      </c>
      <c r="R258" s="4">
        <f>mgL!R258/40.078</f>
        <v>0</v>
      </c>
      <c r="S258" s="4">
        <f>mgL!S258/(14.007+4*1.008)</f>
        <v>0</v>
      </c>
      <c r="T258" s="5">
        <f>mgL!T258/35.453</f>
        <v>0</v>
      </c>
      <c r="U258" s="5">
        <f>mgL!U258/(1.008+12.011+3*15.999)</f>
        <v>0</v>
      </c>
      <c r="V258" s="5">
        <f>mgL!V258/(12.011+3*15.999)</f>
        <v>0</v>
      </c>
      <c r="W258" s="5">
        <f>mgL!W258/(32.066+4*15.999)</f>
        <v>0</v>
      </c>
      <c r="X258" s="5">
        <f>mgL!X258/(14.007+3*15.999)</f>
        <v>0</v>
      </c>
      <c r="Y258" s="6">
        <f>mgL!Y258/(14.007+2*15.999)</f>
        <v>0</v>
      </c>
      <c r="Z258" s="6">
        <f>mgL!Z258/55.847</f>
        <v>0</v>
      </c>
      <c r="AA258" s="6">
        <f>mgL!AA258/54.931</f>
        <v>0</v>
      </c>
      <c r="AB258" s="6">
        <f>mgL!AB258/26.982</f>
        <v>0</v>
      </c>
      <c r="AC258" s="6">
        <f>mgL!AC258/(28.086+2*15.999)</f>
        <v>0</v>
      </c>
      <c r="AD258" s="6">
        <f>mgL!AD258/(30.974+4*15.999)</f>
        <v>0</v>
      </c>
      <c r="AE258" s="6">
        <f>mgL!AE258/30.974</f>
        <v>0</v>
      </c>
      <c r="AF258" s="6">
        <f>mgL!AF258/12.011</f>
        <v>0</v>
      </c>
      <c r="AG258" s="6">
        <f>mgL!AG258/18.998</f>
        <v>0</v>
      </c>
      <c r="AH258" s="6">
        <f>mgL!AH258/(32.066+1.008)</f>
        <v>0</v>
      </c>
      <c r="AI258" s="6">
        <f>mgL!AI258/207.2</f>
        <v>0</v>
      </c>
      <c r="AJ258" s="6">
        <f>mgL!AJ258/65.39</f>
        <v>0</v>
      </c>
      <c r="AK258" s="6">
        <f>mgL!AK258/112.411</f>
        <v>0</v>
      </c>
      <c r="AL258" s="10">
        <f>mgL!AL258/(2*15.999)</f>
        <v>0</v>
      </c>
      <c r="AM258" s="10">
        <f>mgL!AM258/(12.011+2*15.999)</f>
        <v>0</v>
      </c>
      <c r="AN258" s="10">
        <f>mgL!AN258/(2*1.008+32.066)</f>
        <v>0</v>
      </c>
      <c r="AO258" s="10">
        <f>mgL!AO258/(12.011+4*1.008)</f>
        <v>0</v>
      </c>
      <c r="AP258" s="11" t="str">
        <f t="shared" si="8"/>
        <v>G*-FeMIX</v>
      </c>
      <c r="AQ258" s="3">
        <f t="shared" si="9"/>
        <v>0</v>
      </c>
    </row>
    <row r="259" spans="1:43" x14ac:dyDescent="0.25">
      <c r="A259" s="3">
        <f>mgL!A259</f>
        <v>256</v>
      </c>
      <c r="B259" s="3">
        <f>mgL!B259</f>
        <v>0</v>
      </c>
      <c r="C259" s="3">
        <f>mgL!C259</f>
        <v>0</v>
      </c>
      <c r="D259" s="3">
        <f>mgL!D259</f>
        <v>0</v>
      </c>
      <c r="E259" s="3">
        <f>mgL!E259</f>
        <v>0</v>
      </c>
      <c r="F259" s="3">
        <f>mgL!F259</f>
        <v>0</v>
      </c>
      <c r="G259" s="3">
        <f>mgL!G259</f>
        <v>0</v>
      </c>
      <c r="H259" s="3">
        <f>mgL!H259</f>
        <v>0</v>
      </c>
      <c r="I259" s="3">
        <f>mgL!I259</f>
        <v>0</v>
      </c>
      <c r="J259" s="3">
        <f>mgL!J259</f>
        <v>0</v>
      </c>
      <c r="K259" s="3">
        <f>mgL!K259</f>
        <v>0</v>
      </c>
      <c r="L259" s="3">
        <f>mgL!L259</f>
        <v>0</v>
      </c>
      <c r="M259" s="3">
        <f>IF(mgL!M259=0,7,mgL!M259)</f>
        <v>7</v>
      </c>
      <c r="N259" s="3">
        <f>IF(mgL!N259&lt;0.1,10,mgL!N259)</f>
        <v>10</v>
      </c>
      <c r="O259" s="4">
        <f>mgL!O259/22.989</f>
        <v>0</v>
      </c>
      <c r="P259" s="4">
        <f>mgL!P259/39.098</f>
        <v>0</v>
      </c>
      <c r="Q259" s="4">
        <f>mgL!Q259/24.305</f>
        <v>0</v>
      </c>
      <c r="R259" s="4">
        <f>mgL!R259/40.078</f>
        <v>0</v>
      </c>
      <c r="S259" s="4">
        <f>mgL!S259/(14.007+4*1.008)</f>
        <v>0</v>
      </c>
      <c r="T259" s="5">
        <f>mgL!T259/35.453</f>
        <v>0</v>
      </c>
      <c r="U259" s="5">
        <f>mgL!U259/(1.008+12.011+3*15.999)</f>
        <v>0</v>
      </c>
      <c r="V259" s="5">
        <f>mgL!V259/(12.011+3*15.999)</f>
        <v>0</v>
      </c>
      <c r="W259" s="5">
        <f>mgL!W259/(32.066+4*15.999)</f>
        <v>0</v>
      </c>
      <c r="X259" s="5">
        <f>mgL!X259/(14.007+3*15.999)</f>
        <v>0</v>
      </c>
      <c r="Y259" s="6">
        <f>mgL!Y259/(14.007+2*15.999)</f>
        <v>0</v>
      </c>
      <c r="Z259" s="6">
        <f>mgL!Z259/55.847</f>
        <v>0</v>
      </c>
      <c r="AA259" s="6">
        <f>mgL!AA259/54.931</f>
        <v>0</v>
      </c>
      <c r="AB259" s="6">
        <f>mgL!AB259/26.982</f>
        <v>0</v>
      </c>
      <c r="AC259" s="6">
        <f>mgL!AC259/(28.086+2*15.999)</f>
        <v>0</v>
      </c>
      <c r="AD259" s="6">
        <f>mgL!AD259/(30.974+4*15.999)</f>
        <v>0</v>
      </c>
      <c r="AE259" s="6">
        <f>mgL!AE259/30.974</f>
        <v>0</v>
      </c>
      <c r="AF259" s="6">
        <f>mgL!AF259/12.011</f>
        <v>0</v>
      </c>
      <c r="AG259" s="6">
        <f>mgL!AG259/18.998</f>
        <v>0</v>
      </c>
      <c r="AH259" s="6">
        <f>mgL!AH259/(32.066+1.008)</f>
        <v>0</v>
      </c>
      <c r="AI259" s="6">
        <f>mgL!AI259/207.2</f>
        <v>0</v>
      </c>
      <c r="AJ259" s="6">
        <f>mgL!AJ259/65.39</f>
        <v>0</v>
      </c>
      <c r="AK259" s="6">
        <f>mgL!AK259/112.411</f>
        <v>0</v>
      </c>
      <c r="AL259" s="10">
        <f>mgL!AL259/(2*15.999)</f>
        <v>0</v>
      </c>
      <c r="AM259" s="10">
        <f>mgL!AM259/(12.011+2*15.999)</f>
        <v>0</v>
      </c>
      <c r="AN259" s="10">
        <f>mgL!AN259/(2*1.008+32.066)</f>
        <v>0</v>
      </c>
      <c r="AO259" s="10">
        <f>mgL!AO259/(12.011+4*1.008)</f>
        <v>0</v>
      </c>
      <c r="AP259" s="11" t="str">
        <f t="shared" si="8"/>
        <v>G*-FeMIX</v>
      </c>
      <c r="AQ259" s="3">
        <f t="shared" si="9"/>
        <v>0</v>
      </c>
    </row>
    <row r="260" spans="1:43" x14ac:dyDescent="0.25">
      <c r="A260" s="3">
        <f>mgL!A260</f>
        <v>257</v>
      </c>
      <c r="B260" s="3">
        <f>mgL!B260</f>
        <v>0</v>
      </c>
      <c r="C260" s="3">
        <f>mgL!C260</f>
        <v>0</v>
      </c>
      <c r="D260" s="3">
        <f>mgL!D260</f>
        <v>0</v>
      </c>
      <c r="E260" s="3">
        <f>mgL!E260</f>
        <v>0</v>
      </c>
      <c r="F260" s="3">
        <f>mgL!F260</f>
        <v>0</v>
      </c>
      <c r="G260" s="3">
        <f>mgL!G260</f>
        <v>0</v>
      </c>
      <c r="H260" s="3">
        <f>mgL!H260</f>
        <v>0</v>
      </c>
      <c r="I260" s="3">
        <f>mgL!I260</f>
        <v>0</v>
      </c>
      <c r="J260" s="3">
        <f>mgL!J260</f>
        <v>0</v>
      </c>
      <c r="K260" s="3">
        <f>mgL!K260</f>
        <v>0</v>
      </c>
      <c r="L260" s="3">
        <f>mgL!L260</f>
        <v>0</v>
      </c>
      <c r="M260" s="3">
        <f>IF(mgL!M260=0,7,mgL!M260)</f>
        <v>7</v>
      </c>
      <c r="N260" s="3">
        <f>IF(mgL!N260&lt;0.1,10,mgL!N260)</f>
        <v>10</v>
      </c>
      <c r="O260" s="4">
        <f>mgL!O260/22.989</f>
        <v>0</v>
      </c>
      <c r="P260" s="4">
        <f>mgL!P260/39.098</f>
        <v>0</v>
      </c>
      <c r="Q260" s="4">
        <f>mgL!Q260/24.305</f>
        <v>0</v>
      </c>
      <c r="R260" s="4">
        <f>mgL!R260/40.078</f>
        <v>0</v>
      </c>
      <c r="S260" s="4">
        <f>mgL!S260/(14.007+4*1.008)</f>
        <v>0</v>
      </c>
      <c r="T260" s="5">
        <f>mgL!T260/35.453</f>
        <v>0</v>
      </c>
      <c r="U260" s="5">
        <f>mgL!U260/(1.008+12.011+3*15.999)</f>
        <v>0</v>
      </c>
      <c r="V260" s="5">
        <f>mgL!V260/(12.011+3*15.999)</f>
        <v>0</v>
      </c>
      <c r="W260" s="5">
        <f>mgL!W260/(32.066+4*15.999)</f>
        <v>0</v>
      </c>
      <c r="X260" s="5">
        <f>mgL!X260/(14.007+3*15.999)</f>
        <v>0</v>
      </c>
      <c r="Y260" s="6">
        <f>mgL!Y260/(14.007+2*15.999)</f>
        <v>0</v>
      </c>
      <c r="Z260" s="6">
        <f>mgL!Z260/55.847</f>
        <v>0</v>
      </c>
      <c r="AA260" s="6">
        <f>mgL!AA260/54.931</f>
        <v>0</v>
      </c>
      <c r="AB260" s="6">
        <f>mgL!AB260/26.982</f>
        <v>0</v>
      </c>
      <c r="AC260" s="6">
        <f>mgL!AC260/(28.086+2*15.999)</f>
        <v>0</v>
      </c>
      <c r="AD260" s="6">
        <f>mgL!AD260/(30.974+4*15.999)</f>
        <v>0</v>
      </c>
      <c r="AE260" s="6">
        <f>mgL!AE260/30.974</f>
        <v>0</v>
      </c>
      <c r="AF260" s="6">
        <f>mgL!AF260/12.011</f>
        <v>0</v>
      </c>
      <c r="AG260" s="6">
        <f>mgL!AG260/18.998</f>
        <v>0</v>
      </c>
      <c r="AH260" s="6">
        <f>mgL!AH260/(32.066+1.008)</f>
        <v>0</v>
      </c>
      <c r="AI260" s="6">
        <f>mgL!AI260/207.2</f>
        <v>0</v>
      </c>
      <c r="AJ260" s="6">
        <f>mgL!AJ260/65.39</f>
        <v>0</v>
      </c>
      <c r="AK260" s="6">
        <f>mgL!AK260/112.411</f>
        <v>0</v>
      </c>
      <c r="AL260" s="10">
        <f>mgL!AL260/(2*15.999)</f>
        <v>0</v>
      </c>
      <c r="AM260" s="10">
        <f>mgL!AM260/(12.011+2*15.999)</f>
        <v>0</v>
      </c>
      <c r="AN260" s="10">
        <f>mgL!AN260/(2*1.008+32.066)</f>
        <v>0</v>
      </c>
      <c r="AO260" s="10">
        <f>mgL!AO260/(12.011+4*1.008)</f>
        <v>0</v>
      </c>
      <c r="AP260" s="11" t="str">
        <f t="shared" si="8"/>
        <v>G*-FeMIX</v>
      </c>
      <c r="AQ260" s="3">
        <f t="shared" si="9"/>
        <v>0</v>
      </c>
    </row>
    <row r="261" spans="1:43" x14ac:dyDescent="0.25">
      <c r="A261" s="3">
        <f>mgL!A261</f>
        <v>258</v>
      </c>
      <c r="B261" s="3">
        <f>mgL!B261</f>
        <v>0</v>
      </c>
      <c r="C261" s="3">
        <f>mgL!C261</f>
        <v>0</v>
      </c>
      <c r="D261" s="3">
        <f>mgL!D261</f>
        <v>0</v>
      </c>
      <c r="E261" s="3">
        <f>mgL!E261</f>
        <v>0</v>
      </c>
      <c r="F261" s="3">
        <f>mgL!F261</f>
        <v>0</v>
      </c>
      <c r="G261" s="3">
        <f>mgL!G261</f>
        <v>0</v>
      </c>
      <c r="H261" s="3">
        <f>mgL!H261</f>
        <v>0</v>
      </c>
      <c r="I261" s="3">
        <f>mgL!I261</f>
        <v>0</v>
      </c>
      <c r="J261" s="3">
        <f>mgL!J261</f>
        <v>0</v>
      </c>
      <c r="K261" s="3">
        <f>mgL!K261</f>
        <v>0</v>
      </c>
      <c r="L261" s="3">
        <f>mgL!L261</f>
        <v>0</v>
      </c>
      <c r="M261" s="3">
        <f>IF(mgL!M261=0,7,mgL!M261)</f>
        <v>7</v>
      </c>
      <c r="N261" s="3">
        <f>IF(mgL!N261&lt;0.1,10,mgL!N261)</f>
        <v>10</v>
      </c>
      <c r="O261" s="4">
        <f>mgL!O261/22.989</f>
        <v>0</v>
      </c>
      <c r="P261" s="4">
        <f>mgL!P261/39.098</f>
        <v>0</v>
      </c>
      <c r="Q261" s="4">
        <f>mgL!Q261/24.305</f>
        <v>0</v>
      </c>
      <c r="R261" s="4">
        <f>mgL!R261/40.078</f>
        <v>0</v>
      </c>
      <c r="S261" s="4">
        <f>mgL!S261/(14.007+4*1.008)</f>
        <v>0</v>
      </c>
      <c r="T261" s="5">
        <f>mgL!T261/35.453</f>
        <v>0</v>
      </c>
      <c r="U261" s="5">
        <f>mgL!U261/(1.008+12.011+3*15.999)</f>
        <v>0</v>
      </c>
      <c r="V261" s="5">
        <f>mgL!V261/(12.011+3*15.999)</f>
        <v>0</v>
      </c>
      <c r="W261" s="5">
        <f>mgL!W261/(32.066+4*15.999)</f>
        <v>0</v>
      </c>
      <c r="X261" s="5">
        <f>mgL!X261/(14.007+3*15.999)</f>
        <v>0</v>
      </c>
      <c r="Y261" s="6">
        <f>mgL!Y261/(14.007+2*15.999)</f>
        <v>0</v>
      </c>
      <c r="Z261" s="6">
        <f>mgL!Z261/55.847</f>
        <v>0</v>
      </c>
      <c r="AA261" s="6">
        <f>mgL!AA261/54.931</f>
        <v>0</v>
      </c>
      <c r="AB261" s="6">
        <f>mgL!AB261/26.982</f>
        <v>0</v>
      </c>
      <c r="AC261" s="6">
        <f>mgL!AC261/(28.086+2*15.999)</f>
        <v>0</v>
      </c>
      <c r="AD261" s="6">
        <f>mgL!AD261/(30.974+4*15.999)</f>
        <v>0</v>
      </c>
      <c r="AE261" s="6">
        <f>mgL!AE261/30.974</f>
        <v>0</v>
      </c>
      <c r="AF261" s="6">
        <f>mgL!AF261/12.011</f>
        <v>0</v>
      </c>
      <c r="AG261" s="6">
        <f>mgL!AG261/18.998</f>
        <v>0</v>
      </c>
      <c r="AH261" s="6">
        <f>mgL!AH261/(32.066+1.008)</f>
        <v>0</v>
      </c>
      <c r="AI261" s="6">
        <f>mgL!AI261/207.2</f>
        <v>0</v>
      </c>
      <c r="AJ261" s="6">
        <f>mgL!AJ261/65.39</f>
        <v>0</v>
      </c>
      <c r="AK261" s="6">
        <f>mgL!AK261/112.411</f>
        <v>0</v>
      </c>
      <c r="AL261" s="10">
        <f>mgL!AL261/(2*15.999)</f>
        <v>0</v>
      </c>
      <c r="AM261" s="10">
        <f>mgL!AM261/(12.011+2*15.999)</f>
        <v>0</v>
      </c>
      <c r="AN261" s="10">
        <f>mgL!AN261/(2*1.008+32.066)</f>
        <v>0</v>
      </c>
      <c r="AO261" s="10">
        <f>mgL!AO261/(12.011+4*1.008)</f>
        <v>0</v>
      </c>
      <c r="AP261" s="11" t="str">
        <f t="shared" ref="AP261:AP324" si="10">CONCATENATE(IF(T261&gt;564.17,"H",IF(T261&gt;282.087,"S",IF(T261&gt;28.21,"b",IF(T261&gt;8.463,"B",IF(T261&gt;4.231,"f",IF(T261&gt;0.846,"F",IF(T261&gt;0.141,"g","G"))))))),IF(U261&lt;=0.5,"*",IF(U261&lt;=1,"0",IF(U261&gt;512,"9",INT(LOG(U261)/LOG(2)+1)))),"-",IF((O261+P261+S261)&gt;(Q261*2+R261*2+10^(-M261)*1000+AB261*3+Z261*2+AA261*2),IF(S261&gt;(O261+P261),"NH4",IF(O261&gt;P261,"Na","K")),IF((R261*2+Q261*2)&gt;(10^(-M261)*1000+AB261*3+Z261*2+AA261*2),IF(R261&gt;Q261,"Ca","Mg"),IF((10^(-M261)*1000+AB261*3)&gt;=(Z261*2+AA261*2),IF((AB261*3)&gt;10^(-M261)*1000,"AL","Fe"),IF(Z261&gt;AA261,"Fe","Mn")))),IF(T261&gt;(W261*2+X261+U261+V261*2),"Cl",IF((U261+V261*2)&gt;(T261+W261*2+X261),IF(U261&gt;V261*2,"HCO3","CO3"),IF((W261*2+X261)&gt;(T261+U261+V261*2),IF((W261*2)&gt;X261,"SO4","NO3"),"MIX"))),IF(ABS((O261+P261+2*Q261)-1.0716*T261)&lt;(0.5),"",IF(((O261+P261+2*Q261)-1.0716*T261)&lt;-0.5,"-","+")))</f>
        <v>G*-FeMIX</v>
      </c>
      <c r="AQ261" s="3">
        <f t="shared" ref="AQ261:AQ324" si="11">ROUND((1.333*ABS(M261-7)+IF(IF(0.67*(W261-0.0232*T261)&gt;0,10*(X261+0.67*(W261-0.0232*T261)),10*X261)&lt;1,0,LN(IF(0.67*(W261-0.0232*T261)&gt;0,10*(X261+0.67*(W261-0.0232*T261)),10*X261))/LN(2)))/(2-2/6),1)</f>
        <v>0</v>
      </c>
    </row>
    <row r="262" spans="1:43" x14ac:dyDescent="0.25">
      <c r="A262" s="3">
        <f>mgL!A262</f>
        <v>259</v>
      </c>
      <c r="B262" s="3">
        <f>mgL!B262</f>
        <v>0</v>
      </c>
      <c r="C262" s="3">
        <f>mgL!C262</f>
        <v>0</v>
      </c>
      <c r="D262" s="3">
        <f>mgL!D262</f>
        <v>0</v>
      </c>
      <c r="E262" s="3">
        <f>mgL!E262</f>
        <v>0</v>
      </c>
      <c r="F262" s="3">
        <f>mgL!F262</f>
        <v>0</v>
      </c>
      <c r="G262" s="3">
        <f>mgL!G262</f>
        <v>0</v>
      </c>
      <c r="H262" s="3">
        <f>mgL!H262</f>
        <v>0</v>
      </c>
      <c r="I262" s="3">
        <f>mgL!I262</f>
        <v>0</v>
      </c>
      <c r="J262" s="3">
        <f>mgL!J262</f>
        <v>0</v>
      </c>
      <c r="K262" s="3">
        <f>mgL!K262</f>
        <v>0</v>
      </c>
      <c r="L262" s="3">
        <f>mgL!L262</f>
        <v>0</v>
      </c>
      <c r="M262" s="3">
        <f>IF(mgL!M262=0,7,mgL!M262)</f>
        <v>7</v>
      </c>
      <c r="N262" s="3">
        <f>IF(mgL!N262&lt;0.1,10,mgL!N262)</f>
        <v>10</v>
      </c>
      <c r="O262" s="4">
        <f>mgL!O262/22.989</f>
        <v>0</v>
      </c>
      <c r="P262" s="4">
        <f>mgL!P262/39.098</f>
        <v>0</v>
      </c>
      <c r="Q262" s="4">
        <f>mgL!Q262/24.305</f>
        <v>0</v>
      </c>
      <c r="R262" s="4">
        <f>mgL!R262/40.078</f>
        <v>0</v>
      </c>
      <c r="S262" s="4">
        <f>mgL!S262/(14.007+4*1.008)</f>
        <v>0</v>
      </c>
      <c r="T262" s="5">
        <f>mgL!T262/35.453</f>
        <v>0</v>
      </c>
      <c r="U262" s="5">
        <f>mgL!U262/(1.008+12.011+3*15.999)</f>
        <v>0</v>
      </c>
      <c r="V262" s="5">
        <f>mgL!V262/(12.011+3*15.999)</f>
        <v>0</v>
      </c>
      <c r="W262" s="5">
        <f>mgL!W262/(32.066+4*15.999)</f>
        <v>0</v>
      </c>
      <c r="X262" s="5">
        <f>mgL!X262/(14.007+3*15.999)</f>
        <v>0</v>
      </c>
      <c r="Y262" s="6">
        <f>mgL!Y262/(14.007+2*15.999)</f>
        <v>0</v>
      </c>
      <c r="Z262" s="6">
        <f>mgL!Z262/55.847</f>
        <v>0</v>
      </c>
      <c r="AA262" s="6">
        <f>mgL!AA262/54.931</f>
        <v>0</v>
      </c>
      <c r="AB262" s="6">
        <f>mgL!AB262/26.982</f>
        <v>0</v>
      </c>
      <c r="AC262" s="6">
        <f>mgL!AC262/(28.086+2*15.999)</f>
        <v>0</v>
      </c>
      <c r="AD262" s="6">
        <f>mgL!AD262/(30.974+4*15.999)</f>
        <v>0</v>
      </c>
      <c r="AE262" s="6">
        <f>mgL!AE262/30.974</f>
        <v>0</v>
      </c>
      <c r="AF262" s="6">
        <f>mgL!AF262/12.011</f>
        <v>0</v>
      </c>
      <c r="AG262" s="6">
        <f>mgL!AG262/18.998</f>
        <v>0</v>
      </c>
      <c r="AH262" s="6">
        <f>mgL!AH262/(32.066+1.008)</f>
        <v>0</v>
      </c>
      <c r="AI262" s="6">
        <f>mgL!AI262/207.2</f>
        <v>0</v>
      </c>
      <c r="AJ262" s="6">
        <f>mgL!AJ262/65.39</f>
        <v>0</v>
      </c>
      <c r="AK262" s="6">
        <f>mgL!AK262/112.411</f>
        <v>0</v>
      </c>
      <c r="AL262" s="10">
        <f>mgL!AL262/(2*15.999)</f>
        <v>0</v>
      </c>
      <c r="AM262" s="10">
        <f>mgL!AM262/(12.011+2*15.999)</f>
        <v>0</v>
      </c>
      <c r="AN262" s="10">
        <f>mgL!AN262/(2*1.008+32.066)</f>
        <v>0</v>
      </c>
      <c r="AO262" s="10">
        <f>mgL!AO262/(12.011+4*1.008)</f>
        <v>0</v>
      </c>
      <c r="AP262" s="11" t="str">
        <f t="shared" si="10"/>
        <v>G*-FeMIX</v>
      </c>
      <c r="AQ262" s="3">
        <f t="shared" si="11"/>
        <v>0</v>
      </c>
    </row>
    <row r="263" spans="1:43" x14ac:dyDescent="0.25">
      <c r="A263" s="3">
        <f>mgL!A263</f>
        <v>260</v>
      </c>
      <c r="B263" s="3">
        <f>mgL!B263</f>
        <v>0</v>
      </c>
      <c r="C263" s="3">
        <f>mgL!C263</f>
        <v>0</v>
      </c>
      <c r="D263" s="3">
        <f>mgL!D263</f>
        <v>0</v>
      </c>
      <c r="E263" s="3">
        <f>mgL!E263</f>
        <v>0</v>
      </c>
      <c r="F263" s="3">
        <f>mgL!F263</f>
        <v>0</v>
      </c>
      <c r="G263" s="3">
        <f>mgL!G263</f>
        <v>0</v>
      </c>
      <c r="H263" s="3">
        <f>mgL!H263</f>
        <v>0</v>
      </c>
      <c r="I263" s="3">
        <f>mgL!I263</f>
        <v>0</v>
      </c>
      <c r="J263" s="3">
        <f>mgL!J263</f>
        <v>0</v>
      </c>
      <c r="K263" s="3">
        <f>mgL!K263</f>
        <v>0</v>
      </c>
      <c r="L263" s="3">
        <f>mgL!L263</f>
        <v>0</v>
      </c>
      <c r="M263" s="3">
        <f>IF(mgL!M263=0,7,mgL!M263)</f>
        <v>7</v>
      </c>
      <c r="N263" s="3">
        <f>IF(mgL!N263&lt;0.1,10,mgL!N263)</f>
        <v>10</v>
      </c>
      <c r="O263" s="4">
        <f>mgL!O263/22.989</f>
        <v>0</v>
      </c>
      <c r="P263" s="4">
        <f>mgL!P263/39.098</f>
        <v>0</v>
      </c>
      <c r="Q263" s="4">
        <f>mgL!Q263/24.305</f>
        <v>0</v>
      </c>
      <c r="R263" s="4">
        <f>mgL!R263/40.078</f>
        <v>0</v>
      </c>
      <c r="S263" s="4">
        <f>mgL!S263/(14.007+4*1.008)</f>
        <v>0</v>
      </c>
      <c r="T263" s="5">
        <f>mgL!T263/35.453</f>
        <v>0</v>
      </c>
      <c r="U263" s="5">
        <f>mgL!U263/(1.008+12.011+3*15.999)</f>
        <v>0</v>
      </c>
      <c r="V263" s="5">
        <f>mgL!V263/(12.011+3*15.999)</f>
        <v>0</v>
      </c>
      <c r="W263" s="5">
        <f>mgL!W263/(32.066+4*15.999)</f>
        <v>0</v>
      </c>
      <c r="X263" s="5">
        <f>mgL!X263/(14.007+3*15.999)</f>
        <v>0</v>
      </c>
      <c r="Y263" s="6">
        <f>mgL!Y263/(14.007+2*15.999)</f>
        <v>0</v>
      </c>
      <c r="Z263" s="6">
        <f>mgL!Z263/55.847</f>
        <v>0</v>
      </c>
      <c r="AA263" s="6">
        <f>mgL!AA263/54.931</f>
        <v>0</v>
      </c>
      <c r="AB263" s="6">
        <f>mgL!AB263/26.982</f>
        <v>0</v>
      </c>
      <c r="AC263" s="6">
        <f>mgL!AC263/(28.086+2*15.999)</f>
        <v>0</v>
      </c>
      <c r="AD263" s="6">
        <f>mgL!AD263/(30.974+4*15.999)</f>
        <v>0</v>
      </c>
      <c r="AE263" s="6">
        <f>mgL!AE263/30.974</f>
        <v>0</v>
      </c>
      <c r="AF263" s="6">
        <f>mgL!AF263/12.011</f>
        <v>0</v>
      </c>
      <c r="AG263" s="6">
        <f>mgL!AG263/18.998</f>
        <v>0</v>
      </c>
      <c r="AH263" s="6">
        <f>mgL!AH263/(32.066+1.008)</f>
        <v>0</v>
      </c>
      <c r="AI263" s="6">
        <f>mgL!AI263/207.2</f>
        <v>0</v>
      </c>
      <c r="AJ263" s="6">
        <f>mgL!AJ263/65.39</f>
        <v>0</v>
      </c>
      <c r="AK263" s="6">
        <f>mgL!AK263/112.411</f>
        <v>0</v>
      </c>
      <c r="AL263" s="10">
        <f>mgL!AL263/(2*15.999)</f>
        <v>0</v>
      </c>
      <c r="AM263" s="10">
        <f>mgL!AM263/(12.011+2*15.999)</f>
        <v>0</v>
      </c>
      <c r="AN263" s="10">
        <f>mgL!AN263/(2*1.008+32.066)</f>
        <v>0</v>
      </c>
      <c r="AO263" s="10">
        <f>mgL!AO263/(12.011+4*1.008)</f>
        <v>0</v>
      </c>
      <c r="AP263" s="11" t="str">
        <f t="shared" si="10"/>
        <v>G*-FeMIX</v>
      </c>
      <c r="AQ263" s="3">
        <f t="shared" si="11"/>
        <v>0</v>
      </c>
    </row>
    <row r="264" spans="1:43" x14ac:dyDescent="0.25">
      <c r="A264" s="3">
        <f>mgL!A264</f>
        <v>261</v>
      </c>
      <c r="B264" s="3">
        <f>mgL!B264</f>
        <v>0</v>
      </c>
      <c r="C264" s="3">
        <f>mgL!C264</f>
        <v>0</v>
      </c>
      <c r="D264" s="3">
        <f>mgL!D264</f>
        <v>0</v>
      </c>
      <c r="E264" s="3">
        <f>mgL!E264</f>
        <v>0</v>
      </c>
      <c r="F264" s="3">
        <f>mgL!F264</f>
        <v>0</v>
      </c>
      <c r="G264" s="3">
        <f>mgL!G264</f>
        <v>0</v>
      </c>
      <c r="H264" s="3">
        <f>mgL!H264</f>
        <v>0</v>
      </c>
      <c r="I264" s="3">
        <f>mgL!I264</f>
        <v>0</v>
      </c>
      <c r="J264" s="3">
        <f>mgL!J264</f>
        <v>0</v>
      </c>
      <c r="K264" s="3">
        <f>mgL!K264</f>
        <v>0</v>
      </c>
      <c r="L264" s="3">
        <f>mgL!L264</f>
        <v>0</v>
      </c>
      <c r="M264" s="3">
        <f>IF(mgL!M264=0,7,mgL!M264)</f>
        <v>7</v>
      </c>
      <c r="N264" s="3">
        <f>IF(mgL!N264&lt;0.1,10,mgL!N264)</f>
        <v>10</v>
      </c>
      <c r="O264" s="4">
        <f>mgL!O264/22.989</f>
        <v>0</v>
      </c>
      <c r="P264" s="4">
        <f>mgL!P264/39.098</f>
        <v>0</v>
      </c>
      <c r="Q264" s="4">
        <f>mgL!Q264/24.305</f>
        <v>0</v>
      </c>
      <c r="R264" s="4">
        <f>mgL!R264/40.078</f>
        <v>0</v>
      </c>
      <c r="S264" s="4">
        <f>mgL!S264/(14.007+4*1.008)</f>
        <v>0</v>
      </c>
      <c r="T264" s="5">
        <f>mgL!T264/35.453</f>
        <v>0</v>
      </c>
      <c r="U264" s="5">
        <f>mgL!U264/(1.008+12.011+3*15.999)</f>
        <v>0</v>
      </c>
      <c r="V264" s="5">
        <f>mgL!V264/(12.011+3*15.999)</f>
        <v>0</v>
      </c>
      <c r="W264" s="5">
        <f>mgL!W264/(32.066+4*15.999)</f>
        <v>0</v>
      </c>
      <c r="X264" s="5">
        <f>mgL!X264/(14.007+3*15.999)</f>
        <v>0</v>
      </c>
      <c r="Y264" s="6">
        <f>mgL!Y264/(14.007+2*15.999)</f>
        <v>0</v>
      </c>
      <c r="Z264" s="6">
        <f>mgL!Z264/55.847</f>
        <v>0</v>
      </c>
      <c r="AA264" s="6">
        <f>mgL!AA264/54.931</f>
        <v>0</v>
      </c>
      <c r="AB264" s="6">
        <f>mgL!AB264/26.982</f>
        <v>0</v>
      </c>
      <c r="AC264" s="6">
        <f>mgL!AC264/(28.086+2*15.999)</f>
        <v>0</v>
      </c>
      <c r="AD264" s="6">
        <f>mgL!AD264/(30.974+4*15.999)</f>
        <v>0</v>
      </c>
      <c r="AE264" s="6">
        <f>mgL!AE264/30.974</f>
        <v>0</v>
      </c>
      <c r="AF264" s="6">
        <f>mgL!AF264/12.011</f>
        <v>0</v>
      </c>
      <c r="AG264" s="6">
        <f>mgL!AG264/18.998</f>
        <v>0</v>
      </c>
      <c r="AH264" s="6">
        <f>mgL!AH264/(32.066+1.008)</f>
        <v>0</v>
      </c>
      <c r="AI264" s="6">
        <f>mgL!AI264/207.2</f>
        <v>0</v>
      </c>
      <c r="AJ264" s="6">
        <f>mgL!AJ264/65.39</f>
        <v>0</v>
      </c>
      <c r="AK264" s="6">
        <f>mgL!AK264/112.411</f>
        <v>0</v>
      </c>
      <c r="AL264" s="10">
        <f>mgL!AL264/(2*15.999)</f>
        <v>0</v>
      </c>
      <c r="AM264" s="10">
        <f>mgL!AM264/(12.011+2*15.999)</f>
        <v>0</v>
      </c>
      <c r="AN264" s="10">
        <f>mgL!AN264/(2*1.008+32.066)</f>
        <v>0</v>
      </c>
      <c r="AO264" s="10">
        <f>mgL!AO264/(12.011+4*1.008)</f>
        <v>0</v>
      </c>
      <c r="AP264" s="11" t="str">
        <f t="shared" si="10"/>
        <v>G*-FeMIX</v>
      </c>
      <c r="AQ264" s="3">
        <f t="shared" si="11"/>
        <v>0</v>
      </c>
    </row>
    <row r="265" spans="1:43" x14ac:dyDescent="0.25">
      <c r="A265" s="3">
        <f>mgL!A265</f>
        <v>262</v>
      </c>
      <c r="B265" s="3">
        <f>mgL!B265</f>
        <v>0</v>
      </c>
      <c r="C265" s="3">
        <f>mgL!C265</f>
        <v>0</v>
      </c>
      <c r="D265" s="3">
        <f>mgL!D265</f>
        <v>0</v>
      </c>
      <c r="E265" s="3">
        <f>mgL!E265</f>
        <v>0</v>
      </c>
      <c r="F265" s="3">
        <f>mgL!F265</f>
        <v>0</v>
      </c>
      <c r="G265" s="3">
        <f>mgL!G265</f>
        <v>0</v>
      </c>
      <c r="H265" s="3">
        <f>mgL!H265</f>
        <v>0</v>
      </c>
      <c r="I265" s="3">
        <f>mgL!I265</f>
        <v>0</v>
      </c>
      <c r="J265" s="3">
        <f>mgL!J265</f>
        <v>0</v>
      </c>
      <c r="K265" s="3">
        <f>mgL!K265</f>
        <v>0</v>
      </c>
      <c r="L265" s="3">
        <f>mgL!L265</f>
        <v>0</v>
      </c>
      <c r="M265" s="3">
        <f>IF(mgL!M265=0,7,mgL!M265)</f>
        <v>7</v>
      </c>
      <c r="N265" s="3">
        <f>IF(mgL!N265&lt;0.1,10,mgL!N265)</f>
        <v>10</v>
      </c>
      <c r="O265" s="4">
        <f>mgL!O265/22.989</f>
        <v>0</v>
      </c>
      <c r="P265" s="4">
        <f>mgL!P265/39.098</f>
        <v>0</v>
      </c>
      <c r="Q265" s="4">
        <f>mgL!Q265/24.305</f>
        <v>0</v>
      </c>
      <c r="R265" s="4">
        <f>mgL!R265/40.078</f>
        <v>0</v>
      </c>
      <c r="S265" s="4">
        <f>mgL!S265/(14.007+4*1.008)</f>
        <v>0</v>
      </c>
      <c r="T265" s="5">
        <f>mgL!T265/35.453</f>
        <v>0</v>
      </c>
      <c r="U265" s="5">
        <f>mgL!U265/(1.008+12.011+3*15.999)</f>
        <v>0</v>
      </c>
      <c r="V265" s="5">
        <f>mgL!V265/(12.011+3*15.999)</f>
        <v>0</v>
      </c>
      <c r="W265" s="5">
        <f>mgL!W265/(32.066+4*15.999)</f>
        <v>0</v>
      </c>
      <c r="X265" s="5">
        <f>mgL!X265/(14.007+3*15.999)</f>
        <v>0</v>
      </c>
      <c r="Y265" s="6">
        <f>mgL!Y265/(14.007+2*15.999)</f>
        <v>0</v>
      </c>
      <c r="Z265" s="6">
        <f>mgL!Z265/55.847</f>
        <v>0</v>
      </c>
      <c r="AA265" s="6">
        <f>mgL!AA265/54.931</f>
        <v>0</v>
      </c>
      <c r="AB265" s="6">
        <f>mgL!AB265/26.982</f>
        <v>0</v>
      </c>
      <c r="AC265" s="6">
        <f>mgL!AC265/(28.086+2*15.999)</f>
        <v>0</v>
      </c>
      <c r="AD265" s="6">
        <f>mgL!AD265/(30.974+4*15.999)</f>
        <v>0</v>
      </c>
      <c r="AE265" s="6">
        <f>mgL!AE265/30.974</f>
        <v>0</v>
      </c>
      <c r="AF265" s="6">
        <f>mgL!AF265/12.011</f>
        <v>0</v>
      </c>
      <c r="AG265" s="6">
        <f>mgL!AG265/18.998</f>
        <v>0</v>
      </c>
      <c r="AH265" s="6">
        <f>mgL!AH265/(32.066+1.008)</f>
        <v>0</v>
      </c>
      <c r="AI265" s="6">
        <f>mgL!AI265/207.2</f>
        <v>0</v>
      </c>
      <c r="AJ265" s="6">
        <f>mgL!AJ265/65.39</f>
        <v>0</v>
      </c>
      <c r="AK265" s="6">
        <f>mgL!AK265/112.411</f>
        <v>0</v>
      </c>
      <c r="AL265" s="10">
        <f>mgL!AL265/(2*15.999)</f>
        <v>0</v>
      </c>
      <c r="AM265" s="10">
        <f>mgL!AM265/(12.011+2*15.999)</f>
        <v>0</v>
      </c>
      <c r="AN265" s="10">
        <f>mgL!AN265/(2*1.008+32.066)</f>
        <v>0</v>
      </c>
      <c r="AO265" s="10">
        <f>mgL!AO265/(12.011+4*1.008)</f>
        <v>0</v>
      </c>
      <c r="AP265" s="11" t="str">
        <f t="shared" si="10"/>
        <v>G*-FeMIX</v>
      </c>
      <c r="AQ265" s="3">
        <f t="shared" si="11"/>
        <v>0</v>
      </c>
    </row>
    <row r="266" spans="1:43" x14ac:dyDescent="0.25">
      <c r="A266" s="3">
        <f>mgL!A266</f>
        <v>263</v>
      </c>
      <c r="B266" s="3">
        <f>mgL!B266</f>
        <v>0</v>
      </c>
      <c r="C266" s="3">
        <f>mgL!C266</f>
        <v>0</v>
      </c>
      <c r="D266" s="3">
        <f>mgL!D266</f>
        <v>0</v>
      </c>
      <c r="E266" s="3">
        <f>mgL!E266</f>
        <v>0</v>
      </c>
      <c r="F266" s="3">
        <f>mgL!F266</f>
        <v>0</v>
      </c>
      <c r="G266" s="3">
        <f>mgL!G266</f>
        <v>0</v>
      </c>
      <c r="H266" s="3">
        <f>mgL!H266</f>
        <v>0</v>
      </c>
      <c r="I266" s="3">
        <f>mgL!I266</f>
        <v>0</v>
      </c>
      <c r="J266" s="3">
        <f>mgL!J266</f>
        <v>0</v>
      </c>
      <c r="K266" s="3">
        <f>mgL!K266</f>
        <v>0</v>
      </c>
      <c r="L266" s="3">
        <f>mgL!L266</f>
        <v>0</v>
      </c>
      <c r="M266" s="3">
        <f>IF(mgL!M266=0,7,mgL!M266)</f>
        <v>7</v>
      </c>
      <c r="N266" s="3">
        <f>IF(mgL!N266&lt;0.1,10,mgL!N266)</f>
        <v>10</v>
      </c>
      <c r="O266" s="4">
        <f>mgL!O266/22.989</f>
        <v>0</v>
      </c>
      <c r="P266" s="4">
        <f>mgL!P266/39.098</f>
        <v>0</v>
      </c>
      <c r="Q266" s="4">
        <f>mgL!Q266/24.305</f>
        <v>0</v>
      </c>
      <c r="R266" s="4">
        <f>mgL!R266/40.078</f>
        <v>0</v>
      </c>
      <c r="S266" s="4">
        <f>mgL!S266/(14.007+4*1.008)</f>
        <v>0</v>
      </c>
      <c r="T266" s="5">
        <f>mgL!T266/35.453</f>
        <v>0</v>
      </c>
      <c r="U266" s="5">
        <f>mgL!U266/(1.008+12.011+3*15.999)</f>
        <v>0</v>
      </c>
      <c r="V266" s="5">
        <f>mgL!V266/(12.011+3*15.999)</f>
        <v>0</v>
      </c>
      <c r="W266" s="5">
        <f>mgL!W266/(32.066+4*15.999)</f>
        <v>0</v>
      </c>
      <c r="X266" s="5">
        <f>mgL!X266/(14.007+3*15.999)</f>
        <v>0</v>
      </c>
      <c r="Y266" s="6">
        <f>mgL!Y266/(14.007+2*15.999)</f>
        <v>0</v>
      </c>
      <c r="Z266" s="6">
        <f>mgL!Z266/55.847</f>
        <v>0</v>
      </c>
      <c r="AA266" s="6">
        <f>mgL!AA266/54.931</f>
        <v>0</v>
      </c>
      <c r="AB266" s="6">
        <f>mgL!AB266/26.982</f>
        <v>0</v>
      </c>
      <c r="AC266" s="6">
        <f>mgL!AC266/(28.086+2*15.999)</f>
        <v>0</v>
      </c>
      <c r="AD266" s="6">
        <f>mgL!AD266/(30.974+4*15.999)</f>
        <v>0</v>
      </c>
      <c r="AE266" s="6">
        <f>mgL!AE266/30.974</f>
        <v>0</v>
      </c>
      <c r="AF266" s="6">
        <f>mgL!AF266/12.011</f>
        <v>0</v>
      </c>
      <c r="AG266" s="6">
        <f>mgL!AG266/18.998</f>
        <v>0</v>
      </c>
      <c r="AH266" s="6">
        <f>mgL!AH266/(32.066+1.008)</f>
        <v>0</v>
      </c>
      <c r="AI266" s="6">
        <f>mgL!AI266/207.2</f>
        <v>0</v>
      </c>
      <c r="AJ266" s="6">
        <f>mgL!AJ266/65.39</f>
        <v>0</v>
      </c>
      <c r="AK266" s="6">
        <f>mgL!AK266/112.411</f>
        <v>0</v>
      </c>
      <c r="AL266" s="10">
        <f>mgL!AL266/(2*15.999)</f>
        <v>0</v>
      </c>
      <c r="AM266" s="10">
        <f>mgL!AM266/(12.011+2*15.999)</f>
        <v>0</v>
      </c>
      <c r="AN266" s="10">
        <f>mgL!AN266/(2*1.008+32.066)</f>
        <v>0</v>
      </c>
      <c r="AO266" s="10">
        <f>mgL!AO266/(12.011+4*1.008)</f>
        <v>0</v>
      </c>
      <c r="AP266" s="11" t="str">
        <f t="shared" si="10"/>
        <v>G*-FeMIX</v>
      </c>
      <c r="AQ266" s="3">
        <f t="shared" si="11"/>
        <v>0</v>
      </c>
    </row>
    <row r="267" spans="1:43" x14ac:dyDescent="0.25">
      <c r="A267" s="3">
        <f>mgL!A267</f>
        <v>264</v>
      </c>
      <c r="B267" s="3">
        <f>mgL!B267</f>
        <v>0</v>
      </c>
      <c r="C267" s="3">
        <f>mgL!C267</f>
        <v>0</v>
      </c>
      <c r="D267" s="3">
        <f>mgL!D267</f>
        <v>0</v>
      </c>
      <c r="E267" s="3">
        <f>mgL!E267</f>
        <v>0</v>
      </c>
      <c r="F267" s="3">
        <f>mgL!F267</f>
        <v>0</v>
      </c>
      <c r="G267" s="3">
        <f>mgL!G267</f>
        <v>0</v>
      </c>
      <c r="H267" s="3">
        <f>mgL!H267</f>
        <v>0</v>
      </c>
      <c r="I267" s="3">
        <f>mgL!I267</f>
        <v>0</v>
      </c>
      <c r="J267" s="3">
        <f>mgL!J267</f>
        <v>0</v>
      </c>
      <c r="K267" s="3">
        <f>mgL!K267</f>
        <v>0</v>
      </c>
      <c r="L267" s="3">
        <f>mgL!L267</f>
        <v>0</v>
      </c>
      <c r="M267" s="3">
        <f>IF(mgL!M267=0,7,mgL!M267)</f>
        <v>7</v>
      </c>
      <c r="N267" s="3">
        <f>IF(mgL!N267&lt;0.1,10,mgL!N267)</f>
        <v>10</v>
      </c>
      <c r="O267" s="4">
        <f>mgL!O267/22.989</f>
        <v>0</v>
      </c>
      <c r="P267" s="4">
        <f>mgL!P267/39.098</f>
        <v>0</v>
      </c>
      <c r="Q267" s="4">
        <f>mgL!Q267/24.305</f>
        <v>0</v>
      </c>
      <c r="R267" s="4">
        <f>mgL!R267/40.078</f>
        <v>0</v>
      </c>
      <c r="S267" s="4">
        <f>mgL!S267/(14.007+4*1.008)</f>
        <v>0</v>
      </c>
      <c r="T267" s="5">
        <f>mgL!T267/35.453</f>
        <v>0</v>
      </c>
      <c r="U267" s="5">
        <f>mgL!U267/(1.008+12.011+3*15.999)</f>
        <v>0</v>
      </c>
      <c r="V267" s="5">
        <f>mgL!V267/(12.011+3*15.999)</f>
        <v>0</v>
      </c>
      <c r="W267" s="5">
        <f>mgL!W267/(32.066+4*15.999)</f>
        <v>0</v>
      </c>
      <c r="X267" s="5">
        <f>mgL!X267/(14.007+3*15.999)</f>
        <v>0</v>
      </c>
      <c r="Y267" s="6">
        <f>mgL!Y267/(14.007+2*15.999)</f>
        <v>0</v>
      </c>
      <c r="Z267" s="6">
        <f>mgL!Z267/55.847</f>
        <v>0</v>
      </c>
      <c r="AA267" s="6">
        <f>mgL!AA267/54.931</f>
        <v>0</v>
      </c>
      <c r="AB267" s="6">
        <f>mgL!AB267/26.982</f>
        <v>0</v>
      </c>
      <c r="AC267" s="6">
        <f>mgL!AC267/(28.086+2*15.999)</f>
        <v>0</v>
      </c>
      <c r="AD267" s="6">
        <f>mgL!AD267/(30.974+4*15.999)</f>
        <v>0</v>
      </c>
      <c r="AE267" s="6">
        <f>mgL!AE267/30.974</f>
        <v>0</v>
      </c>
      <c r="AF267" s="6">
        <f>mgL!AF267/12.011</f>
        <v>0</v>
      </c>
      <c r="AG267" s="6">
        <f>mgL!AG267/18.998</f>
        <v>0</v>
      </c>
      <c r="AH267" s="6">
        <f>mgL!AH267/(32.066+1.008)</f>
        <v>0</v>
      </c>
      <c r="AI267" s="6">
        <f>mgL!AI267/207.2</f>
        <v>0</v>
      </c>
      <c r="AJ267" s="6">
        <f>mgL!AJ267/65.39</f>
        <v>0</v>
      </c>
      <c r="AK267" s="6">
        <f>mgL!AK267/112.411</f>
        <v>0</v>
      </c>
      <c r="AL267" s="10">
        <f>mgL!AL267/(2*15.999)</f>
        <v>0</v>
      </c>
      <c r="AM267" s="10">
        <f>mgL!AM267/(12.011+2*15.999)</f>
        <v>0</v>
      </c>
      <c r="AN267" s="10">
        <f>mgL!AN267/(2*1.008+32.066)</f>
        <v>0</v>
      </c>
      <c r="AO267" s="10">
        <f>mgL!AO267/(12.011+4*1.008)</f>
        <v>0</v>
      </c>
      <c r="AP267" s="11" t="str">
        <f t="shared" si="10"/>
        <v>G*-FeMIX</v>
      </c>
      <c r="AQ267" s="3">
        <f t="shared" si="11"/>
        <v>0</v>
      </c>
    </row>
    <row r="268" spans="1:43" x14ac:dyDescent="0.25">
      <c r="A268" s="3">
        <f>mgL!A268</f>
        <v>265</v>
      </c>
      <c r="B268" s="3">
        <f>mgL!B268</f>
        <v>0</v>
      </c>
      <c r="C268" s="3">
        <f>mgL!C268</f>
        <v>0</v>
      </c>
      <c r="D268" s="3">
        <f>mgL!D268</f>
        <v>0</v>
      </c>
      <c r="E268" s="3">
        <f>mgL!E268</f>
        <v>0</v>
      </c>
      <c r="F268" s="3">
        <f>mgL!F268</f>
        <v>0</v>
      </c>
      <c r="G268" s="3">
        <f>mgL!G268</f>
        <v>0</v>
      </c>
      <c r="H268" s="3">
        <f>mgL!H268</f>
        <v>0</v>
      </c>
      <c r="I268" s="3">
        <f>mgL!I268</f>
        <v>0</v>
      </c>
      <c r="J268" s="3">
        <f>mgL!J268</f>
        <v>0</v>
      </c>
      <c r="K268" s="3">
        <f>mgL!K268</f>
        <v>0</v>
      </c>
      <c r="L268" s="3">
        <f>mgL!L268</f>
        <v>0</v>
      </c>
      <c r="M268" s="3">
        <f>IF(mgL!M268=0,7,mgL!M268)</f>
        <v>7</v>
      </c>
      <c r="N268" s="3">
        <f>IF(mgL!N268&lt;0.1,10,mgL!N268)</f>
        <v>10</v>
      </c>
      <c r="O268" s="4">
        <f>mgL!O268/22.989</f>
        <v>0</v>
      </c>
      <c r="P268" s="4">
        <f>mgL!P268/39.098</f>
        <v>0</v>
      </c>
      <c r="Q268" s="4">
        <f>mgL!Q268/24.305</f>
        <v>0</v>
      </c>
      <c r="R268" s="4">
        <f>mgL!R268/40.078</f>
        <v>0</v>
      </c>
      <c r="S268" s="4">
        <f>mgL!S268/(14.007+4*1.008)</f>
        <v>0</v>
      </c>
      <c r="T268" s="5">
        <f>mgL!T268/35.453</f>
        <v>0</v>
      </c>
      <c r="U268" s="5">
        <f>mgL!U268/(1.008+12.011+3*15.999)</f>
        <v>0</v>
      </c>
      <c r="V268" s="5">
        <f>mgL!V268/(12.011+3*15.999)</f>
        <v>0</v>
      </c>
      <c r="W268" s="5">
        <f>mgL!W268/(32.066+4*15.999)</f>
        <v>0</v>
      </c>
      <c r="X268" s="5">
        <f>mgL!X268/(14.007+3*15.999)</f>
        <v>0</v>
      </c>
      <c r="Y268" s="6">
        <f>mgL!Y268/(14.007+2*15.999)</f>
        <v>0</v>
      </c>
      <c r="Z268" s="6">
        <f>mgL!Z268/55.847</f>
        <v>0</v>
      </c>
      <c r="AA268" s="6">
        <f>mgL!AA268/54.931</f>
        <v>0</v>
      </c>
      <c r="AB268" s="6">
        <f>mgL!AB268/26.982</f>
        <v>0</v>
      </c>
      <c r="AC268" s="6">
        <f>mgL!AC268/(28.086+2*15.999)</f>
        <v>0</v>
      </c>
      <c r="AD268" s="6">
        <f>mgL!AD268/(30.974+4*15.999)</f>
        <v>0</v>
      </c>
      <c r="AE268" s="6">
        <f>mgL!AE268/30.974</f>
        <v>0</v>
      </c>
      <c r="AF268" s="6">
        <f>mgL!AF268/12.011</f>
        <v>0</v>
      </c>
      <c r="AG268" s="6">
        <f>mgL!AG268/18.998</f>
        <v>0</v>
      </c>
      <c r="AH268" s="6">
        <f>mgL!AH268/(32.066+1.008)</f>
        <v>0</v>
      </c>
      <c r="AI268" s="6">
        <f>mgL!AI268/207.2</f>
        <v>0</v>
      </c>
      <c r="AJ268" s="6">
        <f>mgL!AJ268/65.39</f>
        <v>0</v>
      </c>
      <c r="AK268" s="6">
        <f>mgL!AK268/112.411</f>
        <v>0</v>
      </c>
      <c r="AL268" s="10">
        <f>mgL!AL268/(2*15.999)</f>
        <v>0</v>
      </c>
      <c r="AM268" s="10">
        <f>mgL!AM268/(12.011+2*15.999)</f>
        <v>0</v>
      </c>
      <c r="AN268" s="10">
        <f>mgL!AN268/(2*1.008+32.066)</f>
        <v>0</v>
      </c>
      <c r="AO268" s="10">
        <f>mgL!AO268/(12.011+4*1.008)</f>
        <v>0</v>
      </c>
      <c r="AP268" s="11" t="str">
        <f t="shared" si="10"/>
        <v>G*-FeMIX</v>
      </c>
      <c r="AQ268" s="3">
        <f t="shared" si="11"/>
        <v>0</v>
      </c>
    </row>
    <row r="269" spans="1:43" x14ac:dyDescent="0.25">
      <c r="A269" s="3">
        <f>mgL!A269</f>
        <v>266</v>
      </c>
      <c r="B269" s="3">
        <f>mgL!B269</f>
        <v>0</v>
      </c>
      <c r="C269" s="3">
        <f>mgL!C269</f>
        <v>0</v>
      </c>
      <c r="D269" s="3">
        <f>mgL!D269</f>
        <v>0</v>
      </c>
      <c r="E269" s="3">
        <f>mgL!E269</f>
        <v>0</v>
      </c>
      <c r="F269" s="3">
        <f>mgL!F269</f>
        <v>0</v>
      </c>
      <c r="G269" s="3">
        <f>mgL!G269</f>
        <v>0</v>
      </c>
      <c r="H269" s="3">
        <f>mgL!H269</f>
        <v>0</v>
      </c>
      <c r="I269" s="3">
        <f>mgL!I269</f>
        <v>0</v>
      </c>
      <c r="J269" s="3">
        <f>mgL!J269</f>
        <v>0</v>
      </c>
      <c r="K269" s="3">
        <f>mgL!K269</f>
        <v>0</v>
      </c>
      <c r="L269" s="3">
        <f>mgL!L269</f>
        <v>0</v>
      </c>
      <c r="M269" s="3">
        <f>IF(mgL!M269=0,7,mgL!M269)</f>
        <v>7</v>
      </c>
      <c r="N269" s="3">
        <f>IF(mgL!N269&lt;0.1,10,mgL!N269)</f>
        <v>10</v>
      </c>
      <c r="O269" s="4">
        <f>mgL!O269/22.989</f>
        <v>0</v>
      </c>
      <c r="P269" s="4">
        <f>mgL!P269/39.098</f>
        <v>0</v>
      </c>
      <c r="Q269" s="4">
        <f>mgL!Q269/24.305</f>
        <v>0</v>
      </c>
      <c r="R269" s="4">
        <f>mgL!R269/40.078</f>
        <v>0</v>
      </c>
      <c r="S269" s="4">
        <f>mgL!S269/(14.007+4*1.008)</f>
        <v>0</v>
      </c>
      <c r="T269" s="5">
        <f>mgL!T269/35.453</f>
        <v>0</v>
      </c>
      <c r="U269" s="5">
        <f>mgL!U269/(1.008+12.011+3*15.999)</f>
        <v>0</v>
      </c>
      <c r="V269" s="5">
        <f>mgL!V269/(12.011+3*15.999)</f>
        <v>0</v>
      </c>
      <c r="W269" s="5">
        <f>mgL!W269/(32.066+4*15.999)</f>
        <v>0</v>
      </c>
      <c r="X269" s="5">
        <f>mgL!X269/(14.007+3*15.999)</f>
        <v>0</v>
      </c>
      <c r="Y269" s="6">
        <f>mgL!Y269/(14.007+2*15.999)</f>
        <v>0</v>
      </c>
      <c r="Z269" s="6">
        <f>mgL!Z269/55.847</f>
        <v>0</v>
      </c>
      <c r="AA269" s="6">
        <f>mgL!AA269/54.931</f>
        <v>0</v>
      </c>
      <c r="AB269" s="6">
        <f>mgL!AB269/26.982</f>
        <v>0</v>
      </c>
      <c r="AC269" s="6">
        <f>mgL!AC269/(28.086+2*15.999)</f>
        <v>0</v>
      </c>
      <c r="AD269" s="6">
        <f>mgL!AD269/(30.974+4*15.999)</f>
        <v>0</v>
      </c>
      <c r="AE269" s="6">
        <f>mgL!AE269/30.974</f>
        <v>0</v>
      </c>
      <c r="AF269" s="6">
        <f>mgL!AF269/12.011</f>
        <v>0</v>
      </c>
      <c r="AG269" s="6">
        <f>mgL!AG269/18.998</f>
        <v>0</v>
      </c>
      <c r="AH269" s="6">
        <f>mgL!AH269/(32.066+1.008)</f>
        <v>0</v>
      </c>
      <c r="AI269" s="6">
        <f>mgL!AI269/207.2</f>
        <v>0</v>
      </c>
      <c r="AJ269" s="6">
        <f>mgL!AJ269/65.39</f>
        <v>0</v>
      </c>
      <c r="AK269" s="6">
        <f>mgL!AK269/112.411</f>
        <v>0</v>
      </c>
      <c r="AL269" s="10">
        <f>mgL!AL269/(2*15.999)</f>
        <v>0</v>
      </c>
      <c r="AM269" s="10">
        <f>mgL!AM269/(12.011+2*15.999)</f>
        <v>0</v>
      </c>
      <c r="AN269" s="10">
        <f>mgL!AN269/(2*1.008+32.066)</f>
        <v>0</v>
      </c>
      <c r="AO269" s="10">
        <f>mgL!AO269/(12.011+4*1.008)</f>
        <v>0</v>
      </c>
      <c r="AP269" s="11" t="str">
        <f t="shared" si="10"/>
        <v>G*-FeMIX</v>
      </c>
      <c r="AQ269" s="3">
        <f t="shared" si="11"/>
        <v>0</v>
      </c>
    </row>
    <row r="270" spans="1:43" x14ac:dyDescent="0.25">
      <c r="A270" s="3">
        <f>mgL!A270</f>
        <v>267</v>
      </c>
      <c r="B270" s="3">
        <f>mgL!B270</f>
        <v>0</v>
      </c>
      <c r="C270" s="3">
        <f>mgL!C270</f>
        <v>0</v>
      </c>
      <c r="D270" s="3">
        <f>mgL!D270</f>
        <v>0</v>
      </c>
      <c r="E270" s="3">
        <f>mgL!E270</f>
        <v>0</v>
      </c>
      <c r="F270" s="3">
        <f>mgL!F270</f>
        <v>0</v>
      </c>
      <c r="G270" s="3">
        <f>mgL!G270</f>
        <v>0</v>
      </c>
      <c r="H270" s="3">
        <f>mgL!H270</f>
        <v>0</v>
      </c>
      <c r="I270" s="3">
        <f>mgL!I270</f>
        <v>0</v>
      </c>
      <c r="J270" s="3">
        <f>mgL!J270</f>
        <v>0</v>
      </c>
      <c r="K270" s="3">
        <f>mgL!K270</f>
        <v>0</v>
      </c>
      <c r="L270" s="3">
        <f>mgL!L270</f>
        <v>0</v>
      </c>
      <c r="M270" s="3">
        <f>IF(mgL!M270=0,7,mgL!M270)</f>
        <v>7</v>
      </c>
      <c r="N270" s="3">
        <f>IF(mgL!N270&lt;0.1,10,mgL!N270)</f>
        <v>10</v>
      </c>
      <c r="O270" s="4">
        <f>mgL!O270/22.989</f>
        <v>0</v>
      </c>
      <c r="P270" s="4">
        <f>mgL!P270/39.098</f>
        <v>0</v>
      </c>
      <c r="Q270" s="4">
        <f>mgL!Q270/24.305</f>
        <v>0</v>
      </c>
      <c r="R270" s="4">
        <f>mgL!R270/40.078</f>
        <v>0</v>
      </c>
      <c r="S270" s="4">
        <f>mgL!S270/(14.007+4*1.008)</f>
        <v>0</v>
      </c>
      <c r="T270" s="5">
        <f>mgL!T270/35.453</f>
        <v>0</v>
      </c>
      <c r="U270" s="5">
        <f>mgL!U270/(1.008+12.011+3*15.999)</f>
        <v>0</v>
      </c>
      <c r="V270" s="5">
        <f>mgL!V270/(12.011+3*15.999)</f>
        <v>0</v>
      </c>
      <c r="W270" s="5">
        <f>mgL!W270/(32.066+4*15.999)</f>
        <v>0</v>
      </c>
      <c r="X270" s="5">
        <f>mgL!X270/(14.007+3*15.999)</f>
        <v>0</v>
      </c>
      <c r="Y270" s="6">
        <f>mgL!Y270/(14.007+2*15.999)</f>
        <v>0</v>
      </c>
      <c r="Z270" s="6">
        <f>mgL!Z270/55.847</f>
        <v>0</v>
      </c>
      <c r="AA270" s="6">
        <f>mgL!AA270/54.931</f>
        <v>0</v>
      </c>
      <c r="AB270" s="6">
        <f>mgL!AB270/26.982</f>
        <v>0</v>
      </c>
      <c r="AC270" s="6">
        <f>mgL!AC270/(28.086+2*15.999)</f>
        <v>0</v>
      </c>
      <c r="AD270" s="6">
        <f>mgL!AD270/(30.974+4*15.999)</f>
        <v>0</v>
      </c>
      <c r="AE270" s="6">
        <f>mgL!AE270/30.974</f>
        <v>0</v>
      </c>
      <c r="AF270" s="6">
        <f>mgL!AF270/12.011</f>
        <v>0</v>
      </c>
      <c r="AG270" s="6">
        <f>mgL!AG270/18.998</f>
        <v>0</v>
      </c>
      <c r="AH270" s="6">
        <f>mgL!AH270/(32.066+1.008)</f>
        <v>0</v>
      </c>
      <c r="AI270" s="6">
        <f>mgL!AI270/207.2</f>
        <v>0</v>
      </c>
      <c r="AJ270" s="6">
        <f>mgL!AJ270/65.39</f>
        <v>0</v>
      </c>
      <c r="AK270" s="6">
        <f>mgL!AK270/112.411</f>
        <v>0</v>
      </c>
      <c r="AL270" s="10">
        <f>mgL!AL270/(2*15.999)</f>
        <v>0</v>
      </c>
      <c r="AM270" s="10">
        <f>mgL!AM270/(12.011+2*15.999)</f>
        <v>0</v>
      </c>
      <c r="AN270" s="10">
        <f>mgL!AN270/(2*1.008+32.066)</f>
        <v>0</v>
      </c>
      <c r="AO270" s="10">
        <f>mgL!AO270/(12.011+4*1.008)</f>
        <v>0</v>
      </c>
      <c r="AP270" s="11" t="str">
        <f t="shared" si="10"/>
        <v>G*-FeMIX</v>
      </c>
      <c r="AQ270" s="3">
        <f t="shared" si="11"/>
        <v>0</v>
      </c>
    </row>
    <row r="271" spans="1:43" x14ac:dyDescent="0.25">
      <c r="A271" s="3">
        <f>mgL!A271</f>
        <v>268</v>
      </c>
      <c r="B271" s="3">
        <f>mgL!B271</f>
        <v>0</v>
      </c>
      <c r="C271" s="3">
        <f>mgL!C271</f>
        <v>0</v>
      </c>
      <c r="D271" s="3">
        <f>mgL!D271</f>
        <v>0</v>
      </c>
      <c r="E271" s="3">
        <f>mgL!E271</f>
        <v>0</v>
      </c>
      <c r="F271" s="3">
        <f>mgL!F271</f>
        <v>0</v>
      </c>
      <c r="G271" s="3">
        <f>mgL!G271</f>
        <v>0</v>
      </c>
      <c r="H271" s="3">
        <f>mgL!H271</f>
        <v>0</v>
      </c>
      <c r="I271" s="3">
        <f>mgL!I271</f>
        <v>0</v>
      </c>
      <c r="J271" s="3">
        <f>mgL!J271</f>
        <v>0</v>
      </c>
      <c r="K271" s="3">
        <f>mgL!K271</f>
        <v>0</v>
      </c>
      <c r="L271" s="3">
        <f>mgL!L271</f>
        <v>0</v>
      </c>
      <c r="M271" s="3">
        <f>IF(mgL!M271=0,7,mgL!M271)</f>
        <v>7</v>
      </c>
      <c r="N271" s="3">
        <f>IF(mgL!N271&lt;0.1,10,mgL!N271)</f>
        <v>10</v>
      </c>
      <c r="O271" s="4">
        <f>mgL!O271/22.989</f>
        <v>0</v>
      </c>
      <c r="P271" s="4">
        <f>mgL!P271/39.098</f>
        <v>0</v>
      </c>
      <c r="Q271" s="4">
        <f>mgL!Q271/24.305</f>
        <v>0</v>
      </c>
      <c r="R271" s="4">
        <f>mgL!R271/40.078</f>
        <v>0</v>
      </c>
      <c r="S271" s="4">
        <f>mgL!S271/(14.007+4*1.008)</f>
        <v>0</v>
      </c>
      <c r="T271" s="5">
        <f>mgL!T271/35.453</f>
        <v>0</v>
      </c>
      <c r="U271" s="5">
        <f>mgL!U271/(1.008+12.011+3*15.999)</f>
        <v>0</v>
      </c>
      <c r="V271" s="5">
        <f>mgL!V271/(12.011+3*15.999)</f>
        <v>0</v>
      </c>
      <c r="W271" s="5">
        <f>mgL!W271/(32.066+4*15.999)</f>
        <v>0</v>
      </c>
      <c r="X271" s="5">
        <f>mgL!X271/(14.007+3*15.999)</f>
        <v>0</v>
      </c>
      <c r="Y271" s="6">
        <f>mgL!Y271/(14.007+2*15.999)</f>
        <v>0</v>
      </c>
      <c r="Z271" s="6">
        <f>mgL!Z271/55.847</f>
        <v>0</v>
      </c>
      <c r="AA271" s="6">
        <f>mgL!AA271/54.931</f>
        <v>0</v>
      </c>
      <c r="AB271" s="6">
        <f>mgL!AB271/26.982</f>
        <v>0</v>
      </c>
      <c r="AC271" s="6">
        <f>mgL!AC271/(28.086+2*15.999)</f>
        <v>0</v>
      </c>
      <c r="AD271" s="6">
        <f>mgL!AD271/(30.974+4*15.999)</f>
        <v>0</v>
      </c>
      <c r="AE271" s="6">
        <f>mgL!AE271/30.974</f>
        <v>0</v>
      </c>
      <c r="AF271" s="6">
        <f>mgL!AF271/12.011</f>
        <v>0</v>
      </c>
      <c r="AG271" s="6">
        <f>mgL!AG271/18.998</f>
        <v>0</v>
      </c>
      <c r="AH271" s="6">
        <f>mgL!AH271/(32.066+1.008)</f>
        <v>0</v>
      </c>
      <c r="AI271" s="6">
        <f>mgL!AI271/207.2</f>
        <v>0</v>
      </c>
      <c r="AJ271" s="6">
        <f>mgL!AJ271/65.39</f>
        <v>0</v>
      </c>
      <c r="AK271" s="6">
        <f>mgL!AK271/112.411</f>
        <v>0</v>
      </c>
      <c r="AL271" s="10">
        <f>mgL!AL271/(2*15.999)</f>
        <v>0</v>
      </c>
      <c r="AM271" s="10">
        <f>mgL!AM271/(12.011+2*15.999)</f>
        <v>0</v>
      </c>
      <c r="AN271" s="10">
        <f>mgL!AN271/(2*1.008+32.066)</f>
        <v>0</v>
      </c>
      <c r="AO271" s="10">
        <f>mgL!AO271/(12.011+4*1.008)</f>
        <v>0</v>
      </c>
      <c r="AP271" s="11" t="str">
        <f t="shared" si="10"/>
        <v>G*-FeMIX</v>
      </c>
      <c r="AQ271" s="3">
        <f t="shared" si="11"/>
        <v>0</v>
      </c>
    </row>
    <row r="272" spans="1:43" x14ac:dyDescent="0.25">
      <c r="A272" s="3">
        <f>mgL!A272</f>
        <v>269</v>
      </c>
      <c r="B272" s="3">
        <f>mgL!B272</f>
        <v>0</v>
      </c>
      <c r="C272" s="3">
        <f>mgL!C272</f>
        <v>0</v>
      </c>
      <c r="D272" s="3">
        <f>mgL!D272</f>
        <v>0</v>
      </c>
      <c r="E272" s="3">
        <f>mgL!E272</f>
        <v>0</v>
      </c>
      <c r="F272" s="3">
        <f>mgL!F272</f>
        <v>0</v>
      </c>
      <c r="G272" s="3">
        <f>mgL!G272</f>
        <v>0</v>
      </c>
      <c r="H272" s="3">
        <f>mgL!H272</f>
        <v>0</v>
      </c>
      <c r="I272" s="3">
        <f>mgL!I272</f>
        <v>0</v>
      </c>
      <c r="J272" s="3">
        <f>mgL!J272</f>
        <v>0</v>
      </c>
      <c r="K272" s="3">
        <f>mgL!K272</f>
        <v>0</v>
      </c>
      <c r="L272" s="3">
        <f>mgL!L272</f>
        <v>0</v>
      </c>
      <c r="M272" s="3">
        <f>IF(mgL!M272=0,7,mgL!M272)</f>
        <v>7</v>
      </c>
      <c r="N272" s="3">
        <f>IF(mgL!N272&lt;0.1,10,mgL!N272)</f>
        <v>10</v>
      </c>
      <c r="O272" s="4">
        <f>mgL!O272/22.989</f>
        <v>0</v>
      </c>
      <c r="P272" s="4">
        <f>mgL!P272/39.098</f>
        <v>0</v>
      </c>
      <c r="Q272" s="4">
        <f>mgL!Q272/24.305</f>
        <v>0</v>
      </c>
      <c r="R272" s="4">
        <f>mgL!R272/40.078</f>
        <v>0</v>
      </c>
      <c r="S272" s="4">
        <f>mgL!S272/(14.007+4*1.008)</f>
        <v>0</v>
      </c>
      <c r="T272" s="5">
        <f>mgL!T272/35.453</f>
        <v>0</v>
      </c>
      <c r="U272" s="5">
        <f>mgL!U272/(1.008+12.011+3*15.999)</f>
        <v>0</v>
      </c>
      <c r="V272" s="5">
        <f>mgL!V272/(12.011+3*15.999)</f>
        <v>0</v>
      </c>
      <c r="W272" s="5">
        <f>mgL!W272/(32.066+4*15.999)</f>
        <v>0</v>
      </c>
      <c r="X272" s="5">
        <f>mgL!X272/(14.007+3*15.999)</f>
        <v>0</v>
      </c>
      <c r="Y272" s="6">
        <f>mgL!Y272/(14.007+2*15.999)</f>
        <v>0</v>
      </c>
      <c r="Z272" s="6">
        <f>mgL!Z272/55.847</f>
        <v>0</v>
      </c>
      <c r="AA272" s="6">
        <f>mgL!AA272/54.931</f>
        <v>0</v>
      </c>
      <c r="AB272" s="6">
        <f>mgL!AB272/26.982</f>
        <v>0</v>
      </c>
      <c r="AC272" s="6">
        <f>mgL!AC272/(28.086+2*15.999)</f>
        <v>0</v>
      </c>
      <c r="AD272" s="6">
        <f>mgL!AD272/(30.974+4*15.999)</f>
        <v>0</v>
      </c>
      <c r="AE272" s="6">
        <f>mgL!AE272/30.974</f>
        <v>0</v>
      </c>
      <c r="AF272" s="6">
        <f>mgL!AF272/12.011</f>
        <v>0</v>
      </c>
      <c r="AG272" s="6">
        <f>mgL!AG272/18.998</f>
        <v>0</v>
      </c>
      <c r="AH272" s="6">
        <f>mgL!AH272/(32.066+1.008)</f>
        <v>0</v>
      </c>
      <c r="AI272" s="6">
        <f>mgL!AI272/207.2</f>
        <v>0</v>
      </c>
      <c r="AJ272" s="6">
        <f>mgL!AJ272/65.39</f>
        <v>0</v>
      </c>
      <c r="AK272" s="6">
        <f>mgL!AK272/112.411</f>
        <v>0</v>
      </c>
      <c r="AL272" s="10">
        <f>mgL!AL272/(2*15.999)</f>
        <v>0</v>
      </c>
      <c r="AM272" s="10">
        <f>mgL!AM272/(12.011+2*15.999)</f>
        <v>0</v>
      </c>
      <c r="AN272" s="10">
        <f>mgL!AN272/(2*1.008+32.066)</f>
        <v>0</v>
      </c>
      <c r="AO272" s="10">
        <f>mgL!AO272/(12.011+4*1.008)</f>
        <v>0</v>
      </c>
      <c r="AP272" s="11" t="str">
        <f t="shared" si="10"/>
        <v>G*-FeMIX</v>
      </c>
      <c r="AQ272" s="3">
        <f t="shared" si="11"/>
        <v>0</v>
      </c>
    </row>
    <row r="273" spans="1:43" x14ac:dyDescent="0.25">
      <c r="A273" s="3">
        <f>mgL!A273</f>
        <v>270</v>
      </c>
      <c r="B273" s="3">
        <f>mgL!B273</f>
        <v>0</v>
      </c>
      <c r="C273" s="3">
        <f>mgL!C273</f>
        <v>0</v>
      </c>
      <c r="D273" s="3">
        <f>mgL!D273</f>
        <v>0</v>
      </c>
      <c r="E273" s="3">
        <f>mgL!E273</f>
        <v>0</v>
      </c>
      <c r="F273" s="3">
        <f>mgL!F273</f>
        <v>0</v>
      </c>
      <c r="G273" s="3">
        <f>mgL!G273</f>
        <v>0</v>
      </c>
      <c r="H273" s="3">
        <f>mgL!H273</f>
        <v>0</v>
      </c>
      <c r="I273" s="3">
        <f>mgL!I273</f>
        <v>0</v>
      </c>
      <c r="J273" s="3">
        <f>mgL!J273</f>
        <v>0</v>
      </c>
      <c r="K273" s="3">
        <f>mgL!K273</f>
        <v>0</v>
      </c>
      <c r="L273" s="3">
        <f>mgL!L273</f>
        <v>0</v>
      </c>
      <c r="M273" s="3">
        <f>IF(mgL!M273=0,7,mgL!M273)</f>
        <v>7</v>
      </c>
      <c r="N273" s="3">
        <f>IF(mgL!N273&lt;0.1,10,mgL!N273)</f>
        <v>10</v>
      </c>
      <c r="O273" s="4">
        <f>mgL!O273/22.989</f>
        <v>0</v>
      </c>
      <c r="P273" s="4">
        <f>mgL!P273/39.098</f>
        <v>0</v>
      </c>
      <c r="Q273" s="4">
        <f>mgL!Q273/24.305</f>
        <v>0</v>
      </c>
      <c r="R273" s="4">
        <f>mgL!R273/40.078</f>
        <v>0</v>
      </c>
      <c r="S273" s="4">
        <f>mgL!S273/(14.007+4*1.008)</f>
        <v>0</v>
      </c>
      <c r="T273" s="5">
        <f>mgL!T273/35.453</f>
        <v>0</v>
      </c>
      <c r="U273" s="5">
        <f>mgL!U273/(1.008+12.011+3*15.999)</f>
        <v>0</v>
      </c>
      <c r="V273" s="5">
        <f>mgL!V273/(12.011+3*15.999)</f>
        <v>0</v>
      </c>
      <c r="W273" s="5">
        <f>mgL!W273/(32.066+4*15.999)</f>
        <v>0</v>
      </c>
      <c r="X273" s="5">
        <f>mgL!X273/(14.007+3*15.999)</f>
        <v>0</v>
      </c>
      <c r="Y273" s="6">
        <f>mgL!Y273/(14.007+2*15.999)</f>
        <v>0</v>
      </c>
      <c r="Z273" s="6">
        <f>mgL!Z273/55.847</f>
        <v>0</v>
      </c>
      <c r="AA273" s="6">
        <f>mgL!AA273/54.931</f>
        <v>0</v>
      </c>
      <c r="AB273" s="6">
        <f>mgL!AB273/26.982</f>
        <v>0</v>
      </c>
      <c r="AC273" s="6">
        <f>mgL!AC273/(28.086+2*15.999)</f>
        <v>0</v>
      </c>
      <c r="AD273" s="6">
        <f>mgL!AD273/(30.974+4*15.999)</f>
        <v>0</v>
      </c>
      <c r="AE273" s="6">
        <f>mgL!AE273/30.974</f>
        <v>0</v>
      </c>
      <c r="AF273" s="6">
        <f>mgL!AF273/12.011</f>
        <v>0</v>
      </c>
      <c r="AG273" s="6">
        <f>mgL!AG273/18.998</f>
        <v>0</v>
      </c>
      <c r="AH273" s="6">
        <f>mgL!AH273/(32.066+1.008)</f>
        <v>0</v>
      </c>
      <c r="AI273" s="6">
        <f>mgL!AI273/207.2</f>
        <v>0</v>
      </c>
      <c r="AJ273" s="6">
        <f>mgL!AJ273/65.39</f>
        <v>0</v>
      </c>
      <c r="AK273" s="6">
        <f>mgL!AK273/112.411</f>
        <v>0</v>
      </c>
      <c r="AL273" s="10">
        <f>mgL!AL273/(2*15.999)</f>
        <v>0</v>
      </c>
      <c r="AM273" s="10">
        <f>mgL!AM273/(12.011+2*15.999)</f>
        <v>0</v>
      </c>
      <c r="AN273" s="10">
        <f>mgL!AN273/(2*1.008+32.066)</f>
        <v>0</v>
      </c>
      <c r="AO273" s="10">
        <f>mgL!AO273/(12.011+4*1.008)</f>
        <v>0</v>
      </c>
      <c r="AP273" s="11" t="str">
        <f t="shared" si="10"/>
        <v>G*-FeMIX</v>
      </c>
      <c r="AQ273" s="3">
        <f t="shared" si="11"/>
        <v>0</v>
      </c>
    </row>
    <row r="274" spans="1:43" x14ac:dyDescent="0.25">
      <c r="A274" s="3">
        <f>mgL!A274</f>
        <v>271</v>
      </c>
      <c r="B274" s="3">
        <f>mgL!B274</f>
        <v>0</v>
      </c>
      <c r="C274" s="3">
        <f>mgL!C274</f>
        <v>0</v>
      </c>
      <c r="D274" s="3">
        <f>mgL!D274</f>
        <v>0</v>
      </c>
      <c r="E274" s="3">
        <f>mgL!E274</f>
        <v>0</v>
      </c>
      <c r="F274" s="3">
        <f>mgL!F274</f>
        <v>0</v>
      </c>
      <c r="G274" s="3">
        <f>mgL!G274</f>
        <v>0</v>
      </c>
      <c r="H274" s="3">
        <f>mgL!H274</f>
        <v>0</v>
      </c>
      <c r="I274" s="3">
        <f>mgL!I274</f>
        <v>0</v>
      </c>
      <c r="J274" s="3">
        <f>mgL!J274</f>
        <v>0</v>
      </c>
      <c r="K274" s="3">
        <f>mgL!K274</f>
        <v>0</v>
      </c>
      <c r="L274" s="3">
        <f>mgL!L274</f>
        <v>0</v>
      </c>
      <c r="M274" s="3">
        <f>IF(mgL!M274=0,7,mgL!M274)</f>
        <v>7</v>
      </c>
      <c r="N274" s="3">
        <f>IF(mgL!N274&lt;0.1,10,mgL!N274)</f>
        <v>10</v>
      </c>
      <c r="O274" s="4">
        <f>mgL!O274/22.989</f>
        <v>0</v>
      </c>
      <c r="P274" s="4">
        <f>mgL!P274/39.098</f>
        <v>0</v>
      </c>
      <c r="Q274" s="4">
        <f>mgL!Q274/24.305</f>
        <v>0</v>
      </c>
      <c r="R274" s="4">
        <f>mgL!R274/40.078</f>
        <v>0</v>
      </c>
      <c r="S274" s="4">
        <f>mgL!S274/(14.007+4*1.008)</f>
        <v>0</v>
      </c>
      <c r="T274" s="5">
        <f>mgL!T274/35.453</f>
        <v>0</v>
      </c>
      <c r="U274" s="5">
        <f>mgL!U274/(1.008+12.011+3*15.999)</f>
        <v>0</v>
      </c>
      <c r="V274" s="5">
        <f>mgL!V274/(12.011+3*15.999)</f>
        <v>0</v>
      </c>
      <c r="W274" s="5">
        <f>mgL!W274/(32.066+4*15.999)</f>
        <v>0</v>
      </c>
      <c r="X274" s="5">
        <f>mgL!X274/(14.007+3*15.999)</f>
        <v>0</v>
      </c>
      <c r="Y274" s="6">
        <f>mgL!Y274/(14.007+2*15.999)</f>
        <v>0</v>
      </c>
      <c r="Z274" s="6">
        <f>mgL!Z274/55.847</f>
        <v>0</v>
      </c>
      <c r="AA274" s="6">
        <f>mgL!AA274/54.931</f>
        <v>0</v>
      </c>
      <c r="AB274" s="6">
        <f>mgL!AB274/26.982</f>
        <v>0</v>
      </c>
      <c r="AC274" s="6">
        <f>mgL!AC274/(28.086+2*15.999)</f>
        <v>0</v>
      </c>
      <c r="AD274" s="6">
        <f>mgL!AD274/(30.974+4*15.999)</f>
        <v>0</v>
      </c>
      <c r="AE274" s="6">
        <f>mgL!AE274/30.974</f>
        <v>0</v>
      </c>
      <c r="AF274" s="6">
        <f>mgL!AF274/12.011</f>
        <v>0</v>
      </c>
      <c r="AG274" s="6">
        <f>mgL!AG274/18.998</f>
        <v>0</v>
      </c>
      <c r="AH274" s="6">
        <f>mgL!AH274/(32.066+1.008)</f>
        <v>0</v>
      </c>
      <c r="AI274" s="6">
        <f>mgL!AI274/207.2</f>
        <v>0</v>
      </c>
      <c r="AJ274" s="6">
        <f>mgL!AJ274/65.39</f>
        <v>0</v>
      </c>
      <c r="AK274" s="6">
        <f>mgL!AK274/112.411</f>
        <v>0</v>
      </c>
      <c r="AL274" s="10">
        <f>mgL!AL274/(2*15.999)</f>
        <v>0</v>
      </c>
      <c r="AM274" s="10">
        <f>mgL!AM274/(12.011+2*15.999)</f>
        <v>0</v>
      </c>
      <c r="AN274" s="10">
        <f>mgL!AN274/(2*1.008+32.066)</f>
        <v>0</v>
      </c>
      <c r="AO274" s="10">
        <f>mgL!AO274/(12.011+4*1.008)</f>
        <v>0</v>
      </c>
      <c r="AP274" s="11" t="str">
        <f t="shared" si="10"/>
        <v>G*-FeMIX</v>
      </c>
      <c r="AQ274" s="3">
        <f t="shared" si="11"/>
        <v>0</v>
      </c>
    </row>
    <row r="275" spans="1:43" x14ac:dyDescent="0.25">
      <c r="A275" s="3">
        <f>mgL!A275</f>
        <v>272</v>
      </c>
      <c r="B275" s="3">
        <f>mgL!B275</f>
        <v>0</v>
      </c>
      <c r="C275" s="3">
        <f>mgL!C275</f>
        <v>0</v>
      </c>
      <c r="D275" s="3">
        <f>mgL!D275</f>
        <v>0</v>
      </c>
      <c r="E275" s="3">
        <f>mgL!E275</f>
        <v>0</v>
      </c>
      <c r="F275" s="3">
        <f>mgL!F275</f>
        <v>0</v>
      </c>
      <c r="G275" s="3">
        <f>mgL!G275</f>
        <v>0</v>
      </c>
      <c r="H275" s="3">
        <f>mgL!H275</f>
        <v>0</v>
      </c>
      <c r="I275" s="3">
        <f>mgL!I275</f>
        <v>0</v>
      </c>
      <c r="J275" s="3">
        <f>mgL!J275</f>
        <v>0</v>
      </c>
      <c r="K275" s="3">
        <f>mgL!K275</f>
        <v>0</v>
      </c>
      <c r="L275" s="3">
        <f>mgL!L275</f>
        <v>0</v>
      </c>
      <c r="M275" s="3">
        <f>IF(mgL!M275=0,7,mgL!M275)</f>
        <v>7</v>
      </c>
      <c r="N275" s="3">
        <f>IF(mgL!N275&lt;0.1,10,mgL!N275)</f>
        <v>10</v>
      </c>
      <c r="O275" s="4">
        <f>mgL!O275/22.989</f>
        <v>0</v>
      </c>
      <c r="P275" s="4">
        <f>mgL!P275/39.098</f>
        <v>0</v>
      </c>
      <c r="Q275" s="4">
        <f>mgL!Q275/24.305</f>
        <v>0</v>
      </c>
      <c r="R275" s="4">
        <f>mgL!R275/40.078</f>
        <v>0</v>
      </c>
      <c r="S275" s="4">
        <f>mgL!S275/(14.007+4*1.008)</f>
        <v>0</v>
      </c>
      <c r="T275" s="5">
        <f>mgL!T275/35.453</f>
        <v>0</v>
      </c>
      <c r="U275" s="5">
        <f>mgL!U275/(1.008+12.011+3*15.999)</f>
        <v>0</v>
      </c>
      <c r="V275" s="5">
        <f>mgL!V275/(12.011+3*15.999)</f>
        <v>0</v>
      </c>
      <c r="W275" s="5">
        <f>mgL!W275/(32.066+4*15.999)</f>
        <v>0</v>
      </c>
      <c r="X275" s="5">
        <f>mgL!X275/(14.007+3*15.999)</f>
        <v>0</v>
      </c>
      <c r="Y275" s="6">
        <f>mgL!Y275/(14.007+2*15.999)</f>
        <v>0</v>
      </c>
      <c r="Z275" s="6">
        <f>mgL!Z275/55.847</f>
        <v>0</v>
      </c>
      <c r="AA275" s="6">
        <f>mgL!AA275/54.931</f>
        <v>0</v>
      </c>
      <c r="AB275" s="6">
        <f>mgL!AB275/26.982</f>
        <v>0</v>
      </c>
      <c r="AC275" s="6">
        <f>mgL!AC275/(28.086+2*15.999)</f>
        <v>0</v>
      </c>
      <c r="AD275" s="6">
        <f>mgL!AD275/(30.974+4*15.999)</f>
        <v>0</v>
      </c>
      <c r="AE275" s="6">
        <f>mgL!AE275/30.974</f>
        <v>0</v>
      </c>
      <c r="AF275" s="6">
        <f>mgL!AF275/12.011</f>
        <v>0</v>
      </c>
      <c r="AG275" s="6">
        <f>mgL!AG275/18.998</f>
        <v>0</v>
      </c>
      <c r="AH275" s="6">
        <f>mgL!AH275/(32.066+1.008)</f>
        <v>0</v>
      </c>
      <c r="AI275" s="6">
        <f>mgL!AI275/207.2</f>
        <v>0</v>
      </c>
      <c r="AJ275" s="6">
        <f>mgL!AJ275/65.39</f>
        <v>0</v>
      </c>
      <c r="AK275" s="6">
        <f>mgL!AK275/112.411</f>
        <v>0</v>
      </c>
      <c r="AL275" s="10">
        <f>mgL!AL275/(2*15.999)</f>
        <v>0</v>
      </c>
      <c r="AM275" s="10">
        <f>mgL!AM275/(12.011+2*15.999)</f>
        <v>0</v>
      </c>
      <c r="AN275" s="10">
        <f>mgL!AN275/(2*1.008+32.066)</f>
        <v>0</v>
      </c>
      <c r="AO275" s="10">
        <f>mgL!AO275/(12.011+4*1.008)</f>
        <v>0</v>
      </c>
      <c r="AP275" s="11" t="str">
        <f t="shared" si="10"/>
        <v>G*-FeMIX</v>
      </c>
      <c r="AQ275" s="3">
        <f t="shared" si="11"/>
        <v>0</v>
      </c>
    </row>
    <row r="276" spans="1:43" x14ac:dyDescent="0.25">
      <c r="A276" s="3">
        <f>mgL!A276</f>
        <v>273</v>
      </c>
      <c r="B276" s="3">
        <f>mgL!B276</f>
        <v>0</v>
      </c>
      <c r="C276" s="3">
        <f>mgL!C276</f>
        <v>0</v>
      </c>
      <c r="D276" s="3">
        <f>mgL!D276</f>
        <v>0</v>
      </c>
      <c r="E276" s="3">
        <f>mgL!E276</f>
        <v>0</v>
      </c>
      <c r="F276" s="3">
        <f>mgL!F276</f>
        <v>0</v>
      </c>
      <c r="G276" s="3">
        <f>mgL!G276</f>
        <v>0</v>
      </c>
      <c r="H276" s="3">
        <f>mgL!H276</f>
        <v>0</v>
      </c>
      <c r="I276" s="3">
        <f>mgL!I276</f>
        <v>0</v>
      </c>
      <c r="J276" s="3">
        <f>mgL!J276</f>
        <v>0</v>
      </c>
      <c r="K276" s="3">
        <f>mgL!K276</f>
        <v>0</v>
      </c>
      <c r="L276" s="3">
        <f>mgL!L276</f>
        <v>0</v>
      </c>
      <c r="M276" s="3">
        <f>IF(mgL!M276=0,7,mgL!M276)</f>
        <v>7</v>
      </c>
      <c r="N276" s="3">
        <f>IF(mgL!N276&lt;0.1,10,mgL!N276)</f>
        <v>10</v>
      </c>
      <c r="O276" s="4">
        <f>mgL!O276/22.989</f>
        <v>0</v>
      </c>
      <c r="P276" s="4">
        <f>mgL!P276/39.098</f>
        <v>0</v>
      </c>
      <c r="Q276" s="4">
        <f>mgL!Q276/24.305</f>
        <v>0</v>
      </c>
      <c r="R276" s="4">
        <f>mgL!R276/40.078</f>
        <v>0</v>
      </c>
      <c r="S276" s="4">
        <f>mgL!S276/(14.007+4*1.008)</f>
        <v>0</v>
      </c>
      <c r="T276" s="5">
        <f>mgL!T276/35.453</f>
        <v>0</v>
      </c>
      <c r="U276" s="5">
        <f>mgL!U276/(1.008+12.011+3*15.999)</f>
        <v>0</v>
      </c>
      <c r="V276" s="5">
        <f>mgL!V276/(12.011+3*15.999)</f>
        <v>0</v>
      </c>
      <c r="W276" s="5">
        <f>mgL!W276/(32.066+4*15.999)</f>
        <v>0</v>
      </c>
      <c r="X276" s="5">
        <f>mgL!X276/(14.007+3*15.999)</f>
        <v>0</v>
      </c>
      <c r="Y276" s="6">
        <f>mgL!Y276/(14.007+2*15.999)</f>
        <v>0</v>
      </c>
      <c r="Z276" s="6">
        <f>mgL!Z276/55.847</f>
        <v>0</v>
      </c>
      <c r="AA276" s="6">
        <f>mgL!AA276/54.931</f>
        <v>0</v>
      </c>
      <c r="AB276" s="6">
        <f>mgL!AB276/26.982</f>
        <v>0</v>
      </c>
      <c r="AC276" s="6">
        <f>mgL!AC276/(28.086+2*15.999)</f>
        <v>0</v>
      </c>
      <c r="AD276" s="6">
        <f>mgL!AD276/(30.974+4*15.999)</f>
        <v>0</v>
      </c>
      <c r="AE276" s="6">
        <f>mgL!AE276/30.974</f>
        <v>0</v>
      </c>
      <c r="AF276" s="6">
        <f>mgL!AF276/12.011</f>
        <v>0</v>
      </c>
      <c r="AG276" s="6">
        <f>mgL!AG276/18.998</f>
        <v>0</v>
      </c>
      <c r="AH276" s="6">
        <f>mgL!AH276/(32.066+1.008)</f>
        <v>0</v>
      </c>
      <c r="AI276" s="6">
        <f>mgL!AI276/207.2</f>
        <v>0</v>
      </c>
      <c r="AJ276" s="6">
        <f>mgL!AJ276/65.39</f>
        <v>0</v>
      </c>
      <c r="AK276" s="6">
        <f>mgL!AK276/112.411</f>
        <v>0</v>
      </c>
      <c r="AL276" s="10">
        <f>mgL!AL276/(2*15.999)</f>
        <v>0</v>
      </c>
      <c r="AM276" s="10">
        <f>mgL!AM276/(12.011+2*15.999)</f>
        <v>0</v>
      </c>
      <c r="AN276" s="10">
        <f>mgL!AN276/(2*1.008+32.066)</f>
        <v>0</v>
      </c>
      <c r="AO276" s="10">
        <f>mgL!AO276/(12.011+4*1.008)</f>
        <v>0</v>
      </c>
      <c r="AP276" s="11" t="str">
        <f t="shared" si="10"/>
        <v>G*-FeMIX</v>
      </c>
      <c r="AQ276" s="3">
        <f t="shared" si="11"/>
        <v>0</v>
      </c>
    </row>
    <row r="277" spans="1:43" x14ac:dyDescent="0.25">
      <c r="A277" s="3">
        <f>mgL!A277</f>
        <v>274</v>
      </c>
      <c r="B277" s="3">
        <f>mgL!B277</f>
        <v>0</v>
      </c>
      <c r="C277" s="3">
        <f>mgL!C277</f>
        <v>0</v>
      </c>
      <c r="D277" s="3">
        <f>mgL!D277</f>
        <v>0</v>
      </c>
      <c r="E277" s="3">
        <f>mgL!E277</f>
        <v>0</v>
      </c>
      <c r="F277" s="3">
        <f>mgL!F277</f>
        <v>0</v>
      </c>
      <c r="G277" s="3">
        <f>mgL!G277</f>
        <v>0</v>
      </c>
      <c r="H277" s="3">
        <f>mgL!H277</f>
        <v>0</v>
      </c>
      <c r="I277" s="3">
        <f>mgL!I277</f>
        <v>0</v>
      </c>
      <c r="J277" s="3">
        <f>mgL!J277</f>
        <v>0</v>
      </c>
      <c r="K277" s="3">
        <f>mgL!K277</f>
        <v>0</v>
      </c>
      <c r="L277" s="3">
        <f>mgL!L277</f>
        <v>0</v>
      </c>
      <c r="M277" s="3">
        <f>IF(mgL!M277=0,7,mgL!M277)</f>
        <v>7</v>
      </c>
      <c r="N277" s="3">
        <f>IF(mgL!N277&lt;0.1,10,mgL!N277)</f>
        <v>10</v>
      </c>
      <c r="O277" s="4">
        <f>mgL!O277/22.989</f>
        <v>0</v>
      </c>
      <c r="P277" s="4">
        <f>mgL!P277/39.098</f>
        <v>0</v>
      </c>
      <c r="Q277" s="4">
        <f>mgL!Q277/24.305</f>
        <v>0</v>
      </c>
      <c r="R277" s="4">
        <f>mgL!R277/40.078</f>
        <v>0</v>
      </c>
      <c r="S277" s="4">
        <f>mgL!S277/(14.007+4*1.008)</f>
        <v>0</v>
      </c>
      <c r="T277" s="5">
        <f>mgL!T277/35.453</f>
        <v>0</v>
      </c>
      <c r="U277" s="5">
        <f>mgL!U277/(1.008+12.011+3*15.999)</f>
        <v>0</v>
      </c>
      <c r="V277" s="5">
        <f>mgL!V277/(12.011+3*15.999)</f>
        <v>0</v>
      </c>
      <c r="W277" s="5">
        <f>mgL!W277/(32.066+4*15.999)</f>
        <v>0</v>
      </c>
      <c r="X277" s="5">
        <f>mgL!X277/(14.007+3*15.999)</f>
        <v>0</v>
      </c>
      <c r="Y277" s="6">
        <f>mgL!Y277/(14.007+2*15.999)</f>
        <v>0</v>
      </c>
      <c r="Z277" s="6">
        <f>mgL!Z277/55.847</f>
        <v>0</v>
      </c>
      <c r="AA277" s="6">
        <f>mgL!AA277/54.931</f>
        <v>0</v>
      </c>
      <c r="AB277" s="6">
        <f>mgL!AB277/26.982</f>
        <v>0</v>
      </c>
      <c r="AC277" s="6">
        <f>mgL!AC277/(28.086+2*15.999)</f>
        <v>0</v>
      </c>
      <c r="AD277" s="6">
        <f>mgL!AD277/(30.974+4*15.999)</f>
        <v>0</v>
      </c>
      <c r="AE277" s="6">
        <f>mgL!AE277/30.974</f>
        <v>0</v>
      </c>
      <c r="AF277" s="6">
        <f>mgL!AF277/12.011</f>
        <v>0</v>
      </c>
      <c r="AG277" s="6">
        <f>mgL!AG277/18.998</f>
        <v>0</v>
      </c>
      <c r="AH277" s="6">
        <f>mgL!AH277/(32.066+1.008)</f>
        <v>0</v>
      </c>
      <c r="AI277" s="6">
        <f>mgL!AI277/207.2</f>
        <v>0</v>
      </c>
      <c r="AJ277" s="6">
        <f>mgL!AJ277/65.39</f>
        <v>0</v>
      </c>
      <c r="AK277" s="6">
        <f>mgL!AK277/112.411</f>
        <v>0</v>
      </c>
      <c r="AL277" s="10">
        <f>mgL!AL277/(2*15.999)</f>
        <v>0</v>
      </c>
      <c r="AM277" s="10">
        <f>mgL!AM277/(12.011+2*15.999)</f>
        <v>0</v>
      </c>
      <c r="AN277" s="10">
        <f>mgL!AN277/(2*1.008+32.066)</f>
        <v>0</v>
      </c>
      <c r="AO277" s="10">
        <f>mgL!AO277/(12.011+4*1.008)</f>
        <v>0</v>
      </c>
      <c r="AP277" s="11" t="str">
        <f t="shared" si="10"/>
        <v>G*-FeMIX</v>
      </c>
      <c r="AQ277" s="3">
        <f t="shared" si="11"/>
        <v>0</v>
      </c>
    </row>
    <row r="278" spans="1:43" x14ac:dyDescent="0.25">
      <c r="A278" s="3">
        <f>mgL!A278</f>
        <v>275</v>
      </c>
      <c r="B278" s="3">
        <f>mgL!B278</f>
        <v>0</v>
      </c>
      <c r="C278" s="3">
        <f>mgL!C278</f>
        <v>0</v>
      </c>
      <c r="D278" s="3">
        <f>mgL!D278</f>
        <v>0</v>
      </c>
      <c r="E278" s="3">
        <f>mgL!E278</f>
        <v>0</v>
      </c>
      <c r="F278" s="3">
        <f>mgL!F278</f>
        <v>0</v>
      </c>
      <c r="G278" s="3">
        <f>mgL!G278</f>
        <v>0</v>
      </c>
      <c r="H278" s="3">
        <f>mgL!H278</f>
        <v>0</v>
      </c>
      <c r="I278" s="3">
        <f>mgL!I278</f>
        <v>0</v>
      </c>
      <c r="J278" s="3">
        <f>mgL!J278</f>
        <v>0</v>
      </c>
      <c r="K278" s="3">
        <f>mgL!K278</f>
        <v>0</v>
      </c>
      <c r="L278" s="3">
        <f>mgL!L278</f>
        <v>0</v>
      </c>
      <c r="M278" s="3">
        <f>IF(mgL!M278=0,7,mgL!M278)</f>
        <v>7</v>
      </c>
      <c r="N278" s="3">
        <f>IF(mgL!N278&lt;0.1,10,mgL!N278)</f>
        <v>10</v>
      </c>
      <c r="O278" s="4">
        <f>mgL!O278/22.989</f>
        <v>0</v>
      </c>
      <c r="P278" s="4">
        <f>mgL!P278/39.098</f>
        <v>0</v>
      </c>
      <c r="Q278" s="4">
        <f>mgL!Q278/24.305</f>
        <v>0</v>
      </c>
      <c r="R278" s="4">
        <f>mgL!R278/40.078</f>
        <v>0</v>
      </c>
      <c r="S278" s="4">
        <f>mgL!S278/(14.007+4*1.008)</f>
        <v>0</v>
      </c>
      <c r="T278" s="5">
        <f>mgL!T278/35.453</f>
        <v>0</v>
      </c>
      <c r="U278" s="5">
        <f>mgL!U278/(1.008+12.011+3*15.999)</f>
        <v>0</v>
      </c>
      <c r="V278" s="5">
        <f>mgL!V278/(12.011+3*15.999)</f>
        <v>0</v>
      </c>
      <c r="W278" s="5">
        <f>mgL!W278/(32.066+4*15.999)</f>
        <v>0</v>
      </c>
      <c r="X278" s="5">
        <f>mgL!X278/(14.007+3*15.999)</f>
        <v>0</v>
      </c>
      <c r="Y278" s="6">
        <f>mgL!Y278/(14.007+2*15.999)</f>
        <v>0</v>
      </c>
      <c r="Z278" s="6">
        <f>mgL!Z278/55.847</f>
        <v>0</v>
      </c>
      <c r="AA278" s="6">
        <f>mgL!AA278/54.931</f>
        <v>0</v>
      </c>
      <c r="AB278" s="6">
        <f>mgL!AB278/26.982</f>
        <v>0</v>
      </c>
      <c r="AC278" s="6">
        <f>mgL!AC278/(28.086+2*15.999)</f>
        <v>0</v>
      </c>
      <c r="AD278" s="6">
        <f>mgL!AD278/(30.974+4*15.999)</f>
        <v>0</v>
      </c>
      <c r="AE278" s="6">
        <f>mgL!AE278/30.974</f>
        <v>0</v>
      </c>
      <c r="AF278" s="6">
        <f>mgL!AF278/12.011</f>
        <v>0</v>
      </c>
      <c r="AG278" s="6">
        <f>mgL!AG278/18.998</f>
        <v>0</v>
      </c>
      <c r="AH278" s="6">
        <f>mgL!AH278/(32.066+1.008)</f>
        <v>0</v>
      </c>
      <c r="AI278" s="6">
        <f>mgL!AI278/207.2</f>
        <v>0</v>
      </c>
      <c r="AJ278" s="6">
        <f>mgL!AJ278/65.39</f>
        <v>0</v>
      </c>
      <c r="AK278" s="6">
        <f>mgL!AK278/112.411</f>
        <v>0</v>
      </c>
      <c r="AL278" s="10">
        <f>mgL!AL278/(2*15.999)</f>
        <v>0</v>
      </c>
      <c r="AM278" s="10">
        <f>mgL!AM278/(12.011+2*15.999)</f>
        <v>0</v>
      </c>
      <c r="AN278" s="10">
        <f>mgL!AN278/(2*1.008+32.066)</f>
        <v>0</v>
      </c>
      <c r="AO278" s="10">
        <f>mgL!AO278/(12.011+4*1.008)</f>
        <v>0</v>
      </c>
      <c r="AP278" s="11" t="str">
        <f t="shared" si="10"/>
        <v>G*-FeMIX</v>
      </c>
      <c r="AQ278" s="3">
        <f t="shared" si="11"/>
        <v>0</v>
      </c>
    </row>
    <row r="279" spans="1:43" x14ac:dyDescent="0.25">
      <c r="A279" s="3">
        <f>mgL!A279</f>
        <v>276</v>
      </c>
      <c r="B279" s="3">
        <f>mgL!B279</f>
        <v>0</v>
      </c>
      <c r="C279" s="3">
        <f>mgL!C279</f>
        <v>0</v>
      </c>
      <c r="D279" s="3">
        <f>mgL!D279</f>
        <v>0</v>
      </c>
      <c r="E279" s="3">
        <f>mgL!E279</f>
        <v>0</v>
      </c>
      <c r="F279" s="3">
        <f>mgL!F279</f>
        <v>0</v>
      </c>
      <c r="G279" s="3">
        <f>mgL!G279</f>
        <v>0</v>
      </c>
      <c r="H279" s="3">
        <f>mgL!H279</f>
        <v>0</v>
      </c>
      <c r="I279" s="3">
        <f>mgL!I279</f>
        <v>0</v>
      </c>
      <c r="J279" s="3">
        <f>mgL!J279</f>
        <v>0</v>
      </c>
      <c r="K279" s="3">
        <f>mgL!K279</f>
        <v>0</v>
      </c>
      <c r="L279" s="3">
        <f>mgL!L279</f>
        <v>0</v>
      </c>
      <c r="M279" s="3">
        <f>IF(mgL!M279=0,7,mgL!M279)</f>
        <v>7</v>
      </c>
      <c r="N279" s="3">
        <f>IF(mgL!N279&lt;0.1,10,mgL!N279)</f>
        <v>10</v>
      </c>
      <c r="O279" s="4">
        <f>mgL!O279/22.989</f>
        <v>0</v>
      </c>
      <c r="P279" s="4">
        <f>mgL!P279/39.098</f>
        <v>0</v>
      </c>
      <c r="Q279" s="4">
        <f>mgL!Q279/24.305</f>
        <v>0</v>
      </c>
      <c r="R279" s="4">
        <f>mgL!R279/40.078</f>
        <v>0</v>
      </c>
      <c r="S279" s="4">
        <f>mgL!S279/(14.007+4*1.008)</f>
        <v>0</v>
      </c>
      <c r="T279" s="5">
        <f>mgL!T279/35.453</f>
        <v>0</v>
      </c>
      <c r="U279" s="5">
        <f>mgL!U279/(1.008+12.011+3*15.999)</f>
        <v>0</v>
      </c>
      <c r="V279" s="5">
        <f>mgL!V279/(12.011+3*15.999)</f>
        <v>0</v>
      </c>
      <c r="W279" s="5">
        <f>mgL!W279/(32.066+4*15.999)</f>
        <v>0</v>
      </c>
      <c r="X279" s="5">
        <f>mgL!X279/(14.007+3*15.999)</f>
        <v>0</v>
      </c>
      <c r="Y279" s="6">
        <f>mgL!Y279/(14.007+2*15.999)</f>
        <v>0</v>
      </c>
      <c r="Z279" s="6">
        <f>mgL!Z279/55.847</f>
        <v>0</v>
      </c>
      <c r="AA279" s="6">
        <f>mgL!AA279/54.931</f>
        <v>0</v>
      </c>
      <c r="AB279" s="6">
        <f>mgL!AB279/26.982</f>
        <v>0</v>
      </c>
      <c r="AC279" s="6">
        <f>mgL!AC279/(28.086+2*15.999)</f>
        <v>0</v>
      </c>
      <c r="AD279" s="6">
        <f>mgL!AD279/(30.974+4*15.999)</f>
        <v>0</v>
      </c>
      <c r="AE279" s="6">
        <f>mgL!AE279/30.974</f>
        <v>0</v>
      </c>
      <c r="AF279" s="6">
        <f>mgL!AF279/12.011</f>
        <v>0</v>
      </c>
      <c r="AG279" s="6">
        <f>mgL!AG279/18.998</f>
        <v>0</v>
      </c>
      <c r="AH279" s="6">
        <f>mgL!AH279/(32.066+1.008)</f>
        <v>0</v>
      </c>
      <c r="AI279" s="6">
        <f>mgL!AI279/207.2</f>
        <v>0</v>
      </c>
      <c r="AJ279" s="6">
        <f>mgL!AJ279/65.39</f>
        <v>0</v>
      </c>
      <c r="AK279" s="6">
        <f>mgL!AK279/112.411</f>
        <v>0</v>
      </c>
      <c r="AL279" s="10">
        <f>mgL!AL279/(2*15.999)</f>
        <v>0</v>
      </c>
      <c r="AM279" s="10">
        <f>mgL!AM279/(12.011+2*15.999)</f>
        <v>0</v>
      </c>
      <c r="AN279" s="10">
        <f>mgL!AN279/(2*1.008+32.066)</f>
        <v>0</v>
      </c>
      <c r="AO279" s="10">
        <f>mgL!AO279/(12.011+4*1.008)</f>
        <v>0</v>
      </c>
      <c r="AP279" s="11" t="str">
        <f t="shared" si="10"/>
        <v>G*-FeMIX</v>
      </c>
      <c r="AQ279" s="3">
        <f t="shared" si="11"/>
        <v>0</v>
      </c>
    </row>
    <row r="280" spans="1:43" x14ac:dyDescent="0.25">
      <c r="A280" s="3">
        <f>mgL!A280</f>
        <v>277</v>
      </c>
      <c r="B280" s="3">
        <f>mgL!B280</f>
        <v>0</v>
      </c>
      <c r="C280" s="3">
        <f>mgL!C280</f>
        <v>0</v>
      </c>
      <c r="D280" s="3">
        <f>mgL!D280</f>
        <v>0</v>
      </c>
      <c r="E280" s="3">
        <f>mgL!E280</f>
        <v>0</v>
      </c>
      <c r="F280" s="3">
        <f>mgL!F280</f>
        <v>0</v>
      </c>
      <c r="G280" s="3">
        <f>mgL!G280</f>
        <v>0</v>
      </c>
      <c r="H280" s="3">
        <f>mgL!H280</f>
        <v>0</v>
      </c>
      <c r="I280" s="3">
        <f>mgL!I280</f>
        <v>0</v>
      </c>
      <c r="J280" s="3">
        <f>mgL!J280</f>
        <v>0</v>
      </c>
      <c r="K280" s="3">
        <f>mgL!K280</f>
        <v>0</v>
      </c>
      <c r="L280" s="3">
        <f>mgL!L280</f>
        <v>0</v>
      </c>
      <c r="M280" s="3">
        <f>IF(mgL!M280=0,7,mgL!M280)</f>
        <v>7</v>
      </c>
      <c r="N280" s="3">
        <f>IF(mgL!N280&lt;0.1,10,mgL!N280)</f>
        <v>10</v>
      </c>
      <c r="O280" s="4">
        <f>mgL!O280/22.989</f>
        <v>0</v>
      </c>
      <c r="P280" s="4">
        <f>mgL!P280/39.098</f>
        <v>0</v>
      </c>
      <c r="Q280" s="4">
        <f>mgL!Q280/24.305</f>
        <v>0</v>
      </c>
      <c r="R280" s="4">
        <f>mgL!R280/40.078</f>
        <v>0</v>
      </c>
      <c r="S280" s="4">
        <f>mgL!S280/(14.007+4*1.008)</f>
        <v>0</v>
      </c>
      <c r="T280" s="5">
        <f>mgL!T280/35.453</f>
        <v>0</v>
      </c>
      <c r="U280" s="5">
        <f>mgL!U280/(1.008+12.011+3*15.999)</f>
        <v>0</v>
      </c>
      <c r="V280" s="5">
        <f>mgL!V280/(12.011+3*15.999)</f>
        <v>0</v>
      </c>
      <c r="W280" s="5">
        <f>mgL!W280/(32.066+4*15.999)</f>
        <v>0</v>
      </c>
      <c r="X280" s="5">
        <f>mgL!X280/(14.007+3*15.999)</f>
        <v>0</v>
      </c>
      <c r="Y280" s="6">
        <f>mgL!Y280/(14.007+2*15.999)</f>
        <v>0</v>
      </c>
      <c r="Z280" s="6">
        <f>mgL!Z280/55.847</f>
        <v>0</v>
      </c>
      <c r="AA280" s="6">
        <f>mgL!AA280/54.931</f>
        <v>0</v>
      </c>
      <c r="AB280" s="6">
        <f>mgL!AB280/26.982</f>
        <v>0</v>
      </c>
      <c r="AC280" s="6">
        <f>mgL!AC280/(28.086+2*15.999)</f>
        <v>0</v>
      </c>
      <c r="AD280" s="6">
        <f>mgL!AD280/(30.974+4*15.999)</f>
        <v>0</v>
      </c>
      <c r="AE280" s="6">
        <f>mgL!AE280/30.974</f>
        <v>0</v>
      </c>
      <c r="AF280" s="6">
        <f>mgL!AF280/12.011</f>
        <v>0</v>
      </c>
      <c r="AG280" s="6">
        <f>mgL!AG280/18.998</f>
        <v>0</v>
      </c>
      <c r="AH280" s="6">
        <f>mgL!AH280/(32.066+1.008)</f>
        <v>0</v>
      </c>
      <c r="AI280" s="6">
        <f>mgL!AI280/207.2</f>
        <v>0</v>
      </c>
      <c r="AJ280" s="6">
        <f>mgL!AJ280/65.39</f>
        <v>0</v>
      </c>
      <c r="AK280" s="6">
        <f>mgL!AK280/112.411</f>
        <v>0</v>
      </c>
      <c r="AL280" s="10">
        <f>mgL!AL280/(2*15.999)</f>
        <v>0</v>
      </c>
      <c r="AM280" s="10">
        <f>mgL!AM280/(12.011+2*15.999)</f>
        <v>0</v>
      </c>
      <c r="AN280" s="10">
        <f>mgL!AN280/(2*1.008+32.066)</f>
        <v>0</v>
      </c>
      <c r="AO280" s="10">
        <f>mgL!AO280/(12.011+4*1.008)</f>
        <v>0</v>
      </c>
      <c r="AP280" s="11" t="str">
        <f t="shared" si="10"/>
        <v>G*-FeMIX</v>
      </c>
      <c r="AQ280" s="3">
        <f t="shared" si="11"/>
        <v>0</v>
      </c>
    </row>
    <row r="281" spans="1:43" x14ac:dyDescent="0.25">
      <c r="A281" s="3">
        <f>mgL!A281</f>
        <v>278</v>
      </c>
      <c r="B281" s="3">
        <f>mgL!B281</f>
        <v>0</v>
      </c>
      <c r="C281" s="3">
        <f>mgL!C281</f>
        <v>0</v>
      </c>
      <c r="D281" s="3">
        <f>mgL!D281</f>
        <v>0</v>
      </c>
      <c r="E281" s="3">
        <f>mgL!E281</f>
        <v>0</v>
      </c>
      <c r="F281" s="3">
        <f>mgL!F281</f>
        <v>0</v>
      </c>
      <c r="G281" s="3">
        <f>mgL!G281</f>
        <v>0</v>
      </c>
      <c r="H281" s="3">
        <f>mgL!H281</f>
        <v>0</v>
      </c>
      <c r="I281" s="3">
        <f>mgL!I281</f>
        <v>0</v>
      </c>
      <c r="J281" s="3">
        <f>mgL!J281</f>
        <v>0</v>
      </c>
      <c r="K281" s="3">
        <f>mgL!K281</f>
        <v>0</v>
      </c>
      <c r="L281" s="3">
        <f>mgL!L281</f>
        <v>0</v>
      </c>
      <c r="M281" s="3">
        <f>IF(mgL!M281=0,7,mgL!M281)</f>
        <v>7</v>
      </c>
      <c r="N281" s="3">
        <f>IF(mgL!N281&lt;0.1,10,mgL!N281)</f>
        <v>10</v>
      </c>
      <c r="O281" s="4">
        <f>mgL!O281/22.989</f>
        <v>0</v>
      </c>
      <c r="P281" s="4">
        <f>mgL!P281/39.098</f>
        <v>0</v>
      </c>
      <c r="Q281" s="4">
        <f>mgL!Q281/24.305</f>
        <v>0</v>
      </c>
      <c r="R281" s="4">
        <f>mgL!R281/40.078</f>
        <v>0</v>
      </c>
      <c r="S281" s="4">
        <f>mgL!S281/(14.007+4*1.008)</f>
        <v>0</v>
      </c>
      <c r="T281" s="5">
        <f>mgL!T281/35.453</f>
        <v>0</v>
      </c>
      <c r="U281" s="5">
        <f>mgL!U281/(1.008+12.011+3*15.999)</f>
        <v>0</v>
      </c>
      <c r="V281" s="5">
        <f>mgL!V281/(12.011+3*15.999)</f>
        <v>0</v>
      </c>
      <c r="W281" s="5">
        <f>mgL!W281/(32.066+4*15.999)</f>
        <v>0</v>
      </c>
      <c r="X281" s="5">
        <f>mgL!X281/(14.007+3*15.999)</f>
        <v>0</v>
      </c>
      <c r="Y281" s="6">
        <f>mgL!Y281/(14.007+2*15.999)</f>
        <v>0</v>
      </c>
      <c r="Z281" s="6">
        <f>mgL!Z281/55.847</f>
        <v>0</v>
      </c>
      <c r="AA281" s="6">
        <f>mgL!AA281/54.931</f>
        <v>0</v>
      </c>
      <c r="AB281" s="6">
        <f>mgL!AB281/26.982</f>
        <v>0</v>
      </c>
      <c r="AC281" s="6">
        <f>mgL!AC281/(28.086+2*15.999)</f>
        <v>0</v>
      </c>
      <c r="AD281" s="6">
        <f>mgL!AD281/(30.974+4*15.999)</f>
        <v>0</v>
      </c>
      <c r="AE281" s="6">
        <f>mgL!AE281/30.974</f>
        <v>0</v>
      </c>
      <c r="AF281" s="6">
        <f>mgL!AF281/12.011</f>
        <v>0</v>
      </c>
      <c r="AG281" s="6">
        <f>mgL!AG281/18.998</f>
        <v>0</v>
      </c>
      <c r="AH281" s="6">
        <f>mgL!AH281/(32.066+1.008)</f>
        <v>0</v>
      </c>
      <c r="AI281" s="6">
        <f>mgL!AI281/207.2</f>
        <v>0</v>
      </c>
      <c r="AJ281" s="6">
        <f>mgL!AJ281/65.39</f>
        <v>0</v>
      </c>
      <c r="AK281" s="6">
        <f>mgL!AK281/112.411</f>
        <v>0</v>
      </c>
      <c r="AL281" s="10">
        <f>mgL!AL281/(2*15.999)</f>
        <v>0</v>
      </c>
      <c r="AM281" s="10">
        <f>mgL!AM281/(12.011+2*15.999)</f>
        <v>0</v>
      </c>
      <c r="AN281" s="10">
        <f>mgL!AN281/(2*1.008+32.066)</f>
        <v>0</v>
      </c>
      <c r="AO281" s="10">
        <f>mgL!AO281/(12.011+4*1.008)</f>
        <v>0</v>
      </c>
      <c r="AP281" s="11" t="str">
        <f t="shared" si="10"/>
        <v>G*-FeMIX</v>
      </c>
      <c r="AQ281" s="3">
        <f t="shared" si="11"/>
        <v>0</v>
      </c>
    </row>
    <row r="282" spans="1:43" x14ac:dyDescent="0.25">
      <c r="A282" s="3">
        <f>mgL!A282</f>
        <v>279</v>
      </c>
      <c r="B282" s="3">
        <f>mgL!B282</f>
        <v>0</v>
      </c>
      <c r="C282" s="3">
        <f>mgL!C282</f>
        <v>0</v>
      </c>
      <c r="D282" s="3">
        <f>mgL!D282</f>
        <v>0</v>
      </c>
      <c r="E282" s="3">
        <f>mgL!E282</f>
        <v>0</v>
      </c>
      <c r="F282" s="3">
        <f>mgL!F282</f>
        <v>0</v>
      </c>
      <c r="G282" s="3">
        <f>mgL!G282</f>
        <v>0</v>
      </c>
      <c r="H282" s="3">
        <f>mgL!H282</f>
        <v>0</v>
      </c>
      <c r="I282" s="3">
        <f>mgL!I282</f>
        <v>0</v>
      </c>
      <c r="J282" s="3">
        <f>mgL!J282</f>
        <v>0</v>
      </c>
      <c r="K282" s="3">
        <f>mgL!K282</f>
        <v>0</v>
      </c>
      <c r="L282" s="3">
        <f>mgL!L282</f>
        <v>0</v>
      </c>
      <c r="M282" s="3">
        <f>IF(mgL!M282=0,7,mgL!M282)</f>
        <v>7</v>
      </c>
      <c r="N282" s="3">
        <f>IF(mgL!N282&lt;0.1,10,mgL!N282)</f>
        <v>10</v>
      </c>
      <c r="O282" s="4">
        <f>mgL!O282/22.989</f>
        <v>0</v>
      </c>
      <c r="P282" s="4">
        <f>mgL!P282/39.098</f>
        <v>0</v>
      </c>
      <c r="Q282" s="4">
        <f>mgL!Q282/24.305</f>
        <v>0</v>
      </c>
      <c r="R282" s="4">
        <f>mgL!R282/40.078</f>
        <v>0</v>
      </c>
      <c r="S282" s="4">
        <f>mgL!S282/(14.007+4*1.008)</f>
        <v>0</v>
      </c>
      <c r="T282" s="5">
        <f>mgL!T282/35.453</f>
        <v>0</v>
      </c>
      <c r="U282" s="5">
        <f>mgL!U282/(1.008+12.011+3*15.999)</f>
        <v>0</v>
      </c>
      <c r="V282" s="5">
        <f>mgL!V282/(12.011+3*15.999)</f>
        <v>0</v>
      </c>
      <c r="W282" s="5">
        <f>mgL!W282/(32.066+4*15.999)</f>
        <v>0</v>
      </c>
      <c r="X282" s="5">
        <f>mgL!X282/(14.007+3*15.999)</f>
        <v>0</v>
      </c>
      <c r="Y282" s="6">
        <f>mgL!Y282/(14.007+2*15.999)</f>
        <v>0</v>
      </c>
      <c r="Z282" s="6">
        <f>mgL!Z282/55.847</f>
        <v>0</v>
      </c>
      <c r="AA282" s="6">
        <f>mgL!AA282/54.931</f>
        <v>0</v>
      </c>
      <c r="AB282" s="6">
        <f>mgL!AB282/26.982</f>
        <v>0</v>
      </c>
      <c r="AC282" s="6">
        <f>mgL!AC282/(28.086+2*15.999)</f>
        <v>0</v>
      </c>
      <c r="AD282" s="6">
        <f>mgL!AD282/(30.974+4*15.999)</f>
        <v>0</v>
      </c>
      <c r="AE282" s="6">
        <f>mgL!AE282/30.974</f>
        <v>0</v>
      </c>
      <c r="AF282" s="6">
        <f>mgL!AF282/12.011</f>
        <v>0</v>
      </c>
      <c r="AG282" s="6">
        <f>mgL!AG282/18.998</f>
        <v>0</v>
      </c>
      <c r="AH282" s="6">
        <f>mgL!AH282/(32.066+1.008)</f>
        <v>0</v>
      </c>
      <c r="AI282" s="6">
        <f>mgL!AI282/207.2</f>
        <v>0</v>
      </c>
      <c r="AJ282" s="6">
        <f>mgL!AJ282/65.39</f>
        <v>0</v>
      </c>
      <c r="AK282" s="6">
        <f>mgL!AK282/112.411</f>
        <v>0</v>
      </c>
      <c r="AL282" s="10">
        <f>mgL!AL282/(2*15.999)</f>
        <v>0</v>
      </c>
      <c r="AM282" s="10">
        <f>mgL!AM282/(12.011+2*15.999)</f>
        <v>0</v>
      </c>
      <c r="AN282" s="10">
        <f>mgL!AN282/(2*1.008+32.066)</f>
        <v>0</v>
      </c>
      <c r="AO282" s="10">
        <f>mgL!AO282/(12.011+4*1.008)</f>
        <v>0</v>
      </c>
      <c r="AP282" s="11" t="str">
        <f t="shared" si="10"/>
        <v>G*-FeMIX</v>
      </c>
      <c r="AQ282" s="3">
        <f t="shared" si="11"/>
        <v>0</v>
      </c>
    </row>
    <row r="283" spans="1:43" x14ac:dyDescent="0.25">
      <c r="A283" s="3">
        <f>mgL!A283</f>
        <v>280</v>
      </c>
      <c r="B283" s="3">
        <f>mgL!B283</f>
        <v>0</v>
      </c>
      <c r="C283" s="3">
        <f>mgL!C283</f>
        <v>0</v>
      </c>
      <c r="D283" s="3">
        <f>mgL!D283</f>
        <v>0</v>
      </c>
      <c r="E283" s="3">
        <f>mgL!E283</f>
        <v>0</v>
      </c>
      <c r="F283" s="3">
        <f>mgL!F283</f>
        <v>0</v>
      </c>
      <c r="G283" s="3">
        <f>mgL!G283</f>
        <v>0</v>
      </c>
      <c r="H283" s="3">
        <f>mgL!H283</f>
        <v>0</v>
      </c>
      <c r="I283" s="3">
        <f>mgL!I283</f>
        <v>0</v>
      </c>
      <c r="J283" s="3">
        <f>mgL!J283</f>
        <v>0</v>
      </c>
      <c r="K283" s="3">
        <f>mgL!K283</f>
        <v>0</v>
      </c>
      <c r="L283" s="3">
        <f>mgL!L283</f>
        <v>0</v>
      </c>
      <c r="M283" s="3">
        <f>IF(mgL!M283=0,7,mgL!M283)</f>
        <v>7</v>
      </c>
      <c r="N283" s="3">
        <f>IF(mgL!N283&lt;0.1,10,mgL!N283)</f>
        <v>10</v>
      </c>
      <c r="O283" s="4">
        <f>mgL!O283/22.989</f>
        <v>0</v>
      </c>
      <c r="P283" s="4">
        <f>mgL!P283/39.098</f>
        <v>0</v>
      </c>
      <c r="Q283" s="4">
        <f>mgL!Q283/24.305</f>
        <v>0</v>
      </c>
      <c r="R283" s="4">
        <f>mgL!R283/40.078</f>
        <v>0</v>
      </c>
      <c r="S283" s="4">
        <f>mgL!S283/(14.007+4*1.008)</f>
        <v>0</v>
      </c>
      <c r="T283" s="5">
        <f>mgL!T283/35.453</f>
        <v>0</v>
      </c>
      <c r="U283" s="5">
        <f>mgL!U283/(1.008+12.011+3*15.999)</f>
        <v>0</v>
      </c>
      <c r="V283" s="5">
        <f>mgL!V283/(12.011+3*15.999)</f>
        <v>0</v>
      </c>
      <c r="W283" s="5">
        <f>mgL!W283/(32.066+4*15.999)</f>
        <v>0</v>
      </c>
      <c r="X283" s="5">
        <f>mgL!X283/(14.007+3*15.999)</f>
        <v>0</v>
      </c>
      <c r="Y283" s="6">
        <f>mgL!Y283/(14.007+2*15.999)</f>
        <v>0</v>
      </c>
      <c r="Z283" s="6">
        <f>mgL!Z283/55.847</f>
        <v>0</v>
      </c>
      <c r="AA283" s="6">
        <f>mgL!AA283/54.931</f>
        <v>0</v>
      </c>
      <c r="AB283" s="6">
        <f>mgL!AB283/26.982</f>
        <v>0</v>
      </c>
      <c r="AC283" s="6">
        <f>mgL!AC283/(28.086+2*15.999)</f>
        <v>0</v>
      </c>
      <c r="AD283" s="6">
        <f>mgL!AD283/(30.974+4*15.999)</f>
        <v>0</v>
      </c>
      <c r="AE283" s="6">
        <f>mgL!AE283/30.974</f>
        <v>0</v>
      </c>
      <c r="AF283" s="6">
        <f>mgL!AF283/12.011</f>
        <v>0</v>
      </c>
      <c r="AG283" s="6">
        <f>mgL!AG283/18.998</f>
        <v>0</v>
      </c>
      <c r="AH283" s="6">
        <f>mgL!AH283/(32.066+1.008)</f>
        <v>0</v>
      </c>
      <c r="AI283" s="6">
        <f>mgL!AI283/207.2</f>
        <v>0</v>
      </c>
      <c r="AJ283" s="6">
        <f>mgL!AJ283/65.39</f>
        <v>0</v>
      </c>
      <c r="AK283" s="6">
        <f>mgL!AK283/112.411</f>
        <v>0</v>
      </c>
      <c r="AL283" s="10">
        <f>mgL!AL283/(2*15.999)</f>
        <v>0</v>
      </c>
      <c r="AM283" s="10">
        <f>mgL!AM283/(12.011+2*15.999)</f>
        <v>0</v>
      </c>
      <c r="AN283" s="10">
        <f>mgL!AN283/(2*1.008+32.066)</f>
        <v>0</v>
      </c>
      <c r="AO283" s="10">
        <f>mgL!AO283/(12.011+4*1.008)</f>
        <v>0</v>
      </c>
      <c r="AP283" s="11" t="str">
        <f t="shared" si="10"/>
        <v>G*-FeMIX</v>
      </c>
      <c r="AQ283" s="3">
        <f t="shared" si="11"/>
        <v>0</v>
      </c>
    </row>
    <row r="284" spans="1:43" x14ac:dyDescent="0.25">
      <c r="A284" s="3">
        <f>mgL!A284</f>
        <v>281</v>
      </c>
      <c r="B284" s="3">
        <f>mgL!B284</f>
        <v>0</v>
      </c>
      <c r="C284" s="3">
        <f>mgL!C284</f>
        <v>0</v>
      </c>
      <c r="D284" s="3">
        <f>mgL!D284</f>
        <v>0</v>
      </c>
      <c r="E284" s="3">
        <f>mgL!E284</f>
        <v>0</v>
      </c>
      <c r="F284" s="3">
        <f>mgL!F284</f>
        <v>0</v>
      </c>
      <c r="G284" s="3">
        <f>mgL!G284</f>
        <v>0</v>
      </c>
      <c r="H284" s="3">
        <f>mgL!H284</f>
        <v>0</v>
      </c>
      <c r="I284" s="3">
        <f>mgL!I284</f>
        <v>0</v>
      </c>
      <c r="J284" s="3">
        <f>mgL!J284</f>
        <v>0</v>
      </c>
      <c r="K284" s="3">
        <f>mgL!K284</f>
        <v>0</v>
      </c>
      <c r="L284" s="3">
        <f>mgL!L284</f>
        <v>0</v>
      </c>
      <c r="M284" s="3">
        <f>IF(mgL!M284=0,7,mgL!M284)</f>
        <v>7</v>
      </c>
      <c r="N284" s="3">
        <f>IF(mgL!N284&lt;0.1,10,mgL!N284)</f>
        <v>10</v>
      </c>
      <c r="O284" s="4">
        <f>mgL!O284/22.989</f>
        <v>0</v>
      </c>
      <c r="P284" s="4">
        <f>mgL!P284/39.098</f>
        <v>0</v>
      </c>
      <c r="Q284" s="4">
        <f>mgL!Q284/24.305</f>
        <v>0</v>
      </c>
      <c r="R284" s="4">
        <f>mgL!R284/40.078</f>
        <v>0</v>
      </c>
      <c r="S284" s="4">
        <f>mgL!S284/(14.007+4*1.008)</f>
        <v>0</v>
      </c>
      <c r="T284" s="5">
        <f>mgL!T284/35.453</f>
        <v>0</v>
      </c>
      <c r="U284" s="5">
        <f>mgL!U284/(1.008+12.011+3*15.999)</f>
        <v>0</v>
      </c>
      <c r="V284" s="5">
        <f>mgL!V284/(12.011+3*15.999)</f>
        <v>0</v>
      </c>
      <c r="W284" s="5">
        <f>mgL!W284/(32.066+4*15.999)</f>
        <v>0</v>
      </c>
      <c r="X284" s="5">
        <f>mgL!X284/(14.007+3*15.999)</f>
        <v>0</v>
      </c>
      <c r="Y284" s="6">
        <f>mgL!Y284/(14.007+2*15.999)</f>
        <v>0</v>
      </c>
      <c r="Z284" s="6">
        <f>mgL!Z284/55.847</f>
        <v>0</v>
      </c>
      <c r="AA284" s="6">
        <f>mgL!AA284/54.931</f>
        <v>0</v>
      </c>
      <c r="AB284" s="6">
        <f>mgL!AB284/26.982</f>
        <v>0</v>
      </c>
      <c r="AC284" s="6">
        <f>mgL!AC284/(28.086+2*15.999)</f>
        <v>0</v>
      </c>
      <c r="AD284" s="6">
        <f>mgL!AD284/(30.974+4*15.999)</f>
        <v>0</v>
      </c>
      <c r="AE284" s="6">
        <f>mgL!AE284/30.974</f>
        <v>0</v>
      </c>
      <c r="AF284" s="6">
        <f>mgL!AF284/12.011</f>
        <v>0</v>
      </c>
      <c r="AG284" s="6">
        <f>mgL!AG284/18.998</f>
        <v>0</v>
      </c>
      <c r="AH284" s="6">
        <f>mgL!AH284/(32.066+1.008)</f>
        <v>0</v>
      </c>
      <c r="AI284" s="6">
        <f>mgL!AI284/207.2</f>
        <v>0</v>
      </c>
      <c r="AJ284" s="6">
        <f>mgL!AJ284/65.39</f>
        <v>0</v>
      </c>
      <c r="AK284" s="6">
        <f>mgL!AK284/112.411</f>
        <v>0</v>
      </c>
      <c r="AL284" s="10">
        <f>mgL!AL284/(2*15.999)</f>
        <v>0</v>
      </c>
      <c r="AM284" s="10">
        <f>mgL!AM284/(12.011+2*15.999)</f>
        <v>0</v>
      </c>
      <c r="AN284" s="10">
        <f>mgL!AN284/(2*1.008+32.066)</f>
        <v>0</v>
      </c>
      <c r="AO284" s="10">
        <f>mgL!AO284/(12.011+4*1.008)</f>
        <v>0</v>
      </c>
      <c r="AP284" s="11" t="str">
        <f t="shared" si="10"/>
        <v>G*-FeMIX</v>
      </c>
      <c r="AQ284" s="3">
        <f t="shared" si="11"/>
        <v>0</v>
      </c>
    </row>
    <row r="285" spans="1:43" x14ac:dyDescent="0.25">
      <c r="A285" s="3">
        <f>mgL!A285</f>
        <v>282</v>
      </c>
      <c r="B285" s="3">
        <f>mgL!B285</f>
        <v>0</v>
      </c>
      <c r="C285" s="3">
        <f>mgL!C285</f>
        <v>0</v>
      </c>
      <c r="D285" s="3">
        <f>mgL!D285</f>
        <v>0</v>
      </c>
      <c r="E285" s="3">
        <f>mgL!E285</f>
        <v>0</v>
      </c>
      <c r="F285" s="3">
        <f>mgL!F285</f>
        <v>0</v>
      </c>
      <c r="G285" s="3">
        <f>mgL!G285</f>
        <v>0</v>
      </c>
      <c r="H285" s="3">
        <f>mgL!H285</f>
        <v>0</v>
      </c>
      <c r="I285" s="3">
        <f>mgL!I285</f>
        <v>0</v>
      </c>
      <c r="J285" s="3">
        <f>mgL!J285</f>
        <v>0</v>
      </c>
      <c r="K285" s="3">
        <f>mgL!K285</f>
        <v>0</v>
      </c>
      <c r="L285" s="3">
        <f>mgL!L285</f>
        <v>0</v>
      </c>
      <c r="M285" s="3">
        <f>IF(mgL!M285=0,7,mgL!M285)</f>
        <v>7</v>
      </c>
      <c r="N285" s="3">
        <f>IF(mgL!N285&lt;0.1,10,mgL!N285)</f>
        <v>10</v>
      </c>
      <c r="O285" s="4">
        <f>mgL!O285/22.989</f>
        <v>0</v>
      </c>
      <c r="P285" s="4">
        <f>mgL!P285/39.098</f>
        <v>0</v>
      </c>
      <c r="Q285" s="4">
        <f>mgL!Q285/24.305</f>
        <v>0</v>
      </c>
      <c r="R285" s="4">
        <f>mgL!R285/40.078</f>
        <v>0</v>
      </c>
      <c r="S285" s="4">
        <f>mgL!S285/(14.007+4*1.008)</f>
        <v>0</v>
      </c>
      <c r="T285" s="5">
        <f>mgL!T285/35.453</f>
        <v>0</v>
      </c>
      <c r="U285" s="5">
        <f>mgL!U285/(1.008+12.011+3*15.999)</f>
        <v>0</v>
      </c>
      <c r="V285" s="5">
        <f>mgL!V285/(12.011+3*15.999)</f>
        <v>0</v>
      </c>
      <c r="W285" s="5">
        <f>mgL!W285/(32.066+4*15.999)</f>
        <v>0</v>
      </c>
      <c r="X285" s="5">
        <f>mgL!X285/(14.007+3*15.999)</f>
        <v>0</v>
      </c>
      <c r="Y285" s="6">
        <f>mgL!Y285/(14.007+2*15.999)</f>
        <v>0</v>
      </c>
      <c r="Z285" s="6">
        <f>mgL!Z285/55.847</f>
        <v>0</v>
      </c>
      <c r="AA285" s="6">
        <f>mgL!AA285/54.931</f>
        <v>0</v>
      </c>
      <c r="AB285" s="6">
        <f>mgL!AB285/26.982</f>
        <v>0</v>
      </c>
      <c r="AC285" s="6">
        <f>mgL!AC285/(28.086+2*15.999)</f>
        <v>0</v>
      </c>
      <c r="AD285" s="6">
        <f>mgL!AD285/(30.974+4*15.999)</f>
        <v>0</v>
      </c>
      <c r="AE285" s="6">
        <f>mgL!AE285/30.974</f>
        <v>0</v>
      </c>
      <c r="AF285" s="6">
        <f>mgL!AF285/12.011</f>
        <v>0</v>
      </c>
      <c r="AG285" s="6">
        <f>mgL!AG285/18.998</f>
        <v>0</v>
      </c>
      <c r="AH285" s="6">
        <f>mgL!AH285/(32.066+1.008)</f>
        <v>0</v>
      </c>
      <c r="AI285" s="6">
        <f>mgL!AI285/207.2</f>
        <v>0</v>
      </c>
      <c r="AJ285" s="6">
        <f>mgL!AJ285/65.39</f>
        <v>0</v>
      </c>
      <c r="AK285" s="6">
        <f>mgL!AK285/112.411</f>
        <v>0</v>
      </c>
      <c r="AL285" s="10">
        <f>mgL!AL285/(2*15.999)</f>
        <v>0</v>
      </c>
      <c r="AM285" s="10">
        <f>mgL!AM285/(12.011+2*15.999)</f>
        <v>0</v>
      </c>
      <c r="AN285" s="10">
        <f>mgL!AN285/(2*1.008+32.066)</f>
        <v>0</v>
      </c>
      <c r="AO285" s="10">
        <f>mgL!AO285/(12.011+4*1.008)</f>
        <v>0</v>
      </c>
      <c r="AP285" s="11" t="str">
        <f t="shared" si="10"/>
        <v>G*-FeMIX</v>
      </c>
      <c r="AQ285" s="3">
        <f t="shared" si="11"/>
        <v>0</v>
      </c>
    </row>
    <row r="286" spans="1:43" x14ac:dyDescent="0.25">
      <c r="A286" s="3">
        <f>mgL!A286</f>
        <v>283</v>
      </c>
      <c r="B286" s="3">
        <f>mgL!B286</f>
        <v>0</v>
      </c>
      <c r="C286" s="3">
        <f>mgL!C286</f>
        <v>0</v>
      </c>
      <c r="D286" s="3">
        <f>mgL!D286</f>
        <v>0</v>
      </c>
      <c r="E286" s="3">
        <f>mgL!E286</f>
        <v>0</v>
      </c>
      <c r="F286" s="3">
        <f>mgL!F286</f>
        <v>0</v>
      </c>
      <c r="G286" s="3">
        <f>mgL!G286</f>
        <v>0</v>
      </c>
      <c r="H286" s="3">
        <f>mgL!H286</f>
        <v>0</v>
      </c>
      <c r="I286" s="3">
        <f>mgL!I286</f>
        <v>0</v>
      </c>
      <c r="J286" s="3">
        <f>mgL!J286</f>
        <v>0</v>
      </c>
      <c r="K286" s="3">
        <f>mgL!K286</f>
        <v>0</v>
      </c>
      <c r="L286" s="3">
        <f>mgL!L286</f>
        <v>0</v>
      </c>
      <c r="M286" s="3">
        <f>IF(mgL!M286=0,7,mgL!M286)</f>
        <v>7</v>
      </c>
      <c r="N286" s="3">
        <f>IF(mgL!N286&lt;0.1,10,mgL!N286)</f>
        <v>10</v>
      </c>
      <c r="O286" s="4">
        <f>mgL!O286/22.989</f>
        <v>0</v>
      </c>
      <c r="P286" s="4">
        <f>mgL!P286/39.098</f>
        <v>0</v>
      </c>
      <c r="Q286" s="4">
        <f>mgL!Q286/24.305</f>
        <v>0</v>
      </c>
      <c r="R286" s="4">
        <f>mgL!R286/40.078</f>
        <v>0</v>
      </c>
      <c r="S286" s="4">
        <f>mgL!S286/(14.007+4*1.008)</f>
        <v>0</v>
      </c>
      <c r="T286" s="5">
        <f>mgL!T286/35.453</f>
        <v>0</v>
      </c>
      <c r="U286" s="5">
        <f>mgL!U286/(1.008+12.011+3*15.999)</f>
        <v>0</v>
      </c>
      <c r="V286" s="5">
        <f>mgL!V286/(12.011+3*15.999)</f>
        <v>0</v>
      </c>
      <c r="W286" s="5">
        <f>mgL!W286/(32.066+4*15.999)</f>
        <v>0</v>
      </c>
      <c r="X286" s="5">
        <f>mgL!X286/(14.007+3*15.999)</f>
        <v>0</v>
      </c>
      <c r="Y286" s="6">
        <f>mgL!Y286/(14.007+2*15.999)</f>
        <v>0</v>
      </c>
      <c r="Z286" s="6">
        <f>mgL!Z286/55.847</f>
        <v>0</v>
      </c>
      <c r="AA286" s="6">
        <f>mgL!AA286/54.931</f>
        <v>0</v>
      </c>
      <c r="AB286" s="6">
        <f>mgL!AB286/26.982</f>
        <v>0</v>
      </c>
      <c r="AC286" s="6">
        <f>mgL!AC286/(28.086+2*15.999)</f>
        <v>0</v>
      </c>
      <c r="AD286" s="6">
        <f>mgL!AD286/(30.974+4*15.999)</f>
        <v>0</v>
      </c>
      <c r="AE286" s="6">
        <f>mgL!AE286/30.974</f>
        <v>0</v>
      </c>
      <c r="AF286" s="6">
        <f>mgL!AF286/12.011</f>
        <v>0</v>
      </c>
      <c r="AG286" s="6">
        <f>mgL!AG286/18.998</f>
        <v>0</v>
      </c>
      <c r="AH286" s="6">
        <f>mgL!AH286/(32.066+1.008)</f>
        <v>0</v>
      </c>
      <c r="AI286" s="6">
        <f>mgL!AI286/207.2</f>
        <v>0</v>
      </c>
      <c r="AJ286" s="6">
        <f>mgL!AJ286/65.39</f>
        <v>0</v>
      </c>
      <c r="AK286" s="6">
        <f>mgL!AK286/112.411</f>
        <v>0</v>
      </c>
      <c r="AL286" s="10">
        <f>mgL!AL286/(2*15.999)</f>
        <v>0</v>
      </c>
      <c r="AM286" s="10">
        <f>mgL!AM286/(12.011+2*15.999)</f>
        <v>0</v>
      </c>
      <c r="AN286" s="10">
        <f>mgL!AN286/(2*1.008+32.066)</f>
        <v>0</v>
      </c>
      <c r="AO286" s="10">
        <f>mgL!AO286/(12.011+4*1.008)</f>
        <v>0</v>
      </c>
      <c r="AP286" s="11" t="str">
        <f t="shared" si="10"/>
        <v>G*-FeMIX</v>
      </c>
      <c r="AQ286" s="3">
        <f t="shared" si="11"/>
        <v>0</v>
      </c>
    </row>
    <row r="287" spans="1:43" x14ac:dyDescent="0.25">
      <c r="A287" s="3">
        <f>mgL!A287</f>
        <v>284</v>
      </c>
      <c r="B287" s="3">
        <f>mgL!B287</f>
        <v>0</v>
      </c>
      <c r="C287" s="3">
        <f>mgL!C287</f>
        <v>0</v>
      </c>
      <c r="D287" s="3">
        <f>mgL!D287</f>
        <v>0</v>
      </c>
      <c r="E287" s="3">
        <f>mgL!E287</f>
        <v>0</v>
      </c>
      <c r="F287" s="3">
        <f>mgL!F287</f>
        <v>0</v>
      </c>
      <c r="G287" s="3">
        <f>mgL!G287</f>
        <v>0</v>
      </c>
      <c r="H287" s="3">
        <f>mgL!H287</f>
        <v>0</v>
      </c>
      <c r="I287" s="3">
        <f>mgL!I287</f>
        <v>0</v>
      </c>
      <c r="J287" s="3">
        <f>mgL!J287</f>
        <v>0</v>
      </c>
      <c r="K287" s="3">
        <f>mgL!K287</f>
        <v>0</v>
      </c>
      <c r="L287" s="3">
        <f>mgL!L287</f>
        <v>0</v>
      </c>
      <c r="M287" s="3">
        <f>IF(mgL!M287=0,7,mgL!M287)</f>
        <v>7</v>
      </c>
      <c r="N287" s="3">
        <f>IF(mgL!N287&lt;0.1,10,mgL!N287)</f>
        <v>10</v>
      </c>
      <c r="O287" s="4">
        <f>mgL!O287/22.989</f>
        <v>0</v>
      </c>
      <c r="P287" s="4">
        <f>mgL!P287/39.098</f>
        <v>0</v>
      </c>
      <c r="Q287" s="4">
        <f>mgL!Q287/24.305</f>
        <v>0</v>
      </c>
      <c r="R287" s="4">
        <f>mgL!R287/40.078</f>
        <v>0</v>
      </c>
      <c r="S287" s="4">
        <f>mgL!S287/(14.007+4*1.008)</f>
        <v>0</v>
      </c>
      <c r="T287" s="5">
        <f>mgL!T287/35.453</f>
        <v>0</v>
      </c>
      <c r="U287" s="5">
        <f>mgL!U287/(1.008+12.011+3*15.999)</f>
        <v>0</v>
      </c>
      <c r="V287" s="5">
        <f>mgL!V287/(12.011+3*15.999)</f>
        <v>0</v>
      </c>
      <c r="W287" s="5">
        <f>mgL!W287/(32.066+4*15.999)</f>
        <v>0</v>
      </c>
      <c r="X287" s="5">
        <f>mgL!X287/(14.007+3*15.999)</f>
        <v>0</v>
      </c>
      <c r="Y287" s="6">
        <f>mgL!Y287/(14.007+2*15.999)</f>
        <v>0</v>
      </c>
      <c r="Z287" s="6">
        <f>mgL!Z287/55.847</f>
        <v>0</v>
      </c>
      <c r="AA287" s="6">
        <f>mgL!AA287/54.931</f>
        <v>0</v>
      </c>
      <c r="AB287" s="6">
        <f>mgL!AB287/26.982</f>
        <v>0</v>
      </c>
      <c r="AC287" s="6">
        <f>mgL!AC287/(28.086+2*15.999)</f>
        <v>0</v>
      </c>
      <c r="AD287" s="6">
        <f>mgL!AD287/(30.974+4*15.999)</f>
        <v>0</v>
      </c>
      <c r="AE287" s="6">
        <f>mgL!AE287/30.974</f>
        <v>0</v>
      </c>
      <c r="AF287" s="6">
        <f>mgL!AF287/12.011</f>
        <v>0</v>
      </c>
      <c r="AG287" s="6">
        <f>mgL!AG287/18.998</f>
        <v>0</v>
      </c>
      <c r="AH287" s="6">
        <f>mgL!AH287/(32.066+1.008)</f>
        <v>0</v>
      </c>
      <c r="AI287" s="6">
        <f>mgL!AI287/207.2</f>
        <v>0</v>
      </c>
      <c r="AJ287" s="6">
        <f>mgL!AJ287/65.39</f>
        <v>0</v>
      </c>
      <c r="AK287" s="6">
        <f>mgL!AK287/112.411</f>
        <v>0</v>
      </c>
      <c r="AL287" s="10">
        <f>mgL!AL287/(2*15.999)</f>
        <v>0</v>
      </c>
      <c r="AM287" s="10">
        <f>mgL!AM287/(12.011+2*15.999)</f>
        <v>0</v>
      </c>
      <c r="AN287" s="10">
        <f>mgL!AN287/(2*1.008+32.066)</f>
        <v>0</v>
      </c>
      <c r="AO287" s="10">
        <f>mgL!AO287/(12.011+4*1.008)</f>
        <v>0</v>
      </c>
      <c r="AP287" s="11" t="str">
        <f t="shared" si="10"/>
        <v>G*-FeMIX</v>
      </c>
      <c r="AQ287" s="3">
        <f t="shared" si="11"/>
        <v>0</v>
      </c>
    </row>
    <row r="288" spans="1:43" x14ac:dyDescent="0.25">
      <c r="A288" s="3">
        <f>mgL!A288</f>
        <v>285</v>
      </c>
      <c r="B288" s="3">
        <f>mgL!B288</f>
        <v>0</v>
      </c>
      <c r="C288" s="3">
        <f>mgL!C288</f>
        <v>0</v>
      </c>
      <c r="D288" s="3">
        <f>mgL!D288</f>
        <v>0</v>
      </c>
      <c r="E288" s="3">
        <f>mgL!E288</f>
        <v>0</v>
      </c>
      <c r="F288" s="3">
        <f>mgL!F288</f>
        <v>0</v>
      </c>
      <c r="G288" s="3">
        <f>mgL!G288</f>
        <v>0</v>
      </c>
      <c r="H288" s="3">
        <f>mgL!H288</f>
        <v>0</v>
      </c>
      <c r="I288" s="3">
        <f>mgL!I288</f>
        <v>0</v>
      </c>
      <c r="J288" s="3">
        <f>mgL!J288</f>
        <v>0</v>
      </c>
      <c r="K288" s="3">
        <f>mgL!K288</f>
        <v>0</v>
      </c>
      <c r="L288" s="3">
        <f>mgL!L288</f>
        <v>0</v>
      </c>
      <c r="M288" s="3">
        <f>IF(mgL!M288=0,7,mgL!M288)</f>
        <v>7</v>
      </c>
      <c r="N288" s="3">
        <f>IF(mgL!N288&lt;0.1,10,mgL!N288)</f>
        <v>10</v>
      </c>
      <c r="O288" s="4">
        <f>mgL!O288/22.989</f>
        <v>0</v>
      </c>
      <c r="P288" s="4">
        <f>mgL!P288/39.098</f>
        <v>0</v>
      </c>
      <c r="Q288" s="4">
        <f>mgL!Q288/24.305</f>
        <v>0</v>
      </c>
      <c r="R288" s="4">
        <f>mgL!R288/40.078</f>
        <v>0</v>
      </c>
      <c r="S288" s="4">
        <f>mgL!S288/(14.007+4*1.008)</f>
        <v>0</v>
      </c>
      <c r="T288" s="5">
        <f>mgL!T288/35.453</f>
        <v>0</v>
      </c>
      <c r="U288" s="5">
        <f>mgL!U288/(1.008+12.011+3*15.999)</f>
        <v>0</v>
      </c>
      <c r="V288" s="5">
        <f>mgL!V288/(12.011+3*15.999)</f>
        <v>0</v>
      </c>
      <c r="W288" s="5">
        <f>mgL!W288/(32.066+4*15.999)</f>
        <v>0</v>
      </c>
      <c r="X288" s="5">
        <f>mgL!X288/(14.007+3*15.999)</f>
        <v>0</v>
      </c>
      <c r="Y288" s="6">
        <f>mgL!Y288/(14.007+2*15.999)</f>
        <v>0</v>
      </c>
      <c r="Z288" s="6">
        <f>mgL!Z288/55.847</f>
        <v>0</v>
      </c>
      <c r="AA288" s="6">
        <f>mgL!AA288/54.931</f>
        <v>0</v>
      </c>
      <c r="AB288" s="6">
        <f>mgL!AB288/26.982</f>
        <v>0</v>
      </c>
      <c r="AC288" s="6">
        <f>mgL!AC288/(28.086+2*15.999)</f>
        <v>0</v>
      </c>
      <c r="AD288" s="6">
        <f>mgL!AD288/(30.974+4*15.999)</f>
        <v>0</v>
      </c>
      <c r="AE288" s="6">
        <f>mgL!AE288/30.974</f>
        <v>0</v>
      </c>
      <c r="AF288" s="6">
        <f>mgL!AF288/12.011</f>
        <v>0</v>
      </c>
      <c r="AG288" s="6">
        <f>mgL!AG288/18.998</f>
        <v>0</v>
      </c>
      <c r="AH288" s="6">
        <f>mgL!AH288/(32.066+1.008)</f>
        <v>0</v>
      </c>
      <c r="AI288" s="6">
        <f>mgL!AI288/207.2</f>
        <v>0</v>
      </c>
      <c r="AJ288" s="6">
        <f>mgL!AJ288/65.39</f>
        <v>0</v>
      </c>
      <c r="AK288" s="6">
        <f>mgL!AK288/112.411</f>
        <v>0</v>
      </c>
      <c r="AL288" s="10">
        <f>mgL!AL288/(2*15.999)</f>
        <v>0</v>
      </c>
      <c r="AM288" s="10">
        <f>mgL!AM288/(12.011+2*15.999)</f>
        <v>0</v>
      </c>
      <c r="AN288" s="10">
        <f>mgL!AN288/(2*1.008+32.066)</f>
        <v>0</v>
      </c>
      <c r="AO288" s="10">
        <f>mgL!AO288/(12.011+4*1.008)</f>
        <v>0</v>
      </c>
      <c r="AP288" s="11" t="str">
        <f t="shared" si="10"/>
        <v>G*-FeMIX</v>
      </c>
      <c r="AQ288" s="3">
        <f t="shared" si="11"/>
        <v>0</v>
      </c>
    </row>
    <row r="289" spans="1:43" x14ac:dyDescent="0.25">
      <c r="A289" s="3">
        <f>mgL!A289</f>
        <v>286</v>
      </c>
      <c r="B289" s="3">
        <f>mgL!B289</f>
        <v>0</v>
      </c>
      <c r="C289" s="3">
        <f>mgL!C289</f>
        <v>0</v>
      </c>
      <c r="D289" s="3">
        <f>mgL!D289</f>
        <v>0</v>
      </c>
      <c r="E289" s="3">
        <f>mgL!E289</f>
        <v>0</v>
      </c>
      <c r="F289" s="3">
        <f>mgL!F289</f>
        <v>0</v>
      </c>
      <c r="G289" s="3">
        <f>mgL!G289</f>
        <v>0</v>
      </c>
      <c r="H289" s="3">
        <f>mgL!H289</f>
        <v>0</v>
      </c>
      <c r="I289" s="3">
        <f>mgL!I289</f>
        <v>0</v>
      </c>
      <c r="J289" s="3">
        <f>mgL!J289</f>
        <v>0</v>
      </c>
      <c r="K289" s="3">
        <f>mgL!K289</f>
        <v>0</v>
      </c>
      <c r="L289" s="3">
        <f>mgL!L289</f>
        <v>0</v>
      </c>
      <c r="M289" s="3">
        <f>IF(mgL!M289=0,7,mgL!M289)</f>
        <v>7</v>
      </c>
      <c r="N289" s="3">
        <f>IF(mgL!N289&lt;0.1,10,mgL!N289)</f>
        <v>10</v>
      </c>
      <c r="O289" s="4">
        <f>mgL!O289/22.989</f>
        <v>0</v>
      </c>
      <c r="P289" s="4">
        <f>mgL!P289/39.098</f>
        <v>0</v>
      </c>
      <c r="Q289" s="4">
        <f>mgL!Q289/24.305</f>
        <v>0</v>
      </c>
      <c r="R289" s="4">
        <f>mgL!R289/40.078</f>
        <v>0</v>
      </c>
      <c r="S289" s="4">
        <f>mgL!S289/(14.007+4*1.008)</f>
        <v>0</v>
      </c>
      <c r="T289" s="5">
        <f>mgL!T289/35.453</f>
        <v>0</v>
      </c>
      <c r="U289" s="5">
        <f>mgL!U289/(1.008+12.011+3*15.999)</f>
        <v>0</v>
      </c>
      <c r="V289" s="5">
        <f>mgL!V289/(12.011+3*15.999)</f>
        <v>0</v>
      </c>
      <c r="W289" s="5">
        <f>mgL!W289/(32.066+4*15.999)</f>
        <v>0</v>
      </c>
      <c r="X289" s="5">
        <f>mgL!X289/(14.007+3*15.999)</f>
        <v>0</v>
      </c>
      <c r="Y289" s="6">
        <f>mgL!Y289/(14.007+2*15.999)</f>
        <v>0</v>
      </c>
      <c r="Z289" s="6">
        <f>mgL!Z289/55.847</f>
        <v>0</v>
      </c>
      <c r="AA289" s="6">
        <f>mgL!AA289/54.931</f>
        <v>0</v>
      </c>
      <c r="AB289" s="6">
        <f>mgL!AB289/26.982</f>
        <v>0</v>
      </c>
      <c r="AC289" s="6">
        <f>mgL!AC289/(28.086+2*15.999)</f>
        <v>0</v>
      </c>
      <c r="AD289" s="6">
        <f>mgL!AD289/(30.974+4*15.999)</f>
        <v>0</v>
      </c>
      <c r="AE289" s="6">
        <f>mgL!AE289/30.974</f>
        <v>0</v>
      </c>
      <c r="AF289" s="6">
        <f>mgL!AF289/12.011</f>
        <v>0</v>
      </c>
      <c r="AG289" s="6">
        <f>mgL!AG289/18.998</f>
        <v>0</v>
      </c>
      <c r="AH289" s="6">
        <f>mgL!AH289/(32.066+1.008)</f>
        <v>0</v>
      </c>
      <c r="AI289" s="6">
        <f>mgL!AI289/207.2</f>
        <v>0</v>
      </c>
      <c r="AJ289" s="6">
        <f>mgL!AJ289/65.39</f>
        <v>0</v>
      </c>
      <c r="AK289" s="6">
        <f>mgL!AK289/112.411</f>
        <v>0</v>
      </c>
      <c r="AL289" s="10">
        <f>mgL!AL289/(2*15.999)</f>
        <v>0</v>
      </c>
      <c r="AM289" s="10">
        <f>mgL!AM289/(12.011+2*15.999)</f>
        <v>0</v>
      </c>
      <c r="AN289" s="10">
        <f>mgL!AN289/(2*1.008+32.066)</f>
        <v>0</v>
      </c>
      <c r="AO289" s="10">
        <f>mgL!AO289/(12.011+4*1.008)</f>
        <v>0</v>
      </c>
      <c r="AP289" s="11" t="str">
        <f t="shared" si="10"/>
        <v>G*-FeMIX</v>
      </c>
      <c r="AQ289" s="3">
        <f t="shared" si="11"/>
        <v>0</v>
      </c>
    </row>
    <row r="290" spans="1:43" x14ac:dyDescent="0.25">
      <c r="A290" s="3">
        <f>mgL!A290</f>
        <v>287</v>
      </c>
      <c r="B290" s="3">
        <f>mgL!B290</f>
        <v>0</v>
      </c>
      <c r="C290" s="3">
        <f>mgL!C290</f>
        <v>0</v>
      </c>
      <c r="D290" s="3">
        <f>mgL!D290</f>
        <v>0</v>
      </c>
      <c r="E290" s="3">
        <f>mgL!E290</f>
        <v>0</v>
      </c>
      <c r="F290" s="3">
        <f>mgL!F290</f>
        <v>0</v>
      </c>
      <c r="G290" s="3">
        <f>mgL!G290</f>
        <v>0</v>
      </c>
      <c r="H290" s="3">
        <f>mgL!H290</f>
        <v>0</v>
      </c>
      <c r="I290" s="3">
        <f>mgL!I290</f>
        <v>0</v>
      </c>
      <c r="J290" s="3">
        <f>mgL!J290</f>
        <v>0</v>
      </c>
      <c r="K290" s="3">
        <f>mgL!K290</f>
        <v>0</v>
      </c>
      <c r="L290" s="3">
        <f>mgL!L290</f>
        <v>0</v>
      </c>
      <c r="M290" s="3">
        <f>IF(mgL!M290=0,7,mgL!M290)</f>
        <v>7</v>
      </c>
      <c r="N290" s="3">
        <f>IF(mgL!N290&lt;0.1,10,mgL!N290)</f>
        <v>10</v>
      </c>
      <c r="O290" s="4">
        <f>mgL!O290/22.989</f>
        <v>0</v>
      </c>
      <c r="P290" s="4">
        <f>mgL!P290/39.098</f>
        <v>0</v>
      </c>
      <c r="Q290" s="4">
        <f>mgL!Q290/24.305</f>
        <v>0</v>
      </c>
      <c r="R290" s="4">
        <f>mgL!R290/40.078</f>
        <v>0</v>
      </c>
      <c r="S290" s="4">
        <f>mgL!S290/(14.007+4*1.008)</f>
        <v>0</v>
      </c>
      <c r="T290" s="5">
        <f>mgL!T290/35.453</f>
        <v>0</v>
      </c>
      <c r="U290" s="5">
        <f>mgL!U290/(1.008+12.011+3*15.999)</f>
        <v>0</v>
      </c>
      <c r="V290" s="5">
        <f>mgL!V290/(12.011+3*15.999)</f>
        <v>0</v>
      </c>
      <c r="W290" s="5">
        <f>mgL!W290/(32.066+4*15.999)</f>
        <v>0</v>
      </c>
      <c r="X290" s="5">
        <f>mgL!X290/(14.007+3*15.999)</f>
        <v>0</v>
      </c>
      <c r="Y290" s="6">
        <f>mgL!Y290/(14.007+2*15.999)</f>
        <v>0</v>
      </c>
      <c r="Z290" s="6">
        <f>mgL!Z290/55.847</f>
        <v>0</v>
      </c>
      <c r="AA290" s="6">
        <f>mgL!AA290/54.931</f>
        <v>0</v>
      </c>
      <c r="AB290" s="6">
        <f>mgL!AB290/26.982</f>
        <v>0</v>
      </c>
      <c r="AC290" s="6">
        <f>mgL!AC290/(28.086+2*15.999)</f>
        <v>0</v>
      </c>
      <c r="AD290" s="6">
        <f>mgL!AD290/(30.974+4*15.999)</f>
        <v>0</v>
      </c>
      <c r="AE290" s="6">
        <f>mgL!AE290/30.974</f>
        <v>0</v>
      </c>
      <c r="AF290" s="6">
        <f>mgL!AF290/12.011</f>
        <v>0</v>
      </c>
      <c r="AG290" s="6">
        <f>mgL!AG290/18.998</f>
        <v>0</v>
      </c>
      <c r="AH290" s="6">
        <f>mgL!AH290/(32.066+1.008)</f>
        <v>0</v>
      </c>
      <c r="AI290" s="6">
        <f>mgL!AI290/207.2</f>
        <v>0</v>
      </c>
      <c r="AJ290" s="6">
        <f>mgL!AJ290/65.39</f>
        <v>0</v>
      </c>
      <c r="AK290" s="6">
        <f>mgL!AK290/112.411</f>
        <v>0</v>
      </c>
      <c r="AL290" s="10">
        <f>mgL!AL290/(2*15.999)</f>
        <v>0</v>
      </c>
      <c r="AM290" s="10">
        <f>mgL!AM290/(12.011+2*15.999)</f>
        <v>0</v>
      </c>
      <c r="AN290" s="10">
        <f>mgL!AN290/(2*1.008+32.066)</f>
        <v>0</v>
      </c>
      <c r="AO290" s="10">
        <f>mgL!AO290/(12.011+4*1.008)</f>
        <v>0</v>
      </c>
      <c r="AP290" s="11" t="str">
        <f t="shared" si="10"/>
        <v>G*-FeMIX</v>
      </c>
      <c r="AQ290" s="3">
        <f t="shared" si="11"/>
        <v>0</v>
      </c>
    </row>
    <row r="291" spans="1:43" x14ac:dyDescent="0.25">
      <c r="A291" s="3">
        <f>mgL!A291</f>
        <v>288</v>
      </c>
      <c r="B291" s="3">
        <f>mgL!B291</f>
        <v>0</v>
      </c>
      <c r="C291" s="3">
        <f>mgL!C291</f>
        <v>0</v>
      </c>
      <c r="D291" s="3">
        <f>mgL!D291</f>
        <v>0</v>
      </c>
      <c r="E291" s="3">
        <f>mgL!E291</f>
        <v>0</v>
      </c>
      <c r="F291" s="3">
        <f>mgL!F291</f>
        <v>0</v>
      </c>
      <c r="G291" s="3">
        <f>mgL!G291</f>
        <v>0</v>
      </c>
      <c r="H291" s="3">
        <f>mgL!H291</f>
        <v>0</v>
      </c>
      <c r="I291" s="3">
        <f>mgL!I291</f>
        <v>0</v>
      </c>
      <c r="J291" s="3">
        <f>mgL!J291</f>
        <v>0</v>
      </c>
      <c r="K291" s="3">
        <f>mgL!K291</f>
        <v>0</v>
      </c>
      <c r="L291" s="3">
        <f>mgL!L291</f>
        <v>0</v>
      </c>
      <c r="M291" s="3">
        <f>IF(mgL!M291=0,7,mgL!M291)</f>
        <v>7</v>
      </c>
      <c r="N291" s="3">
        <f>IF(mgL!N291&lt;0.1,10,mgL!N291)</f>
        <v>10</v>
      </c>
      <c r="O291" s="4">
        <f>mgL!O291/22.989</f>
        <v>0</v>
      </c>
      <c r="P291" s="4">
        <f>mgL!P291/39.098</f>
        <v>0</v>
      </c>
      <c r="Q291" s="4">
        <f>mgL!Q291/24.305</f>
        <v>0</v>
      </c>
      <c r="R291" s="4">
        <f>mgL!R291/40.078</f>
        <v>0</v>
      </c>
      <c r="S291" s="4">
        <f>mgL!S291/(14.007+4*1.008)</f>
        <v>0</v>
      </c>
      <c r="T291" s="5">
        <f>mgL!T291/35.453</f>
        <v>0</v>
      </c>
      <c r="U291" s="5">
        <f>mgL!U291/(1.008+12.011+3*15.999)</f>
        <v>0</v>
      </c>
      <c r="V291" s="5">
        <f>mgL!V291/(12.011+3*15.999)</f>
        <v>0</v>
      </c>
      <c r="W291" s="5">
        <f>mgL!W291/(32.066+4*15.999)</f>
        <v>0</v>
      </c>
      <c r="X291" s="5">
        <f>mgL!X291/(14.007+3*15.999)</f>
        <v>0</v>
      </c>
      <c r="Y291" s="6">
        <f>mgL!Y291/(14.007+2*15.999)</f>
        <v>0</v>
      </c>
      <c r="Z291" s="6">
        <f>mgL!Z291/55.847</f>
        <v>0</v>
      </c>
      <c r="AA291" s="6">
        <f>mgL!AA291/54.931</f>
        <v>0</v>
      </c>
      <c r="AB291" s="6">
        <f>mgL!AB291/26.982</f>
        <v>0</v>
      </c>
      <c r="AC291" s="6">
        <f>mgL!AC291/(28.086+2*15.999)</f>
        <v>0</v>
      </c>
      <c r="AD291" s="6">
        <f>mgL!AD291/(30.974+4*15.999)</f>
        <v>0</v>
      </c>
      <c r="AE291" s="6">
        <f>mgL!AE291/30.974</f>
        <v>0</v>
      </c>
      <c r="AF291" s="6">
        <f>mgL!AF291/12.011</f>
        <v>0</v>
      </c>
      <c r="AG291" s="6">
        <f>mgL!AG291/18.998</f>
        <v>0</v>
      </c>
      <c r="AH291" s="6">
        <f>mgL!AH291/(32.066+1.008)</f>
        <v>0</v>
      </c>
      <c r="AI291" s="6">
        <f>mgL!AI291/207.2</f>
        <v>0</v>
      </c>
      <c r="AJ291" s="6">
        <f>mgL!AJ291/65.39</f>
        <v>0</v>
      </c>
      <c r="AK291" s="6">
        <f>mgL!AK291/112.411</f>
        <v>0</v>
      </c>
      <c r="AL291" s="10">
        <f>mgL!AL291/(2*15.999)</f>
        <v>0</v>
      </c>
      <c r="AM291" s="10">
        <f>mgL!AM291/(12.011+2*15.999)</f>
        <v>0</v>
      </c>
      <c r="AN291" s="10">
        <f>mgL!AN291/(2*1.008+32.066)</f>
        <v>0</v>
      </c>
      <c r="AO291" s="10">
        <f>mgL!AO291/(12.011+4*1.008)</f>
        <v>0</v>
      </c>
      <c r="AP291" s="11" t="str">
        <f t="shared" si="10"/>
        <v>G*-FeMIX</v>
      </c>
      <c r="AQ291" s="3">
        <f t="shared" si="11"/>
        <v>0</v>
      </c>
    </row>
    <row r="292" spans="1:43" x14ac:dyDescent="0.25">
      <c r="A292" s="3">
        <f>mgL!A292</f>
        <v>289</v>
      </c>
      <c r="B292" s="3">
        <f>mgL!B292</f>
        <v>0</v>
      </c>
      <c r="C292" s="3">
        <f>mgL!C292</f>
        <v>0</v>
      </c>
      <c r="D292" s="3">
        <f>mgL!D292</f>
        <v>0</v>
      </c>
      <c r="E292" s="3">
        <f>mgL!E292</f>
        <v>0</v>
      </c>
      <c r="F292" s="3">
        <f>mgL!F292</f>
        <v>0</v>
      </c>
      <c r="G292" s="3">
        <f>mgL!G292</f>
        <v>0</v>
      </c>
      <c r="H292" s="3">
        <f>mgL!H292</f>
        <v>0</v>
      </c>
      <c r="I292" s="3">
        <f>mgL!I292</f>
        <v>0</v>
      </c>
      <c r="J292" s="3">
        <f>mgL!J292</f>
        <v>0</v>
      </c>
      <c r="K292" s="3">
        <f>mgL!K292</f>
        <v>0</v>
      </c>
      <c r="L292" s="3">
        <f>mgL!L292</f>
        <v>0</v>
      </c>
      <c r="M292" s="3">
        <f>IF(mgL!M292=0,7,mgL!M292)</f>
        <v>7</v>
      </c>
      <c r="N292" s="3">
        <f>IF(mgL!N292&lt;0.1,10,mgL!N292)</f>
        <v>10</v>
      </c>
      <c r="O292" s="4">
        <f>mgL!O292/22.989</f>
        <v>0</v>
      </c>
      <c r="P292" s="4">
        <f>mgL!P292/39.098</f>
        <v>0</v>
      </c>
      <c r="Q292" s="4">
        <f>mgL!Q292/24.305</f>
        <v>0</v>
      </c>
      <c r="R292" s="4">
        <f>mgL!R292/40.078</f>
        <v>0</v>
      </c>
      <c r="S292" s="4">
        <f>mgL!S292/(14.007+4*1.008)</f>
        <v>0</v>
      </c>
      <c r="T292" s="5">
        <f>mgL!T292/35.453</f>
        <v>0</v>
      </c>
      <c r="U292" s="5">
        <f>mgL!U292/(1.008+12.011+3*15.999)</f>
        <v>0</v>
      </c>
      <c r="V292" s="5">
        <f>mgL!V292/(12.011+3*15.999)</f>
        <v>0</v>
      </c>
      <c r="W292" s="5">
        <f>mgL!W292/(32.066+4*15.999)</f>
        <v>0</v>
      </c>
      <c r="X292" s="5">
        <f>mgL!X292/(14.007+3*15.999)</f>
        <v>0</v>
      </c>
      <c r="Y292" s="6">
        <f>mgL!Y292/(14.007+2*15.999)</f>
        <v>0</v>
      </c>
      <c r="Z292" s="6">
        <f>mgL!Z292/55.847</f>
        <v>0</v>
      </c>
      <c r="AA292" s="6">
        <f>mgL!AA292/54.931</f>
        <v>0</v>
      </c>
      <c r="AB292" s="6">
        <f>mgL!AB292/26.982</f>
        <v>0</v>
      </c>
      <c r="AC292" s="6">
        <f>mgL!AC292/(28.086+2*15.999)</f>
        <v>0</v>
      </c>
      <c r="AD292" s="6">
        <f>mgL!AD292/(30.974+4*15.999)</f>
        <v>0</v>
      </c>
      <c r="AE292" s="6">
        <f>mgL!AE292/30.974</f>
        <v>0</v>
      </c>
      <c r="AF292" s="6">
        <f>mgL!AF292/12.011</f>
        <v>0</v>
      </c>
      <c r="AG292" s="6">
        <f>mgL!AG292/18.998</f>
        <v>0</v>
      </c>
      <c r="AH292" s="6">
        <f>mgL!AH292/(32.066+1.008)</f>
        <v>0</v>
      </c>
      <c r="AI292" s="6">
        <f>mgL!AI292/207.2</f>
        <v>0</v>
      </c>
      <c r="AJ292" s="6">
        <f>mgL!AJ292/65.39</f>
        <v>0</v>
      </c>
      <c r="AK292" s="6">
        <f>mgL!AK292/112.411</f>
        <v>0</v>
      </c>
      <c r="AL292" s="10">
        <f>mgL!AL292/(2*15.999)</f>
        <v>0</v>
      </c>
      <c r="AM292" s="10">
        <f>mgL!AM292/(12.011+2*15.999)</f>
        <v>0</v>
      </c>
      <c r="AN292" s="10">
        <f>mgL!AN292/(2*1.008+32.066)</f>
        <v>0</v>
      </c>
      <c r="AO292" s="10">
        <f>mgL!AO292/(12.011+4*1.008)</f>
        <v>0</v>
      </c>
      <c r="AP292" s="11" t="str">
        <f t="shared" si="10"/>
        <v>G*-FeMIX</v>
      </c>
      <c r="AQ292" s="3">
        <f t="shared" si="11"/>
        <v>0</v>
      </c>
    </row>
    <row r="293" spans="1:43" x14ac:dyDescent="0.25">
      <c r="A293" s="3">
        <f>mgL!A293</f>
        <v>290</v>
      </c>
      <c r="B293" s="3">
        <f>mgL!B293</f>
        <v>0</v>
      </c>
      <c r="C293" s="3">
        <f>mgL!C293</f>
        <v>0</v>
      </c>
      <c r="D293" s="3">
        <f>mgL!D293</f>
        <v>0</v>
      </c>
      <c r="E293" s="3">
        <f>mgL!E293</f>
        <v>0</v>
      </c>
      <c r="F293" s="3">
        <f>mgL!F293</f>
        <v>0</v>
      </c>
      <c r="G293" s="3">
        <f>mgL!G293</f>
        <v>0</v>
      </c>
      <c r="H293" s="3">
        <f>mgL!H293</f>
        <v>0</v>
      </c>
      <c r="I293" s="3">
        <f>mgL!I293</f>
        <v>0</v>
      </c>
      <c r="J293" s="3">
        <f>mgL!J293</f>
        <v>0</v>
      </c>
      <c r="K293" s="3">
        <f>mgL!K293</f>
        <v>0</v>
      </c>
      <c r="L293" s="3">
        <f>mgL!L293</f>
        <v>0</v>
      </c>
      <c r="M293" s="3">
        <f>IF(mgL!M293=0,7,mgL!M293)</f>
        <v>7</v>
      </c>
      <c r="N293" s="3">
        <f>IF(mgL!N293&lt;0.1,10,mgL!N293)</f>
        <v>10</v>
      </c>
      <c r="O293" s="4">
        <f>mgL!O293/22.989</f>
        <v>0</v>
      </c>
      <c r="P293" s="4">
        <f>mgL!P293/39.098</f>
        <v>0</v>
      </c>
      <c r="Q293" s="4">
        <f>mgL!Q293/24.305</f>
        <v>0</v>
      </c>
      <c r="R293" s="4">
        <f>mgL!R293/40.078</f>
        <v>0</v>
      </c>
      <c r="S293" s="4">
        <f>mgL!S293/(14.007+4*1.008)</f>
        <v>0</v>
      </c>
      <c r="T293" s="5">
        <f>mgL!T293/35.453</f>
        <v>0</v>
      </c>
      <c r="U293" s="5">
        <f>mgL!U293/(1.008+12.011+3*15.999)</f>
        <v>0</v>
      </c>
      <c r="V293" s="5">
        <f>mgL!V293/(12.011+3*15.999)</f>
        <v>0</v>
      </c>
      <c r="W293" s="5">
        <f>mgL!W293/(32.066+4*15.999)</f>
        <v>0</v>
      </c>
      <c r="X293" s="5">
        <f>mgL!X293/(14.007+3*15.999)</f>
        <v>0</v>
      </c>
      <c r="Y293" s="6">
        <f>mgL!Y293/(14.007+2*15.999)</f>
        <v>0</v>
      </c>
      <c r="Z293" s="6">
        <f>mgL!Z293/55.847</f>
        <v>0</v>
      </c>
      <c r="AA293" s="6">
        <f>mgL!AA293/54.931</f>
        <v>0</v>
      </c>
      <c r="AB293" s="6">
        <f>mgL!AB293/26.982</f>
        <v>0</v>
      </c>
      <c r="AC293" s="6">
        <f>mgL!AC293/(28.086+2*15.999)</f>
        <v>0</v>
      </c>
      <c r="AD293" s="6">
        <f>mgL!AD293/(30.974+4*15.999)</f>
        <v>0</v>
      </c>
      <c r="AE293" s="6">
        <f>mgL!AE293/30.974</f>
        <v>0</v>
      </c>
      <c r="AF293" s="6">
        <f>mgL!AF293/12.011</f>
        <v>0</v>
      </c>
      <c r="AG293" s="6">
        <f>mgL!AG293/18.998</f>
        <v>0</v>
      </c>
      <c r="AH293" s="6">
        <f>mgL!AH293/(32.066+1.008)</f>
        <v>0</v>
      </c>
      <c r="AI293" s="6">
        <f>mgL!AI293/207.2</f>
        <v>0</v>
      </c>
      <c r="AJ293" s="6">
        <f>mgL!AJ293/65.39</f>
        <v>0</v>
      </c>
      <c r="AK293" s="6">
        <f>mgL!AK293/112.411</f>
        <v>0</v>
      </c>
      <c r="AL293" s="10">
        <f>mgL!AL293/(2*15.999)</f>
        <v>0</v>
      </c>
      <c r="AM293" s="10">
        <f>mgL!AM293/(12.011+2*15.999)</f>
        <v>0</v>
      </c>
      <c r="AN293" s="10">
        <f>mgL!AN293/(2*1.008+32.066)</f>
        <v>0</v>
      </c>
      <c r="AO293" s="10">
        <f>mgL!AO293/(12.011+4*1.008)</f>
        <v>0</v>
      </c>
      <c r="AP293" s="11" t="str">
        <f t="shared" si="10"/>
        <v>G*-FeMIX</v>
      </c>
      <c r="AQ293" s="3">
        <f t="shared" si="11"/>
        <v>0</v>
      </c>
    </row>
    <row r="294" spans="1:43" x14ac:dyDescent="0.25">
      <c r="A294" s="3">
        <f>mgL!A294</f>
        <v>291</v>
      </c>
      <c r="B294" s="3">
        <f>mgL!B294</f>
        <v>0</v>
      </c>
      <c r="C294" s="3">
        <f>mgL!C294</f>
        <v>0</v>
      </c>
      <c r="D294" s="3">
        <f>mgL!D294</f>
        <v>0</v>
      </c>
      <c r="E294" s="3">
        <f>mgL!E294</f>
        <v>0</v>
      </c>
      <c r="F294" s="3">
        <f>mgL!F294</f>
        <v>0</v>
      </c>
      <c r="G294" s="3">
        <f>mgL!G294</f>
        <v>0</v>
      </c>
      <c r="H294" s="3">
        <f>mgL!H294</f>
        <v>0</v>
      </c>
      <c r="I294" s="3">
        <f>mgL!I294</f>
        <v>0</v>
      </c>
      <c r="J294" s="3">
        <f>mgL!J294</f>
        <v>0</v>
      </c>
      <c r="K294" s="3">
        <f>mgL!K294</f>
        <v>0</v>
      </c>
      <c r="L294" s="3">
        <f>mgL!L294</f>
        <v>0</v>
      </c>
      <c r="M294" s="3">
        <f>IF(mgL!M294=0,7,mgL!M294)</f>
        <v>7</v>
      </c>
      <c r="N294" s="3">
        <f>IF(mgL!N294&lt;0.1,10,mgL!N294)</f>
        <v>10</v>
      </c>
      <c r="O294" s="4">
        <f>mgL!O294/22.989</f>
        <v>0</v>
      </c>
      <c r="P294" s="4">
        <f>mgL!P294/39.098</f>
        <v>0</v>
      </c>
      <c r="Q294" s="4">
        <f>mgL!Q294/24.305</f>
        <v>0</v>
      </c>
      <c r="R294" s="4">
        <f>mgL!R294/40.078</f>
        <v>0</v>
      </c>
      <c r="S294" s="4">
        <f>mgL!S294/(14.007+4*1.008)</f>
        <v>0</v>
      </c>
      <c r="T294" s="5">
        <f>mgL!T294/35.453</f>
        <v>0</v>
      </c>
      <c r="U294" s="5">
        <f>mgL!U294/(1.008+12.011+3*15.999)</f>
        <v>0</v>
      </c>
      <c r="V294" s="5">
        <f>mgL!V294/(12.011+3*15.999)</f>
        <v>0</v>
      </c>
      <c r="W294" s="5">
        <f>mgL!W294/(32.066+4*15.999)</f>
        <v>0</v>
      </c>
      <c r="X294" s="5">
        <f>mgL!X294/(14.007+3*15.999)</f>
        <v>0</v>
      </c>
      <c r="Y294" s="6">
        <f>mgL!Y294/(14.007+2*15.999)</f>
        <v>0</v>
      </c>
      <c r="Z294" s="6">
        <f>mgL!Z294/55.847</f>
        <v>0</v>
      </c>
      <c r="AA294" s="6">
        <f>mgL!AA294/54.931</f>
        <v>0</v>
      </c>
      <c r="AB294" s="6">
        <f>mgL!AB294/26.982</f>
        <v>0</v>
      </c>
      <c r="AC294" s="6">
        <f>mgL!AC294/(28.086+2*15.999)</f>
        <v>0</v>
      </c>
      <c r="AD294" s="6">
        <f>mgL!AD294/(30.974+4*15.999)</f>
        <v>0</v>
      </c>
      <c r="AE294" s="6">
        <f>mgL!AE294/30.974</f>
        <v>0</v>
      </c>
      <c r="AF294" s="6">
        <f>mgL!AF294/12.011</f>
        <v>0</v>
      </c>
      <c r="AG294" s="6">
        <f>mgL!AG294/18.998</f>
        <v>0</v>
      </c>
      <c r="AH294" s="6">
        <f>mgL!AH294/(32.066+1.008)</f>
        <v>0</v>
      </c>
      <c r="AI294" s="6">
        <f>mgL!AI294/207.2</f>
        <v>0</v>
      </c>
      <c r="AJ294" s="6">
        <f>mgL!AJ294/65.39</f>
        <v>0</v>
      </c>
      <c r="AK294" s="6">
        <f>mgL!AK294/112.411</f>
        <v>0</v>
      </c>
      <c r="AL294" s="10">
        <f>mgL!AL294/(2*15.999)</f>
        <v>0</v>
      </c>
      <c r="AM294" s="10">
        <f>mgL!AM294/(12.011+2*15.999)</f>
        <v>0</v>
      </c>
      <c r="AN294" s="10">
        <f>mgL!AN294/(2*1.008+32.066)</f>
        <v>0</v>
      </c>
      <c r="AO294" s="10">
        <f>mgL!AO294/(12.011+4*1.008)</f>
        <v>0</v>
      </c>
      <c r="AP294" s="11" t="str">
        <f t="shared" si="10"/>
        <v>G*-FeMIX</v>
      </c>
      <c r="AQ294" s="3">
        <f t="shared" si="11"/>
        <v>0</v>
      </c>
    </row>
    <row r="295" spans="1:43" x14ac:dyDescent="0.25">
      <c r="A295" s="3">
        <f>mgL!A295</f>
        <v>292</v>
      </c>
      <c r="B295" s="3">
        <f>mgL!B295</f>
        <v>0</v>
      </c>
      <c r="C295" s="3">
        <f>mgL!C295</f>
        <v>0</v>
      </c>
      <c r="D295" s="3">
        <f>mgL!D295</f>
        <v>0</v>
      </c>
      <c r="E295" s="3">
        <f>mgL!E295</f>
        <v>0</v>
      </c>
      <c r="F295" s="3">
        <f>mgL!F295</f>
        <v>0</v>
      </c>
      <c r="G295" s="3">
        <f>mgL!G295</f>
        <v>0</v>
      </c>
      <c r="H295" s="3">
        <f>mgL!H295</f>
        <v>0</v>
      </c>
      <c r="I295" s="3">
        <f>mgL!I295</f>
        <v>0</v>
      </c>
      <c r="J295" s="3">
        <f>mgL!J295</f>
        <v>0</v>
      </c>
      <c r="K295" s="3">
        <f>mgL!K295</f>
        <v>0</v>
      </c>
      <c r="L295" s="3">
        <f>mgL!L295</f>
        <v>0</v>
      </c>
      <c r="M295" s="3">
        <f>IF(mgL!M295=0,7,mgL!M295)</f>
        <v>7</v>
      </c>
      <c r="N295" s="3">
        <f>IF(mgL!N295&lt;0.1,10,mgL!N295)</f>
        <v>10</v>
      </c>
      <c r="O295" s="4">
        <f>mgL!O295/22.989</f>
        <v>0</v>
      </c>
      <c r="P295" s="4">
        <f>mgL!P295/39.098</f>
        <v>0</v>
      </c>
      <c r="Q295" s="4">
        <f>mgL!Q295/24.305</f>
        <v>0</v>
      </c>
      <c r="R295" s="4">
        <f>mgL!R295/40.078</f>
        <v>0</v>
      </c>
      <c r="S295" s="4">
        <f>mgL!S295/(14.007+4*1.008)</f>
        <v>0</v>
      </c>
      <c r="T295" s="5">
        <f>mgL!T295/35.453</f>
        <v>0</v>
      </c>
      <c r="U295" s="5">
        <f>mgL!U295/(1.008+12.011+3*15.999)</f>
        <v>0</v>
      </c>
      <c r="V295" s="5">
        <f>mgL!V295/(12.011+3*15.999)</f>
        <v>0</v>
      </c>
      <c r="W295" s="5">
        <f>mgL!W295/(32.066+4*15.999)</f>
        <v>0</v>
      </c>
      <c r="X295" s="5">
        <f>mgL!X295/(14.007+3*15.999)</f>
        <v>0</v>
      </c>
      <c r="Y295" s="6">
        <f>mgL!Y295/(14.007+2*15.999)</f>
        <v>0</v>
      </c>
      <c r="Z295" s="6">
        <f>mgL!Z295/55.847</f>
        <v>0</v>
      </c>
      <c r="AA295" s="6">
        <f>mgL!AA295/54.931</f>
        <v>0</v>
      </c>
      <c r="AB295" s="6">
        <f>mgL!AB295/26.982</f>
        <v>0</v>
      </c>
      <c r="AC295" s="6">
        <f>mgL!AC295/(28.086+2*15.999)</f>
        <v>0</v>
      </c>
      <c r="AD295" s="6">
        <f>mgL!AD295/(30.974+4*15.999)</f>
        <v>0</v>
      </c>
      <c r="AE295" s="6">
        <f>mgL!AE295/30.974</f>
        <v>0</v>
      </c>
      <c r="AF295" s="6">
        <f>mgL!AF295/12.011</f>
        <v>0</v>
      </c>
      <c r="AG295" s="6">
        <f>mgL!AG295/18.998</f>
        <v>0</v>
      </c>
      <c r="AH295" s="6">
        <f>mgL!AH295/(32.066+1.008)</f>
        <v>0</v>
      </c>
      <c r="AI295" s="6">
        <f>mgL!AI295/207.2</f>
        <v>0</v>
      </c>
      <c r="AJ295" s="6">
        <f>mgL!AJ295/65.39</f>
        <v>0</v>
      </c>
      <c r="AK295" s="6">
        <f>mgL!AK295/112.411</f>
        <v>0</v>
      </c>
      <c r="AL295" s="10">
        <f>mgL!AL295/(2*15.999)</f>
        <v>0</v>
      </c>
      <c r="AM295" s="10">
        <f>mgL!AM295/(12.011+2*15.999)</f>
        <v>0</v>
      </c>
      <c r="AN295" s="10">
        <f>mgL!AN295/(2*1.008+32.066)</f>
        <v>0</v>
      </c>
      <c r="AO295" s="10">
        <f>mgL!AO295/(12.011+4*1.008)</f>
        <v>0</v>
      </c>
      <c r="AP295" s="11" t="str">
        <f t="shared" si="10"/>
        <v>G*-FeMIX</v>
      </c>
      <c r="AQ295" s="3">
        <f t="shared" si="11"/>
        <v>0</v>
      </c>
    </row>
    <row r="296" spans="1:43" x14ac:dyDescent="0.25">
      <c r="A296" s="3">
        <f>mgL!A296</f>
        <v>293</v>
      </c>
      <c r="B296" s="3">
        <f>mgL!B296</f>
        <v>0</v>
      </c>
      <c r="C296" s="3">
        <f>mgL!C296</f>
        <v>0</v>
      </c>
      <c r="D296" s="3">
        <f>mgL!D296</f>
        <v>0</v>
      </c>
      <c r="E296" s="3">
        <f>mgL!E296</f>
        <v>0</v>
      </c>
      <c r="F296" s="3">
        <f>mgL!F296</f>
        <v>0</v>
      </c>
      <c r="G296" s="3">
        <f>mgL!G296</f>
        <v>0</v>
      </c>
      <c r="H296" s="3">
        <f>mgL!H296</f>
        <v>0</v>
      </c>
      <c r="I296" s="3">
        <f>mgL!I296</f>
        <v>0</v>
      </c>
      <c r="J296" s="3">
        <f>mgL!J296</f>
        <v>0</v>
      </c>
      <c r="K296" s="3">
        <f>mgL!K296</f>
        <v>0</v>
      </c>
      <c r="L296" s="3">
        <f>mgL!L296</f>
        <v>0</v>
      </c>
      <c r="M296" s="3">
        <f>IF(mgL!M296=0,7,mgL!M296)</f>
        <v>7</v>
      </c>
      <c r="N296" s="3">
        <f>IF(mgL!N296&lt;0.1,10,mgL!N296)</f>
        <v>10</v>
      </c>
      <c r="O296" s="4">
        <f>mgL!O296/22.989</f>
        <v>0</v>
      </c>
      <c r="P296" s="4">
        <f>mgL!P296/39.098</f>
        <v>0</v>
      </c>
      <c r="Q296" s="4">
        <f>mgL!Q296/24.305</f>
        <v>0</v>
      </c>
      <c r="R296" s="4">
        <f>mgL!R296/40.078</f>
        <v>0</v>
      </c>
      <c r="S296" s="4">
        <f>mgL!S296/(14.007+4*1.008)</f>
        <v>0</v>
      </c>
      <c r="T296" s="5">
        <f>mgL!T296/35.453</f>
        <v>0</v>
      </c>
      <c r="U296" s="5">
        <f>mgL!U296/(1.008+12.011+3*15.999)</f>
        <v>0</v>
      </c>
      <c r="V296" s="5">
        <f>mgL!V296/(12.011+3*15.999)</f>
        <v>0</v>
      </c>
      <c r="W296" s="5">
        <f>mgL!W296/(32.066+4*15.999)</f>
        <v>0</v>
      </c>
      <c r="X296" s="5">
        <f>mgL!X296/(14.007+3*15.999)</f>
        <v>0</v>
      </c>
      <c r="Y296" s="6">
        <f>mgL!Y296/(14.007+2*15.999)</f>
        <v>0</v>
      </c>
      <c r="Z296" s="6">
        <f>mgL!Z296/55.847</f>
        <v>0</v>
      </c>
      <c r="AA296" s="6">
        <f>mgL!AA296/54.931</f>
        <v>0</v>
      </c>
      <c r="AB296" s="6">
        <f>mgL!AB296/26.982</f>
        <v>0</v>
      </c>
      <c r="AC296" s="6">
        <f>mgL!AC296/(28.086+2*15.999)</f>
        <v>0</v>
      </c>
      <c r="AD296" s="6">
        <f>mgL!AD296/(30.974+4*15.999)</f>
        <v>0</v>
      </c>
      <c r="AE296" s="6">
        <f>mgL!AE296/30.974</f>
        <v>0</v>
      </c>
      <c r="AF296" s="6">
        <f>mgL!AF296/12.011</f>
        <v>0</v>
      </c>
      <c r="AG296" s="6">
        <f>mgL!AG296/18.998</f>
        <v>0</v>
      </c>
      <c r="AH296" s="6">
        <f>mgL!AH296/(32.066+1.008)</f>
        <v>0</v>
      </c>
      <c r="AI296" s="6">
        <f>mgL!AI296/207.2</f>
        <v>0</v>
      </c>
      <c r="AJ296" s="6">
        <f>mgL!AJ296/65.39</f>
        <v>0</v>
      </c>
      <c r="AK296" s="6">
        <f>mgL!AK296/112.411</f>
        <v>0</v>
      </c>
      <c r="AL296" s="10">
        <f>mgL!AL296/(2*15.999)</f>
        <v>0</v>
      </c>
      <c r="AM296" s="10">
        <f>mgL!AM296/(12.011+2*15.999)</f>
        <v>0</v>
      </c>
      <c r="AN296" s="10">
        <f>mgL!AN296/(2*1.008+32.066)</f>
        <v>0</v>
      </c>
      <c r="AO296" s="10">
        <f>mgL!AO296/(12.011+4*1.008)</f>
        <v>0</v>
      </c>
      <c r="AP296" s="11" t="str">
        <f t="shared" si="10"/>
        <v>G*-FeMIX</v>
      </c>
      <c r="AQ296" s="3">
        <f t="shared" si="11"/>
        <v>0</v>
      </c>
    </row>
    <row r="297" spans="1:43" x14ac:dyDescent="0.25">
      <c r="A297" s="3">
        <f>mgL!A297</f>
        <v>294</v>
      </c>
      <c r="B297" s="3">
        <f>mgL!B297</f>
        <v>0</v>
      </c>
      <c r="C297" s="3">
        <f>mgL!C297</f>
        <v>0</v>
      </c>
      <c r="D297" s="3">
        <f>mgL!D297</f>
        <v>0</v>
      </c>
      <c r="E297" s="3">
        <f>mgL!E297</f>
        <v>0</v>
      </c>
      <c r="F297" s="3">
        <f>mgL!F297</f>
        <v>0</v>
      </c>
      <c r="G297" s="3">
        <f>mgL!G297</f>
        <v>0</v>
      </c>
      <c r="H297" s="3">
        <f>mgL!H297</f>
        <v>0</v>
      </c>
      <c r="I297" s="3">
        <f>mgL!I297</f>
        <v>0</v>
      </c>
      <c r="J297" s="3">
        <f>mgL!J297</f>
        <v>0</v>
      </c>
      <c r="K297" s="3">
        <f>mgL!K297</f>
        <v>0</v>
      </c>
      <c r="L297" s="3">
        <f>mgL!L297</f>
        <v>0</v>
      </c>
      <c r="M297" s="3">
        <f>IF(mgL!M297=0,7,mgL!M297)</f>
        <v>7</v>
      </c>
      <c r="N297" s="3">
        <f>IF(mgL!N297&lt;0.1,10,mgL!N297)</f>
        <v>10</v>
      </c>
      <c r="O297" s="4">
        <f>mgL!O297/22.989</f>
        <v>0</v>
      </c>
      <c r="P297" s="4">
        <f>mgL!P297/39.098</f>
        <v>0</v>
      </c>
      <c r="Q297" s="4">
        <f>mgL!Q297/24.305</f>
        <v>0</v>
      </c>
      <c r="R297" s="4">
        <f>mgL!R297/40.078</f>
        <v>0</v>
      </c>
      <c r="S297" s="4">
        <f>mgL!S297/(14.007+4*1.008)</f>
        <v>0</v>
      </c>
      <c r="T297" s="5">
        <f>mgL!T297/35.453</f>
        <v>0</v>
      </c>
      <c r="U297" s="5">
        <f>mgL!U297/(1.008+12.011+3*15.999)</f>
        <v>0</v>
      </c>
      <c r="V297" s="5">
        <f>mgL!V297/(12.011+3*15.999)</f>
        <v>0</v>
      </c>
      <c r="W297" s="5">
        <f>mgL!W297/(32.066+4*15.999)</f>
        <v>0</v>
      </c>
      <c r="X297" s="5">
        <f>mgL!X297/(14.007+3*15.999)</f>
        <v>0</v>
      </c>
      <c r="Y297" s="6">
        <f>mgL!Y297/(14.007+2*15.999)</f>
        <v>0</v>
      </c>
      <c r="Z297" s="6">
        <f>mgL!Z297/55.847</f>
        <v>0</v>
      </c>
      <c r="AA297" s="6">
        <f>mgL!AA297/54.931</f>
        <v>0</v>
      </c>
      <c r="AB297" s="6">
        <f>mgL!AB297/26.982</f>
        <v>0</v>
      </c>
      <c r="AC297" s="6">
        <f>mgL!AC297/(28.086+2*15.999)</f>
        <v>0</v>
      </c>
      <c r="AD297" s="6">
        <f>mgL!AD297/(30.974+4*15.999)</f>
        <v>0</v>
      </c>
      <c r="AE297" s="6">
        <f>mgL!AE297/30.974</f>
        <v>0</v>
      </c>
      <c r="AF297" s="6">
        <f>mgL!AF297/12.011</f>
        <v>0</v>
      </c>
      <c r="AG297" s="6">
        <f>mgL!AG297/18.998</f>
        <v>0</v>
      </c>
      <c r="AH297" s="6">
        <f>mgL!AH297/(32.066+1.008)</f>
        <v>0</v>
      </c>
      <c r="AI297" s="6">
        <f>mgL!AI297/207.2</f>
        <v>0</v>
      </c>
      <c r="AJ297" s="6">
        <f>mgL!AJ297/65.39</f>
        <v>0</v>
      </c>
      <c r="AK297" s="6">
        <f>mgL!AK297/112.411</f>
        <v>0</v>
      </c>
      <c r="AL297" s="10">
        <f>mgL!AL297/(2*15.999)</f>
        <v>0</v>
      </c>
      <c r="AM297" s="10">
        <f>mgL!AM297/(12.011+2*15.999)</f>
        <v>0</v>
      </c>
      <c r="AN297" s="10">
        <f>mgL!AN297/(2*1.008+32.066)</f>
        <v>0</v>
      </c>
      <c r="AO297" s="10">
        <f>mgL!AO297/(12.011+4*1.008)</f>
        <v>0</v>
      </c>
      <c r="AP297" s="11" t="str">
        <f t="shared" si="10"/>
        <v>G*-FeMIX</v>
      </c>
      <c r="AQ297" s="3">
        <f t="shared" si="11"/>
        <v>0</v>
      </c>
    </row>
    <row r="298" spans="1:43" x14ac:dyDescent="0.25">
      <c r="A298" s="3">
        <f>mgL!A298</f>
        <v>295</v>
      </c>
      <c r="B298" s="3">
        <f>mgL!B298</f>
        <v>0</v>
      </c>
      <c r="C298" s="3">
        <f>mgL!C298</f>
        <v>0</v>
      </c>
      <c r="D298" s="3">
        <f>mgL!D298</f>
        <v>0</v>
      </c>
      <c r="E298" s="3">
        <f>mgL!E298</f>
        <v>0</v>
      </c>
      <c r="F298" s="3">
        <f>mgL!F298</f>
        <v>0</v>
      </c>
      <c r="G298" s="3">
        <f>mgL!G298</f>
        <v>0</v>
      </c>
      <c r="H298" s="3">
        <f>mgL!H298</f>
        <v>0</v>
      </c>
      <c r="I298" s="3">
        <f>mgL!I298</f>
        <v>0</v>
      </c>
      <c r="J298" s="3">
        <f>mgL!J298</f>
        <v>0</v>
      </c>
      <c r="K298" s="3">
        <f>mgL!K298</f>
        <v>0</v>
      </c>
      <c r="L298" s="3">
        <f>mgL!L298</f>
        <v>0</v>
      </c>
      <c r="M298" s="3">
        <f>IF(mgL!M298=0,7,mgL!M298)</f>
        <v>7</v>
      </c>
      <c r="N298" s="3">
        <f>IF(mgL!N298&lt;0.1,10,mgL!N298)</f>
        <v>10</v>
      </c>
      <c r="O298" s="4">
        <f>mgL!O298/22.989</f>
        <v>0</v>
      </c>
      <c r="P298" s="4">
        <f>mgL!P298/39.098</f>
        <v>0</v>
      </c>
      <c r="Q298" s="4">
        <f>mgL!Q298/24.305</f>
        <v>0</v>
      </c>
      <c r="R298" s="4">
        <f>mgL!R298/40.078</f>
        <v>0</v>
      </c>
      <c r="S298" s="4">
        <f>mgL!S298/(14.007+4*1.008)</f>
        <v>0</v>
      </c>
      <c r="T298" s="5">
        <f>mgL!T298/35.453</f>
        <v>0</v>
      </c>
      <c r="U298" s="5">
        <f>mgL!U298/(1.008+12.011+3*15.999)</f>
        <v>0</v>
      </c>
      <c r="V298" s="5">
        <f>mgL!V298/(12.011+3*15.999)</f>
        <v>0</v>
      </c>
      <c r="W298" s="5">
        <f>mgL!W298/(32.066+4*15.999)</f>
        <v>0</v>
      </c>
      <c r="X298" s="5">
        <f>mgL!X298/(14.007+3*15.999)</f>
        <v>0</v>
      </c>
      <c r="Y298" s="6">
        <f>mgL!Y298/(14.007+2*15.999)</f>
        <v>0</v>
      </c>
      <c r="Z298" s="6">
        <f>mgL!Z298/55.847</f>
        <v>0</v>
      </c>
      <c r="AA298" s="6">
        <f>mgL!AA298/54.931</f>
        <v>0</v>
      </c>
      <c r="AB298" s="6">
        <f>mgL!AB298/26.982</f>
        <v>0</v>
      </c>
      <c r="AC298" s="6">
        <f>mgL!AC298/(28.086+2*15.999)</f>
        <v>0</v>
      </c>
      <c r="AD298" s="6">
        <f>mgL!AD298/(30.974+4*15.999)</f>
        <v>0</v>
      </c>
      <c r="AE298" s="6">
        <f>mgL!AE298/30.974</f>
        <v>0</v>
      </c>
      <c r="AF298" s="6">
        <f>mgL!AF298/12.011</f>
        <v>0</v>
      </c>
      <c r="AG298" s="6">
        <f>mgL!AG298/18.998</f>
        <v>0</v>
      </c>
      <c r="AH298" s="6">
        <f>mgL!AH298/(32.066+1.008)</f>
        <v>0</v>
      </c>
      <c r="AI298" s="6">
        <f>mgL!AI298/207.2</f>
        <v>0</v>
      </c>
      <c r="AJ298" s="6">
        <f>mgL!AJ298/65.39</f>
        <v>0</v>
      </c>
      <c r="AK298" s="6">
        <f>mgL!AK298/112.411</f>
        <v>0</v>
      </c>
      <c r="AL298" s="10">
        <f>mgL!AL298/(2*15.999)</f>
        <v>0</v>
      </c>
      <c r="AM298" s="10">
        <f>mgL!AM298/(12.011+2*15.999)</f>
        <v>0</v>
      </c>
      <c r="AN298" s="10">
        <f>mgL!AN298/(2*1.008+32.066)</f>
        <v>0</v>
      </c>
      <c r="AO298" s="10">
        <f>mgL!AO298/(12.011+4*1.008)</f>
        <v>0</v>
      </c>
      <c r="AP298" s="11" t="str">
        <f t="shared" si="10"/>
        <v>G*-FeMIX</v>
      </c>
      <c r="AQ298" s="3">
        <f t="shared" si="11"/>
        <v>0</v>
      </c>
    </row>
    <row r="299" spans="1:43" x14ac:dyDescent="0.25">
      <c r="A299" s="3">
        <f>mgL!A299</f>
        <v>296</v>
      </c>
      <c r="B299" s="3">
        <f>mgL!B299</f>
        <v>0</v>
      </c>
      <c r="C299" s="3">
        <f>mgL!C299</f>
        <v>0</v>
      </c>
      <c r="D299" s="3">
        <f>mgL!D299</f>
        <v>0</v>
      </c>
      <c r="E299" s="3">
        <f>mgL!E299</f>
        <v>0</v>
      </c>
      <c r="F299" s="3">
        <f>mgL!F299</f>
        <v>0</v>
      </c>
      <c r="G299" s="3">
        <f>mgL!G299</f>
        <v>0</v>
      </c>
      <c r="H299" s="3">
        <f>mgL!H299</f>
        <v>0</v>
      </c>
      <c r="I299" s="3">
        <f>mgL!I299</f>
        <v>0</v>
      </c>
      <c r="J299" s="3">
        <f>mgL!J299</f>
        <v>0</v>
      </c>
      <c r="K299" s="3">
        <f>mgL!K299</f>
        <v>0</v>
      </c>
      <c r="L299" s="3">
        <f>mgL!L299</f>
        <v>0</v>
      </c>
      <c r="M299" s="3">
        <f>IF(mgL!M299=0,7,mgL!M299)</f>
        <v>7</v>
      </c>
      <c r="N299" s="3">
        <f>IF(mgL!N299&lt;0.1,10,mgL!N299)</f>
        <v>10</v>
      </c>
      <c r="O299" s="4">
        <f>mgL!O299/22.989</f>
        <v>0</v>
      </c>
      <c r="P299" s="4">
        <f>mgL!P299/39.098</f>
        <v>0</v>
      </c>
      <c r="Q299" s="4">
        <f>mgL!Q299/24.305</f>
        <v>0</v>
      </c>
      <c r="R299" s="4">
        <f>mgL!R299/40.078</f>
        <v>0</v>
      </c>
      <c r="S299" s="4">
        <f>mgL!S299/(14.007+4*1.008)</f>
        <v>0</v>
      </c>
      <c r="T299" s="5">
        <f>mgL!T299/35.453</f>
        <v>0</v>
      </c>
      <c r="U299" s="5">
        <f>mgL!U299/(1.008+12.011+3*15.999)</f>
        <v>0</v>
      </c>
      <c r="V299" s="5">
        <f>mgL!V299/(12.011+3*15.999)</f>
        <v>0</v>
      </c>
      <c r="W299" s="5">
        <f>mgL!W299/(32.066+4*15.999)</f>
        <v>0</v>
      </c>
      <c r="X299" s="5">
        <f>mgL!X299/(14.007+3*15.999)</f>
        <v>0</v>
      </c>
      <c r="Y299" s="6">
        <f>mgL!Y299/(14.007+2*15.999)</f>
        <v>0</v>
      </c>
      <c r="Z299" s="6">
        <f>mgL!Z299/55.847</f>
        <v>0</v>
      </c>
      <c r="AA299" s="6">
        <f>mgL!AA299/54.931</f>
        <v>0</v>
      </c>
      <c r="AB299" s="6">
        <f>mgL!AB299/26.982</f>
        <v>0</v>
      </c>
      <c r="AC299" s="6">
        <f>mgL!AC299/(28.086+2*15.999)</f>
        <v>0</v>
      </c>
      <c r="AD299" s="6">
        <f>mgL!AD299/(30.974+4*15.999)</f>
        <v>0</v>
      </c>
      <c r="AE299" s="6">
        <f>mgL!AE299/30.974</f>
        <v>0</v>
      </c>
      <c r="AF299" s="6">
        <f>mgL!AF299/12.011</f>
        <v>0</v>
      </c>
      <c r="AG299" s="6">
        <f>mgL!AG299/18.998</f>
        <v>0</v>
      </c>
      <c r="AH299" s="6">
        <f>mgL!AH299/(32.066+1.008)</f>
        <v>0</v>
      </c>
      <c r="AI299" s="6">
        <f>mgL!AI299/207.2</f>
        <v>0</v>
      </c>
      <c r="AJ299" s="6">
        <f>mgL!AJ299/65.39</f>
        <v>0</v>
      </c>
      <c r="AK299" s="6">
        <f>mgL!AK299/112.411</f>
        <v>0</v>
      </c>
      <c r="AL299" s="10">
        <f>mgL!AL299/(2*15.999)</f>
        <v>0</v>
      </c>
      <c r="AM299" s="10">
        <f>mgL!AM299/(12.011+2*15.999)</f>
        <v>0</v>
      </c>
      <c r="AN299" s="10">
        <f>mgL!AN299/(2*1.008+32.066)</f>
        <v>0</v>
      </c>
      <c r="AO299" s="10">
        <f>mgL!AO299/(12.011+4*1.008)</f>
        <v>0</v>
      </c>
      <c r="AP299" s="11" t="str">
        <f t="shared" si="10"/>
        <v>G*-FeMIX</v>
      </c>
      <c r="AQ299" s="3">
        <f t="shared" si="11"/>
        <v>0</v>
      </c>
    </row>
    <row r="300" spans="1:43" x14ac:dyDescent="0.25">
      <c r="A300" s="3">
        <f>mgL!A300</f>
        <v>297</v>
      </c>
      <c r="B300" s="3">
        <f>mgL!B300</f>
        <v>0</v>
      </c>
      <c r="C300" s="3">
        <f>mgL!C300</f>
        <v>0</v>
      </c>
      <c r="D300" s="3">
        <f>mgL!D300</f>
        <v>0</v>
      </c>
      <c r="E300" s="3">
        <f>mgL!E300</f>
        <v>0</v>
      </c>
      <c r="F300" s="3">
        <f>mgL!F300</f>
        <v>0</v>
      </c>
      <c r="G300" s="3">
        <f>mgL!G300</f>
        <v>0</v>
      </c>
      <c r="H300" s="3">
        <f>mgL!H300</f>
        <v>0</v>
      </c>
      <c r="I300" s="3">
        <f>mgL!I300</f>
        <v>0</v>
      </c>
      <c r="J300" s="3">
        <f>mgL!J300</f>
        <v>0</v>
      </c>
      <c r="K300" s="3">
        <f>mgL!K300</f>
        <v>0</v>
      </c>
      <c r="L300" s="3">
        <f>mgL!L300</f>
        <v>0</v>
      </c>
      <c r="M300" s="3">
        <f>IF(mgL!M300=0,7,mgL!M300)</f>
        <v>7</v>
      </c>
      <c r="N300" s="3">
        <f>IF(mgL!N300&lt;0.1,10,mgL!N300)</f>
        <v>10</v>
      </c>
      <c r="O300" s="4">
        <f>mgL!O300/22.989</f>
        <v>0</v>
      </c>
      <c r="P300" s="4">
        <f>mgL!P300/39.098</f>
        <v>0</v>
      </c>
      <c r="Q300" s="4">
        <f>mgL!Q300/24.305</f>
        <v>0</v>
      </c>
      <c r="R300" s="4">
        <f>mgL!R300/40.078</f>
        <v>0</v>
      </c>
      <c r="S300" s="4">
        <f>mgL!S300/(14.007+4*1.008)</f>
        <v>0</v>
      </c>
      <c r="T300" s="5">
        <f>mgL!T300/35.453</f>
        <v>0</v>
      </c>
      <c r="U300" s="5">
        <f>mgL!U300/(1.008+12.011+3*15.999)</f>
        <v>0</v>
      </c>
      <c r="V300" s="5">
        <f>mgL!V300/(12.011+3*15.999)</f>
        <v>0</v>
      </c>
      <c r="W300" s="5">
        <f>mgL!W300/(32.066+4*15.999)</f>
        <v>0</v>
      </c>
      <c r="X300" s="5">
        <f>mgL!X300/(14.007+3*15.999)</f>
        <v>0</v>
      </c>
      <c r="Y300" s="6">
        <f>mgL!Y300/(14.007+2*15.999)</f>
        <v>0</v>
      </c>
      <c r="Z300" s="6">
        <f>mgL!Z300/55.847</f>
        <v>0</v>
      </c>
      <c r="AA300" s="6">
        <f>mgL!AA300/54.931</f>
        <v>0</v>
      </c>
      <c r="AB300" s="6">
        <f>mgL!AB300/26.982</f>
        <v>0</v>
      </c>
      <c r="AC300" s="6">
        <f>mgL!AC300/(28.086+2*15.999)</f>
        <v>0</v>
      </c>
      <c r="AD300" s="6">
        <f>mgL!AD300/(30.974+4*15.999)</f>
        <v>0</v>
      </c>
      <c r="AE300" s="6">
        <f>mgL!AE300/30.974</f>
        <v>0</v>
      </c>
      <c r="AF300" s="6">
        <f>mgL!AF300/12.011</f>
        <v>0</v>
      </c>
      <c r="AG300" s="6">
        <f>mgL!AG300/18.998</f>
        <v>0</v>
      </c>
      <c r="AH300" s="6">
        <f>mgL!AH300/(32.066+1.008)</f>
        <v>0</v>
      </c>
      <c r="AI300" s="6">
        <f>mgL!AI300/207.2</f>
        <v>0</v>
      </c>
      <c r="AJ300" s="6">
        <f>mgL!AJ300/65.39</f>
        <v>0</v>
      </c>
      <c r="AK300" s="6">
        <f>mgL!AK300/112.411</f>
        <v>0</v>
      </c>
      <c r="AL300" s="10">
        <f>mgL!AL300/(2*15.999)</f>
        <v>0</v>
      </c>
      <c r="AM300" s="10">
        <f>mgL!AM300/(12.011+2*15.999)</f>
        <v>0</v>
      </c>
      <c r="AN300" s="10">
        <f>mgL!AN300/(2*1.008+32.066)</f>
        <v>0</v>
      </c>
      <c r="AO300" s="10">
        <f>mgL!AO300/(12.011+4*1.008)</f>
        <v>0</v>
      </c>
      <c r="AP300" s="11" t="str">
        <f t="shared" si="10"/>
        <v>G*-FeMIX</v>
      </c>
      <c r="AQ300" s="3">
        <f t="shared" si="11"/>
        <v>0</v>
      </c>
    </row>
    <row r="301" spans="1:43" x14ac:dyDescent="0.25">
      <c r="A301" s="3">
        <f>mgL!A301</f>
        <v>298</v>
      </c>
      <c r="B301" s="3">
        <f>mgL!B301</f>
        <v>0</v>
      </c>
      <c r="C301" s="3">
        <f>mgL!C301</f>
        <v>0</v>
      </c>
      <c r="D301" s="3">
        <f>mgL!D301</f>
        <v>0</v>
      </c>
      <c r="E301" s="3">
        <f>mgL!E301</f>
        <v>0</v>
      </c>
      <c r="F301" s="3">
        <f>mgL!F301</f>
        <v>0</v>
      </c>
      <c r="G301" s="3">
        <f>mgL!G301</f>
        <v>0</v>
      </c>
      <c r="H301" s="3">
        <f>mgL!H301</f>
        <v>0</v>
      </c>
      <c r="I301" s="3">
        <f>mgL!I301</f>
        <v>0</v>
      </c>
      <c r="J301" s="3">
        <f>mgL!J301</f>
        <v>0</v>
      </c>
      <c r="K301" s="3">
        <f>mgL!K301</f>
        <v>0</v>
      </c>
      <c r="L301" s="3">
        <f>mgL!L301</f>
        <v>0</v>
      </c>
      <c r="M301" s="3">
        <f>IF(mgL!M301=0,7,mgL!M301)</f>
        <v>7</v>
      </c>
      <c r="N301" s="3">
        <f>IF(mgL!N301&lt;0.1,10,mgL!N301)</f>
        <v>10</v>
      </c>
      <c r="O301" s="4">
        <f>mgL!O301/22.989</f>
        <v>0</v>
      </c>
      <c r="P301" s="4">
        <f>mgL!P301/39.098</f>
        <v>0</v>
      </c>
      <c r="Q301" s="4">
        <f>mgL!Q301/24.305</f>
        <v>0</v>
      </c>
      <c r="R301" s="4">
        <f>mgL!R301/40.078</f>
        <v>0</v>
      </c>
      <c r="S301" s="4">
        <f>mgL!S301/(14.007+4*1.008)</f>
        <v>0</v>
      </c>
      <c r="T301" s="5">
        <f>mgL!T301/35.453</f>
        <v>0</v>
      </c>
      <c r="U301" s="5">
        <f>mgL!U301/(1.008+12.011+3*15.999)</f>
        <v>0</v>
      </c>
      <c r="V301" s="5">
        <f>mgL!V301/(12.011+3*15.999)</f>
        <v>0</v>
      </c>
      <c r="W301" s="5">
        <f>mgL!W301/(32.066+4*15.999)</f>
        <v>0</v>
      </c>
      <c r="X301" s="5">
        <f>mgL!X301/(14.007+3*15.999)</f>
        <v>0</v>
      </c>
      <c r="Y301" s="6">
        <f>mgL!Y301/(14.007+2*15.999)</f>
        <v>0</v>
      </c>
      <c r="Z301" s="6">
        <f>mgL!Z301/55.847</f>
        <v>0</v>
      </c>
      <c r="AA301" s="6">
        <f>mgL!AA301/54.931</f>
        <v>0</v>
      </c>
      <c r="AB301" s="6">
        <f>mgL!AB301/26.982</f>
        <v>0</v>
      </c>
      <c r="AC301" s="6">
        <f>mgL!AC301/(28.086+2*15.999)</f>
        <v>0</v>
      </c>
      <c r="AD301" s="6">
        <f>mgL!AD301/(30.974+4*15.999)</f>
        <v>0</v>
      </c>
      <c r="AE301" s="6">
        <f>mgL!AE301/30.974</f>
        <v>0</v>
      </c>
      <c r="AF301" s="6">
        <f>mgL!AF301/12.011</f>
        <v>0</v>
      </c>
      <c r="AG301" s="6">
        <f>mgL!AG301/18.998</f>
        <v>0</v>
      </c>
      <c r="AH301" s="6">
        <f>mgL!AH301/(32.066+1.008)</f>
        <v>0</v>
      </c>
      <c r="AI301" s="6">
        <f>mgL!AI301/207.2</f>
        <v>0</v>
      </c>
      <c r="AJ301" s="6">
        <f>mgL!AJ301/65.39</f>
        <v>0</v>
      </c>
      <c r="AK301" s="6">
        <f>mgL!AK301/112.411</f>
        <v>0</v>
      </c>
      <c r="AL301" s="10">
        <f>mgL!AL301/(2*15.999)</f>
        <v>0</v>
      </c>
      <c r="AM301" s="10">
        <f>mgL!AM301/(12.011+2*15.999)</f>
        <v>0</v>
      </c>
      <c r="AN301" s="10">
        <f>mgL!AN301/(2*1.008+32.066)</f>
        <v>0</v>
      </c>
      <c r="AO301" s="10">
        <f>mgL!AO301/(12.011+4*1.008)</f>
        <v>0</v>
      </c>
      <c r="AP301" s="11" t="str">
        <f t="shared" si="10"/>
        <v>G*-FeMIX</v>
      </c>
      <c r="AQ301" s="3">
        <f t="shared" si="11"/>
        <v>0</v>
      </c>
    </row>
    <row r="302" spans="1:43" x14ac:dyDescent="0.25">
      <c r="A302" s="3">
        <f>mgL!A302</f>
        <v>299</v>
      </c>
      <c r="B302" s="3">
        <f>mgL!B302</f>
        <v>0</v>
      </c>
      <c r="C302" s="3">
        <f>mgL!C302</f>
        <v>0</v>
      </c>
      <c r="D302" s="3">
        <f>mgL!D302</f>
        <v>0</v>
      </c>
      <c r="E302" s="3">
        <f>mgL!E302</f>
        <v>0</v>
      </c>
      <c r="F302" s="3">
        <f>mgL!F302</f>
        <v>0</v>
      </c>
      <c r="G302" s="3">
        <f>mgL!G302</f>
        <v>0</v>
      </c>
      <c r="H302" s="3">
        <f>mgL!H302</f>
        <v>0</v>
      </c>
      <c r="I302" s="3">
        <f>mgL!I302</f>
        <v>0</v>
      </c>
      <c r="J302" s="3">
        <f>mgL!J302</f>
        <v>0</v>
      </c>
      <c r="K302" s="3">
        <f>mgL!K302</f>
        <v>0</v>
      </c>
      <c r="L302" s="3">
        <f>mgL!L302</f>
        <v>0</v>
      </c>
      <c r="M302" s="3">
        <f>IF(mgL!M302=0,7,mgL!M302)</f>
        <v>7</v>
      </c>
      <c r="N302" s="3">
        <f>IF(mgL!N302&lt;0.1,10,mgL!N302)</f>
        <v>10</v>
      </c>
      <c r="O302" s="4">
        <f>mgL!O302/22.989</f>
        <v>0</v>
      </c>
      <c r="P302" s="4">
        <f>mgL!P302/39.098</f>
        <v>0</v>
      </c>
      <c r="Q302" s="4">
        <f>mgL!Q302/24.305</f>
        <v>0</v>
      </c>
      <c r="R302" s="4">
        <f>mgL!R302/40.078</f>
        <v>0</v>
      </c>
      <c r="S302" s="4">
        <f>mgL!S302/(14.007+4*1.008)</f>
        <v>0</v>
      </c>
      <c r="T302" s="5">
        <f>mgL!T302/35.453</f>
        <v>0</v>
      </c>
      <c r="U302" s="5">
        <f>mgL!U302/(1.008+12.011+3*15.999)</f>
        <v>0</v>
      </c>
      <c r="V302" s="5">
        <f>mgL!V302/(12.011+3*15.999)</f>
        <v>0</v>
      </c>
      <c r="W302" s="5">
        <f>mgL!W302/(32.066+4*15.999)</f>
        <v>0</v>
      </c>
      <c r="X302" s="5">
        <f>mgL!X302/(14.007+3*15.999)</f>
        <v>0</v>
      </c>
      <c r="Y302" s="6">
        <f>mgL!Y302/(14.007+2*15.999)</f>
        <v>0</v>
      </c>
      <c r="Z302" s="6">
        <f>mgL!Z302/55.847</f>
        <v>0</v>
      </c>
      <c r="AA302" s="6">
        <f>mgL!AA302/54.931</f>
        <v>0</v>
      </c>
      <c r="AB302" s="6">
        <f>mgL!AB302/26.982</f>
        <v>0</v>
      </c>
      <c r="AC302" s="6">
        <f>mgL!AC302/(28.086+2*15.999)</f>
        <v>0</v>
      </c>
      <c r="AD302" s="6">
        <f>mgL!AD302/(30.974+4*15.999)</f>
        <v>0</v>
      </c>
      <c r="AE302" s="6">
        <f>mgL!AE302/30.974</f>
        <v>0</v>
      </c>
      <c r="AF302" s="6">
        <f>mgL!AF302/12.011</f>
        <v>0</v>
      </c>
      <c r="AG302" s="6">
        <f>mgL!AG302/18.998</f>
        <v>0</v>
      </c>
      <c r="AH302" s="6">
        <f>mgL!AH302/(32.066+1.008)</f>
        <v>0</v>
      </c>
      <c r="AI302" s="6">
        <f>mgL!AI302/207.2</f>
        <v>0</v>
      </c>
      <c r="AJ302" s="6">
        <f>mgL!AJ302/65.39</f>
        <v>0</v>
      </c>
      <c r="AK302" s="6">
        <f>mgL!AK302/112.411</f>
        <v>0</v>
      </c>
      <c r="AL302" s="10">
        <f>mgL!AL302/(2*15.999)</f>
        <v>0</v>
      </c>
      <c r="AM302" s="10">
        <f>mgL!AM302/(12.011+2*15.999)</f>
        <v>0</v>
      </c>
      <c r="AN302" s="10">
        <f>mgL!AN302/(2*1.008+32.066)</f>
        <v>0</v>
      </c>
      <c r="AO302" s="10">
        <f>mgL!AO302/(12.011+4*1.008)</f>
        <v>0</v>
      </c>
      <c r="AP302" s="11" t="str">
        <f t="shared" si="10"/>
        <v>G*-FeMIX</v>
      </c>
      <c r="AQ302" s="3">
        <f t="shared" si="11"/>
        <v>0</v>
      </c>
    </row>
    <row r="303" spans="1:43" x14ac:dyDescent="0.25">
      <c r="A303" s="3">
        <f>mgL!A303</f>
        <v>300</v>
      </c>
      <c r="B303" s="3">
        <f>mgL!B303</f>
        <v>0</v>
      </c>
      <c r="C303" s="3">
        <f>mgL!C303</f>
        <v>0</v>
      </c>
      <c r="D303" s="3">
        <f>mgL!D303</f>
        <v>0</v>
      </c>
      <c r="E303" s="3">
        <f>mgL!E303</f>
        <v>0</v>
      </c>
      <c r="F303" s="3">
        <f>mgL!F303</f>
        <v>0</v>
      </c>
      <c r="G303" s="3">
        <f>mgL!G303</f>
        <v>0</v>
      </c>
      <c r="H303" s="3">
        <f>mgL!H303</f>
        <v>0</v>
      </c>
      <c r="I303" s="3">
        <f>mgL!I303</f>
        <v>0</v>
      </c>
      <c r="J303" s="3">
        <f>mgL!J303</f>
        <v>0</v>
      </c>
      <c r="K303" s="3">
        <f>mgL!K303</f>
        <v>0</v>
      </c>
      <c r="L303" s="3">
        <f>mgL!L303</f>
        <v>0</v>
      </c>
      <c r="M303" s="3">
        <f>IF(mgL!M303=0,7,mgL!M303)</f>
        <v>7</v>
      </c>
      <c r="N303" s="3">
        <f>IF(mgL!N303&lt;0.1,10,mgL!N303)</f>
        <v>10</v>
      </c>
      <c r="O303" s="4">
        <f>mgL!O303/22.989</f>
        <v>0</v>
      </c>
      <c r="P303" s="4">
        <f>mgL!P303/39.098</f>
        <v>0</v>
      </c>
      <c r="Q303" s="4">
        <f>mgL!Q303/24.305</f>
        <v>0</v>
      </c>
      <c r="R303" s="4">
        <f>mgL!R303/40.078</f>
        <v>0</v>
      </c>
      <c r="S303" s="4">
        <f>mgL!S303/(14.007+4*1.008)</f>
        <v>0</v>
      </c>
      <c r="T303" s="5">
        <f>mgL!T303/35.453</f>
        <v>0</v>
      </c>
      <c r="U303" s="5">
        <f>mgL!U303/(1.008+12.011+3*15.999)</f>
        <v>0</v>
      </c>
      <c r="V303" s="5">
        <f>mgL!V303/(12.011+3*15.999)</f>
        <v>0</v>
      </c>
      <c r="W303" s="5">
        <f>mgL!W303/(32.066+4*15.999)</f>
        <v>0</v>
      </c>
      <c r="X303" s="5">
        <f>mgL!X303/(14.007+3*15.999)</f>
        <v>0</v>
      </c>
      <c r="Y303" s="6">
        <f>mgL!Y303/(14.007+2*15.999)</f>
        <v>0</v>
      </c>
      <c r="Z303" s="6">
        <f>mgL!Z303/55.847</f>
        <v>0</v>
      </c>
      <c r="AA303" s="6">
        <f>mgL!AA303/54.931</f>
        <v>0</v>
      </c>
      <c r="AB303" s="6">
        <f>mgL!AB303/26.982</f>
        <v>0</v>
      </c>
      <c r="AC303" s="6">
        <f>mgL!AC303/(28.086+2*15.999)</f>
        <v>0</v>
      </c>
      <c r="AD303" s="6">
        <f>mgL!AD303/(30.974+4*15.999)</f>
        <v>0</v>
      </c>
      <c r="AE303" s="6">
        <f>mgL!AE303/30.974</f>
        <v>0</v>
      </c>
      <c r="AF303" s="6">
        <f>mgL!AF303/12.011</f>
        <v>0</v>
      </c>
      <c r="AG303" s="6">
        <f>mgL!AG303/18.998</f>
        <v>0</v>
      </c>
      <c r="AH303" s="6">
        <f>mgL!AH303/(32.066+1.008)</f>
        <v>0</v>
      </c>
      <c r="AI303" s="6">
        <f>mgL!AI303/207.2</f>
        <v>0</v>
      </c>
      <c r="AJ303" s="6">
        <f>mgL!AJ303/65.39</f>
        <v>0</v>
      </c>
      <c r="AK303" s="6">
        <f>mgL!AK303/112.411</f>
        <v>0</v>
      </c>
      <c r="AL303" s="10">
        <f>mgL!AL303/(2*15.999)</f>
        <v>0</v>
      </c>
      <c r="AM303" s="10">
        <f>mgL!AM303/(12.011+2*15.999)</f>
        <v>0</v>
      </c>
      <c r="AN303" s="10">
        <f>mgL!AN303/(2*1.008+32.066)</f>
        <v>0</v>
      </c>
      <c r="AO303" s="10">
        <f>mgL!AO303/(12.011+4*1.008)</f>
        <v>0</v>
      </c>
      <c r="AP303" s="11" t="str">
        <f t="shared" si="10"/>
        <v>G*-FeMIX</v>
      </c>
      <c r="AQ303" s="3">
        <f t="shared" si="11"/>
        <v>0</v>
      </c>
    </row>
    <row r="304" spans="1:43" x14ac:dyDescent="0.25">
      <c r="A304" s="3">
        <f>mgL!A304</f>
        <v>301</v>
      </c>
      <c r="B304" s="3">
        <f>mgL!B304</f>
        <v>0</v>
      </c>
      <c r="C304" s="3">
        <f>mgL!C304</f>
        <v>0</v>
      </c>
      <c r="D304" s="3">
        <f>mgL!D304</f>
        <v>0</v>
      </c>
      <c r="E304" s="3">
        <f>mgL!E304</f>
        <v>0</v>
      </c>
      <c r="F304" s="3">
        <f>mgL!F304</f>
        <v>0</v>
      </c>
      <c r="G304" s="3">
        <f>mgL!G304</f>
        <v>0</v>
      </c>
      <c r="H304" s="3">
        <f>mgL!H304</f>
        <v>0</v>
      </c>
      <c r="I304" s="3">
        <f>mgL!I304</f>
        <v>0</v>
      </c>
      <c r="J304" s="3">
        <f>mgL!J304</f>
        <v>0</v>
      </c>
      <c r="K304" s="3">
        <f>mgL!K304</f>
        <v>0</v>
      </c>
      <c r="L304" s="3">
        <f>mgL!L304</f>
        <v>0</v>
      </c>
      <c r="M304" s="3">
        <f>IF(mgL!M304=0,7,mgL!M304)</f>
        <v>7</v>
      </c>
      <c r="N304" s="3">
        <f>IF(mgL!N304&lt;0.1,10,mgL!N304)</f>
        <v>10</v>
      </c>
      <c r="O304" s="4">
        <f>mgL!O304/22.989</f>
        <v>0</v>
      </c>
      <c r="P304" s="4">
        <f>mgL!P304/39.098</f>
        <v>0</v>
      </c>
      <c r="Q304" s="4">
        <f>mgL!Q304/24.305</f>
        <v>0</v>
      </c>
      <c r="R304" s="4">
        <f>mgL!R304/40.078</f>
        <v>0</v>
      </c>
      <c r="S304" s="4">
        <f>mgL!S304/(14.007+4*1.008)</f>
        <v>0</v>
      </c>
      <c r="T304" s="5">
        <f>mgL!T304/35.453</f>
        <v>0</v>
      </c>
      <c r="U304" s="5">
        <f>mgL!U304/(1.008+12.011+3*15.999)</f>
        <v>0</v>
      </c>
      <c r="V304" s="5">
        <f>mgL!V304/(12.011+3*15.999)</f>
        <v>0</v>
      </c>
      <c r="W304" s="5">
        <f>mgL!W304/(32.066+4*15.999)</f>
        <v>0</v>
      </c>
      <c r="X304" s="5">
        <f>mgL!X304/(14.007+3*15.999)</f>
        <v>0</v>
      </c>
      <c r="Y304" s="6">
        <f>mgL!Y304/(14.007+2*15.999)</f>
        <v>0</v>
      </c>
      <c r="Z304" s="6">
        <f>mgL!Z304/55.847</f>
        <v>0</v>
      </c>
      <c r="AA304" s="6">
        <f>mgL!AA304/54.931</f>
        <v>0</v>
      </c>
      <c r="AB304" s="6">
        <f>mgL!AB304/26.982</f>
        <v>0</v>
      </c>
      <c r="AC304" s="6">
        <f>mgL!AC304/(28.086+2*15.999)</f>
        <v>0</v>
      </c>
      <c r="AD304" s="6">
        <f>mgL!AD304/(30.974+4*15.999)</f>
        <v>0</v>
      </c>
      <c r="AE304" s="6">
        <f>mgL!AE304/30.974</f>
        <v>0</v>
      </c>
      <c r="AF304" s="6">
        <f>mgL!AF304/12.011</f>
        <v>0</v>
      </c>
      <c r="AG304" s="6">
        <f>mgL!AG304/18.998</f>
        <v>0</v>
      </c>
      <c r="AH304" s="6">
        <f>mgL!AH304/(32.066+1.008)</f>
        <v>0</v>
      </c>
      <c r="AI304" s="6">
        <f>mgL!AI304/207.2</f>
        <v>0</v>
      </c>
      <c r="AJ304" s="6">
        <f>mgL!AJ304/65.39</f>
        <v>0</v>
      </c>
      <c r="AK304" s="6">
        <f>mgL!AK304/112.411</f>
        <v>0</v>
      </c>
      <c r="AL304" s="10">
        <f>mgL!AL304/(2*15.999)</f>
        <v>0</v>
      </c>
      <c r="AM304" s="10">
        <f>mgL!AM304/(12.011+2*15.999)</f>
        <v>0</v>
      </c>
      <c r="AN304" s="10">
        <f>mgL!AN304/(2*1.008+32.066)</f>
        <v>0</v>
      </c>
      <c r="AO304" s="10">
        <f>mgL!AO304/(12.011+4*1.008)</f>
        <v>0</v>
      </c>
      <c r="AP304" s="11" t="str">
        <f t="shared" si="10"/>
        <v>G*-FeMIX</v>
      </c>
      <c r="AQ304" s="3">
        <f t="shared" si="11"/>
        <v>0</v>
      </c>
    </row>
    <row r="305" spans="1:43" x14ac:dyDescent="0.25">
      <c r="A305" s="3">
        <f>mgL!A305</f>
        <v>302</v>
      </c>
      <c r="B305" s="3">
        <f>mgL!B305</f>
        <v>0</v>
      </c>
      <c r="C305" s="3">
        <f>mgL!C305</f>
        <v>0</v>
      </c>
      <c r="D305" s="3">
        <f>mgL!D305</f>
        <v>0</v>
      </c>
      <c r="E305" s="3">
        <f>mgL!E305</f>
        <v>0</v>
      </c>
      <c r="F305" s="3">
        <f>mgL!F305</f>
        <v>0</v>
      </c>
      <c r="G305" s="3">
        <f>mgL!G305</f>
        <v>0</v>
      </c>
      <c r="H305" s="3">
        <f>mgL!H305</f>
        <v>0</v>
      </c>
      <c r="I305" s="3">
        <f>mgL!I305</f>
        <v>0</v>
      </c>
      <c r="J305" s="3">
        <f>mgL!J305</f>
        <v>0</v>
      </c>
      <c r="K305" s="3">
        <f>mgL!K305</f>
        <v>0</v>
      </c>
      <c r="L305" s="3">
        <f>mgL!L305</f>
        <v>0</v>
      </c>
      <c r="M305" s="3">
        <f>IF(mgL!M305=0,7,mgL!M305)</f>
        <v>7</v>
      </c>
      <c r="N305" s="3">
        <f>IF(mgL!N305&lt;0.1,10,mgL!N305)</f>
        <v>10</v>
      </c>
      <c r="O305" s="4">
        <f>mgL!O305/22.989</f>
        <v>0</v>
      </c>
      <c r="P305" s="4">
        <f>mgL!P305/39.098</f>
        <v>0</v>
      </c>
      <c r="Q305" s="4">
        <f>mgL!Q305/24.305</f>
        <v>0</v>
      </c>
      <c r="R305" s="4">
        <f>mgL!R305/40.078</f>
        <v>0</v>
      </c>
      <c r="S305" s="4">
        <f>mgL!S305/(14.007+4*1.008)</f>
        <v>0</v>
      </c>
      <c r="T305" s="5">
        <f>mgL!T305/35.453</f>
        <v>0</v>
      </c>
      <c r="U305" s="5">
        <f>mgL!U305/(1.008+12.011+3*15.999)</f>
        <v>0</v>
      </c>
      <c r="V305" s="5">
        <f>mgL!V305/(12.011+3*15.999)</f>
        <v>0</v>
      </c>
      <c r="W305" s="5">
        <f>mgL!W305/(32.066+4*15.999)</f>
        <v>0</v>
      </c>
      <c r="X305" s="5">
        <f>mgL!X305/(14.007+3*15.999)</f>
        <v>0</v>
      </c>
      <c r="Y305" s="6">
        <f>mgL!Y305/(14.007+2*15.999)</f>
        <v>0</v>
      </c>
      <c r="Z305" s="6">
        <f>mgL!Z305/55.847</f>
        <v>0</v>
      </c>
      <c r="AA305" s="6">
        <f>mgL!AA305/54.931</f>
        <v>0</v>
      </c>
      <c r="AB305" s="6">
        <f>mgL!AB305/26.982</f>
        <v>0</v>
      </c>
      <c r="AC305" s="6">
        <f>mgL!AC305/(28.086+2*15.999)</f>
        <v>0</v>
      </c>
      <c r="AD305" s="6">
        <f>mgL!AD305/(30.974+4*15.999)</f>
        <v>0</v>
      </c>
      <c r="AE305" s="6">
        <f>mgL!AE305/30.974</f>
        <v>0</v>
      </c>
      <c r="AF305" s="6">
        <f>mgL!AF305/12.011</f>
        <v>0</v>
      </c>
      <c r="AG305" s="6">
        <f>mgL!AG305/18.998</f>
        <v>0</v>
      </c>
      <c r="AH305" s="6">
        <f>mgL!AH305/(32.066+1.008)</f>
        <v>0</v>
      </c>
      <c r="AI305" s="6">
        <f>mgL!AI305/207.2</f>
        <v>0</v>
      </c>
      <c r="AJ305" s="6">
        <f>mgL!AJ305/65.39</f>
        <v>0</v>
      </c>
      <c r="AK305" s="6">
        <f>mgL!AK305/112.411</f>
        <v>0</v>
      </c>
      <c r="AL305" s="10">
        <f>mgL!AL305/(2*15.999)</f>
        <v>0</v>
      </c>
      <c r="AM305" s="10">
        <f>mgL!AM305/(12.011+2*15.999)</f>
        <v>0</v>
      </c>
      <c r="AN305" s="10">
        <f>mgL!AN305/(2*1.008+32.066)</f>
        <v>0</v>
      </c>
      <c r="AO305" s="10">
        <f>mgL!AO305/(12.011+4*1.008)</f>
        <v>0</v>
      </c>
      <c r="AP305" s="11" t="str">
        <f t="shared" si="10"/>
        <v>G*-FeMIX</v>
      </c>
      <c r="AQ305" s="3">
        <f t="shared" si="11"/>
        <v>0</v>
      </c>
    </row>
    <row r="306" spans="1:43" x14ac:dyDescent="0.25">
      <c r="A306" s="3">
        <f>mgL!A306</f>
        <v>303</v>
      </c>
      <c r="B306" s="3">
        <f>mgL!B306</f>
        <v>0</v>
      </c>
      <c r="C306" s="3">
        <f>mgL!C306</f>
        <v>0</v>
      </c>
      <c r="D306" s="3">
        <f>mgL!D306</f>
        <v>0</v>
      </c>
      <c r="E306" s="3">
        <f>mgL!E306</f>
        <v>0</v>
      </c>
      <c r="F306" s="3">
        <f>mgL!F306</f>
        <v>0</v>
      </c>
      <c r="G306" s="3">
        <f>mgL!G306</f>
        <v>0</v>
      </c>
      <c r="H306" s="3">
        <f>mgL!H306</f>
        <v>0</v>
      </c>
      <c r="I306" s="3">
        <f>mgL!I306</f>
        <v>0</v>
      </c>
      <c r="J306" s="3">
        <f>mgL!J306</f>
        <v>0</v>
      </c>
      <c r="K306" s="3">
        <f>mgL!K306</f>
        <v>0</v>
      </c>
      <c r="L306" s="3">
        <f>mgL!L306</f>
        <v>0</v>
      </c>
      <c r="M306" s="3">
        <f>IF(mgL!M306=0,7,mgL!M306)</f>
        <v>7</v>
      </c>
      <c r="N306" s="3">
        <f>IF(mgL!N306&lt;0.1,10,mgL!N306)</f>
        <v>10</v>
      </c>
      <c r="O306" s="4">
        <f>mgL!O306/22.989</f>
        <v>0</v>
      </c>
      <c r="P306" s="4">
        <f>mgL!P306/39.098</f>
        <v>0</v>
      </c>
      <c r="Q306" s="4">
        <f>mgL!Q306/24.305</f>
        <v>0</v>
      </c>
      <c r="R306" s="4">
        <f>mgL!R306/40.078</f>
        <v>0</v>
      </c>
      <c r="S306" s="4">
        <f>mgL!S306/(14.007+4*1.008)</f>
        <v>0</v>
      </c>
      <c r="T306" s="5">
        <f>mgL!T306/35.453</f>
        <v>0</v>
      </c>
      <c r="U306" s="5">
        <f>mgL!U306/(1.008+12.011+3*15.999)</f>
        <v>0</v>
      </c>
      <c r="V306" s="5">
        <f>mgL!V306/(12.011+3*15.999)</f>
        <v>0</v>
      </c>
      <c r="W306" s="5">
        <f>mgL!W306/(32.066+4*15.999)</f>
        <v>0</v>
      </c>
      <c r="X306" s="5">
        <f>mgL!X306/(14.007+3*15.999)</f>
        <v>0</v>
      </c>
      <c r="Y306" s="6">
        <f>mgL!Y306/(14.007+2*15.999)</f>
        <v>0</v>
      </c>
      <c r="Z306" s="6">
        <f>mgL!Z306/55.847</f>
        <v>0</v>
      </c>
      <c r="AA306" s="6">
        <f>mgL!AA306/54.931</f>
        <v>0</v>
      </c>
      <c r="AB306" s="6">
        <f>mgL!AB306/26.982</f>
        <v>0</v>
      </c>
      <c r="AC306" s="6">
        <f>mgL!AC306/(28.086+2*15.999)</f>
        <v>0</v>
      </c>
      <c r="AD306" s="6">
        <f>mgL!AD306/(30.974+4*15.999)</f>
        <v>0</v>
      </c>
      <c r="AE306" s="6">
        <f>mgL!AE306/30.974</f>
        <v>0</v>
      </c>
      <c r="AF306" s="6">
        <f>mgL!AF306/12.011</f>
        <v>0</v>
      </c>
      <c r="AG306" s="6">
        <f>mgL!AG306/18.998</f>
        <v>0</v>
      </c>
      <c r="AH306" s="6">
        <f>mgL!AH306/(32.066+1.008)</f>
        <v>0</v>
      </c>
      <c r="AI306" s="6">
        <f>mgL!AI306/207.2</f>
        <v>0</v>
      </c>
      <c r="AJ306" s="6">
        <f>mgL!AJ306/65.39</f>
        <v>0</v>
      </c>
      <c r="AK306" s="6">
        <f>mgL!AK306/112.411</f>
        <v>0</v>
      </c>
      <c r="AL306" s="10">
        <f>mgL!AL306/(2*15.999)</f>
        <v>0</v>
      </c>
      <c r="AM306" s="10">
        <f>mgL!AM306/(12.011+2*15.999)</f>
        <v>0</v>
      </c>
      <c r="AN306" s="10">
        <f>mgL!AN306/(2*1.008+32.066)</f>
        <v>0</v>
      </c>
      <c r="AO306" s="10">
        <f>mgL!AO306/(12.011+4*1.008)</f>
        <v>0</v>
      </c>
      <c r="AP306" s="11" t="str">
        <f t="shared" si="10"/>
        <v>G*-FeMIX</v>
      </c>
      <c r="AQ306" s="3">
        <f t="shared" si="11"/>
        <v>0</v>
      </c>
    </row>
    <row r="307" spans="1:43" x14ac:dyDescent="0.25">
      <c r="A307" s="3">
        <f>mgL!A307</f>
        <v>304</v>
      </c>
      <c r="B307" s="3">
        <f>mgL!B307</f>
        <v>0</v>
      </c>
      <c r="C307" s="3">
        <f>mgL!C307</f>
        <v>0</v>
      </c>
      <c r="D307" s="3">
        <f>mgL!D307</f>
        <v>0</v>
      </c>
      <c r="E307" s="3">
        <f>mgL!E307</f>
        <v>0</v>
      </c>
      <c r="F307" s="3">
        <f>mgL!F307</f>
        <v>0</v>
      </c>
      <c r="G307" s="3">
        <f>mgL!G307</f>
        <v>0</v>
      </c>
      <c r="H307" s="3">
        <f>mgL!H307</f>
        <v>0</v>
      </c>
      <c r="I307" s="3">
        <f>mgL!I307</f>
        <v>0</v>
      </c>
      <c r="J307" s="3">
        <f>mgL!J307</f>
        <v>0</v>
      </c>
      <c r="K307" s="3">
        <f>mgL!K307</f>
        <v>0</v>
      </c>
      <c r="L307" s="3">
        <f>mgL!L307</f>
        <v>0</v>
      </c>
      <c r="M307" s="3">
        <f>IF(mgL!M307=0,7,mgL!M307)</f>
        <v>7</v>
      </c>
      <c r="N307" s="3">
        <f>IF(mgL!N307&lt;0.1,10,mgL!N307)</f>
        <v>10</v>
      </c>
      <c r="O307" s="4">
        <f>mgL!O307/22.989</f>
        <v>0</v>
      </c>
      <c r="P307" s="4">
        <f>mgL!P307/39.098</f>
        <v>0</v>
      </c>
      <c r="Q307" s="4">
        <f>mgL!Q307/24.305</f>
        <v>0</v>
      </c>
      <c r="R307" s="4">
        <f>mgL!R307/40.078</f>
        <v>0</v>
      </c>
      <c r="S307" s="4">
        <f>mgL!S307/(14.007+4*1.008)</f>
        <v>0</v>
      </c>
      <c r="T307" s="5">
        <f>mgL!T307/35.453</f>
        <v>0</v>
      </c>
      <c r="U307" s="5">
        <f>mgL!U307/(1.008+12.011+3*15.999)</f>
        <v>0</v>
      </c>
      <c r="V307" s="5">
        <f>mgL!V307/(12.011+3*15.999)</f>
        <v>0</v>
      </c>
      <c r="W307" s="5">
        <f>mgL!W307/(32.066+4*15.999)</f>
        <v>0</v>
      </c>
      <c r="X307" s="5">
        <f>mgL!X307/(14.007+3*15.999)</f>
        <v>0</v>
      </c>
      <c r="Y307" s="6">
        <f>mgL!Y307/(14.007+2*15.999)</f>
        <v>0</v>
      </c>
      <c r="Z307" s="6">
        <f>mgL!Z307/55.847</f>
        <v>0</v>
      </c>
      <c r="AA307" s="6">
        <f>mgL!AA307/54.931</f>
        <v>0</v>
      </c>
      <c r="AB307" s="6">
        <f>mgL!AB307/26.982</f>
        <v>0</v>
      </c>
      <c r="AC307" s="6">
        <f>mgL!AC307/(28.086+2*15.999)</f>
        <v>0</v>
      </c>
      <c r="AD307" s="6">
        <f>mgL!AD307/(30.974+4*15.999)</f>
        <v>0</v>
      </c>
      <c r="AE307" s="6">
        <f>mgL!AE307/30.974</f>
        <v>0</v>
      </c>
      <c r="AF307" s="6">
        <f>mgL!AF307/12.011</f>
        <v>0</v>
      </c>
      <c r="AG307" s="6">
        <f>mgL!AG307/18.998</f>
        <v>0</v>
      </c>
      <c r="AH307" s="6">
        <f>mgL!AH307/(32.066+1.008)</f>
        <v>0</v>
      </c>
      <c r="AI307" s="6">
        <f>mgL!AI307/207.2</f>
        <v>0</v>
      </c>
      <c r="AJ307" s="6">
        <f>mgL!AJ307/65.39</f>
        <v>0</v>
      </c>
      <c r="AK307" s="6">
        <f>mgL!AK307/112.411</f>
        <v>0</v>
      </c>
      <c r="AL307" s="10">
        <f>mgL!AL307/(2*15.999)</f>
        <v>0</v>
      </c>
      <c r="AM307" s="10">
        <f>mgL!AM307/(12.011+2*15.999)</f>
        <v>0</v>
      </c>
      <c r="AN307" s="10">
        <f>mgL!AN307/(2*1.008+32.066)</f>
        <v>0</v>
      </c>
      <c r="AO307" s="10">
        <f>mgL!AO307/(12.011+4*1.008)</f>
        <v>0</v>
      </c>
      <c r="AP307" s="11" t="str">
        <f t="shared" si="10"/>
        <v>G*-FeMIX</v>
      </c>
      <c r="AQ307" s="3">
        <f t="shared" si="11"/>
        <v>0</v>
      </c>
    </row>
    <row r="308" spans="1:43" x14ac:dyDescent="0.25">
      <c r="A308" s="3">
        <f>mgL!A308</f>
        <v>305</v>
      </c>
      <c r="B308" s="3">
        <f>mgL!B308</f>
        <v>0</v>
      </c>
      <c r="C308" s="3">
        <f>mgL!C308</f>
        <v>0</v>
      </c>
      <c r="D308" s="3">
        <f>mgL!D308</f>
        <v>0</v>
      </c>
      <c r="E308" s="3">
        <f>mgL!E308</f>
        <v>0</v>
      </c>
      <c r="F308" s="3">
        <f>mgL!F308</f>
        <v>0</v>
      </c>
      <c r="G308" s="3">
        <f>mgL!G308</f>
        <v>0</v>
      </c>
      <c r="H308" s="3">
        <f>mgL!H308</f>
        <v>0</v>
      </c>
      <c r="I308" s="3">
        <f>mgL!I308</f>
        <v>0</v>
      </c>
      <c r="J308" s="3">
        <f>mgL!J308</f>
        <v>0</v>
      </c>
      <c r="K308" s="3">
        <f>mgL!K308</f>
        <v>0</v>
      </c>
      <c r="L308" s="3">
        <f>mgL!L308</f>
        <v>0</v>
      </c>
      <c r="M308" s="3">
        <f>IF(mgL!M308=0,7,mgL!M308)</f>
        <v>7</v>
      </c>
      <c r="N308" s="3">
        <f>IF(mgL!N308&lt;0.1,10,mgL!N308)</f>
        <v>10</v>
      </c>
      <c r="O308" s="4">
        <f>mgL!O308/22.989</f>
        <v>0</v>
      </c>
      <c r="P308" s="4">
        <f>mgL!P308/39.098</f>
        <v>0</v>
      </c>
      <c r="Q308" s="4">
        <f>mgL!Q308/24.305</f>
        <v>0</v>
      </c>
      <c r="R308" s="4">
        <f>mgL!R308/40.078</f>
        <v>0</v>
      </c>
      <c r="S308" s="4">
        <f>mgL!S308/(14.007+4*1.008)</f>
        <v>0</v>
      </c>
      <c r="T308" s="5">
        <f>mgL!T308/35.453</f>
        <v>0</v>
      </c>
      <c r="U308" s="5">
        <f>mgL!U308/(1.008+12.011+3*15.999)</f>
        <v>0</v>
      </c>
      <c r="V308" s="5">
        <f>mgL!V308/(12.011+3*15.999)</f>
        <v>0</v>
      </c>
      <c r="W308" s="5">
        <f>mgL!W308/(32.066+4*15.999)</f>
        <v>0</v>
      </c>
      <c r="X308" s="5">
        <f>mgL!X308/(14.007+3*15.999)</f>
        <v>0</v>
      </c>
      <c r="Y308" s="6">
        <f>mgL!Y308/(14.007+2*15.999)</f>
        <v>0</v>
      </c>
      <c r="Z308" s="6">
        <f>mgL!Z308/55.847</f>
        <v>0</v>
      </c>
      <c r="AA308" s="6">
        <f>mgL!AA308/54.931</f>
        <v>0</v>
      </c>
      <c r="AB308" s="6">
        <f>mgL!AB308/26.982</f>
        <v>0</v>
      </c>
      <c r="AC308" s="6">
        <f>mgL!AC308/(28.086+2*15.999)</f>
        <v>0</v>
      </c>
      <c r="AD308" s="6">
        <f>mgL!AD308/(30.974+4*15.999)</f>
        <v>0</v>
      </c>
      <c r="AE308" s="6">
        <f>mgL!AE308/30.974</f>
        <v>0</v>
      </c>
      <c r="AF308" s="6">
        <f>mgL!AF308/12.011</f>
        <v>0</v>
      </c>
      <c r="AG308" s="6">
        <f>mgL!AG308/18.998</f>
        <v>0</v>
      </c>
      <c r="AH308" s="6">
        <f>mgL!AH308/(32.066+1.008)</f>
        <v>0</v>
      </c>
      <c r="AI308" s="6">
        <f>mgL!AI308/207.2</f>
        <v>0</v>
      </c>
      <c r="AJ308" s="6">
        <f>mgL!AJ308/65.39</f>
        <v>0</v>
      </c>
      <c r="AK308" s="6">
        <f>mgL!AK308/112.411</f>
        <v>0</v>
      </c>
      <c r="AL308" s="10">
        <f>mgL!AL308/(2*15.999)</f>
        <v>0</v>
      </c>
      <c r="AM308" s="10">
        <f>mgL!AM308/(12.011+2*15.999)</f>
        <v>0</v>
      </c>
      <c r="AN308" s="10">
        <f>mgL!AN308/(2*1.008+32.066)</f>
        <v>0</v>
      </c>
      <c r="AO308" s="10">
        <f>mgL!AO308/(12.011+4*1.008)</f>
        <v>0</v>
      </c>
      <c r="AP308" s="11" t="str">
        <f t="shared" si="10"/>
        <v>G*-FeMIX</v>
      </c>
      <c r="AQ308" s="3">
        <f t="shared" si="11"/>
        <v>0</v>
      </c>
    </row>
    <row r="309" spans="1:43" x14ac:dyDescent="0.25">
      <c r="A309" s="3">
        <f>mgL!A309</f>
        <v>306</v>
      </c>
      <c r="B309" s="3">
        <f>mgL!B309</f>
        <v>0</v>
      </c>
      <c r="C309" s="3">
        <f>mgL!C309</f>
        <v>0</v>
      </c>
      <c r="D309" s="3">
        <f>mgL!D309</f>
        <v>0</v>
      </c>
      <c r="E309" s="3">
        <f>mgL!E309</f>
        <v>0</v>
      </c>
      <c r="F309" s="3">
        <f>mgL!F309</f>
        <v>0</v>
      </c>
      <c r="G309" s="3">
        <f>mgL!G309</f>
        <v>0</v>
      </c>
      <c r="H309" s="3">
        <f>mgL!H309</f>
        <v>0</v>
      </c>
      <c r="I309" s="3">
        <f>mgL!I309</f>
        <v>0</v>
      </c>
      <c r="J309" s="3">
        <f>mgL!J309</f>
        <v>0</v>
      </c>
      <c r="K309" s="3">
        <f>mgL!K309</f>
        <v>0</v>
      </c>
      <c r="L309" s="3">
        <f>mgL!L309</f>
        <v>0</v>
      </c>
      <c r="M309" s="3">
        <f>IF(mgL!M309=0,7,mgL!M309)</f>
        <v>7</v>
      </c>
      <c r="N309" s="3">
        <f>IF(mgL!N309&lt;0.1,10,mgL!N309)</f>
        <v>10</v>
      </c>
      <c r="O309" s="4">
        <f>mgL!O309/22.989</f>
        <v>0</v>
      </c>
      <c r="P309" s="4">
        <f>mgL!P309/39.098</f>
        <v>0</v>
      </c>
      <c r="Q309" s="4">
        <f>mgL!Q309/24.305</f>
        <v>0</v>
      </c>
      <c r="R309" s="4">
        <f>mgL!R309/40.078</f>
        <v>0</v>
      </c>
      <c r="S309" s="4">
        <f>mgL!S309/(14.007+4*1.008)</f>
        <v>0</v>
      </c>
      <c r="T309" s="5">
        <f>mgL!T309/35.453</f>
        <v>0</v>
      </c>
      <c r="U309" s="5">
        <f>mgL!U309/(1.008+12.011+3*15.999)</f>
        <v>0</v>
      </c>
      <c r="V309" s="5">
        <f>mgL!V309/(12.011+3*15.999)</f>
        <v>0</v>
      </c>
      <c r="W309" s="5">
        <f>mgL!W309/(32.066+4*15.999)</f>
        <v>0</v>
      </c>
      <c r="X309" s="5">
        <f>mgL!X309/(14.007+3*15.999)</f>
        <v>0</v>
      </c>
      <c r="Y309" s="6">
        <f>mgL!Y309/(14.007+2*15.999)</f>
        <v>0</v>
      </c>
      <c r="Z309" s="6">
        <f>mgL!Z309/55.847</f>
        <v>0</v>
      </c>
      <c r="AA309" s="6">
        <f>mgL!AA309/54.931</f>
        <v>0</v>
      </c>
      <c r="AB309" s="6">
        <f>mgL!AB309/26.982</f>
        <v>0</v>
      </c>
      <c r="AC309" s="6">
        <f>mgL!AC309/(28.086+2*15.999)</f>
        <v>0</v>
      </c>
      <c r="AD309" s="6">
        <f>mgL!AD309/(30.974+4*15.999)</f>
        <v>0</v>
      </c>
      <c r="AE309" s="6">
        <f>mgL!AE309/30.974</f>
        <v>0</v>
      </c>
      <c r="AF309" s="6">
        <f>mgL!AF309/12.011</f>
        <v>0</v>
      </c>
      <c r="AG309" s="6">
        <f>mgL!AG309/18.998</f>
        <v>0</v>
      </c>
      <c r="AH309" s="6">
        <f>mgL!AH309/(32.066+1.008)</f>
        <v>0</v>
      </c>
      <c r="AI309" s="6">
        <f>mgL!AI309/207.2</f>
        <v>0</v>
      </c>
      <c r="AJ309" s="6">
        <f>mgL!AJ309/65.39</f>
        <v>0</v>
      </c>
      <c r="AK309" s="6">
        <f>mgL!AK309/112.411</f>
        <v>0</v>
      </c>
      <c r="AL309" s="10">
        <f>mgL!AL309/(2*15.999)</f>
        <v>0</v>
      </c>
      <c r="AM309" s="10">
        <f>mgL!AM309/(12.011+2*15.999)</f>
        <v>0</v>
      </c>
      <c r="AN309" s="10">
        <f>mgL!AN309/(2*1.008+32.066)</f>
        <v>0</v>
      </c>
      <c r="AO309" s="10">
        <f>mgL!AO309/(12.011+4*1.008)</f>
        <v>0</v>
      </c>
      <c r="AP309" s="11" t="str">
        <f t="shared" si="10"/>
        <v>G*-FeMIX</v>
      </c>
      <c r="AQ309" s="3">
        <f t="shared" si="11"/>
        <v>0</v>
      </c>
    </row>
    <row r="310" spans="1:43" x14ac:dyDescent="0.25">
      <c r="A310" s="3">
        <f>mgL!A310</f>
        <v>307</v>
      </c>
      <c r="B310" s="3">
        <f>mgL!B310</f>
        <v>0</v>
      </c>
      <c r="C310" s="3">
        <f>mgL!C310</f>
        <v>0</v>
      </c>
      <c r="D310" s="3">
        <f>mgL!D310</f>
        <v>0</v>
      </c>
      <c r="E310" s="3">
        <f>mgL!E310</f>
        <v>0</v>
      </c>
      <c r="F310" s="3">
        <f>mgL!F310</f>
        <v>0</v>
      </c>
      <c r="G310" s="3">
        <f>mgL!G310</f>
        <v>0</v>
      </c>
      <c r="H310" s="3">
        <f>mgL!H310</f>
        <v>0</v>
      </c>
      <c r="I310" s="3">
        <f>mgL!I310</f>
        <v>0</v>
      </c>
      <c r="J310" s="3">
        <f>mgL!J310</f>
        <v>0</v>
      </c>
      <c r="K310" s="3">
        <f>mgL!K310</f>
        <v>0</v>
      </c>
      <c r="L310" s="3">
        <f>mgL!L310</f>
        <v>0</v>
      </c>
      <c r="M310" s="3">
        <f>IF(mgL!M310=0,7,mgL!M310)</f>
        <v>7</v>
      </c>
      <c r="N310" s="3">
        <f>IF(mgL!N310&lt;0.1,10,mgL!N310)</f>
        <v>10</v>
      </c>
      <c r="O310" s="4">
        <f>mgL!O310/22.989</f>
        <v>0</v>
      </c>
      <c r="P310" s="4">
        <f>mgL!P310/39.098</f>
        <v>0</v>
      </c>
      <c r="Q310" s="4">
        <f>mgL!Q310/24.305</f>
        <v>0</v>
      </c>
      <c r="R310" s="4">
        <f>mgL!R310/40.078</f>
        <v>0</v>
      </c>
      <c r="S310" s="4">
        <f>mgL!S310/(14.007+4*1.008)</f>
        <v>0</v>
      </c>
      <c r="T310" s="5">
        <f>mgL!T310/35.453</f>
        <v>0</v>
      </c>
      <c r="U310" s="5">
        <f>mgL!U310/(1.008+12.011+3*15.999)</f>
        <v>0</v>
      </c>
      <c r="V310" s="5">
        <f>mgL!V310/(12.011+3*15.999)</f>
        <v>0</v>
      </c>
      <c r="W310" s="5">
        <f>mgL!W310/(32.066+4*15.999)</f>
        <v>0</v>
      </c>
      <c r="X310" s="5">
        <f>mgL!X310/(14.007+3*15.999)</f>
        <v>0</v>
      </c>
      <c r="Y310" s="6">
        <f>mgL!Y310/(14.007+2*15.999)</f>
        <v>0</v>
      </c>
      <c r="Z310" s="6">
        <f>mgL!Z310/55.847</f>
        <v>0</v>
      </c>
      <c r="AA310" s="6">
        <f>mgL!AA310/54.931</f>
        <v>0</v>
      </c>
      <c r="AB310" s="6">
        <f>mgL!AB310/26.982</f>
        <v>0</v>
      </c>
      <c r="AC310" s="6">
        <f>mgL!AC310/(28.086+2*15.999)</f>
        <v>0</v>
      </c>
      <c r="AD310" s="6">
        <f>mgL!AD310/(30.974+4*15.999)</f>
        <v>0</v>
      </c>
      <c r="AE310" s="6">
        <f>mgL!AE310/30.974</f>
        <v>0</v>
      </c>
      <c r="AF310" s="6">
        <f>mgL!AF310/12.011</f>
        <v>0</v>
      </c>
      <c r="AG310" s="6">
        <f>mgL!AG310/18.998</f>
        <v>0</v>
      </c>
      <c r="AH310" s="6">
        <f>mgL!AH310/(32.066+1.008)</f>
        <v>0</v>
      </c>
      <c r="AI310" s="6">
        <f>mgL!AI310/207.2</f>
        <v>0</v>
      </c>
      <c r="AJ310" s="6">
        <f>mgL!AJ310/65.39</f>
        <v>0</v>
      </c>
      <c r="AK310" s="6">
        <f>mgL!AK310/112.411</f>
        <v>0</v>
      </c>
      <c r="AL310" s="10">
        <f>mgL!AL310/(2*15.999)</f>
        <v>0</v>
      </c>
      <c r="AM310" s="10">
        <f>mgL!AM310/(12.011+2*15.999)</f>
        <v>0</v>
      </c>
      <c r="AN310" s="10">
        <f>mgL!AN310/(2*1.008+32.066)</f>
        <v>0</v>
      </c>
      <c r="AO310" s="10">
        <f>mgL!AO310/(12.011+4*1.008)</f>
        <v>0</v>
      </c>
      <c r="AP310" s="11" t="str">
        <f t="shared" si="10"/>
        <v>G*-FeMIX</v>
      </c>
      <c r="AQ310" s="3">
        <f t="shared" si="11"/>
        <v>0</v>
      </c>
    </row>
    <row r="311" spans="1:43" x14ac:dyDescent="0.25">
      <c r="A311" s="3">
        <f>mgL!A311</f>
        <v>308</v>
      </c>
      <c r="B311" s="3">
        <f>mgL!B311</f>
        <v>0</v>
      </c>
      <c r="C311" s="3">
        <f>mgL!C311</f>
        <v>0</v>
      </c>
      <c r="D311" s="3">
        <f>mgL!D311</f>
        <v>0</v>
      </c>
      <c r="E311" s="3">
        <f>mgL!E311</f>
        <v>0</v>
      </c>
      <c r="F311" s="3">
        <f>mgL!F311</f>
        <v>0</v>
      </c>
      <c r="G311" s="3">
        <f>mgL!G311</f>
        <v>0</v>
      </c>
      <c r="H311" s="3">
        <f>mgL!H311</f>
        <v>0</v>
      </c>
      <c r="I311" s="3">
        <f>mgL!I311</f>
        <v>0</v>
      </c>
      <c r="J311" s="3">
        <f>mgL!J311</f>
        <v>0</v>
      </c>
      <c r="K311" s="3">
        <f>mgL!K311</f>
        <v>0</v>
      </c>
      <c r="L311" s="3">
        <f>mgL!L311</f>
        <v>0</v>
      </c>
      <c r="M311" s="3">
        <f>IF(mgL!M311=0,7,mgL!M311)</f>
        <v>7</v>
      </c>
      <c r="N311" s="3">
        <f>IF(mgL!N311&lt;0.1,10,mgL!N311)</f>
        <v>10</v>
      </c>
      <c r="O311" s="4">
        <f>mgL!O311/22.989</f>
        <v>0</v>
      </c>
      <c r="P311" s="4">
        <f>mgL!P311/39.098</f>
        <v>0</v>
      </c>
      <c r="Q311" s="4">
        <f>mgL!Q311/24.305</f>
        <v>0</v>
      </c>
      <c r="R311" s="4">
        <f>mgL!R311/40.078</f>
        <v>0</v>
      </c>
      <c r="S311" s="4">
        <f>mgL!S311/(14.007+4*1.008)</f>
        <v>0</v>
      </c>
      <c r="T311" s="5">
        <f>mgL!T311/35.453</f>
        <v>0</v>
      </c>
      <c r="U311" s="5">
        <f>mgL!U311/(1.008+12.011+3*15.999)</f>
        <v>0</v>
      </c>
      <c r="V311" s="5">
        <f>mgL!V311/(12.011+3*15.999)</f>
        <v>0</v>
      </c>
      <c r="W311" s="5">
        <f>mgL!W311/(32.066+4*15.999)</f>
        <v>0</v>
      </c>
      <c r="X311" s="5">
        <f>mgL!X311/(14.007+3*15.999)</f>
        <v>0</v>
      </c>
      <c r="Y311" s="6">
        <f>mgL!Y311/(14.007+2*15.999)</f>
        <v>0</v>
      </c>
      <c r="Z311" s="6">
        <f>mgL!Z311/55.847</f>
        <v>0</v>
      </c>
      <c r="AA311" s="6">
        <f>mgL!AA311/54.931</f>
        <v>0</v>
      </c>
      <c r="AB311" s="6">
        <f>mgL!AB311/26.982</f>
        <v>0</v>
      </c>
      <c r="AC311" s="6">
        <f>mgL!AC311/(28.086+2*15.999)</f>
        <v>0</v>
      </c>
      <c r="AD311" s="6">
        <f>mgL!AD311/(30.974+4*15.999)</f>
        <v>0</v>
      </c>
      <c r="AE311" s="6">
        <f>mgL!AE311/30.974</f>
        <v>0</v>
      </c>
      <c r="AF311" s="6">
        <f>mgL!AF311/12.011</f>
        <v>0</v>
      </c>
      <c r="AG311" s="6">
        <f>mgL!AG311/18.998</f>
        <v>0</v>
      </c>
      <c r="AH311" s="6">
        <f>mgL!AH311/(32.066+1.008)</f>
        <v>0</v>
      </c>
      <c r="AI311" s="6">
        <f>mgL!AI311/207.2</f>
        <v>0</v>
      </c>
      <c r="AJ311" s="6">
        <f>mgL!AJ311/65.39</f>
        <v>0</v>
      </c>
      <c r="AK311" s="6">
        <f>mgL!AK311/112.411</f>
        <v>0</v>
      </c>
      <c r="AL311" s="10">
        <f>mgL!AL311/(2*15.999)</f>
        <v>0</v>
      </c>
      <c r="AM311" s="10">
        <f>mgL!AM311/(12.011+2*15.999)</f>
        <v>0</v>
      </c>
      <c r="AN311" s="10">
        <f>mgL!AN311/(2*1.008+32.066)</f>
        <v>0</v>
      </c>
      <c r="AO311" s="10">
        <f>mgL!AO311/(12.011+4*1.008)</f>
        <v>0</v>
      </c>
      <c r="AP311" s="11" t="str">
        <f t="shared" si="10"/>
        <v>G*-FeMIX</v>
      </c>
      <c r="AQ311" s="3">
        <f t="shared" si="11"/>
        <v>0</v>
      </c>
    </row>
    <row r="312" spans="1:43" x14ac:dyDescent="0.25">
      <c r="A312" s="3">
        <f>mgL!A312</f>
        <v>309</v>
      </c>
      <c r="B312" s="3">
        <f>mgL!B312</f>
        <v>0</v>
      </c>
      <c r="C312" s="3">
        <f>mgL!C312</f>
        <v>0</v>
      </c>
      <c r="D312" s="3">
        <f>mgL!D312</f>
        <v>0</v>
      </c>
      <c r="E312" s="3">
        <f>mgL!E312</f>
        <v>0</v>
      </c>
      <c r="F312" s="3">
        <f>mgL!F312</f>
        <v>0</v>
      </c>
      <c r="G312" s="3">
        <f>mgL!G312</f>
        <v>0</v>
      </c>
      <c r="H312" s="3">
        <f>mgL!H312</f>
        <v>0</v>
      </c>
      <c r="I312" s="3">
        <f>mgL!I312</f>
        <v>0</v>
      </c>
      <c r="J312" s="3">
        <f>mgL!J312</f>
        <v>0</v>
      </c>
      <c r="K312" s="3">
        <f>mgL!K312</f>
        <v>0</v>
      </c>
      <c r="L312" s="3">
        <f>mgL!L312</f>
        <v>0</v>
      </c>
      <c r="M312" s="3">
        <f>IF(mgL!M312=0,7,mgL!M312)</f>
        <v>7</v>
      </c>
      <c r="N312" s="3">
        <f>IF(mgL!N312&lt;0.1,10,mgL!N312)</f>
        <v>10</v>
      </c>
      <c r="O312" s="4">
        <f>mgL!O312/22.989</f>
        <v>0</v>
      </c>
      <c r="P312" s="4">
        <f>mgL!P312/39.098</f>
        <v>0</v>
      </c>
      <c r="Q312" s="4">
        <f>mgL!Q312/24.305</f>
        <v>0</v>
      </c>
      <c r="R312" s="4">
        <f>mgL!R312/40.078</f>
        <v>0</v>
      </c>
      <c r="S312" s="4">
        <f>mgL!S312/(14.007+4*1.008)</f>
        <v>0</v>
      </c>
      <c r="T312" s="5">
        <f>mgL!T312/35.453</f>
        <v>0</v>
      </c>
      <c r="U312" s="5">
        <f>mgL!U312/(1.008+12.011+3*15.999)</f>
        <v>0</v>
      </c>
      <c r="V312" s="5">
        <f>mgL!V312/(12.011+3*15.999)</f>
        <v>0</v>
      </c>
      <c r="W312" s="5">
        <f>mgL!W312/(32.066+4*15.999)</f>
        <v>0</v>
      </c>
      <c r="X312" s="5">
        <f>mgL!X312/(14.007+3*15.999)</f>
        <v>0</v>
      </c>
      <c r="Y312" s="6">
        <f>mgL!Y312/(14.007+2*15.999)</f>
        <v>0</v>
      </c>
      <c r="Z312" s="6">
        <f>mgL!Z312/55.847</f>
        <v>0</v>
      </c>
      <c r="AA312" s="6">
        <f>mgL!AA312/54.931</f>
        <v>0</v>
      </c>
      <c r="AB312" s="6">
        <f>mgL!AB312/26.982</f>
        <v>0</v>
      </c>
      <c r="AC312" s="6">
        <f>mgL!AC312/(28.086+2*15.999)</f>
        <v>0</v>
      </c>
      <c r="AD312" s="6">
        <f>mgL!AD312/(30.974+4*15.999)</f>
        <v>0</v>
      </c>
      <c r="AE312" s="6">
        <f>mgL!AE312/30.974</f>
        <v>0</v>
      </c>
      <c r="AF312" s="6">
        <f>mgL!AF312/12.011</f>
        <v>0</v>
      </c>
      <c r="AG312" s="6">
        <f>mgL!AG312/18.998</f>
        <v>0</v>
      </c>
      <c r="AH312" s="6">
        <f>mgL!AH312/(32.066+1.008)</f>
        <v>0</v>
      </c>
      <c r="AI312" s="6">
        <f>mgL!AI312/207.2</f>
        <v>0</v>
      </c>
      <c r="AJ312" s="6">
        <f>mgL!AJ312/65.39</f>
        <v>0</v>
      </c>
      <c r="AK312" s="6">
        <f>mgL!AK312/112.411</f>
        <v>0</v>
      </c>
      <c r="AL312" s="10">
        <f>mgL!AL312/(2*15.999)</f>
        <v>0</v>
      </c>
      <c r="AM312" s="10">
        <f>mgL!AM312/(12.011+2*15.999)</f>
        <v>0</v>
      </c>
      <c r="AN312" s="10">
        <f>mgL!AN312/(2*1.008+32.066)</f>
        <v>0</v>
      </c>
      <c r="AO312" s="10">
        <f>mgL!AO312/(12.011+4*1.008)</f>
        <v>0</v>
      </c>
      <c r="AP312" s="11" t="str">
        <f t="shared" si="10"/>
        <v>G*-FeMIX</v>
      </c>
      <c r="AQ312" s="3">
        <f t="shared" si="11"/>
        <v>0</v>
      </c>
    </row>
    <row r="313" spans="1:43" x14ac:dyDescent="0.25">
      <c r="A313" s="3">
        <f>mgL!A313</f>
        <v>310</v>
      </c>
      <c r="B313" s="3">
        <f>mgL!B313</f>
        <v>0</v>
      </c>
      <c r="C313" s="3">
        <f>mgL!C313</f>
        <v>0</v>
      </c>
      <c r="D313" s="3">
        <f>mgL!D313</f>
        <v>0</v>
      </c>
      <c r="E313" s="3">
        <f>mgL!E313</f>
        <v>0</v>
      </c>
      <c r="F313" s="3">
        <f>mgL!F313</f>
        <v>0</v>
      </c>
      <c r="G313" s="3">
        <f>mgL!G313</f>
        <v>0</v>
      </c>
      <c r="H313" s="3">
        <f>mgL!H313</f>
        <v>0</v>
      </c>
      <c r="I313" s="3">
        <f>mgL!I313</f>
        <v>0</v>
      </c>
      <c r="J313" s="3">
        <f>mgL!J313</f>
        <v>0</v>
      </c>
      <c r="K313" s="3">
        <f>mgL!K313</f>
        <v>0</v>
      </c>
      <c r="L313" s="3">
        <f>mgL!L313</f>
        <v>0</v>
      </c>
      <c r="M313" s="3">
        <f>IF(mgL!M313=0,7,mgL!M313)</f>
        <v>7</v>
      </c>
      <c r="N313" s="3">
        <f>IF(mgL!N313&lt;0.1,10,mgL!N313)</f>
        <v>10</v>
      </c>
      <c r="O313" s="4">
        <f>mgL!O313/22.989</f>
        <v>0</v>
      </c>
      <c r="P313" s="4">
        <f>mgL!P313/39.098</f>
        <v>0</v>
      </c>
      <c r="Q313" s="4">
        <f>mgL!Q313/24.305</f>
        <v>0</v>
      </c>
      <c r="R313" s="4">
        <f>mgL!R313/40.078</f>
        <v>0</v>
      </c>
      <c r="S313" s="4">
        <f>mgL!S313/(14.007+4*1.008)</f>
        <v>0</v>
      </c>
      <c r="T313" s="5">
        <f>mgL!T313/35.453</f>
        <v>0</v>
      </c>
      <c r="U313" s="5">
        <f>mgL!U313/(1.008+12.011+3*15.999)</f>
        <v>0</v>
      </c>
      <c r="V313" s="5">
        <f>mgL!V313/(12.011+3*15.999)</f>
        <v>0</v>
      </c>
      <c r="W313" s="5">
        <f>mgL!W313/(32.066+4*15.999)</f>
        <v>0</v>
      </c>
      <c r="X313" s="5">
        <f>mgL!X313/(14.007+3*15.999)</f>
        <v>0</v>
      </c>
      <c r="Y313" s="6">
        <f>mgL!Y313/(14.007+2*15.999)</f>
        <v>0</v>
      </c>
      <c r="Z313" s="6">
        <f>mgL!Z313/55.847</f>
        <v>0</v>
      </c>
      <c r="AA313" s="6">
        <f>mgL!AA313/54.931</f>
        <v>0</v>
      </c>
      <c r="AB313" s="6">
        <f>mgL!AB313/26.982</f>
        <v>0</v>
      </c>
      <c r="AC313" s="6">
        <f>mgL!AC313/(28.086+2*15.999)</f>
        <v>0</v>
      </c>
      <c r="AD313" s="6">
        <f>mgL!AD313/(30.974+4*15.999)</f>
        <v>0</v>
      </c>
      <c r="AE313" s="6">
        <f>mgL!AE313/30.974</f>
        <v>0</v>
      </c>
      <c r="AF313" s="6">
        <f>mgL!AF313/12.011</f>
        <v>0</v>
      </c>
      <c r="AG313" s="6">
        <f>mgL!AG313/18.998</f>
        <v>0</v>
      </c>
      <c r="AH313" s="6">
        <f>mgL!AH313/(32.066+1.008)</f>
        <v>0</v>
      </c>
      <c r="AI313" s="6">
        <f>mgL!AI313/207.2</f>
        <v>0</v>
      </c>
      <c r="AJ313" s="6">
        <f>mgL!AJ313/65.39</f>
        <v>0</v>
      </c>
      <c r="AK313" s="6">
        <f>mgL!AK313/112.411</f>
        <v>0</v>
      </c>
      <c r="AL313" s="10">
        <f>mgL!AL313/(2*15.999)</f>
        <v>0</v>
      </c>
      <c r="AM313" s="10">
        <f>mgL!AM313/(12.011+2*15.999)</f>
        <v>0</v>
      </c>
      <c r="AN313" s="10">
        <f>mgL!AN313/(2*1.008+32.066)</f>
        <v>0</v>
      </c>
      <c r="AO313" s="10">
        <f>mgL!AO313/(12.011+4*1.008)</f>
        <v>0</v>
      </c>
      <c r="AP313" s="11" t="str">
        <f t="shared" si="10"/>
        <v>G*-FeMIX</v>
      </c>
      <c r="AQ313" s="3">
        <f t="shared" si="11"/>
        <v>0</v>
      </c>
    </row>
    <row r="314" spans="1:43" x14ac:dyDescent="0.25">
      <c r="A314" s="3">
        <f>mgL!A314</f>
        <v>311</v>
      </c>
      <c r="B314" s="3">
        <f>mgL!B314</f>
        <v>0</v>
      </c>
      <c r="C314" s="3">
        <f>mgL!C314</f>
        <v>0</v>
      </c>
      <c r="D314" s="3">
        <f>mgL!D314</f>
        <v>0</v>
      </c>
      <c r="E314" s="3">
        <f>mgL!E314</f>
        <v>0</v>
      </c>
      <c r="F314" s="3">
        <f>mgL!F314</f>
        <v>0</v>
      </c>
      <c r="G314" s="3">
        <f>mgL!G314</f>
        <v>0</v>
      </c>
      <c r="H314" s="3">
        <f>mgL!H314</f>
        <v>0</v>
      </c>
      <c r="I314" s="3">
        <f>mgL!I314</f>
        <v>0</v>
      </c>
      <c r="J314" s="3">
        <f>mgL!J314</f>
        <v>0</v>
      </c>
      <c r="K314" s="3">
        <f>mgL!K314</f>
        <v>0</v>
      </c>
      <c r="L314" s="3">
        <f>mgL!L314</f>
        <v>0</v>
      </c>
      <c r="M314" s="3">
        <f>IF(mgL!M314=0,7,mgL!M314)</f>
        <v>7</v>
      </c>
      <c r="N314" s="3">
        <f>IF(mgL!N314&lt;0.1,10,mgL!N314)</f>
        <v>10</v>
      </c>
      <c r="O314" s="4">
        <f>mgL!O314/22.989</f>
        <v>0</v>
      </c>
      <c r="P314" s="4">
        <f>mgL!P314/39.098</f>
        <v>0</v>
      </c>
      <c r="Q314" s="4">
        <f>mgL!Q314/24.305</f>
        <v>0</v>
      </c>
      <c r="R314" s="4">
        <f>mgL!R314/40.078</f>
        <v>0</v>
      </c>
      <c r="S314" s="4">
        <f>mgL!S314/(14.007+4*1.008)</f>
        <v>0</v>
      </c>
      <c r="T314" s="5">
        <f>mgL!T314/35.453</f>
        <v>0</v>
      </c>
      <c r="U314" s="5">
        <f>mgL!U314/(1.008+12.011+3*15.999)</f>
        <v>0</v>
      </c>
      <c r="V314" s="5">
        <f>mgL!V314/(12.011+3*15.999)</f>
        <v>0</v>
      </c>
      <c r="W314" s="5">
        <f>mgL!W314/(32.066+4*15.999)</f>
        <v>0</v>
      </c>
      <c r="X314" s="5">
        <f>mgL!X314/(14.007+3*15.999)</f>
        <v>0</v>
      </c>
      <c r="Y314" s="6">
        <f>mgL!Y314/(14.007+2*15.999)</f>
        <v>0</v>
      </c>
      <c r="Z314" s="6">
        <f>mgL!Z314/55.847</f>
        <v>0</v>
      </c>
      <c r="AA314" s="6">
        <f>mgL!AA314/54.931</f>
        <v>0</v>
      </c>
      <c r="AB314" s="6">
        <f>mgL!AB314/26.982</f>
        <v>0</v>
      </c>
      <c r="AC314" s="6">
        <f>mgL!AC314/(28.086+2*15.999)</f>
        <v>0</v>
      </c>
      <c r="AD314" s="6">
        <f>mgL!AD314/(30.974+4*15.999)</f>
        <v>0</v>
      </c>
      <c r="AE314" s="6">
        <f>mgL!AE314/30.974</f>
        <v>0</v>
      </c>
      <c r="AF314" s="6">
        <f>mgL!AF314/12.011</f>
        <v>0</v>
      </c>
      <c r="AG314" s="6">
        <f>mgL!AG314/18.998</f>
        <v>0</v>
      </c>
      <c r="AH314" s="6">
        <f>mgL!AH314/(32.066+1.008)</f>
        <v>0</v>
      </c>
      <c r="AI314" s="6">
        <f>mgL!AI314/207.2</f>
        <v>0</v>
      </c>
      <c r="AJ314" s="6">
        <f>mgL!AJ314/65.39</f>
        <v>0</v>
      </c>
      <c r="AK314" s="6">
        <f>mgL!AK314/112.411</f>
        <v>0</v>
      </c>
      <c r="AL314" s="10">
        <f>mgL!AL314/(2*15.999)</f>
        <v>0</v>
      </c>
      <c r="AM314" s="10">
        <f>mgL!AM314/(12.011+2*15.999)</f>
        <v>0</v>
      </c>
      <c r="AN314" s="10">
        <f>mgL!AN314/(2*1.008+32.066)</f>
        <v>0</v>
      </c>
      <c r="AO314" s="10">
        <f>mgL!AO314/(12.011+4*1.008)</f>
        <v>0</v>
      </c>
      <c r="AP314" s="11" t="str">
        <f t="shared" si="10"/>
        <v>G*-FeMIX</v>
      </c>
      <c r="AQ314" s="3">
        <f t="shared" si="11"/>
        <v>0</v>
      </c>
    </row>
    <row r="315" spans="1:43" x14ac:dyDescent="0.25">
      <c r="A315" s="3">
        <f>mgL!A315</f>
        <v>312</v>
      </c>
      <c r="B315" s="3">
        <f>mgL!B315</f>
        <v>0</v>
      </c>
      <c r="C315" s="3">
        <f>mgL!C315</f>
        <v>0</v>
      </c>
      <c r="D315" s="3">
        <f>mgL!D315</f>
        <v>0</v>
      </c>
      <c r="E315" s="3">
        <f>mgL!E315</f>
        <v>0</v>
      </c>
      <c r="F315" s="3">
        <f>mgL!F315</f>
        <v>0</v>
      </c>
      <c r="G315" s="3">
        <f>mgL!G315</f>
        <v>0</v>
      </c>
      <c r="H315" s="3">
        <f>mgL!H315</f>
        <v>0</v>
      </c>
      <c r="I315" s="3">
        <f>mgL!I315</f>
        <v>0</v>
      </c>
      <c r="J315" s="3">
        <f>mgL!J315</f>
        <v>0</v>
      </c>
      <c r="K315" s="3">
        <f>mgL!K315</f>
        <v>0</v>
      </c>
      <c r="L315" s="3">
        <f>mgL!L315</f>
        <v>0</v>
      </c>
      <c r="M315" s="3">
        <f>IF(mgL!M315=0,7,mgL!M315)</f>
        <v>7</v>
      </c>
      <c r="N315" s="3">
        <f>IF(mgL!N315&lt;0.1,10,mgL!N315)</f>
        <v>10</v>
      </c>
      <c r="O315" s="4">
        <f>mgL!O315/22.989</f>
        <v>0</v>
      </c>
      <c r="P315" s="4">
        <f>mgL!P315/39.098</f>
        <v>0</v>
      </c>
      <c r="Q315" s="4">
        <f>mgL!Q315/24.305</f>
        <v>0</v>
      </c>
      <c r="R315" s="4">
        <f>mgL!R315/40.078</f>
        <v>0</v>
      </c>
      <c r="S315" s="4">
        <f>mgL!S315/(14.007+4*1.008)</f>
        <v>0</v>
      </c>
      <c r="T315" s="5">
        <f>mgL!T315/35.453</f>
        <v>0</v>
      </c>
      <c r="U315" s="5">
        <f>mgL!U315/(1.008+12.011+3*15.999)</f>
        <v>0</v>
      </c>
      <c r="V315" s="5">
        <f>mgL!V315/(12.011+3*15.999)</f>
        <v>0</v>
      </c>
      <c r="W315" s="5">
        <f>mgL!W315/(32.066+4*15.999)</f>
        <v>0</v>
      </c>
      <c r="X315" s="5">
        <f>mgL!X315/(14.007+3*15.999)</f>
        <v>0</v>
      </c>
      <c r="Y315" s="6">
        <f>mgL!Y315/(14.007+2*15.999)</f>
        <v>0</v>
      </c>
      <c r="Z315" s="6">
        <f>mgL!Z315/55.847</f>
        <v>0</v>
      </c>
      <c r="AA315" s="6">
        <f>mgL!AA315/54.931</f>
        <v>0</v>
      </c>
      <c r="AB315" s="6">
        <f>mgL!AB315/26.982</f>
        <v>0</v>
      </c>
      <c r="AC315" s="6">
        <f>mgL!AC315/(28.086+2*15.999)</f>
        <v>0</v>
      </c>
      <c r="AD315" s="6">
        <f>mgL!AD315/(30.974+4*15.999)</f>
        <v>0</v>
      </c>
      <c r="AE315" s="6">
        <f>mgL!AE315/30.974</f>
        <v>0</v>
      </c>
      <c r="AF315" s="6">
        <f>mgL!AF315/12.011</f>
        <v>0</v>
      </c>
      <c r="AG315" s="6">
        <f>mgL!AG315/18.998</f>
        <v>0</v>
      </c>
      <c r="AH315" s="6">
        <f>mgL!AH315/(32.066+1.008)</f>
        <v>0</v>
      </c>
      <c r="AI315" s="6">
        <f>mgL!AI315/207.2</f>
        <v>0</v>
      </c>
      <c r="AJ315" s="6">
        <f>mgL!AJ315/65.39</f>
        <v>0</v>
      </c>
      <c r="AK315" s="6">
        <f>mgL!AK315/112.411</f>
        <v>0</v>
      </c>
      <c r="AL315" s="10">
        <f>mgL!AL315/(2*15.999)</f>
        <v>0</v>
      </c>
      <c r="AM315" s="10">
        <f>mgL!AM315/(12.011+2*15.999)</f>
        <v>0</v>
      </c>
      <c r="AN315" s="10">
        <f>mgL!AN315/(2*1.008+32.066)</f>
        <v>0</v>
      </c>
      <c r="AO315" s="10">
        <f>mgL!AO315/(12.011+4*1.008)</f>
        <v>0</v>
      </c>
      <c r="AP315" s="11" t="str">
        <f t="shared" si="10"/>
        <v>G*-FeMIX</v>
      </c>
      <c r="AQ315" s="3">
        <f t="shared" si="11"/>
        <v>0</v>
      </c>
    </row>
    <row r="316" spans="1:43" x14ac:dyDescent="0.25">
      <c r="A316" s="3">
        <f>mgL!A316</f>
        <v>313</v>
      </c>
      <c r="B316" s="3">
        <f>mgL!B316</f>
        <v>0</v>
      </c>
      <c r="C316" s="3">
        <f>mgL!C316</f>
        <v>0</v>
      </c>
      <c r="D316" s="3">
        <f>mgL!D316</f>
        <v>0</v>
      </c>
      <c r="E316" s="3">
        <f>mgL!E316</f>
        <v>0</v>
      </c>
      <c r="F316" s="3">
        <f>mgL!F316</f>
        <v>0</v>
      </c>
      <c r="G316" s="3">
        <f>mgL!G316</f>
        <v>0</v>
      </c>
      <c r="H316" s="3">
        <f>mgL!H316</f>
        <v>0</v>
      </c>
      <c r="I316" s="3">
        <f>mgL!I316</f>
        <v>0</v>
      </c>
      <c r="J316" s="3">
        <f>mgL!J316</f>
        <v>0</v>
      </c>
      <c r="K316" s="3">
        <f>mgL!K316</f>
        <v>0</v>
      </c>
      <c r="L316" s="3">
        <f>mgL!L316</f>
        <v>0</v>
      </c>
      <c r="M316" s="3">
        <f>IF(mgL!M316=0,7,mgL!M316)</f>
        <v>7</v>
      </c>
      <c r="N316" s="3">
        <f>IF(mgL!N316&lt;0.1,10,mgL!N316)</f>
        <v>10</v>
      </c>
      <c r="O316" s="4">
        <f>mgL!O316/22.989</f>
        <v>0</v>
      </c>
      <c r="P316" s="4">
        <f>mgL!P316/39.098</f>
        <v>0</v>
      </c>
      <c r="Q316" s="4">
        <f>mgL!Q316/24.305</f>
        <v>0</v>
      </c>
      <c r="R316" s="4">
        <f>mgL!R316/40.078</f>
        <v>0</v>
      </c>
      <c r="S316" s="4">
        <f>mgL!S316/(14.007+4*1.008)</f>
        <v>0</v>
      </c>
      <c r="T316" s="5">
        <f>mgL!T316/35.453</f>
        <v>0</v>
      </c>
      <c r="U316" s="5">
        <f>mgL!U316/(1.008+12.011+3*15.999)</f>
        <v>0</v>
      </c>
      <c r="V316" s="5">
        <f>mgL!V316/(12.011+3*15.999)</f>
        <v>0</v>
      </c>
      <c r="W316" s="5">
        <f>mgL!W316/(32.066+4*15.999)</f>
        <v>0</v>
      </c>
      <c r="X316" s="5">
        <f>mgL!X316/(14.007+3*15.999)</f>
        <v>0</v>
      </c>
      <c r="Y316" s="6">
        <f>mgL!Y316/(14.007+2*15.999)</f>
        <v>0</v>
      </c>
      <c r="Z316" s="6">
        <f>mgL!Z316/55.847</f>
        <v>0</v>
      </c>
      <c r="AA316" s="6">
        <f>mgL!AA316/54.931</f>
        <v>0</v>
      </c>
      <c r="AB316" s="6">
        <f>mgL!AB316/26.982</f>
        <v>0</v>
      </c>
      <c r="AC316" s="6">
        <f>mgL!AC316/(28.086+2*15.999)</f>
        <v>0</v>
      </c>
      <c r="AD316" s="6">
        <f>mgL!AD316/(30.974+4*15.999)</f>
        <v>0</v>
      </c>
      <c r="AE316" s="6">
        <f>mgL!AE316/30.974</f>
        <v>0</v>
      </c>
      <c r="AF316" s="6">
        <f>mgL!AF316/12.011</f>
        <v>0</v>
      </c>
      <c r="AG316" s="6">
        <f>mgL!AG316/18.998</f>
        <v>0</v>
      </c>
      <c r="AH316" s="6">
        <f>mgL!AH316/(32.066+1.008)</f>
        <v>0</v>
      </c>
      <c r="AI316" s="6">
        <f>mgL!AI316/207.2</f>
        <v>0</v>
      </c>
      <c r="AJ316" s="6">
        <f>mgL!AJ316/65.39</f>
        <v>0</v>
      </c>
      <c r="AK316" s="6">
        <f>mgL!AK316/112.411</f>
        <v>0</v>
      </c>
      <c r="AL316" s="10">
        <f>mgL!AL316/(2*15.999)</f>
        <v>0</v>
      </c>
      <c r="AM316" s="10">
        <f>mgL!AM316/(12.011+2*15.999)</f>
        <v>0</v>
      </c>
      <c r="AN316" s="10">
        <f>mgL!AN316/(2*1.008+32.066)</f>
        <v>0</v>
      </c>
      <c r="AO316" s="10">
        <f>mgL!AO316/(12.011+4*1.008)</f>
        <v>0</v>
      </c>
      <c r="AP316" s="11" t="str">
        <f t="shared" si="10"/>
        <v>G*-FeMIX</v>
      </c>
      <c r="AQ316" s="3">
        <f t="shared" si="11"/>
        <v>0</v>
      </c>
    </row>
    <row r="317" spans="1:43" x14ac:dyDescent="0.25">
      <c r="A317" s="3">
        <f>mgL!A317</f>
        <v>314</v>
      </c>
      <c r="B317" s="3">
        <f>mgL!B317</f>
        <v>0</v>
      </c>
      <c r="C317" s="3">
        <f>mgL!C317</f>
        <v>0</v>
      </c>
      <c r="D317" s="3">
        <f>mgL!D317</f>
        <v>0</v>
      </c>
      <c r="E317" s="3">
        <f>mgL!E317</f>
        <v>0</v>
      </c>
      <c r="F317" s="3">
        <f>mgL!F317</f>
        <v>0</v>
      </c>
      <c r="G317" s="3">
        <f>mgL!G317</f>
        <v>0</v>
      </c>
      <c r="H317" s="3">
        <f>mgL!H317</f>
        <v>0</v>
      </c>
      <c r="I317" s="3">
        <f>mgL!I317</f>
        <v>0</v>
      </c>
      <c r="J317" s="3">
        <f>mgL!J317</f>
        <v>0</v>
      </c>
      <c r="K317" s="3">
        <f>mgL!K317</f>
        <v>0</v>
      </c>
      <c r="L317" s="3">
        <f>mgL!L317</f>
        <v>0</v>
      </c>
      <c r="M317" s="3">
        <f>IF(mgL!M317=0,7,mgL!M317)</f>
        <v>7</v>
      </c>
      <c r="N317" s="3">
        <f>IF(mgL!N317&lt;0.1,10,mgL!N317)</f>
        <v>10</v>
      </c>
      <c r="O317" s="4">
        <f>mgL!O317/22.989</f>
        <v>0</v>
      </c>
      <c r="P317" s="4">
        <f>mgL!P317/39.098</f>
        <v>0</v>
      </c>
      <c r="Q317" s="4">
        <f>mgL!Q317/24.305</f>
        <v>0</v>
      </c>
      <c r="R317" s="4">
        <f>mgL!R317/40.078</f>
        <v>0</v>
      </c>
      <c r="S317" s="4">
        <f>mgL!S317/(14.007+4*1.008)</f>
        <v>0</v>
      </c>
      <c r="T317" s="5">
        <f>mgL!T317/35.453</f>
        <v>0</v>
      </c>
      <c r="U317" s="5">
        <f>mgL!U317/(1.008+12.011+3*15.999)</f>
        <v>0</v>
      </c>
      <c r="V317" s="5">
        <f>mgL!V317/(12.011+3*15.999)</f>
        <v>0</v>
      </c>
      <c r="W317" s="5">
        <f>mgL!W317/(32.066+4*15.999)</f>
        <v>0</v>
      </c>
      <c r="X317" s="5">
        <f>mgL!X317/(14.007+3*15.999)</f>
        <v>0</v>
      </c>
      <c r="Y317" s="6">
        <f>mgL!Y317/(14.007+2*15.999)</f>
        <v>0</v>
      </c>
      <c r="Z317" s="6">
        <f>mgL!Z317/55.847</f>
        <v>0</v>
      </c>
      <c r="AA317" s="6">
        <f>mgL!AA317/54.931</f>
        <v>0</v>
      </c>
      <c r="AB317" s="6">
        <f>mgL!AB317/26.982</f>
        <v>0</v>
      </c>
      <c r="AC317" s="6">
        <f>mgL!AC317/(28.086+2*15.999)</f>
        <v>0</v>
      </c>
      <c r="AD317" s="6">
        <f>mgL!AD317/(30.974+4*15.999)</f>
        <v>0</v>
      </c>
      <c r="AE317" s="6">
        <f>mgL!AE317/30.974</f>
        <v>0</v>
      </c>
      <c r="AF317" s="6">
        <f>mgL!AF317/12.011</f>
        <v>0</v>
      </c>
      <c r="AG317" s="6">
        <f>mgL!AG317/18.998</f>
        <v>0</v>
      </c>
      <c r="AH317" s="6">
        <f>mgL!AH317/(32.066+1.008)</f>
        <v>0</v>
      </c>
      <c r="AI317" s="6">
        <f>mgL!AI317/207.2</f>
        <v>0</v>
      </c>
      <c r="AJ317" s="6">
        <f>mgL!AJ317/65.39</f>
        <v>0</v>
      </c>
      <c r="AK317" s="6">
        <f>mgL!AK317/112.411</f>
        <v>0</v>
      </c>
      <c r="AL317" s="10">
        <f>mgL!AL317/(2*15.999)</f>
        <v>0</v>
      </c>
      <c r="AM317" s="10">
        <f>mgL!AM317/(12.011+2*15.999)</f>
        <v>0</v>
      </c>
      <c r="AN317" s="10">
        <f>mgL!AN317/(2*1.008+32.066)</f>
        <v>0</v>
      </c>
      <c r="AO317" s="10">
        <f>mgL!AO317/(12.011+4*1.008)</f>
        <v>0</v>
      </c>
      <c r="AP317" s="11" t="str">
        <f t="shared" si="10"/>
        <v>G*-FeMIX</v>
      </c>
      <c r="AQ317" s="3">
        <f t="shared" si="11"/>
        <v>0</v>
      </c>
    </row>
    <row r="318" spans="1:43" x14ac:dyDescent="0.25">
      <c r="A318" s="3">
        <f>mgL!A318</f>
        <v>315</v>
      </c>
      <c r="B318" s="3">
        <f>mgL!B318</f>
        <v>0</v>
      </c>
      <c r="C318" s="3">
        <f>mgL!C318</f>
        <v>0</v>
      </c>
      <c r="D318" s="3">
        <f>mgL!D318</f>
        <v>0</v>
      </c>
      <c r="E318" s="3">
        <f>mgL!E318</f>
        <v>0</v>
      </c>
      <c r="F318" s="3">
        <f>mgL!F318</f>
        <v>0</v>
      </c>
      <c r="G318" s="3">
        <f>mgL!G318</f>
        <v>0</v>
      </c>
      <c r="H318" s="3">
        <f>mgL!H318</f>
        <v>0</v>
      </c>
      <c r="I318" s="3">
        <f>mgL!I318</f>
        <v>0</v>
      </c>
      <c r="J318" s="3">
        <f>mgL!J318</f>
        <v>0</v>
      </c>
      <c r="K318" s="3">
        <f>mgL!K318</f>
        <v>0</v>
      </c>
      <c r="L318" s="3">
        <f>mgL!L318</f>
        <v>0</v>
      </c>
      <c r="M318" s="3">
        <f>IF(mgL!M318=0,7,mgL!M318)</f>
        <v>7</v>
      </c>
      <c r="N318" s="3">
        <f>IF(mgL!N318&lt;0.1,10,mgL!N318)</f>
        <v>10</v>
      </c>
      <c r="O318" s="4">
        <f>mgL!O318/22.989</f>
        <v>0</v>
      </c>
      <c r="P318" s="4">
        <f>mgL!P318/39.098</f>
        <v>0</v>
      </c>
      <c r="Q318" s="4">
        <f>mgL!Q318/24.305</f>
        <v>0</v>
      </c>
      <c r="R318" s="4">
        <f>mgL!R318/40.078</f>
        <v>0</v>
      </c>
      <c r="S318" s="4">
        <f>mgL!S318/(14.007+4*1.008)</f>
        <v>0</v>
      </c>
      <c r="T318" s="5">
        <f>mgL!T318/35.453</f>
        <v>0</v>
      </c>
      <c r="U318" s="5">
        <f>mgL!U318/(1.008+12.011+3*15.999)</f>
        <v>0</v>
      </c>
      <c r="V318" s="5">
        <f>mgL!V318/(12.011+3*15.999)</f>
        <v>0</v>
      </c>
      <c r="W318" s="5">
        <f>mgL!W318/(32.066+4*15.999)</f>
        <v>0</v>
      </c>
      <c r="X318" s="5">
        <f>mgL!X318/(14.007+3*15.999)</f>
        <v>0</v>
      </c>
      <c r="Y318" s="6">
        <f>mgL!Y318/(14.007+2*15.999)</f>
        <v>0</v>
      </c>
      <c r="Z318" s="6">
        <f>mgL!Z318/55.847</f>
        <v>0</v>
      </c>
      <c r="AA318" s="6">
        <f>mgL!AA318/54.931</f>
        <v>0</v>
      </c>
      <c r="AB318" s="6">
        <f>mgL!AB318/26.982</f>
        <v>0</v>
      </c>
      <c r="AC318" s="6">
        <f>mgL!AC318/(28.086+2*15.999)</f>
        <v>0</v>
      </c>
      <c r="AD318" s="6">
        <f>mgL!AD318/(30.974+4*15.999)</f>
        <v>0</v>
      </c>
      <c r="AE318" s="6">
        <f>mgL!AE318/30.974</f>
        <v>0</v>
      </c>
      <c r="AF318" s="6">
        <f>mgL!AF318/12.011</f>
        <v>0</v>
      </c>
      <c r="AG318" s="6">
        <f>mgL!AG318/18.998</f>
        <v>0</v>
      </c>
      <c r="AH318" s="6">
        <f>mgL!AH318/(32.066+1.008)</f>
        <v>0</v>
      </c>
      <c r="AI318" s="6">
        <f>mgL!AI318/207.2</f>
        <v>0</v>
      </c>
      <c r="AJ318" s="6">
        <f>mgL!AJ318/65.39</f>
        <v>0</v>
      </c>
      <c r="AK318" s="6">
        <f>mgL!AK318/112.411</f>
        <v>0</v>
      </c>
      <c r="AL318" s="10">
        <f>mgL!AL318/(2*15.999)</f>
        <v>0</v>
      </c>
      <c r="AM318" s="10">
        <f>mgL!AM318/(12.011+2*15.999)</f>
        <v>0</v>
      </c>
      <c r="AN318" s="10">
        <f>mgL!AN318/(2*1.008+32.066)</f>
        <v>0</v>
      </c>
      <c r="AO318" s="10">
        <f>mgL!AO318/(12.011+4*1.008)</f>
        <v>0</v>
      </c>
      <c r="AP318" s="11" t="str">
        <f t="shared" si="10"/>
        <v>G*-FeMIX</v>
      </c>
      <c r="AQ318" s="3">
        <f t="shared" si="11"/>
        <v>0</v>
      </c>
    </row>
    <row r="319" spans="1:43" x14ac:dyDescent="0.25">
      <c r="A319" s="3">
        <f>mgL!A319</f>
        <v>316</v>
      </c>
      <c r="B319" s="3">
        <f>mgL!B319</f>
        <v>0</v>
      </c>
      <c r="C319" s="3">
        <f>mgL!C319</f>
        <v>0</v>
      </c>
      <c r="D319" s="3">
        <f>mgL!D319</f>
        <v>0</v>
      </c>
      <c r="E319" s="3">
        <f>mgL!E319</f>
        <v>0</v>
      </c>
      <c r="F319" s="3">
        <f>mgL!F319</f>
        <v>0</v>
      </c>
      <c r="G319" s="3">
        <f>mgL!G319</f>
        <v>0</v>
      </c>
      <c r="H319" s="3">
        <f>mgL!H319</f>
        <v>0</v>
      </c>
      <c r="I319" s="3">
        <f>mgL!I319</f>
        <v>0</v>
      </c>
      <c r="J319" s="3">
        <f>mgL!J319</f>
        <v>0</v>
      </c>
      <c r="K319" s="3">
        <f>mgL!K319</f>
        <v>0</v>
      </c>
      <c r="L319" s="3">
        <f>mgL!L319</f>
        <v>0</v>
      </c>
      <c r="M319" s="3">
        <f>IF(mgL!M319=0,7,mgL!M319)</f>
        <v>7</v>
      </c>
      <c r="N319" s="3">
        <f>IF(mgL!N319&lt;0.1,10,mgL!N319)</f>
        <v>10</v>
      </c>
      <c r="O319" s="4">
        <f>mgL!O319/22.989</f>
        <v>0</v>
      </c>
      <c r="P319" s="4">
        <f>mgL!P319/39.098</f>
        <v>0</v>
      </c>
      <c r="Q319" s="4">
        <f>mgL!Q319/24.305</f>
        <v>0</v>
      </c>
      <c r="R319" s="4">
        <f>mgL!R319/40.078</f>
        <v>0</v>
      </c>
      <c r="S319" s="4">
        <f>mgL!S319/(14.007+4*1.008)</f>
        <v>0</v>
      </c>
      <c r="T319" s="5">
        <f>mgL!T319/35.453</f>
        <v>0</v>
      </c>
      <c r="U319" s="5">
        <f>mgL!U319/(1.008+12.011+3*15.999)</f>
        <v>0</v>
      </c>
      <c r="V319" s="5">
        <f>mgL!V319/(12.011+3*15.999)</f>
        <v>0</v>
      </c>
      <c r="W319" s="5">
        <f>mgL!W319/(32.066+4*15.999)</f>
        <v>0</v>
      </c>
      <c r="X319" s="5">
        <f>mgL!X319/(14.007+3*15.999)</f>
        <v>0</v>
      </c>
      <c r="Y319" s="6">
        <f>mgL!Y319/(14.007+2*15.999)</f>
        <v>0</v>
      </c>
      <c r="Z319" s="6">
        <f>mgL!Z319/55.847</f>
        <v>0</v>
      </c>
      <c r="AA319" s="6">
        <f>mgL!AA319/54.931</f>
        <v>0</v>
      </c>
      <c r="AB319" s="6">
        <f>mgL!AB319/26.982</f>
        <v>0</v>
      </c>
      <c r="AC319" s="6">
        <f>mgL!AC319/(28.086+2*15.999)</f>
        <v>0</v>
      </c>
      <c r="AD319" s="6">
        <f>mgL!AD319/(30.974+4*15.999)</f>
        <v>0</v>
      </c>
      <c r="AE319" s="6">
        <f>mgL!AE319/30.974</f>
        <v>0</v>
      </c>
      <c r="AF319" s="6">
        <f>mgL!AF319/12.011</f>
        <v>0</v>
      </c>
      <c r="AG319" s="6">
        <f>mgL!AG319/18.998</f>
        <v>0</v>
      </c>
      <c r="AH319" s="6">
        <f>mgL!AH319/(32.066+1.008)</f>
        <v>0</v>
      </c>
      <c r="AI319" s="6">
        <f>mgL!AI319/207.2</f>
        <v>0</v>
      </c>
      <c r="AJ319" s="6">
        <f>mgL!AJ319/65.39</f>
        <v>0</v>
      </c>
      <c r="AK319" s="6">
        <f>mgL!AK319/112.411</f>
        <v>0</v>
      </c>
      <c r="AL319" s="10">
        <f>mgL!AL319/(2*15.999)</f>
        <v>0</v>
      </c>
      <c r="AM319" s="10">
        <f>mgL!AM319/(12.011+2*15.999)</f>
        <v>0</v>
      </c>
      <c r="AN319" s="10">
        <f>mgL!AN319/(2*1.008+32.066)</f>
        <v>0</v>
      </c>
      <c r="AO319" s="10">
        <f>mgL!AO319/(12.011+4*1.008)</f>
        <v>0</v>
      </c>
      <c r="AP319" s="11" t="str">
        <f t="shared" si="10"/>
        <v>G*-FeMIX</v>
      </c>
      <c r="AQ319" s="3">
        <f t="shared" si="11"/>
        <v>0</v>
      </c>
    </row>
    <row r="320" spans="1:43" x14ac:dyDescent="0.25">
      <c r="A320" s="3">
        <f>mgL!A320</f>
        <v>317</v>
      </c>
      <c r="B320" s="3">
        <f>mgL!B320</f>
        <v>0</v>
      </c>
      <c r="C320" s="3">
        <f>mgL!C320</f>
        <v>0</v>
      </c>
      <c r="D320" s="3">
        <f>mgL!D320</f>
        <v>0</v>
      </c>
      <c r="E320" s="3">
        <f>mgL!E320</f>
        <v>0</v>
      </c>
      <c r="F320" s="3">
        <f>mgL!F320</f>
        <v>0</v>
      </c>
      <c r="G320" s="3">
        <f>mgL!G320</f>
        <v>0</v>
      </c>
      <c r="H320" s="3">
        <f>mgL!H320</f>
        <v>0</v>
      </c>
      <c r="I320" s="3">
        <f>mgL!I320</f>
        <v>0</v>
      </c>
      <c r="J320" s="3">
        <f>mgL!J320</f>
        <v>0</v>
      </c>
      <c r="K320" s="3">
        <f>mgL!K320</f>
        <v>0</v>
      </c>
      <c r="L320" s="3">
        <f>mgL!L320</f>
        <v>0</v>
      </c>
      <c r="M320" s="3">
        <f>IF(mgL!M320=0,7,mgL!M320)</f>
        <v>7</v>
      </c>
      <c r="N320" s="3">
        <f>IF(mgL!N320&lt;0.1,10,mgL!N320)</f>
        <v>10</v>
      </c>
      <c r="O320" s="4">
        <f>mgL!O320/22.989</f>
        <v>0</v>
      </c>
      <c r="P320" s="4">
        <f>mgL!P320/39.098</f>
        <v>0</v>
      </c>
      <c r="Q320" s="4">
        <f>mgL!Q320/24.305</f>
        <v>0</v>
      </c>
      <c r="R320" s="4">
        <f>mgL!R320/40.078</f>
        <v>0</v>
      </c>
      <c r="S320" s="4">
        <f>mgL!S320/(14.007+4*1.008)</f>
        <v>0</v>
      </c>
      <c r="T320" s="5">
        <f>mgL!T320/35.453</f>
        <v>0</v>
      </c>
      <c r="U320" s="5">
        <f>mgL!U320/(1.008+12.011+3*15.999)</f>
        <v>0</v>
      </c>
      <c r="V320" s="5">
        <f>mgL!V320/(12.011+3*15.999)</f>
        <v>0</v>
      </c>
      <c r="W320" s="5">
        <f>mgL!W320/(32.066+4*15.999)</f>
        <v>0</v>
      </c>
      <c r="X320" s="5">
        <f>mgL!X320/(14.007+3*15.999)</f>
        <v>0</v>
      </c>
      <c r="Y320" s="6">
        <f>mgL!Y320/(14.007+2*15.999)</f>
        <v>0</v>
      </c>
      <c r="Z320" s="6">
        <f>mgL!Z320/55.847</f>
        <v>0</v>
      </c>
      <c r="AA320" s="6">
        <f>mgL!AA320/54.931</f>
        <v>0</v>
      </c>
      <c r="AB320" s="6">
        <f>mgL!AB320/26.982</f>
        <v>0</v>
      </c>
      <c r="AC320" s="6">
        <f>mgL!AC320/(28.086+2*15.999)</f>
        <v>0</v>
      </c>
      <c r="AD320" s="6">
        <f>mgL!AD320/(30.974+4*15.999)</f>
        <v>0</v>
      </c>
      <c r="AE320" s="6">
        <f>mgL!AE320/30.974</f>
        <v>0</v>
      </c>
      <c r="AF320" s="6">
        <f>mgL!AF320/12.011</f>
        <v>0</v>
      </c>
      <c r="AG320" s="6">
        <f>mgL!AG320/18.998</f>
        <v>0</v>
      </c>
      <c r="AH320" s="6">
        <f>mgL!AH320/(32.066+1.008)</f>
        <v>0</v>
      </c>
      <c r="AI320" s="6">
        <f>mgL!AI320/207.2</f>
        <v>0</v>
      </c>
      <c r="AJ320" s="6">
        <f>mgL!AJ320/65.39</f>
        <v>0</v>
      </c>
      <c r="AK320" s="6">
        <f>mgL!AK320/112.411</f>
        <v>0</v>
      </c>
      <c r="AL320" s="10">
        <f>mgL!AL320/(2*15.999)</f>
        <v>0</v>
      </c>
      <c r="AM320" s="10">
        <f>mgL!AM320/(12.011+2*15.999)</f>
        <v>0</v>
      </c>
      <c r="AN320" s="10">
        <f>mgL!AN320/(2*1.008+32.066)</f>
        <v>0</v>
      </c>
      <c r="AO320" s="10">
        <f>mgL!AO320/(12.011+4*1.008)</f>
        <v>0</v>
      </c>
      <c r="AP320" s="11" t="str">
        <f t="shared" si="10"/>
        <v>G*-FeMIX</v>
      </c>
      <c r="AQ320" s="3">
        <f t="shared" si="11"/>
        <v>0</v>
      </c>
    </row>
    <row r="321" spans="1:43" x14ac:dyDescent="0.25">
      <c r="A321" s="3">
        <f>mgL!A321</f>
        <v>318</v>
      </c>
      <c r="B321" s="3">
        <f>mgL!B321</f>
        <v>0</v>
      </c>
      <c r="C321" s="3">
        <f>mgL!C321</f>
        <v>0</v>
      </c>
      <c r="D321" s="3">
        <f>mgL!D321</f>
        <v>0</v>
      </c>
      <c r="E321" s="3">
        <f>mgL!E321</f>
        <v>0</v>
      </c>
      <c r="F321" s="3">
        <f>mgL!F321</f>
        <v>0</v>
      </c>
      <c r="G321" s="3">
        <f>mgL!G321</f>
        <v>0</v>
      </c>
      <c r="H321" s="3">
        <f>mgL!H321</f>
        <v>0</v>
      </c>
      <c r="I321" s="3">
        <f>mgL!I321</f>
        <v>0</v>
      </c>
      <c r="J321" s="3">
        <f>mgL!J321</f>
        <v>0</v>
      </c>
      <c r="K321" s="3">
        <f>mgL!K321</f>
        <v>0</v>
      </c>
      <c r="L321" s="3">
        <f>mgL!L321</f>
        <v>0</v>
      </c>
      <c r="M321" s="3">
        <f>IF(mgL!M321=0,7,mgL!M321)</f>
        <v>7</v>
      </c>
      <c r="N321" s="3">
        <f>IF(mgL!N321&lt;0.1,10,mgL!N321)</f>
        <v>10</v>
      </c>
      <c r="O321" s="4">
        <f>mgL!O321/22.989</f>
        <v>0</v>
      </c>
      <c r="P321" s="4">
        <f>mgL!P321/39.098</f>
        <v>0</v>
      </c>
      <c r="Q321" s="4">
        <f>mgL!Q321/24.305</f>
        <v>0</v>
      </c>
      <c r="R321" s="4">
        <f>mgL!R321/40.078</f>
        <v>0</v>
      </c>
      <c r="S321" s="4">
        <f>mgL!S321/(14.007+4*1.008)</f>
        <v>0</v>
      </c>
      <c r="T321" s="5">
        <f>mgL!T321/35.453</f>
        <v>0</v>
      </c>
      <c r="U321" s="5">
        <f>mgL!U321/(1.008+12.011+3*15.999)</f>
        <v>0</v>
      </c>
      <c r="V321" s="5">
        <f>mgL!V321/(12.011+3*15.999)</f>
        <v>0</v>
      </c>
      <c r="W321" s="5">
        <f>mgL!W321/(32.066+4*15.999)</f>
        <v>0</v>
      </c>
      <c r="X321" s="5">
        <f>mgL!X321/(14.007+3*15.999)</f>
        <v>0</v>
      </c>
      <c r="Y321" s="6">
        <f>mgL!Y321/(14.007+2*15.999)</f>
        <v>0</v>
      </c>
      <c r="Z321" s="6">
        <f>mgL!Z321/55.847</f>
        <v>0</v>
      </c>
      <c r="AA321" s="6">
        <f>mgL!AA321/54.931</f>
        <v>0</v>
      </c>
      <c r="AB321" s="6">
        <f>mgL!AB321/26.982</f>
        <v>0</v>
      </c>
      <c r="AC321" s="6">
        <f>mgL!AC321/(28.086+2*15.999)</f>
        <v>0</v>
      </c>
      <c r="AD321" s="6">
        <f>mgL!AD321/(30.974+4*15.999)</f>
        <v>0</v>
      </c>
      <c r="AE321" s="6">
        <f>mgL!AE321/30.974</f>
        <v>0</v>
      </c>
      <c r="AF321" s="6">
        <f>mgL!AF321/12.011</f>
        <v>0</v>
      </c>
      <c r="AG321" s="6">
        <f>mgL!AG321/18.998</f>
        <v>0</v>
      </c>
      <c r="AH321" s="6">
        <f>mgL!AH321/(32.066+1.008)</f>
        <v>0</v>
      </c>
      <c r="AI321" s="6">
        <f>mgL!AI321/207.2</f>
        <v>0</v>
      </c>
      <c r="AJ321" s="6">
        <f>mgL!AJ321/65.39</f>
        <v>0</v>
      </c>
      <c r="AK321" s="6">
        <f>mgL!AK321/112.411</f>
        <v>0</v>
      </c>
      <c r="AL321" s="10">
        <f>mgL!AL321/(2*15.999)</f>
        <v>0</v>
      </c>
      <c r="AM321" s="10">
        <f>mgL!AM321/(12.011+2*15.999)</f>
        <v>0</v>
      </c>
      <c r="AN321" s="10">
        <f>mgL!AN321/(2*1.008+32.066)</f>
        <v>0</v>
      </c>
      <c r="AO321" s="10">
        <f>mgL!AO321/(12.011+4*1.008)</f>
        <v>0</v>
      </c>
      <c r="AP321" s="11" t="str">
        <f t="shared" si="10"/>
        <v>G*-FeMIX</v>
      </c>
      <c r="AQ321" s="3">
        <f t="shared" si="11"/>
        <v>0</v>
      </c>
    </row>
    <row r="322" spans="1:43" x14ac:dyDescent="0.25">
      <c r="A322" s="3">
        <f>mgL!A322</f>
        <v>319</v>
      </c>
      <c r="B322" s="3">
        <f>mgL!B322</f>
        <v>0</v>
      </c>
      <c r="C322" s="3">
        <f>mgL!C322</f>
        <v>0</v>
      </c>
      <c r="D322" s="3">
        <f>mgL!D322</f>
        <v>0</v>
      </c>
      <c r="E322" s="3">
        <f>mgL!E322</f>
        <v>0</v>
      </c>
      <c r="F322" s="3">
        <f>mgL!F322</f>
        <v>0</v>
      </c>
      <c r="G322" s="3">
        <f>mgL!G322</f>
        <v>0</v>
      </c>
      <c r="H322" s="3">
        <f>mgL!H322</f>
        <v>0</v>
      </c>
      <c r="I322" s="3">
        <f>mgL!I322</f>
        <v>0</v>
      </c>
      <c r="J322" s="3">
        <f>mgL!J322</f>
        <v>0</v>
      </c>
      <c r="K322" s="3">
        <f>mgL!K322</f>
        <v>0</v>
      </c>
      <c r="L322" s="3">
        <f>mgL!L322</f>
        <v>0</v>
      </c>
      <c r="M322" s="3">
        <f>IF(mgL!M322=0,7,mgL!M322)</f>
        <v>7</v>
      </c>
      <c r="N322" s="3">
        <f>IF(mgL!N322&lt;0.1,10,mgL!N322)</f>
        <v>10</v>
      </c>
      <c r="O322" s="4">
        <f>mgL!O322/22.989</f>
        <v>0</v>
      </c>
      <c r="P322" s="4">
        <f>mgL!P322/39.098</f>
        <v>0</v>
      </c>
      <c r="Q322" s="4">
        <f>mgL!Q322/24.305</f>
        <v>0</v>
      </c>
      <c r="R322" s="4">
        <f>mgL!R322/40.078</f>
        <v>0</v>
      </c>
      <c r="S322" s="4">
        <f>mgL!S322/(14.007+4*1.008)</f>
        <v>0</v>
      </c>
      <c r="T322" s="5">
        <f>mgL!T322/35.453</f>
        <v>0</v>
      </c>
      <c r="U322" s="5">
        <f>mgL!U322/(1.008+12.011+3*15.999)</f>
        <v>0</v>
      </c>
      <c r="V322" s="5">
        <f>mgL!V322/(12.011+3*15.999)</f>
        <v>0</v>
      </c>
      <c r="W322" s="5">
        <f>mgL!W322/(32.066+4*15.999)</f>
        <v>0</v>
      </c>
      <c r="X322" s="5">
        <f>mgL!X322/(14.007+3*15.999)</f>
        <v>0</v>
      </c>
      <c r="Y322" s="6">
        <f>mgL!Y322/(14.007+2*15.999)</f>
        <v>0</v>
      </c>
      <c r="Z322" s="6">
        <f>mgL!Z322/55.847</f>
        <v>0</v>
      </c>
      <c r="AA322" s="6">
        <f>mgL!AA322/54.931</f>
        <v>0</v>
      </c>
      <c r="AB322" s="6">
        <f>mgL!AB322/26.982</f>
        <v>0</v>
      </c>
      <c r="AC322" s="6">
        <f>mgL!AC322/(28.086+2*15.999)</f>
        <v>0</v>
      </c>
      <c r="AD322" s="6">
        <f>mgL!AD322/(30.974+4*15.999)</f>
        <v>0</v>
      </c>
      <c r="AE322" s="6">
        <f>mgL!AE322/30.974</f>
        <v>0</v>
      </c>
      <c r="AF322" s="6">
        <f>mgL!AF322/12.011</f>
        <v>0</v>
      </c>
      <c r="AG322" s="6">
        <f>mgL!AG322/18.998</f>
        <v>0</v>
      </c>
      <c r="AH322" s="6">
        <f>mgL!AH322/(32.066+1.008)</f>
        <v>0</v>
      </c>
      <c r="AI322" s="6">
        <f>mgL!AI322/207.2</f>
        <v>0</v>
      </c>
      <c r="AJ322" s="6">
        <f>mgL!AJ322/65.39</f>
        <v>0</v>
      </c>
      <c r="AK322" s="6">
        <f>mgL!AK322/112.411</f>
        <v>0</v>
      </c>
      <c r="AL322" s="10">
        <f>mgL!AL322/(2*15.999)</f>
        <v>0</v>
      </c>
      <c r="AM322" s="10">
        <f>mgL!AM322/(12.011+2*15.999)</f>
        <v>0</v>
      </c>
      <c r="AN322" s="10">
        <f>mgL!AN322/(2*1.008+32.066)</f>
        <v>0</v>
      </c>
      <c r="AO322" s="10">
        <f>mgL!AO322/(12.011+4*1.008)</f>
        <v>0</v>
      </c>
      <c r="AP322" s="11" t="str">
        <f t="shared" si="10"/>
        <v>G*-FeMIX</v>
      </c>
      <c r="AQ322" s="3">
        <f t="shared" si="11"/>
        <v>0</v>
      </c>
    </row>
    <row r="323" spans="1:43" x14ac:dyDescent="0.25">
      <c r="A323" s="3">
        <f>mgL!A323</f>
        <v>320</v>
      </c>
      <c r="B323" s="3">
        <f>mgL!B323</f>
        <v>0</v>
      </c>
      <c r="C323" s="3">
        <f>mgL!C323</f>
        <v>0</v>
      </c>
      <c r="D323" s="3">
        <f>mgL!D323</f>
        <v>0</v>
      </c>
      <c r="E323" s="3">
        <f>mgL!E323</f>
        <v>0</v>
      </c>
      <c r="F323" s="3">
        <f>mgL!F323</f>
        <v>0</v>
      </c>
      <c r="G323" s="3">
        <f>mgL!G323</f>
        <v>0</v>
      </c>
      <c r="H323" s="3">
        <f>mgL!H323</f>
        <v>0</v>
      </c>
      <c r="I323" s="3">
        <f>mgL!I323</f>
        <v>0</v>
      </c>
      <c r="J323" s="3">
        <f>mgL!J323</f>
        <v>0</v>
      </c>
      <c r="K323" s="3">
        <f>mgL!K323</f>
        <v>0</v>
      </c>
      <c r="L323" s="3">
        <f>mgL!L323</f>
        <v>0</v>
      </c>
      <c r="M323" s="3">
        <f>IF(mgL!M323=0,7,mgL!M323)</f>
        <v>7</v>
      </c>
      <c r="N323" s="3">
        <f>IF(mgL!N323&lt;0.1,10,mgL!N323)</f>
        <v>10</v>
      </c>
      <c r="O323" s="4">
        <f>mgL!O323/22.989</f>
        <v>0</v>
      </c>
      <c r="P323" s="4">
        <f>mgL!P323/39.098</f>
        <v>0</v>
      </c>
      <c r="Q323" s="4">
        <f>mgL!Q323/24.305</f>
        <v>0</v>
      </c>
      <c r="R323" s="4">
        <f>mgL!R323/40.078</f>
        <v>0</v>
      </c>
      <c r="S323" s="4">
        <f>mgL!S323/(14.007+4*1.008)</f>
        <v>0</v>
      </c>
      <c r="T323" s="5">
        <f>mgL!T323/35.453</f>
        <v>0</v>
      </c>
      <c r="U323" s="5">
        <f>mgL!U323/(1.008+12.011+3*15.999)</f>
        <v>0</v>
      </c>
      <c r="V323" s="5">
        <f>mgL!V323/(12.011+3*15.999)</f>
        <v>0</v>
      </c>
      <c r="W323" s="5">
        <f>mgL!W323/(32.066+4*15.999)</f>
        <v>0</v>
      </c>
      <c r="X323" s="5">
        <f>mgL!X323/(14.007+3*15.999)</f>
        <v>0</v>
      </c>
      <c r="Y323" s="6">
        <f>mgL!Y323/(14.007+2*15.999)</f>
        <v>0</v>
      </c>
      <c r="Z323" s="6">
        <f>mgL!Z323/55.847</f>
        <v>0</v>
      </c>
      <c r="AA323" s="6">
        <f>mgL!AA323/54.931</f>
        <v>0</v>
      </c>
      <c r="AB323" s="6">
        <f>mgL!AB323/26.982</f>
        <v>0</v>
      </c>
      <c r="AC323" s="6">
        <f>mgL!AC323/(28.086+2*15.999)</f>
        <v>0</v>
      </c>
      <c r="AD323" s="6">
        <f>mgL!AD323/(30.974+4*15.999)</f>
        <v>0</v>
      </c>
      <c r="AE323" s="6">
        <f>mgL!AE323/30.974</f>
        <v>0</v>
      </c>
      <c r="AF323" s="6">
        <f>mgL!AF323/12.011</f>
        <v>0</v>
      </c>
      <c r="AG323" s="6">
        <f>mgL!AG323/18.998</f>
        <v>0</v>
      </c>
      <c r="AH323" s="6">
        <f>mgL!AH323/(32.066+1.008)</f>
        <v>0</v>
      </c>
      <c r="AI323" s="6">
        <f>mgL!AI323/207.2</f>
        <v>0</v>
      </c>
      <c r="AJ323" s="6">
        <f>mgL!AJ323/65.39</f>
        <v>0</v>
      </c>
      <c r="AK323" s="6">
        <f>mgL!AK323/112.411</f>
        <v>0</v>
      </c>
      <c r="AL323" s="10">
        <f>mgL!AL323/(2*15.999)</f>
        <v>0</v>
      </c>
      <c r="AM323" s="10">
        <f>mgL!AM323/(12.011+2*15.999)</f>
        <v>0</v>
      </c>
      <c r="AN323" s="10">
        <f>mgL!AN323/(2*1.008+32.066)</f>
        <v>0</v>
      </c>
      <c r="AO323" s="10">
        <f>mgL!AO323/(12.011+4*1.008)</f>
        <v>0</v>
      </c>
      <c r="AP323" s="11" t="str">
        <f t="shared" si="10"/>
        <v>G*-FeMIX</v>
      </c>
      <c r="AQ323" s="3">
        <f t="shared" si="11"/>
        <v>0</v>
      </c>
    </row>
    <row r="324" spans="1:43" x14ac:dyDescent="0.25">
      <c r="A324" s="3">
        <f>mgL!A324</f>
        <v>321</v>
      </c>
      <c r="B324" s="3">
        <f>mgL!B324</f>
        <v>0</v>
      </c>
      <c r="C324" s="3">
        <f>mgL!C324</f>
        <v>0</v>
      </c>
      <c r="D324" s="3">
        <f>mgL!D324</f>
        <v>0</v>
      </c>
      <c r="E324" s="3">
        <f>mgL!E324</f>
        <v>0</v>
      </c>
      <c r="F324" s="3">
        <f>mgL!F324</f>
        <v>0</v>
      </c>
      <c r="G324" s="3">
        <f>mgL!G324</f>
        <v>0</v>
      </c>
      <c r="H324" s="3">
        <f>mgL!H324</f>
        <v>0</v>
      </c>
      <c r="I324" s="3">
        <f>mgL!I324</f>
        <v>0</v>
      </c>
      <c r="J324" s="3">
        <f>mgL!J324</f>
        <v>0</v>
      </c>
      <c r="K324" s="3">
        <f>mgL!K324</f>
        <v>0</v>
      </c>
      <c r="L324" s="3">
        <f>mgL!L324</f>
        <v>0</v>
      </c>
      <c r="M324" s="3">
        <f>IF(mgL!M324=0,7,mgL!M324)</f>
        <v>7</v>
      </c>
      <c r="N324" s="3">
        <f>IF(mgL!N324&lt;0.1,10,mgL!N324)</f>
        <v>10</v>
      </c>
      <c r="O324" s="4">
        <f>mgL!O324/22.989</f>
        <v>0</v>
      </c>
      <c r="P324" s="4">
        <f>mgL!P324/39.098</f>
        <v>0</v>
      </c>
      <c r="Q324" s="4">
        <f>mgL!Q324/24.305</f>
        <v>0</v>
      </c>
      <c r="R324" s="4">
        <f>mgL!R324/40.078</f>
        <v>0</v>
      </c>
      <c r="S324" s="4">
        <f>mgL!S324/(14.007+4*1.008)</f>
        <v>0</v>
      </c>
      <c r="T324" s="5">
        <f>mgL!T324/35.453</f>
        <v>0</v>
      </c>
      <c r="U324" s="5">
        <f>mgL!U324/(1.008+12.011+3*15.999)</f>
        <v>0</v>
      </c>
      <c r="V324" s="5">
        <f>mgL!V324/(12.011+3*15.999)</f>
        <v>0</v>
      </c>
      <c r="W324" s="5">
        <f>mgL!W324/(32.066+4*15.999)</f>
        <v>0</v>
      </c>
      <c r="X324" s="5">
        <f>mgL!X324/(14.007+3*15.999)</f>
        <v>0</v>
      </c>
      <c r="Y324" s="6">
        <f>mgL!Y324/(14.007+2*15.999)</f>
        <v>0</v>
      </c>
      <c r="Z324" s="6">
        <f>mgL!Z324/55.847</f>
        <v>0</v>
      </c>
      <c r="AA324" s="6">
        <f>mgL!AA324/54.931</f>
        <v>0</v>
      </c>
      <c r="AB324" s="6">
        <f>mgL!AB324/26.982</f>
        <v>0</v>
      </c>
      <c r="AC324" s="6">
        <f>mgL!AC324/(28.086+2*15.999)</f>
        <v>0</v>
      </c>
      <c r="AD324" s="6">
        <f>mgL!AD324/(30.974+4*15.999)</f>
        <v>0</v>
      </c>
      <c r="AE324" s="6">
        <f>mgL!AE324/30.974</f>
        <v>0</v>
      </c>
      <c r="AF324" s="6">
        <f>mgL!AF324/12.011</f>
        <v>0</v>
      </c>
      <c r="AG324" s="6">
        <f>mgL!AG324/18.998</f>
        <v>0</v>
      </c>
      <c r="AH324" s="6">
        <f>mgL!AH324/(32.066+1.008)</f>
        <v>0</v>
      </c>
      <c r="AI324" s="6">
        <f>mgL!AI324/207.2</f>
        <v>0</v>
      </c>
      <c r="AJ324" s="6">
        <f>mgL!AJ324/65.39</f>
        <v>0</v>
      </c>
      <c r="AK324" s="6">
        <f>mgL!AK324/112.411</f>
        <v>0</v>
      </c>
      <c r="AL324" s="10">
        <f>mgL!AL324/(2*15.999)</f>
        <v>0</v>
      </c>
      <c r="AM324" s="10">
        <f>mgL!AM324/(12.011+2*15.999)</f>
        <v>0</v>
      </c>
      <c r="AN324" s="10">
        <f>mgL!AN324/(2*1.008+32.066)</f>
        <v>0</v>
      </c>
      <c r="AO324" s="10">
        <f>mgL!AO324/(12.011+4*1.008)</f>
        <v>0</v>
      </c>
      <c r="AP324" s="11" t="str">
        <f t="shared" si="10"/>
        <v>G*-FeMIX</v>
      </c>
      <c r="AQ324" s="3">
        <f t="shared" si="11"/>
        <v>0</v>
      </c>
    </row>
    <row r="325" spans="1:43" x14ac:dyDescent="0.25">
      <c r="A325" s="3">
        <f>mgL!A325</f>
        <v>322</v>
      </c>
      <c r="B325" s="3">
        <f>mgL!B325</f>
        <v>0</v>
      </c>
      <c r="C325" s="3">
        <f>mgL!C325</f>
        <v>0</v>
      </c>
      <c r="D325" s="3">
        <f>mgL!D325</f>
        <v>0</v>
      </c>
      <c r="E325" s="3">
        <f>mgL!E325</f>
        <v>0</v>
      </c>
      <c r="F325" s="3">
        <f>mgL!F325</f>
        <v>0</v>
      </c>
      <c r="G325" s="3">
        <f>mgL!G325</f>
        <v>0</v>
      </c>
      <c r="H325" s="3">
        <f>mgL!H325</f>
        <v>0</v>
      </c>
      <c r="I325" s="3">
        <f>mgL!I325</f>
        <v>0</v>
      </c>
      <c r="J325" s="3">
        <f>mgL!J325</f>
        <v>0</v>
      </c>
      <c r="K325" s="3">
        <f>mgL!K325</f>
        <v>0</v>
      </c>
      <c r="L325" s="3">
        <f>mgL!L325</f>
        <v>0</v>
      </c>
      <c r="M325" s="3">
        <f>IF(mgL!M325=0,7,mgL!M325)</f>
        <v>7</v>
      </c>
      <c r="N325" s="3">
        <f>IF(mgL!N325&lt;0.1,10,mgL!N325)</f>
        <v>10</v>
      </c>
      <c r="O325" s="4">
        <f>mgL!O325/22.989</f>
        <v>0</v>
      </c>
      <c r="P325" s="4">
        <f>mgL!P325/39.098</f>
        <v>0</v>
      </c>
      <c r="Q325" s="4">
        <f>mgL!Q325/24.305</f>
        <v>0</v>
      </c>
      <c r="R325" s="4">
        <f>mgL!R325/40.078</f>
        <v>0</v>
      </c>
      <c r="S325" s="4">
        <f>mgL!S325/(14.007+4*1.008)</f>
        <v>0</v>
      </c>
      <c r="T325" s="5">
        <f>mgL!T325/35.453</f>
        <v>0</v>
      </c>
      <c r="U325" s="5">
        <f>mgL!U325/(1.008+12.011+3*15.999)</f>
        <v>0</v>
      </c>
      <c r="V325" s="5">
        <f>mgL!V325/(12.011+3*15.999)</f>
        <v>0</v>
      </c>
      <c r="W325" s="5">
        <f>mgL!W325/(32.066+4*15.999)</f>
        <v>0</v>
      </c>
      <c r="X325" s="5">
        <f>mgL!X325/(14.007+3*15.999)</f>
        <v>0</v>
      </c>
      <c r="Y325" s="6">
        <f>mgL!Y325/(14.007+2*15.999)</f>
        <v>0</v>
      </c>
      <c r="Z325" s="6">
        <f>mgL!Z325/55.847</f>
        <v>0</v>
      </c>
      <c r="AA325" s="6">
        <f>mgL!AA325/54.931</f>
        <v>0</v>
      </c>
      <c r="AB325" s="6">
        <f>mgL!AB325/26.982</f>
        <v>0</v>
      </c>
      <c r="AC325" s="6">
        <f>mgL!AC325/(28.086+2*15.999)</f>
        <v>0</v>
      </c>
      <c r="AD325" s="6">
        <f>mgL!AD325/(30.974+4*15.999)</f>
        <v>0</v>
      </c>
      <c r="AE325" s="6">
        <f>mgL!AE325/30.974</f>
        <v>0</v>
      </c>
      <c r="AF325" s="6">
        <f>mgL!AF325/12.011</f>
        <v>0</v>
      </c>
      <c r="AG325" s="6">
        <f>mgL!AG325/18.998</f>
        <v>0</v>
      </c>
      <c r="AH325" s="6">
        <f>mgL!AH325/(32.066+1.008)</f>
        <v>0</v>
      </c>
      <c r="AI325" s="6">
        <f>mgL!AI325/207.2</f>
        <v>0</v>
      </c>
      <c r="AJ325" s="6">
        <f>mgL!AJ325/65.39</f>
        <v>0</v>
      </c>
      <c r="AK325" s="6">
        <f>mgL!AK325/112.411</f>
        <v>0</v>
      </c>
      <c r="AL325" s="10">
        <f>mgL!AL325/(2*15.999)</f>
        <v>0</v>
      </c>
      <c r="AM325" s="10">
        <f>mgL!AM325/(12.011+2*15.999)</f>
        <v>0</v>
      </c>
      <c r="AN325" s="10">
        <f>mgL!AN325/(2*1.008+32.066)</f>
        <v>0</v>
      </c>
      <c r="AO325" s="10">
        <f>mgL!AO325/(12.011+4*1.008)</f>
        <v>0</v>
      </c>
      <c r="AP325" s="11" t="str">
        <f t="shared" ref="AP325:AP388" si="12">CONCATENATE(IF(T325&gt;564.17,"H",IF(T325&gt;282.087,"S",IF(T325&gt;28.21,"b",IF(T325&gt;8.463,"B",IF(T325&gt;4.231,"f",IF(T325&gt;0.846,"F",IF(T325&gt;0.141,"g","G"))))))),IF(U325&lt;=0.5,"*",IF(U325&lt;=1,"0",IF(U325&gt;512,"9",INT(LOG(U325)/LOG(2)+1)))),"-",IF((O325+P325+S325)&gt;(Q325*2+R325*2+10^(-M325)*1000+AB325*3+Z325*2+AA325*2),IF(S325&gt;(O325+P325),"NH4",IF(O325&gt;P325,"Na","K")),IF((R325*2+Q325*2)&gt;(10^(-M325)*1000+AB325*3+Z325*2+AA325*2),IF(R325&gt;Q325,"Ca","Mg"),IF((10^(-M325)*1000+AB325*3)&gt;=(Z325*2+AA325*2),IF((AB325*3)&gt;10^(-M325)*1000,"AL","Fe"),IF(Z325&gt;AA325,"Fe","Mn")))),IF(T325&gt;(W325*2+X325+U325+V325*2),"Cl",IF((U325+V325*2)&gt;(T325+W325*2+X325),IF(U325&gt;V325*2,"HCO3","CO3"),IF((W325*2+X325)&gt;(T325+U325+V325*2),IF((W325*2)&gt;X325,"SO4","NO3"),"MIX"))),IF(ABS((O325+P325+2*Q325)-1.0716*T325)&lt;(0.5),"",IF(((O325+P325+2*Q325)-1.0716*T325)&lt;-0.5,"-","+")))</f>
        <v>G*-FeMIX</v>
      </c>
      <c r="AQ325" s="3">
        <f t="shared" ref="AQ325:AQ388" si="13">ROUND((1.333*ABS(M325-7)+IF(IF(0.67*(W325-0.0232*T325)&gt;0,10*(X325+0.67*(W325-0.0232*T325)),10*X325)&lt;1,0,LN(IF(0.67*(W325-0.0232*T325)&gt;0,10*(X325+0.67*(W325-0.0232*T325)),10*X325))/LN(2)))/(2-2/6),1)</f>
        <v>0</v>
      </c>
    </row>
    <row r="326" spans="1:43" x14ac:dyDescent="0.25">
      <c r="A326" s="3">
        <f>mgL!A326</f>
        <v>323</v>
      </c>
      <c r="B326" s="3">
        <f>mgL!B326</f>
        <v>0</v>
      </c>
      <c r="C326" s="3">
        <f>mgL!C326</f>
        <v>0</v>
      </c>
      <c r="D326" s="3">
        <f>mgL!D326</f>
        <v>0</v>
      </c>
      <c r="E326" s="3">
        <f>mgL!E326</f>
        <v>0</v>
      </c>
      <c r="F326" s="3">
        <f>mgL!F326</f>
        <v>0</v>
      </c>
      <c r="G326" s="3">
        <f>mgL!G326</f>
        <v>0</v>
      </c>
      <c r="H326" s="3">
        <f>mgL!H326</f>
        <v>0</v>
      </c>
      <c r="I326" s="3">
        <f>mgL!I326</f>
        <v>0</v>
      </c>
      <c r="J326" s="3">
        <f>mgL!J326</f>
        <v>0</v>
      </c>
      <c r="K326" s="3">
        <f>mgL!K326</f>
        <v>0</v>
      </c>
      <c r="L326" s="3">
        <f>mgL!L326</f>
        <v>0</v>
      </c>
      <c r="M326" s="3">
        <f>IF(mgL!M326=0,7,mgL!M326)</f>
        <v>7</v>
      </c>
      <c r="N326" s="3">
        <f>IF(mgL!N326&lt;0.1,10,mgL!N326)</f>
        <v>10</v>
      </c>
      <c r="O326" s="4">
        <f>mgL!O326/22.989</f>
        <v>0</v>
      </c>
      <c r="P326" s="4">
        <f>mgL!P326/39.098</f>
        <v>0</v>
      </c>
      <c r="Q326" s="4">
        <f>mgL!Q326/24.305</f>
        <v>0</v>
      </c>
      <c r="R326" s="4">
        <f>mgL!R326/40.078</f>
        <v>0</v>
      </c>
      <c r="S326" s="4">
        <f>mgL!S326/(14.007+4*1.008)</f>
        <v>0</v>
      </c>
      <c r="T326" s="5">
        <f>mgL!T326/35.453</f>
        <v>0</v>
      </c>
      <c r="U326" s="5">
        <f>mgL!U326/(1.008+12.011+3*15.999)</f>
        <v>0</v>
      </c>
      <c r="V326" s="5">
        <f>mgL!V326/(12.011+3*15.999)</f>
        <v>0</v>
      </c>
      <c r="W326" s="5">
        <f>mgL!W326/(32.066+4*15.999)</f>
        <v>0</v>
      </c>
      <c r="X326" s="5">
        <f>mgL!X326/(14.007+3*15.999)</f>
        <v>0</v>
      </c>
      <c r="Y326" s="6">
        <f>mgL!Y326/(14.007+2*15.999)</f>
        <v>0</v>
      </c>
      <c r="Z326" s="6">
        <f>mgL!Z326/55.847</f>
        <v>0</v>
      </c>
      <c r="AA326" s="6">
        <f>mgL!AA326/54.931</f>
        <v>0</v>
      </c>
      <c r="AB326" s="6">
        <f>mgL!AB326/26.982</f>
        <v>0</v>
      </c>
      <c r="AC326" s="6">
        <f>mgL!AC326/(28.086+2*15.999)</f>
        <v>0</v>
      </c>
      <c r="AD326" s="6">
        <f>mgL!AD326/(30.974+4*15.999)</f>
        <v>0</v>
      </c>
      <c r="AE326" s="6">
        <f>mgL!AE326/30.974</f>
        <v>0</v>
      </c>
      <c r="AF326" s="6">
        <f>mgL!AF326/12.011</f>
        <v>0</v>
      </c>
      <c r="AG326" s="6">
        <f>mgL!AG326/18.998</f>
        <v>0</v>
      </c>
      <c r="AH326" s="6">
        <f>mgL!AH326/(32.066+1.008)</f>
        <v>0</v>
      </c>
      <c r="AI326" s="6">
        <f>mgL!AI326/207.2</f>
        <v>0</v>
      </c>
      <c r="AJ326" s="6">
        <f>mgL!AJ326/65.39</f>
        <v>0</v>
      </c>
      <c r="AK326" s="6">
        <f>mgL!AK326/112.411</f>
        <v>0</v>
      </c>
      <c r="AL326" s="10">
        <f>mgL!AL326/(2*15.999)</f>
        <v>0</v>
      </c>
      <c r="AM326" s="10">
        <f>mgL!AM326/(12.011+2*15.999)</f>
        <v>0</v>
      </c>
      <c r="AN326" s="10">
        <f>mgL!AN326/(2*1.008+32.066)</f>
        <v>0</v>
      </c>
      <c r="AO326" s="10">
        <f>mgL!AO326/(12.011+4*1.008)</f>
        <v>0</v>
      </c>
      <c r="AP326" s="11" t="str">
        <f t="shared" si="12"/>
        <v>G*-FeMIX</v>
      </c>
      <c r="AQ326" s="3">
        <f t="shared" si="13"/>
        <v>0</v>
      </c>
    </row>
    <row r="327" spans="1:43" x14ac:dyDescent="0.25">
      <c r="A327" s="3">
        <f>mgL!A327</f>
        <v>324</v>
      </c>
      <c r="B327" s="3">
        <f>mgL!B327</f>
        <v>0</v>
      </c>
      <c r="C327" s="3">
        <f>mgL!C327</f>
        <v>0</v>
      </c>
      <c r="D327" s="3">
        <f>mgL!D327</f>
        <v>0</v>
      </c>
      <c r="E327" s="3">
        <f>mgL!E327</f>
        <v>0</v>
      </c>
      <c r="F327" s="3">
        <f>mgL!F327</f>
        <v>0</v>
      </c>
      <c r="G327" s="3">
        <f>mgL!G327</f>
        <v>0</v>
      </c>
      <c r="H327" s="3">
        <f>mgL!H327</f>
        <v>0</v>
      </c>
      <c r="I327" s="3">
        <f>mgL!I327</f>
        <v>0</v>
      </c>
      <c r="J327" s="3">
        <f>mgL!J327</f>
        <v>0</v>
      </c>
      <c r="K327" s="3">
        <f>mgL!K327</f>
        <v>0</v>
      </c>
      <c r="L327" s="3">
        <f>mgL!L327</f>
        <v>0</v>
      </c>
      <c r="M327" s="3">
        <f>IF(mgL!M327=0,7,mgL!M327)</f>
        <v>7</v>
      </c>
      <c r="N327" s="3">
        <f>IF(mgL!N327&lt;0.1,10,mgL!N327)</f>
        <v>10</v>
      </c>
      <c r="O327" s="4">
        <f>mgL!O327/22.989</f>
        <v>0</v>
      </c>
      <c r="P327" s="4">
        <f>mgL!P327/39.098</f>
        <v>0</v>
      </c>
      <c r="Q327" s="4">
        <f>mgL!Q327/24.305</f>
        <v>0</v>
      </c>
      <c r="R327" s="4">
        <f>mgL!R327/40.078</f>
        <v>0</v>
      </c>
      <c r="S327" s="4">
        <f>mgL!S327/(14.007+4*1.008)</f>
        <v>0</v>
      </c>
      <c r="T327" s="5">
        <f>mgL!T327/35.453</f>
        <v>0</v>
      </c>
      <c r="U327" s="5">
        <f>mgL!U327/(1.008+12.011+3*15.999)</f>
        <v>0</v>
      </c>
      <c r="V327" s="5">
        <f>mgL!V327/(12.011+3*15.999)</f>
        <v>0</v>
      </c>
      <c r="W327" s="5">
        <f>mgL!W327/(32.066+4*15.999)</f>
        <v>0</v>
      </c>
      <c r="X327" s="5">
        <f>mgL!X327/(14.007+3*15.999)</f>
        <v>0</v>
      </c>
      <c r="Y327" s="6">
        <f>mgL!Y327/(14.007+2*15.999)</f>
        <v>0</v>
      </c>
      <c r="Z327" s="6">
        <f>mgL!Z327/55.847</f>
        <v>0</v>
      </c>
      <c r="AA327" s="6">
        <f>mgL!AA327/54.931</f>
        <v>0</v>
      </c>
      <c r="AB327" s="6">
        <f>mgL!AB327/26.982</f>
        <v>0</v>
      </c>
      <c r="AC327" s="6">
        <f>mgL!AC327/(28.086+2*15.999)</f>
        <v>0</v>
      </c>
      <c r="AD327" s="6">
        <f>mgL!AD327/(30.974+4*15.999)</f>
        <v>0</v>
      </c>
      <c r="AE327" s="6">
        <f>mgL!AE327/30.974</f>
        <v>0</v>
      </c>
      <c r="AF327" s="6">
        <f>mgL!AF327/12.011</f>
        <v>0</v>
      </c>
      <c r="AG327" s="6">
        <f>mgL!AG327/18.998</f>
        <v>0</v>
      </c>
      <c r="AH327" s="6">
        <f>mgL!AH327/(32.066+1.008)</f>
        <v>0</v>
      </c>
      <c r="AI327" s="6">
        <f>mgL!AI327/207.2</f>
        <v>0</v>
      </c>
      <c r="AJ327" s="6">
        <f>mgL!AJ327/65.39</f>
        <v>0</v>
      </c>
      <c r="AK327" s="6">
        <f>mgL!AK327/112.411</f>
        <v>0</v>
      </c>
      <c r="AL327" s="10">
        <f>mgL!AL327/(2*15.999)</f>
        <v>0</v>
      </c>
      <c r="AM327" s="10">
        <f>mgL!AM327/(12.011+2*15.999)</f>
        <v>0</v>
      </c>
      <c r="AN327" s="10">
        <f>mgL!AN327/(2*1.008+32.066)</f>
        <v>0</v>
      </c>
      <c r="AO327" s="10">
        <f>mgL!AO327/(12.011+4*1.008)</f>
        <v>0</v>
      </c>
      <c r="AP327" s="11" t="str">
        <f t="shared" si="12"/>
        <v>G*-FeMIX</v>
      </c>
      <c r="AQ327" s="3">
        <f t="shared" si="13"/>
        <v>0</v>
      </c>
    </row>
    <row r="328" spans="1:43" x14ac:dyDescent="0.25">
      <c r="A328" s="3">
        <f>mgL!A328</f>
        <v>325</v>
      </c>
      <c r="B328" s="3">
        <f>mgL!B328</f>
        <v>0</v>
      </c>
      <c r="C328" s="3">
        <f>mgL!C328</f>
        <v>0</v>
      </c>
      <c r="D328" s="3">
        <f>mgL!D328</f>
        <v>0</v>
      </c>
      <c r="E328" s="3">
        <f>mgL!E328</f>
        <v>0</v>
      </c>
      <c r="F328" s="3">
        <f>mgL!F328</f>
        <v>0</v>
      </c>
      <c r="G328" s="3">
        <f>mgL!G328</f>
        <v>0</v>
      </c>
      <c r="H328" s="3">
        <f>mgL!H328</f>
        <v>0</v>
      </c>
      <c r="I328" s="3">
        <f>mgL!I328</f>
        <v>0</v>
      </c>
      <c r="J328" s="3">
        <f>mgL!J328</f>
        <v>0</v>
      </c>
      <c r="K328" s="3">
        <f>mgL!K328</f>
        <v>0</v>
      </c>
      <c r="L328" s="3">
        <f>mgL!L328</f>
        <v>0</v>
      </c>
      <c r="M328" s="3">
        <f>IF(mgL!M328=0,7,mgL!M328)</f>
        <v>7</v>
      </c>
      <c r="N328" s="3">
        <f>IF(mgL!N328&lt;0.1,10,mgL!N328)</f>
        <v>10</v>
      </c>
      <c r="O328" s="4">
        <f>mgL!O328/22.989</f>
        <v>0</v>
      </c>
      <c r="P328" s="4">
        <f>mgL!P328/39.098</f>
        <v>0</v>
      </c>
      <c r="Q328" s="4">
        <f>mgL!Q328/24.305</f>
        <v>0</v>
      </c>
      <c r="R328" s="4">
        <f>mgL!R328/40.078</f>
        <v>0</v>
      </c>
      <c r="S328" s="4">
        <f>mgL!S328/(14.007+4*1.008)</f>
        <v>0</v>
      </c>
      <c r="T328" s="5">
        <f>mgL!T328/35.453</f>
        <v>0</v>
      </c>
      <c r="U328" s="5">
        <f>mgL!U328/(1.008+12.011+3*15.999)</f>
        <v>0</v>
      </c>
      <c r="V328" s="5">
        <f>mgL!V328/(12.011+3*15.999)</f>
        <v>0</v>
      </c>
      <c r="W328" s="5">
        <f>mgL!W328/(32.066+4*15.999)</f>
        <v>0</v>
      </c>
      <c r="X328" s="5">
        <f>mgL!X328/(14.007+3*15.999)</f>
        <v>0</v>
      </c>
      <c r="Y328" s="6">
        <f>mgL!Y328/(14.007+2*15.999)</f>
        <v>0</v>
      </c>
      <c r="Z328" s="6">
        <f>mgL!Z328/55.847</f>
        <v>0</v>
      </c>
      <c r="AA328" s="6">
        <f>mgL!AA328/54.931</f>
        <v>0</v>
      </c>
      <c r="AB328" s="6">
        <f>mgL!AB328/26.982</f>
        <v>0</v>
      </c>
      <c r="AC328" s="6">
        <f>mgL!AC328/(28.086+2*15.999)</f>
        <v>0</v>
      </c>
      <c r="AD328" s="6">
        <f>mgL!AD328/(30.974+4*15.999)</f>
        <v>0</v>
      </c>
      <c r="AE328" s="6">
        <f>mgL!AE328/30.974</f>
        <v>0</v>
      </c>
      <c r="AF328" s="6">
        <f>mgL!AF328/12.011</f>
        <v>0</v>
      </c>
      <c r="AG328" s="6">
        <f>mgL!AG328/18.998</f>
        <v>0</v>
      </c>
      <c r="AH328" s="6">
        <f>mgL!AH328/(32.066+1.008)</f>
        <v>0</v>
      </c>
      <c r="AI328" s="6">
        <f>mgL!AI328/207.2</f>
        <v>0</v>
      </c>
      <c r="AJ328" s="6">
        <f>mgL!AJ328/65.39</f>
        <v>0</v>
      </c>
      <c r="AK328" s="6">
        <f>mgL!AK328/112.411</f>
        <v>0</v>
      </c>
      <c r="AL328" s="10">
        <f>mgL!AL328/(2*15.999)</f>
        <v>0</v>
      </c>
      <c r="AM328" s="10">
        <f>mgL!AM328/(12.011+2*15.999)</f>
        <v>0</v>
      </c>
      <c r="AN328" s="10">
        <f>mgL!AN328/(2*1.008+32.066)</f>
        <v>0</v>
      </c>
      <c r="AO328" s="10">
        <f>mgL!AO328/(12.011+4*1.008)</f>
        <v>0</v>
      </c>
      <c r="AP328" s="11" t="str">
        <f t="shared" si="12"/>
        <v>G*-FeMIX</v>
      </c>
      <c r="AQ328" s="3">
        <f t="shared" si="13"/>
        <v>0</v>
      </c>
    </row>
    <row r="329" spans="1:43" x14ac:dyDescent="0.25">
      <c r="A329" s="3">
        <f>mgL!A329</f>
        <v>326</v>
      </c>
      <c r="B329" s="3">
        <f>mgL!B329</f>
        <v>0</v>
      </c>
      <c r="C329" s="3">
        <f>mgL!C329</f>
        <v>0</v>
      </c>
      <c r="D329" s="3">
        <f>mgL!D329</f>
        <v>0</v>
      </c>
      <c r="E329" s="3">
        <f>mgL!E329</f>
        <v>0</v>
      </c>
      <c r="F329" s="3">
        <f>mgL!F329</f>
        <v>0</v>
      </c>
      <c r="G329" s="3">
        <f>mgL!G329</f>
        <v>0</v>
      </c>
      <c r="H329" s="3">
        <f>mgL!H329</f>
        <v>0</v>
      </c>
      <c r="I329" s="3">
        <f>mgL!I329</f>
        <v>0</v>
      </c>
      <c r="J329" s="3">
        <f>mgL!J329</f>
        <v>0</v>
      </c>
      <c r="K329" s="3">
        <f>mgL!K329</f>
        <v>0</v>
      </c>
      <c r="L329" s="3">
        <f>mgL!L329</f>
        <v>0</v>
      </c>
      <c r="M329" s="3">
        <f>IF(mgL!M329=0,7,mgL!M329)</f>
        <v>7</v>
      </c>
      <c r="N329" s="3">
        <f>IF(mgL!N329&lt;0.1,10,mgL!N329)</f>
        <v>10</v>
      </c>
      <c r="O329" s="4">
        <f>mgL!O329/22.989</f>
        <v>0</v>
      </c>
      <c r="P329" s="4">
        <f>mgL!P329/39.098</f>
        <v>0</v>
      </c>
      <c r="Q329" s="4">
        <f>mgL!Q329/24.305</f>
        <v>0</v>
      </c>
      <c r="R329" s="4">
        <f>mgL!R329/40.078</f>
        <v>0</v>
      </c>
      <c r="S329" s="4">
        <f>mgL!S329/(14.007+4*1.008)</f>
        <v>0</v>
      </c>
      <c r="T329" s="5">
        <f>mgL!T329/35.453</f>
        <v>0</v>
      </c>
      <c r="U329" s="5">
        <f>mgL!U329/(1.008+12.011+3*15.999)</f>
        <v>0</v>
      </c>
      <c r="V329" s="5">
        <f>mgL!V329/(12.011+3*15.999)</f>
        <v>0</v>
      </c>
      <c r="W329" s="5">
        <f>mgL!W329/(32.066+4*15.999)</f>
        <v>0</v>
      </c>
      <c r="X329" s="5">
        <f>mgL!X329/(14.007+3*15.999)</f>
        <v>0</v>
      </c>
      <c r="Y329" s="6">
        <f>mgL!Y329/(14.007+2*15.999)</f>
        <v>0</v>
      </c>
      <c r="Z329" s="6">
        <f>mgL!Z329/55.847</f>
        <v>0</v>
      </c>
      <c r="AA329" s="6">
        <f>mgL!AA329/54.931</f>
        <v>0</v>
      </c>
      <c r="AB329" s="6">
        <f>mgL!AB329/26.982</f>
        <v>0</v>
      </c>
      <c r="AC329" s="6">
        <f>mgL!AC329/(28.086+2*15.999)</f>
        <v>0</v>
      </c>
      <c r="AD329" s="6">
        <f>mgL!AD329/(30.974+4*15.999)</f>
        <v>0</v>
      </c>
      <c r="AE329" s="6">
        <f>mgL!AE329/30.974</f>
        <v>0</v>
      </c>
      <c r="AF329" s="6">
        <f>mgL!AF329/12.011</f>
        <v>0</v>
      </c>
      <c r="AG329" s="6">
        <f>mgL!AG329/18.998</f>
        <v>0</v>
      </c>
      <c r="AH329" s="6">
        <f>mgL!AH329/(32.066+1.008)</f>
        <v>0</v>
      </c>
      <c r="AI329" s="6">
        <f>mgL!AI329/207.2</f>
        <v>0</v>
      </c>
      <c r="AJ329" s="6">
        <f>mgL!AJ329/65.39</f>
        <v>0</v>
      </c>
      <c r="AK329" s="6">
        <f>mgL!AK329/112.411</f>
        <v>0</v>
      </c>
      <c r="AL329" s="10">
        <f>mgL!AL329/(2*15.999)</f>
        <v>0</v>
      </c>
      <c r="AM329" s="10">
        <f>mgL!AM329/(12.011+2*15.999)</f>
        <v>0</v>
      </c>
      <c r="AN329" s="10">
        <f>mgL!AN329/(2*1.008+32.066)</f>
        <v>0</v>
      </c>
      <c r="AO329" s="10">
        <f>mgL!AO329/(12.011+4*1.008)</f>
        <v>0</v>
      </c>
      <c r="AP329" s="11" t="str">
        <f t="shared" si="12"/>
        <v>G*-FeMIX</v>
      </c>
      <c r="AQ329" s="3">
        <f t="shared" si="13"/>
        <v>0</v>
      </c>
    </row>
    <row r="330" spans="1:43" x14ac:dyDescent="0.25">
      <c r="A330" s="3">
        <f>mgL!A330</f>
        <v>327</v>
      </c>
      <c r="B330" s="3">
        <f>mgL!B330</f>
        <v>0</v>
      </c>
      <c r="C330" s="3">
        <f>mgL!C330</f>
        <v>0</v>
      </c>
      <c r="D330" s="3">
        <f>mgL!D330</f>
        <v>0</v>
      </c>
      <c r="E330" s="3">
        <f>mgL!E330</f>
        <v>0</v>
      </c>
      <c r="F330" s="3">
        <f>mgL!F330</f>
        <v>0</v>
      </c>
      <c r="G330" s="3">
        <f>mgL!G330</f>
        <v>0</v>
      </c>
      <c r="H330" s="3">
        <f>mgL!H330</f>
        <v>0</v>
      </c>
      <c r="I330" s="3">
        <f>mgL!I330</f>
        <v>0</v>
      </c>
      <c r="J330" s="3">
        <f>mgL!J330</f>
        <v>0</v>
      </c>
      <c r="K330" s="3">
        <f>mgL!K330</f>
        <v>0</v>
      </c>
      <c r="L330" s="3">
        <f>mgL!L330</f>
        <v>0</v>
      </c>
      <c r="M330" s="3">
        <f>IF(mgL!M330=0,7,mgL!M330)</f>
        <v>7</v>
      </c>
      <c r="N330" s="3">
        <f>IF(mgL!N330&lt;0.1,10,mgL!N330)</f>
        <v>10</v>
      </c>
      <c r="O330" s="4">
        <f>mgL!O330/22.989</f>
        <v>0</v>
      </c>
      <c r="P330" s="4">
        <f>mgL!P330/39.098</f>
        <v>0</v>
      </c>
      <c r="Q330" s="4">
        <f>mgL!Q330/24.305</f>
        <v>0</v>
      </c>
      <c r="R330" s="4">
        <f>mgL!R330/40.078</f>
        <v>0</v>
      </c>
      <c r="S330" s="4">
        <f>mgL!S330/(14.007+4*1.008)</f>
        <v>0</v>
      </c>
      <c r="T330" s="5">
        <f>mgL!T330/35.453</f>
        <v>0</v>
      </c>
      <c r="U330" s="5">
        <f>mgL!U330/(1.008+12.011+3*15.999)</f>
        <v>0</v>
      </c>
      <c r="V330" s="5">
        <f>mgL!V330/(12.011+3*15.999)</f>
        <v>0</v>
      </c>
      <c r="W330" s="5">
        <f>mgL!W330/(32.066+4*15.999)</f>
        <v>0</v>
      </c>
      <c r="X330" s="5">
        <f>mgL!X330/(14.007+3*15.999)</f>
        <v>0</v>
      </c>
      <c r="Y330" s="6">
        <f>mgL!Y330/(14.007+2*15.999)</f>
        <v>0</v>
      </c>
      <c r="Z330" s="6">
        <f>mgL!Z330/55.847</f>
        <v>0</v>
      </c>
      <c r="AA330" s="6">
        <f>mgL!AA330/54.931</f>
        <v>0</v>
      </c>
      <c r="AB330" s="6">
        <f>mgL!AB330/26.982</f>
        <v>0</v>
      </c>
      <c r="AC330" s="6">
        <f>mgL!AC330/(28.086+2*15.999)</f>
        <v>0</v>
      </c>
      <c r="AD330" s="6">
        <f>mgL!AD330/(30.974+4*15.999)</f>
        <v>0</v>
      </c>
      <c r="AE330" s="6">
        <f>mgL!AE330/30.974</f>
        <v>0</v>
      </c>
      <c r="AF330" s="6">
        <f>mgL!AF330/12.011</f>
        <v>0</v>
      </c>
      <c r="AG330" s="6">
        <f>mgL!AG330/18.998</f>
        <v>0</v>
      </c>
      <c r="AH330" s="6">
        <f>mgL!AH330/(32.066+1.008)</f>
        <v>0</v>
      </c>
      <c r="AI330" s="6">
        <f>mgL!AI330/207.2</f>
        <v>0</v>
      </c>
      <c r="AJ330" s="6">
        <f>mgL!AJ330/65.39</f>
        <v>0</v>
      </c>
      <c r="AK330" s="6">
        <f>mgL!AK330/112.411</f>
        <v>0</v>
      </c>
      <c r="AL330" s="10">
        <f>mgL!AL330/(2*15.999)</f>
        <v>0</v>
      </c>
      <c r="AM330" s="10">
        <f>mgL!AM330/(12.011+2*15.999)</f>
        <v>0</v>
      </c>
      <c r="AN330" s="10">
        <f>mgL!AN330/(2*1.008+32.066)</f>
        <v>0</v>
      </c>
      <c r="AO330" s="10">
        <f>mgL!AO330/(12.011+4*1.008)</f>
        <v>0</v>
      </c>
      <c r="AP330" s="11" t="str">
        <f t="shared" si="12"/>
        <v>G*-FeMIX</v>
      </c>
      <c r="AQ330" s="3">
        <f t="shared" si="13"/>
        <v>0</v>
      </c>
    </row>
    <row r="331" spans="1:43" x14ac:dyDescent="0.25">
      <c r="A331" s="3">
        <f>mgL!A331</f>
        <v>328</v>
      </c>
      <c r="B331" s="3">
        <f>mgL!B331</f>
        <v>0</v>
      </c>
      <c r="C331" s="3">
        <f>mgL!C331</f>
        <v>0</v>
      </c>
      <c r="D331" s="3">
        <f>mgL!D331</f>
        <v>0</v>
      </c>
      <c r="E331" s="3">
        <f>mgL!E331</f>
        <v>0</v>
      </c>
      <c r="F331" s="3">
        <f>mgL!F331</f>
        <v>0</v>
      </c>
      <c r="G331" s="3">
        <f>mgL!G331</f>
        <v>0</v>
      </c>
      <c r="H331" s="3">
        <f>mgL!H331</f>
        <v>0</v>
      </c>
      <c r="I331" s="3">
        <f>mgL!I331</f>
        <v>0</v>
      </c>
      <c r="J331" s="3">
        <f>mgL!J331</f>
        <v>0</v>
      </c>
      <c r="K331" s="3">
        <f>mgL!K331</f>
        <v>0</v>
      </c>
      <c r="L331" s="3">
        <f>mgL!L331</f>
        <v>0</v>
      </c>
      <c r="M331" s="3">
        <f>IF(mgL!M331=0,7,mgL!M331)</f>
        <v>7</v>
      </c>
      <c r="N331" s="3">
        <f>IF(mgL!N331&lt;0.1,10,mgL!N331)</f>
        <v>10</v>
      </c>
      <c r="O331" s="4">
        <f>mgL!O331/22.989</f>
        <v>0</v>
      </c>
      <c r="P331" s="4">
        <f>mgL!P331/39.098</f>
        <v>0</v>
      </c>
      <c r="Q331" s="4">
        <f>mgL!Q331/24.305</f>
        <v>0</v>
      </c>
      <c r="R331" s="4">
        <f>mgL!R331/40.078</f>
        <v>0</v>
      </c>
      <c r="S331" s="4">
        <f>mgL!S331/(14.007+4*1.008)</f>
        <v>0</v>
      </c>
      <c r="T331" s="5">
        <f>mgL!T331/35.453</f>
        <v>0</v>
      </c>
      <c r="U331" s="5">
        <f>mgL!U331/(1.008+12.011+3*15.999)</f>
        <v>0</v>
      </c>
      <c r="V331" s="5">
        <f>mgL!V331/(12.011+3*15.999)</f>
        <v>0</v>
      </c>
      <c r="W331" s="5">
        <f>mgL!W331/(32.066+4*15.999)</f>
        <v>0</v>
      </c>
      <c r="X331" s="5">
        <f>mgL!X331/(14.007+3*15.999)</f>
        <v>0</v>
      </c>
      <c r="Y331" s="6">
        <f>mgL!Y331/(14.007+2*15.999)</f>
        <v>0</v>
      </c>
      <c r="Z331" s="6">
        <f>mgL!Z331/55.847</f>
        <v>0</v>
      </c>
      <c r="AA331" s="6">
        <f>mgL!AA331/54.931</f>
        <v>0</v>
      </c>
      <c r="AB331" s="6">
        <f>mgL!AB331/26.982</f>
        <v>0</v>
      </c>
      <c r="AC331" s="6">
        <f>mgL!AC331/(28.086+2*15.999)</f>
        <v>0</v>
      </c>
      <c r="AD331" s="6">
        <f>mgL!AD331/(30.974+4*15.999)</f>
        <v>0</v>
      </c>
      <c r="AE331" s="6">
        <f>mgL!AE331/30.974</f>
        <v>0</v>
      </c>
      <c r="AF331" s="6">
        <f>mgL!AF331/12.011</f>
        <v>0</v>
      </c>
      <c r="AG331" s="6">
        <f>mgL!AG331/18.998</f>
        <v>0</v>
      </c>
      <c r="AH331" s="6">
        <f>mgL!AH331/(32.066+1.008)</f>
        <v>0</v>
      </c>
      <c r="AI331" s="6">
        <f>mgL!AI331/207.2</f>
        <v>0</v>
      </c>
      <c r="AJ331" s="6">
        <f>mgL!AJ331/65.39</f>
        <v>0</v>
      </c>
      <c r="AK331" s="6">
        <f>mgL!AK331/112.411</f>
        <v>0</v>
      </c>
      <c r="AL331" s="10">
        <f>mgL!AL331/(2*15.999)</f>
        <v>0</v>
      </c>
      <c r="AM331" s="10">
        <f>mgL!AM331/(12.011+2*15.999)</f>
        <v>0</v>
      </c>
      <c r="AN331" s="10">
        <f>mgL!AN331/(2*1.008+32.066)</f>
        <v>0</v>
      </c>
      <c r="AO331" s="10">
        <f>mgL!AO331/(12.011+4*1.008)</f>
        <v>0</v>
      </c>
      <c r="AP331" s="11" t="str">
        <f t="shared" si="12"/>
        <v>G*-FeMIX</v>
      </c>
      <c r="AQ331" s="3">
        <f t="shared" si="13"/>
        <v>0</v>
      </c>
    </row>
    <row r="332" spans="1:43" x14ac:dyDescent="0.25">
      <c r="A332" s="3">
        <f>mgL!A332</f>
        <v>329</v>
      </c>
      <c r="B332" s="3">
        <f>mgL!B332</f>
        <v>0</v>
      </c>
      <c r="C332" s="3">
        <f>mgL!C332</f>
        <v>0</v>
      </c>
      <c r="D332" s="3">
        <f>mgL!D332</f>
        <v>0</v>
      </c>
      <c r="E332" s="3">
        <f>mgL!E332</f>
        <v>0</v>
      </c>
      <c r="F332" s="3">
        <f>mgL!F332</f>
        <v>0</v>
      </c>
      <c r="G332" s="3">
        <f>mgL!G332</f>
        <v>0</v>
      </c>
      <c r="H332" s="3">
        <f>mgL!H332</f>
        <v>0</v>
      </c>
      <c r="I332" s="3">
        <f>mgL!I332</f>
        <v>0</v>
      </c>
      <c r="J332" s="3">
        <f>mgL!J332</f>
        <v>0</v>
      </c>
      <c r="K332" s="3">
        <f>mgL!K332</f>
        <v>0</v>
      </c>
      <c r="L332" s="3">
        <f>mgL!L332</f>
        <v>0</v>
      </c>
      <c r="M332" s="3">
        <f>IF(mgL!M332=0,7,mgL!M332)</f>
        <v>7</v>
      </c>
      <c r="N332" s="3">
        <f>IF(mgL!N332&lt;0.1,10,mgL!N332)</f>
        <v>10</v>
      </c>
      <c r="O332" s="4">
        <f>mgL!O332/22.989</f>
        <v>0</v>
      </c>
      <c r="P332" s="4">
        <f>mgL!P332/39.098</f>
        <v>0</v>
      </c>
      <c r="Q332" s="4">
        <f>mgL!Q332/24.305</f>
        <v>0</v>
      </c>
      <c r="R332" s="4">
        <f>mgL!R332/40.078</f>
        <v>0</v>
      </c>
      <c r="S332" s="4">
        <f>mgL!S332/(14.007+4*1.008)</f>
        <v>0</v>
      </c>
      <c r="T332" s="5">
        <f>mgL!T332/35.453</f>
        <v>0</v>
      </c>
      <c r="U332" s="5">
        <f>mgL!U332/(1.008+12.011+3*15.999)</f>
        <v>0</v>
      </c>
      <c r="V332" s="5">
        <f>mgL!V332/(12.011+3*15.999)</f>
        <v>0</v>
      </c>
      <c r="W332" s="5">
        <f>mgL!W332/(32.066+4*15.999)</f>
        <v>0</v>
      </c>
      <c r="X332" s="5">
        <f>mgL!X332/(14.007+3*15.999)</f>
        <v>0</v>
      </c>
      <c r="Y332" s="6">
        <f>mgL!Y332/(14.007+2*15.999)</f>
        <v>0</v>
      </c>
      <c r="Z332" s="6">
        <f>mgL!Z332/55.847</f>
        <v>0</v>
      </c>
      <c r="AA332" s="6">
        <f>mgL!AA332/54.931</f>
        <v>0</v>
      </c>
      <c r="AB332" s="6">
        <f>mgL!AB332/26.982</f>
        <v>0</v>
      </c>
      <c r="AC332" s="6">
        <f>mgL!AC332/(28.086+2*15.999)</f>
        <v>0</v>
      </c>
      <c r="AD332" s="6">
        <f>mgL!AD332/(30.974+4*15.999)</f>
        <v>0</v>
      </c>
      <c r="AE332" s="6">
        <f>mgL!AE332/30.974</f>
        <v>0</v>
      </c>
      <c r="AF332" s="6">
        <f>mgL!AF332/12.011</f>
        <v>0</v>
      </c>
      <c r="AG332" s="6">
        <f>mgL!AG332/18.998</f>
        <v>0</v>
      </c>
      <c r="AH332" s="6">
        <f>mgL!AH332/(32.066+1.008)</f>
        <v>0</v>
      </c>
      <c r="AI332" s="6">
        <f>mgL!AI332/207.2</f>
        <v>0</v>
      </c>
      <c r="AJ332" s="6">
        <f>mgL!AJ332/65.39</f>
        <v>0</v>
      </c>
      <c r="AK332" s="6">
        <f>mgL!AK332/112.411</f>
        <v>0</v>
      </c>
      <c r="AL332" s="10">
        <f>mgL!AL332/(2*15.999)</f>
        <v>0</v>
      </c>
      <c r="AM332" s="10">
        <f>mgL!AM332/(12.011+2*15.999)</f>
        <v>0</v>
      </c>
      <c r="AN332" s="10">
        <f>mgL!AN332/(2*1.008+32.066)</f>
        <v>0</v>
      </c>
      <c r="AO332" s="10">
        <f>mgL!AO332/(12.011+4*1.008)</f>
        <v>0</v>
      </c>
      <c r="AP332" s="11" t="str">
        <f t="shared" si="12"/>
        <v>G*-FeMIX</v>
      </c>
      <c r="AQ332" s="3">
        <f t="shared" si="13"/>
        <v>0</v>
      </c>
    </row>
    <row r="333" spans="1:43" x14ac:dyDescent="0.25">
      <c r="A333" s="3">
        <f>mgL!A333</f>
        <v>330</v>
      </c>
      <c r="B333" s="3">
        <f>mgL!B333</f>
        <v>0</v>
      </c>
      <c r="C333" s="3">
        <f>mgL!C333</f>
        <v>0</v>
      </c>
      <c r="D333" s="3">
        <f>mgL!D333</f>
        <v>0</v>
      </c>
      <c r="E333" s="3">
        <f>mgL!E333</f>
        <v>0</v>
      </c>
      <c r="F333" s="3">
        <f>mgL!F333</f>
        <v>0</v>
      </c>
      <c r="G333" s="3">
        <f>mgL!G333</f>
        <v>0</v>
      </c>
      <c r="H333" s="3">
        <f>mgL!H333</f>
        <v>0</v>
      </c>
      <c r="I333" s="3">
        <f>mgL!I333</f>
        <v>0</v>
      </c>
      <c r="J333" s="3">
        <f>mgL!J333</f>
        <v>0</v>
      </c>
      <c r="K333" s="3">
        <f>mgL!K333</f>
        <v>0</v>
      </c>
      <c r="L333" s="3">
        <f>mgL!L333</f>
        <v>0</v>
      </c>
      <c r="M333" s="3">
        <f>IF(mgL!M333=0,7,mgL!M333)</f>
        <v>7</v>
      </c>
      <c r="N333" s="3">
        <f>IF(mgL!N333&lt;0.1,10,mgL!N333)</f>
        <v>10</v>
      </c>
      <c r="O333" s="4">
        <f>mgL!O333/22.989</f>
        <v>0</v>
      </c>
      <c r="P333" s="4">
        <f>mgL!P333/39.098</f>
        <v>0</v>
      </c>
      <c r="Q333" s="4">
        <f>mgL!Q333/24.305</f>
        <v>0</v>
      </c>
      <c r="R333" s="4">
        <f>mgL!R333/40.078</f>
        <v>0</v>
      </c>
      <c r="S333" s="4">
        <f>mgL!S333/(14.007+4*1.008)</f>
        <v>0</v>
      </c>
      <c r="T333" s="5">
        <f>mgL!T333/35.453</f>
        <v>0</v>
      </c>
      <c r="U333" s="5">
        <f>mgL!U333/(1.008+12.011+3*15.999)</f>
        <v>0</v>
      </c>
      <c r="V333" s="5">
        <f>mgL!V333/(12.011+3*15.999)</f>
        <v>0</v>
      </c>
      <c r="W333" s="5">
        <f>mgL!W333/(32.066+4*15.999)</f>
        <v>0</v>
      </c>
      <c r="X333" s="5">
        <f>mgL!X333/(14.007+3*15.999)</f>
        <v>0</v>
      </c>
      <c r="Y333" s="6">
        <f>mgL!Y333/(14.007+2*15.999)</f>
        <v>0</v>
      </c>
      <c r="Z333" s="6">
        <f>mgL!Z333/55.847</f>
        <v>0</v>
      </c>
      <c r="AA333" s="6">
        <f>mgL!AA333/54.931</f>
        <v>0</v>
      </c>
      <c r="AB333" s="6">
        <f>mgL!AB333/26.982</f>
        <v>0</v>
      </c>
      <c r="AC333" s="6">
        <f>mgL!AC333/(28.086+2*15.999)</f>
        <v>0</v>
      </c>
      <c r="AD333" s="6">
        <f>mgL!AD333/(30.974+4*15.999)</f>
        <v>0</v>
      </c>
      <c r="AE333" s="6">
        <f>mgL!AE333/30.974</f>
        <v>0</v>
      </c>
      <c r="AF333" s="6">
        <f>mgL!AF333/12.011</f>
        <v>0</v>
      </c>
      <c r="AG333" s="6">
        <f>mgL!AG333/18.998</f>
        <v>0</v>
      </c>
      <c r="AH333" s="6">
        <f>mgL!AH333/(32.066+1.008)</f>
        <v>0</v>
      </c>
      <c r="AI333" s="6">
        <f>mgL!AI333/207.2</f>
        <v>0</v>
      </c>
      <c r="AJ333" s="6">
        <f>mgL!AJ333/65.39</f>
        <v>0</v>
      </c>
      <c r="AK333" s="6">
        <f>mgL!AK333/112.411</f>
        <v>0</v>
      </c>
      <c r="AL333" s="10">
        <f>mgL!AL333/(2*15.999)</f>
        <v>0</v>
      </c>
      <c r="AM333" s="10">
        <f>mgL!AM333/(12.011+2*15.999)</f>
        <v>0</v>
      </c>
      <c r="AN333" s="10">
        <f>mgL!AN333/(2*1.008+32.066)</f>
        <v>0</v>
      </c>
      <c r="AO333" s="10">
        <f>mgL!AO333/(12.011+4*1.008)</f>
        <v>0</v>
      </c>
      <c r="AP333" s="11" t="str">
        <f t="shared" si="12"/>
        <v>G*-FeMIX</v>
      </c>
      <c r="AQ333" s="3">
        <f t="shared" si="13"/>
        <v>0</v>
      </c>
    </row>
    <row r="334" spans="1:43" x14ac:dyDescent="0.25">
      <c r="A334" s="3">
        <f>mgL!A334</f>
        <v>331</v>
      </c>
      <c r="B334" s="3">
        <f>mgL!B334</f>
        <v>0</v>
      </c>
      <c r="C334" s="3">
        <f>mgL!C334</f>
        <v>0</v>
      </c>
      <c r="D334" s="3">
        <f>mgL!D334</f>
        <v>0</v>
      </c>
      <c r="E334" s="3">
        <f>mgL!E334</f>
        <v>0</v>
      </c>
      <c r="F334" s="3">
        <f>mgL!F334</f>
        <v>0</v>
      </c>
      <c r="G334" s="3">
        <f>mgL!G334</f>
        <v>0</v>
      </c>
      <c r="H334" s="3">
        <f>mgL!H334</f>
        <v>0</v>
      </c>
      <c r="I334" s="3">
        <f>mgL!I334</f>
        <v>0</v>
      </c>
      <c r="J334" s="3">
        <f>mgL!J334</f>
        <v>0</v>
      </c>
      <c r="K334" s="3">
        <f>mgL!K334</f>
        <v>0</v>
      </c>
      <c r="L334" s="3">
        <f>mgL!L334</f>
        <v>0</v>
      </c>
      <c r="M334" s="3">
        <f>IF(mgL!M334=0,7,mgL!M334)</f>
        <v>7</v>
      </c>
      <c r="N334" s="3">
        <f>IF(mgL!N334&lt;0.1,10,mgL!N334)</f>
        <v>10</v>
      </c>
      <c r="O334" s="4">
        <f>mgL!O334/22.989</f>
        <v>0</v>
      </c>
      <c r="P334" s="4">
        <f>mgL!P334/39.098</f>
        <v>0</v>
      </c>
      <c r="Q334" s="4">
        <f>mgL!Q334/24.305</f>
        <v>0</v>
      </c>
      <c r="R334" s="4">
        <f>mgL!R334/40.078</f>
        <v>0</v>
      </c>
      <c r="S334" s="4">
        <f>mgL!S334/(14.007+4*1.008)</f>
        <v>0</v>
      </c>
      <c r="T334" s="5">
        <f>mgL!T334/35.453</f>
        <v>0</v>
      </c>
      <c r="U334" s="5">
        <f>mgL!U334/(1.008+12.011+3*15.999)</f>
        <v>0</v>
      </c>
      <c r="V334" s="5">
        <f>mgL!V334/(12.011+3*15.999)</f>
        <v>0</v>
      </c>
      <c r="W334" s="5">
        <f>mgL!W334/(32.066+4*15.999)</f>
        <v>0</v>
      </c>
      <c r="X334" s="5">
        <f>mgL!X334/(14.007+3*15.999)</f>
        <v>0</v>
      </c>
      <c r="Y334" s="6">
        <f>mgL!Y334/(14.007+2*15.999)</f>
        <v>0</v>
      </c>
      <c r="Z334" s="6">
        <f>mgL!Z334/55.847</f>
        <v>0</v>
      </c>
      <c r="AA334" s="6">
        <f>mgL!AA334/54.931</f>
        <v>0</v>
      </c>
      <c r="AB334" s="6">
        <f>mgL!AB334/26.982</f>
        <v>0</v>
      </c>
      <c r="AC334" s="6">
        <f>mgL!AC334/(28.086+2*15.999)</f>
        <v>0</v>
      </c>
      <c r="AD334" s="6">
        <f>mgL!AD334/(30.974+4*15.999)</f>
        <v>0</v>
      </c>
      <c r="AE334" s="6">
        <f>mgL!AE334/30.974</f>
        <v>0</v>
      </c>
      <c r="AF334" s="6">
        <f>mgL!AF334/12.011</f>
        <v>0</v>
      </c>
      <c r="AG334" s="6">
        <f>mgL!AG334/18.998</f>
        <v>0</v>
      </c>
      <c r="AH334" s="6">
        <f>mgL!AH334/(32.066+1.008)</f>
        <v>0</v>
      </c>
      <c r="AI334" s="6">
        <f>mgL!AI334/207.2</f>
        <v>0</v>
      </c>
      <c r="AJ334" s="6">
        <f>mgL!AJ334/65.39</f>
        <v>0</v>
      </c>
      <c r="AK334" s="6">
        <f>mgL!AK334/112.411</f>
        <v>0</v>
      </c>
      <c r="AL334" s="10">
        <f>mgL!AL334/(2*15.999)</f>
        <v>0</v>
      </c>
      <c r="AM334" s="10">
        <f>mgL!AM334/(12.011+2*15.999)</f>
        <v>0</v>
      </c>
      <c r="AN334" s="10">
        <f>mgL!AN334/(2*1.008+32.066)</f>
        <v>0</v>
      </c>
      <c r="AO334" s="10">
        <f>mgL!AO334/(12.011+4*1.008)</f>
        <v>0</v>
      </c>
      <c r="AP334" s="11" t="str">
        <f t="shared" si="12"/>
        <v>G*-FeMIX</v>
      </c>
      <c r="AQ334" s="3">
        <f t="shared" si="13"/>
        <v>0</v>
      </c>
    </row>
    <row r="335" spans="1:43" x14ac:dyDescent="0.25">
      <c r="A335" s="3">
        <f>mgL!A335</f>
        <v>332</v>
      </c>
      <c r="B335" s="3">
        <f>mgL!B335</f>
        <v>0</v>
      </c>
      <c r="C335" s="3">
        <f>mgL!C335</f>
        <v>0</v>
      </c>
      <c r="D335" s="3">
        <f>mgL!D335</f>
        <v>0</v>
      </c>
      <c r="E335" s="3">
        <f>mgL!E335</f>
        <v>0</v>
      </c>
      <c r="F335" s="3">
        <f>mgL!F335</f>
        <v>0</v>
      </c>
      <c r="G335" s="3">
        <f>mgL!G335</f>
        <v>0</v>
      </c>
      <c r="H335" s="3">
        <f>mgL!H335</f>
        <v>0</v>
      </c>
      <c r="I335" s="3">
        <f>mgL!I335</f>
        <v>0</v>
      </c>
      <c r="J335" s="3">
        <f>mgL!J335</f>
        <v>0</v>
      </c>
      <c r="K335" s="3">
        <f>mgL!K335</f>
        <v>0</v>
      </c>
      <c r="L335" s="3">
        <f>mgL!L335</f>
        <v>0</v>
      </c>
      <c r="M335" s="3">
        <f>IF(mgL!M335=0,7,mgL!M335)</f>
        <v>7</v>
      </c>
      <c r="N335" s="3">
        <f>IF(mgL!N335&lt;0.1,10,mgL!N335)</f>
        <v>10</v>
      </c>
      <c r="O335" s="4">
        <f>mgL!O335/22.989</f>
        <v>0</v>
      </c>
      <c r="P335" s="4">
        <f>mgL!P335/39.098</f>
        <v>0</v>
      </c>
      <c r="Q335" s="4">
        <f>mgL!Q335/24.305</f>
        <v>0</v>
      </c>
      <c r="R335" s="4">
        <f>mgL!R335/40.078</f>
        <v>0</v>
      </c>
      <c r="S335" s="4">
        <f>mgL!S335/(14.007+4*1.008)</f>
        <v>0</v>
      </c>
      <c r="T335" s="5">
        <f>mgL!T335/35.453</f>
        <v>0</v>
      </c>
      <c r="U335" s="5">
        <f>mgL!U335/(1.008+12.011+3*15.999)</f>
        <v>0</v>
      </c>
      <c r="V335" s="5">
        <f>mgL!V335/(12.011+3*15.999)</f>
        <v>0</v>
      </c>
      <c r="W335" s="5">
        <f>mgL!W335/(32.066+4*15.999)</f>
        <v>0</v>
      </c>
      <c r="X335" s="5">
        <f>mgL!X335/(14.007+3*15.999)</f>
        <v>0</v>
      </c>
      <c r="Y335" s="6">
        <f>mgL!Y335/(14.007+2*15.999)</f>
        <v>0</v>
      </c>
      <c r="Z335" s="6">
        <f>mgL!Z335/55.847</f>
        <v>0</v>
      </c>
      <c r="AA335" s="6">
        <f>mgL!AA335/54.931</f>
        <v>0</v>
      </c>
      <c r="AB335" s="6">
        <f>mgL!AB335/26.982</f>
        <v>0</v>
      </c>
      <c r="AC335" s="6">
        <f>mgL!AC335/(28.086+2*15.999)</f>
        <v>0</v>
      </c>
      <c r="AD335" s="6">
        <f>mgL!AD335/(30.974+4*15.999)</f>
        <v>0</v>
      </c>
      <c r="AE335" s="6">
        <f>mgL!AE335/30.974</f>
        <v>0</v>
      </c>
      <c r="AF335" s="6">
        <f>mgL!AF335/12.011</f>
        <v>0</v>
      </c>
      <c r="AG335" s="6">
        <f>mgL!AG335/18.998</f>
        <v>0</v>
      </c>
      <c r="AH335" s="6">
        <f>mgL!AH335/(32.066+1.008)</f>
        <v>0</v>
      </c>
      <c r="AI335" s="6">
        <f>mgL!AI335/207.2</f>
        <v>0</v>
      </c>
      <c r="AJ335" s="6">
        <f>mgL!AJ335/65.39</f>
        <v>0</v>
      </c>
      <c r="AK335" s="6">
        <f>mgL!AK335/112.411</f>
        <v>0</v>
      </c>
      <c r="AL335" s="10">
        <f>mgL!AL335/(2*15.999)</f>
        <v>0</v>
      </c>
      <c r="AM335" s="10">
        <f>mgL!AM335/(12.011+2*15.999)</f>
        <v>0</v>
      </c>
      <c r="AN335" s="10">
        <f>mgL!AN335/(2*1.008+32.066)</f>
        <v>0</v>
      </c>
      <c r="AO335" s="10">
        <f>mgL!AO335/(12.011+4*1.008)</f>
        <v>0</v>
      </c>
      <c r="AP335" s="11" t="str">
        <f t="shared" si="12"/>
        <v>G*-FeMIX</v>
      </c>
      <c r="AQ335" s="3">
        <f t="shared" si="13"/>
        <v>0</v>
      </c>
    </row>
    <row r="336" spans="1:43" x14ac:dyDescent="0.25">
      <c r="A336" s="3">
        <f>mgL!A336</f>
        <v>333</v>
      </c>
      <c r="B336" s="3">
        <f>mgL!B336</f>
        <v>0</v>
      </c>
      <c r="C336" s="3">
        <f>mgL!C336</f>
        <v>0</v>
      </c>
      <c r="D336" s="3">
        <f>mgL!D336</f>
        <v>0</v>
      </c>
      <c r="E336" s="3">
        <f>mgL!E336</f>
        <v>0</v>
      </c>
      <c r="F336" s="3">
        <f>mgL!F336</f>
        <v>0</v>
      </c>
      <c r="G336" s="3">
        <f>mgL!G336</f>
        <v>0</v>
      </c>
      <c r="H336" s="3">
        <f>mgL!H336</f>
        <v>0</v>
      </c>
      <c r="I336" s="3">
        <f>mgL!I336</f>
        <v>0</v>
      </c>
      <c r="J336" s="3">
        <f>mgL!J336</f>
        <v>0</v>
      </c>
      <c r="K336" s="3">
        <f>mgL!K336</f>
        <v>0</v>
      </c>
      <c r="L336" s="3">
        <f>mgL!L336</f>
        <v>0</v>
      </c>
      <c r="M336" s="3">
        <f>IF(mgL!M336=0,7,mgL!M336)</f>
        <v>7</v>
      </c>
      <c r="N336" s="3">
        <f>IF(mgL!N336&lt;0.1,10,mgL!N336)</f>
        <v>10</v>
      </c>
      <c r="O336" s="4">
        <f>mgL!O336/22.989</f>
        <v>0</v>
      </c>
      <c r="P336" s="4">
        <f>mgL!P336/39.098</f>
        <v>0</v>
      </c>
      <c r="Q336" s="4">
        <f>mgL!Q336/24.305</f>
        <v>0</v>
      </c>
      <c r="R336" s="4">
        <f>mgL!R336/40.078</f>
        <v>0</v>
      </c>
      <c r="S336" s="4">
        <f>mgL!S336/(14.007+4*1.008)</f>
        <v>0</v>
      </c>
      <c r="T336" s="5">
        <f>mgL!T336/35.453</f>
        <v>0</v>
      </c>
      <c r="U336" s="5">
        <f>mgL!U336/(1.008+12.011+3*15.999)</f>
        <v>0</v>
      </c>
      <c r="V336" s="5">
        <f>mgL!V336/(12.011+3*15.999)</f>
        <v>0</v>
      </c>
      <c r="W336" s="5">
        <f>mgL!W336/(32.066+4*15.999)</f>
        <v>0</v>
      </c>
      <c r="X336" s="5">
        <f>mgL!X336/(14.007+3*15.999)</f>
        <v>0</v>
      </c>
      <c r="Y336" s="6">
        <f>mgL!Y336/(14.007+2*15.999)</f>
        <v>0</v>
      </c>
      <c r="Z336" s="6">
        <f>mgL!Z336/55.847</f>
        <v>0</v>
      </c>
      <c r="AA336" s="6">
        <f>mgL!AA336/54.931</f>
        <v>0</v>
      </c>
      <c r="AB336" s="6">
        <f>mgL!AB336/26.982</f>
        <v>0</v>
      </c>
      <c r="AC336" s="6">
        <f>mgL!AC336/(28.086+2*15.999)</f>
        <v>0</v>
      </c>
      <c r="AD336" s="6">
        <f>mgL!AD336/(30.974+4*15.999)</f>
        <v>0</v>
      </c>
      <c r="AE336" s="6">
        <f>mgL!AE336/30.974</f>
        <v>0</v>
      </c>
      <c r="AF336" s="6">
        <f>mgL!AF336/12.011</f>
        <v>0</v>
      </c>
      <c r="AG336" s="6">
        <f>mgL!AG336/18.998</f>
        <v>0</v>
      </c>
      <c r="AH336" s="6">
        <f>mgL!AH336/(32.066+1.008)</f>
        <v>0</v>
      </c>
      <c r="AI336" s="6">
        <f>mgL!AI336/207.2</f>
        <v>0</v>
      </c>
      <c r="AJ336" s="6">
        <f>mgL!AJ336/65.39</f>
        <v>0</v>
      </c>
      <c r="AK336" s="6">
        <f>mgL!AK336/112.411</f>
        <v>0</v>
      </c>
      <c r="AL336" s="10">
        <f>mgL!AL336/(2*15.999)</f>
        <v>0</v>
      </c>
      <c r="AM336" s="10">
        <f>mgL!AM336/(12.011+2*15.999)</f>
        <v>0</v>
      </c>
      <c r="AN336" s="10">
        <f>mgL!AN336/(2*1.008+32.066)</f>
        <v>0</v>
      </c>
      <c r="AO336" s="10">
        <f>mgL!AO336/(12.011+4*1.008)</f>
        <v>0</v>
      </c>
      <c r="AP336" s="11" t="str">
        <f t="shared" si="12"/>
        <v>G*-FeMIX</v>
      </c>
      <c r="AQ336" s="3">
        <f t="shared" si="13"/>
        <v>0</v>
      </c>
    </row>
    <row r="337" spans="1:43" x14ac:dyDescent="0.25">
      <c r="A337" s="3">
        <f>mgL!A337</f>
        <v>334</v>
      </c>
      <c r="B337" s="3">
        <f>mgL!B337</f>
        <v>0</v>
      </c>
      <c r="C337" s="3">
        <f>mgL!C337</f>
        <v>0</v>
      </c>
      <c r="D337" s="3">
        <f>mgL!D337</f>
        <v>0</v>
      </c>
      <c r="E337" s="3">
        <f>mgL!E337</f>
        <v>0</v>
      </c>
      <c r="F337" s="3">
        <f>mgL!F337</f>
        <v>0</v>
      </c>
      <c r="G337" s="3">
        <f>mgL!G337</f>
        <v>0</v>
      </c>
      <c r="H337" s="3">
        <f>mgL!H337</f>
        <v>0</v>
      </c>
      <c r="I337" s="3">
        <f>mgL!I337</f>
        <v>0</v>
      </c>
      <c r="J337" s="3">
        <f>mgL!J337</f>
        <v>0</v>
      </c>
      <c r="K337" s="3">
        <f>mgL!K337</f>
        <v>0</v>
      </c>
      <c r="L337" s="3">
        <f>mgL!L337</f>
        <v>0</v>
      </c>
      <c r="M337" s="3">
        <f>IF(mgL!M337=0,7,mgL!M337)</f>
        <v>7</v>
      </c>
      <c r="N337" s="3">
        <f>IF(mgL!N337&lt;0.1,10,mgL!N337)</f>
        <v>10</v>
      </c>
      <c r="O337" s="4">
        <f>mgL!O337/22.989</f>
        <v>0</v>
      </c>
      <c r="P337" s="4">
        <f>mgL!P337/39.098</f>
        <v>0</v>
      </c>
      <c r="Q337" s="4">
        <f>mgL!Q337/24.305</f>
        <v>0</v>
      </c>
      <c r="R337" s="4">
        <f>mgL!R337/40.078</f>
        <v>0</v>
      </c>
      <c r="S337" s="4">
        <f>mgL!S337/(14.007+4*1.008)</f>
        <v>0</v>
      </c>
      <c r="T337" s="5">
        <f>mgL!T337/35.453</f>
        <v>0</v>
      </c>
      <c r="U337" s="5">
        <f>mgL!U337/(1.008+12.011+3*15.999)</f>
        <v>0</v>
      </c>
      <c r="V337" s="5">
        <f>mgL!V337/(12.011+3*15.999)</f>
        <v>0</v>
      </c>
      <c r="W337" s="5">
        <f>mgL!W337/(32.066+4*15.999)</f>
        <v>0</v>
      </c>
      <c r="X337" s="5">
        <f>mgL!X337/(14.007+3*15.999)</f>
        <v>0</v>
      </c>
      <c r="Y337" s="6">
        <f>mgL!Y337/(14.007+2*15.999)</f>
        <v>0</v>
      </c>
      <c r="Z337" s="6">
        <f>mgL!Z337/55.847</f>
        <v>0</v>
      </c>
      <c r="AA337" s="6">
        <f>mgL!AA337/54.931</f>
        <v>0</v>
      </c>
      <c r="AB337" s="6">
        <f>mgL!AB337/26.982</f>
        <v>0</v>
      </c>
      <c r="AC337" s="6">
        <f>mgL!AC337/(28.086+2*15.999)</f>
        <v>0</v>
      </c>
      <c r="AD337" s="6">
        <f>mgL!AD337/(30.974+4*15.999)</f>
        <v>0</v>
      </c>
      <c r="AE337" s="6">
        <f>mgL!AE337/30.974</f>
        <v>0</v>
      </c>
      <c r="AF337" s="6">
        <f>mgL!AF337/12.011</f>
        <v>0</v>
      </c>
      <c r="AG337" s="6">
        <f>mgL!AG337/18.998</f>
        <v>0</v>
      </c>
      <c r="AH337" s="6">
        <f>mgL!AH337/(32.066+1.008)</f>
        <v>0</v>
      </c>
      <c r="AI337" s="6">
        <f>mgL!AI337/207.2</f>
        <v>0</v>
      </c>
      <c r="AJ337" s="6">
        <f>mgL!AJ337/65.39</f>
        <v>0</v>
      </c>
      <c r="AK337" s="6">
        <f>mgL!AK337/112.411</f>
        <v>0</v>
      </c>
      <c r="AL337" s="10">
        <f>mgL!AL337/(2*15.999)</f>
        <v>0</v>
      </c>
      <c r="AM337" s="10">
        <f>mgL!AM337/(12.011+2*15.999)</f>
        <v>0</v>
      </c>
      <c r="AN337" s="10">
        <f>mgL!AN337/(2*1.008+32.066)</f>
        <v>0</v>
      </c>
      <c r="AO337" s="10">
        <f>mgL!AO337/(12.011+4*1.008)</f>
        <v>0</v>
      </c>
      <c r="AP337" s="11" t="str">
        <f t="shared" si="12"/>
        <v>G*-FeMIX</v>
      </c>
      <c r="AQ337" s="3">
        <f t="shared" si="13"/>
        <v>0</v>
      </c>
    </row>
    <row r="338" spans="1:43" x14ac:dyDescent="0.25">
      <c r="A338" s="3">
        <f>mgL!A338</f>
        <v>335</v>
      </c>
      <c r="B338" s="3">
        <f>mgL!B338</f>
        <v>0</v>
      </c>
      <c r="C338" s="3">
        <f>mgL!C338</f>
        <v>0</v>
      </c>
      <c r="D338" s="3">
        <f>mgL!D338</f>
        <v>0</v>
      </c>
      <c r="E338" s="3">
        <f>mgL!E338</f>
        <v>0</v>
      </c>
      <c r="F338" s="3">
        <f>mgL!F338</f>
        <v>0</v>
      </c>
      <c r="G338" s="3">
        <f>mgL!G338</f>
        <v>0</v>
      </c>
      <c r="H338" s="3">
        <f>mgL!H338</f>
        <v>0</v>
      </c>
      <c r="I338" s="3">
        <f>mgL!I338</f>
        <v>0</v>
      </c>
      <c r="J338" s="3">
        <f>mgL!J338</f>
        <v>0</v>
      </c>
      <c r="K338" s="3">
        <f>mgL!K338</f>
        <v>0</v>
      </c>
      <c r="L338" s="3">
        <f>mgL!L338</f>
        <v>0</v>
      </c>
      <c r="M338" s="3">
        <f>IF(mgL!M338=0,7,mgL!M338)</f>
        <v>7</v>
      </c>
      <c r="N338" s="3">
        <f>IF(mgL!N338&lt;0.1,10,mgL!N338)</f>
        <v>10</v>
      </c>
      <c r="O338" s="4">
        <f>mgL!O338/22.989</f>
        <v>0</v>
      </c>
      <c r="P338" s="4">
        <f>mgL!P338/39.098</f>
        <v>0</v>
      </c>
      <c r="Q338" s="4">
        <f>mgL!Q338/24.305</f>
        <v>0</v>
      </c>
      <c r="R338" s="4">
        <f>mgL!R338/40.078</f>
        <v>0</v>
      </c>
      <c r="S338" s="4">
        <f>mgL!S338/(14.007+4*1.008)</f>
        <v>0</v>
      </c>
      <c r="T338" s="5">
        <f>mgL!T338/35.453</f>
        <v>0</v>
      </c>
      <c r="U338" s="5">
        <f>mgL!U338/(1.008+12.011+3*15.999)</f>
        <v>0</v>
      </c>
      <c r="V338" s="5">
        <f>mgL!V338/(12.011+3*15.999)</f>
        <v>0</v>
      </c>
      <c r="W338" s="5">
        <f>mgL!W338/(32.066+4*15.999)</f>
        <v>0</v>
      </c>
      <c r="X338" s="5">
        <f>mgL!X338/(14.007+3*15.999)</f>
        <v>0</v>
      </c>
      <c r="Y338" s="6">
        <f>mgL!Y338/(14.007+2*15.999)</f>
        <v>0</v>
      </c>
      <c r="Z338" s="6">
        <f>mgL!Z338/55.847</f>
        <v>0</v>
      </c>
      <c r="AA338" s="6">
        <f>mgL!AA338/54.931</f>
        <v>0</v>
      </c>
      <c r="AB338" s="6">
        <f>mgL!AB338/26.982</f>
        <v>0</v>
      </c>
      <c r="AC338" s="6">
        <f>mgL!AC338/(28.086+2*15.999)</f>
        <v>0</v>
      </c>
      <c r="AD338" s="6">
        <f>mgL!AD338/(30.974+4*15.999)</f>
        <v>0</v>
      </c>
      <c r="AE338" s="6">
        <f>mgL!AE338/30.974</f>
        <v>0</v>
      </c>
      <c r="AF338" s="6">
        <f>mgL!AF338/12.011</f>
        <v>0</v>
      </c>
      <c r="AG338" s="6">
        <f>mgL!AG338/18.998</f>
        <v>0</v>
      </c>
      <c r="AH338" s="6">
        <f>mgL!AH338/(32.066+1.008)</f>
        <v>0</v>
      </c>
      <c r="AI338" s="6">
        <f>mgL!AI338/207.2</f>
        <v>0</v>
      </c>
      <c r="AJ338" s="6">
        <f>mgL!AJ338/65.39</f>
        <v>0</v>
      </c>
      <c r="AK338" s="6">
        <f>mgL!AK338/112.411</f>
        <v>0</v>
      </c>
      <c r="AL338" s="10">
        <f>mgL!AL338/(2*15.999)</f>
        <v>0</v>
      </c>
      <c r="AM338" s="10">
        <f>mgL!AM338/(12.011+2*15.999)</f>
        <v>0</v>
      </c>
      <c r="AN338" s="10">
        <f>mgL!AN338/(2*1.008+32.066)</f>
        <v>0</v>
      </c>
      <c r="AO338" s="10">
        <f>mgL!AO338/(12.011+4*1.008)</f>
        <v>0</v>
      </c>
      <c r="AP338" s="11" t="str">
        <f t="shared" si="12"/>
        <v>G*-FeMIX</v>
      </c>
      <c r="AQ338" s="3">
        <f t="shared" si="13"/>
        <v>0</v>
      </c>
    </row>
    <row r="339" spans="1:43" x14ac:dyDescent="0.25">
      <c r="A339" s="3">
        <f>mgL!A339</f>
        <v>336</v>
      </c>
      <c r="B339" s="3">
        <f>mgL!B339</f>
        <v>0</v>
      </c>
      <c r="C339" s="3">
        <f>mgL!C339</f>
        <v>0</v>
      </c>
      <c r="D339" s="3">
        <f>mgL!D339</f>
        <v>0</v>
      </c>
      <c r="E339" s="3">
        <f>mgL!E339</f>
        <v>0</v>
      </c>
      <c r="F339" s="3">
        <f>mgL!F339</f>
        <v>0</v>
      </c>
      <c r="G339" s="3">
        <f>mgL!G339</f>
        <v>0</v>
      </c>
      <c r="H339" s="3">
        <f>mgL!H339</f>
        <v>0</v>
      </c>
      <c r="I339" s="3">
        <f>mgL!I339</f>
        <v>0</v>
      </c>
      <c r="J339" s="3">
        <f>mgL!J339</f>
        <v>0</v>
      </c>
      <c r="K339" s="3">
        <f>mgL!K339</f>
        <v>0</v>
      </c>
      <c r="L339" s="3">
        <f>mgL!L339</f>
        <v>0</v>
      </c>
      <c r="M339" s="3">
        <f>IF(mgL!M339=0,7,mgL!M339)</f>
        <v>7</v>
      </c>
      <c r="N339" s="3">
        <f>IF(mgL!N339&lt;0.1,10,mgL!N339)</f>
        <v>10</v>
      </c>
      <c r="O339" s="4">
        <f>mgL!O339/22.989</f>
        <v>0</v>
      </c>
      <c r="P339" s="4">
        <f>mgL!P339/39.098</f>
        <v>0</v>
      </c>
      <c r="Q339" s="4">
        <f>mgL!Q339/24.305</f>
        <v>0</v>
      </c>
      <c r="R339" s="4">
        <f>mgL!R339/40.078</f>
        <v>0</v>
      </c>
      <c r="S339" s="4">
        <f>mgL!S339/(14.007+4*1.008)</f>
        <v>0</v>
      </c>
      <c r="T339" s="5">
        <f>mgL!T339/35.453</f>
        <v>0</v>
      </c>
      <c r="U339" s="5">
        <f>mgL!U339/(1.008+12.011+3*15.999)</f>
        <v>0</v>
      </c>
      <c r="V339" s="5">
        <f>mgL!V339/(12.011+3*15.999)</f>
        <v>0</v>
      </c>
      <c r="W339" s="5">
        <f>mgL!W339/(32.066+4*15.999)</f>
        <v>0</v>
      </c>
      <c r="X339" s="5">
        <f>mgL!X339/(14.007+3*15.999)</f>
        <v>0</v>
      </c>
      <c r="Y339" s="6">
        <f>mgL!Y339/(14.007+2*15.999)</f>
        <v>0</v>
      </c>
      <c r="Z339" s="6">
        <f>mgL!Z339/55.847</f>
        <v>0</v>
      </c>
      <c r="AA339" s="6">
        <f>mgL!AA339/54.931</f>
        <v>0</v>
      </c>
      <c r="AB339" s="6">
        <f>mgL!AB339/26.982</f>
        <v>0</v>
      </c>
      <c r="AC339" s="6">
        <f>mgL!AC339/(28.086+2*15.999)</f>
        <v>0</v>
      </c>
      <c r="AD339" s="6">
        <f>mgL!AD339/(30.974+4*15.999)</f>
        <v>0</v>
      </c>
      <c r="AE339" s="6">
        <f>mgL!AE339/30.974</f>
        <v>0</v>
      </c>
      <c r="AF339" s="6">
        <f>mgL!AF339/12.011</f>
        <v>0</v>
      </c>
      <c r="AG339" s="6">
        <f>mgL!AG339/18.998</f>
        <v>0</v>
      </c>
      <c r="AH339" s="6">
        <f>mgL!AH339/(32.066+1.008)</f>
        <v>0</v>
      </c>
      <c r="AI339" s="6">
        <f>mgL!AI339/207.2</f>
        <v>0</v>
      </c>
      <c r="AJ339" s="6">
        <f>mgL!AJ339/65.39</f>
        <v>0</v>
      </c>
      <c r="AK339" s="6">
        <f>mgL!AK339/112.411</f>
        <v>0</v>
      </c>
      <c r="AL339" s="10">
        <f>mgL!AL339/(2*15.999)</f>
        <v>0</v>
      </c>
      <c r="AM339" s="10">
        <f>mgL!AM339/(12.011+2*15.999)</f>
        <v>0</v>
      </c>
      <c r="AN339" s="10">
        <f>mgL!AN339/(2*1.008+32.066)</f>
        <v>0</v>
      </c>
      <c r="AO339" s="10">
        <f>mgL!AO339/(12.011+4*1.008)</f>
        <v>0</v>
      </c>
      <c r="AP339" s="11" t="str">
        <f t="shared" si="12"/>
        <v>G*-FeMIX</v>
      </c>
      <c r="AQ339" s="3">
        <f t="shared" si="13"/>
        <v>0</v>
      </c>
    </row>
    <row r="340" spans="1:43" x14ac:dyDescent="0.25">
      <c r="A340" s="3">
        <f>mgL!A340</f>
        <v>337</v>
      </c>
      <c r="B340" s="3">
        <f>mgL!B340</f>
        <v>0</v>
      </c>
      <c r="C340" s="3">
        <f>mgL!C340</f>
        <v>0</v>
      </c>
      <c r="D340" s="3">
        <f>mgL!D340</f>
        <v>0</v>
      </c>
      <c r="E340" s="3">
        <f>mgL!E340</f>
        <v>0</v>
      </c>
      <c r="F340" s="3">
        <f>mgL!F340</f>
        <v>0</v>
      </c>
      <c r="G340" s="3">
        <f>mgL!G340</f>
        <v>0</v>
      </c>
      <c r="H340" s="3">
        <f>mgL!H340</f>
        <v>0</v>
      </c>
      <c r="I340" s="3">
        <f>mgL!I340</f>
        <v>0</v>
      </c>
      <c r="J340" s="3">
        <f>mgL!J340</f>
        <v>0</v>
      </c>
      <c r="K340" s="3">
        <f>mgL!K340</f>
        <v>0</v>
      </c>
      <c r="L340" s="3">
        <f>mgL!L340</f>
        <v>0</v>
      </c>
      <c r="M340" s="3">
        <f>IF(mgL!M340=0,7,mgL!M340)</f>
        <v>7</v>
      </c>
      <c r="N340" s="3">
        <f>IF(mgL!N340&lt;0.1,10,mgL!N340)</f>
        <v>10</v>
      </c>
      <c r="O340" s="4">
        <f>mgL!O340/22.989</f>
        <v>0</v>
      </c>
      <c r="P340" s="4">
        <f>mgL!P340/39.098</f>
        <v>0</v>
      </c>
      <c r="Q340" s="4">
        <f>mgL!Q340/24.305</f>
        <v>0</v>
      </c>
      <c r="R340" s="4">
        <f>mgL!R340/40.078</f>
        <v>0</v>
      </c>
      <c r="S340" s="4">
        <f>mgL!S340/(14.007+4*1.008)</f>
        <v>0</v>
      </c>
      <c r="T340" s="5">
        <f>mgL!T340/35.453</f>
        <v>0</v>
      </c>
      <c r="U340" s="5">
        <f>mgL!U340/(1.008+12.011+3*15.999)</f>
        <v>0</v>
      </c>
      <c r="V340" s="5">
        <f>mgL!V340/(12.011+3*15.999)</f>
        <v>0</v>
      </c>
      <c r="W340" s="5">
        <f>mgL!W340/(32.066+4*15.999)</f>
        <v>0</v>
      </c>
      <c r="X340" s="5">
        <f>mgL!X340/(14.007+3*15.999)</f>
        <v>0</v>
      </c>
      <c r="Y340" s="6">
        <f>mgL!Y340/(14.007+2*15.999)</f>
        <v>0</v>
      </c>
      <c r="Z340" s="6">
        <f>mgL!Z340/55.847</f>
        <v>0</v>
      </c>
      <c r="AA340" s="6">
        <f>mgL!AA340/54.931</f>
        <v>0</v>
      </c>
      <c r="AB340" s="6">
        <f>mgL!AB340/26.982</f>
        <v>0</v>
      </c>
      <c r="AC340" s="6">
        <f>mgL!AC340/(28.086+2*15.999)</f>
        <v>0</v>
      </c>
      <c r="AD340" s="6">
        <f>mgL!AD340/(30.974+4*15.999)</f>
        <v>0</v>
      </c>
      <c r="AE340" s="6">
        <f>mgL!AE340/30.974</f>
        <v>0</v>
      </c>
      <c r="AF340" s="6">
        <f>mgL!AF340/12.011</f>
        <v>0</v>
      </c>
      <c r="AG340" s="6">
        <f>mgL!AG340/18.998</f>
        <v>0</v>
      </c>
      <c r="AH340" s="6">
        <f>mgL!AH340/(32.066+1.008)</f>
        <v>0</v>
      </c>
      <c r="AI340" s="6">
        <f>mgL!AI340/207.2</f>
        <v>0</v>
      </c>
      <c r="AJ340" s="6">
        <f>mgL!AJ340/65.39</f>
        <v>0</v>
      </c>
      <c r="AK340" s="6">
        <f>mgL!AK340/112.411</f>
        <v>0</v>
      </c>
      <c r="AL340" s="10">
        <f>mgL!AL340/(2*15.999)</f>
        <v>0</v>
      </c>
      <c r="AM340" s="10">
        <f>mgL!AM340/(12.011+2*15.999)</f>
        <v>0</v>
      </c>
      <c r="AN340" s="10">
        <f>mgL!AN340/(2*1.008+32.066)</f>
        <v>0</v>
      </c>
      <c r="AO340" s="10">
        <f>mgL!AO340/(12.011+4*1.008)</f>
        <v>0</v>
      </c>
      <c r="AP340" s="11" t="str">
        <f t="shared" si="12"/>
        <v>G*-FeMIX</v>
      </c>
      <c r="AQ340" s="3">
        <f t="shared" si="13"/>
        <v>0</v>
      </c>
    </row>
    <row r="341" spans="1:43" x14ac:dyDescent="0.25">
      <c r="A341" s="3">
        <f>mgL!A341</f>
        <v>338</v>
      </c>
      <c r="B341" s="3">
        <f>mgL!B341</f>
        <v>0</v>
      </c>
      <c r="C341" s="3">
        <f>mgL!C341</f>
        <v>0</v>
      </c>
      <c r="D341" s="3">
        <f>mgL!D341</f>
        <v>0</v>
      </c>
      <c r="E341" s="3">
        <f>mgL!E341</f>
        <v>0</v>
      </c>
      <c r="F341" s="3">
        <f>mgL!F341</f>
        <v>0</v>
      </c>
      <c r="G341" s="3">
        <f>mgL!G341</f>
        <v>0</v>
      </c>
      <c r="H341" s="3">
        <f>mgL!H341</f>
        <v>0</v>
      </c>
      <c r="I341" s="3">
        <f>mgL!I341</f>
        <v>0</v>
      </c>
      <c r="J341" s="3">
        <f>mgL!J341</f>
        <v>0</v>
      </c>
      <c r="K341" s="3">
        <f>mgL!K341</f>
        <v>0</v>
      </c>
      <c r="L341" s="3">
        <f>mgL!L341</f>
        <v>0</v>
      </c>
      <c r="M341" s="3">
        <f>IF(mgL!M341=0,7,mgL!M341)</f>
        <v>7</v>
      </c>
      <c r="N341" s="3">
        <f>IF(mgL!N341&lt;0.1,10,mgL!N341)</f>
        <v>10</v>
      </c>
      <c r="O341" s="4">
        <f>mgL!O341/22.989</f>
        <v>0</v>
      </c>
      <c r="P341" s="4">
        <f>mgL!P341/39.098</f>
        <v>0</v>
      </c>
      <c r="Q341" s="4">
        <f>mgL!Q341/24.305</f>
        <v>0</v>
      </c>
      <c r="R341" s="4">
        <f>mgL!R341/40.078</f>
        <v>0</v>
      </c>
      <c r="S341" s="4">
        <f>mgL!S341/(14.007+4*1.008)</f>
        <v>0</v>
      </c>
      <c r="T341" s="5">
        <f>mgL!T341/35.453</f>
        <v>0</v>
      </c>
      <c r="U341" s="5">
        <f>mgL!U341/(1.008+12.011+3*15.999)</f>
        <v>0</v>
      </c>
      <c r="V341" s="5">
        <f>mgL!V341/(12.011+3*15.999)</f>
        <v>0</v>
      </c>
      <c r="W341" s="5">
        <f>mgL!W341/(32.066+4*15.999)</f>
        <v>0</v>
      </c>
      <c r="X341" s="5">
        <f>mgL!X341/(14.007+3*15.999)</f>
        <v>0</v>
      </c>
      <c r="Y341" s="6">
        <f>mgL!Y341/(14.007+2*15.999)</f>
        <v>0</v>
      </c>
      <c r="Z341" s="6">
        <f>mgL!Z341/55.847</f>
        <v>0</v>
      </c>
      <c r="AA341" s="6">
        <f>mgL!AA341/54.931</f>
        <v>0</v>
      </c>
      <c r="AB341" s="6">
        <f>mgL!AB341/26.982</f>
        <v>0</v>
      </c>
      <c r="AC341" s="6">
        <f>mgL!AC341/(28.086+2*15.999)</f>
        <v>0</v>
      </c>
      <c r="AD341" s="6">
        <f>mgL!AD341/(30.974+4*15.999)</f>
        <v>0</v>
      </c>
      <c r="AE341" s="6">
        <f>mgL!AE341/30.974</f>
        <v>0</v>
      </c>
      <c r="AF341" s="6">
        <f>mgL!AF341/12.011</f>
        <v>0</v>
      </c>
      <c r="AG341" s="6">
        <f>mgL!AG341/18.998</f>
        <v>0</v>
      </c>
      <c r="AH341" s="6">
        <f>mgL!AH341/(32.066+1.008)</f>
        <v>0</v>
      </c>
      <c r="AI341" s="6">
        <f>mgL!AI341/207.2</f>
        <v>0</v>
      </c>
      <c r="AJ341" s="6">
        <f>mgL!AJ341/65.39</f>
        <v>0</v>
      </c>
      <c r="AK341" s="6">
        <f>mgL!AK341/112.411</f>
        <v>0</v>
      </c>
      <c r="AL341" s="10">
        <f>mgL!AL341/(2*15.999)</f>
        <v>0</v>
      </c>
      <c r="AM341" s="10">
        <f>mgL!AM341/(12.011+2*15.999)</f>
        <v>0</v>
      </c>
      <c r="AN341" s="10">
        <f>mgL!AN341/(2*1.008+32.066)</f>
        <v>0</v>
      </c>
      <c r="AO341" s="10">
        <f>mgL!AO341/(12.011+4*1.008)</f>
        <v>0</v>
      </c>
      <c r="AP341" s="11" t="str">
        <f t="shared" si="12"/>
        <v>G*-FeMIX</v>
      </c>
      <c r="AQ341" s="3">
        <f t="shared" si="13"/>
        <v>0</v>
      </c>
    </row>
    <row r="342" spans="1:43" x14ac:dyDescent="0.25">
      <c r="A342" s="3">
        <f>mgL!A342</f>
        <v>339</v>
      </c>
      <c r="B342" s="3">
        <f>mgL!B342</f>
        <v>0</v>
      </c>
      <c r="C342" s="3">
        <f>mgL!C342</f>
        <v>0</v>
      </c>
      <c r="D342" s="3">
        <f>mgL!D342</f>
        <v>0</v>
      </c>
      <c r="E342" s="3">
        <f>mgL!E342</f>
        <v>0</v>
      </c>
      <c r="F342" s="3">
        <f>mgL!F342</f>
        <v>0</v>
      </c>
      <c r="G342" s="3">
        <f>mgL!G342</f>
        <v>0</v>
      </c>
      <c r="H342" s="3">
        <f>mgL!H342</f>
        <v>0</v>
      </c>
      <c r="I342" s="3">
        <f>mgL!I342</f>
        <v>0</v>
      </c>
      <c r="J342" s="3">
        <f>mgL!J342</f>
        <v>0</v>
      </c>
      <c r="K342" s="3">
        <f>mgL!K342</f>
        <v>0</v>
      </c>
      <c r="L342" s="3">
        <f>mgL!L342</f>
        <v>0</v>
      </c>
      <c r="M342" s="3">
        <f>IF(mgL!M342=0,7,mgL!M342)</f>
        <v>7</v>
      </c>
      <c r="N342" s="3">
        <f>IF(mgL!N342&lt;0.1,10,mgL!N342)</f>
        <v>10</v>
      </c>
      <c r="O342" s="4">
        <f>mgL!O342/22.989</f>
        <v>0</v>
      </c>
      <c r="P342" s="4">
        <f>mgL!P342/39.098</f>
        <v>0</v>
      </c>
      <c r="Q342" s="4">
        <f>mgL!Q342/24.305</f>
        <v>0</v>
      </c>
      <c r="R342" s="4">
        <f>mgL!R342/40.078</f>
        <v>0</v>
      </c>
      <c r="S342" s="4">
        <f>mgL!S342/(14.007+4*1.008)</f>
        <v>0</v>
      </c>
      <c r="T342" s="5">
        <f>mgL!T342/35.453</f>
        <v>0</v>
      </c>
      <c r="U342" s="5">
        <f>mgL!U342/(1.008+12.011+3*15.999)</f>
        <v>0</v>
      </c>
      <c r="V342" s="5">
        <f>mgL!V342/(12.011+3*15.999)</f>
        <v>0</v>
      </c>
      <c r="W342" s="5">
        <f>mgL!W342/(32.066+4*15.999)</f>
        <v>0</v>
      </c>
      <c r="X342" s="5">
        <f>mgL!X342/(14.007+3*15.999)</f>
        <v>0</v>
      </c>
      <c r="Y342" s="6">
        <f>mgL!Y342/(14.007+2*15.999)</f>
        <v>0</v>
      </c>
      <c r="Z342" s="6">
        <f>mgL!Z342/55.847</f>
        <v>0</v>
      </c>
      <c r="AA342" s="6">
        <f>mgL!AA342/54.931</f>
        <v>0</v>
      </c>
      <c r="AB342" s="6">
        <f>mgL!AB342/26.982</f>
        <v>0</v>
      </c>
      <c r="AC342" s="6">
        <f>mgL!AC342/(28.086+2*15.999)</f>
        <v>0</v>
      </c>
      <c r="AD342" s="6">
        <f>mgL!AD342/(30.974+4*15.999)</f>
        <v>0</v>
      </c>
      <c r="AE342" s="6">
        <f>mgL!AE342/30.974</f>
        <v>0</v>
      </c>
      <c r="AF342" s="6">
        <f>mgL!AF342/12.011</f>
        <v>0</v>
      </c>
      <c r="AG342" s="6">
        <f>mgL!AG342/18.998</f>
        <v>0</v>
      </c>
      <c r="AH342" s="6">
        <f>mgL!AH342/(32.066+1.008)</f>
        <v>0</v>
      </c>
      <c r="AI342" s="6">
        <f>mgL!AI342/207.2</f>
        <v>0</v>
      </c>
      <c r="AJ342" s="6">
        <f>mgL!AJ342/65.39</f>
        <v>0</v>
      </c>
      <c r="AK342" s="6">
        <f>mgL!AK342/112.411</f>
        <v>0</v>
      </c>
      <c r="AL342" s="10">
        <f>mgL!AL342/(2*15.999)</f>
        <v>0</v>
      </c>
      <c r="AM342" s="10">
        <f>mgL!AM342/(12.011+2*15.999)</f>
        <v>0</v>
      </c>
      <c r="AN342" s="10">
        <f>mgL!AN342/(2*1.008+32.066)</f>
        <v>0</v>
      </c>
      <c r="AO342" s="10">
        <f>mgL!AO342/(12.011+4*1.008)</f>
        <v>0</v>
      </c>
      <c r="AP342" s="11" t="str">
        <f t="shared" si="12"/>
        <v>G*-FeMIX</v>
      </c>
      <c r="AQ342" s="3">
        <f t="shared" si="13"/>
        <v>0</v>
      </c>
    </row>
    <row r="343" spans="1:43" x14ac:dyDescent="0.25">
      <c r="A343" s="3">
        <f>mgL!A343</f>
        <v>340</v>
      </c>
      <c r="B343" s="3">
        <f>mgL!B343</f>
        <v>0</v>
      </c>
      <c r="C343" s="3">
        <f>mgL!C343</f>
        <v>0</v>
      </c>
      <c r="D343" s="3">
        <f>mgL!D343</f>
        <v>0</v>
      </c>
      <c r="E343" s="3">
        <f>mgL!E343</f>
        <v>0</v>
      </c>
      <c r="F343" s="3">
        <f>mgL!F343</f>
        <v>0</v>
      </c>
      <c r="G343" s="3">
        <f>mgL!G343</f>
        <v>0</v>
      </c>
      <c r="H343" s="3">
        <f>mgL!H343</f>
        <v>0</v>
      </c>
      <c r="I343" s="3">
        <f>mgL!I343</f>
        <v>0</v>
      </c>
      <c r="J343" s="3">
        <f>mgL!J343</f>
        <v>0</v>
      </c>
      <c r="K343" s="3">
        <f>mgL!K343</f>
        <v>0</v>
      </c>
      <c r="L343" s="3">
        <f>mgL!L343</f>
        <v>0</v>
      </c>
      <c r="M343" s="3">
        <f>IF(mgL!M343=0,7,mgL!M343)</f>
        <v>7</v>
      </c>
      <c r="N343" s="3">
        <f>IF(mgL!N343&lt;0.1,10,mgL!N343)</f>
        <v>10</v>
      </c>
      <c r="O343" s="4">
        <f>mgL!O343/22.989</f>
        <v>0</v>
      </c>
      <c r="P343" s="4">
        <f>mgL!P343/39.098</f>
        <v>0</v>
      </c>
      <c r="Q343" s="4">
        <f>mgL!Q343/24.305</f>
        <v>0</v>
      </c>
      <c r="R343" s="4">
        <f>mgL!R343/40.078</f>
        <v>0</v>
      </c>
      <c r="S343" s="4">
        <f>mgL!S343/(14.007+4*1.008)</f>
        <v>0</v>
      </c>
      <c r="T343" s="5">
        <f>mgL!T343/35.453</f>
        <v>0</v>
      </c>
      <c r="U343" s="5">
        <f>mgL!U343/(1.008+12.011+3*15.999)</f>
        <v>0</v>
      </c>
      <c r="V343" s="5">
        <f>mgL!V343/(12.011+3*15.999)</f>
        <v>0</v>
      </c>
      <c r="W343" s="5">
        <f>mgL!W343/(32.066+4*15.999)</f>
        <v>0</v>
      </c>
      <c r="X343" s="5">
        <f>mgL!X343/(14.007+3*15.999)</f>
        <v>0</v>
      </c>
      <c r="Y343" s="6">
        <f>mgL!Y343/(14.007+2*15.999)</f>
        <v>0</v>
      </c>
      <c r="Z343" s="6">
        <f>mgL!Z343/55.847</f>
        <v>0</v>
      </c>
      <c r="AA343" s="6">
        <f>mgL!AA343/54.931</f>
        <v>0</v>
      </c>
      <c r="AB343" s="6">
        <f>mgL!AB343/26.982</f>
        <v>0</v>
      </c>
      <c r="AC343" s="6">
        <f>mgL!AC343/(28.086+2*15.999)</f>
        <v>0</v>
      </c>
      <c r="AD343" s="6">
        <f>mgL!AD343/(30.974+4*15.999)</f>
        <v>0</v>
      </c>
      <c r="AE343" s="6">
        <f>mgL!AE343/30.974</f>
        <v>0</v>
      </c>
      <c r="AF343" s="6">
        <f>mgL!AF343/12.011</f>
        <v>0</v>
      </c>
      <c r="AG343" s="6">
        <f>mgL!AG343/18.998</f>
        <v>0</v>
      </c>
      <c r="AH343" s="6">
        <f>mgL!AH343/(32.066+1.008)</f>
        <v>0</v>
      </c>
      <c r="AI343" s="6">
        <f>mgL!AI343/207.2</f>
        <v>0</v>
      </c>
      <c r="AJ343" s="6">
        <f>mgL!AJ343/65.39</f>
        <v>0</v>
      </c>
      <c r="AK343" s="6">
        <f>mgL!AK343/112.411</f>
        <v>0</v>
      </c>
      <c r="AL343" s="10">
        <f>mgL!AL343/(2*15.999)</f>
        <v>0</v>
      </c>
      <c r="AM343" s="10">
        <f>mgL!AM343/(12.011+2*15.999)</f>
        <v>0</v>
      </c>
      <c r="AN343" s="10">
        <f>mgL!AN343/(2*1.008+32.066)</f>
        <v>0</v>
      </c>
      <c r="AO343" s="10">
        <f>mgL!AO343/(12.011+4*1.008)</f>
        <v>0</v>
      </c>
      <c r="AP343" s="11" t="str">
        <f t="shared" si="12"/>
        <v>G*-FeMIX</v>
      </c>
      <c r="AQ343" s="3">
        <f t="shared" si="13"/>
        <v>0</v>
      </c>
    </row>
    <row r="344" spans="1:43" x14ac:dyDescent="0.25">
      <c r="A344" s="3">
        <f>mgL!A344</f>
        <v>341</v>
      </c>
      <c r="B344" s="3">
        <f>mgL!B344</f>
        <v>0</v>
      </c>
      <c r="C344" s="3">
        <f>mgL!C344</f>
        <v>0</v>
      </c>
      <c r="D344" s="3">
        <f>mgL!D344</f>
        <v>0</v>
      </c>
      <c r="E344" s="3">
        <f>mgL!E344</f>
        <v>0</v>
      </c>
      <c r="F344" s="3">
        <f>mgL!F344</f>
        <v>0</v>
      </c>
      <c r="G344" s="3">
        <f>mgL!G344</f>
        <v>0</v>
      </c>
      <c r="H344" s="3">
        <f>mgL!H344</f>
        <v>0</v>
      </c>
      <c r="I344" s="3">
        <f>mgL!I344</f>
        <v>0</v>
      </c>
      <c r="J344" s="3">
        <f>mgL!J344</f>
        <v>0</v>
      </c>
      <c r="K344" s="3">
        <f>mgL!K344</f>
        <v>0</v>
      </c>
      <c r="L344" s="3">
        <f>mgL!L344</f>
        <v>0</v>
      </c>
      <c r="M344" s="3">
        <f>IF(mgL!M344=0,7,mgL!M344)</f>
        <v>7</v>
      </c>
      <c r="N344" s="3">
        <f>IF(mgL!N344&lt;0.1,10,mgL!N344)</f>
        <v>10</v>
      </c>
      <c r="O344" s="4">
        <f>mgL!O344/22.989</f>
        <v>0</v>
      </c>
      <c r="P344" s="4">
        <f>mgL!P344/39.098</f>
        <v>0</v>
      </c>
      <c r="Q344" s="4">
        <f>mgL!Q344/24.305</f>
        <v>0</v>
      </c>
      <c r="R344" s="4">
        <f>mgL!R344/40.078</f>
        <v>0</v>
      </c>
      <c r="S344" s="4">
        <f>mgL!S344/(14.007+4*1.008)</f>
        <v>0</v>
      </c>
      <c r="T344" s="5">
        <f>mgL!T344/35.453</f>
        <v>0</v>
      </c>
      <c r="U344" s="5">
        <f>mgL!U344/(1.008+12.011+3*15.999)</f>
        <v>0</v>
      </c>
      <c r="V344" s="5">
        <f>mgL!V344/(12.011+3*15.999)</f>
        <v>0</v>
      </c>
      <c r="W344" s="5">
        <f>mgL!W344/(32.066+4*15.999)</f>
        <v>0</v>
      </c>
      <c r="X344" s="5">
        <f>mgL!X344/(14.007+3*15.999)</f>
        <v>0</v>
      </c>
      <c r="Y344" s="6">
        <f>mgL!Y344/(14.007+2*15.999)</f>
        <v>0</v>
      </c>
      <c r="Z344" s="6">
        <f>mgL!Z344/55.847</f>
        <v>0</v>
      </c>
      <c r="AA344" s="6">
        <f>mgL!AA344/54.931</f>
        <v>0</v>
      </c>
      <c r="AB344" s="6">
        <f>mgL!AB344/26.982</f>
        <v>0</v>
      </c>
      <c r="AC344" s="6">
        <f>mgL!AC344/(28.086+2*15.999)</f>
        <v>0</v>
      </c>
      <c r="AD344" s="6">
        <f>mgL!AD344/(30.974+4*15.999)</f>
        <v>0</v>
      </c>
      <c r="AE344" s="6">
        <f>mgL!AE344/30.974</f>
        <v>0</v>
      </c>
      <c r="AF344" s="6">
        <f>mgL!AF344/12.011</f>
        <v>0</v>
      </c>
      <c r="AG344" s="6">
        <f>mgL!AG344/18.998</f>
        <v>0</v>
      </c>
      <c r="AH344" s="6">
        <f>mgL!AH344/(32.066+1.008)</f>
        <v>0</v>
      </c>
      <c r="AI344" s="6">
        <f>mgL!AI344/207.2</f>
        <v>0</v>
      </c>
      <c r="AJ344" s="6">
        <f>mgL!AJ344/65.39</f>
        <v>0</v>
      </c>
      <c r="AK344" s="6">
        <f>mgL!AK344/112.411</f>
        <v>0</v>
      </c>
      <c r="AL344" s="10">
        <f>mgL!AL344/(2*15.999)</f>
        <v>0</v>
      </c>
      <c r="AM344" s="10">
        <f>mgL!AM344/(12.011+2*15.999)</f>
        <v>0</v>
      </c>
      <c r="AN344" s="10">
        <f>mgL!AN344/(2*1.008+32.066)</f>
        <v>0</v>
      </c>
      <c r="AO344" s="10">
        <f>mgL!AO344/(12.011+4*1.008)</f>
        <v>0</v>
      </c>
      <c r="AP344" s="11" t="str">
        <f t="shared" si="12"/>
        <v>G*-FeMIX</v>
      </c>
      <c r="AQ344" s="3">
        <f t="shared" si="13"/>
        <v>0</v>
      </c>
    </row>
    <row r="345" spans="1:43" x14ac:dyDescent="0.25">
      <c r="A345" s="3">
        <f>mgL!A345</f>
        <v>342</v>
      </c>
      <c r="B345" s="3">
        <f>mgL!B345</f>
        <v>0</v>
      </c>
      <c r="C345" s="3">
        <f>mgL!C345</f>
        <v>0</v>
      </c>
      <c r="D345" s="3">
        <f>mgL!D345</f>
        <v>0</v>
      </c>
      <c r="E345" s="3">
        <f>mgL!E345</f>
        <v>0</v>
      </c>
      <c r="F345" s="3">
        <f>mgL!F345</f>
        <v>0</v>
      </c>
      <c r="G345" s="3">
        <f>mgL!G345</f>
        <v>0</v>
      </c>
      <c r="H345" s="3">
        <f>mgL!H345</f>
        <v>0</v>
      </c>
      <c r="I345" s="3">
        <f>mgL!I345</f>
        <v>0</v>
      </c>
      <c r="J345" s="3">
        <f>mgL!J345</f>
        <v>0</v>
      </c>
      <c r="K345" s="3">
        <f>mgL!K345</f>
        <v>0</v>
      </c>
      <c r="L345" s="3">
        <f>mgL!L345</f>
        <v>0</v>
      </c>
      <c r="M345" s="3">
        <f>IF(mgL!M345=0,7,mgL!M345)</f>
        <v>7</v>
      </c>
      <c r="N345" s="3">
        <f>IF(mgL!N345&lt;0.1,10,mgL!N345)</f>
        <v>10</v>
      </c>
      <c r="O345" s="4">
        <f>mgL!O345/22.989</f>
        <v>0</v>
      </c>
      <c r="P345" s="4">
        <f>mgL!P345/39.098</f>
        <v>0</v>
      </c>
      <c r="Q345" s="4">
        <f>mgL!Q345/24.305</f>
        <v>0</v>
      </c>
      <c r="R345" s="4">
        <f>mgL!R345/40.078</f>
        <v>0</v>
      </c>
      <c r="S345" s="4">
        <f>mgL!S345/(14.007+4*1.008)</f>
        <v>0</v>
      </c>
      <c r="T345" s="5">
        <f>mgL!T345/35.453</f>
        <v>0</v>
      </c>
      <c r="U345" s="5">
        <f>mgL!U345/(1.008+12.011+3*15.999)</f>
        <v>0</v>
      </c>
      <c r="V345" s="5">
        <f>mgL!V345/(12.011+3*15.999)</f>
        <v>0</v>
      </c>
      <c r="W345" s="5">
        <f>mgL!W345/(32.066+4*15.999)</f>
        <v>0</v>
      </c>
      <c r="X345" s="5">
        <f>mgL!X345/(14.007+3*15.999)</f>
        <v>0</v>
      </c>
      <c r="Y345" s="6">
        <f>mgL!Y345/(14.007+2*15.999)</f>
        <v>0</v>
      </c>
      <c r="Z345" s="6">
        <f>mgL!Z345/55.847</f>
        <v>0</v>
      </c>
      <c r="AA345" s="6">
        <f>mgL!AA345/54.931</f>
        <v>0</v>
      </c>
      <c r="AB345" s="6">
        <f>mgL!AB345/26.982</f>
        <v>0</v>
      </c>
      <c r="AC345" s="6">
        <f>mgL!AC345/(28.086+2*15.999)</f>
        <v>0</v>
      </c>
      <c r="AD345" s="6">
        <f>mgL!AD345/(30.974+4*15.999)</f>
        <v>0</v>
      </c>
      <c r="AE345" s="6">
        <f>mgL!AE345/30.974</f>
        <v>0</v>
      </c>
      <c r="AF345" s="6">
        <f>mgL!AF345/12.011</f>
        <v>0</v>
      </c>
      <c r="AG345" s="6">
        <f>mgL!AG345/18.998</f>
        <v>0</v>
      </c>
      <c r="AH345" s="6">
        <f>mgL!AH345/(32.066+1.008)</f>
        <v>0</v>
      </c>
      <c r="AI345" s="6">
        <f>mgL!AI345/207.2</f>
        <v>0</v>
      </c>
      <c r="AJ345" s="6">
        <f>mgL!AJ345/65.39</f>
        <v>0</v>
      </c>
      <c r="AK345" s="6">
        <f>mgL!AK345/112.411</f>
        <v>0</v>
      </c>
      <c r="AL345" s="10">
        <f>mgL!AL345/(2*15.999)</f>
        <v>0</v>
      </c>
      <c r="AM345" s="10">
        <f>mgL!AM345/(12.011+2*15.999)</f>
        <v>0</v>
      </c>
      <c r="AN345" s="10">
        <f>mgL!AN345/(2*1.008+32.066)</f>
        <v>0</v>
      </c>
      <c r="AO345" s="10">
        <f>mgL!AO345/(12.011+4*1.008)</f>
        <v>0</v>
      </c>
      <c r="AP345" s="11" t="str">
        <f t="shared" si="12"/>
        <v>G*-FeMIX</v>
      </c>
      <c r="AQ345" s="3">
        <f t="shared" si="13"/>
        <v>0</v>
      </c>
    </row>
    <row r="346" spans="1:43" x14ac:dyDescent="0.25">
      <c r="A346" s="3">
        <f>mgL!A346</f>
        <v>343</v>
      </c>
      <c r="B346" s="3">
        <f>mgL!B346</f>
        <v>0</v>
      </c>
      <c r="C346" s="3">
        <f>mgL!C346</f>
        <v>0</v>
      </c>
      <c r="D346" s="3">
        <f>mgL!D346</f>
        <v>0</v>
      </c>
      <c r="E346" s="3">
        <f>mgL!E346</f>
        <v>0</v>
      </c>
      <c r="F346" s="3">
        <f>mgL!F346</f>
        <v>0</v>
      </c>
      <c r="G346" s="3">
        <f>mgL!G346</f>
        <v>0</v>
      </c>
      <c r="H346" s="3">
        <f>mgL!H346</f>
        <v>0</v>
      </c>
      <c r="I346" s="3">
        <f>mgL!I346</f>
        <v>0</v>
      </c>
      <c r="J346" s="3">
        <f>mgL!J346</f>
        <v>0</v>
      </c>
      <c r="K346" s="3">
        <f>mgL!K346</f>
        <v>0</v>
      </c>
      <c r="L346" s="3">
        <f>mgL!L346</f>
        <v>0</v>
      </c>
      <c r="M346" s="3">
        <f>IF(mgL!M346=0,7,mgL!M346)</f>
        <v>7</v>
      </c>
      <c r="N346" s="3">
        <f>IF(mgL!N346&lt;0.1,10,mgL!N346)</f>
        <v>10</v>
      </c>
      <c r="O346" s="4">
        <f>mgL!O346/22.989</f>
        <v>0</v>
      </c>
      <c r="P346" s="4">
        <f>mgL!P346/39.098</f>
        <v>0</v>
      </c>
      <c r="Q346" s="4">
        <f>mgL!Q346/24.305</f>
        <v>0</v>
      </c>
      <c r="R346" s="4">
        <f>mgL!R346/40.078</f>
        <v>0</v>
      </c>
      <c r="S346" s="4">
        <f>mgL!S346/(14.007+4*1.008)</f>
        <v>0</v>
      </c>
      <c r="T346" s="5">
        <f>mgL!T346/35.453</f>
        <v>0</v>
      </c>
      <c r="U346" s="5">
        <f>mgL!U346/(1.008+12.011+3*15.999)</f>
        <v>0</v>
      </c>
      <c r="V346" s="5">
        <f>mgL!V346/(12.011+3*15.999)</f>
        <v>0</v>
      </c>
      <c r="W346" s="5">
        <f>mgL!W346/(32.066+4*15.999)</f>
        <v>0</v>
      </c>
      <c r="X346" s="5">
        <f>mgL!X346/(14.007+3*15.999)</f>
        <v>0</v>
      </c>
      <c r="Y346" s="6">
        <f>mgL!Y346/(14.007+2*15.999)</f>
        <v>0</v>
      </c>
      <c r="Z346" s="6">
        <f>mgL!Z346/55.847</f>
        <v>0</v>
      </c>
      <c r="AA346" s="6">
        <f>mgL!AA346/54.931</f>
        <v>0</v>
      </c>
      <c r="AB346" s="6">
        <f>mgL!AB346/26.982</f>
        <v>0</v>
      </c>
      <c r="AC346" s="6">
        <f>mgL!AC346/(28.086+2*15.999)</f>
        <v>0</v>
      </c>
      <c r="AD346" s="6">
        <f>mgL!AD346/(30.974+4*15.999)</f>
        <v>0</v>
      </c>
      <c r="AE346" s="6">
        <f>mgL!AE346/30.974</f>
        <v>0</v>
      </c>
      <c r="AF346" s="6">
        <f>mgL!AF346/12.011</f>
        <v>0</v>
      </c>
      <c r="AG346" s="6">
        <f>mgL!AG346/18.998</f>
        <v>0</v>
      </c>
      <c r="AH346" s="6">
        <f>mgL!AH346/(32.066+1.008)</f>
        <v>0</v>
      </c>
      <c r="AI346" s="6">
        <f>mgL!AI346/207.2</f>
        <v>0</v>
      </c>
      <c r="AJ346" s="6">
        <f>mgL!AJ346/65.39</f>
        <v>0</v>
      </c>
      <c r="AK346" s="6">
        <f>mgL!AK346/112.411</f>
        <v>0</v>
      </c>
      <c r="AL346" s="10">
        <f>mgL!AL346/(2*15.999)</f>
        <v>0</v>
      </c>
      <c r="AM346" s="10">
        <f>mgL!AM346/(12.011+2*15.999)</f>
        <v>0</v>
      </c>
      <c r="AN346" s="10">
        <f>mgL!AN346/(2*1.008+32.066)</f>
        <v>0</v>
      </c>
      <c r="AO346" s="10">
        <f>mgL!AO346/(12.011+4*1.008)</f>
        <v>0</v>
      </c>
      <c r="AP346" s="11" t="str">
        <f t="shared" si="12"/>
        <v>G*-FeMIX</v>
      </c>
      <c r="AQ346" s="3">
        <f t="shared" si="13"/>
        <v>0</v>
      </c>
    </row>
    <row r="347" spans="1:43" x14ac:dyDescent="0.25">
      <c r="A347" s="3">
        <f>mgL!A347</f>
        <v>344</v>
      </c>
      <c r="B347" s="3">
        <f>mgL!B347</f>
        <v>0</v>
      </c>
      <c r="C347" s="3">
        <f>mgL!C347</f>
        <v>0</v>
      </c>
      <c r="D347" s="3">
        <f>mgL!D347</f>
        <v>0</v>
      </c>
      <c r="E347" s="3">
        <f>mgL!E347</f>
        <v>0</v>
      </c>
      <c r="F347" s="3">
        <f>mgL!F347</f>
        <v>0</v>
      </c>
      <c r="G347" s="3">
        <f>mgL!G347</f>
        <v>0</v>
      </c>
      <c r="H347" s="3">
        <f>mgL!H347</f>
        <v>0</v>
      </c>
      <c r="I347" s="3">
        <f>mgL!I347</f>
        <v>0</v>
      </c>
      <c r="J347" s="3">
        <f>mgL!J347</f>
        <v>0</v>
      </c>
      <c r="K347" s="3">
        <f>mgL!K347</f>
        <v>0</v>
      </c>
      <c r="L347" s="3">
        <f>mgL!L347</f>
        <v>0</v>
      </c>
      <c r="M347" s="3">
        <f>IF(mgL!M347=0,7,mgL!M347)</f>
        <v>7</v>
      </c>
      <c r="N347" s="3">
        <f>IF(mgL!N347&lt;0.1,10,mgL!N347)</f>
        <v>10</v>
      </c>
      <c r="O347" s="4">
        <f>mgL!O347/22.989</f>
        <v>0</v>
      </c>
      <c r="P347" s="4">
        <f>mgL!P347/39.098</f>
        <v>0</v>
      </c>
      <c r="Q347" s="4">
        <f>mgL!Q347/24.305</f>
        <v>0</v>
      </c>
      <c r="R347" s="4">
        <f>mgL!R347/40.078</f>
        <v>0</v>
      </c>
      <c r="S347" s="4">
        <f>mgL!S347/(14.007+4*1.008)</f>
        <v>0</v>
      </c>
      <c r="T347" s="5">
        <f>mgL!T347/35.453</f>
        <v>0</v>
      </c>
      <c r="U347" s="5">
        <f>mgL!U347/(1.008+12.011+3*15.999)</f>
        <v>0</v>
      </c>
      <c r="V347" s="5">
        <f>mgL!V347/(12.011+3*15.999)</f>
        <v>0</v>
      </c>
      <c r="W347" s="5">
        <f>mgL!W347/(32.066+4*15.999)</f>
        <v>0</v>
      </c>
      <c r="X347" s="5">
        <f>mgL!X347/(14.007+3*15.999)</f>
        <v>0</v>
      </c>
      <c r="Y347" s="6">
        <f>mgL!Y347/(14.007+2*15.999)</f>
        <v>0</v>
      </c>
      <c r="Z347" s="6">
        <f>mgL!Z347/55.847</f>
        <v>0</v>
      </c>
      <c r="AA347" s="6">
        <f>mgL!AA347/54.931</f>
        <v>0</v>
      </c>
      <c r="AB347" s="6">
        <f>mgL!AB347/26.982</f>
        <v>0</v>
      </c>
      <c r="AC347" s="6">
        <f>mgL!AC347/(28.086+2*15.999)</f>
        <v>0</v>
      </c>
      <c r="AD347" s="6">
        <f>mgL!AD347/(30.974+4*15.999)</f>
        <v>0</v>
      </c>
      <c r="AE347" s="6">
        <f>mgL!AE347/30.974</f>
        <v>0</v>
      </c>
      <c r="AF347" s="6">
        <f>mgL!AF347/12.011</f>
        <v>0</v>
      </c>
      <c r="AG347" s="6">
        <f>mgL!AG347/18.998</f>
        <v>0</v>
      </c>
      <c r="AH347" s="6">
        <f>mgL!AH347/(32.066+1.008)</f>
        <v>0</v>
      </c>
      <c r="AI347" s="6">
        <f>mgL!AI347/207.2</f>
        <v>0</v>
      </c>
      <c r="AJ347" s="6">
        <f>mgL!AJ347/65.39</f>
        <v>0</v>
      </c>
      <c r="AK347" s="6">
        <f>mgL!AK347/112.411</f>
        <v>0</v>
      </c>
      <c r="AL347" s="10">
        <f>mgL!AL347/(2*15.999)</f>
        <v>0</v>
      </c>
      <c r="AM347" s="10">
        <f>mgL!AM347/(12.011+2*15.999)</f>
        <v>0</v>
      </c>
      <c r="AN347" s="10">
        <f>mgL!AN347/(2*1.008+32.066)</f>
        <v>0</v>
      </c>
      <c r="AO347" s="10">
        <f>mgL!AO347/(12.011+4*1.008)</f>
        <v>0</v>
      </c>
      <c r="AP347" s="11" t="str">
        <f t="shared" si="12"/>
        <v>G*-FeMIX</v>
      </c>
      <c r="AQ347" s="3">
        <f t="shared" si="13"/>
        <v>0</v>
      </c>
    </row>
    <row r="348" spans="1:43" x14ac:dyDescent="0.25">
      <c r="A348" s="3">
        <f>mgL!A348</f>
        <v>345</v>
      </c>
      <c r="B348" s="3">
        <f>mgL!B348</f>
        <v>0</v>
      </c>
      <c r="C348" s="3">
        <f>mgL!C348</f>
        <v>0</v>
      </c>
      <c r="D348" s="3">
        <f>mgL!D348</f>
        <v>0</v>
      </c>
      <c r="E348" s="3">
        <f>mgL!E348</f>
        <v>0</v>
      </c>
      <c r="F348" s="3">
        <f>mgL!F348</f>
        <v>0</v>
      </c>
      <c r="G348" s="3">
        <f>mgL!G348</f>
        <v>0</v>
      </c>
      <c r="H348" s="3">
        <f>mgL!H348</f>
        <v>0</v>
      </c>
      <c r="I348" s="3">
        <f>mgL!I348</f>
        <v>0</v>
      </c>
      <c r="J348" s="3">
        <f>mgL!J348</f>
        <v>0</v>
      </c>
      <c r="K348" s="3">
        <f>mgL!K348</f>
        <v>0</v>
      </c>
      <c r="L348" s="3">
        <f>mgL!L348</f>
        <v>0</v>
      </c>
      <c r="M348" s="3">
        <f>IF(mgL!M348=0,7,mgL!M348)</f>
        <v>7</v>
      </c>
      <c r="N348" s="3">
        <f>IF(mgL!N348&lt;0.1,10,mgL!N348)</f>
        <v>10</v>
      </c>
      <c r="O348" s="4">
        <f>mgL!O348/22.989</f>
        <v>0</v>
      </c>
      <c r="P348" s="4">
        <f>mgL!P348/39.098</f>
        <v>0</v>
      </c>
      <c r="Q348" s="4">
        <f>mgL!Q348/24.305</f>
        <v>0</v>
      </c>
      <c r="R348" s="4">
        <f>mgL!R348/40.078</f>
        <v>0</v>
      </c>
      <c r="S348" s="4">
        <f>mgL!S348/(14.007+4*1.008)</f>
        <v>0</v>
      </c>
      <c r="T348" s="5">
        <f>mgL!T348/35.453</f>
        <v>0</v>
      </c>
      <c r="U348" s="5">
        <f>mgL!U348/(1.008+12.011+3*15.999)</f>
        <v>0</v>
      </c>
      <c r="V348" s="5">
        <f>mgL!V348/(12.011+3*15.999)</f>
        <v>0</v>
      </c>
      <c r="W348" s="5">
        <f>mgL!W348/(32.066+4*15.999)</f>
        <v>0</v>
      </c>
      <c r="X348" s="5">
        <f>mgL!X348/(14.007+3*15.999)</f>
        <v>0</v>
      </c>
      <c r="Y348" s="6">
        <f>mgL!Y348/(14.007+2*15.999)</f>
        <v>0</v>
      </c>
      <c r="Z348" s="6">
        <f>mgL!Z348/55.847</f>
        <v>0</v>
      </c>
      <c r="AA348" s="6">
        <f>mgL!AA348/54.931</f>
        <v>0</v>
      </c>
      <c r="AB348" s="6">
        <f>mgL!AB348/26.982</f>
        <v>0</v>
      </c>
      <c r="AC348" s="6">
        <f>mgL!AC348/(28.086+2*15.999)</f>
        <v>0</v>
      </c>
      <c r="AD348" s="6">
        <f>mgL!AD348/(30.974+4*15.999)</f>
        <v>0</v>
      </c>
      <c r="AE348" s="6">
        <f>mgL!AE348/30.974</f>
        <v>0</v>
      </c>
      <c r="AF348" s="6">
        <f>mgL!AF348/12.011</f>
        <v>0</v>
      </c>
      <c r="AG348" s="6">
        <f>mgL!AG348/18.998</f>
        <v>0</v>
      </c>
      <c r="AH348" s="6">
        <f>mgL!AH348/(32.066+1.008)</f>
        <v>0</v>
      </c>
      <c r="AI348" s="6">
        <f>mgL!AI348/207.2</f>
        <v>0</v>
      </c>
      <c r="AJ348" s="6">
        <f>mgL!AJ348/65.39</f>
        <v>0</v>
      </c>
      <c r="AK348" s="6">
        <f>mgL!AK348/112.411</f>
        <v>0</v>
      </c>
      <c r="AL348" s="10">
        <f>mgL!AL348/(2*15.999)</f>
        <v>0</v>
      </c>
      <c r="AM348" s="10">
        <f>mgL!AM348/(12.011+2*15.999)</f>
        <v>0</v>
      </c>
      <c r="AN348" s="10">
        <f>mgL!AN348/(2*1.008+32.066)</f>
        <v>0</v>
      </c>
      <c r="AO348" s="10">
        <f>mgL!AO348/(12.011+4*1.008)</f>
        <v>0</v>
      </c>
      <c r="AP348" s="11" t="str">
        <f t="shared" si="12"/>
        <v>G*-FeMIX</v>
      </c>
      <c r="AQ348" s="3">
        <f t="shared" si="13"/>
        <v>0</v>
      </c>
    </row>
    <row r="349" spans="1:43" x14ac:dyDescent="0.25">
      <c r="A349" s="3">
        <f>mgL!A349</f>
        <v>346</v>
      </c>
      <c r="B349" s="3">
        <f>mgL!B349</f>
        <v>0</v>
      </c>
      <c r="C349" s="3">
        <f>mgL!C349</f>
        <v>0</v>
      </c>
      <c r="D349" s="3">
        <f>mgL!D349</f>
        <v>0</v>
      </c>
      <c r="E349" s="3">
        <f>mgL!E349</f>
        <v>0</v>
      </c>
      <c r="F349" s="3">
        <f>mgL!F349</f>
        <v>0</v>
      </c>
      <c r="G349" s="3">
        <f>mgL!G349</f>
        <v>0</v>
      </c>
      <c r="H349" s="3">
        <f>mgL!H349</f>
        <v>0</v>
      </c>
      <c r="I349" s="3">
        <f>mgL!I349</f>
        <v>0</v>
      </c>
      <c r="J349" s="3">
        <f>mgL!J349</f>
        <v>0</v>
      </c>
      <c r="K349" s="3">
        <f>mgL!K349</f>
        <v>0</v>
      </c>
      <c r="L349" s="3">
        <f>mgL!L349</f>
        <v>0</v>
      </c>
      <c r="M349" s="3">
        <f>IF(mgL!M349=0,7,mgL!M349)</f>
        <v>7</v>
      </c>
      <c r="N349" s="3">
        <f>IF(mgL!N349&lt;0.1,10,mgL!N349)</f>
        <v>10</v>
      </c>
      <c r="O349" s="4">
        <f>mgL!O349/22.989</f>
        <v>0</v>
      </c>
      <c r="P349" s="4">
        <f>mgL!P349/39.098</f>
        <v>0</v>
      </c>
      <c r="Q349" s="4">
        <f>mgL!Q349/24.305</f>
        <v>0</v>
      </c>
      <c r="R349" s="4">
        <f>mgL!R349/40.078</f>
        <v>0</v>
      </c>
      <c r="S349" s="4">
        <f>mgL!S349/(14.007+4*1.008)</f>
        <v>0</v>
      </c>
      <c r="T349" s="5">
        <f>mgL!T349/35.453</f>
        <v>0</v>
      </c>
      <c r="U349" s="5">
        <f>mgL!U349/(1.008+12.011+3*15.999)</f>
        <v>0</v>
      </c>
      <c r="V349" s="5">
        <f>mgL!V349/(12.011+3*15.999)</f>
        <v>0</v>
      </c>
      <c r="W349" s="5">
        <f>mgL!W349/(32.066+4*15.999)</f>
        <v>0</v>
      </c>
      <c r="X349" s="5">
        <f>mgL!X349/(14.007+3*15.999)</f>
        <v>0</v>
      </c>
      <c r="Y349" s="6">
        <f>mgL!Y349/(14.007+2*15.999)</f>
        <v>0</v>
      </c>
      <c r="Z349" s="6">
        <f>mgL!Z349/55.847</f>
        <v>0</v>
      </c>
      <c r="AA349" s="6">
        <f>mgL!AA349/54.931</f>
        <v>0</v>
      </c>
      <c r="AB349" s="6">
        <f>mgL!AB349/26.982</f>
        <v>0</v>
      </c>
      <c r="AC349" s="6">
        <f>mgL!AC349/(28.086+2*15.999)</f>
        <v>0</v>
      </c>
      <c r="AD349" s="6">
        <f>mgL!AD349/(30.974+4*15.999)</f>
        <v>0</v>
      </c>
      <c r="AE349" s="6">
        <f>mgL!AE349/30.974</f>
        <v>0</v>
      </c>
      <c r="AF349" s="6">
        <f>mgL!AF349/12.011</f>
        <v>0</v>
      </c>
      <c r="AG349" s="6">
        <f>mgL!AG349/18.998</f>
        <v>0</v>
      </c>
      <c r="AH349" s="6">
        <f>mgL!AH349/(32.066+1.008)</f>
        <v>0</v>
      </c>
      <c r="AI349" s="6">
        <f>mgL!AI349/207.2</f>
        <v>0</v>
      </c>
      <c r="AJ349" s="6">
        <f>mgL!AJ349/65.39</f>
        <v>0</v>
      </c>
      <c r="AK349" s="6">
        <f>mgL!AK349/112.411</f>
        <v>0</v>
      </c>
      <c r="AL349" s="10">
        <f>mgL!AL349/(2*15.999)</f>
        <v>0</v>
      </c>
      <c r="AM349" s="10">
        <f>mgL!AM349/(12.011+2*15.999)</f>
        <v>0</v>
      </c>
      <c r="AN349" s="10">
        <f>mgL!AN349/(2*1.008+32.066)</f>
        <v>0</v>
      </c>
      <c r="AO349" s="10">
        <f>mgL!AO349/(12.011+4*1.008)</f>
        <v>0</v>
      </c>
      <c r="AP349" s="11" t="str">
        <f t="shared" si="12"/>
        <v>G*-FeMIX</v>
      </c>
      <c r="AQ349" s="3">
        <f t="shared" si="13"/>
        <v>0</v>
      </c>
    </row>
    <row r="350" spans="1:43" x14ac:dyDescent="0.25">
      <c r="A350" s="3">
        <f>mgL!A350</f>
        <v>347</v>
      </c>
      <c r="B350" s="3">
        <f>mgL!B350</f>
        <v>0</v>
      </c>
      <c r="C350" s="3">
        <f>mgL!C350</f>
        <v>0</v>
      </c>
      <c r="D350" s="3">
        <f>mgL!D350</f>
        <v>0</v>
      </c>
      <c r="E350" s="3">
        <f>mgL!E350</f>
        <v>0</v>
      </c>
      <c r="F350" s="3">
        <f>mgL!F350</f>
        <v>0</v>
      </c>
      <c r="G350" s="3">
        <f>mgL!G350</f>
        <v>0</v>
      </c>
      <c r="H350" s="3">
        <f>mgL!H350</f>
        <v>0</v>
      </c>
      <c r="I350" s="3">
        <f>mgL!I350</f>
        <v>0</v>
      </c>
      <c r="J350" s="3">
        <f>mgL!J350</f>
        <v>0</v>
      </c>
      <c r="K350" s="3">
        <f>mgL!K350</f>
        <v>0</v>
      </c>
      <c r="L350" s="3">
        <f>mgL!L350</f>
        <v>0</v>
      </c>
      <c r="M350" s="3">
        <f>IF(mgL!M350=0,7,mgL!M350)</f>
        <v>7</v>
      </c>
      <c r="N350" s="3">
        <f>IF(mgL!N350&lt;0.1,10,mgL!N350)</f>
        <v>10</v>
      </c>
      <c r="O350" s="4">
        <f>mgL!O350/22.989</f>
        <v>0</v>
      </c>
      <c r="P350" s="4">
        <f>mgL!P350/39.098</f>
        <v>0</v>
      </c>
      <c r="Q350" s="4">
        <f>mgL!Q350/24.305</f>
        <v>0</v>
      </c>
      <c r="R350" s="4">
        <f>mgL!R350/40.078</f>
        <v>0</v>
      </c>
      <c r="S350" s="4">
        <f>mgL!S350/(14.007+4*1.008)</f>
        <v>0</v>
      </c>
      <c r="T350" s="5">
        <f>mgL!T350/35.453</f>
        <v>0</v>
      </c>
      <c r="U350" s="5">
        <f>mgL!U350/(1.008+12.011+3*15.999)</f>
        <v>0</v>
      </c>
      <c r="V350" s="5">
        <f>mgL!V350/(12.011+3*15.999)</f>
        <v>0</v>
      </c>
      <c r="W350" s="5">
        <f>mgL!W350/(32.066+4*15.999)</f>
        <v>0</v>
      </c>
      <c r="X350" s="5">
        <f>mgL!X350/(14.007+3*15.999)</f>
        <v>0</v>
      </c>
      <c r="Y350" s="6">
        <f>mgL!Y350/(14.007+2*15.999)</f>
        <v>0</v>
      </c>
      <c r="Z350" s="6">
        <f>mgL!Z350/55.847</f>
        <v>0</v>
      </c>
      <c r="AA350" s="6">
        <f>mgL!AA350/54.931</f>
        <v>0</v>
      </c>
      <c r="AB350" s="6">
        <f>mgL!AB350/26.982</f>
        <v>0</v>
      </c>
      <c r="AC350" s="6">
        <f>mgL!AC350/(28.086+2*15.999)</f>
        <v>0</v>
      </c>
      <c r="AD350" s="6">
        <f>mgL!AD350/(30.974+4*15.999)</f>
        <v>0</v>
      </c>
      <c r="AE350" s="6">
        <f>mgL!AE350/30.974</f>
        <v>0</v>
      </c>
      <c r="AF350" s="6">
        <f>mgL!AF350/12.011</f>
        <v>0</v>
      </c>
      <c r="AG350" s="6">
        <f>mgL!AG350/18.998</f>
        <v>0</v>
      </c>
      <c r="AH350" s="6">
        <f>mgL!AH350/(32.066+1.008)</f>
        <v>0</v>
      </c>
      <c r="AI350" s="6">
        <f>mgL!AI350/207.2</f>
        <v>0</v>
      </c>
      <c r="AJ350" s="6">
        <f>mgL!AJ350/65.39</f>
        <v>0</v>
      </c>
      <c r="AK350" s="6">
        <f>mgL!AK350/112.411</f>
        <v>0</v>
      </c>
      <c r="AL350" s="10">
        <f>mgL!AL350/(2*15.999)</f>
        <v>0</v>
      </c>
      <c r="AM350" s="10">
        <f>mgL!AM350/(12.011+2*15.999)</f>
        <v>0</v>
      </c>
      <c r="AN350" s="10">
        <f>mgL!AN350/(2*1.008+32.066)</f>
        <v>0</v>
      </c>
      <c r="AO350" s="10">
        <f>mgL!AO350/(12.011+4*1.008)</f>
        <v>0</v>
      </c>
      <c r="AP350" s="11" t="str">
        <f t="shared" si="12"/>
        <v>G*-FeMIX</v>
      </c>
      <c r="AQ350" s="3">
        <f t="shared" si="13"/>
        <v>0</v>
      </c>
    </row>
    <row r="351" spans="1:43" x14ac:dyDescent="0.25">
      <c r="A351" s="3">
        <f>mgL!A351</f>
        <v>348</v>
      </c>
      <c r="B351" s="3">
        <f>mgL!B351</f>
        <v>0</v>
      </c>
      <c r="C351" s="3">
        <f>mgL!C351</f>
        <v>0</v>
      </c>
      <c r="D351" s="3">
        <f>mgL!D351</f>
        <v>0</v>
      </c>
      <c r="E351" s="3">
        <f>mgL!E351</f>
        <v>0</v>
      </c>
      <c r="F351" s="3">
        <f>mgL!F351</f>
        <v>0</v>
      </c>
      <c r="G351" s="3">
        <f>mgL!G351</f>
        <v>0</v>
      </c>
      <c r="H351" s="3">
        <f>mgL!H351</f>
        <v>0</v>
      </c>
      <c r="I351" s="3">
        <f>mgL!I351</f>
        <v>0</v>
      </c>
      <c r="J351" s="3">
        <f>mgL!J351</f>
        <v>0</v>
      </c>
      <c r="K351" s="3">
        <f>mgL!K351</f>
        <v>0</v>
      </c>
      <c r="L351" s="3">
        <f>mgL!L351</f>
        <v>0</v>
      </c>
      <c r="M351" s="3">
        <f>IF(mgL!M351=0,7,mgL!M351)</f>
        <v>7</v>
      </c>
      <c r="N351" s="3">
        <f>IF(mgL!N351&lt;0.1,10,mgL!N351)</f>
        <v>10</v>
      </c>
      <c r="O351" s="4">
        <f>mgL!O351/22.989</f>
        <v>0</v>
      </c>
      <c r="P351" s="4">
        <f>mgL!P351/39.098</f>
        <v>0</v>
      </c>
      <c r="Q351" s="4">
        <f>mgL!Q351/24.305</f>
        <v>0</v>
      </c>
      <c r="R351" s="4">
        <f>mgL!R351/40.078</f>
        <v>0</v>
      </c>
      <c r="S351" s="4">
        <f>mgL!S351/(14.007+4*1.008)</f>
        <v>0</v>
      </c>
      <c r="T351" s="5">
        <f>mgL!T351/35.453</f>
        <v>0</v>
      </c>
      <c r="U351" s="5">
        <f>mgL!U351/(1.008+12.011+3*15.999)</f>
        <v>0</v>
      </c>
      <c r="V351" s="5">
        <f>mgL!V351/(12.011+3*15.999)</f>
        <v>0</v>
      </c>
      <c r="W351" s="5">
        <f>mgL!W351/(32.066+4*15.999)</f>
        <v>0</v>
      </c>
      <c r="X351" s="5">
        <f>mgL!X351/(14.007+3*15.999)</f>
        <v>0</v>
      </c>
      <c r="Y351" s="6">
        <f>mgL!Y351/(14.007+2*15.999)</f>
        <v>0</v>
      </c>
      <c r="Z351" s="6">
        <f>mgL!Z351/55.847</f>
        <v>0</v>
      </c>
      <c r="AA351" s="6">
        <f>mgL!AA351/54.931</f>
        <v>0</v>
      </c>
      <c r="AB351" s="6">
        <f>mgL!AB351/26.982</f>
        <v>0</v>
      </c>
      <c r="AC351" s="6">
        <f>mgL!AC351/(28.086+2*15.999)</f>
        <v>0</v>
      </c>
      <c r="AD351" s="6">
        <f>mgL!AD351/(30.974+4*15.999)</f>
        <v>0</v>
      </c>
      <c r="AE351" s="6">
        <f>mgL!AE351/30.974</f>
        <v>0</v>
      </c>
      <c r="AF351" s="6">
        <f>mgL!AF351/12.011</f>
        <v>0</v>
      </c>
      <c r="AG351" s="6">
        <f>mgL!AG351/18.998</f>
        <v>0</v>
      </c>
      <c r="AH351" s="6">
        <f>mgL!AH351/(32.066+1.008)</f>
        <v>0</v>
      </c>
      <c r="AI351" s="6">
        <f>mgL!AI351/207.2</f>
        <v>0</v>
      </c>
      <c r="AJ351" s="6">
        <f>mgL!AJ351/65.39</f>
        <v>0</v>
      </c>
      <c r="AK351" s="6">
        <f>mgL!AK351/112.411</f>
        <v>0</v>
      </c>
      <c r="AL351" s="10">
        <f>mgL!AL351/(2*15.999)</f>
        <v>0</v>
      </c>
      <c r="AM351" s="10">
        <f>mgL!AM351/(12.011+2*15.999)</f>
        <v>0</v>
      </c>
      <c r="AN351" s="10">
        <f>mgL!AN351/(2*1.008+32.066)</f>
        <v>0</v>
      </c>
      <c r="AO351" s="10">
        <f>mgL!AO351/(12.011+4*1.008)</f>
        <v>0</v>
      </c>
      <c r="AP351" s="11" t="str">
        <f t="shared" si="12"/>
        <v>G*-FeMIX</v>
      </c>
      <c r="AQ351" s="3">
        <f t="shared" si="13"/>
        <v>0</v>
      </c>
    </row>
    <row r="352" spans="1:43" x14ac:dyDescent="0.25">
      <c r="A352" s="3">
        <f>mgL!A352</f>
        <v>349</v>
      </c>
      <c r="B352" s="3">
        <f>mgL!B352</f>
        <v>0</v>
      </c>
      <c r="C352" s="3">
        <f>mgL!C352</f>
        <v>0</v>
      </c>
      <c r="D352" s="3">
        <f>mgL!D352</f>
        <v>0</v>
      </c>
      <c r="E352" s="3">
        <f>mgL!E352</f>
        <v>0</v>
      </c>
      <c r="F352" s="3">
        <f>mgL!F352</f>
        <v>0</v>
      </c>
      <c r="G352" s="3">
        <f>mgL!G352</f>
        <v>0</v>
      </c>
      <c r="H352" s="3">
        <f>mgL!H352</f>
        <v>0</v>
      </c>
      <c r="I352" s="3">
        <f>mgL!I352</f>
        <v>0</v>
      </c>
      <c r="J352" s="3">
        <f>mgL!J352</f>
        <v>0</v>
      </c>
      <c r="K352" s="3">
        <f>mgL!K352</f>
        <v>0</v>
      </c>
      <c r="L352" s="3">
        <f>mgL!L352</f>
        <v>0</v>
      </c>
      <c r="M352" s="3">
        <f>IF(mgL!M352=0,7,mgL!M352)</f>
        <v>7</v>
      </c>
      <c r="N352" s="3">
        <f>IF(mgL!N352&lt;0.1,10,mgL!N352)</f>
        <v>10</v>
      </c>
      <c r="O352" s="4">
        <f>mgL!O352/22.989</f>
        <v>0</v>
      </c>
      <c r="P352" s="4">
        <f>mgL!P352/39.098</f>
        <v>0</v>
      </c>
      <c r="Q352" s="4">
        <f>mgL!Q352/24.305</f>
        <v>0</v>
      </c>
      <c r="R352" s="4">
        <f>mgL!R352/40.078</f>
        <v>0</v>
      </c>
      <c r="S352" s="4">
        <f>mgL!S352/(14.007+4*1.008)</f>
        <v>0</v>
      </c>
      <c r="T352" s="5">
        <f>mgL!T352/35.453</f>
        <v>0</v>
      </c>
      <c r="U352" s="5">
        <f>mgL!U352/(1.008+12.011+3*15.999)</f>
        <v>0</v>
      </c>
      <c r="V352" s="5">
        <f>mgL!V352/(12.011+3*15.999)</f>
        <v>0</v>
      </c>
      <c r="W352" s="5">
        <f>mgL!W352/(32.066+4*15.999)</f>
        <v>0</v>
      </c>
      <c r="X352" s="5">
        <f>mgL!X352/(14.007+3*15.999)</f>
        <v>0</v>
      </c>
      <c r="Y352" s="6">
        <f>mgL!Y352/(14.007+2*15.999)</f>
        <v>0</v>
      </c>
      <c r="Z352" s="6">
        <f>mgL!Z352/55.847</f>
        <v>0</v>
      </c>
      <c r="AA352" s="6">
        <f>mgL!AA352/54.931</f>
        <v>0</v>
      </c>
      <c r="AB352" s="6">
        <f>mgL!AB352/26.982</f>
        <v>0</v>
      </c>
      <c r="AC352" s="6">
        <f>mgL!AC352/(28.086+2*15.999)</f>
        <v>0</v>
      </c>
      <c r="AD352" s="6">
        <f>mgL!AD352/(30.974+4*15.999)</f>
        <v>0</v>
      </c>
      <c r="AE352" s="6">
        <f>mgL!AE352/30.974</f>
        <v>0</v>
      </c>
      <c r="AF352" s="6">
        <f>mgL!AF352/12.011</f>
        <v>0</v>
      </c>
      <c r="AG352" s="6">
        <f>mgL!AG352/18.998</f>
        <v>0</v>
      </c>
      <c r="AH352" s="6">
        <f>mgL!AH352/(32.066+1.008)</f>
        <v>0</v>
      </c>
      <c r="AI352" s="6">
        <f>mgL!AI352/207.2</f>
        <v>0</v>
      </c>
      <c r="AJ352" s="6">
        <f>mgL!AJ352/65.39</f>
        <v>0</v>
      </c>
      <c r="AK352" s="6">
        <f>mgL!AK352/112.411</f>
        <v>0</v>
      </c>
      <c r="AL352" s="10">
        <f>mgL!AL352/(2*15.999)</f>
        <v>0</v>
      </c>
      <c r="AM352" s="10">
        <f>mgL!AM352/(12.011+2*15.999)</f>
        <v>0</v>
      </c>
      <c r="AN352" s="10">
        <f>mgL!AN352/(2*1.008+32.066)</f>
        <v>0</v>
      </c>
      <c r="AO352" s="10">
        <f>mgL!AO352/(12.011+4*1.008)</f>
        <v>0</v>
      </c>
      <c r="AP352" s="11" t="str">
        <f t="shared" si="12"/>
        <v>G*-FeMIX</v>
      </c>
      <c r="AQ352" s="3">
        <f t="shared" si="13"/>
        <v>0</v>
      </c>
    </row>
    <row r="353" spans="1:43" x14ac:dyDescent="0.25">
      <c r="A353" s="3">
        <f>mgL!A353</f>
        <v>350</v>
      </c>
      <c r="B353" s="3">
        <f>mgL!B353</f>
        <v>0</v>
      </c>
      <c r="C353" s="3">
        <f>mgL!C353</f>
        <v>0</v>
      </c>
      <c r="D353" s="3">
        <f>mgL!D353</f>
        <v>0</v>
      </c>
      <c r="E353" s="3">
        <f>mgL!E353</f>
        <v>0</v>
      </c>
      <c r="F353" s="3">
        <f>mgL!F353</f>
        <v>0</v>
      </c>
      <c r="G353" s="3">
        <f>mgL!G353</f>
        <v>0</v>
      </c>
      <c r="H353" s="3">
        <f>mgL!H353</f>
        <v>0</v>
      </c>
      <c r="I353" s="3">
        <f>mgL!I353</f>
        <v>0</v>
      </c>
      <c r="J353" s="3">
        <f>mgL!J353</f>
        <v>0</v>
      </c>
      <c r="K353" s="3">
        <f>mgL!K353</f>
        <v>0</v>
      </c>
      <c r="L353" s="3">
        <f>mgL!L353</f>
        <v>0</v>
      </c>
      <c r="M353" s="3">
        <f>IF(mgL!M353=0,7,mgL!M353)</f>
        <v>7</v>
      </c>
      <c r="N353" s="3">
        <f>IF(mgL!N353&lt;0.1,10,mgL!N353)</f>
        <v>10</v>
      </c>
      <c r="O353" s="4">
        <f>mgL!O353/22.989</f>
        <v>0</v>
      </c>
      <c r="P353" s="4">
        <f>mgL!P353/39.098</f>
        <v>0</v>
      </c>
      <c r="Q353" s="4">
        <f>mgL!Q353/24.305</f>
        <v>0</v>
      </c>
      <c r="R353" s="4">
        <f>mgL!R353/40.078</f>
        <v>0</v>
      </c>
      <c r="S353" s="4">
        <f>mgL!S353/(14.007+4*1.008)</f>
        <v>0</v>
      </c>
      <c r="T353" s="5">
        <f>mgL!T353/35.453</f>
        <v>0</v>
      </c>
      <c r="U353" s="5">
        <f>mgL!U353/(1.008+12.011+3*15.999)</f>
        <v>0</v>
      </c>
      <c r="V353" s="5">
        <f>mgL!V353/(12.011+3*15.999)</f>
        <v>0</v>
      </c>
      <c r="W353" s="5">
        <f>mgL!W353/(32.066+4*15.999)</f>
        <v>0</v>
      </c>
      <c r="X353" s="5">
        <f>mgL!X353/(14.007+3*15.999)</f>
        <v>0</v>
      </c>
      <c r="Y353" s="6">
        <f>mgL!Y353/(14.007+2*15.999)</f>
        <v>0</v>
      </c>
      <c r="Z353" s="6">
        <f>mgL!Z353/55.847</f>
        <v>0</v>
      </c>
      <c r="AA353" s="6">
        <f>mgL!AA353/54.931</f>
        <v>0</v>
      </c>
      <c r="AB353" s="6">
        <f>mgL!AB353/26.982</f>
        <v>0</v>
      </c>
      <c r="AC353" s="6">
        <f>mgL!AC353/(28.086+2*15.999)</f>
        <v>0</v>
      </c>
      <c r="AD353" s="6">
        <f>mgL!AD353/(30.974+4*15.999)</f>
        <v>0</v>
      </c>
      <c r="AE353" s="6">
        <f>mgL!AE353/30.974</f>
        <v>0</v>
      </c>
      <c r="AF353" s="6">
        <f>mgL!AF353/12.011</f>
        <v>0</v>
      </c>
      <c r="AG353" s="6">
        <f>mgL!AG353/18.998</f>
        <v>0</v>
      </c>
      <c r="AH353" s="6">
        <f>mgL!AH353/(32.066+1.008)</f>
        <v>0</v>
      </c>
      <c r="AI353" s="6">
        <f>mgL!AI353/207.2</f>
        <v>0</v>
      </c>
      <c r="AJ353" s="6">
        <f>mgL!AJ353/65.39</f>
        <v>0</v>
      </c>
      <c r="AK353" s="6">
        <f>mgL!AK353/112.411</f>
        <v>0</v>
      </c>
      <c r="AL353" s="10">
        <f>mgL!AL353/(2*15.999)</f>
        <v>0</v>
      </c>
      <c r="AM353" s="10">
        <f>mgL!AM353/(12.011+2*15.999)</f>
        <v>0</v>
      </c>
      <c r="AN353" s="10">
        <f>mgL!AN353/(2*1.008+32.066)</f>
        <v>0</v>
      </c>
      <c r="AO353" s="10">
        <f>mgL!AO353/(12.011+4*1.008)</f>
        <v>0</v>
      </c>
      <c r="AP353" s="11" t="str">
        <f t="shared" si="12"/>
        <v>G*-FeMIX</v>
      </c>
      <c r="AQ353" s="3">
        <f t="shared" si="13"/>
        <v>0</v>
      </c>
    </row>
    <row r="354" spans="1:43" x14ac:dyDescent="0.25">
      <c r="A354" s="3">
        <f>mgL!A354</f>
        <v>351</v>
      </c>
      <c r="B354" s="3">
        <f>mgL!B354</f>
        <v>0</v>
      </c>
      <c r="C354" s="3">
        <f>mgL!C354</f>
        <v>0</v>
      </c>
      <c r="D354" s="3">
        <f>mgL!D354</f>
        <v>0</v>
      </c>
      <c r="E354" s="3">
        <f>mgL!E354</f>
        <v>0</v>
      </c>
      <c r="F354" s="3">
        <f>mgL!F354</f>
        <v>0</v>
      </c>
      <c r="G354" s="3">
        <f>mgL!G354</f>
        <v>0</v>
      </c>
      <c r="H354" s="3">
        <f>mgL!H354</f>
        <v>0</v>
      </c>
      <c r="I354" s="3">
        <f>mgL!I354</f>
        <v>0</v>
      </c>
      <c r="J354" s="3">
        <f>mgL!J354</f>
        <v>0</v>
      </c>
      <c r="K354" s="3">
        <f>mgL!K354</f>
        <v>0</v>
      </c>
      <c r="L354" s="3">
        <f>mgL!L354</f>
        <v>0</v>
      </c>
      <c r="M354" s="3">
        <f>IF(mgL!M354=0,7,mgL!M354)</f>
        <v>7</v>
      </c>
      <c r="N354" s="3">
        <f>IF(mgL!N354&lt;0.1,10,mgL!N354)</f>
        <v>10</v>
      </c>
      <c r="O354" s="4">
        <f>mgL!O354/22.989</f>
        <v>0</v>
      </c>
      <c r="P354" s="4">
        <f>mgL!P354/39.098</f>
        <v>0</v>
      </c>
      <c r="Q354" s="4">
        <f>mgL!Q354/24.305</f>
        <v>0</v>
      </c>
      <c r="R354" s="4">
        <f>mgL!R354/40.078</f>
        <v>0</v>
      </c>
      <c r="S354" s="4">
        <f>mgL!S354/(14.007+4*1.008)</f>
        <v>0</v>
      </c>
      <c r="T354" s="5">
        <f>mgL!T354/35.453</f>
        <v>0</v>
      </c>
      <c r="U354" s="5">
        <f>mgL!U354/(1.008+12.011+3*15.999)</f>
        <v>0</v>
      </c>
      <c r="V354" s="5">
        <f>mgL!V354/(12.011+3*15.999)</f>
        <v>0</v>
      </c>
      <c r="W354" s="5">
        <f>mgL!W354/(32.066+4*15.999)</f>
        <v>0</v>
      </c>
      <c r="X354" s="5">
        <f>mgL!X354/(14.007+3*15.999)</f>
        <v>0</v>
      </c>
      <c r="Y354" s="6">
        <f>mgL!Y354/(14.007+2*15.999)</f>
        <v>0</v>
      </c>
      <c r="Z354" s="6">
        <f>mgL!Z354/55.847</f>
        <v>0</v>
      </c>
      <c r="AA354" s="6">
        <f>mgL!AA354/54.931</f>
        <v>0</v>
      </c>
      <c r="AB354" s="6">
        <f>mgL!AB354/26.982</f>
        <v>0</v>
      </c>
      <c r="AC354" s="6">
        <f>mgL!AC354/(28.086+2*15.999)</f>
        <v>0</v>
      </c>
      <c r="AD354" s="6">
        <f>mgL!AD354/(30.974+4*15.999)</f>
        <v>0</v>
      </c>
      <c r="AE354" s="6">
        <f>mgL!AE354/30.974</f>
        <v>0</v>
      </c>
      <c r="AF354" s="6">
        <f>mgL!AF354/12.011</f>
        <v>0</v>
      </c>
      <c r="AG354" s="6">
        <f>mgL!AG354/18.998</f>
        <v>0</v>
      </c>
      <c r="AH354" s="6">
        <f>mgL!AH354/(32.066+1.008)</f>
        <v>0</v>
      </c>
      <c r="AI354" s="6">
        <f>mgL!AI354/207.2</f>
        <v>0</v>
      </c>
      <c r="AJ354" s="6">
        <f>mgL!AJ354/65.39</f>
        <v>0</v>
      </c>
      <c r="AK354" s="6">
        <f>mgL!AK354/112.411</f>
        <v>0</v>
      </c>
      <c r="AL354" s="10">
        <f>mgL!AL354/(2*15.999)</f>
        <v>0</v>
      </c>
      <c r="AM354" s="10">
        <f>mgL!AM354/(12.011+2*15.999)</f>
        <v>0</v>
      </c>
      <c r="AN354" s="10">
        <f>mgL!AN354/(2*1.008+32.066)</f>
        <v>0</v>
      </c>
      <c r="AO354" s="10">
        <f>mgL!AO354/(12.011+4*1.008)</f>
        <v>0</v>
      </c>
      <c r="AP354" s="11" t="str">
        <f t="shared" si="12"/>
        <v>G*-FeMIX</v>
      </c>
      <c r="AQ354" s="3">
        <f t="shared" si="13"/>
        <v>0</v>
      </c>
    </row>
    <row r="355" spans="1:43" x14ac:dyDescent="0.25">
      <c r="A355" s="3">
        <f>mgL!A355</f>
        <v>352</v>
      </c>
      <c r="B355" s="3">
        <f>mgL!B355</f>
        <v>0</v>
      </c>
      <c r="C355" s="3">
        <f>mgL!C355</f>
        <v>0</v>
      </c>
      <c r="D355" s="3">
        <f>mgL!D355</f>
        <v>0</v>
      </c>
      <c r="E355" s="3">
        <f>mgL!E355</f>
        <v>0</v>
      </c>
      <c r="F355" s="3">
        <f>mgL!F355</f>
        <v>0</v>
      </c>
      <c r="G355" s="3">
        <f>mgL!G355</f>
        <v>0</v>
      </c>
      <c r="H355" s="3">
        <f>mgL!H355</f>
        <v>0</v>
      </c>
      <c r="I355" s="3">
        <f>mgL!I355</f>
        <v>0</v>
      </c>
      <c r="J355" s="3">
        <f>mgL!J355</f>
        <v>0</v>
      </c>
      <c r="K355" s="3">
        <f>mgL!K355</f>
        <v>0</v>
      </c>
      <c r="L355" s="3">
        <f>mgL!L355</f>
        <v>0</v>
      </c>
      <c r="M355" s="3">
        <f>IF(mgL!M355=0,7,mgL!M355)</f>
        <v>7</v>
      </c>
      <c r="N355" s="3">
        <f>IF(mgL!N355&lt;0.1,10,mgL!N355)</f>
        <v>10</v>
      </c>
      <c r="O355" s="4">
        <f>mgL!O355/22.989</f>
        <v>0</v>
      </c>
      <c r="P355" s="4">
        <f>mgL!P355/39.098</f>
        <v>0</v>
      </c>
      <c r="Q355" s="4">
        <f>mgL!Q355/24.305</f>
        <v>0</v>
      </c>
      <c r="R355" s="4">
        <f>mgL!R355/40.078</f>
        <v>0</v>
      </c>
      <c r="S355" s="4">
        <f>mgL!S355/(14.007+4*1.008)</f>
        <v>0</v>
      </c>
      <c r="T355" s="5">
        <f>mgL!T355/35.453</f>
        <v>0</v>
      </c>
      <c r="U355" s="5">
        <f>mgL!U355/(1.008+12.011+3*15.999)</f>
        <v>0</v>
      </c>
      <c r="V355" s="5">
        <f>mgL!V355/(12.011+3*15.999)</f>
        <v>0</v>
      </c>
      <c r="W355" s="5">
        <f>mgL!W355/(32.066+4*15.999)</f>
        <v>0</v>
      </c>
      <c r="X355" s="5">
        <f>mgL!X355/(14.007+3*15.999)</f>
        <v>0</v>
      </c>
      <c r="Y355" s="6">
        <f>mgL!Y355/(14.007+2*15.999)</f>
        <v>0</v>
      </c>
      <c r="Z355" s="6">
        <f>mgL!Z355/55.847</f>
        <v>0</v>
      </c>
      <c r="AA355" s="6">
        <f>mgL!AA355/54.931</f>
        <v>0</v>
      </c>
      <c r="AB355" s="6">
        <f>mgL!AB355/26.982</f>
        <v>0</v>
      </c>
      <c r="AC355" s="6">
        <f>mgL!AC355/(28.086+2*15.999)</f>
        <v>0</v>
      </c>
      <c r="AD355" s="6">
        <f>mgL!AD355/(30.974+4*15.999)</f>
        <v>0</v>
      </c>
      <c r="AE355" s="6">
        <f>mgL!AE355/30.974</f>
        <v>0</v>
      </c>
      <c r="AF355" s="6">
        <f>mgL!AF355/12.011</f>
        <v>0</v>
      </c>
      <c r="AG355" s="6">
        <f>mgL!AG355/18.998</f>
        <v>0</v>
      </c>
      <c r="AH355" s="6">
        <f>mgL!AH355/(32.066+1.008)</f>
        <v>0</v>
      </c>
      <c r="AI355" s="6">
        <f>mgL!AI355/207.2</f>
        <v>0</v>
      </c>
      <c r="AJ355" s="6">
        <f>mgL!AJ355/65.39</f>
        <v>0</v>
      </c>
      <c r="AK355" s="6">
        <f>mgL!AK355/112.411</f>
        <v>0</v>
      </c>
      <c r="AL355" s="10">
        <f>mgL!AL355/(2*15.999)</f>
        <v>0</v>
      </c>
      <c r="AM355" s="10">
        <f>mgL!AM355/(12.011+2*15.999)</f>
        <v>0</v>
      </c>
      <c r="AN355" s="10">
        <f>mgL!AN355/(2*1.008+32.066)</f>
        <v>0</v>
      </c>
      <c r="AO355" s="10">
        <f>mgL!AO355/(12.011+4*1.008)</f>
        <v>0</v>
      </c>
      <c r="AP355" s="11" t="str">
        <f t="shared" si="12"/>
        <v>G*-FeMIX</v>
      </c>
      <c r="AQ355" s="3">
        <f t="shared" si="13"/>
        <v>0</v>
      </c>
    </row>
    <row r="356" spans="1:43" x14ac:dyDescent="0.25">
      <c r="A356" s="3">
        <f>mgL!A356</f>
        <v>353</v>
      </c>
      <c r="B356" s="3">
        <f>mgL!B356</f>
        <v>0</v>
      </c>
      <c r="C356" s="3">
        <f>mgL!C356</f>
        <v>0</v>
      </c>
      <c r="D356" s="3">
        <f>mgL!D356</f>
        <v>0</v>
      </c>
      <c r="E356" s="3">
        <f>mgL!E356</f>
        <v>0</v>
      </c>
      <c r="F356" s="3">
        <f>mgL!F356</f>
        <v>0</v>
      </c>
      <c r="G356" s="3">
        <f>mgL!G356</f>
        <v>0</v>
      </c>
      <c r="H356" s="3">
        <f>mgL!H356</f>
        <v>0</v>
      </c>
      <c r="I356" s="3">
        <f>mgL!I356</f>
        <v>0</v>
      </c>
      <c r="J356" s="3">
        <f>mgL!J356</f>
        <v>0</v>
      </c>
      <c r="K356" s="3">
        <f>mgL!K356</f>
        <v>0</v>
      </c>
      <c r="L356" s="3">
        <f>mgL!L356</f>
        <v>0</v>
      </c>
      <c r="M356" s="3">
        <f>IF(mgL!M356=0,7,mgL!M356)</f>
        <v>7</v>
      </c>
      <c r="N356" s="3">
        <f>IF(mgL!N356&lt;0.1,10,mgL!N356)</f>
        <v>10</v>
      </c>
      <c r="O356" s="4">
        <f>mgL!O356/22.989</f>
        <v>0</v>
      </c>
      <c r="P356" s="4">
        <f>mgL!P356/39.098</f>
        <v>0</v>
      </c>
      <c r="Q356" s="4">
        <f>mgL!Q356/24.305</f>
        <v>0</v>
      </c>
      <c r="R356" s="4">
        <f>mgL!R356/40.078</f>
        <v>0</v>
      </c>
      <c r="S356" s="4">
        <f>mgL!S356/(14.007+4*1.008)</f>
        <v>0</v>
      </c>
      <c r="T356" s="5">
        <f>mgL!T356/35.453</f>
        <v>0</v>
      </c>
      <c r="U356" s="5">
        <f>mgL!U356/(1.008+12.011+3*15.999)</f>
        <v>0</v>
      </c>
      <c r="V356" s="5">
        <f>mgL!V356/(12.011+3*15.999)</f>
        <v>0</v>
      </c>
      <c r="W356" s="5">
        <f>mgL!W356/(32.066+4*15.999)</f>
        <v>0</v>
      </c>
      <c r="X356" s="5">
        <f>mgL!X356/(14.007+3*15.999)</f>
        <v>0</v>
      </c>
      <c r="Y356" s="6">
        <f>mgL!Y356/(14.007+2*15.999)</f>
        <v>0</v>
      </c>
      <c r="Z356" s="6">
        <f>mgL!Z356/55.847</f>
        <v>0</v>
      </c>
      <c r="AA356" s="6">
        <f>mgL!AA356/54.931</f>
        <v>0</v>
      </c>
      <c r="AB356" s="6">
        <f>mgL!AB356/26.982</f>
        <v>0</v>
      </c>
      <c r="AC356" s="6">
        <f>mgL!AC356/(28.086+2*15.999)</f>
        <v>0</v>
      </c>
      <c r="AD356" s="6">
        <f>mgL!AD356/(30.974+4*15.999)</f>
        <v>0</v>
      </c>
      <c r="AE356" s="6">
        <f>mgL!AE356/30.974</f>
        <v>0</v>
      </c>
      <c r="AF356" s="6">
        <f>mgL!AF356/12.011</f>
        <v>0</v>
      </c>
      <c r="AG356" s="6">
        <f>mgL!AG356/18.998</f>
        <v>0</v>
      </c>
      <c r="AH356" s="6">
        <f>mgL!AH356/(32.066+1.008)</f>
        <v>0</v>
      </c>
      <c r="AI356" s="6">
        <f>mgL!AI356/207.2</f>
        <v>0</v>
      </c>
      <c r="AJ356" s="6">
        <f>mgL!AJ356/65.39</f>
        <v>0</v>
      </c>
      <c r="AK356" s="6">
        <f>mgL!AK356/112.411</f>
        <v>0</v>
      </c>
      <c r="AL356" s="10">
        <f>mgL!AL356/(2*15.999)</f>
        <v>0</v>
      </c>
      <c r="AM356" s="10">
        <f>mgL!AM356/(12.011+2*15.999)</f>
        <v>0</v>
      </c>
      <c r="AN356" s="10">
        <f>mgL!AN356/(2*1.008+32.066)</f>
        <v>0</v>
      </c>
      <c r="AO356" s="10">
        <f>mgL!AO356/(12.011+4*1.008)</f>
        <v>0</v>
      </c>
      <c r="AP356" s="11" t="str">
        <f t="shared" si="12"/>
        <v>G*-FeMIX</v>
      </c>
      <c r="AQ356" s="3">
        <f t="shared" si="13"/>
        <v>0</v>
      </c>
    </row>
    <row r="357" spans="1:43" x14ac:dyDescent="0.25">
      <c r="A357" s="3">
        <f>mgL!A357</f>
        <v>354</v>
      </c>
      <c r="B357" s="3">
        <f>mgL!B357</f>
        <v>0</v>
      </c>
      <c r="C357" s="3">
        <f>mgL!C357</f>
        <v>0</v>
      </c>
      <c r="D357" s="3">
        <f>mgL!D357</f>
        <v>0</v>
      </c>
      <c r="E357" s="3">
        <f>mgL!E357</f>
        <v>0</v>
      </c>
      <c r="F357" s="3">
        <f>mgL!F357</f>
        <v>0</v>
      </c>
      <c r="G357" s="3">
        <f>mgL!G357</f>
        <v>0</v>
      </c>
      <c r="H357" s="3">
        <f>mgL!H357</f>
        <v>0</v>
      </c>
      <c r="I357" s="3">
        <f>mgL!I357</f>
        <v>0</v>
      </c>
      <c r="J357" s="3">
        <f>mgL!J357</f>
        <v>0</v>
      </c>
      <c r="K357" s="3">
        <f>mgL!K357</f>
        <v>0</v>
      </c>
      <c r="L357" s="3">
        <f>mgL!L357</f>
        <v>0</v>
      </c>
      <c r="M357" s="3">
        <f>IF(mgL!M357=0,7,mgL!M357)</f>
        <v>7</v>
      </c>
      <c r="N357" s="3">
        <f>IF(mgL!N357&lt;0.1,10,mgL!N357)</f>
        <v>10</v>
      </c>
      <c r="O357" s="4">
        <f>mgL!O357/22.989</f>
        <v>0</v>
      </c>
      <c r="P357" s="4">
        <f>mgL!P357/39.098</f>
        <v>0</v>
      </c>
      <c r="Q357" s="4">
        <f>mgL!Q357/24.305</f>
        <v>0</v>
      </c>
      <c r="R357" s="4">
        <f>mgL!R357/40.078</f>
        <v>0</v>
      </c>
      <c r="S357" s="4">
        <f>mgL!S357/(14.007+4*1.008)</f>
        <v>0</v>
      </c>
      <c r="T357" s="5">
        <f>mgL!T357/35.453</f>
        <v>0</v>
      </c>
      <c r="U357" s="5">
        <f>mgL!U357/(1.008+12.011+3*15.999)</f>
        <v>0</v>
      </c>
      <c r="V357" s="5">
        <f>mgL!V357/(12.011+3*15.999)</f>
        <v>0</v>
      </c>
      <c r="W357" s="5">
        <f>mgL!W357/(32.066+4*15.999)</f>
        <v>0</v>
      </c>
      <c r="X357" s="5">
        <f>mgL!X357/(14.007+3*15.999)</f>
        <v>0</v>
      </c>
      <c r="Y357" s="6">
        <f>mgL!Y357/(14.007+2*15.999)</f>
        <v>0</v>
      </c>
      <c r="Z357" s="6">
        <f>mgL!Z357/55.847</f>
        <v>0</v>
      </c>
      <c r="AA357" s="6">
        <f>mgL!AA357/54.931</f>
        <v>0</v>
      </c>
      <c r="AB357" s="6">
        <f>mgL!AB357/26.982</f>
        <v>0</v>
      </c>
      <c r="AC357" s="6">
        <f>mgL!AC357/(28.086+2*15.999)</f>
        <v>0</v>
      </c>
      <c r="AD357" s="6">
        <f>mgL!AD357/(30.974+4*15.999)</f>
        <v>0</v>
      </c>
      <c r="AE357" s="6">
        <f>mgL!AE357/30.974</f>
        <v>0</v>
      </c>
      <c r="AF357" s="6">
        <f>mgL!AF357/12.011</f>
        <v>0</v>
      </c>
      <c r="AG357" s="6">
        <f>mgL!AG357/18.998</f>
        <v>0</v>
      </c>
      <c r="AH357" s="6">
        <f>mgL!AH357/(32.066+1.008)</f>
        <v>0</v>
      </c>
      <c r="AI357" s="6">
        <f>mgL!AI357/207.2</f>
        <v>0</v>
      </c>
      <c r="AJ357" s="6">
        <f>mgL!AJ357/65.39</f>
        <v>0</v>
      </c>
      <c r="AK357" s="6">
        <f>mgL!AK357/112.411</f>
        <v>0</v>
      </c>
      <c r="AL357" s="10">
        <f>mgL!AL357/(2*15.999)</f>
        <v>0</v>
      </c>
      <c r="AM357" s="10">
        <f>mgL!AM357/(12.011+2*15.999)</f>
        <v>0</v>
      </c>
      <c r="AN357" s="10">
        <f>mgL!AN357/(2*1.008+32.066)</f>
        <v>0</v>
      </c>
      <c r="AO357" s="10">
        <f>mgL!AO357/(12.011+4*1.008)</f>
        <v>0</v>
      </c>
      <c r="AP357" s="11" t="str">
        <f t="shared" si="12"/>
        <v>G*-FeMIX</v>
      </c>
      <c r="AQ357" s="3">
        <f t="shared" si="13"/>
        <v>0</v>
      </c>
    </row>
    <row r="358" spans="1:43" x14ac:dyDescent="0.25">
      <c r="A358" s="3">
        <f>mgL!A358</f>
        <v>355</v>
      </c>
      <c r="B358" s="3">
        <f>mgL!B358</f>
        <v>0</v>
      </c>
      <c r="C358" s="3">
        <f>mgL!C358</f>
        <v>0</v>
      </c>
      <c r="D358" s="3">
        <f>mgL!D358</f>
        <v>0</v>
      </c>
      <c r="E358" s="3">
        <f>mgL!E358</f>
        <v>0</v>
      </c>
      <c r="F358" s="3">
        <f>mgL!F358</f>
        <v>0</v>
      </c>
      <c r="G358" s="3">
        <f>mgL!G358</f>
        <v>0</v>
      </c>
      <c r="H358" s="3">
        <f>mgL!H358</f>
        <v>0</v>
      </c>
      <c r="I358" s="3">
        <f>mgL!I358</f>
        <v>0</v>
      </c>
      <c r="J358" s="3">
        <f>mgL!J358</f>
        <v>0</v>
      </c>
      <c r="K358" s="3">
        <f>mgL!K358</f>
        <v>0</v>
      </c>
      <c r="L358" s="3">
        <f>mgL!L358</f>
        <v>0</v>
      </c>
      <c r="M358" s="3">
        <f>IF(mgL!M358=0,7,mgL!M358)</f>
        <v>7</v>
      </c>
      <c r="N358" s="3">
        <f>IF(mgL!N358&lt;0.1,10,mgL!N358)</f>
        <v>10</v>
      </c>
      <c r="O358" s="4">
        <f>mgL!O358/22.989</f>
        <v>0</v>
      </c>
      <c r="P358" s="4">
        <f>mgL!P358/39.098</f>
        <v>0</v>
      </c>
      <c r="Q358" s="4">
        <f>mgL!Q358/24.305</f>
        <v>0</v>
      </c>
      <c r="R358" s="4">
        <f>mgL!R358/40.078</f>
        <v>0</v>
      </c>
      <c r="S358" s="4">
        <f>mgL!S358/(14.007+4*1.008)</f>
        <v>0</v>
      </c>
      <c r="T358" s="5">
        <f>mgL!T358/35.453</f>
        <v>0</v>
      </c>
      <c r="U358" s="5">
        <f>mgL!U358/(1.008+12.011+3*15.999)</f>
        <v>0</v>
      </c>
      <c r="V358" s="5">
        <f>mgL!V358/(12.011+3*15.999)</f>
        <v>0</v>
      </c>
      <c r="W358" s="5">
        <f>mgL!W358/(32.066+4*15.999)</f>
        <v>0</v>
      </c>
      <c r="X358" s="5">
        <f>mgL!X358/(14.007+3*15.999)</f>
        <v>0</v>
      </c>
      <c r="Y358" s="6">
        <f>mgL!Y358/(14.007+2*15.999)</f>
        <v>0</v>
      </c>
      <c r="Z358" s="6">
        <f>mgL!Z358/55.847</f>
        <v>0</v>
      </c>
      <c r="AA358" s="6">
        <f>mgL!AA358/54.931</f>
        <v>0</v>
      </c>
      <c r="AB358" s="6">
        <f>mgL!AB358/26.982</f>
        <v>0</v>
      </c>
      <c r="AC358" s="6">
        <f>mgL!AC358/(28.086+2*15.999)</f>
        <v>0</v>
      </c>
      <c r="AD358" s="6">
        <f>mgL!AD358/(30.974+4*15.999)</f>
        <v>0</v>
      </c>
      <c r="AE358" s="6">
        <f>mgL!AE358/30.974</f>
        <v>0</v>
      </c>
      <c r="AF358" s="6">
        <f>mgL!AF358/12.011</f>
        <v>0</v>
      </c>
      <c r="AG358" s="6">
        <f>mgL!AG358/18.998</f>
        <v>0</v>
      </c>
      <c r="AH358" s="6">
        <f>mgL!AH358/(32.066+1.008)</f>
        <v>0</v>
      </c>
      <c r="AI358" s="6">
        <f>mgL!AI358/207.2</f>
        <v>0</v>
      </c>
      <c r="AJ358" s="6">
        <f>mgL!AJ358/65.39</f>
        <v>0</v>
      </c>
      <c r="AK358" s="6">
        <f>mgL!AK358/112.411</f>
        <v>0</v>
      </c>
      <c r="AL358" s="10">
        <f>mgL!AL358/(2*15.999)</f>
        <v>0</v>
      </c>
      <c r="AM358" s="10">
        <f>mgL!AM358/(12.011+2*15.999)</f>
        <v>0</v>
      </c>
      <c r="AN358" s="10">
        <f>mgL!AN358/(2*1.008+32.066)</f>
        <v>0</v>
      </c>
      <c r="AO358" s="10">
        <f>mgL!AO358/(12.011+4*1.008)</f>
        <v>0</v>
      </c>
      <c r="AP358" s="11" t="str">
        <f t="shared" si="12"/>
        <v>G*-FeMIX</v>
      </c>
      <c r="AQ358" s="3">
        <f t="shared" si="13"/>
        <v>0</v>
      </c>
    </row>
    <row r="359" spans="1:43" x14ac:dyDescent="0.25">
      <c r="A359" s="3">
        <f>mgL!A359</f>
        <v>356</v>
      </c>
      <c r="B359" s="3">
        <f>mgL!B359</f>
        <v>0</v>
      </c>
      <c r="C359" s="3">
        <f>mgL!C359</f>
        <v>0</v>
      </c>
      <c r="D359" s="3">
        <f>mgL!D359</f>
        <v>0</v>
      </c>
      <c r="E359" s="3">
        <f>mgL!E359</f>
        <v>0</v>
      </c>
      <c r="F359" s="3">
        <f>mgL!F359</f>
        <v>0</v>
      </c>
      <c r="G359" s="3">
        <f>mgL!G359</f>
        <v>0</v>
      </c>
      <c r="H359" s="3">
        <f>mgL!H359</f>
        <v>0</v>
      </c>
      <c r="I359" s="3">
        <f>mgL!I359</f>
        <v>0</v>
      </c>
      <c r="J359" s="3">
        <f>mgL!J359</f>
        <v>0</v>
      </c>
      <c r="K359" s="3">
        <f>mgL!K359</f>
        <v>0</v>
      </c>
      <c r="L359" s="3">
        <f>mgL!L359</f>
        <v>0</v>
      </c>
      <c r="M359" s="3">
        <f>IF(mgL!M359=0,7,mgL!M359)</f>
        <v>7</v>
      </c>
      <c r="N359" s="3">
        <f>IF(mgL!N359&lt;0.1,10,mgL!N359)</f>
        <v>10</v>
      </c>
      <c r="O359" s="4">
        <f>mgL!O359/22.989</f>
        <v>0</v>
      </c>
      <c r="P359" s="4">
        <f>mgL!P359/39.098</f>
        <v>0</v>
      </c>
      <c r="Q359" s="4">
        <f>mgL!Q359/24.305</f>
        <v>0</v>
      </c>
      <c r="R359" s="4">
        <f>mgL!R359/40.078</f>
        <v>0</v>
      </c>
      <c r="S359" s="4">
        <f>mgL!S359/(14.007+4*1.008)</f>
        <v>0</v>
      </c>
      <c r="T359" s="5">
        <f>mgL!T359/35.453</f>
        <v>0</v>
      </c>
      <c r="U359" s="5">
        <f>mgL!U359/(1.008+12.011+3*15.999)</f>
        <v>0</v>
      </c>
      <c r="V359" s="5">
        <f>mgL!V359/(12.011+3*15.999)</f>
        <v>0</v>
      </c>
      <c r="W359" s="5">
        <f>mgL!W359/(32.066+4*15.999)</f>
        <v>0</v>
      </c>
      <c r="X359" s="5">
        <f>mgL!X359/(14.007+3*15.999)</f>
        <v>0</v>
      </c>
      <c r="Y359" s="6">
        <f>mgL!Y359/(14.007+2*15.999)</f>
        <v>0</v>
      </c>
      <c r="Z359" s="6">
        <f>mgL!Z359/55.847</f>
        <v>0</v>
      </c>
      <c r="AA359" s="6">
        <f>mgL!AA359/54.931</f>
        <v>0</v>
      </c>
      <c r="AB359" s="6">
        <f>mgL!AB359/26.982</f>
        <v>0</v>
      </c>
      <c r="AC359" s="6">
        <f>mgL!AC359/(28.086+2*15.999)</f>
        <v>0</v>
      </c>
      <c r="AD359" s="6">
        <f>mgL!AD359/(30.974+4*15.999)</f>
        <v>0</v>
      </c>
      <c r="AE359" s="6">
        <f>mgL!AE359/30.974</f>
        <v>0</v>
      </c>
      <c r="AF359" s="6">
        <f>mgL!AF359/12.011</f>
        <v>0</v>
      </c>
      <c r="AG359" s="6">
        <f>mgL!AG359/18.998</f>
        <v>0</v>
      </c>
      <c r="AH359" s="6">
        <f>mgL!AH359/(32.066+1.008)</f>
        <v>0</v>
      </c>
      <c r="AI359" s="6">
        <f>mgL!AI359/207.2</f>
        <v>0</v>
      </c>
      <c r="AJ359" s="6">
        <f>mgL!AJ359/65.39</f>
        <v>0</v>
      </c>
      <c r="AK359" s="6">
        <f>mgL!AK359/112.411</f>
        <v>0</v>
      </c>
      <c r="AL359" s="10">
        <f>mgL!AL359/(2*15.999)</f>
        <v>0</v>
      </c>
      <c r="AM359" s="10">
        <f>mgL!AM359/(12.011+2*15.999)</f>
        <v>0</v>
      </c>
      <c r="AN359" s="10">
        <f>mgL!AN359/(2*1.008+32.066)</f>
        <v>0</v>
      </c>
      <c r="AO359" s="10">
        <f>mgL!AO359/(12.011+4*1.008)</f>
        <v>0</v>
      </c>
      <c r="AP359" s="11" t="str">
        <f t="shared" si="12"/>
        <v>G*-FeMIX</v>
      </c>
      <c r="AQ359" s="3">
        <f t="shared" si="13"/>
        <v>0</v>
      </c>
    </row>
    <row r="360" spans="1:43" x14ac:dyDescent="0.25">
      <c r="A360" s="3">
        <f>mgL!A360</f>
        <v>357</v>
      </c>
      <c r="B360" s="3">
        <f>mgL!B360</f>
        <v>0</v>
      </c>
      <c r="C360" s="3">
        <f>mgL!C360</f>
        <v>0</v>
      </c>
      <c r="D360" s="3">
        <f>mgL!D360</f>
        <v>0</v>
      </c>
      <c r="E360" s="3">
        <f>mgL!E360</f>
        <v>0</v>
      </c>
      <c r="F360" s="3">
        <f>mgL!F360</f>
        <v>0</v>
      </c>
      <c r="G360" s="3">
        <f>mgL!G360</f>
        <v>0</v>
      </c>
      <c r="H360" s="3">
        <f>mgL!H360</f>
        <v>0</v>
      </c>
      <c r="I360" s="3">
        <f>mgL!I360</f>
        <v>0</v>
      </c>
      <c r="J360" s="3">
        <f>mgL!J360</f>
        <v>0</v>
      </c>
      <c r="K360" s="3">
        <f>mgL!K360</f>
        <v>0</v>
      </c>
      <c r="L360" s="3">
        <f>mgL!L360</f>
        <v>0</v>
      </c>
      <c r="M360" s="3">
        <f>IF(mgL!M360=0,7,mgL!M360)</f>
        <v>7</v>
      </c>
      <c r="N360" s="3">
        <f>IF(mgL!N360&lt;0.1,10,mgL!N360)</f>
        <v>10</v>
      </c>
      <c r="O360" s="4">
        <f>mgL!O360/22.989</f>
        <v>0</v>
      </c>
      <c r="P360" s="4">
        <f>mgL!P360/39.098</f>
        <v>0</v>
      </c>
      <c r="Q360" s="4">
        <f>mgL!Q360/24.305</f>
        <v>0</v>
      </c>
      <c r="R360" s="4">
        <f>mgL!R360/40.078</f>
        <v>0</v>
      </c>
      <c r="S360" s="4">
        <f>mgL!S360/(14.007+4*1.008)</f>
        <v>0</v>
      </c>
      <c r="T360" s="5">
        <f>mgL!T360/35.453</f>
        <v>0</v>
      </c>
      <c r="U360" s="5">
        <f>mgL!U360/(1.008+12.011+3*15.999)</f>
        <v>0</v>
      </c>
      <c r="V360" s="5">
        <f>mgL!V360/(12.011+3*15.999)</f>
        <v>0</v>
      </c>
      <c r="W360" s="5">
        <f>mgL!W360/(32.066+4*15.999)</f>
        <v>0</v>
      </c>
      <c r="X360" s="5">
        <f>mgL!X360/(14.007+3*15.999)</f>
        <v>0</v>
      </c>
      <c r="Y360" s="6">
        <f>mgL!Y360/(14.007+2*15.999)</f>
        <v>0</v>
      </c>
      <c r="Z360" s="6">
        <f>mgL!Z360/55.847</f>
        <v>0</v>
      </c>
      <c r="AA360" s="6">
        <f>mgL!AA360/54.931</f>
        <v>0</v>
      </c>
      <c r="AB360" s="6">
        <f>mgL!AB360/26.982</f>
        <v>0</v>
      </c>
      <c r="AC360" s="6">
        <f>mgL!AC360/(28.086+2*15.999)</f>
        <v>0</v>
      </c>
      <c r="AD360" s="6">
        <f>mgL!AD360/(30.974+4*15.999)</f>
        <v>0</v>
      </c>
      <c r="AE360" s="6">
        <f>mgL!AE360/30.974</f>
        <v>0</v>
      </c>
      <c r="AF360" s="6">
        <f>mgL!AF360/12.011</f>
        <v>0</v>
      </c>
      <c r="AG360" s="6">
        <f>mgL!AG360/18.998</f>
        <v>0</v>
      </c>
      <c r="AH360" s="6">
        <f>mgL!AH360/(32.066+1.008)</f>
        <v>0</v>
      </c>
      <c r="AI360" s="6">
        <f>mgL!AI360/207.2</f>
        <v>0</v>
      </c>
      <c r="AJ360" s="6">
        <f>mgL!AJ360/65.39</f>
        <v>0</v>
      </c>
      <c r="AK360" s="6">
        <f>mgL!AK360/112.411</f>
        <v>0</v>
      </c>
      <c r="AL360" s="10">
        <f>mgL!AL360/(2*15.999)</f>
        <v>0</v>
      </c>
      <c r="AM360" s="10">
        <f>mgL!AM360/(12.011+2*15.999)</f>
        <v>0</v>
      </c>
      <c r="AN360" s="10">
        <f>mgL!AN360/(2*1.008+32.066)</f>
        <v>0</v>
      </c>
      <c r="AO360" s="10">
        <f>mgL!AO360/(12.011+4*1.008)</f>
        <v>0</v>
      </c>
      <c r="AP360" s="11" t="str">
        <f t="shared" si="12"/>
        <v>G*-FeMIX</v>
      </c>
      <c r="AQ360" s="3">
        <f t="shared" si="13"/>
        <v>0</v>
      </c>
    </row>
    <row r="361" spans="1:43" x14ac:dyDescent="0.25">
      <c r="A361" s="3">
        <f>mgL!A361</f>
        <v>358</v>
      </c>
      <c r="B361" s="3">
        <f>mgL!B361</f>
        <v>0</v>
      </c>
      <c r="C361" s="3">
        <f>mgL!C361</f>
        <v>0</v>
      </c>
      <c r="D361" s="3">
        <f>mgL!D361</f>
        <v>0</v>
      </c>
      <c r="E361" s="3">
        <f>mgL!E361</f>
        <v>0</v>
      </c>
      <c r="F361" s="3">
        <f>mgL!F361</f>
        <v>0</v>
      </c>
      <c r="G361" s="3">
        <f>mgL!G361</f>
        <v>0</v>
      </c>
      <c r="H361" s="3">
        <f>mgL!H361</f>
        <v>0</v>
      </c>
      <c r="I361" s="3">
        <f>mgL!I361</f>
        <v>0</v>
      </c>
      <c r="J361" s="3">
        <f>mgL!J361</f>
        <v>0</v>
      </c>
      <c r="K361" s="3">
        <f>mgL!K361</f>
        <v>0</v>
      </c>
      <c r="L361" s="3">
        <f>mgL!L361</f>
        <v>0</v>
      </c>
      <c r="M361" s="3">
        <f>IF(mgL!M361=0,7,mgL!M361)</f>
        <v>7</v>
      </c>
      <c r="N361" s="3">
        <f>IF(mgL!N361&lt;0.1,10,mgL!N361)</f>
        <v>10</v>
      </c>
      <c r="O361" s="4">
        <f>mgL!O361/22.989</f>
        <v>0</v>
      </c>
      <c r="P361" s="4">
        <f>mgL!P361/39.098</f>
        <v>0</v>
      </c>
      <c r="Q361" s="4">
        <f>mgL!Q361/24.305</f>
        <v>0</v>
      </c>
      <c r="R361" s="4">
        <f>mgL!R361/40.078</f>
        <v>0</v>
      </c>
      <c r="S361" s="4">
        <f>mgL!S361/(14.007+4*1.008)</f>
        <v>0</v>
      </c>
      <c r="T361" s="5">
        <f>mgL!T361/35.453</f>
        <v>0</v>
      </c>
      <c r="U361" s="5">
        <f>mgL!U361/(1.008+12.011+3*15.999)</f>
        <v>0</v>
      </c>
      <c r="V361" s="5">
        <f>mgL!V361/(12.011+3*15.999)</f>
        <v>0</v>
      </c>
      <c r="W361" s="5">
        <f>mgL!W361/(32.066+4*15.999)</f>
        <v>0</v>
      </c>
      <c r="X361" s="5">
        <f>mgL!X361/(14.007+3*15.999)</f>
        <v>0</v>
      </c>
      <c r="Y361" s="6">
        <f>mgL!Y361/(14.007+2*15.999)</f>
        <v>0</v>
      </c>
      <c r="Z361" s="6">
        <f>mgL!Z361/55.847</f>
        <v>0</v>
      </c>
      <c r="AA361" s="6">
        <f>mgL!AA361/54.931</f>
        <v>0</v>
      </c>
      <c r="AB361" s="6">
        <f>mgL!AB361/26.982</f>
        <v>0</v>
      </c>
      <c r="AC361" s="6">
        <f>mgL!AC361/(28.086+2*15.999)</f>
        <v>0</v>
      </c>
      <c r="AD361" s="6">
        <f>mgL!AD361/(30.974+4*15.999)</f>
        <v>0</v>
      </c>
      <c r="AE361" s="6">
        <f>mgL!AE361/30.974</f>
        <v>0</v>
      </c>
      <c r="AF361" s="6">
        <f>mgL!AF361/12.011</f>
        <v>0</v>
      </c>
      <c r="AG361" s="6">
        <f>mgL!AG361/18.998</f>
        <v>0</v>
      </c>
      <c r="AH361" s="6">
        <f>mgL!AH361/(32.066+1.008)</f>
        <v>0</v>
      </c>
      <c r="AI361" s="6">
        <f>mgL!AI361/207.2</f>
        <v>0</v>
      </c>
      <c r="AJ361" s="6">
        <f>mgL!AJ361/65.39</f>
        <v>0</v>
      </c>
      <c r="AK361" s="6">
        <f>mgL!AK361/112.411</f>
        <v>0</v>
      </c>
      <c r="AL361" s="10">
        <f>mgL!AL361/(2*15.999)</f>
        <v>0</v>
      </c>
      <c r="AM361" s="10">
        <f>mgL!AM361/(12.011+2*15.999)</f>
        <v>0</v>
      </c>
      <c r="AN361" s="10">
        <f>mgL!AN361/(2*1.008+32.066)</f>
        <v>0</v>
      </c>
      <c r="AO361" s="10">
        <f>mgL!AO361/(12.011+4*1.008)</f>
        <v>0</v>
      </c>
      <c r="AP361" s="11" t="str">
        <f t="shared" si="12"/>
        <v>G*-FeMIX</v>
      </c>
      <c r="AQ361" s="3">
        <f t="shared" si="13"/>
        <v>0</v>
      </c>
    </row>
    <row r="362" spans="1:43" x14ac:dyDescent="0.25">
      <c r="A362" s="3">
        <f>mgL!A362</f>
        <v>359</v>
      </c>
      <c r="B362" s="3">
        <f>mgL!B362</f>
        <v>0</v>
      </c>
      <c r="C362" s="3">
        <f>mgL!C362</f>
        <v>0</v>
      </c>
      <c r="D362" s="3">
        <f>mgL!D362</f>
        <v>0</v>
      </c>
      <c r="E362" s="3">
        <f>mgL!E362</f>
        <v>0</v>
      </c>
      <c r="F362" s="3">
        <f>mgL!F362</f>
        <v>0</v>
      </c>
      <c r="G362" s="3">
        <f>mgL!G362</f>
        <v>0</v>
      </c>
      <c r="H362" s="3">
        <f>mgL!H362</f>
        <v>0</v>
      </c>
      <c r="I362" s="3">
        <f>mgL!I362</f>
        <v>0</v>
      </c>
      <c r="J362" s="3">
        <f>mgL!J362</f>
        <v>0</v>
      </c>
      <c r="K362" s="3">
        <f>mgL!K362</f>
        <v>0</v>
      </c>
      <c r="L362" s="3">
        <f>mgL!L362</f>
        <v>0</v>
      </c>
      <c r="M362" s="3">
        <f>IF(mgL!M362=0,7,mgL!M362)</f>
        <v>7</v>
      </c>
      <c r="N362" s="3">
        <f>IF(mgL!N362&lt;0.1,10,mgL!N362)</f>
        <v>10</v>
      </c>
      <c r="O362" s="4">
        <f>mgL!O362/22.989</f>
        <v>0</v>
      </c>
      <c r="P362" s="4">
        <f>mgL!P362/39.098</f>
        <v>0</v>
      </c>
      <c r="Q362" s="4">
        <f>mgL!Q362/24.305</f>
        <v>0</v>
      </c>
      <c r="R362" s="4">
        <f>mgL!R362/40.078</f>
        <v>0</v>
      </c>
      <c r="S362" s="4">
        <f>mgL!S362/(14.007+4*1.008)</f>
        <v>0</v>
      </c>
      <c r="T362" s="5">
        <f>mgL!T362/35.453</f>
        <v>0</v>
      </c>
      <c r="U362" s="5">
        <f>mgL!U362/(1.008+12.011+3*15.999)</f>
        <v>0</v>
      </c>
      <c r="V362" s="5">
        <f>mgL!V362/(12.011+3*15.999)</f>
        <v>0</v>
      </c>
      <c r="W362" s="5">
        <f>mgL!W362/(32.066+4*15.999)</f>
        <v>0</v>
      </c>
      <c r="X362" s="5">
        <f>mgL!X362/(14.007+3*15.999)</f>
        <v>0</v>
      </c>
      <c r="Y362" s="6">
        <f>mgL!Y362/(14.007+2*15.999)</f>
        <v>0</v>
      </c>
      <c r="Z362" s="6">
        <f>mgL!Z362/55.847</f>
        <v>0</v>
      </c>
      <c r="AA362" s="6">
        <f>mgL!AA362/54.931</f>
        <v>0</v>
      </c>
      <c r="AB362" s="6">
        <f>mgL!AB362/26.982</f>
        <v>0</v>
      </c>
      <c r="AC362" s="6">
        <f>mgL!AC362/(28.086+2*15.999)</f>
        <v>0</v>
      </c>
      <c r="AD362" s="6">
        <f>mgL!AD362/(30.974+4*15.999)</f>
        <v>0</v>
      </c>
      <c r="AE362" s="6">
        <f>mgL!AE362/30.974</f>
        <v>0</v>
      </c>
      <c r="AF362" s="6">
        <f>mgL!AF362/12.011</f>
        <v>0</v>
      </c>
      <c r="AG362" s="6">
        <f>mgL!AG362/18.998</f>
        <v>0</v>
      </c>
      <c r="AH362" s="6">
        <f>mgL!AH362/(32.066+1.008)</f>
        <v>0</v>
      </c>
      <c r="AI362" s="6">
        <f>mgL!AI362/207.2</f>
        <v>0</v>
      </c>
      <c r="AJ362" s="6">
        <f>mgL!AJ362/65.39</f>
        <v>0</v>
      </c>
      <c r="AK362" s="6">
        <f>mgL!AK362/112.411</f>
        <v>0</v>
      </c>
      <c r="AL362" s="10">
        <f>mgL!AL362/(2*15.999)</f>
        <v>0</v>
      </c>
      <c r="AM362" s="10">
        <f>mgL!AM362/(12.011+2*15.999)</f>
        <v>0</v>
      </c>
      <c r="AN362" s="10">
        <f>mgL!AN362/(2*1.008+32.066)</f>
        <v>0</v>
      </c>
      <c r="AO362" s="10">
        <f>mgL!AO362/(12.011+4*1.008)</f>
        <v>0</v>
      </c>
      <c r="AP362" s="11" t="str">
        <f t="shared" si="12"/>
        <v>G*-FeMIX</v>
      </c>
      <c r="AQ362" s="3">
        <f t="shared" si="13"/>
        <v>0</v>
      </c>
    </row>
    <row r="363" spans="1:43" x14ac:dyDescent="0.25">
      <c r="A363" s="3">
        <f>mgL!A363</f>
        <v>360</v>
      </c>
      <c r="B363" s="3">
        <f>mgL!B363</f>
        <v>0</v>
      </c>
      <c r="C363" s="3">
        <f>mgL!C363</f>
        <v>0</v>
      </c>
      <c r="D363" s="3">
        <f>mgL!D363</f>
        <v>0</v>
      </c>
      <c r="E363" s="3">
        <f>mgL!E363</f>
        <v>0</v>
      </c>
      <c r="F363" s="3">
        <f>mgL!F363</f>
        <v>0</v>
      </c>
      <c r="G363" s="3">
        <f>mgL!G363</f>
        <v>0</v>
      </c>
      <c r="H363" s="3">
        <f>mgL!H363</f>
        <v>0</v>
      </c>
      <c r="I363" s="3">
        <f>mgL!I363</f>
        <v>0</v>
      </c>
      <c r="J363" s="3">
        <f>mgL!J363</f>
        <v>0</v>
      </c>
      <c r="K363" s="3">
        <f>mgL!K363</f>
        <v>0</v>
      </c>
      <c r="L363" s="3">
        <f>mgL!L363</f>
        <v>0</v>
      </c>
      <c r="M363" s="3">
        <f>IF(mgL!M363=0,7,mgL!M363)</f>
        <v>7</v>
      </c>
      <c r="N363" s="3">
        <f>IF(mgL!N363&lt;0.1,10,mgL!N363)</f>
        <v>10</v>
      </c>
      <c r="O363" s="4">
        <f>mgL!O363/22.989</f>
        <v>0</v>
      </c>
      <c r="P363" s="4">
        <f>mgL!P363/39.098</f>
        <v>0</v>
      </c>
      <c r="Q363" s="4">
        <f>mgL!Q363/24.305</f>
        <v>0</v>
      </c>
      <c r="R363" s="4">
        <f>mgL!R363/40.078</f>
        <v>0</v>
      </c>
      <c r="S363" s="4">
        <f>mgL!S363/(14.007+4*1.008)</f>
        <v>0</v>
      </c>
      <c r="T363" s="5">
        <f>mgL!T363/35.453</f>
        <v>0</v>
      </c>
      <c r="U363" s="5">
        <f>mgL!U363/(1.008+12.011+3*15.999)</f>
        <v>0</v>
      </c>
      <c r="V363" s="5">
        <f>mgL!V363/(12.011+3*15.999)</f>
        <v>0</v>
      </c>
      <c r="W363" s="5">
        <f>mgL!W363/(32.066+4*15.999)</f>
        <v>0</v>
      </c>
      <c r="X363" s="5">
        <f>mgL!X363/(14.007+3*15.999)</f>
        <v>0</v>
      </c>
      <c r="Y363" s="6">
        <f>mgL!Y363/(14.007+2*15.999)</f>
        <v>0</v>
      </c>
      <c r="Z363" s="6">
        <f>mgL!Z363/55.847</f>
        <v>0</v>
      </c>
      <c r="AA363" s="6">
        <f>mgL!AA363/54.931</f>
        <v>0</v>
      </c>
      <c r="AB363" s="6">
        <f>mgL!AB363/26.982</f>
        <v>0</v>
      </c>
      <c r="AC363" s="6">
        <f>mgL!AC363/(28.086+2*15.999)</f>
        <v>0</v>
      </c>
      <c r="AD363" s="6">
        <f>mgL!AD363/(30.974+4*15.999)</f>
        <v>0</v>
      </c>
      <c r="AE363" s="6">
        <f>mgL!AE363/30.974</f>
        <v>0</v>
      </c>
      <c r="AF363" s="6">
        <f>mgL!AF363/12.011</f>
        <v>0</v>
      </c>
      <c r="AG363" s="6">
        <f>mgL!AG363/18.998</f>
        <v>0</v>
      </c>
      <c r="AH363" s="6">
        <f>mgL!AH363/(32.066+1.008)</f>
        <v>0</v>
      </c>
      <c r="AI363" s="6">
        <f>mgL!AI363/207.2</f>
        <v>0</v>
      </c>
      <c r="AJ363" s="6">
        <f>mgL!AJ363/65.39</f>
        <v>0</v>
      </c>
      <c r="AK363" s="6">
        <f>mgL!AK363/112.411</f>
        <v>0</v>
      </c>
      <c r="AL363" s="10">
        <f>mgL!AL363/(2*15.999)</f>
        <v>0</v>
      </c>
      <c r="AM363" s="10">
        <f>mgL!AM363/(12.011+2*15.999)</f>
        <v>0</v>
      </c>
      <c r="AN363" s="10">
        <f>mgL!AN363/(2*1.008+32.066)</f>
        <v>0</v>
      </c>
      <c r="AO363" s="10">
        <f>mgL!AO363/(12.011+4*1.008)</f>
        <v>0</v>
      </c>
      <c r="AP363" s="11" t="str">
        <f t="shared" si="12"/>
        <v>G*-FeMIX</v>
      </c>
      <c r="AQ363" s="3">
        <f t="shared" si="13"/>
        <v>0</v>
      </c>
    </row>
    <row r="364" spans="1:43" x14ac:dyDescent="0.25">
      <c r="A364" s="3">
        <f>mgL!A364</f>
        <v>361</v>
      </c>
      <c r="B364" s="3">
        <f>mgL!B364</f>
        <v>0</v>
      </c>
      <c r="C364" s="3">
        <f>mgL!C364</f>
        <v>0</v>
      </c>
      <c r="D364" s="3">
        <f>mgL!D364</f>
        <v>0</v>
      </c>
      <c r="E364" s="3">
        <f>mgL!E364</f>
        <v>0</v>
      </c>
      <c r="F364" s="3">
        <f>mgL!F364</f>
        <v>0</v>
      </c>
      <c r="G364" s="3">
        <f>mgL!G364</f>
        <v>0</v>
      </c>
      <c r="H364" s="3">
        <f>mgL!H364</f>
        <v>0</v>
      </c>
      <c r="I364" s="3">
        <f>mgL!I364</f>
        <v>0</v>
      </c>
      <c r="J364" s="3">
        <f>mgL!J364</f>
        <v>0</v>
      </c>
      <c r="K364" s="3">
        <f>mgL!K364</f>
        <v>0</v>
      </c>
      <c r="L364" s="3">
        <f>mgL!L364</f>
        <v>0</v>
      </c>
      <c r="M364" s="3">
        <f>IF(mgL!M364=0,7,mgL!M364)</f>
        <v>7</v>
      </c>
      <c r="N364" s="3">
        <f>IF(mgL!N364&lt;0.1,10,mgL!N364)</f>
        <v>10</v>
      </c>
      <c r="O364" s="4">
        <f>mgL!O364/22.989</f>
        <v>0</v>
      </c>
      <c r="P364" s="4">
        <f>mgL!P364/39.098</f>
        <v>0</v>
      </c>
      <c r="Q364" s="4">
        <f>mgL!Q364/24.305</f>
        <v>0</v>
      </c>
      <c r="R364" s="4">
        <f>mgL!R364/40.078</f>
        <v>0</v>
      </c>
      <c r="S364" s="4">
        <f>mgL!S364/(14.007+4*1.008)</f>
        <v>0</v>
      </c>
      <c r="T364" s="5">
        <f>mgL!T364/35.453</f>
        <v>0</v>
      </c>
      <c r="U364" s="5">
        <f>mgL!U364/(1.008+12.011+3*15.999)</f>
        <v>0</v>
      </c>
      <c r="V364" s="5">
        <f>mgL!V364/(12.011+3*15.999)</f>
        <v>0</v>
      </c>
      <c r="W364" s="5">
        <f>mgL!W364/(32.066+4*15.999)</f>
        <v>0</v>
      </c>
      <c r="X364" s="5">
        <f>mgL!X364/(14.007+3*15.999)</f>
        <v>0</v>
      </c>
      <c r="Y364" s="6">
        <f>mgL!Y364/(14.007+2*15.999)</f>
        <v>0</v>
      </c>
      <c r="Z364" s="6">
        <f>mgL!Z364/55.847</f>
        <v>0</v>
      </c>
      <c r="AA364" s="6">
        <f>mgL!AA364/54.931</f>
        <v>0</v>
      </c>
      <c r="AB364" s="6">
        <f>mgL!AB364/26.982</f>
        <v>0</v>
      </c>
      <c r="AC364" s="6">
        <f>mgL!AC364/(28.086+2*15.999)</f>
        <v>0</v>
      </c>
      <c r="AD364" s="6">
        <f>mgL!AD364/(30.974+4*15.999)</f>
        <v>0</v>
      </c>
      <c r="AE364" s="6">
        <f>mgL!AE364/30.974</f>
        <v>0</v>
      </c>
      <c r="AF364" s="6">
        <f>mgL!AF364/12.011</f>
        <v>0</v>
      </c>
      <c r="AG364" s="6">
        <f>mgL!AG364/18.998</f>
        <v>0</v>
      </c>
      <c r="AH364" s="6">
        <f>mgL!AH364/(32.066+1.008)</f>
        <v>0</v>
      </c>
      <c r="AI364" s="6">
        <f>mgL!AI364/207.2</f>
        <v>0</v>
      </c>
      <c r="AJ364" s="6">
        <f>mgL!AJ364/65.39</f>
        <v>0</v>
      </c>
      <c r="AK364" s="6">
        <f>mgL!AK364/112.411</f>
        <v>0</v>
      </c>
      <c r="AL364" s="10">
        <f>mgL!AL364/(2*15.999)</f>
        <v>0</v>
      </c>
      <c r="AM364" s="10">
        <f>mgL!AM364/(12.011+2*15.999)</f>
        <v>0</v>
      </c>
      <c r="AN364" s="10">
        <f>mgL!AN364/(2*1.008+32.066)</f>
        <v>0</v>
      </c>
      <c r="AO364" s="10">
        <f>mgL!AO364/(12.011+4*1.008)</f>
        <v>0</v>
      </c>
      <c r="AP364" s="11" t="str">
        <f t="shared" si="12"/>
        <v>G*-FeMIX</v>
      </c>
      <c r="AQ364" s="3">
        <f t="shared" si="13"/>
        <v>0</v>
      </c>
    </row>
    <row r="365" spans="1:43" x14ac:dyDescent="0.25">
      <c r="A365" s="3">
        <f>mgL!A365</f>
        <v>362</v>
      </c>
      <c r="B365" s="3">
        <f>mgL!B365</f>
        <v>0</v>
      </c>
      <c r="C365" s="3">
        <f>mgL!C365</f>
        <v>0</v>
      </c>
      <c r="D365" s="3">
        <f>mgL!D365</f>
        <v>0</v>
      </c>
      <c r="E365" s="3">
        <f>mgL!E365</f>
        <v>0</v>
      </c>
      <c r="F365" s="3">
        <f>mgL!F365</f>
        <v>0</v>
      </c>
      <c r="G365" s="3">
        <f>mgL!G365</f>
        <v>0</v>
      </c>
      <c r="H365" s="3">
        <f>mgL!H365</f>
        <v>0</v>
      </c>
      <c r="I365" s="3">
        <f>mgL!I365</f>
        <v>0</v>
      </c>
      <c r="J365" s="3">
        <f>mgL!J365</f>
        <v>0</v>
      </c>
      <c r="K365" s="3">
        <f>mgL!K365</f>
        <v>0</v>
      </c>
      <c r="L365" s="3">
        <f>mgL!L365</f>
        <v>0</v>
      </c>
      <c r="M365" s="3">
        <f>IF(mgL!M365=0,7,mgL!M365)</f>
        <v>7</v>
      </c>
      <c r="N365" s="3">
        <f>IF(mgL!N365&lt;0.1,10,mgL!N365)</f>
        <v>10</v>
      </c>
      <c r="O365" s="4">
        <f>mgL!O365/22.989</f>
        <v>0</v>
      </c>
      <c r="P365" s="4">
        <f>mgL!P365/39.098</f>
        <v>0</v>
      </c>
      <c r="Q365" s="4">
        <f>mgL!Q365/24.305</f>
        <v>0</v>
      </c>
      <c r="R365" s="4">
        <f>mgL!R365/40.078</f>
        <v>0</v>
      </c>
      <c r="S365" s="4">
        <f>mgL!S365/(14.007+4*1.008)</f>
        <v>0</v>
      </c>
      <c r="T365" s="5">
        <f>mgL!T365/35.453</f>
        <v>0</v>
      </c>
      <c r="U365" s="5">
        <f>mgL!U365/(1.008+12.011+3*15.999)</f>
        <v>0</v>
      </c>
      <c r="V365" s="5">
        <f>mgL!V365/(12.011+3*15.999)</f>
        <v>0</v>
      </c>
      <c r="W365" s="5">
        <f>mgL!W365/(32.066+4*15.999)</f>
        <v>0</v>
      </c>
      <c r="X365" s="5">
        <f>mgL!X365/(14.007+3*15.999)</f>
        <v>0</v>
      </c>
      <c r="Y365" s="6">
        <f>mgL!Y365/(14.007+2*15.999)</f>
        <v>0</v>
      </c>
      <c r="Z365" s="6">
        <f>mgL!Z365/55.847</f>
        <v>0</v>
      </c>
      <c r="AA365" s="6">
        <f>mgL!AA365/54.931</f>
        <v>0</v>
      </c>
      <c r="AB365" s="6">
        <f>mgL!AB365/26.982</f>
        <v>0</v>
      </c>
      <c r="AC365" s="6">
        <f>mgL!AC365/(28.086+2*15.999)</f>
        <v>0</v>
      </c>
      <c r="AD365" s="6">
        <f>mgL!AD365/(30.974+4*15.999)</f>
        <v>0</v>
      </c>
      <c r="AE365" s="6">
        <f>mgL!AE365/30.974</f>
        <v>0</v>
      </c>
      <c r="AF365" s="6">
        <f>mgL!AF365/12.011</f>
        <v>0</v>
      </c>
      <c r="AG365" s="6">
        <f>mgL!AG365/18.998</f>
        <v>0</v>
      </c>
      <c r="AH365" s="6">
        <f>mgL!AH365/(32.066+1.008)</f>
        <v>0</v>
      </c>
      <c r="AI365" s="6">
        <f>mgL!AI365/207.2</f>
        <v>0</v>
      </c>
      <c r="AJ365" s="6">
        <f>mgL!AJ365/65.39</f>
        <v>0</v>
      </c>
      <c r="AK365" s="6">
        <f>mgL!AK365/112.411</f>
        <v>0</v>
      </c>
      <c r="AL365" s="10">
        <f>mgL!AL365/(2*15.999)</f>
        <v>0</v>
      </c>
      <c r="AM365" s="10">
        <f>mgL!AM365/(12.011+2*15.999)</f>
        <v>0</v>
      </c>
      <c r="AN365" s="10">
        <f>mgL!AN365/(2*1.008+32.066)</f>
        <v>0</v>
      </c>
      <c r="AO365" s="10">
        <f>mgL!AO365/(12.011+4*1.008)</f>
        <v>0</v>
      </c>
      <c r="AP365" s="11" t="str">
        <f t="shared" si="12"/>
        <v>G*-FeMIX</v>
      </c>
      <c r="AQ365" s="3">
        <f t="shared" si="13"/>
        <v>0</v>
      </c>
    </row>
    <row r="366" spans="1:43" x14ac:dyDescent="0.25">
      <c r="A366" s="3">
        <f>mgL!A366</f>
        <v>363</v>
      </c>
      <c r="B366" s="3">
        <f>mgL!B366</f>
        <v>0</v>
      </c>
      <c r="C366" s="3">
        <f>mgL!C366</f>
        <v>0</v>
      </c>
      <c r="D366" s="3">
        <f>mgL!D366</f>
        <v>0</v>
      </c>
      <c r="E366" s="3">
        <f>mgL!E366</f>
        <v>0</v>
      </c>
      <c r="F366" s="3">
        <f>mgL!F366</f>
        <v>0</v>
      </c>
      <c r="G366" s="3">
        <f>mgL!G366</f>
        <v>0</v>
      </c>
      <c r="H366" s="3">
        <f>mgL!H366</f>
        <v>0</v>
      </c>
      <c r="I366" s="3">
        <f>mgL!I366</f>
        <v>0</v>
      </c>
      <c r="J366" s="3">
        <f>mgL!J366</f>
        <v>0</v>
      </c>
      <c r="K366" s="3">
        <f>mgL!K366</f>
        <v>0</v>
      </c>
      <c r="L366" s="3">
        <f>mgL!L366</f>
        <v>0</v>
      </c>
      <c r="M366" s="3">
        <f>IF(mgL!M366=0,7,mgL!M366)</f>
        <v>7</v>
      </c>
      <c r="N366" s="3">
        <f>IF(mgL!N366&lt;0.1,10,mgL!N366)</f>
        <v>10</v>
      </c>
      <c r="O366" s="4">
        <f>mgL!O366/22.989</f>
        <v>0</v>
      </c>
      <c r="P366" s="4">
        <f>mgL!P366/39.098</f>
        <v>0</v>
      </c>
      <c r="Q366" s="4">
        <f>mgL!Q366/24.305</f>
        <v>0</v>
      </c>
      <c r="R366" s="4">
        <f>mgL!R366/40.078</f>
        <v>0</v>
      </c>
      <c r="S366" s="4">
        <f>mgL!S366/(14.007+4*1.008)</f>
        <v>0</v>
      </c>
      <c r="T366" s="5">
        <f>mgL!T366/35.453</f>
        <v>0</v>
      </c>
      <c r="U366" s="5">
        <f>mgL!U366/(1.008+12.011+3*15.999)</f>
        <v>0</v>
      </c>
      <c r="V366" s="5">
        <f>mgL!V366/(12.011+3*15.999)</f>
        <v>0</v>
      </c>
      <c r="W366" s="5">
        <f>mgL!W366/(32.066+4*15.999)</f>
        <v>0</v>
      </c>
      <c r="X366" s="5">
        <f>mgL!X366/(14.007+3*15.999)</f>
        <v>0</v>
      </c>
      <c r="Y366" s="6">
        <f>mgL!Y366/(14.007+2*15.999)</f>
        <v>0</v>
      </c>
      <c r="Z366" s="6">
        <f>mgL!Z366/55.847</f>
        <v>0</v>
      </c>
      <c r="AA366" s="6">
        <f>mgL!AA366/54.931</f>
        <v>0</v>
      </c>
      <c r="AB366" s="6">
        <f>mgL!AB366/26.982</f>
        <v>0</v>
      </c>
      <c r="AC366" s="6">
        <f>mgL!AC366/(28.086+2*15.999)</f>
        <v>0</v>
      </c>
      <c r="AD366" s="6">
        <f>mgL!AD366/(30.974+4*15.999)</f>
        <v>0</v>
      </c>
      <c r="AE366" s="6">
        <f>mgL!AE366/30.974</f>
        <v>0</v>
      </c>
      <c r="AF366" s="6">
        <f>mgL!AF366/12.011</f>
        <v>0</v>
      </c>
      <c r="AG366" s="6">
        <f>mgL!AG366/18.998</f>
        <v>0</v>
      </c>
      <c r="AH366" s="6">
        <f>mgL!AH366/(32.066+1.008)</f>
        <v>0</v>
      </c>
      <c r="AI366" s="6">
        <f>mgL!AI366/207.2</f>
        <v>0</v>
      </c>
      <c r="AJ366" s="6">
        <f>mgL!AJ366/65.39</f>
        <v>0</v>
      </c>
      <c r="AK366" s="6">
        <f>mgL!AK366/112.411</f>
        <v>0</v>
      </c>
      <c r="AL366" s="10">
        <f>mgL!AL366/(2*15.999)</f>
        <v>0</v>
      </c>
      <c r="AM366" s="10">
        <f>mgL!AM366/(12.011+2*15.999)</f>
        <v>0</v>
      </c>
      <c r="AN366" s="10">
        <f>mgL!AN366/(2*1.008+32.066)</f>
        <v>0</v>
      </c>
      <c r="AO366" s="10">
        <f>mgL!AO366/(12.011+4*1.008)</f>
        <v>0</v>
      </c>
      <c r="AP366" s="11" t="str">
        <f t="shared" si="12"/>
        <v>G*-FeMIX</v>
      </c>
      <c r="AQ366" s="3">
        <f t="shared" si="13"/>
        <v>0</v>
      </c>
    </row>
    <row r="367" spans="1:43" x14ac:dyDescent="0.25">
      <c r="A367" s="3">
        <f>mgL!A367</f>
        <v>364</v>
      </c>
      <c r="B367" s="3">
        <f>mgL!B367</f>
        <v>0</v>
      </c>
      <c r="C367" s="3">
        <f>mgL!C367</f>
        <v>0</v>
      </c>
      <c r="D367" s="3">
        <f>mgL!D367</f>
        <v>0</v>
      </c>
      <c r="E367" s="3">
        <f>mgL!E367</f>
        <v>0</v>
      </c>
      <c r="F367" s="3">
        <f>mgL!F367</f>
        <v>0</v>
      </c>
      <c r="G367" s="3">
        <f>mgL!G367</f>
        <v>0</v>
      </c>
      <c r="H367" s="3">
        <f>mgL!H367</f>
        <v>0</v>
      </c>
      <c r="I367" s="3">
        <f>mgL!I367</f>
        <v>0</v>
      </c>
      <c r="J367" s="3">
        <f>mgL!J367</f>
        <v>0</v>
      </c>
      <c r="K367" s="3">
        <f>mgL!K367</f>
        <v>0</v>
      </c>
      <c r="L367" s="3">
        <f>mgL!L367</f>
        <v>0</v>
      </c>
      <c r="M367" s="3">
        <f>IF(mgL!M367=0,7,mgL!M367)</f>
        <v>7</v>
      </c>
      <c r="N367" s="3">
        <f>IF(mgL!N367&lt;0.1,10,mgL!N367)</f>
        <v>10</v>
      </c>
      <c r="O367" s="4">
        <f>mgL!O367/22.989</f>
        <v>0</v>
      </c>
      <c r="P367" s="4">
        <f>mgL!P367/39.098</f>
        <v>0</v>
      </c>
      <c r="Q367" s="4">
        <f>mgL!Q367/24.305</f>
        <v>0</v>
      </c>
      <c r="R367" s="4">
        <f>mgL!R367/40.078</f>
        <v>0</v>
      </c>
      <c r="S367" s="4">
        <f>mgL!S367/(14.007+4*1.008)</f>
        <v>0</v>
      </c>
      <c r="T367" s="5">
        <f>mgL!T367/35.453</f>
        <v>0</v>
      </c>
      <c r="U367" s="5">
        <f>mgL!U367/(1.008+12.011+3*15.999)</f>
        <v>0</v>
      </c>
      <c r="V367" s="5">
        <f>mgL!V367/(12.011+3*15.999)</f>
        <v>0</v>
      </c>
      <c r="W367" s="5">
        <f>mgL!W367/(32.066+4*15.999)</f>
        <v>0</v>
      </c>
      <c r="X367" s="5">
        <f>mgL!X367/(14.007+3*15.999)</f>
        <v>0</v>
      </c>
      <c r="Y367" s="6">
        <f>mgL!Y367/(14.007+2*15.999)</f>
        <v>0</v>
      </c>
      <c r="Z367" s="6">
        <f>mgL!Z367/55.847</f>
        <v>0</v>
      </c>
      <c r="AA367" s="6">
        <f>mgL!AA367/54.931</f>
        <v>0</v>
      </c>
      <c r="AB367" s="6">
        <f>mgL!AB367/26.982</f>
        <v>0</v>
      </c>
      <c r="AC367" s="6">
        <f>mgL!AC367/(28.086+2*15.999)</f>
        <v>0</v>
      </c>
      <c r="AD367" s="6">
        <f>mgL!AD367/(30.974+4*15.999)</f>
        <v>0</v>
      </c>
      <c r="AE367" s="6">
        <f>mgL!AE367/30.974</f>
        <v>0</v>
      </c>
      <c r="AF367" s="6">
        <f>mgL!AF367/12.011</f>
        <v>0</v>
      </c>
      <c r="AG367" s="6">
        <f>mgL!AG367/18.998</f>
        <v>0</v>
      </c>
      <c r="AH367" s="6">
        <f>mgL!AH367/(32.066+1.008)</f>
        <v>0</v>
      </c>
      <c r="AI367" s="6">
        <f>mgL!AI367/207.2</f>
        <v>0</v>
      </c>
      <c r="AJ367" s="6">
        <f>mgL!AJ367/65.39</f>
        <v>0</v>
      </c>
      <c r="AK367" s="6">
        <f>mgL!AK367/112.411</f>
        <v>0</v>
      </c>
      <c r="AL367" s="10">
        <f>mgL!AL367/(2*15.999)</f>
        <v>0</v>
      </c>
      <c r="AM367" s="10">
        <f>mgL!AM367/(12.011+2*15.999)</f>
        <v>0</v>
      </c>
      <c r="AN367" s="10">
        <f>mgL!AN367/(2*1.008+32.066)</f>
        <v>0</v>
      </c>
      <c r="AO367" s="10">
        <f>mgL!AO367/(12.011+4*1.008)</f>
        <v>0</v>
      </c>
      <c r="AP367" s="11" t="str">
        <f t="shared" si="12"/>
        <v>G*-FeMIX</v>
      </c>
      <c r="AQ367" s="3">
        <f t="shared" si="13"/>
        <v>0</v>
      </c>
    </row>
    <row r="368" spans="1:43" x14ac:dyDescent="0.25">
      <c r="A368" s="3">
        <f>mgL!A368</f>
        <v>365</v>
      </c>
      <c r="B368" s="3">
        <f>mgL!B368</f>
        <v>0</v>
      </c>
      <c r="C368" s="3">
        <f>mgL!C368</f>
        <v>0</v>
      </c>
      <c r="D368" s="3">
        <f>mgL!D368</f>
        <v>0</v>
      </c>
      <c r="E368" s="3">
        <f>mgL!E368</f>
        <v>0</v>
      </c>
      <c r="F368" s="3">
        <f>mgL!F368</f>
        <v>0</v>
      </c>
      <c r="G368" s="3">
        <f>mgL!G368</f>
        <v>0</v>
      </c>
      <c r="H368" s="3">
        <f>mgL!H368</f>
        <v>0</v>
      </c>
      <c r="I368" s="3">
        <f>mgL!I368</f>
        <v>0</v>
      </c>
      <c r="J368" s="3">
        <f>mgL!J368</f>
        <v>0</v>
      </c>
      <c r="K368" s="3">
        <f>mgL!K368</f>
        <v>0</v>
      </c>
      <c r="L368" s="3">
        <f>mgL!L368</f>
        <v>0</v>
      </c>
      <c r="M368" s="3">
        <f>IF(mgL!M368=0,7,mgL!M368)</f>
        <v>7</v>
      </c>
      <c r="N368" s="3">
        <f>IF(mgL!N368&lt;0.1,10,mgL!N368)</f>
        <v>10</v>
      </c>
      <c r="O368" s="4">
        <f>mgL!O368/22.989</f>
        <v>0</v>
      </c>
      <c r="P368" s="4">
        <f>mgL!P368/39.098</f>
        <v>0</v>
      </c>
      <c r="Q368" s="4">
        <f>mgL!Q368/24.305</f>
        <v>0</v>
      </c>
      <c r="R368" s="4">
        <f>mgL!R368/40.078</f>
        <v>0</v>
      </c>
      <c r="S368" s="4">
        <f>mgL!S368/(14.007+4*1.008)</f>
        <v>0</v>
      </c>
      <c r="T368" s="5">
        <f>mgL!T368/35.453</f>
        <v>0</v>
      </c>
      <c r="U368" s="5">
        <f>mgL!U368/(1.008+12.011+3*15.999)</f>
        <v>0</v>
      </c>
      <c r="V368" s="5">
        <f>mgL!V368/(12.011+3*15.999)</f>
        <v>0</v>
      </c>
      <c r="W368" s="5">
        <f>mgL!W368/(32.066+4*15.999)</f>
        <v>0</v>
      </c>
      <c r="X368" s="5">
        <f>mgL!X368/(14.007+3*15.999)</f>
        <v>0</v>
      </c>
      <c r="Y368" s="6">
        <f>mgL!Y368/(14.007+2*15.999)</f>
        <v>0</v>
      </c>
      <c r="Z368" s="6">
        <f>mgL!Z368/55.847</f>
        <v>0</v>
      </c>
      <c r="AA368" s="6">
        <f>mgL!AA368/54.931</f>
        <v>0</v>
      </c>
      <c r="AB368" s="6">
        <f>mgL!AB368/26.982</f>
        <v>0</v>
      </c>
      <c r="AC368" s="6">
        <f>mgL!AC368/(28.086+2*15.999)</f>
        <v>0</v>
      </c>
      <c r="AD368" s="6">
        <f>mgL!AD368/(30.974+4*15.999)</f>
        <v>0</v>
      </c>
      <c r="AE368" s="6">
        <f>mgL!AE368/30.974</f>
        <v>0</v>
      </c>
      <c r="AF368" s="6">
        <f>mgL!AF368/12.011</f>
        <v>0</v>
      </c>
      <c r="AG368" s="6">
        <f>mgL!AG368/18.998</f>
        <v>0</v>
      </c>
      <c r="AH368" s="6">
        <f>mgL!AH368/(32.066+1.008)</f>
        <v>0</v>
      </c>
      <c r="AI368" s="6">
        <f>mgL!AI368/207.2</f>
        <v>0</v>
      </c>
      <c r="AJ368" s="6">
        <f>mgL!AJ368/65.39</f>
        <v>0</v>
      </c>
      <c r="AK368" s="6">
        <f>mgL!AK368/112.411</f>
        <v>0</v>
      </c>
      <c r="AL368" s="10">
        <f>mgL!AL368/(2*15.999)</f>
        <v>0</v>
      </c>
      <c r="AM368" s="10">
        <f>mgL!AM368/(12.011+2*15.999)</f>
        <v>0</v>
      </c>
      <c r="AN368" s="10">
        <f>mgL!AN368/(2*1.008+32.066)</f>
        <v>0</v>
      </c>
      <c r="AO368" s="10">
        <f>mgL!AO368/(12.011+4*1.008)</f>
        <v>0</v>
      </c>
      <c r="AP368" s="11" t="str">
        <f t="shared" si="12"/>
        <v>G*-FeMIX</v>
      </c>
      <c r="AQ368" s="3">
        <f t="shared" si="13"/>
        <v>0</v>
      </c>
    </row>
    <row r="369" spans="1:43" x14ac:dyDescent="0.25">
      <c r="A369" s="3">
        <f>mgL!A369</f>
        <v>366</v>
      </c>
      <c r="B369" s="3">
        <f>mgL!B369</f>
        <v>0</v>
      </c>
      <c r="C369" s="3">
        <f>mgL!C369</f>
        <v>0</v>
      </c>
      <c r="D369" s="3">
        <f>mgL!D369</f>
        <v>0</v>
      </c>
      <c r="E369" s="3">
        <f>mgL!E369</f>
        <v>0</v>
      </c>
      <c r="F369" s="3">
        <f>mgL!F369</f>
        <v>0</v>
      </c>
      <c r="G369" s="3">
        <f>mgL!G369</f>
        <v>0</v>
      </c>
      <c r="H369" s="3">
        <f>mgL!H369</f>
        <v>0</v>
      </c>
      <c r="I369" s="3">
        <f>mgL!I369</f>
        <v>0</v>
      </c>
      <c r="J369" s="3">
        <f>mgL!J369</f>
        <v>0</v>
      </c>
      <c r="K369" s="3">
        <f>mgL!K369</f>
        <v>0</v>
      </c>
      <c r="L369" s="3">
        <f>mgL!L369</f>
        <v>0</v>
      </c>
      <c r="M369" s="3">
        <f>IF(mgL!M369=0,7,mgL!M369)</f>
        <v>7</v>
      </c>
      <c r="N369" s="3">
        <f>IF(mgL!N369&lt;0.1,10,mgL!N369)</f>
        <v>10</v>
      </c>
      <c r="O369" s="4">
        <f>mgL!O369/22.989</f>
        <v>0</v>
      </c>
      <c r="P369" s="4">
        <f>mgL!P369/39.098</f>
        <v>0</v>
      </c>
      <c r="Q369" s="4">
        <f>mgL!Q369/24.305</f>
        <v>0</v>
      </c>
      <c r="R369" s="4">
        <f>mgL!R369/40.078</f>
        <v>0</v>
      </c>
      <c r="S369" s="4">
        <f>mgL!S369/(14.007+4*1.008)</f>
        <v>0</v>
      </c>
      <c r="T369" s="5">
        <f>mgL!T369/35.453</f>
        <v>0</v>
      </c>
      <c r="U369" s="5">
        <f>mgL!U369/(1.008+12.011+3*15.999)</f>
        <v>0</v>
      </c>
      <c r="V369" s="5">
        <f>mgL!V369/(12.011+3*15.999)</f>
        <v>0</v>
      </c>
      <c r="W369" s="5">
        <f>mgL!W369/(32.066+4*15.999)</f>
        <v>0</v>
      </c>
      <c r="X369" s="5">
        <f>mgL!X369/(14.007+3*15.999)</f>
        <v>0</v>
      </c>
      <c r="Y369" s="6">
        <f>mgL!Y369/(14.007+2*15.999)</f>
        <v>0</v>
      </c>
      <c r="Z369" s="6">
        <f>mgL!Z369/55.847</f>
        <v>0</v>
      </c>
      <c r="AA369" s="6">
        <f>mgL!AA369/54.931</f>
        <v>0</v>
      </c>
      <c r="AB369" s="6">
        <f>mgL!AB369/26.982</f>
        <v>0</v>
      </c>
      <c r="AC369" s="6">
        <f>mgL!AC369/(28.086+2*15.999)</f>
        <v>0</v>
      </c>
      <c r="AD369" s="6">
        <f>mgL!AD369/(30.974+4*15.999)</f>
        <v>0</v>
      </c>
      <c r="AE369" s="6">
        <f>mgL!AE369/30.974</f>
        <v>0</v>
      </c>
      <c r="AF369" s="6">
        <f>mgL!AF369/12.011</f>
        <v>0</v>
      </c>
      <c r="AG369" s="6">
        <f>mgL!AG369/18.998</f>
        <v>0</v>
      </c>
      <c r="AH369" s="6">
        <f>mgL!AH369/(32.066+1.008)</f>
        <v>0</v>
      </c>
      <c r="AI369" s="6">
        <f>mgL!AI369/207.2</f>
        <v>0</v>
      </c>
      <c r="AJ369" s="6">
        <f>mgL!AJ369/65.39</f>
        <v>0</v>
      </c>
      <c r="AK369" s="6">
        <f>mgL!AK369/112.411</f>
        <v>0</v>
      </c>
      <c r="AL369" s="10">
        <f>mgL!AL369/(2*15.999)</f>
        <v>0</v>
      </c>
      <c r="AM369" s="10">
        <f>mgL!AM369/(12.011+2*15.999)</f>
        <v>0</v>
      </c>
      <c r="AN369" s="10">
        <f>mgL!AN369/(2*1.008+32.066)</f>
        <v>0</v>
      </c>
      <c r="AO369" s="10">
        <f>mgL!AO369/(12.011+4*1.008)</f>
        <v>0</v>
      </c>
      <c r="AP369" s="11" t="str">
        <f t="shared" si="12"/>
        <v>G*-FeMIX</v>
      </c>
      <c r="AQ369" s="3">
        <f t="shared" si="13"/>
        <v>0</v>
      </c>
    </row>
    <row r="370" spans="1:43" x14ac:dyDescent="0.25">
      <c r="A370" s="3">
        <f>mgL!A370</f>
        <v>367</v>
      </c>
      <c r="B370" s="3">
        <f>mgL!B370</f>
        <v>0</v>
      </c>
      <c r="C370" s="3">
        <f>mgL!C370</f>
        <v>0</v>
      </c>
      <c r="D370" s="3">
        <f>mgL!D370</f>
        <v>0</v>
      </c>
      <c r="E370" s="3">
        <f>mgL!E370</f>
        <v>0</v>
      </c>
      <c r="F370" s="3">
        <f>mgL!F370</f>
        <v>0</v>
      </c>
      <c r="G370" s="3">
        <f>mgL!G370</f>
        <v>0</v>
      </c>
      <c r="H370" s="3">
        <f>mgL!H370</f>
        <v>0</v>
      </c>
      <c r="I370" s="3">
        <f>mgL!I370</f>
        <v>0</v>
      </c>
      <c r="J370" s="3">
        <f>mgL!J370</f>
        <v>0</v>
      </c>
      <c r="K370" s="3">
        <f>mgL!K370</f>
        <v>0</v>
      </c>
      <c r="L370" s="3">
        <f>mgL!L370</f>
        <v>0</v>
      </c>
      <c r="M370" s="3">
        <f>IF(mgL!M370=0,7,mgL!M370)</f>
        <v>7</v>
      </c>
      <c r="N370" s="3">
        <f>IF(mgL!N370&lt;0.1,10,mgL!N370)</f>
        <v>10</v>
      </c>
      <c r="O370" s="4">
        <f>mgL!O370/22.989</f>
        <v>0</v>
      </c>
      <c r="P370" s="4">
        <f>mgL!P370/39.098</f>
        <v>0</v>
      </c>
      <c r="Q370" s="4">
        <f>mgL!Q370/24.305</f>
        <v>0</v>
      </c>
      <c r="R370" s="4">
        <f>mgL!R370/40.078</f>
        <v>0</v>
      </c>
      <c r="S370" s="4">
        <f>mgL!S370/(14.007+4*1.008)</f>
        <v>0</v>
      </c>
      <c r="T370" s="5">
        <f>mgL!T370/35.453</f>
        <v>0</v>
      </c>
      <c r="U370" s="5">
        <f>mgL!U370/(1.008+12.011+3*15.999)</f>
        <v>0</v>
      </c>
      <c r="V370" s="5">
        <f>mgL!V370/(12.011+3*15.999)</f>
        <v>0</v>
      </c>
      <c r="W370" s="5">
        <f>mgL!W370/(32.066+4*15.999)</f>
        <v>0</v>
      </c>
      <c r="X370" s="5">
        <f>mgL!X370/(14.007+3*15.999)</f>
        <v>0</v>
      </c>
      <c r="Y370" s="6">
        <f>mgL!Y370/(14.007+2*15.999)</f>
        <v>0</v>
      </c>
      <c r="Z370" s="6">
        <f>mgL!Z370/55.847</f>
        <v>0</v>
      </c>
      <c r="AA370" s="6">
        <f>mgL!AA370/54.931</f>
        <v>0</v>
      </c>
      <c r="AB370" s="6">
        <f>mgL!AB370/26.982</f>
        <v>0</v>
      </c>
      <c r="AC370" s="6">
        <f>mgL!AC370/(28.086+2*15.999)</f>
        <v>0</v>
      </c>
      <c r="AD370" s="6">
        <f>mgL!AD370/(30.974+4*15.999)</f>
        <v>0</v>
      </c>
      <c r="AE370" s="6">
        <f>mgL!AE370/30.974</f>
        <v>0</v>
      </c>
      <c r="AF370" s="6">
        <f>mgL!AF370/12.011</f>
        <v>0</v>
      </c>
      <c r="AG370" s="6">
        <f>mgL!AG370/18.998</f>
        <v>0</v>
      </c>
      <c r="AH370" s="6">
        <f>mgL!AH370/(32.066+1.008)</f>
        <v>0</v>
      </c>
      <c r="AI370" s="6">
        <f>mgL!AI370/207.2</f>
        <v>0</v>
      </c>
      <c r="AJ370" s="6">
        <f>mgL!AJ370/65.39</f>
        <v>0</v>
      </c>
      <c r="AK370" s="6">
        <f>mgL!AK370/112.411</f>
        <v>0</v>
      </c>
      <c r="AL370" s="10">
        <f>mgL!AL370/(2*15.999)</f>
        <v>0</v>
      </c>
      <c r="AM370" s="10">
        <f>mgL!AM370/(12.011+2*15.999)</f>
        <v>0</v>
      </c>
      <c r="AN370" s="10">
        <f>mgL!AN370/(2*1.008+32.066)</f>
        <v>0</v>
      </c>
      <c r="AO370" s="10">
        <f>mgL!AO370/(12.011+4*1.008)</f>
        <v>0</v>
      </c>
      <c r="AP370" s="11" t="str">
        <f t="shared" si="12"/>
        <v>G*-FeMIX</v>
      </c>
      <c r="AQ370" s="3">
        <f t="shared" si="13"/>
        <v>0</v>
      </c>
    </row>
    <row r="371" spans="1:43" x14ac:dyDescent="0.25">
      <c r="A371" s="3">
        <f>mgL!A371</f>
        <v>368</v>
      </c>
      <c r="B371" s="3">
        <f>mgL!B371</f>
        <v>0</v>
      </c>
      <c r="C371" s="3">
        <f>mgL!C371</f>
        <v>0</v>
      </c>
      <c r="D371" s="3">
        <f>mgL!D371</f>
        <v>0</v>
      </c>
      <c r="E371" s="3">
        <f>mgL!E371</f>
        <v>0</v>
      </c>
      <c r="F371" s="3">
        <f>mgL!F371</f>
        <v>0</v>
      </c>
      <c r="G371" s="3">
        <f>mgL!G371</f>
        <v>0</v>
      </c>
      <c r="H371" s="3">
        <f>mgL!H371</f>
        <v>0</v>
      </c>
      <c r="I371" s="3">
        <f>mgL!I371</f>
        <v>0</v>
      </c>
      <c r="J371" s="3">
        <f>mgL!J371</f>
        <v>0</v>
      </c>
      <c r="K371" s="3">
        <f>mgL!K371</f>
        <v>0</v>
      </c>
      <c r="L371" s="3">
        <f>mgL!L371</f>
        <v>0</v>
      </c>
      <c r="M371" s="3">
        <f>IF(mgL!M371=0,7,mgL!M371)</f>
        <v>7</v>
      </c>
      <c r="N371" s="3">
        <f>IF(mgL!N371&lt;0.1,10,mgL!N371)</f>
        <v>10</v>
      </c>
      <c r="O371" s="4">
        <f>mgL!O371/22.989</f>
        <v>0</v>
      </c>
      <c r="P371" s="4">
        <f>mgL!P371/39.098</f>
        <v>0</v>
      </c>
      <c r="Q371" s="4">
        <f>mgL!Q371/24.305</f>
        <v>0</v>
      </c>
      <c r="R371" s="4">
        <f>mgL!R371/40.078</f>
        <v>0</v>
      </c>
      <c r="S371" s="4">
        <f>mgL!S371/(14.007+4*1.008)</f>
        <v>0</v>
      </c>
      <c r="T371" s="5">
        <f>mgL!T371/35.453</f>
        <v>0</v>
      </c>
      <c r="U371" s="5">
        <f>mgL!U371/(1.008+12.011+3*15.999)</f>
        <v>0</v>
      </c>
      <c r="V371" s="5">
        <f>mgL!V371/(12.011+3*15.999)</f>
        <v>0</v>
      </c>
      <c r="W371" s="5">
        <f>mgL!W371/(32.066+4*15.999)</f>
        <v>0</v>
      </c>
      <c r="X371" s="5">
        <f>mgL!X371/(14.007+3*15.999)</f>
        <v>0</v>
      </c>
      <c r="Y371" s="6">
        <f>mgL!Y371/(14.007+2*15.999)</f>
        <v>0</v>
      </c>
      <c r="Z371" s="6">
        <f>mgL!Z371/55.847</f>
        <v>0</v>
      </c>
      <c r="AA371" s="6">
        <f>mgL!AA371/54.931</f>
        <v>0</v>
      </c>
      <c r="AB371" s="6">
        <f>mgL!AB371/26.982</f>
        <v>0</v>
      </c>
      <c r="AC371" s="6">
        <f>mgL!AC371/(28.086+2*15.999)</f>
        <v>0</v>
      </c>
      <c r="AD371" s="6">
        <f>mgL!AD371/(30.974+4*15.999)</f>
        <v>0</v>
      </c>
      <c r="AE371" s="6">
        <f>mgL!AE371/30.974</f>
        <v>0</v>
      </c>
      <c r="AF371" s="6">
        <f>mgL!AF371/12.011</f>
        <v>0</v>
      </c>
      <c r="AG371" s="6">
        <f>mgL!AG371/18.998</f>
        <v>0</v>
      </c>
      <c r="AH371" s="6">
        <f>mgL!AH371/(32.066+1.008)</f>
        <v>0</v>
      </c>
      <c r="AI371" s="6">
        <f>mgL!AI371/207.2</f>
        <v>0</v>
      </c>
      <c r="AJ371" s="6">
        <f>mgL!AJ371/65.39</f>
        <v>0</v>
      </c>
      <c r="AK371" s="6">
        <f>mgL!AK371/112.411</f>
        <v>0</v>
      </c>
      <c r="AL371" s="10">
        <f>mgL!AL371/(2*15.999)</f>
        <v>0</v>
      </c>
      <c r="AM371" s="10">
        <f>mgL!AM371/(12.011+2*15.999)</f>
        <v>0</v>
      </c>
      <c r="AN371" s="10">
        <f>mgL!AN371/(2*1.008+32.066)</f>
        <v>0</v>
      </c>
      <c r="AO371" s="10">
        <f>mgL!AO371/(12.011+4*1.008)</f>
        <v>0</v>
      </c>
      <c r="AP371" s="11" t="str">
        <f t="shared" si="12"/>
        <v>G*-FeMIX</v>
      </c>
      <c r="AQ371" s="3">
        <f t="shared" si="13"/>
        <v>0</v>
      </c>
    </row>
    <row r="372" spans="1:43" x14ac:dyDescent="0.25">
      <c r="A372" s="3">
        <f>mgL!A372</f>
        <v>369</v>
      </c>
      <c r="B372" s="3">
        <f>mgL!B372</f>
        <v>0</v>
      </c>
      <c r="C372" s="3">
        <f>mgL!C372</f>
        <v>0</v>
      </c>
      <c r="D372" s="3">
        <f>mgL!D372</f>
        <v>0</v>
      </c>
      <c r="E372" s="3">
        <f>mgL!E372</f>
        <v>0</v>
      </c>
      <c r="F372" s="3">
        <f>mgL!F372</f>
        <v>0</v>
      </c>
      <c r="G372" s="3">
        <f>mgL!G372</f>
        <v>0</v>
      </c>
      <c r="H372" s="3">
        <f>mgL!H372</f>
        <v>0</v>
      </c>
      <c r="I372" s="3">
        <f>mgL!I372</f>
        <v>0</v>
      </c>
      <c r="J372" s="3">
        <f>mgL!J372</f>
        <v>0</v>
      </c>
      <c r="K372" s="3">
        <f>mgL!K372</f>
        <v>0</v>
      </c>
      <c r="L372" s="3">
        <f>mgL!L372</f>
        <v>0</v>
      </c>
      <c r="M372" s="3">
        <f>IF(mgL!M372=0,7,mgL!M372)</f>
        <v>7</v>
      </c>
      <c r="N372" s="3">
        <f>IF(mgL!N372&lt;0.1,10,mgL!N372)</f>
        <v>10</v>
      </c>
      <c r="O372" s="4">
        <f>mgL!O372/22.989</f>
        <v>0</v>
      </c>
      <c r="P372" s="4">
        <f>mgL!P372/39.098</f>
        <v>0</v>
      </c>
      <c r="Q372" s="4">
        <f>mgL!Q372/24.305</f>
        <v>0</v>
      </c>
      <c r="R372" s="4">
        <f>mgL!R372/40.078</f>
        <v>0</v>
      </c>
      <c r="S372" s="4">
        <f>mgL!S372/(14.007+4*1.008)</f>
        <v>0</v>
      </c>
      <c r="T372" s="5">
        <f>mgL!T372/35.453</f>
        <v>0</v>
      </c>
      <c r="U372" s="5">
        <f>mgL!U372/(1.008+12.011+3*15.999)</f>
        <v>0</v>
      </c>
      <c r="V372" s="5">
        <f>mgL!V372/(12.011+3*15.999)</f>
        <v>0</v>
      </c>
      <c r="W372" s="5">
        <f>mgL!W372/(32.066+4*15.999)</f>
        <v>0</v>
      </c>
      <c r="X372" s="5">
        <f>mgL!X372/(14.007+3*15.999)</f>
        <v>0</v>
      </c>
      <c r="Y372" s="6">
        <f>mgL!Y372/(14.007+2*15.999)</f>
        <v>0</v>
      </c>
      <c r="Z372" s="6">
        <f>mgL!Z372/55.847</f>
        <v>0</v>
      </c>
      <c r="AA372" s="6">
        <f>mgL!AA372/54.931</f>
        <v>0</v>
      </c>
      <c r="AB372" s="6">
        <f>mgL!AB372/26.982</f>
        <v>0</v>
      </c>
      <c r="AC372" s="6">
        <f>mgL!AC372/(28.086+2*15.999)</f>
        <v>0</v>
      </c>
      <c r="AD372" s="6">
        <f>mgL!AD372/(30.974+4*15.999)</f>
        <v>0</v>
      </c>
      <c r="AE372" s="6">
        <f>mgL!AE372/30.974</f>
        <v>0</v>
      </c>
      <c r="AF372" s="6">
        <f>mgL!AF372/12.011</f>
        <v>0</v>
      </c>
      <c r="AG372" s="6">
        <f>mgL!AG372/18.998</f>
        <v>0</v>
      </c>
      <c r="AH372" s="6">
        <f>mgL!AH372/(32.066+1.008)</f>
        <v>0</v>
      </c>
      <c r="AI372" s="6">
        <f>mgL!AI372/207.2</f>
        <v>0</v>
      </c>
      <c r="AJ372" s="6">
        <f>mgL!AJ372/65.39</f>
        <v>0</v>
      </c>
      <c r="AK372" s="6">
        <f>mgL!AK372/112.411</f>
        <v>0</v>
      </c>
      <c r="AL372" s="10">
        <f>mgL!AL372/(2*15.999)</f>
        <v>0</v>
      </c>
      <c r="AM372" s="10">
        <f>mgL!AM372/(12.011+2*15.999)</f>
        <v>0</v>
      </c>
      <c r="AN372" s="10">
        <f>mgL!AN372/(2*1.008+32.066)</f>
        <v>0</v>
      </c>
      <c r="AO372" s="10">
        <f>mgL!AO372/(12.011+4*1.008)</f>
        <v>0</v>
      </c>
      <c r="AP372" s="11" t="str">
        <f t="shared" si="12"/>
        <v>G*-FeMIX</v>
      </c>
      <c r="AQ372" s="3">
        <f t="shared" si="13"/>
        <v>0</v>
      </c>
    </row>
    <row r="373" spans="1:43" x14ac:dyDescent="0.25">
      <c r="A373" s="3">
        <f>mgL!A373</f>
        <v>370</v>
      </c>
      <c r="B373" s="3">
        <f>mgL!B373</f>
        <v>0</v>
      </c>
      <c r="C373" s="3">
        <f>mgL!C373</f>
        <v>0</v>
      </c>
      <c r="D373" s="3">
        <f>mgL!D373</f>
        <v>0</v>
      </c>
      <c r="E373" s="3">
        <f>mgL!E373</f>
        <v>0</v>
      </c>
      <c r="F373" s="3">
        <f>mgL!F373</f>
        <v>0</v>
      </c>
      <c r="G373" s="3">
        <f>mgL!G373</f>
        <v>0</v>
      </c>
      <c r="H373" s="3">
        <f>mgL!H373</f>
        <v>0</v>
      </c>
      <c r="I373" s="3">
        <f>mgL!I373</f>
        <v>0</v>
      </c>
      <c r="J373" s="3">
        <f>mgL!J373</f>
        <v>0</v>
      </c>
      <c r="K373" s="3">
        <f>mgL!K373</f>
        <v>0</v>
      </c>
      <c r="L373" s="3">
        <f>mgL!L373</f>
        <v>0</v>
      </c>
      <c r="M373" s="3">
        <f>IF(mgL!M373=0,7,mgL!M373)</f>
        <v>7</v>
      </c>
      <c r="N373" s="3">
        <f>IF(mgL!N373&lt;0.1,10,mgL!N373)</f>
        <v>10</v>
      </c>
      <c r="O373" s="4">
        <f>mgL!O373/22.989</f>
        <v>0</v>
      </c>
      <c r="P373" s="4">
        <f>mgL!P373/39.098</f>
        <v>0</v>
      </c>
      <c r="Q373" s="4">
        <f>mgL!Q373/24.305</f>
        <v>0</v>
      </c>
      <c r="R373" s="4">
        <f>mgL!R373/40.078</f>
        <v>0</v>
      </c>
      <c r="S373" s="4">
        <f>mgL!S373/(14.007+4*1.008)</f>
        <v>0</v>
      </c>
      <c r="T373" s="5">
        <f>mgL!T373/35.453</f>
        <v>0</v>
      </c>
      <c r="U373" s="5">
        <f>mgL!U373/(1.008+12.011+3*15.999)</f>
        <v>0</v>
      </c>
      <c r="V373" s="5">
        <f>mgL!V373/(12.011+3*15.999)</f>
        <v>0</v>
      </c>
      <c r="W373" s="5">
        <f>mgL!W373/(32.066+4*15.999)</f>
        <v>0</v>
      </c>
      <c r="X373" s="5">
        <f>mgL!X373/(14.007+3*15.999)</f>
        <v>0</v>
      </c>
      <c r="Y373" s="6">
        <f>mgL!Y373/(14.007+2*15.999)</f>
        <v>0</v>
      </c>
      <c r="Z373" s="6">
        <f>mgL!Z373/55.847</f>
        <v>0</v>
      </c>
      <c r="AA373" s="6">
        <f>mgL!AA373/54.931</f>
        <v>0</v>
      </c>
      <c r="AB373" s="6">
        <f>mgL!AB373/26.982</f>
        <v>0</v>
      </c>
      <c r="AC373" s="6">
        <f>mgL!AC373/(28.086+2*15.999)</f>
        <v>0</v>
      </c>
      <c r="AD373" s="6">
        <f>mgL!AD373/(30.974+4*15.999)</f>
        <v>0</v>
      </c>
      <c r="AE373" s="6">
        <f>mgL!AE373/30.974</f>
        <v>0</v>
      </c>
      <c r="AF373" s="6">
        <f>mgL!AF373/12.011</f>
        <v>0</v>
      </c>
      <c r="AG373" s="6">
        <f>mgL!AG373/18.998</f>
        <v>0</v>
      </c>
      <c r="AH373" s="6">
        <f>mgL!AH373/(32.066+1.008)</f>
        <v>0</v>
      </c>
      <c r="AI373" s="6">
        <f>mgL!AI373/207.2</f>
        <v>0</v>
      </c>
      <c r="AJ373" s="6">
        <f>mgL!AJ373/65.39</f>
        <v>0</v>
      </c>
      <c r="AK373" s="6">
        <f>mgL!AK373/112.411</f>
        <v>0</v>
      </c>
      <c r="AL373" s="10">
        <f>mgL!AL373/(2*15.999)</f>
        <v>0</v>
      </c>
      <c r="AM373" s="10">
        <f>mgL!AM373/(12.011+2*15.999)</f>
        <v>0</v>
      </c>
      <c r="AN373" s="10">
        <f>mgL!AN373/(2*1.008+32.066)</f>
        <v>0</v>
      </c>
      <c r="AO373" s="10">
        <f>mgL!AO373/(12.011+4*1.008)</f>
        <v>0</v>
      </c>
      <c r="AP373" s="11" t="str">
        <f t="shared" si="12"/>
        <v>G*-FeMIX</v>
      </c>
      <c r="AQ373" s="3">
        <f t="shared" si="13"/>
        <v>0</v>
      </c>
    </row>
    <row r="374" spans="1:43" x14ac:dyDescent="0.25">
      <c r="A374" s="3">
        <f>mgL!A374</f>
        <v>371</v>
      </c>
      <c r="B374" s="3">
        <f>mgL!B374</f>
        <v>0</v>
      </c>
      <c r="C374" s="3">
        <f>mgL!C374</f>
        <v>0</v>
      </c>
      <c r="D374" s="3">
        <f>mgL!D374</f>
        <v>0</v>
      </c>
      <c r="E374" s="3">
        <f>mgL!E374</f>
        <v>0</v>
      </c>
      <c r="F374" s="3">
        <f>mgL!F374</f>
        <v>0</v>
      </c>
      <c r="G374" s="3">
        <f>mgL!G374</f>
        <v>0</v>
      </c>
      <c r="H374" s="3">
        <f>mgL!H374</f>
        <v>0</v>
      </c>
      <c r="I374" s="3">
        <f>mgL!I374</f>
        <v>0</v>
      </c>
      <c r="J374" s="3">
        <f>mgL!J374</f>
        <v>0</v>
      </c>
      <c r="K374" s="3">
        <f>mgL!K374</f>
        <v>0</v>
      </c>
      <c r="L374" s="3">
        <f>mgL!L374</f>
        <v>0</v>
      </c>
      <c r="M374" s="3">
        <f>IF(mgL!M374=0,7,mgL!M374)</f>
        <v>7</v>
      </c>
      <c r="N374" s="3">
        <f>IF(mgL!N374&lt;0.1,10,mgL!N374)</f>
        <v>10</v>
      </c>
      <c r="O374" s="4">
        <f>mgL!O374/22.989</f>
        <v>0</v>
      </c>
      <c r="P374" s="4">
        <f>mgL!P374/39.098</f>
        <v>0</v>
      </c>
      <c r="Q374" s="4">
        <f>mgL!Q374/24.305</f>
        <v>0</v>
      </c>
      <c r="R374" s="4">
        <f>mgL!R374/40.078</f>
        <v>0</v>
      </c>
      <c r="S374" s="4">
        <f>mgL!S374/(14.007+4*1.008)</f>
        <v>0</v>
      </c>
      <c r="T374" s="5">
        <f>mgL!T374/35.453</f>
        <v>0</v>
      </c>
      <c r="U374" s="5">
        <f>mgL!U374/(1.008+12.011+3*15.999)</f>
        <v>0</v>
      </c>
      <c r="V374" s="5">
        <f>mgL!V374/(12.011+3*15.999)</f>
        <v>0</v>
      </c>
      <c r="W374" s="5">
        <f>mgL!W374/(32.066+4*15.999)</f>
        <v>0</v>
      </c>
      <c r="X374" s="5">
        <f>mgL!X374/(14.007+3*15.999)</f>
        <v>0</v>
      </c>
      <c r="Y374" s="6">
        <f>mgL!Y374/(14.007+2*15.999)</f>
        <v>0</v>
      </c>
      <c r="Z374" s="6">
        <f>mgL!Z374/55.847</f>
        <v>0</v>
      </c>
      <c r="AA374" s="6">
        <f>mgL!AA374/54.931</f>
        <v>0</v>
      </c>
      <c r="AB374" s="6">
        <f>mgL!AB374/26.982</f>
        <v>0</v>
      </c>
      <c r="AC374" s="6">
        <f>mgL!AC374/(28.086+2*15.999)</f>
        <v>0</v>
      </c>
      <c r="AD374" s="6">
        <f>mgL!AD374/(30.974+4*15.999)</f>
        <v>0</v>
      </c>
      <c r="AE374" s="6">
        <f>mgL!AE374/30.974</f>
        <v>0</v>
      </c>
      <c r="AF374" s="6">
        <f>mgL!AF374/12.011</f>
        <v>0</v>
      </c>
      <c r="AG374" s="6">
        <f>mgL!AG374/18.998</f>
        <v>0</v>
      </c>
      <c r="AH374" s="6">
        <f>mgL!AH374/(32.066+1.008)</f>
        <v>0</v>
      </c>
      <c r="AI374" s="6">
        <f>mgL!AI374/207.2</f>
        <v>0</v>
      </c>
      <c r="AJ374" s="6">
        <f>mgL!AJ374/65.39</f>
        <v>0</v>
      </c>
      <c r="AK374" s="6">
        <f>mgL!AK374/112.411</f>
        <v>0</v>
      </c>
      <c r="AL374" s="10">
        <f>mgL!AL374/(2*15.999)</f>
        <v>0</v>
      </c>
      <c r="AM374" s="10">
        <f>mgL!AM374/(12.011+2*15.999)</f>
        <v>0</v>
      </c>
      <c r="AN374" s="10">
        <f>mgL!AN374/(2*1.008+32.066)</f>
        <v>0</v>
      </c>
      <c r="AO374" s="10">
        <f>mgL!AO374/(12.011+4*1.008)</f>
        <v>0</v>
      </c>
      <c r="AP374" s="11" t="str">
        <f t="shared" si="12"/>
        <v>G*-FeMIX</v>
      </c>
      <c r="AQ374" s="3">
        <f t="shared" si="13"/>
        <v>0</v>
      </c>
    </row>
    <row r="375" spans="1:43" x14ac:dyDescent="0.25">
      <c r="A375" s="3">
        <f>mgL!A375</f>
        <v>372</v>
      </c>
      <c r="B375" s="3">
        <f>mgL!B375</f>
        <v>0</v>
      </c>
      <c r="C375" s="3">
        <f>mgL!C375</f>
        <v>0</v>
      </c>
      <c r="D375" s="3">
        <f>mgL!D375</f>
        <v>0</v>
      </c>
      <c r="E375" s="3">
        <f>mgL!E375</f>
        <v>0</v>
      </c>
      <c r="F375" s="3">
        <f>mgL!F375</f>
        <v>0</v>
      </c>
      <c r="G375" s="3">
        <f>mgL!G375</f>
        <v>0</v>
      </c>
      <c r="H375" s="3">
        <f>mgL!H375</f>
        <v>0</v>
      </c>
      <c r="I375" s="3">
        <f>mgL!I375</f>
        <v>0</v>
      </c>
      <c r="J375" s="3">
        <f>mgL!J375</f>
        <v>0</v>
      </c>
      <c r="K375" s="3">
        <f>mgL!K375</f>
        <v>0</v>
      </c>
      <c r="L375" s="3">
        <f>mgL!L375</f>
        <v>0</v>
      </c>
      <c r="M375" s="3">
        <f>IF(mgL!M375=0,7,mgL!M375)</f>
        <v>7</v>
      </c>
      <c r="N375" s="3">
        <f>IF(mgL!N375&lt;0.1,10,mgL!N375)</f>
        <v>10</v>
      </c>
      <c r="O375" s="4">
        <f>mgL!O375/22.989</f>
        <v>0</v>
      </c>
      <c r="P375" s="4">
        <f>mgL!P375/39.098</f>
        <v>0</v>
      </c>
      <c r="Q375" s="4">
        <f>mgL!Q375/24.305</f>
        <v>0</v>
      </c>
      <c r="R375" s="4">
        <f>mgL!R375/40.078</f>
        <v>0</v>
      </c>
      <c r="S375" s="4">
        <f>mgL!S375/(14.007+4*1.008)</f>
        <v>0</v>
      </c>
      <c r="T375" s="5">
        <f>mgL!T375/35.453</f>
        <v>0</v>
      </c>
      <c r="U375" s="5">
        <f>mgL!U375/(1.008+12.011+3*15.999)</f>
        <v>0</v>
      </c>
      <c r="V375" s="5">
        <f>mgL!V375/(12.011+3*15.999)</f>
        <v>0</v>
      </c>
      <c r="W375" s="5">
        <f>mgL!W375/(32.066+4*15.999)</f>
        <v>0</v>
      </c>
      <c r="X375" s="5">
        <f>mgL!X375/(14.007+3*15.999)</f>
        <v>0</v>
      </c>
      <c r="Y375" s="6">
        <f>mgL!Y375/(14.007+2*15.999)</f>
        <v>0</v>
      </c>
      <c r="Z375" s="6">
        <f>mgL!Z375/55.847</f>
        <v>0</v>
      </c>
      <c r="AA375" s="6">
        <f>mgL!AA375/54.931</f>
        <v>0</v>
      </c>
      <c r="AB375" s="6">
        <f>mgL!AB375/26.982</f>
        <v>0</v>
      </c>
      <c r="AC375" s="6">
        <f>mgL!AC375/(28.086+2*15.999)</f>
        <v>0</v>
      </c>
      <c r="AD375" s="6">
        <f>mgL!AD375/(30.974+4*15.999)</f>
        <v>0</v>
      </c>
      <c r="AE375" s="6">
        <f>mgL!AE375/30.974</f>
        <v>0</v>
      </c>
      <c r="AF375" s="6">
        <f>mgL!AF375/12.011</f>
        <v>0</v>
      </c>
      <c r="AG375" s="6">
        <f>mgL!AG375/18.998</f>
        <v>0</v>
      </c>
      <c r="AH375" s="6">
        <f>mgL!AH375/(32.066+1.008)</f>
        <v>0</v>
      </c>
      <c r="AI375" s="6">
        <f>mgL!AI375/207.2</f>
        <v>0</v>
      </c>
      <c r="AJ375" s="6">
        <f>mgL!AJ375/65.39</f>
        <v>0</v>
      </c>
      <c r="AK375" s="6">
        <f>mgL!AK375/112.411</f>
        <v>0</v>
      </c>
      <c r="AL375" s="10">
        <f>mgL!AL375/(2*15.999)</f>
        <v>0</v>
      </c>
      <c r="AM375" s="10">
        <f>mgL!AM375/(12.011+2*15.999)</f>
        <v>0</v>
      </c>
      <c r="AN375" s="10">
        <f>mgL!AN375/(2*1.008+32.066)</f>
        <v>0</v>
      </c>
      <c r="AO375" s="10">
        <f>mgL!AO375/(12.011+4*1.008)</f>
        <v>0</v>
      </c>
      <c r="AP375" s="11" t="str">
        <f t="shared" si="12"/>
        <v>G*-FeMIX</v>
      </c>
      <c r="AQ375" s="3">
        <f t="shared" si="13"/>
        <v>0</v>
      </c>
    </row>
    <row r="376" spans="1:43" x14ac:dyDescent="0.25">
      <c r="A376" s="3">
        <f>mgL!A376</f>
        <v>373</v>
      </c>
      <c r="B376" s="3">
        <f>mgL!B376</f>
        <v>0</v>
      </c>
      <c r="C376" s="3">
        <f>mgL!C376</f>
        <v>0</v>
      </c>
      <c r="D376" s="3">
        <f>mgL!D376</f>
        <v>0</v>
      </c>
      <c r="E376" s="3">
        <f>mgL!E376</f>
        <v>0</v>
      </c>
      <c r="F376" s="3">
        <f>mgL!F376</f>
        <v>0</v>
      </c>
      <c r="G376" s="3">
        <f>mgL!G376</f>
        <v>0</v>
      </c>
      <c r="H376" s="3">
        <f>mgL!H376</f>
        <v>0</v>
      </c>
      <c r="I376" s="3">
        <f>mgL!I376</f>
        <v>0</v>
      </c>
      <c r="J376" s="3">
        <f>mgL!J376</f>
        <v>0</v>
      </c>
      <c r="K376" s="3">
        <f>mgL!K376</f>
        <v>0</v>
      </c>
      <c r="L376" s="3">
        <f>mgL!L376</f>
        <v>0</v>
      </c>
      <c r="M376" s="3">
        <f>IF(mgL!M376=0,7,mgL!M376)</f>
        <v>7</v>
      </c>
      <c r="N376" s="3">
        <f>IF(mgL!N376&lt;0.1,10,mgL!N376)</f>
        <v>10</v>
      </c>
      <c r="O376" s="4">
        <f>mgL!O376/22.989</f>
        <v>0</v>
      </c>
      <c r="P376" s="4">
        <f>mgL!P376/39.098</f>
        <v>0</v>
      </c>
      <c r="Q376" s="4">
        <f>mgL!Q376/24.305</f>
        <v>0</v>
      </c>
      <c r="R376" s="4">
        <f>mgL!R376/40.078</f>
        <v>0</v>
      </c>
      <c r="S376" s="4">
        <f>mgL!S376/(14.007+4*1.008)</f>
        <v>0</v>
      </c>
      <c r="T376" s="5">
        <f>mgL!T376/35.453</f>
        <v>0</v>
      </c>
      <c r="U376" s="5">
        <f>mgL!U376/(1.008+12.011+3*15.999)</f>
        <v>0</v>
      </c>
      <c r="V376" s="5">
        <f>mgL!V376/(12.011+3*15.999)</f>
        <v>0</v>
      </c>
      <c r="W376" s="5">
        <f>mgL!W376/(32.066+4*15.999)</f>
        <v>0</v>
      </c>
      <c r="X376" s="5">
        <f>mgL!X376/(14.007+3*15.999)</f>
        <v>0</v>
      </c>
      <c r="Y376" s="6">
        <f>mgL!Y376/(14.007+2*15.999)</f>
        <v>0</v>
      </c>
      <c r="Z376" s="6">
        <f>mgL!Z376/55.847</f>
        <v>0</v>
      </c>
      <c r="AA376" s="6">
        <f>mgL!AA376/54.931</f>
        <v>0</v>
      </c>
      <c r="AB376" s="6">
        <f>mgL!AB376/26.982</f>
        <v>0</v>
      </c>
      <c r="AC376" s="6">
        <f>mgL!AC376/(28.086+2*15.999)</f>
        <v>0</v>
      </c>
      <c r="AD376" s="6">
        <f>mgL!AD376/(30.974+4*15.999)</f>
        <v>0</v>
      </c>
      <c r="AE376" s="6">
        <f>mgL!AE376/30.974</f>
        <v>0</v>
      </c>
      <c r="AF376" s="6">
        <f>mgL!AF376/12.011</f>
        <v>0</v>
      </c>
      <c r="AG376" s="6">
        <f>mgL!AG376/18.998</f>
        <v>0</v>
      </c>
      <c r="AH376" s="6">
        <f>mgL!AH376/(32.066+1.008)</f>
        <v>0</v>
      </c>
      <c r="AI376" s="6">
        <f>mgL!AI376/207.2</f>
        <v>0</v>
      </c>
      <c r="AJ376" s="6">
        <f>mgL!AJ376/65.39</f>
        <v>0</v>
      </c>
      <c r="AK376" s="6">
        <f>mgL!AK376/112.411</f>
        <v>0</v>
      </c>
      <c r="AL376" s="10">
        <f>mgL!AL376/(2*15.999)</f>
        <v>0</v>
      </c>
      <c r="AM376" s="10">
        <f>mgL!AM376/(12.011+2*15.999)</f>
        <v>0</v>
      </c>
      <c r="AN376" s="10">
        <f>mgL!AN376/(2*1.008+32.066)</f>
        <v>0</v>
      </c>
      <c r="AO376" s="10">
        <f>mgL!AO376/(12.011+4*1.008)</f>
        <v>0</v>
      </c>
      <c r="AP376" s="11" t="str">
        <f t="shared" si="12"/>
        <v>G*-FeMIX</v>
      </c>
      <c r="AQ376" s="3">
        <f t="shared" si="13"/>
        <v>0</v>
      </c>
    </row>
    <row r="377" spans="1:43" x14ac:dyDescent="0.25">
      <c r="A377" s="3">
        <f>mgL!A377</f>
        <v>374</v>
      </c>
      <c r="B377" s="3">
        <f>mgL!B377</f>
        <v>0</v>
      </c>
      <c r="C377" s="3">
        <f>mgL!C377</f>
        <v>0</v>
      </c>
      <c r="D377" s="3">
        <f>mgL!D377</f>
        <v>0</v>
      </c>
      <c r="E377" s="3">
        <f>mgL!E377</f>
        <v>0</v>
      </c>
      <c r="F377" s="3">
        <f>mgL!F377</f>
        <v>0</v>
      </c>
      <c r="G377" s="3">
        <f>mgL!G377</f>
        <v>0</v>
      </c>
      <c r="H377" s="3">
        <f>mgL!H377</f>
        <v>0</v>
      </c>
      <c r="I377" s="3">
        <f>mgL!I377</f>
        <v>0</v>
      </c>
      <c r="J377" s="3">
        <f>mgL!J377</f>
        <v>0</v>
      </c>
      <c r="K377" s="3">
        <f>mgL!K377</f>
        <v>0</v>
      </c>
      <c r="L377" s="3">
        <f>mgL!L377</f>
        <v>0</v>
      </c>
      <c r="M377" s="3">
        <f>IF(mgL!M377=0,7,mgL!M377)</f>
        <v>7</v>
      </c>
      <c r="N377" s="3">
        <f>IF(mgL!N377&lt;0.1,10,mgL!N377)</f>
        <v>10</v>
      </c>
      <c r="O377" s="4">
        <f>mgL!O377/22.989</f>
        <v>0</v>
      </c>
      <c r="P377" s="4">
        <f>mgL!P377/39.098</f>
        <v>0</v>
      </c>
      <c r="Q377" s="4">
        <f>mgL!Q377/24.305</f>
        <v>0</v>
      </c>
      <c r="R377" s="4">
        <f>mgL!R377/40.078</f>
        <v>0</v>
      </c>
      <c r="S377" s="4">
        <f>mgL!S377/(14.007+4*1.008)</f>
        <v>0</v>
      </c>
      <c r="T377" s="5">
        <f>mgL!T377/35.453</f>
        <v>0</v>
      </c>
      <c r="U377" s="5">
        <f>mgL!U377/(1.008+12.011+3*15.999)</f>
        <v>0</v>
      </c>
      <c r="V377" s="5">
        <f>mgL!V377/(12.011+3*15.999)</f>
        <v>0</v>
      </c>
      <c r="W377" s="5">
        <f>mgL!W377/(32.066+4*15.999)</f>
        <v>0</v>
      </c>
      <c r="X377" s="5">
        <f>mgL!X377/(14.007+3*15.999)</f>
        <v>0</v>
      </c>
      <c r="Y377" s="6">
        <f>mgL!Y377/(14.007+2*15.999)</f>
        <v>0</v>
      </c>
      <c r="Z377" s="6">
        <f>mgL!Z377/55.847</f>
        <v>0</v>
      </c>
      <c r="AA377" s="6">
        <f>mgL!AA377/54.931</f>
        <v>0</v>
      </c>
      <c r="AB377" s="6">
        <f>mgL!AB377/26.982</f>
        <v>0</v>
      </c>
      <c r="AC377" s="6">
        <f>mgL!AC377/(28.086+2*15.999)</f>
        <v>0</v>
      </c>
      <c r="AD377" s="6">
        <f>mgL!AD377/(30.974+4*15.999)</f>
        <v>0</v>
      </c>
      <c r="AE377" s="6">
        <f>mgL!AE377/30.974</f>
        <v>0</v>
      </c>
      <c r="AF377" s="6">
        <f>mgL!AF377/12.011</f>
        <v>0</v>
      </c>
      <c r="AG377" s="6">
        <f>mgL!AG377/18.998</f>
        <v>0</v>
      </c>
      <c r="AH377" s="6">
        <f>mgL!AH377/(32.066+1.008)</f>
        <v>0</v>
      </c>
      <c r="AI377" s="6">
        <f>mgL!AI377/207.2</f>
        <v>0</v>
      </c>
      <c r="AJ377" s="6">
        <f>mgL!AJ377/65.39</f>
        <v>0</v>
      </c>
      <c r="AK377" s="6">
        <f>mgL!AK377/112.411</f>
        <v>0</v>
      </c>
      <c r="AL377" s="10">
        <f>mgL!AL377/(2*15.999)</f>
        <v>0</v>
      </c>
      <c r="AM377" s="10">
        <f>mgL!AM377/(12.011+2*15.999)</f>
        <v>0</v>
      </c>
      <c r="AN377" s="10">
        <f>mgL!AN377/(2*1.008+32.066)</f>
        <v>0</v>
      </c>
      <c r="AO377" s="10">
        <f>mgL!AO377/(12.011+4*1.008)</f>
        <v>0</v>
      </c>
      <c r="AP377" s="11" t="str">
        <f t="shared" si="12"/>
        <v>G*-FeMIX</v>
      </c>
      <c r="AQ377" s="3">
        <f t="shared" si="13"/>
        <v>0</v>
      </c>
    </row>
    <row r="378" spans="1:43" x14ac:dyDescent="0.25">
      <c r="A378" s="3">
        <f>mgL!A378</f>
        <v>375</v>
      </c>
      <c r="B378" s="3">
        <f>mgL!B378</f>
        <v>0</v>
      </c>
      <c r="C378" s="3">
        <f>mgL!C378</f>
        <v>0</v>
      </c>
      <c r="D378" s="3">
        <f>mgL!D378</f>
        <v>0</v>
      </c>
      <c r="E378" s="3">
        <f>mgL!E378</f>
        <v>0</v>
      </c>
      <c r="F378" s="3">
        <f>mgL!F378</f>
        <v>0</v>
      </c>
      <c r="G378" s="3">
        <f>mgL!G378</f>
        <v>0</v>
      </c>
      <c r="H378" s="3">
        <f>mgL!H378</f>
        <v>0</v>
      </c>
      <c r="I378" s="3">
        <f>mgL!I378</f>
        <v>0</v>
      </c>
      <c r="J378" s="3">
        <f>mgL!J378</f>
        <v>0</v>
      </c>
      <c r="K378" s="3">
        <f>mgL!K378</f>
        <v>0</v>
      </c>
      <c r="L378" s="3">
        <f>mgL!L378</f>
        <v>0</v>
      </c>
      <c r="M378" s="3">
        <f>IF(mgL!M378=0,7,mgL!M378)</f>
        <v>7</v>
      </c>
      <c r="N378" s="3">
        <f>IF(mgL!N378&lt;0.1,10,mgL!N378)</f>
        <v>10</v>
      </c>
      <c r="O378" s="4">
        <f>mgL!O378/22.989</f>
        <v>0</v>
      </c>
      <c r="P378" s="4">
        <f>mgL!P378/39.098</f>
        <v>0</v>
      </c>
      <c r="Q378" s="4">
        <f>mgL!Q378/24.305</f>
        <v>0</v>
      </c>
      <c r="R378" s="4">
        <f>mgL!R378/40.078</f>
        <v>0</v>
      </c>
      <c r="S378" s="4">
        <f>mgL!S378/(14.007+4*1.008)</f>
        <v>0</v>
      </c>
      <c r="T378" s="5">
        <f>mgL!T378/35.453</f>
        <v>0</v>
      </c>
      <c r="U378" s="5">
        <f>mgL!U378/(1.008+12.011+3*15.999)</f>
        <v>0</v>
      </c>
      <c r="V378" s="5">
        <f>mgL!V378/(12.011+3*15.999)</f>
        <v>0</v>
      </c>
      <c r="W378" s="5">
        <f>mgL!W378/(32.066+4*15.999)</f>
        <v>0</v>
      </c>
      <c r="X378" s="5">
        <f>mgL!X378/(14.007+3*15.999)</f>
        <v>0</v>
      </c>
      <c r="Y378" s="6">
        <f>mgL!Y378/(14.007+2*15.999)</f>
        <v>0</v>
      </c>
      <c r="Z378" s="6">
        <f>mgL!Z378/55.847</f>
        <v>0</v>
      </c>
      <c r="AA378" s="6">
        <f>mgL!AA378/54.931</f>
        <v>0</v>
      </c>
      <c r="AB378" s="6">
        <f>mgL!AB378/26.982</f>
        <v>0</v>
      </c>
      <c r="AC378" s="6">
        <f>mgL!AC378/(28.086+2*15.999)</f>
        <v>0</v>
      </c>
      <c r="AD378" s="6">
        <f>mgL!AD378/(30.974+4*15.999)</f>
        <v>0</v>
      </c>
      <c r="AE378" s="6">
        <f>mgL!AE378/30.974</f>
        <v>0</v>
      </c>
      <c r="AF378" s="6">
        <f>mgL!AF378/12.011</f>
        <v>0</v>
      </c>
      <c r="AG378" s="6">
        <f>mgL!AG378/18.998</f>
        <v>0</v>
      </c>
      <c r="AH378" s="6">
        <f>mgL!AH378/(32.066+1.008)</f>
        <v>0</v>
      </c>
      <c r="AI378" s="6">
        <f>mgL!AI378/207.2</f>
        <v>0</v>
      </c>
      <c r="AJ378" s="6">
        <f>mgL!AJ378/65.39</f>
        <v>0</v>
      </c>
      <c r="AK378" s="6">
        <f>mgL!AK378/112.411</f>
        <v>0</v>
      </c>
      <c r="AL378" s="10">
        <f>mgL!AL378/(2*15.999)</f>
        <v>0</v>
      </c>
      <c r="AM378" s="10">
        <f>mgL!AM378/(12.011+2*15.999)</f>
        <v>0</v>
      </c>
      <c r="AN378" s="10">
        <f>mgL!AN378/(2*1.008+32.066)</f>
        <v>0</v>
      </c>
      <c r="AO378" s="10">
        <f>mgL!AO378/(12.011+4*1.008)</f>
        <v>0</v>
      </c>
      <c r="AP378" s="11" t="str">
        <f t="shared" si="12"/>
        <v>G*-FeMIX</v>
      </c>
      <c r="AQ378" s="3">
        <f t="shared" si="13"/>
        <v>0</v>
      </c>
    </row>
    <row r="379" spans="1:43" x14ac:dyDescent="0.25">
      <c r="A379" s="3">
        <f>mgL!A379</f>
        <v>376</v>
      </c>
      <c r="B379" s="3">
        <f>mgL!B379</f>
        <v>0</v>
      </c>
      <c r="C379" s="3">
        <f>mgL!C379</f>
        <v>0</v>
      </c>
      <c r="D379" s="3">
        <f>mgL!D379</f>
        <v>0</v>
      </c>
      <c r="E379" s="3">
        <f>mgL!E379</f>
        <v>0</v>
      </c>
      <c r="F379" s="3">
        <f>mgL!F379</f>
        <v>0</v>
      </c>
      <c r="G379" s="3">
        <f>mgL!G379</f>
        <v>0</v>
      </c>
      <c r="H379" s="3">
        <f>mgL!H379</f>
        <v>0</v>
      </c>
      <c r="I379" s="3">
        <f>mgL!I379</f>
        <v>0</v>
      </c>
      <c r="J379" s="3">
        <f>mgL!J379</f>
        <v>0</v>
      </c>
      <c r="K379" s="3">
        <f>mgL!K379</f>
        <v>0</v>
      </c>
      <c r="L379" s="3">
        <f>mgL!L379</f>
        <v>0</v>
      </c>
      <c r="M379" s="3">
        <f>IF(mgL!M379=0,7,mgL!M379)</f>
        <v>7</v>
      </c>
      <c r="N379" s="3">
        <f>IF(mgL!N379&lt;0.1,10,mgL!N379)</f>
        <v>10</v>
      </c>
      <c r="O379" s="4">
        <f>mgL!O379/22.989</f>
        <v>0</v>
      </c>
      <c r="P379" s="4">
        <f>mgL!P379/39.098</f>
        <v>0</v>
      </c>
      <c r="Q379" s="4">
        <f>mgL!Q379/24.305</f>
        <v>0</v>
      </c>
      <c r="R379" s="4">
        <f>mgL!R379/40.078</f>
        <v>0</v>
      </c>
      <c r="S379" s="4">
        <f>mgL!S379/(14.007+4*1.008)</f>
        <v>0</v>
      </c>
      <c r="T379" s="5">
        <f>mgL!T379/35.453</f>
        <v>0</v>
      </c>
      <c r="U379" s="5">
        <f>mgL!U379/(1.008+12.011+3*15.999)</f>
        <v>0</v>
      </c>
      <c r="V379" s="5">
        <f>mgL!V379/(12.011+3*15.999)</f>
        <v>0</v>
      </c>
      <c r="W379" s="5">
        <f>mgL!W379/(32.066+4*15.999)</f>
        <v>0</v>
      </c>
      <c r="X379" s="5">
        <f>mgL!X379/(14.007+3*15.999)</f>
        <v>0</v>
      </c>
      <c r="Y379" s="6">
        <f>mgL!Y379/(14.007+2*15.999)</f>
        <v>0</v>
      </c>
      <c r="Z379" s="6">
        <f>mgL!Z379/55.847</f>
        <v>0</v>
      </c>
      <c r="AA379" s="6">
        <f>mgL!AA379/54.931</f>
        <v>0</v>
      </c>
      <c r="AB379" s="6">
        <f>mgL!AB379/26.982</f>
        <v>0</v>
      </c>
      <c r="AC379" s="6">
        <f>mgL!AC379/(28.086+2*15.999)</f>
        <v>0</v>
      </c>
      <c r="AD379" s="6">
        <f>mgL!AD379/(30.974+4*15.999)</f>
        <v>0</v>
      </c>
      <c r="AE379" s="6">
        <f>mgL!AE379/30.974</f>
        <v>0</v>
      </c>
      <c r="AF379" s="6">
        <f>mgL!AF379/12.011</f>
        <v>0</v>
      </c>
      <c r="AG379" s="6">
        <f>mgL!AG379/18.998</f>
        <v>0</v>
      </c>
      <c r="AH379" s="6">
        <f>mgL!AH379/(32.066+1.008)</f>
        <v>0</v>
      </c>
      <c r="AI379" s="6">
        <f>mgL!AI379/207.2</f>
        <v>0</v>
      </c>
      <c r="AJ379" s="6">
        <f>mgL!AJ379/65.39</f>
        <v>0</v>
      </c>
      <c r="AK379" s="6">
        <f>mgL!AK379/112.411</f>
        <v>0</v>
      </c>
      <c r="AL379" s="10">
        <f>mgL!AL379/(2*15.999)</f>
        <v>0</v>
      </c>
      <c r="AM379" s="10">
        <f>mgL!AM379/(12.011+2*15.999)</f>
        <v>0</v>
      </c>
      <c r="AN379" s="10">
        <f>mgL!AN379/(2*1.008+32.066)</f>
        <v>0</v>
      </c>
      <c r="AO379" s="10">
        <f>mgL!AO379/(12.011+4*1.008)</f>
        <v>0</v>
      </c>
      <c r="AP379" s="11" t="str">
        <f t="shared" si="12"/>
        <v>G*-FeMIX</v>
      </c>
      <c r="AQ379" s="3">
        <f t="shared" si="13"/>
        <v>0</v>
      </c>
    </row>
    <row r="380" spans="1:43" x14ac:dyDescent="0.25">
      <c r="A380" s="3">
        <f>mgL!A380</f>
        <v>377</v>
      </c>
      <c r="B380" s="3">
        <f>mgL!B380</f>
        <v>0</v>
      </c>
      <c r="C380" s="3">
        <f>mgL!C380</f>
        <v>0</v>
      </c>
      <c r="D380" s="3">
        <f>mgL!D380</f>
        <v>0</v>
      </c>
      <c r="E380" s="3">
        <f>mgL!E380</f>
        <v>0</v>
      </c>
      <c r="F380" s="3">
        <f>mgL!F380</f>
        <v>0</v>
      </c>
      <c r="G380" s="3">
        <f>mgL!G380</f>
        <v>0</v>
      </c>
      <c r="H380" s="3">
        <f>mgL!H380</f>
        <v>0</v>
      </c>
      <c r="I380" s="3">
        <f>mgL!I380</f>
        <v>0</v>
      </c>
      <c r="J380" s="3">
        <f>mgL!J380</f>
        <v>0</v>
      </c>
      <c r="K380" s="3">
        <f>mgL!K380</f>
        <v>0</v>
      </c>
      <c r="L380" s="3">
        <f>mgL!L380</f>
        <v>0</v>
      </c>
      <c r="M380" s="3">
        <f>IF(mgL!M380=0,7,mgL!M380)</f>
        <v>7</v>
      </c>
      <c r="N380" s="3">
        <f>IF(mgL!N380&lt;0.1,10,mgL!N380)</f>
        <v>10</v>
      </c>
      <c r="O380" s="4">
        <f>mgL!O380/22.989</f>
        <v>0</v>
      </c>
      <c r="P380" s="4">
        <f>mgL!P380/39.098</f>
        <v>0</v>
      </c>
      <c r="Q380" s="4">
        <f>mgL!Q380/24.305</f>
        <v>0</v>
      </c>
      <c r="R380" s="4">
        <f>mgL!R380/40.078</f>
        <v>0</v>
      </c>
      <c r="S380" s="4">
        <f>mgL!S380/(14.007+4*1.008)</f>
        <v>0</v>
      </c>
      <c r="T380" s="5">
        <f>mgL!T380/35.453</f>
        <v>0</v>
      </c>
      <c r="U380" s="5">
        <f>mgL!U380/(1.008+12.011+3*15.999)</f>
        <v>0</v>
      </c>
      <c r="V380" s="5">
        <f>mgL!V380/(12.011+3*15.999)</f>
        <v>0</v>
      </c>
      <c r="W380" s="5">
        <f>mgL!W380/(32.066+4*15.999)</f>
        <v>0</v>
      </c>
      <c r="X380" s="5">
        <f>mgL!X380/(14.007+3*15.999)</f>
        <v>0</v>
      </c>
      <c r="Y380" s="6">
        <f>mgL!Y380/(14.007+2*15.999)</f>
        <v>0</v>
      </c>
      <c r="Z380" s="6">
        <f>mgL!Z380/55.847</f>
        <v>0</v>
      </c>
      <c r="AA380" s="6">
        <f>mgL!AA380/54.931</f>
        <v>0</v>
      </c>
      <c r="AB380" s="6">
        <f>mgL!AB380/26.982</f>
        <v>0</v>
      </c>
      <c r="AC380" s="6">
        <f>mgL!AC380/(28.086+2*15.999)</f>
        <v>0</v>
      </c>
      <c r="AD380" s="6">
        <f>mgL!AD380/(30.974+4*15.999)</f>
        <v>0</v>
      </c>
      <c r="AE380" s="6">
        <f>mgL!AE380/30.974</f>
        <v>0</v>
      </c>
      <c r="AF380" s="6">
        <f>mgL!AF380/12.011</f>
        <v>0</v>
      </c>
      <c r="AG380" s="6">
        <f>mgL!AG380/18.998</f>
        <v>0</v>
      </c>
      <c r="AH380" s="6">
        <f>mgL!AH380/(32.066+1.008)</f>
        <v>0</v>
      </c>
      <c r="AI380" s="6">
        <f>mgL!AI380/207.2</f>
        <v>0</v>
      </c>
      <c r="AJ380" s="6">
        <f>mgL!AJ380/65.39</f>
        <v>0</v>
      </c>
      <c r="AK380" s="6">
        <f>mgL!AK380/112.411</f>
        <v>0</v>
      </c>
      <c r="AL380" s="10">
        <f>mgL!AL380/(2*15.999)</f>
        <v>0</v>
      </c>
      <c r="AM380" s="10">
        <f>mgL!AM380/(12.011+2*15.999)</f>
        <v>0</v>
      </c>
      <c r="AN380" s="10">
        <f>mgL!AN380/(2*1.008+32.066)</f>
        <v>0</v>
      </c>
      <c r="AO380" s="10">
        <f>mgL!AO380/(12.011+4*1.008)</f>
        <v>0</v>
      </c>
      <c r="AP380" s="11" t="str">
        <f t="shared" si="12"/>
        <v>G*-FeMIX</v>
      </c>
      <c r="AQ380" s="3">
        <f t="shared" si="13"/>
        <v>0</v>
      </c>
    </row>
    <row r="381" spans="1:43" x14ac:dyDescent="0.25">
      <c r="A381" s="3">
        <f>mgL!A381</f>
        <v>378</v>
      </c>
      <c r="B381" s="3">
        <f>mgL!B381</f>
        <v>0</v>
      </c>
      <c r="C381" s="3">
        <f>mgL!C381</f>
        <v>0</v>
      </c>
      <c r="D381" s="3">
        <f>mgL!D381</f>
        <v>0</v>
      </c>
      <c r="E381" s="3">
        <f>mgL!E381</f>
        <v>0</v>
      </c>
      <c r="F381" s="3">
        <f>mgL!F381</f>
        <v>0</v>
      </c>
      <c r="G381" s="3">
        <f>mgL!G381</f>
        <v>0</v>
      </c>
      <c r="H381" s="3">
        <f>mgL!H381</f>
        <v>0</v>
      </c>
      <c r="I381" s="3">
        <f>mgL!I381</f>
        <v>0</v>
      </c>
      <c r="J381" s="3">
        <f>mgL!J381</f>
        <v>0</v>
      </c>
      <c r="K381" s="3">
        <f>mgL!K381</f>
        <v>0</v>
      </c>
      <c r="L381" s="3">
        <f>mgL!L381</f>
        <v>0</v>
      </c>
      <c r="M381" s="3">
        <f>IF(mgL!M381=0,7,mgL!M381)</f>
        <v>7</v>
      </c>
      <c r="N381" s="3">
        <f>IF(mgL!N381&lt;0.1,10,mgL!N381)</f>
        <v>10</v>
      </c>
      <c r="O381" s="4">
        <f>mgL!O381/22.989</f>
        <v>0</v>
      </c>
      <c r="P381" s="4">
        <f>mgL!P381/39.098</f>
        <v>0</v>
      </c>
      <c r="Q381" s="4">
        <f>mgL!Q381/24.305</f>
        <v>0</v>
      </c>
      <c r="R381" s="4">
        <f>mgL!R381/40.078</f>
        <v>0</v>
      </c>
      <c r="S381" s="4">
        <f>mgL!S381/(14.007+4*1.008)</f>
        <v>0</v>
      </c>
      <c r="T381" s="5">
        <f>mgL!T381/35.453</f>
        <v>0</v>
      </c>
      <c r="U381" s="5">
        <f>mgL!U381/(1.008+12.011+3*15.999)</f>
        <v>0</v>
      </c>
      <c r="V381" s="5">
        <f>mgL!V381/(12.011+3*15.999)</f>
        <v>0</v>
      </c>
      <c r="W381" s="5">
        <f>mgL!W381/(32.066+4*15.999)</f>
        <v>0</v>
      </c>
      <c r="X381" s="5">
        <f>mgL!X381/(14.007+3*15.999)</f>
        <v>0</v>
      </c>
      <c r="Y381" s="6">
        <f>mgL!Y381/(14.007+2*15.999)</f>
        <v>0</v>
      </c>
      <c r="Z381" s="6">
        <f>mgL!Z381/55.847</f>
        <v>0</v>
      </c>
      <c r="AA381" s="6">
        <f>mgL!AA381/54.931</f>
        <v>0</v>
      </c>
      <c r="AB381" s="6">
        <f>mgL!AB381/26.982</f>
        <v>0</v>
      </c>
      <c r="AC381" s="6">
        <f>mgL!AC381/(28.086+2*15.999)</f>
        <v>0</v>
      </c>
      <c r="AD381" s="6">
        <f>mgL!AD381/(30.974+4*15.999)</f>
        <v>0</v>
      </c>
      <c r="AE381" s="6">
        <f>mgL!AE381/30.974</f>
        <v>0</v>
      </c>
      <c r="AF381" s="6">
        <f>mgL!AF381/12.011</f>
        <v>0</v>
      </c>
      <c r="AG381" s="6">
        <f>mgL!AG381/18.998</f>
        <v>0</v>
      </c>
      <c r="AH381" s="6">
        <f>mgL!AH381/(32.066+1.008)</f>
        <v>0</v>
      </c>
      <c r="AI381" s="6">
        <f>mgL!AI381/207.2</f>
        <v>0</v>
      </c>
      <c r="AJ381" s="6">
        <f>mgL!AJ381/65.39</f>
        <v>0</v>
      </c>
      <c r="AK381" s="6">
        <f>mgL!AK381/112.411</f>
        <v>0</v>
      </c>
      <c r="AL381" s="10">
        <f>mgL!AL381/(2*15.999)</f>
        <v>0</v>
      </c>
      <c r="AM381" s="10">
        <f>mgL!AM381/(12.011+2*15.999)</f>
        <v>0</v>
      </c>
      <c r="AN381" s="10">
        <f>mgL!AN381/(2*1.008+32.066)</f>
        <v>0</v>
      </c>
      <c r="AO381" s="10">
        <f>mgL!AO381/(12.011+4*1.008)</f>
        <v>0</v>
      </c>
      <c r="AP381" s="11" t="str">
        <f t="shared" si="12"/>
        <v>G*-FeMIX</v>
      </c>
      <c r="AQ381" s="3">
        <f t="shared" si="13"/>
        <v>0</v>
      </c>
    </row>
    <row r="382" spans="1:43" x14ac:dyDescent="0.25">
      <c r="A382" s="3">
        <f>mgL!A382</f>
        <v>379</v>
      </c>
      <c r="B382" s="3">
        <f>mgL!B382</f>
        <v>0</v>
      </c>
      <c r="C382" s="3">
        <f>mgL!C382</f>
        <v>0</v>
      </c>
      <c r="D382" s="3">
        <f>mgL!D382</f>
        <v>0</v>
      </c>
      <c r="E382" s="3">
        <f>mgL!E382</f>
        <v>0</v>
      </c>
      <c r="F382" s="3">
        <f>mgL!F382</f>
        <v>0</v>
      </c>
      <c r="G382" s="3">
        <f>mgL!G382</f>
        <v>0</v>
      </c>
      <c r="H382" s="3">
        <f>mgL!H382</f>
        <v>0</v>
      </c>
      <c r="I382" s="3">
        <f>mgL!I382</f>
        <v>0</v>
      </c>
      <c r="J382" s="3">
        <f>mgL!J382</f>
        <v>0</v>
      </c>
      <c r="K382" s="3">
        <f>mgL!K382</f>
        <v>0</v>
      </c>
      <c r="L382" s="3">
        <f>mgL!L382</f>
        <v>0</v>
      </c>
      <c r="M382" s="3">
        <f>IF(mgL!M382=0,7,mgL!M382)</f>
        <v>7</v>
      </c>
      <c r="N382" s="3">
        <f>IF(mgL!N382&lt;0.1,10,mgL!N382)</f>
        <v>10</v>
      </c>
      <c r="O382" s="4">
        <f>mgL!O382/22.989</f>
        <v>0</v>
      </c>
      <c r="P382" s="4">
        <f>mgL!P382/39.098</f>
        <v>0</v>
      </c>
      <c r="Q382" s="4">
        <f>mgL!Q382/24.305</f>
        <v>0</v>
      </c>
      <c r="R382" s="4">
        <f>mgL!R382/40.078</f>
        <v>0</v>
      </c>
      <c r="S382" s="4">
        <f>mgL!S382/(14.007+4*1.008)</f>
        <v>0</v>
      </c>
      <c r="T382" s="5">
        <f>mgL!T382/35.453</f>
        <v>0</v>
      </c>
      <c r="U382" s="5">
        <f>mgL!U382/(1.008+12.011+3*15.999)</f>
        <v>0</v>
      </c>
      <c r="V382" s="5">
        <f>mgL!V382/(12.011+3*15.999)</f>
        <v>0</v>
      </c>
      <c r="W382" s="5">
        <f>mgL!W382/(32.066+4*15.999)</f>
        <v>0</v>
      </c>
      <c r="X382" s="5">
        <f>mgL!X382/(14.007+3*15.999)</f>
        <v>0</v>
      </c>
      <c r="Y382" s="6">
        <f>mgL!Y382/(14.007+2*15.999)</f>
        <v>0</v>
      </c>
      <c r="Z382" s="6">
        <f>mgL!Z382/55.847</f>
        <v>0</v>
      </c>
      <c r="AA382" s="6">
        <f>mgL!AA382/54.931</f>
        <v>0</v>
      </c>
      <c r="AB382" s="6">
        <f>mgL!AB382/26.982</f>
        <v>0</v>
      </c>
      <c r="AC382" s="6">
        <f>mgL!AC382/(28.086+2*15.999)</f>
        <v>0</v>
      </c>
      <c r="AD382" s="6">
        <f>mgL!AD382/(30.974+4*15.999)</f>
        <v>0</v>
      </c>
      <c r="AE382" s="6">
        <f>mgL!AE382/30.974</f>
        <v>0</v>
      </c>
      <c r="AF382" s="6">
        <f>mgL!AF382/12.011</f>
        <v>0</v>
      </c>
      <c r="AG382" s="6">
        <f>mgL!AG382/18.998</f>
        <v>0</v>
      </c>
      <c r="AH382" s="6">
        <f>mgL!AH382/(32.066+1.008)</f>
        <v>0</v>
      </c>
      <c r="AI382" s="6">
        <f>mgL!AI382/207.2</f>
        <v>0</v>
      </c>
      <c r="AJ382" s="6">
        <f>mgL!AJ382/65.39</f>
        <v>0</v>
      </c>
      <c r="AK382" s="6">
        <f>mgL!AK382/112.411</f>
        <v>0</v>
      </c>
      <c r="AL382" s="10">
        <f>mgL!AL382/(2*15.999)</f>
        <v>0</v>
      </c>
      <c r="AM382" s="10">
        <f>mgL!AM382/(12.011+2*15.999)</f>
        <v>0</v>
      </c>
      <c r="AN382" s="10">
        <f>mgL!AN382/(2*1.008+32.066)</f>
        <v>0</v>
      </c>
      <c r="AO382" s="10">
        <f>mgL!AO382/(12.011+4*1.008)</f>
        <v>0</v>
      </c>
      <c r="AP382" s="11" t="str">
        <f t="shared" si="12"/>
        <v>G*-FeMIX</v>
      </c>
      <c r="AQ382" s="3">
        <f t="shared" si="13"/>
        <v>0</v>
      </c>
    </row>
    <row r="383" spans="1:43" x14ac:dyDescent="0.25">
      <c r="A383" s="3">
        <f>mgL!A383</f>
        <v>380</v>
      </c>
      <c r="B383" s="3">
        <f>mgL!B383</f>
        <v>0</v>
      </c>
      <c r="C383" s="3">
        <f>mgL!C383</f>
        <v>0</v>
      </c>
      <c r="D383" s="3">
        <f>mgL!D383</f>
        <v>0</v>
      </c>
      <c r="E383" s="3">
        <f>mgL!E383</f>
        <v>0</v>
      </c>
      <c r="F383" s="3">
        <f>mgL!F383</f>
        <v>0</v>
      </c>
      <c r="G383" s="3">
        <f>mgL!G383</f>
        <v>0</v>
      </c>
      <c r="H383" s="3">
        <f>mgL!H383</f>
        <v>0</v>
      </c>
      <c r="I383" s="3">
        <f>mgL!I383</f>
        <v>0</v>
      </c>
      <c r="J383" s="3">
        <f>mgL!J383</f>
        <v>0</v>
      </c>
      <c r="K383" s="3">
        <f>mgL!K383</f>
        <v>0</v>
      </c>
      <c r="L383" s="3">
        <f>mgL!L383</f>
        <v>0</v>
      </c>
      <c r="M383" s="3">
        <f>IF(mgL!M383=0,7,mgL!M383)</f>
        <v>7</v>
      </c>
      <c r="N383" s="3">
        <f>IF(mgL!N383&lt;0.1,10,mgL!N383)</f>
        <v>10</v>
      </c>
      <c r="O383" s="4">
        <f>mgL!O383/22.989</f>
        <v>0</v>
      </c>
      <c r="P383" s="4">
        <f>mgL!P383/39.098</f>
        <v>0</v>
      </c>
      <c r="Q383" s="4">
        <f>mgL!Q383/24.305</f>
        <v>0</v>
      </c>
      <c r="R383" s="4">
        <f>mgL!R383/40.078</f>
        <v>0</v>
      </c>
      <c r="S383" s="4">
        <f>mgL!S383/(14.007+4*1.008)</f>
        <v>0</v>
      </c>
      <c r="T383" s="5">
        <f>mgL!T383/35.453</f>
        <v>0</v>
      </c>
      <c r="U383" s="5">
        <f>mgL!U383/(1.008+12.011+3*15.999)</f>
        <v>0</v>
      </c>
      <c r="V383" s="5">
        <f>mgL!V383/(12.011+3*15.999)</f>
        <v>0</v>
      </c>
      <c r="W383" s="5">
        <f>mgL!W383/(32.066+4*15.999)</f>
        <v>0</v>
      </c>
      <c r="X383" s="5">
        <f>mgL!X383/(14.007+3*15.999)</f>
        <v>0</v>
      </c>
      <c r="Y383" s="6">
        <f>mgL!Y383/(14.007+2*15.999)</f>
        <v>0</v>
      </c>
      <c r="Z383" s="6">
        <f>mgL!Z383/55.847</f>
        <v>0</v>
      </c>
      <c r="AA383" s="6">
        <f>mgL!AA383/54.931</f>
        <v>0</v>
      </c>
      <c r="AB383" s="6">
        <f>mgL!AB383/26.982</f>
        <v>0</v>
      </c>
      <c r="AC383" s="6">
        <f>mgL!AC383/(28.086+2*15.999)</f>
        <v>0</v>
      </c>
      <c r="AD383" s="6">
        <f>mgL!AD383/(30.974+4*15.999)</f>
        <v>0</v>
      </c>
      <c r="AE383" s="6">
        <f>mgL!AE383/30.974</f>
        <v>0</v>
      </c>
      <c r="AF383" s="6">
        <f>mgL!AF383/12.011</f>
        <v>0</v>
      </c>
      <c r="AG383" s="6">
        <f>mgL!AG383/18.998</f>
        <v>0</v>
      </c>
      <c r="AH383" s="6">
        <f>mgL!AH383/(32.066+1.008)</f>
        <v>0</v>
      </c>
      <c r="AI383" s="6">
        <f>mgL!AI383/207.2</f>
        <v>0</v>
      </c>
      <c r="AJ383" s="6">
        <f>mgL!AJ383/65.39</f>
        <v>0</v>
      </c>
      <c r="AK383" s="6">
        <f>mgL!AK383/112.411</f>
        <v>0</v>
      </c>
      <c r="AL383" s="10">
        <f>mgL!AL383/(2*15.999)</f>
        <v>0</v>
      </c>
      <c r="AM383" s="10">
        <f>mgL!AM383/(12.011+2*15.999)</f>
        <v>0</v>
      </c>
      <c r="AN383" s="10">
        <f>mgL!AN383/(2*1.008+32.066)</f>
        <v>0</v>
      </c>
      <c r="AO383" s="10">
        <f>mgL!AO383/(12.011+4*1.008)</f>
        <v>0</v>
      </c>
      <c r="AP383" s="11" t="str">
        <f t="shared" si="12"/>
        <v>G*-FeMIX</v>
      </c>
      <c r="AQ383" s="3">
        <f t="shared" si="13"/>
        <v>0</v>
      </c>
    </row>
    <row r="384" spans="1:43" x14ac:dyDescent="0.25">
      <c r="A384" s="3">
        <f>mgL!A384</f>
        <v>381</v>
      </c>
      <c r="B384" s="3">
        <f>mgL!B384</f>
        <v>0</v>
      </c>
      <c r="C384" s="3">
        <f>mgL!C384</f>
        <v>0</v>
      </c>
      <c r="D384" s="3">
        <f>mgL!D384</f>
        <v>0</v>
      </c>
      <c r="E384" s="3">
        <f>mgL!E384</f>
        <v>0</v>
      </c>
      <c r="F384" s="3">
        <f>mgL!F384</f>
        <v>0</v>
      </c>
      <c r="G384" s="3">
        <f>mgL!G384</f>
        <v>0</v>
      </c>
      <c r="H384" s="3">
        <f>mgL!H384</f>
        <v>0</v>
      </c>
      <c r="I384" s="3">
        <f>mgL!I384</f>
        <v>0</v>
      </c>
      <c r="J384" s="3">
        <f>mgL!J384</f>
        <v>0</v>
      </c>
      <c r="K384" s="3">
        <f>mgL!K384</f>
        <v>0</v>
      </c>
      <c r="L384" s="3">
        <f>mgL!L384</f>
        <v>0</v>
      </c>
      <c r="M384" s="3">
        <f>IF(mgL!M384=0,7,mgL!M384)</f>
        <v>7</v>
      </c>
      <c r="N384" s="3">
        <f>IF(mgL!N384&lt;0.1,10,mgL!N384)</f>
        <v>10</v>
      </c>
      <c r="O384" s="4">
        <f>mgL!O384/22.989</f>
        <v>0</v>
      </c>
      <c r="P384" s="4">
        <f>mgL!P384/39.098</f>
        <v>0</v>
      </c>
      <c r="Q384" s="4">
        <f>mgL!Q384/24.305</f>
        <v>0</v>
      </c>
      <c r="R384" s="4">
        <f>mgL!R384/40.078</f>
        <v>0</v>
      </c>
      <c r="S384" s="4">
        <f>mgL!S384/(14.007+4*1.008)</f>
        <v>0</v>
      </c>
      <c r="T384" s="5">
        <f>mgL!T384/35.453</f>
        <v>0</v>
      </c>
      <c r="U384" s="5">
        <f>mgL!U384/(1.008+12.011+3*15.999)</f>
        <v>0</v>
      </c>
      <c r="V384" s="5">
        <f>mgL!V384/(12.011+3*15.999)</f>
        <v>0</v>
      </c>
      <c r="W384" s="5">
        <f>mgL!W384/(32.066+4*15.999)</f>
        <v>0</v>
      </c>
      <c r="X384" s="5">
        <f>mgL!X384/(14.007+3*15.999)</f>
        <v>0</v>
      </c>
      <c r="Y384" s="6">
        <f>mgL!Y384/(14.007+2*15.999)</f>
        <v>0</v>
      </c>
      <c r="Z384" s="6">
        <f>mgL!Z384/55.847</f>
        <v>0</v>
      </c>
      <c r="AA384" s="6">
        <f>mgL!AA384/54.931</f>
        <v>0</v>
      </c>
      <c r="AB384" s="6">
        <f>mgL!AB384/26.982</f>
        <v>0</v>
      </c>
      <c r="AC384" s="6">
        <f>mgL!AC384/(28.086+2*15.999)</f>
        <v>0</v>
      </c>
      <c r="AD384" s="6">
        <f>mgL!AD384/(30.974+4*15.999)</f>
        <v>0</v>
      </c>
      <c r="AE384" s="6">
        <f>mgL!AE384/30.974</f>
        <v>0</v>
      </c>
      <c r="AF384" s="6">
        <f>mgL!AF384/12.011</f>
        <v>0</v>
      </c>
      <c r="AG384" s="6">
        <f>mgL!AG384/18.998</f>
        <v>0</v>
      </c>
      <c r="AH384" s="6">
        <f>mgL!AH384/(32.066+1.008)</f>
        <v>0</v>
      </c>
      <c r="AI384" s="6">
        <f>mgL!AI384/207.2</f>
        <v>0</v>
      </c>
      <c r="AJ384" s="6">
        <f>mgL!AJ384/65.39</f>
        <v>0</v>
      </c>
      <c r="AK384" s="6">
        <f>mgL!AK384/112.411</f>
        <v>0</v>
      </c>
      <c r="AL384" s="10">
        <f>mgL!AL384/(2*15.999)</f>
        <v>0</v>
      </c>
      <c r="AM384" s="10">
        <f>mgL!AM384/(12.011+2*15.999)</f>
        <v>0</v>
      </c>
      <c r="AN384" s="10">
        <f>mgL!AN384/(2*1.008+32.066)</f>
        <v>0</v>
      </c>
      <c r="AO384" s="10">
        <f>mgL!AO384/(12.011+4*1.008)</f>
        <v>0</v>
      </c>
      <c r="AP384" s="11" t="str">
        <f t="shared" si="12"/>
        <v>G*-FeMIX</v>
      </c>
      <c r="AQ384" s="3">
        <f t="shared" si="13"/>
        <v>0</v>
      </c>
    </row>
    <row r="385" spans="1:43" x14ac:dyDescent="0.25">
      <c r="A385" s="3">
        <f>mgL!A385</f>
        <v>382</v>
      </c>
      <c r="B385" s="3">
        <f>mgL!B385</f>
        <v>0</v>
      </c>
      <c r="C385" s="3">
        <f>mgL!C385</f>
        <v>0</v>
      </c>
      <c r="D385" s="3">
        <f>mgL!D385</f>
        <v>0</v>
      </c>
      <c r="E385" s="3">
        <f>mgL!E385</f>
        <v>0</v>
      </c>
      <c r="F385" s="3">
        <f>mgL!F385</f>
        <v>0</v>
      </c>
      <c r="G385" s="3">
        <f>mgL!G385</f>
        <v>0</v>
      </c>
      <c r="H385" s="3">
        <f>mgL!H385</f>
        <v>0</v>
      </c>
      <c r="I385" s="3">
        <f>mgL!I385</f>
        <v>0</v>
      </c>
      <c r="J385" s="3">
        <f>mgL!J385</f>
        <v>0</v>
      </c>
      <c r="K385" s="3">
        <f>mgL!K385</f>
        <v>0</v>
      </c>
      <c r="L385" s="3">
        <f>mgL!L385</f>
        <v>0</v>
      </c>
      <c r="M385" s="3">
        <f>IF(mgL!M385=0,7,mgL!M385)</f>
        <v>7</v>
      </c>
      <c r="N385" s="3">
        <f>IF(mgL!N385&lt;0.1,10,mgL!N385)</f>
        <v>10</v>
      </c>
      <c r="O385" s="4">
        <f>mgL!O385/22.989</f>
        <v>0</v>
      </c>
      <c r="P385" s="4">
        <f>mgL!P385/39.098</f>
        <v>0</v>
      </c>
      <c r="Q385" s="4">
        <f>mgL!Q385/24.305</f>
        <v>0</v>
      </c>
      <c r="R385" s="4">
        <f>mgL!R385/40.078</f>
        <v>0</v>
      </c>
      <c r="S385" s="4">
        <f>mgL!S385/(14.007+4*1.008)</f>
        <v>0</v>
      </c>
      <c r="T385" s="5">
        <f>mgL!T385/35.453</f>
        <v>0</v>
      </c>
      <c r="U385" s="5">
        <f>mgL!U385/(1.008+12.011+3*15.999)</f>
        <v>0</v>
      </c>
      <c r="V385" s="5">
        <f>mgL!V385/(12.011+3*15.999)</f>
        <v>0</v>
      </c>
      <c r="W385" s="5">
        <f>mgL!W385/(32.066+4*15.999)</f>
        <v>0</v>
      </c>
      <c r="X385" s="5">
        <f>mgL!X385/(14.007+3*15.999)</f>
        <v>0</v>
      </c>
      <c r="Y385" s="6">
        <f>mgL!Y385/(14.007+2*15.999)</f>
        <v>0</v>
      </c>
      <c r="Z385" s="6">
        <f>mgL!Z385/55.847</f>
        <v>0</v>
      </c>
      <c r="AA385" s="6">
        <f>mgL!AA385/54.931</f>
        <v>0</v>
      </c>
      <c r="AB385" s="6">
        <f>mgL!AB385/26.982</f>
        <v>0</v>
      </c>
      <c r="AC385" s="6">
        <f>mgL!AC385/(28.086+2*15.999)</f>
        <v>0</v>
      </c>
      <c r="AD385" s="6">
        <f>mgL!AD385/(30.974+4*15.999)</f>
        <v>0</v>
      </c>
      <c r="AE385" s="6">
        <f>mgL!AE385/30.974</f>
        <v>0</v>
      </c>
      <c r="AF385" s="6">
        <f>mgL!AF385/12.011</f>
        <v>0</v>
      </c>
      <c r="AG385" s="6">
        <f>mgL!AG385/18.998</f>
        <v>0</v>
      </c>
      <c r="AH385" s="6">
        <f>mgL!AH385/(32.066+1.008)</f>
        <v>0</v>
      </c>
      <c r="AI385" s="6">
        <f>mgL!AI385/207.2</f>
        <v>0</v>
      </c>
      <c r="AJ385" s="6">
        <f>mgL!AJ385/65.39</f>
        <v>0</v>
      </c>
      <c r="AK385" s="6">
        <f>mgL!AK385/112.411</f>
        <v>0</v>
      </c>
      <c r="AL385" s="10">
        <f>mgL!AL385/(2*15.999)</f>
        <v>0</v>
      </c>
      <c r="AM385" s="10">
        <f>mgL!AM385/(12.011+2*15.999)</f>
        <v>0</v>
      </c>
      <c r="AN385" s="10">
        <f>mgL!AN385/(2*1.008+32.066)</f>
        <v>0</v>
      </c>
      <c r="AO385" s="10">
        <f>mgL!AO385/(12.011+4*1.008)</f>
        <v>0</v>
      </c>
      <c r="AP385" s="11" t="str">
        <f t="shared" si="12"/>
        <v>G*-FeMIX</v>
      </c>
      <c r="AQ385" s="3">
        <f t="shared" si="13"/>
        <v>0</v>
      </c>
    </row>
    <row r="386" spans="1:43" x14ac:dyDescent="0.25">
      <c r="A386" s="3">
        <f>mgL!A386</f>
        <v>383</v>
      </c>
      <c r="B386" s="3">
        <f>mgL!B386</f>
        <v>0</v>
      </c>
      <c r="C386" s="3">
        <f>mgL!C386</f>
        <v>0</v>
      </c>
      <c r="D386" s="3">
        <f>mgL!D386</f>
        <v>0</v>
      </c>
      <c r="E386" s="3">
        <f>mgL!E386</f>
        <v>0</v>
      </c>
      <c r="F386" s="3">
        <f>mgL!F386</f>
        <v>0</v>
      </c>
      <c r="G386" s="3">
        <f>mgL!G386</f>
        <v>0</v>
      </c>
      <c r="H386" s="3">
        <f>mgL!H386</f>
        <v>0</v>
      </c>
      <c r="I386" s="3">
        <f>mgL!I386</f>
        <v>0</v>
      </c>
      <c r="J386" s="3">
        <f>mgL!J386</f>
        <v>0</v>
      </c>
      <c r="K386" s="3">
        <f>mgL!K386</f>
        <v>0</v>
      </c>
      <c r="L386" s="3">
        <f>mgL!L386</f>
        <v>0</v>
      </c>
      <c r="M386" s="3">
        <f>IF(mgL!M386=0,7,mgL!M386)</f>
        <v>7</v>
      </c>
      <c r="N386" s="3">
        <f>IF(mgL!N386&lt;0.1,10,mgL!N386)</f>
        <v>10</v>
      </c>
      <c r="O386" s="4">
        <f>mgL!O386/22.989</f>
        <v>0</v>
      </c>
      <c r="P386" s="4">
        <f>mgL!P386/39.098</f>
        <v>0</v>
      </c>
      <c r="Q386" s="4">
        <f>mgL!Q386/24.305</f>
        <v>0</v>
      </c>
      <c r="R386" s="4">
        <f>mgL!R386/40.078</f>
        <v>0</v>
      </c>
      <c r="S386" s="4">
        <f>mgL!S386/(14.007+4*1.008)</f>
        <v>0</v>
      </c>
      <c r="T386" s="5">
        <f>mgL!T386/35.453</f>
        <v>0</v>
      </c>
      <c r="U386" s="5">
        <f>mgL!U386/(1.008+12.011+3*15.999)</f>
        <v>0</v>
      </c>
      <c r="V386" s="5">
        <f>mgL!V386/(12.011+3*15.999)</f>
        <v>0</v>
      </c>
      <c r="W386" s="5">
        <f>mgL!W386/(32.066+4*15.999)</f>
        <v>0</v>
      </c>
      <c r="X386" s="5">
        <f>mgL!X386/(14.007+3*15.999)</f>
        <v>0</v>
      </c>
      <c r="Y386" s="6">
        <f>mgL!Y386/(14.007+2*15.999)</f>
        <v>0</v>
      </c>
      <c r="Z386" s="6">
        <f>mgL!Z386/55.847</f>
        <v>0</v>
      </c>
      <c r="AA386" s="6">
        <f>mgL!AA386/54.931</f>
        <v>0</v>
      </c>
      <c r="AB386" s="6">
        <f>mgL!AB386/26.982</f>
        <v>0</v>
      </c>
      <c r="AC386" s="6">
        <f>mgL!AC386/(28.086+2*15.999)</f>
        <v>0</v>
      </c>
      <c r="AD386" s="6">
        <f>mgL!AD386/(30.974+4*15.999)</f>
        <v>0</v>
      </c>
      <c r="AE386" s="6">
        <f>mgL!AE386/30.974</f>
        <v>0</v>
      </c>
      <c r="AF386" s="6">
        <f>mgL!AF386/12.011</f>
        <v>0</v>
      </c>
      <c r="AG386" s="6">
        <f>mgL!AG386/18.998</f>
        <v>0</v>
      </c>
      <c r="AH386" s="6">
        <f>mgL!AH386/(32.066+1.008)</f>
        <v>0</v>
      </c>
      <c r="AI386" s="6">
        <f>mgL!AI386/207.2</f>
        <v>0</v>
      </c>
      <c r="AJ386" s="6">
        <f>mgL!AJ386/65.39</f>
        <v>0</v>
      </c>
      <c r="AK386" s="6">
        <f>mgL!AK386/112.411</f>
        <v>0</v>
      </c>
      <c r="AL386" s="10">
        <f>mgL!AL386/(2*15.999)</f>
        <v>0</v>
      </c>
      <c r="AM386" s="10">
        <f>mgL!AM386/(12.011+2*15.999)</f>
        <v>0</v>
      </c>
      <c r="AN386" s="10">
        <f>mgL!AN386/(2*1.008+32.066)</f>
        <v>0</v>
      </c>
      <c r="AO386" s="10">
        <f>mgL!AO386/(12.011+4*1.008)</f>
        <v>0</v>
      </c>
      <c r="AP386" s="11" t="str">
        <f t="shared" si="12"/>
        <v>G*-FeMIX</v>
      </c>
      <c r="AQ386" s="3">
        <f t="shared" si="13"/>
        <v>0</v>
      </c>
    </row>
    <row r="387" spans="1:43" x14ac:dyDescent="0.25">
      <c r="A387" s="3">
        <f>mgL!A387</f>
        <v>384</v>
      </c>
      <c r="B387" s="3">
        <f>mgL!B387</f>
        <v>0</v>
      </c>
      <c r="C387" s="3">
        <f>mgL!C387</f>
        <v>0</v>
      </c>
      <c r="D387" s="3">
        <f>mgL!D387</f>
        <v>0</v>
      </c>
      <c r="E387" s="3">
        <f>mgL!E387</f>
        <v>0</v>
      </c>
      <c r="F387" s="3">
        <f>mgL!F387</f>
        <v>0</v>
      </c>
      <c r="G387" s="3">
        <f>mgL!G387</f>
        <v>0</v>
      </c>
      <c r="H387" s="3">
        <f>mgL!H387</f>
        <v>0</v>
      </c>
      <c r="I387" s="3">
        <f>mgL!I387</f>
        <v>0</v>
      </c>
      <c r="J387" s="3">
        <f>mgL!J387</f>
        <v>0</v>
      </c>
      <c r="K387" s="3">
        <f>mgL!K387</f>
        <v>0</v>
      </c>
      <c r="L387" s="3">
        <f>mgL!L387</f>
        <v>0</v>
      </c>
      <c r="M387" s="3">
        <f>IF(mgL!M387=0,7,mgL!M387)</f>
        <v>7</v>
      </c>
      <c r="N387" s="3">
        <f>IF(mgL!N387&lt;0.1,10,mgL!N387)</f>
        <v>10</v>
      </c>
      <c r="O387" s="4">
        <f>mgL!O387/22.989</f>
        <v>0</v>
      </c>
      <c r="P387" s="4">
        <f>mgL!P387/39.098</f>
        <v>0</v>
      </c>
      <c r="Q387" s="4">
        <f>mgL!Q387/24.305</f>
        <v>0</v>
      </c>
      <c r="R387" s="4">
        <f>mgL!R387/40.078</f>
        <v>0</v>
      </c>
      <c r="S387" s="4">
        <f>mgL!S387/(14.007+4*1.008)</f>
        <v>0</v>
      </c>
      <c r="T387" s="5">
        <f>mgL!T387/35.453</f>
        <v>0</v>
      </c>
      <c r="U387" s="5">
        <f>mgL!U387/(1.008+12.011+3*15.999)</f>
        <v>0</v>
      </c>
      <c r="V387" s="5">
        <f>mgL!V387/(12.011+3*15.999)</f>
        <v>0</v>
      </c>
      <c r="W387" s="5">
        <f>mgL!W387/(32.066+4*15.999)</f>
        <v>0</v>
      </c>
      <c r="X387" s="5">
        <f>mgL!X387/(14.007+3*15.999)</f>
        <v>0</v>
      </c>
      <c r="Y387" s="6">
        <f>mgL!Y387/(14.007+2*15.999)</f>
        <v>0</v>
      </c>
      <c r="Z387" s="6">
        <f>mgL!Z387/55.847</f>
        <v>0</v>
      </c>
      <c r="AA387" s="6">
        <f>mgL!AA387/54.931</f>
        <v>0</v>
      </c>
      <c r="AB387" s="6">
        <f>mgL!AB387/26.982</f>
        <v>0</v>
      </c>
      <c r="AC387" s="6">
        <f>mgL!AC387/(28.086+2*15.999)</f>
        <v>0</v>
      </c>
      <c r="AD387" s="6">
        <f>mgL!AD387/(30.974+4*15.999)</f>
        <v>0</v>
      </c>
      <c r="AE387" s="6">
        <f>mgL!AE387/30.974</f>
        <v>0</v>
      </c>
      <c r="AF387" s="6">
        <f>mgL!AF387/12.011</f>
        <v>0</v>
      </c>
      <c r="AG387" s="6">
        <f>mgL!AG387/18.998</f>
        <v>0</v>
      </c>
      <c r="AH387" s="6">
        <f>mgL!AH387/(32.066+1.008)</f>
        <v>0</v>
      </c>
      <c r="AI387" s="6">
        <f>mgL!AI387/207.2</f>
        <v>0</v>
      </c>
      <c r="AJ387" s="6">
        <f>mgL!AJ387/65.39</f>
        <v>0</v>
      </c>
      <c r="AK387" s="6">
        <f>mgL!AK387/112.411</f>
        <v>0</v>
      </c>
      <c r="AL387" s="10">
        <f>mgL!AL387/(2*15.999)</f>
        <v>0</v>
      </c>
      <c r="AM387" s="10">
        <f>mgL!AM387/(12.011+2*15.999)</f>
        <v>0</v>
      </c>
      <c r="AN387" s="10">
        <f>mgL!AN387/(2*1.008+32.066)</f>
        <v>0</v>
      </c>
      <c r="AO387" s="10">
        <f>mgL!AO387/(12.011+4*1.008)</f>
        <v>0</v>
      </c>
      <c r="AP387" s="11" t="str">
        <f t="shared" si="12"/>
        <v>G*-FeMIX</v>
      </c>
      <c r="AQ387" s="3">
        <f t="shared" si="13"/>
        <v>0</v>
      </c>
    </row>
    <row r="388" spans="1:43" x14ac:dyDescent="0.25">
      <c r="A388" s="3">
        <f>mgL!A388</f>
        <v>385</v>
      </c>
      <c r="B388" s="3">
        <f>mgL!B388</f>
        <v>0</v>
      </c>
      <c r="C388" s="3">
        <f>mgL!C388</f>
        <v>0</v>
      </c>
      <c r="D388" s="3">
        <f>mgL!D388</f>
        <v>0</v>
      </c>
      <c r="E388" s="3">
        <f>mgL!E388</f>
        <v>0</v>
      </c>
      <c r="F388" s="3">
        <f>mgL!F388</f>
        <v>0</v>
      </c>
      <c r="G388" s="3">
        <f>mgL!G388</f>
        <v>0</v>
      </c>
      <c r="H388" s="3">
        <f>mgL!H388</f>
        <v>0</v>
      </c>
      <c r="I388" s="3">
        <f>mgL!I388</f>
        <v>0</v>
      </c>
      <c r="J388" s="3">
        <f>mgL!J388</f>
        <v>0</v>
      </c>
      <c r="K388" s="3">
        <f>mgL!K388</f>
        <v>0</v>
      </c>
      <c r="L388" s="3">
        <f>mgL!L388</f>
        <v>0</v>
      </c>
      <c r="M388" s="3">
        <f>IF(mgL!M388=0,7,mgL!M388)</f>
        <v>7</v>
      </c>
      <c r="N388" s="3">
        <f>IF(mgL!N388&lt;0.1,10,mgL!N388)</f>
        <v>10</v>
      </c>
      <c r="O388" s="4">
        <f>mgL!O388/22.989</f>
        <v>0</v>
      </c>
      <c r="P388" s="4">
        <f>mgL!P388/39.098</f>
        <v>0</v>
      </c>
      <c r="Q388" s="4">
        <f>mgL!Q388/24.305</f>
        <v>0</v>
      </c>
      <c r="R388" s="4">
        <f>mgL!R388/40.078</f>
        <v>0</v>
      </c>
      <c r="S388" s="4">
        <f>mgL!S388/(14.007+4*1.008)</f>
        <v>0</v>
      </c>
      <c r="T388" s="5">
        <f>mgL!T388/35.453</f>
        <v>0</v>
      </c>
      <c r="U388" s="5">
        <f>mgL!U388/(1.008+12.011+3*15.999)</f>
        <v>0</v>
      </c>
      <c r="V388" s="5">
        <f>mgL!V388/(12.011+3*15.999)</f>
        <v>0</v>
      </c>
      <c r="W388" s="5">
        <f>mgL!W388/(32.066+4*15.999)</f>
        <v>0</v>
      </c>
      <c r="X388" s="5">
        <f>mgL!X388/(14.007+3*15.999)</f>
        <v>0</v>
      </c>
      <c r="Y388" s="6">
        <f>mgL!Y388/(14.007+2*15.999)</f>
        <v>0</v>
      </c>
      <c r="Z388" s="6">
        <f>mgL!Z388/55.847</f>
        <v>0</v>
      </c>
      <c r="AA388" s="6">
        <f>mgL!AA388/54.931</f>
        <v>0</v>
      </c>
      <c r="AB388" s="6">
        <f>mgL!AB388/26.982</f>
        <v>0</v>
      </c>
      <c r="AC388" s="6">
        <f>mgL!AC388/(28.086+2*15.999)</f>
        <v>0</v>
      </c>
      <c r="AD388" s="6">
        <f>mgL!AD388/(30.974+4*15.999)</f>
        <v>0</v>
      </c>
      <c r="AE388" s="6">
        <f>mgL!AE388/30.974</f>
        <v>0</v>
      </c>
      <c r="AF388" s="6">
        <f>mgL!AF388/12.011</f>
        <v>0</v>
      </c>
      <c r="AG388" s="6">
        <f>mgL!AG388/18.998</f>
        <v>0</v>
      </c>
      <c r="AH388" s="6">
        <f>mgL!AH388/(32.066+1.008)</f>
        <v>0</v>
      </c>
      <c r="AI388" s="6">
        <f>mgL!AI388/207.2</f>
        <v>0</v>
      </c>
      <c r="AJ388" s="6">
        <f>mgL!AJ388/65.39</f>
        <v>0</v>
      </c>
      <c r="AK388" s="6">
        <f>mgL!AK388/112.411</f>
        <v>0</v>
      </c>
      <c r="AL388" s="10">
        <f>mgL!AL388/(2*15.999)</f>
        <v>0</v>
      </c>
      <c r="AM388" s="10">
        <f>mgL!AM388/(12.011+2*15.999)</f>
        <v>0</v>
      </c>
      <c r="AN388" s="10">
        <f>mgL!AN388/(2*1.008+32.066)</f>
        <v>0</v>
      </c>
      <c r="AO388" s="10">
        <f>mgL!AO388/(12.011+4*1.008)</f>
        <v>0</v>
      </c>
      <c r="AP388" s="11" t="str">
        <f t="shared" si="12"/>
        <v>G*-FeMIX</v>
      </c>
      <c r="AQ388" s="3">
        <f t="shared" si="13"/>
        <v>0</v>
      </c>
    </row>
    <row r="389" spans="1:43" x14ac:dyDescent="0.25">
      <c r="A389" s="3">
        <f>mgL!A389</f>
        <v>386</v>
      </c>
      <c r="B389" s="3">
        <f>mgL!B389</f>
        <v>0</v>
      </c>
      <c r="C389" s="3">
        <f>mgL!C389</f>
        <v>0</v>
      </c>
      <c r="D389" s="3">
        <f>mgL!D389</f>
        <v>0</v>
      </c>
      <c r="E389" s="3">
        <f>mgL!E389</f>
        <v>0</v>
      </c>
      <c r="F389" s="3">
        <f>mgL!F389</f>
        <v>0</v>
      </c>
      <c r="G389" s="3">
        <f>mgL!G389</f>
        <v>0</v>
      </c>
      <c r="H389" s="3">
        <f>mgL!H389</f>
        <v>0</v>
      </c>
      <c r="I389" s="3">
        <f>mgL!I389</f>
        <v>0</v>
      </c>
      <c r="J389" s="3">
        <f>mgL!J389</f>
        <v>0</v>
      </c>
      <c r="K389" s="3">
        <f>mgL!K389</f>
        <v>0</v>
      </c>
      <c r="L389" s="3">
        <f>mgL!L389</f>
        <v>0</v>
      </c>
      <c r="M389" s="3">
        <f>IF(mgL!M389=0,7,mgL!M389)</f>
        <v>7</v>
      </c>
      <c r="N389" s="3">
        <f>IF(mgL!N389&lt;0.1,10,mgL!N389)</f>
        <v>10</v>
      </c>
      <c r="O389" s="4">
        <f>mgL!O389/22.989</f>
        <v>0</v>
      </c>
      <c r="P389" s="4">
        <f>mgL!P389/39.098</f>
        <v>0</v>
      </c>
      <c r="Q389" s="4">
        <f>mgL!Q389/24.305</f>
        <v>0</v>
      </c>
      <c r="R389" s="4">
        <f>mgL!R389/40.078</f>
        <v>0</v>
      </c>
      <c r="S389" s="4">
        <f>mgL!S389/(14.007+4*1.008)</f>
        <v>0</v>
      </c>
      <c r="T389" s="5">
        <f>mgL!T389/35.453</f>
        <v>0</v>
      </c>
      <c r="U389" s="5">
        <f>mgL!U389/(1.008+12.011+3*15.999)</f>
        <v>0</v>
      </c>
      <c r="V389" s="5">
        <f>mgL!V389/(12.011+3*15.999)</f>
        <v>0</v>
      </c>
      <c r="W389" s="5">
        <f>mgL!W389/(32.066+4*15.999)</f>
        <v>0</v>
      </c>
      <c r="X389" s="5">
        <f>mgL!X389/(14.007+3*15.999)</f>
        <v>0</v>
      </c>
      <c r="Y389" s="6">
        <f>mgL!Y389/(14.007+2*15.999)</f>
        <v>0</v>
      </c>
      <c r="Z389" s="6">
        <f>mgL!Z389/55.847</f>
        <v>0</v>
      </c>
      <c r="AA389" s="6">
        <f>mgL!AA389/54.931</f>
        <v>0</v>
      </c>
      <c r="AB389" s="6">
        <f>mgL!AB389/26.982</f>
        <v>0</v>
      </c>
      <c r="AC389" s="6">
        <f>mgL!AC389/(28.086+2*15.999)</f>
        <v>0</v>
      </c>
      <c r="AD389" s="6">
        <f>mgL!AD389/(30.974+4*15.999)</f>
        <v>0</v>
      </c>
      <c r="AE389" s="6">
        <f>mgL!AE389/30.974</f>
        <v>0</v>
      </c>
      <c r="AF389" s="6">
        <f>mgL!AF389/12.011</f>
        <v>0</v>
      </c>
      <c r="AG389" s="6">
        <f>mgL!AG389/18.998</f>
        <v>0</v>
      </c>
      <c r="AH389" s="6">
        <f>mgL!AH389/(32.066+1.008)</f>
        <v>0</v>
      </c>
      <c r="AI389" s="6">
        <f>mgL!AI389/207.2</f>
        <v>0</v>
      </c>
      <c r="AJ389" s="6">
        <f>mgL!AJ389/65.39</f>
        <v>0</v>
      </c>
      <c r="AK389" s="6">
        <f>mgL!AK389/112.411</f>
        <v>0</v>
      </c>
      <c r="AL389" s="10">
        <f>mgL!AL389/(2*15.999)</f>
        <v>0</v>
      </c>
      <c r="AM389" s="10">
        <f>mgL!AM389/(12.011+2*15.999)</f>
        <v>0</v>
      </c>
      <c r="AN389" s="10">
        <f>mgL!AN389/(2*1.008+32.066)</f>
        <v>0</v>
      </c>
      <c r="AO389" s="10">
        <f>mgL!AO389/(12.011+4*1.008)</f>
        <v>0</v>
      </c>
      <c r="AP389" s="11" t="str">
        <f t="shared" ref="AP389:AP452" si="14">CONCATENATE(IF(T389&gt;564.17,"H",IF(T389&gt;282.087,"S",IF(T389&gt;28.21,"b",IF(T389&gt;8.463,"B",IF(T389&gt;4.231,"f",IF(T389&gt;0.846,"F",IF(T389&gt;0.141,"g","G"))))))),IF(U389&lt;=0.5,"*",IF(U389&lt;=1,"0",IF(U389&gt;512,"9",INT(LOG(U389)/LOG(2)+1)))),"-",IF((O389+P389+S389)&gt;(Q389*2+R389*2+10^(-M389)*1000+AB389*3+Z389*2+AA389*2),IF(S389&gt;(O389+P389),"NH4",IF(O389&gt;P389,"Na","K")),IF((R389*2+Q389*2)&gt;(10^(-M389)*1000+AB389*3+Z389*2+AA389*2),IF(R389&gt;Q389,"Ca","Mg"),IF((10^(-M389)*1000+AB389*3)&gt;=(Z389*2+AA389*2),IF((AB389*3)&gt;10^(-M389)*1000,"AL","Fe"),IF(Z389&gt;AA389,"Fe","Mn")))),IF(T389&gt;(W389*2+X389+U389+V389*2),"Cl",IF((U389+V389*2)&gt;(T389+W389*2+X389),IF(U389&gt;V389*2,"HCO3","CO3"),IF((W389*2+X389)&gt;(T389+U389+V389*2),IF((W389*2)&gt;X389,"SO4","NO3"),"MIX"))),IF(ABS((O389+P389+2*Q389)-1.0716*T389)&lt;(0.5),"",IF(((O389+P389+2*Q389)-1.0716*T389)&lt;-0.5,"-","+")))</f>
        <v>G*-FeMIX</v>
      </c>
      <c r="AQ389" s="3">
        <f t="shared" ref="AQ389:AQ452" si="15">ROUND((1.333*ABS(M389-7)+IF(IF(0.67*(W389-0.0232*T389)&gt;0,10*(X389+0.67*(W389-0.0232*T389)),10*X389)&lt;1,0,LN(IF(0.67*(W389-0.0232*T389)&gt;0,10*(X389+0.67*(W389-0.0232*T389)),10*X389))/LN(2)))/(2-2/6),1)</f>
        <v>0</v>
      </c>
    </row>
    <row r="390" spans="1:43" x14ac:dyDescent="0.25">
      <c r="A390" s="3">
        <f>mgL!A390</f>
        <v>387</v>
      </c>
      <c r="B390" s="3">
        <f>mgL!B390</f>
        <v>0</v>
      </c>
      <c r="C390" s="3">
        <f>mgL!C390</f>
        <v>0</v>
      </c>
      <c r="D390" s="3">
        <f>mgL!D390</f>
        <v>0</v>
      </c>
      <c r="E390" s="3">
        <f>mgL!E390</f>
        <v>0</v>
      </c>
      <c r="F390" s="3">
        <f>mgL!F390</f>
        <v>0</v>
      </c>
      <c r="G390" s="3">
        <f>mgL!G390</f>
        <v>0</v>
      </c>
      <c r="H390" s="3">
        <f>mgL!H390</f>
        <v>0</v>
      </c>
      <c r="I390" s="3">
        <f>mgL!I390</f>
        <v>0</v>
      </c>
      <c r="J390" s="3">
        <f>mgL!J390</f>
        <v>0</v>
      </c>
      <c r="K390" s="3">
        <f>mgL!K390</f>
        <v>0</v>
      </c>
      <c r="L390" s="3">
        <f>mgL!L390</f>
        <v>0</v>
      </c>
      <c r="M390" s="3">
        <f>IF(mgL!M390=0,7,mgL!M390)</f>
        <v>7</v>
      </c>
      <c r="N390" s="3">
        <f>IF(mgL!N390&lt;0.1,10,mgL!N390)</f>
        <v>10</v>
      </c>
      <c r="O390" s="4">
        <f>mgL!O390/22.989</f>
        <v>0</v>
      </c>
      <c r="P390" s="4">
        <f>mgL!P390/39.098</f>
        <v>0</v>
      </c>
      <c r="Q390" s="4">
        <f>mgL!Q390/24.305</f>
        <v>0</v>
      </c>
      <c r="R390" s="4">
        <f>mgL!R390/40.078</f>
        <v>0</v>
      </c>
      <c r="S390" s="4">
        <f>mgL!S390/(14.007+4*1.008)</f>
        <v>0</v>
      </c>
      <c r="T390" s="5">
        <f>mgL!T390/35.453</f>
        <v>0</v>
      </c>
      <c r="U390" s="5">
        <f>mgL!U390/(1.008+12.011+3*15.999)</f>
        <v>0</v>
      </c>
      <c r="V390" s="5">
        <f>mgL!V390/(12.011+3*15.999)</f>
        <v>0</v>
      </c>
      <c r="W390" s="5">
        <f>mgL!W390/(32.066+4*15.999)</f>
        <v>0</v>
      </c>
      <c r="X390" s="5">
        <f>mgL!X390/(14.007+3*15.999)</f>
        <v>0</v>
      </c>
      <c r="Y390" s="6">
        <f>mgL!Y390/(14.007+2*15.999)</f>
        <v>0</v>
      </c>
      <c r="Z390" s="6">
        <f>mgL!Z390/55.847</f>
        <v>0</v>
      </c>
      <c r="AA390" s="6">
        <f>mgL!AA390/54.931</f>
        <v>0</v>
      </c>
      <c r="AB390" s="6">
        <f>mgL!AB390/26.982</f>
        <v>0</v>
      </c>
      <c r="AC390" s="6">
        <f>mgL!AC390/(28.086+2*15.999)</f>
        <v>0</v>
      </c>
      <c r="AD390" s="6">
        <f>mgL!AD390/(30.974+4*15.999)</f>
        <v>0</v>
      </c>
      <c r="AE390" s="6">
        <f>mgL!AE390/30.974</f>
        <v>0</v>
      </c>
      <c r="AF390" s="6">
        <f>mgL!AF390/12.011</f>
        <v>0</v>
      </c>
      <c r="AG390" s="6">
        <f>mgL!AG390/18.998</f>
        <v>0</v>
      </c>
      <c r="AH390" s="6">
        <f>mgL!AH390/(32.066+1.008)</f>
        <v>0</v>
      </c>
      <c r="AI390" s="6">
        <f>mgL!AI390/207.2</f>
        <v>0</v>
      </c>
      <c r="AJ390" s="6">
        <f>mgL!AJ390/65.39</f>
        <v>0</v>
      </c>
      <c r="AK390" s="6">
        <f>mgL!AK390/112.411</f>
        <v>0</v>
      </c>
      <c r="AL390" s="10">
        <f>mgL!AL390/(2*15.999)</f>
        <v>0</v>
      </c>
      <c r="AM390" s="10">
        <f>mgL!AM390/(12.011+2*15.999)</f>
        <v>0</v>
      </c>
      <c r="AN390" s="10">
        <f>mgL!AN390/(2*1.008+32.066)</f>
        <v>0</v>
      </c>
      <c r="AO390" s="10">
        <f>mgL!AO390/(12.011+4*1.008)</f>
        <v>0</v>
      </c>
      <c r="AP390" s="11" t="str">
        <f t="shared" si="14"/>
        <v>G*-FeMIX</v>
      </c>
      <c r="AQ390" s="3">
        <f t="shared" si="15"/>
        <v>0</v>
      </c>
    </row>
    <row r="391" spans="1:43" x14ac:dyDescent="0.25">
      <c r="A391" s="3">
        <f>mgL!A391</f>
        <v>388</v>
      </c>
      <c r="B391" s="3">
        <f>mgL!B391</f>
        <v>0</v>
      </c>
      <c r="C391" s="3">
        <f>mgL!C391</f>
        <v>0</v>
      </c>
      <c r="D391" s="3">
        <f>mgL!D391</f>
        <v>0</v>
      </c>
      <c r="E391" s="3">
        <f>mgL!E391</f>
        <v>0</v>
      </c>
      <c r="F391" s="3">
        <f>mgL!F391</f>
        <v>0</v>
      </c>
      <c r="G391" s="3">
        <f>mgL!G391</f>
        <v>0</v>
      </c>
      <c r="H391" s="3">
        <f>mgL!H391</f>
        <v>0</v>
      </c>
      <c r="I391" s="3">
        <f>mgL!I391</f>
        <v>0</v>
      </c>
      <c r="J391" s="3">
        <f>mgL!J391</f>
        <v>0</v>
      </c>
      <c r="K391" s="3">
        <f>mgL!K391</f>
        <v>0</v>
      </c>
      <c r="L391" s="3">
        <f>mgL!L391</f>
        <v>0</v>
      </c>
      <c r="M391" s="3">
        <f>IF(mgL!M391=0,7,mgL!M391)</f>
        <v>7</v>
      </c>
      <c r="N391" s="3">
        <f>IF(mgL!N391&lt;0.1,10,mgL!N391)</f>
        <v>10</v>
      </c>
      <c r="O391" s="4">
        <f>mgL!O391/22.989</f>
        <v>0</v>
      </c>
      <c r="P391" s="4">
        <f>mgL!P391/39.098</f>
        <v>0</v>
      </c>
      <c r="Q391" s="4">
        <f>mgL!Q391/24.305</f>
        <v>0</v>
      </c>
      <c r="R391" s="4">
        <f>mgL!R391/40.078</f>
        <v>0</v>
      </c>
      <c r="S391" s="4">
        <f>mgL!S391/(14.007+4*1.008)</f>
        <v>0</v>
      </c>
      <c r="T391" s="5">
        <f>mgL!T391/35.453</f>
        <v>0</v>
      </c>
      <c r="U391" s="5">
        <f>mgL!U391/(1.008+12.011+3*15.999)</f>
        <v>0</v>
      </c>
      <c r="V391" s="5">
        <f>mgL!V391/(12.011+3*15.999)</f>
        <v>0</v>
      </c>
      <c r="W391" s="5">
        <f>mgL!W391/(32.066+4*15.999)</f>
        <v>0</v>
      </c>
      <c r="X391" s="5">
        <f>mgL!X391/(14.007+3*15.999)</f>
        <v>0</v>
      </c>
      <c r="Y391" s="6">
        <f>mgL!Y391/(14.007+2*15.999)</f>
        <v>0</v>
      </c>
      <c r="Z391" s="6">
        <f>mgL!Z391/55.847</f>
        <v>0</v>
      </c>
      <c r="AA391" s="6">
        <f>mgL!AA391/54.931</f>
        <v>0</v>
      </c>
      <c r="AB391" s="6">
        <f>mgL!AB391/26.982</f>
        <v>0</v>
      </c>
      <c r="AC391" s="6">
        <f>mgL!AC391/(28.086+2*15.999)</f>
        <v>0</v>
      </c>
      <c r="AD391" s="6">
        <f>mgL!AD391/(30.974+4*15.999)</f>
        <v>0</v>
      </c>
      <c r="AE391" s="6">
        <f>mgL!AE391/30.974</f>
        <v>0</v>
      </c>
      <c r="AF391" s="6">
        <f>mgL!AF391/12.011</f>
        <v>0</v>
      </c>
      <c r="AG391" s="6">
        <f>mgL!AG391/18.998</f>
        <v>0</v>
      </c>
      <c r="AH391" s="6">
        <f>mgL!AH391/(32.066+1.008)</f>
        <v>0</v>
      </c>
      <c r="AI391" s="6">
        <f>mgL!AI391/207.2</f>
        <v>0</v>
      </c>
      <c r="AJ391" s="6">
        <f>mgL!AJ391/65.39</f>
        <v>0</v>
      </c>
      <c r="AK391" s="6">
        <f>mgL!AK391/112.411</f>
        <v>0</v>
      </c>
      <c r="AL391" s="10">
        <f>mgL!AL391/(2*15.999)</f>
        <v>0</v>
      </c>
      <c r="AM391" s="10">
        <f>mgL!AM391/(12.011+2*15.999)</f>
        <v>0</v>
      </c>
      <c r="AN391" s="10">
        <f>mgL!AN391/(2*1.008+32.066)</f>
        <v>0</v>
      </c>
      <c r="AO391" s="10">
        <f>mgL!AO391/(12.011+4*1.008)</f>
        <v>0</v>
      </c>
      <c r="AP391" s="11" t="str">
        <f t="shared" si="14"/>
        <v>G*-FeMIX</v>
      </c>
      <c r="AQ391" s="3">
        <f t="shared" si="15"/>
        <v>0</v>
      </c>
    </row>
    <row r="392" spans="1:43" x14ac:dyDescent="0.25">
      <c r="A392" s="3">
        <f>mgL!A392</f>
        <v>389</v>
      </c>
      <c r="B392" s="3">
        <f>mgL!B392</f>
        <v>0</v>
      </c>
      <c r="C392" s="3">
        <f>mgL!C392</f>
        <v>0</v>
      </c>
      <c r="D392" s="3">
        <f>mgL!D392</f>
        <v>0</v>
      </c>
      <c r="E392" s="3">
        <f>mgL!E392</f>
        <v>0</v>
      </c>
      <c r="F392" s="3">
        <f>mgL!F392</f>
        <v>0</v>
      </c>
      <c r="G392" s="3">
        <f>mgL!G392</f>
        <v>0</v>
      </c>
      <c r="H392" s="3">
        <f>mgL!H392</f>
        <v>0</v>
      </c>
      <c r="I392" s="3">
        <f>mgL!I392</f>
        <v>0</v>
      </c>
      <c r="J392" s="3">
        <f>mgL!J392</f>
        <v>0</v>
      </c>
      <c r="K392" s="3">
        <f>mgL!K392</f>
        <v>0</v>
      </c>
      <c r="L392" s="3">
        <f>mgL!L392</f>
        <v>0</v>
      </c>
      <c r="M392" s="3">
        <f>IF(mgL!M392=0,7,mgL!M392)</f>
        <v>7</v>
      </c>
      <c r="N392" s="3">
        <f>IF(mgL!N392&lt;0.1,10,mgL!N392)</f>
        <v>10</v>
      </c>
      <c r="O392" s="4">
        <f>mgL!O392/22.989</f>
        <v>0</v>
      </c>
      <c r="P392" s="4">
        <f>mgL!P392/39.098</f>
        <v>0</v>
      </c>
      <c r="Q392" s="4">
        <f>mgL!Q392/24.305</f>
        <v>0</v>
      </c>
      <c r="R392" s="4">
        <f>mgL!R392/40.078</f>
        <v>0</v>
      </c>
      <c r="S392" s="4">
        <f>mgL!S392/(14.007+4*1.008)</f>
        <v>0</v>
      </c>
      <c r="T392" s="5">
        <f>mgL!T392/35.453</f>
        <v>0</v>
      </c>
      <c r="U392" s="5">
        <f>mgL!U392/(1.008+12.011+3*15.999)</f>
        <v>0</v>
      </c>
      <c r="V392" s="5">
        <f>mgL!V392/(12.011+3*15.999)</f>
        <v>0</v>
      </c>
      <c r="W392" s="5">
        <f>mgL!W392/(32.066+4*15.999)</f>
        <v>0</v>
      </c>
      <c r="X392" s="5">
        <f>mgL!X392/(14.007+3*15.999)</f>
        <v>0</v>
      </c>
      <c r="Y392" s="6">
        <f>mgL!Y392/(14.007+2*15.999)</f>
        <v>0</v>
      </c>
      <c r="Z392" s="6">
        <f>mgL!Z392/55.847</f>
        <v>0</v>
      </c>
      <c r="AA392" s="6">
        <f>mgL!AA392/54.931</f>
        <v>0</v>
      </c>
      <c r="AB392" s="6">
        <f>mgL!AB392/26.982</f>
        <v>0</v>
      </c>
      <c r="AC392" s="6">
        <f>mgL!AC392/(28.086+2*15.999)</f>
        <v>0</v>
      </c>
      <c r="AD392" s="6">
        <f>mgL!AD392/(30.974+4*15.999)</f>
        <v>0</v>
      </c>
      <c r="AE392" s="6">
        <f>mgL!AE392/30.974</f>
        <v>0</v>
      </c>
      <c r="AF392" s="6">
        <f>mgL!AF392/12.011</f>
        <v>0</v>
      </c>
      <c r="AG392" s="6">
        <f>mgL!AG392/18.998</f>
        <v>0</v>
      </c>
      <c r="AH392" s="6">
        <f>mgL!AH392/(32.066+1.008)</f>
        <v>0</v>
      </c>
      <c r="AI392" s="6">
        <f>mgL!AI392/207.2</f>
        <v>0</v>
      </c>
      <c r="AJ392" s="6">
        <f>mgL!AJ392/65.39</f>
        <v>0</v>
      </c>
      <c r="AK392" s="6">
        <f>mgL!AK392/112.411</f>
        <v>0</v>
      </c>
      <c r="AL392" s="10">
        <f>mgL!AL392/(2*15.999)</f>
        <v>0</v>
      </c>
      <c r="AM392" s="10">
        <f>mgL!AM392/(12.011+2*15.999)</f>
        <v>0</v>
      </c>
      <c r="AN392" s="10">
        <f>mgL!AN392/(2*1.008+32.066)</f>
        <v>0</v>
      </c>
      <c r="AO392" s="10">
        <f>mgL!AO392/(12.011+4*1.008)</f>
        <v>0</v>
      </c>
      <c r="AP392" s="11" t="str">
        <f t="shared" si="14"/>
        <v>G*-FeMIX</v>
      </c>
      <c r="AQ392" s="3">
        <f t="shared" si="15"/>
        <v>0</v>
      </c>
    </row>
    <row r="393" spans="1:43" x14ac:dyDescent="0.25">
      <c r="A393" s="3">
        <f>mgL!A393</f>
        <v>390</v>
      </c>
      <c r="B393" s="3">
        <f>mgL!B393</f>
        <v>0</v>
      </c>
      <c r="C393" s="3">
        <f>mgL!C393</f>
        <v>0</v>
      </c>
      <c r="D393" s="3">
        <f>mgL!D393</f>
        <v>0</v>
      </c>
      <c r="E393" s="3">
        <f>mgL!E393</f>
        <v>0</v>
      </c>
      <c r="F393" s="3">
        <f>mgL!F393</f>
        <v>0</v>
      </c>
      <c r="G393" s="3">
        <f>mgL!G393</f>
        <v>0</v>
      </c>
      <c r="H393" s="3">
        <f>mgL!H393</f>
        <v>0</v>
      </c>
      <c r="I393" s="3">
        <f>mgL!I393</f>
        <v>0</v>
      </c>
      <c r="J393" s="3">
        <f>mgL!J393</f>
        <v>0</v>
      </c>
      <c r="K393" s="3">
        <f>mgL!K393</f>
        <v>0</v>
      </c>
      <c r="L393" s="3">
        <f>mgL!L393</f>
        <v>0</v>
      </c>
      <c r="M393" s="3">
        <f>IF(mgL!M393=0,7,mgL!M393)</f>
        <v>7</v>
      </c>
      <c r="N393" s="3">
        <f>IF(mgL!N393&lt;0.1,10,mgL!N393)</f>
        <v>10</v>
      </c>
      <c r="O393" s="4">
        <f>mgL!O393/22.989</f>
        <v>0</v>
      </c>
      <c r="P393" s="4">
        <f>mgL!P393/39.098</f>
        <v>0</v>
      </c>
      <c r="Q393" s="4">
        <f>mgL!Q393/24.305</f>
        <v>0</v>
      </c>
      <c r="R393" s="4">
        <f>mgL!R393/40.078</f>
        <v>0</v>
      </c>
      <c r="S393" s="4">
        <f>mgL!S393/(14.007+4*1.008)</f>
        <v>0</v>
      </c>
      <c r="T393" s="5">
        <f>mgL!T393/35.453</f>
        <v>0</v>
      </c>
      <c r="U393" s="5">
        <f>mgL!U393/(1.008+12.011+3*15.999)</f>
        <v>0</v>
      </c>
      <c r="V393" s="5">
        <f>mgL!V393/(12.011+3*15.999)</f>
        <v>0</v>
      </c>
      <c r="W393" s="5">
        <f>mgL!W393/(32.066+4*15.999)</f>
        <v>0</v>
      </c>
      <c r="X393" s="5">
        <f>mgL!X393/(14.007+3*15.999)</f>
        <v>0</v>
      </c>
      <c r="Y393" s="6">
        <f>mgL!Y393/(14.007+2*15.999)</f>
        <v>0</v>
      </c>
      <c r="Z393" s="6">
        <f>mgL!Z393/55.847</f>
        <v>0</v>
      </c>
      <c r="AA393" s="6">
        <f>mgL!AA393/54.931</f>
        <v>0</v>
      </c>
      <c r="AB393" s="6">
        <f>mgL!AB393/26.982</f>
        <v>0</v>
      </c>
      <c r="AC393" s="6">
        <f>mgL!AC393/(28.086+2*15.999)</f>
        <v>0</v>
      </c>
      <c r="AD393" s="6">
        <f>mgL!AD393/(30.974+4*15.999)</f>
        <v>0</v>
      </c>
      <c r="AE393" s="6">
        <f>mgL!AE393/30.974</f>
        <v>0</v>
      </c>
      <c r="AF393" s="6">
        <f>mgL!AF393/12.011</f>
        <v>0</v>
      </c>
      <c r="AG393" s="6">
        <f>mgL!AG393/18.998</f>
        <v>0</v>
      </c>
      <c r="AH393" s="6">
        <f>mgL!AH393/(32.066+1.008)</f>
        <v>0</v>
      </c>
      <c r="AI393" s="6">
        <f>mgL!AI393/207.2</f>
        <v>0</v>
      </c>
      <c r="AJ393" s="6">
        <f>mgL!AJ393/65.39</f>
        <v>0</v>
      </c>
      <c r="AK393" s="6">
        <f>mgL!AK393/112.411</f>
        <v>0</v>
      </c>
      <c r="AL393" s="10">
        <f>mgL!AL393/(2*15.999)</f>
        <v>0</v>
      </c>
      <c r="AM393" s="10">
        <f>mgL!AM393/(12.011+2*15.999)</f>
        <v>0</v>
      </c>
      <c r="AN393" s="10">
        <f>mgL!AN393/(2*1.008+32.066)</f>
        <v>0</v>
      </c>
      <c r="AO393" s="10">
        <f>mgL!AO393/(12.011+4*1.008)</f>
        <v>0</v>
      </c>
      <c r="AP393" s="11" t="str">
        <f t="shared" si="14"/>
        <v>G*-FeMIX</v>
      </c>
      <c r="AQ393" s="3">
        <f t="shared" si="15"/>
        <v>0</v>
      </c>
    </row>
    <row r="394" spans="1:43" x14ac:dyDescent="0.25">
      <c r="A394" s="3">
        <f>mgL!A394</f>
        <v>391</v>
      </c>
      <c r="B394" s="3">
        <f>mgL!B394</f>
        <v>0</v>
      </c>
      <c r="C394" s="3">
        <f>mgL!C394</f>
        <v>0</v>
      </c>
      <c r="D394" s="3">
        <f>mgL!D394</f>
        <v>0</v>
      </c>
      <c r="E394" s="3">
        <f>mgL!E394</f>
        <v>0</v>
      </c>
      <c r="F394" s="3">
        <f>mgL!F394</f>
        <v>0</v>
      </c>
      <c r="G394" s="3">
        <f>mgL!G394</f>
        <v>0</v>
      </c>
      <c r="H394" s="3">
        <f>mgL!H394</f>
        <v>0</v>
      </c>
      <c r="I394" s="3">
        <f>mgL!I394</f>
        <v>0</v>
      </c>
      <c r="J394" s="3">
        <f>mgL!J394</f>
        <v>0</v>
      </c>
      <c r="K394" s="3">
        <f>mgL!K394</f>
        <v>0</v>
      </c>
      <c r="L394" s="3">
        <f>mgL!L394</f>
        <v>0</v>
      </c>
      <c r="M394" s="3">
        <f>IF(mgL!M394=0,7,mgL!M394)</f>
        <v>7</v>
      </c>
      <c r="N394" s="3">
        <f>IF(mgL!N394&lt;0.1,10,mgL!N394)</f>
        <v>10</v>
      </c>
      <c r="O394" s="4">
        <f>mgL!O394/22.989</f>
        <v>0</v>
      </c>
      <c r="P394" s="4">
        <f>mgL!P394/39.098</f>
        <v>0</v>
      </c>
      <c r="Q394" s="4">
        <f>mgL!Q394/24.305</f>
        <v>0</v>
      </c>
      <c r="R394" s="4">
        <f>mgL!R394/40.078</f>
        <v>0</v>
      </c>
      <c r="S394" s="4">
        <f>mgL!S394/(14.007+4*1.008)</f>
        <v>0</v>
      </c>
      <c r="T394" s="5">
        <f>mgL!T394/35.453</f>
        <v>0</v>
      </c>
      <c r="U394" s="5">
        <f>mgL!U394/(1.008+12.011+3*15.999)</f>
        <v>0</v>
      </c>
      <c r="V394" s="5">
        <f>mgL!V394/(12.011+3*15.999)</f>
        <v>0</v>
      </c>
      <c r="W394" s="5">
        <f>mgL!W394/(32.066+4*15.999)</f>
        <v>0</v>
      </c>
      <c r="X394" s="5">
        <f>mgL!X394/(14.007+3*15.999)</f>
        <v>0</v>
      </c>
      <c r="Y394" s="6">
        <f>mgL!Y394/(14.007+2*15.999)</f>
        <v>0</v>
      </c>
      <c r="Z394" s="6">
        <f>mgL!Z394/55.847</f>
        <v>0</v>
      </c>
      <c r="AA394" s="6">
        <f>mgL!AA394/54.931</f>
        <v>0</v>
      </c>
      <c r="AB394" s="6">
        <f>mgL!AB394/26.982</f>
        <v>0</v>
      </c>
      <c r="AC394" s="6">
        <f>mgL!AC394/(28.086+2*15.999)</f>
        <v>0</v>
      </c>
      <c r="AD394" s="6">
        <f>mgL!AD394/(30.974+4*15.999)</f>
        <v>0</v>
      </c>
      <c r="AE394" s="6">
        <f>mgL!AE394/30.974</f>
        <v>0</v>
      </c>
      <c r="AF394" s="6">
        <f>mgL!AF394/12.011</f>
        <v>0</v>
      </c>
      <c r="AG394" s="6">
        <f>mgL!AG394/18.998</f>
        <v>0</v>
      </c>
      <c r="AH394" s="6">
        <f>mgL!AH394/(32.066+1.008)</f>
        <v>0</v>
      </c>
      <c r="AI394" s="6">
        <f>mgL!AI394/207.2</f>
        <v>0</v>
      </c>
      <c r="AJ394" s="6">
        <f>mgL!AJ394/65.39</f>
        <v>0</v>
      </c>
      <c r="AK394" s="6">
        <f>mgL!AK394/112.411</f>
        <v>0</v>
      </c>
      <c r="AL394" s="10">
        <f>mgL!AL394/(2*15.999)</f>
        <v>0</v>
      </c>
      <c r="AM394" s="10">
        <f>mgL!AM394/(12.011+2*15.999)</f>
        <v>0</v>
      </c>
      <c r="AN394" s="10">
        <f>mgL!AN394/(2*1.008+32.066)</f>
        <v>0</v>
      </c>
      <c r="AO394" s="10">
        <f>mgL!AO394/(12.011+4*1.008)</f>
        <v>0</v>
      </c>
      <c r="AP394" s="11" t="str">
        <f t="shared" si="14"/>
        <v>G*-FeMIX</v>
      </c>
      <c r="AQ394" s="3">
        <f t="shared" si="15"/>
        <v>0</v>
      </c>
    </row>
    <row r="395" spans="1:43" x14ac:dyDescent="0.25">
      <c r="A395" s="3">
        <f>mgL!A395</f>
        <v>392</v>
      </c>
      <c r="B395" s="3">
        <f>mgL!B395</f>
        <v>0</v>
      </c>
      <c r="C395" s="3">
        <f>mgL!C395</f>
        <v>0</v>
      </c>
      <c r="D395" s="3">
        <f>mgL!D395</f>
        <v>0</v>
      </c>
      <c r="E395" s="3">
        <f>mgL!E395</f>
        <v>0</v>
      </c>
      <c r="F395" s="3">
        <f>mgL!F395</f>
        <v>0</v>
      </c>
      <c r="G395" s="3">
        <f>mgL!G395</f>
        <v>0</v>
      </c>
      <c r="H395" s="3">
        <f>mgL!H395</f>
        <v>0</v>
      </c>
      <c r="I395" s="3">
        <f>mgL!I395</f>
        <v>0</v>
      </c>
      <c r="J395" s="3">
        <f>mgL!J395</f>
        <v>0</v>
      </c>
      <c r="K395" s="3">
        <f>mgL!K395</f>
        <v>0</v>
      </c>
      <c r="L395" s="3">
        <f>mgL!L395</f>
        <v>0</v>
      </c>
      <c r="M395" s="3">
        <f>IF(mgL!M395=0,7,mgL!M395)</f>
        <v>7</v>
      </c>
      <c r="N395" s="3">
        <f>IF(mgL!N395&lt;0.1,10,mgL!N395)</f>
        <v>10</v>
      </c>
      <c r="O395" s="4">
        <f>mgL!O395/22.989</f>
        <v>0</v>
      </c>
      <c r="P395" s="4">
        <f>mgL!P395/39.098</f>
        <v>0</v>
      </c>
      <c r="Q395" s="4">
        <f>mgL!Q395/24.305</f>
        <v>0</v>
      </c>
      <c r="R395" s="4">
        <f>mgL!R395/40.078</f>
        <v>0</v>
      </c>
      <c r="S395" s="4">
        <f>mgL!S395/(14.007+4*1.008)</f>
        <v>0</v>
      </c>
      <c r="T395" s="5">
        <f>mgL!T395/35.453</f>
        <v>0</v>
      </c>
      <c r="U395" s="5">
        <f>mgL!U395/(1.008+12.011+3*15.999)</f>
        <v>0</v>
      </c>
      <c r="V395" s="5">
        <f>mgL!V395/(12.011+3*15.999)</f>
        <v>0</v>
      </c>
      <c r="W395" s="5">
        <f>mgL!W395/(32.066+4*15.999)</f>
        <v>0</v>
      </c>
      <c r="X395" s="5">
        <f>mgL!X395/(14.007+3*15.999)</f>
        <v>0</v>
      </c>
      <c r="Y395" s="6">
        <f>mgL!Y395/(14.007+2*15.999)</f>
        <v>0</v>
      </c>
      <c r="Z395" s="6">
        <f>mgL!Z395/55.847</f>
        <v>0</v>
      </c>
      <c r="AA395" s="6">
        <f>mgL!AA395/54.931</f>
        <v>0</v>
      </c>
      <c r="AB395" s="6">
        <f>mgL!AB395/26.982</f>
        <v>0</v>
      </c>
      <c r="AC395" s="6">
        <f>mgL!AC395/(28.086+2*15.999)</f>
        <v>0</v>
      </c>
      <c r="AD395" s="6">
        <f>mgL!AD395/(30.974+4*15.999)</f>
        <v>0</v>
      </c>
      <c r="AE395" s="6">
        <f>mgL!AE395/30.974</f>
        <v>0</v>
      </c>
      <c r="AF395" s="6">
        <f>mgL!AF395/12.011</f>
        <v>0</v>
      </c>
      <c r="AG395" s="6">
        <f>mgL!AG395/18.998</f>
        <v>0</v>
      </c>
      <c r="AH395" s="6">
        <f>mgL!AH395/(32.066+1.008)</f>
        <v>0</v>
      </c>
      <c r="AI395" s="6">
        <f>mgL!AI395/207.2</f>
        <v>0</v>
      </c>
      <c r="AJ395" s="6">
        <f>mgL!AJ395/65.39</f>
        <v>0</v>
      </c>
      <c r="AK395" s="6">
        <f>mgL!AK395/112.411</f>
        <v>0</v>
      </c>
      <c r="AL395" s="10">
        <f>mgL!AL395/(2*15.999)</f>
        <v>0</v>
      </c>
      <c r="AM395" s="10">
        <f>mgL!AM395/(12.011+2*15.999)</f>
        <v>0</v>
      </c>
      <c r="AN395" s="10">
        <f>mgL!AN395/(2*1.008+32.066)</f>
        <v>0</v>
      </c>
      <c r="AO395" s="10">
        <f>mgL!AO395/(12.011+4*1.008)</f>
        <v>0</v>
      </c>
      <c r="AP395" s="11" t="str">
        <f t="shared" si="14"/>
        <v>G*-FeMIX</v>
      </c>
      <c r="AQ395" s="3">
        <f t="shared" si="15"/>
        <v>0</v>
      </c>
    </row>
    <row r="396" spans="1:43" x14ac:dyDescent="0.25">
      <c r="A396" s="3">
        <f>mgL!A396</f>
        <v>393</v>
      </c>
      <c r="B396" s="3">
        <f>mgL!B396</f>
        <v>0</v>
      </c>
      <c r="C396" s="3">
        <f>mgL!C396</f>
        <v>0</v>
      </c>
      <c r="D396" s="3">
        <f>mgL!D396</f>
        <v>0</v>
      </c>
      <c r="E396" s="3">
        <f>mgL!E396</f>
        <v>0</v>
      </c>
      <c r="F396" s="3">
        <f>mgL!F396</f>
        <v>0</v>
      </c>
      <c r="G396" s="3">
        <f>mgL!G396</f>
        <v>0</v>
      </c>
      <c r="H396" s="3">
        <f>mgL!H396</f>
        <v>0</v>
      </c>
      <c r="I396" s="3">
        <f>mgL!I396</f>
        <v>0</v>
      </c>
      <c r="J396" s="3">
        <f>mgL!J396</f>
        <v>0</v>
      </c>
      <c r="K396" s="3">
        <f>mgL!K396</f>
        <v>0</v>
      </c>
      <c r="L396" s="3">
        <f>mgL!L396</f>
        <v>0</v>
      </c>
      <c r="M396" s="3">
        <f>IF(mgL!M396=0,7,mgL!M396)</f>
        <v>7</v>
      </c>
      <c r="N396" s="3">
        <f>IF(mgL!N396&lt;0.1,10,mgL!N396)</f>
        <v>10</v>
      </c>
      <c r="O396" s="4">
        <f>mgL!O396/22.989</f>
        <v>0</v>
      </c>
      <c r="P396" s="4">
        <f>mgL!P396/39.098</f>
        <v>0</v>
      </c>
      <c r="Q396" s="4">
        <f>mgL!Q396/24.305</f>
        <v>0</v>
      </c>
      <c r="R396" s="4">
        <f>mgL!R396/40.078</f>
        <v>0</v>
      </c>
      <c r="S396" s="4">
        <f>mgL!S396/(14.007+4*1.008)</f>
        <v>0</v>
      </c>
      <c r="T396" s="5">
        <f>mgL!T396/35.453</f>
        <v>0</v>
      </c>
      <c r="U396" s="5">
        <f>mgL!U396/(1.008+12.011+3*15.999)</f>
        <v>0</v>
      </c>
      <c r="V396" s="5">
        <f>mgL!V396/(12.011+3*15.999)</f>
        <v>0</v>
      </c>
      <c r="W396" s="5">
        <f>mgL!W396/(32.066+4*15.999)</f>
        <v>0</v>
      </c>
      <c r="X396" s="5">
        <f>mgL!X396/(14.007+3*15.999)</f>
        <v>0</v>
      </c>
      <c r="Y396" s="6">
        <f>mgL!Y396/(14.007+2*15.999)</f>
        <v>0</v>
      </c>
      <c r="Z396" s="6">
        <f>mgL!Z396/55.847</f>
        <v>0</v>
      </c>
      <c r="AA396" s="6">
        <f>mgL!AA396/54.931</f>
        <v>0</v>
      </c>
      <c r="AB396" s="6">
        <f>mgL!AB396/26.982</f>
        <v>0</v>
      </c>
      <c r="AC396" s="6">
        <f>mgL!AC396/(28.086+2*15.999)</f>
        <v>0</v>
      </c>
      <c r="AD396" s="6">
        <f>mgL!AD396/(30.974+4*15.999)</f>
        <v>0</v>
      </c>
      <c r="AE396" s="6">
        <f>mgL!AE396/30.974</f>
        <v>0</v>
      </c>
      <c r="AF396" s="6">
        <f>mgL!AF396/12.011</f>
        <v>0</v>
      </c>
      <c r="AG396" s="6">
        <f>mgL!AG396/18.998</f>
        <v>0</v>
      </c>
      <c r="AH396" s="6">
        <f>mgL!AH396/(32.066+1.008)</f>
        <v>0</v>
      </c>
      <c r="AI396" s="6">
        <f>mgL!AI396/207.2</f>
        <v>0</v>
      </c>
      <c r="AJ396" s="6">
        <f>mgL!AJ396/65.39</f>
        <v>0</v>
      </c>
      <c r="AK396" s="6">
        <f>mgL!AK396/112.411</f>
        <v>0</v>
      </c>
      <c r="AL396" s="10">
        <f>mgL!AL396/(2*15.999)</f>
        <v>0</v>
      </c>
      <c r="AM396" s="10">
        <f>mgL!AM396/(12.011+2*15.999)</f>
        <v>0</v>
      </c>
      <c r="AN396" s="10">
        <f>mgL!AN396/(2*1.008+32.066)</f>
        <v>0</v>
      </c>
      <c r="AO396" s="10">
        <f>mgL!AO396/(12.011+4*1.008)</f>
        <v>0</v>
      </c>
      <c r="AP396" s="11" t="str">
        <f t="shared" si="14"/>
        <v>G*-FeMIX</v>
      </c>
      <c r="AQ396" s="3">
        <f t="shared" si="15"/>
        <v>0</v>
      </c>
    </row>
    <row r="397" spans="1:43" x14ac:dyDescent="0.25">
      <c r="A397" s="3">
        <f>mgL!A397</f>
        <v>394</v>
      </c>
      <c r="B397" s="3">
        <f>mgL!B397</f>
        <v>0</v>
      </c>
      <c r="C397" s="3">
        <f>mgL!C397</f>
        <v>0</v>
      </c>
      <c r="D397" s="3">
        <f>mgL!D397</f>
        <v>0</v>
      </c>
      <c r="E397" s="3">
        <f>mgL!E397</f>
        <v>0</v>
      </c>
      <c r="F397" s="3">
        <f>mgL!F397</f>
        <v>0</v>
      </c>
      <c r="G397" s="3">
        <f>mgL!G397</f>
        <v>0</v>
      </c>
      <c r="H397" s="3">
        <f>mgL!H397</f>
        <v>0</v>
      </c>
      <c r="I397" s="3">
        <f>mgL!I397</f>
        <v>0</v>
      </c>
      <c r="J397" s="3">
        <f>mgL!J397</f>
        <v>0</v>
      </c>
      <c r="K397" s="3">
        <f>mgL!K397</f>
        <v>0</v>
      </c>
      <c r="L397" s="3">
        <f>mgL!L397</f>
        <v>0</v>
      </c>
      <c r="M397" s="3">
        <f>IF(mgL!M397=0,7,mgL!M397)</f>
        <v>7</v>
      </c>
      <c r="N397" s="3">
        <f>IF(mgL!N397&lt;0.1,10,mgL!N397)</f>
        <v>10</v>
      </c>
      <c r="O397" s="4">
        <f>mgL!O397/22.989</f>
        <v>0</v>
      </c>
      <c r="P397" s="4">
        <f>mgL!P397/39.098</f>
        <v>0</v>
      </c>
      <c r="Q397" s="4">
        <f>mgL!Q397/24.305</f>
        <v>0</v>
      </c>
      <c r="R397" s="4">
        <f>mgL!R397/40.078</f>
        <v>0</v>
      </c>
      <c r="S397" s="4">
        <f>mgL!S397/(14.007+4*1.008)</f>
        <v>0</v>
      </c>
      <c r="T397" s="5">
        <f>mgL!T397/35.453</f>
        <v>0</v>
      </c>
      <c r="U397" s="5">
        <f>mgL!U397/(1.008+12.011+3*15.999)</f>
        <v>0</v>
      </c>
      <c r="V397" s="5">
        <f>mgL!V397/(12.011+3*15.999)</f>
        <v>0</v>
      </c>
      <c r="W397" s="5">
        <f>mgL!W397/(32.066+4*15.999)</f>
        <v>0</v>
      </c>
      <c r="X397" s="5">
        <f>mgL!X397/(14.007+3*15.999)</f>
        <v>0</v>
      </c>
      <c r="Y397" s="6">
        <f>mgL!Y397/(14.007+2*15.999)</f>
        <v>0</v>
      </c>
      <c r="Z397" s="6">
        <f>mgL!Z397/55.847</f>
        <v>0</v>
      </c>
      <c r="AA397" s="6">
        <f>mgL!AA397/54.931</f>
        <v>0</v>
      </c>
      <c r="AB397" s="6">
        <f>mgL!AB397/26.982</f>
        <v>0</v>
      </c>
      <c r="AC397" s="6">
        <f>mgL!AC397/(28.086+2*15.999)</f>
        <v>0</v>
      </c>
      <c r="AD397" s="6">
        <f>mgL!AD397/(30.974+4*15.999)</f>
        <v>0</v>
      </c>
      <c r="AE397" s="6">
        <f>mgL!AE397/30.974</f>
        <v>0</v>
      </c>
      <c r="AF397" s="6">
        <f>mgL!AF397/12.011</f>
        <v>0</v>
      </c>
      <c r="AG397" s="6">
        <f>mgL!AG397/18.998</f>
        <v>0</v>
      </c>
      <c r="AH397" s="6">
        <f>mgL!AH397/(32.066+1.008)</f>
        <v>0</v>
      </c>
      <c r="AI397" s="6">
        <f>mgL!AI397/207.2</f>
        <v>0</v>
      </c>
      <c r="AJ397" s="6">
        <f>mgL!AJ397/65.39</f>
        <v>0</v>
      </c>
      <c r="AK397" s="6">
        <f>mgL!AK397/112.411</f>
        <v>0</v>
      </c>
      <c r="AL397" s="10">
        <f>mgL!AL397/(2*15.999)</f>
        <v>0</v>
      </c>
      <c r="AM397" s="10">
        <f>mgL!AM397/(12.011+2*15.999)</f>
        <v>0</v>
      </c>
      <c r="AN397" s="10">
        <f>mgL!AN397/(2*1.008+32.066)</f>
        <v>0</v>
      </c>
      <c r="AO397" s="10">
        <f>mgL!AO397/(12.011+4*1.008)</f>
        <v>0</v>
      </c>
      <c r="AP397" s="11" t="str">
        <f t="shared" si="14"/>
        <v>G*-FeMIX</v>
      </c>
      <c r="AQ397" s="3">
        <f t="shared" si="15"/>
        <v>0</v>
      </c>
    </row>
    <row r="398" spans="1:43" x14ac:dyDescent="0.25">
      <c r="A398" s="3">
        <f>mgL!A398</f>
        <v>395</v>
      </c>
      <c r="B398" s="3">
        <f>mgL!B398</f>
        <v>0</v>
      </c>
      <c r="C398" s="3">
        <f>mgL!C398</f>
        <v>0</v>
      </c>
      <c r="D398" s="3">
        <f>mgL!D398</f>
        <v>0</v>
      </c>
      <c r="E398" s="3">
        <f>mgL!E398</f>
        <v>0</v>
      </c>
      <c r="F398" s="3">
        <f>mgL!F398</f>
        <v>0</v>
      </c>
      <c r="G398" s="3">
        <f>mgL!G398</f>
        <v>0</v>
      </c>
      <c r="H398" s="3">
        <f>mgL!H398</f>
        <v>0</v>
      </c>
      <c r="I398" s="3">
        <f>mgL!I398</f>
        <v>0</v>
      </c>
      <c r="J398" s="3">
        <f>mgL!J398</f>
        <v>0</v>
      </c>
      <c r="K398" s="3">
        <f>mgL!K398</f>
        <v>0</v>
      </c>
      <c r="L398" s="3">
        <f>mgL!L398</f>
        <v>0</v>
      </c>
      <c r="M398" s="3">
        <f>IF(mgL!M398=0,7,mgL!M398)</f>
        <v>7</v>
      </c>
      <c r="N398" s="3">
        <f>IF(mgL!N398&lt;0.1,10,mgL!N398)</f>
        <v>10</v>
      </c>
      <c r="O398" s="4">
        <f>mgL!O398/22.989</f>
        <v>0</v>
      </c>
      <c r="P398" s="4">
        <f>mgL!P398/39.098</f>
        <v>0</v>
      </c>
      <c r="Q398" s="4">
        <f>mgL!Q398/24.305</f>
        <v>0</v>
      </c>
      <c r="R398" s="4">
        <f>mgL!R398/40.078</f>
        <v>0</v>
      </c>
      <c r="S398" s="4">
        <f>mgL!S398/(14.007+4*1.008)</f>
        <v>0</v>
      </c>
      <c r="T398" s="5">
        <f>mgL!T398/35.453</f>
        <v>0</v>
      </c>
      <c r="U398" s="5">
        <f>mgL!U398/(1.008+12.011+3*15.999)</f>
        <v>0</v>
      </c>
      <c r="V398" s="5">
        <f>mgL!V398/(12.011+3*15.999)</f>
        <v>0</v>
      </c>
      <c r="W398" s="5">
        <f>mgL!W398/(32.066+4*15.999)</f>
        <v>0</v>
      </c>
      <c r="X398" s="5">
        <f>mgL!X398/(14.007+3*15.999)</f>
        <v>0</v>
      </c>
      <c r="Y398" s="6">
        <f>mgL!Y398/(14.007+2*15.999)</f>
        <v>0</v>
      </c>
      <c r="Z398" s="6">
        <f>mgL!Z398/55.847</f>
        <v>0</v>
      </c>
      <c r="AA398" s="6">
        <f>mgL!AA398/54.931</f>
        <v>0</v>
      </c>
      <c r="AB398" s="6">
        <f>mgL!AB398/26.982</f>
        <v>0</v>
      </c>
      <c r="AC398" s="6">
        <f>mgL!AC398/(28.086+2*15.999)</f>
        <v>0</v>
      </c>
      <c r="AD398" s="6">
        <f>mgL!AD398/(30.974+4*15.999)</f>
        <v>0</v>
      </c>
      <c r="AE398" s="6">
        <f>mgL!AE398/30.974</f>
        <v>0</v>
      </c>
      <c r="AF398" s="6">
        <f>mgL!AF398/12.011</f>
        <v>0</v>
      </c>
      <c r="AG398" s="6">
        <f>mgL!AG398/18.998</f>
        <v>0</v>
      </c>
      <c r="AH398" s="6">
        <f>mgL!AH398/(32.066+1.008)</f>
        <v>0</v>
      </c>
      <c r="AI398" s="6">
        <f>mgL!AI398/207.2</f>
        <v>0</v>
      </c>
      <c r="AJ398" s="6">
        <f>mgL!AJ398/65.39</f>
        <v>0</v>
      </c>
      <c r="AK398" s="6">
        <f>mgL!AK398/112.411</f>
        <v>0</v>
      </c>
      <c r="AL398" s="10">
        <f>mgL!AL398/(2*15.999)</f>
        <v>0</v>
      </c>
      <c r="AM398" s="10">
        <f>mgL!AM398/(12.011+2*15.999)</f>
        <v>0</v>
      </c>
      <c r="AN398" s="10">
        <f>mgL!AN398/(2*1.008+32.066)</f>
        <v>0</v>
      </c>
      <c r="AO398" s="10">
        <f>mgL!AO398/(12.011+4*1.008)</f>
        <v>0</v>
      </c>
      <c r="AP398" s="11" t="str">
        <f t="shared" si="14"/>
        <v>G*-FeMIX</v>
      </c>
      <c r="AQ398" s="3">
        <f t="shared" si="15"/>
        <v>0</v>
      </c>
    </row>
    <row r="399" spans="1:43" x14ac:dyDescent="0.25">
      <c r="A399" s="3">
        <f>mgL!A399</f>
        <v>396</v>
      </c>
      <c r="B399" s="3">
        <f>mgL!B399</f>
        <v>0</v>
      </c>
      <c r="C399" s="3">
        <f>mgL!C399</f>
        <v>0</v>
      </c>
      <c r="D399" s="3">
        <f>mgL!D399</f>
        <v>0</v>
      </c>
      <c r="E399" s="3">
        <f>mgL!E399</f>
        <v>0</v>
      </c>
      <c r="F399" s="3">
        <f>mgL!F399</f>
        <v>0</v>
      </c>
      <c r="G399" s="3">
        <f>mgL!G399</f>
        <v>0</v>
      </c>
      <c r="H399" s="3">
        <f>mgL!H399</f>
        <v>0</v>
      </c>
      <c r="I399" s="3">
        <f>mgL!I399</f>
        <v>0</v>
      </c>
      <c r="J399" s="3">
        <f>mgL!J399</f>
        <v>0</v>
      </c>
      <c r="K399" s="3">
        <f>mgL!K399</f>
        <v>0</v>
      </c>
      <c r="L399" s="3">
        <f>mgL!L399</f>
        <v>0</v>
      </c>
      <c r="M399" s="3">
        <f>IF(mgL!M399=0,7,mgL!M399)</f>
        <v>7</v>
      </c>
      <c r="N399" s="3">
        <f>IF(mgL!N399&lt;0.1,10,mgL!N399)</f>
        <v>10</v>
      </c>
      <c r="O399" s="4">
        <f>mgL!O399/22.989</f>
        <v>0</v>
      </c>
      <c r="P399" s="4">
        <f>mgL!P399/39.098</f>
        <v>0</v>
      </c>
      <c r="Q399" s="4">
        <f>mgL!Q399/24.305</f>
        <v>0</v>
      </c>
      <c r="R399" s="4">
        <f>mgL!R399/40.078</f>
        <v>0</v>
      </c>
      <c r="S399" s="4">
        <f>mgL!S399/(14.007+4*1.008)</f>
        <v>0</v>
      </c>
      <c r="T399" s="5">
        <f>mgL!T399/35.453</f>
        <v>0</v>
      </c>
      <c r="U399" s="5">
        <f>mgL!U399/(1.008+12.011+3*15.999)</f>
        <v>0</v>
      </c>
      <c r="V399" s="5">
        <f>mgL!V399/(12.011+3*15.999)</f>
        <v>0</v>
      </c>
      <c r="W399" s="5">
        <f>mgL!W399/(32.066+4*15.999)</f>
        <v>0</v>
      </c>
      <c r="X399" s="5">
        <f>mgL!X399/(14.007+3*15.999)</f>
        <v>0</v>
      </c>
      <c r="Y399" s="6">
        <f>mgL!Y399/(14.007+2*15.999)</f>
        <v>0</v>
      </c>
      <c r="Z399" s="6">
        <f>mgL!Z399/55.847</f>
        <v>0</v>
      </c>
      <c r="AA399" s="6">
        <f>mgL!AA399/54.931</f>
        <v>0</v>
      </c>
      <c r="AB399" s="6">
        <f>mgL!AB399/26.982</f>
        <v>0</v>
      </c>
      <c r="AC399" s="6">
        <f>mgL!AC399/(28.086+2*15.999)</f>
        <v>0</v>
      </c>
      <c r="AD399" s="6">
        <f>mgL!AD399/(30.974+4*15.999)</f>
        <v>0</v>
      </c>
      <c r="AE399" s="6">
        <f>mgL!AE399/30.974</f>
        <v>0</v>
      </c>
      <c r="AF399" s="6">
        <f>mgL!AF399/12.011</f>
        <v>0</v>
      </c>
      <c r="AG399" s="6">
        <f>mgL!AG399/18.998</f>
        <v>0</v>
      </c>
      <c r="AH399" s="6">
        <f>mgL!AH399/(32.066+1.008)</f>
        <v>0</v>
      </c>
      <c r="AI399" s="6">
        <f>mgL!AI399/207.2</f>
        <v>0</v>
      </c>
      <c r="AJ399" s="6">
        <f>mgL!AJ399/65.39</f>
        <v>0</v>
      </c>
      <c r="AK399" s="6">
        <f>mgL!AK399/112.411</f>
        <v>0</v>
      </c>
      <c r="AL399" s="10">
        <f>mgL!AL399/(2*15.999)</f>
        <v>0</v>
      </c>
      <c r="AM399" s="10">
        <f>mgL!AM399/(12.011+2*15.999)</f>
        <v>0</v>
      </c>
      <c r="AN399" s="10">
        <f>mgL!AN399/(2*1.008+32.066)</f>
        <v>0</v>
      </c>
      <c r="AO399" s="10">
        <f>mgL!AO399/(12.011+4*1.008)</f>
        <v>0</v>
      </c>
      <c r="AP399" s="11" t="str">
        <f t="shared" si="14"/>
        <v>G*-FeMIX</v>
      </c>
      <c r="AQ399" s="3">
        <f t="shared" si="15"/>
        <v>0</v>
      </c>
    </row>
    <row r="400" spans="1:43" x14ac:dyDescent="0.25">
      <c r="A400" s="3">
        <f>mgL!A400</f>
        <v>397</v>
      </c>
      <c r="B400" s="3">
        <f>mgL!B400</f>
        <v>0</v>
      </c>
      <c r="C400" s="3">
        <f>mgL!C400</f>
        <v>0</v>
      </c>
      <c r="D400" s="3">
        <f>mgL!D400</f>
        <v>0</v>
      </c>
      <c r="E400" s="3">
        <f>mgL!E400</f>
        <v>0</v>
      </c>
      <c r="F400" s="3">
        <f>mgL!F400</f>
        <v>0</v>
      </c>
      <c r="G400" s="3">
        <f>mgL!G400</f>
        <v>0</v>
      </c>
      <c r="H400" s="3">
        <f>mgL!H400</f>
        <v>0</v>
      </c>
      <c r="I400" s="3">
        <f>mgL!I400</f>
        <v>0</v>
      </c>
      <c r="J400" s="3">
        <f>mgL!J400</f>
        <v>0</v>
      </c>
      <c r="K400" s="3">
        <f>mgL!K400</f>
        <v>0</v>
      </c>
      <c r="L400" s="3">
        <f>mgL!L400</f>
        <v>0</v>
      </c>
      <c r="M400" s="3">
        <f>IF(mgL!M400=0,7,mgL!M400)</f>
        <v>7</v>
      </c>
      <c r="N400" s="3">
        <f>IF(mgL!N400&lt;0.1,10,mgL!N400)</f>
        <v>10</v>
      </c>
      <c r="O400" s="4">
        <f>mgL!O400/22.989</f>
        <v>0</v>
      </c>
      <c r="P400" s="4">
        <f>mgL!P400/39.098</f>
        <v>0</v>
      </c>
      <c r="Q400" s="4">
        <f>mgL!Q400/24.305</f>
        <v>0</v>
      </c>
      <c r="R400" s="4">
        <f>mgL!R400/40.078</f>
        <v>0</v>
      </c>
      <c r="S400" s="4">
        <f>mgL!S400/(14.007+4*1.008)</f>
        <v>0</v>
      </c>
      <c r="T400" s="5">
        <f>mgL!T400/35.453</f>
        <v>0</v>
      </c>
      <c r="U400" s="5">
        <f>mgL!U400/(1.008+12.011+3*15.999)</f>
        <v>0</v>
      </c>
      <c r="V400" s="5">
        <f>mgL!V400/(12.011+3*15.999)</f>
        <v>0</v>
      </c>
      <c r="W400" s="5">
        <f>mgL!W400/(32.066+4*15.999)</f>
        <v>0</v>
      </c>
      <c r="X400" s="5">
        <f>mgL!X400/(14.007+3*15.999)</f>
        <v>0</v>
      </c>
      <c r="Y400" s="6">
        <f>mgL!Y400/(14.007+2*15.999)</f>
        <v>0</v>
      </c>
      <c r="Z400" s="6">
        <f>mgL!Z400/55.847</f>
        <v>0</v>
      </c>
      <c r="AA400" s="6">
        <f>mgL!AA400/54.931</f>
        <v>0</v>
      </c>
      <c r="AB400" s="6">
        <f>mgL!AB400/26.982</f>
        <v>0</v>
      </c>
      <c r="AC400" s="6">
        <f>mgL!AC400/(28.086+2*15.999)</f>
        <v>0</v>
      </c>
      <c r="AD400" s="6">
        <f>mgL!AD400/(30.974+4*15.999)</f>
        <v>0</v>
      </c>
      <c r="AE400" s="6">
        <f>mgL!AE400/30.974</f>
        <v>0</v>
      </c>
      <c r="AF400" s="6">
        <f>mgL!AF400/12.011</f>
        <v>0</v>
      </c>
      <c r="AG400" s="6">
        <f>mgL!AG400/18.998</f>
        <v>0</v>
      </c>
      <c r="AH400" s="6">
        <f>mgL!AH400/(32.066+1.008)</f>
        <v>0</v>
      </c>
      <c r="AI400" s="6">
        <f>mgL!AI400/207.2</f>
        <v>0</v>
      </c>
      <c r="AJ400" s="6">
        <f>mgL!AJ400/65.39</f>
        <v>0</v>
      </c>
      <c r="AK400" s="6">
        <f>mgL!AK400/112.411</f>
        <v>0</v>
      </c>
      <c r="AL400" s="10">
        <f>mgL!AL400/(2*15.999)</f>
        <v>0</v>
      </c>
      <c r="AM400" s="10">
        <f>mgL!AM400/(12.011+2*15.999)</f>
        <v>0</v>
      </c>
      <c r="AN400" s="10">
        <f>mgL!AN400/(2*1.008+32.066)</f>
        <v>0</v>
      </c>
      <c r="AO400" s="10">
        <f>mgL!AO400/(12.011+4*1.008)</f>
        <v>0</v>
      </c>
      <c r="AP400" s="11" t="str">
        <f t="shared" si="14"/>
        <v>G*-FeMIX</v>
      </c>
      <c r="AQ400" s="3">
        <f t="shared" si="15"/>
        <v>0</v>
      </c>
    </row>
    <row r="401" spans="1:43" x14ac:dyDescent="0.25">
      <c r="A401" s="3">
        <f>mgL!A401</f>
        <v>398</v>
      </c>
      <c r="B401" s="3">
        <f>mgL!B401</f>
        <v>0</v>
      </c>
      <c r="C401" s="3">
        <f>mgL!C401</f>
        <v>0</v>
      </c>
      <c r="D401" s="3">
        <f>mgL!D401</f>
        <v>0</v>
      </c>
      <c r="E401" s="3">
        <f>mgL!E401</f>
        <v>0</v>
      </c>
      <c r="F401" s="3">
        <f>mgL!F401</f>
        <v>0</v>
      </c>
      <c r="G401" s="3">
        <f>mgL!G401</f>
        <v>0</v>
      </c>
      <c r="H401" s="3">
        <f>mgL!H401</f>
        <v>0</v>
      </c>
      <c r="I401" s="3">
        <f>mgL!I401</f>
        <v>0</v>
      </c>
      <c r="J401" s="3">
        <f>mgL!J401</f>
        <v>0</v>
      </c>
      <c r="K401" s="3">
        <f>mgL!K401</f>
        <v>0</v>
      </c>
      <c r="L401" s="3">
        <f>mgL!L401</f>
        <v>0</v>
      </c>
      <c r="M401" s="3">
        <f>IF(mgL!M401=0,7,mgL!M401)</f>
        <v>7</v>
      </c>
      <c r="N401" s="3">
        <f>IF(mgL!N401&lt;0.1,10,mgL!N401)</f>
        <v>10</v>
      </c>
      <c r="O401" s="4">
        <f>mgL!O401/22.989</f>
        <v>0</v>
      </c>
      <c r="P401" s="4">
        <f>mgL!P401/39.098</f>
        <v>0</v>
      </c>
      <c r="Q401" s="4">
        <f>mgL!Q401/24.305</f>
        <v>0</v>
      </c>
      <c r="R401" s="4">
        <f>mgL!R401/40.078</f>
        <v>0</v>
      </c>
      <c r="S401" s="4">
        <f>mgL!S401/(14.007+4*1.008)</f>
        <v>0</v>
      </c>
      <c r="T401" s="5">
        <f>mgL!T401/35.453</f>
        <v>0</v>
      </c>
      <c r="U401" s="5">
        <f>mgL!U401/(1.008+12.011+3*15.999)</f>
        <v>0</v>
      </c>
      <c r="V401" s="5">
        <f>mgL!V401/(12.011+3*15.999)</f>
        <v>0</v>
      </c>
      <c r="W401" s="5">
        <f>mgL!W401/(32.066+4*15.999)</f>
        <v>0</v>
      </c>
      <c r="X401" s="5">
        <f>mgL!X401/(14.007+3*15.999)</f>
        <v>0</v>
      </c>
      <c r="Y401" s="6">
        <f>mgL!Y401/(14.007+2*15.999)</f>
        <v>0</v>
      </c>
      <c r="Z401" s="6">
        <f>mgL!Z401/55.847</f>
        <v>0</v>
      </c>
      <c r="AA401" s="6">
        <f>mgL!AA401/54.931</f>
        <v>0</v>
      </c>
      <c r="AB401" s="6">
        <f>mgL!AB401/26.982</f>
        <v>0</v>
      </c>
      <c r="AC401" s="6">
        <f>mgL!AC401/(28.086+2*15.999)</f>
        <v>0</v>
      </c>
      <c r="AD401" s="6">
        <f>mgL!AD401/(30.974+4*15.999)</f>
        <v>0</v>
      </c>
      <c r="AE401" s="6">
        <f>mgL!AE401/30.974</f>
        <v>0</v>
      </c>
      <c r="AF401" s="6">
        <f>mgL!AF401/12.011</f>
        <v>0</v>
      </c>
      <c r="AG401" s="6">
        <f>mgL!AG401/18.998</f>
        <v>0</v>
      </c>
      <c r="AH401" s="6">
        <f>mgL!AH401/(32.066+1.008)</f>
        <v>0</v>
      </c>
      <c r="AI401" s="6">
        <f>mgL!AI401/207.2</f>
        <v>0</v>
      </c>
      <c r="AJ401" s="6">
        <f>mgL!AJ401/65.39</f>
        <v>0</v>
      </c>
      <c r="AK401" s="6">
        <f>mgL!AK401/112.411</f>
        <v>0</v>
      </c>
      <c r="AL401" s="10">
        <f>mgL!AL401/(2*15.999)</f>
        <v>0</v>
      </c>
      <c r="AM401" s="10">
        <f>mgL!AM401/(12.011+2*15.999)</f>
        <v>0</v>
      </c>
      <c r="AN401" s="10">
        <f>mgL!AN401/(2*1.008+32.066)</f>
        <v>0</v>
      </c>
      <c r="AO401" s="10">
        <f>mgL!AO401/(12.011+4*1.008)</f>
        <v>0</v>
      </c>
      <c r="AP401" s="11" t="str">
        <f t="shared" si="14"/>
        <v>G*-FeMIX</v>
      </c>
      <c r="AQ401" s="3">
        <f t="shared" si="15"/>
        <v>0</v>
      </c>
    </row>
    <row r="402" spans="1:43" x14ac:dyDescent="0.25">
      <c r="A402" s="3">
        <f>mgL!A402</f>
        <v>399</v>
      </c>
      <c r="B402" s="3">
        <f>mgL!B402</f>
        <v>0</v>
      </c>
      <c r="C402" s="3">
        <f>mgL!C402</f>
        <v>0</v>
      </c>
      <c r="D402" s="3">
        <f>mgL!D402</f>
        <v>0</v>
      </c>
      <c r="E402" s="3">
        <f>mgL!E402</f>
        <v>0</v>
      </c>
      <c r="F402" s="3">
        <f>mgL!F402</f>
        <v>0</v>
      </c>
      <c r="G402" s="3">
        <f>mgL!G402</f>
        <v>0</v>
      </c>
      <c r="H402" s="3">
        <f>mgL!H402</f>
        <v>0</v>
      </c>
      <c r="I402" s="3">
        <f>mgL!I402</f>
        <v>0</v>
      </c>
      <c r="J402" s="3">
        <f>mgL!J402</f>
        <v>0</v>
      </c>
      <c r="K402" s="3">
        <f>mgL!K402</f>
        <v>0</v>
      </c>
      <c r="L402" s="3">
        <f>mgL!L402</f>
        <v>0</v>
      </c>
      <c r="M402" s="3">
        <f>IF(mgL!M402=0,7,mgL!M402)</f>
        <v>7</v>
      </c>
      <c r="N402" s="3">
        <f>IF(mgL!N402&lt;0.1,10,mgL!N402)</f>
        <v>10</v>
      </c>
      <c r="O402" s="4">
        <f>mgL!O402/22.989</f>
        <v>0</v>
      </c>
      <c r="P402" s="4">
        <f>mgL!P402/39.098</f>
        <v>0</v>
      </c>
      <c r="Q402" s="4">
        <f>mgL!Q402/24.305</f>
        <v>0</v>
      </c>
      <c r="R402" s="4">
        <f>mgL!R402/40.078</f>
        <v>0</v>
      </c>
      <c r="S402" s="4">
        <f>mgL!S402/(14.007+4*1.008)</f>
        <v>0</v>
      </c>
      <c r="T402" s="5">
        <f>mgL!T402/35.453</f>
        <v>0</v>
      </c>
      <c r="U402" s="5">
        <f>mgL!U402/(1.008+12.011+3*15.999)</f>
        <v>0</v>
      </c>
      <c r="V402" s="5">
        <f>mgL!V402/(12.011+3*15.999)</f>
        <v>0</v>
      </c>
      <c r="W402" s="5">
        <f>mgL!W402/(32.066+4*15.999)</f>
        <v>0</v>
      </c>
      <c r="X402" s="5">
        <f>mgL!X402/(14.007+3*15.999)</f>
        <v>0</v>
      </c>
      <c r="Y402" s="6">
        <f>mgL!Y402/(14.007+2*15.999)</f>
        <v>0</v>
      </c>
      <c r="Z402" s="6">
        <f>mgL!Z402/55.847</f>
        <v>0</v>
      </c>
      <c r="AA402" s="6">
        <f>mgL!AA402/54.931</f>
        <v>0</v>
      </c>
      <c r="AB402" s="6">
        <f>mgL!AB402/26.982</f>
        <v>0</v>
      </c>
      <c r="AC402" s="6">
        <f>mgL!AC402/(28.086+2*15.999)</f>
        <v>0</v>
      </c>
      <c r="AD402" s="6">
        <f>mgL!AD402/(30.974+4*15.999)</f>
        <v>0</v>
      </c>
      <c r="AE402" s="6">
        <f>mgL!AE402/30.974</f>
        <v>0</v>
      </c>
      <c r="AF402" s="6">
        <f>mgL!AF402/12.011</f>
        <v>0</v>
      </c>
      <c r="AG402" s="6">
        <f>mgL!AG402/18.998</f>
        <v>0</v>
      </c>
      <c r="AH402" s="6">
        <f>mgL!AH402/(32.066+1.008)</f>
        <v>0</v>
      </c>
      <c r="AI402" s="6">
        <f>mgL!AI402/207.2</f>
        <v>0</v>
      </c>
      <c r="AJ402" s="6">
        <f>mgL!AJ402/65.39</f>
        <v>0</v>
      </c>
      <c r="AK402" s="6">
        <f>mgL!AK402/112.411</f>
        <v>0</v>
      </c>
      <c r="AL402" s="10">
        <f>mgL!AL402/(2*15.999)</f>
        <v>0</v>
      </c>
      <c r="AM402" s="10">
        <f>mgL!AM402/(12.011+2*15.999)</f>
        <v>0</v>
      </c>
      <c r="AN402" s="10">
        <f>mgL!AN402/(2*1.008+32.066)</f>
        <v>0</v>
      </c>
      <c r="AO402" s="10">
        <f>mgL!AO402/(12.011+4*1.008)</f>
        <v>0</v>
      </c>
      <c r="AP402" s="11" t="str">
        <f t="shared" si="14"/>
        <v>G*-FeMIX</v>
      </c>
      <c r="AQ402" s="3">
        <f t="shared" si="15"/>
        <v>0</v>
      </c>
    </row>
    <row r="403" spans="1:43" x14ac:dyDescent="0.25">
      <c r="A403" s="3">
        <f>mgL!A403</f>
        <v>400</v>
      </c>
      <c r="B403" s="3">
        <f>mgL!B403</f>
        <v>0</v>
      </c>
      <c r="C403" s="3">
        <f>mgL!C403</f>
        <v>0</v>
      </c>
      <c r="D403" s="3">
        <f>mgL!D403</f>
        <v>0</v>
      </c>
      <c r="E403" s="3">
        <f>mgL!E403</f>
        <v>0</v>
      </c>
      <c r="F403" s="3">
        <f>mgL!F403</f>
        <v>0</v>
      </c>
      <c r="G403" s="3">
        <f>mgL!G403</f>
        <v>0</v>
      </c>
      <c r="H403" s="3">
        <f>mgL!H403</f>
        <v>0</v>
      </c>
      <c r="I403" s="3">
        <f>mgL!I403</f>
        <v>0</v>
      </c>
      <c r="J403" s="3">
        <f>mgL!J403</f>
        <v>0</v>
      </c>
      <c r="K403" s="3">
        <f>mgL!K403</f>
        <v>0</v>
      </c>
      <c r="L403" s="3">
        <f>mgL!L403</f>
        <v>0</v>
      </c>
      <c r="M403" s="3">
        <f>IF(mgL!M403=0,7,mgL!M403)</f>
        <v>7</v>
      </c>
      <c r="N403" s="3">
        <f>IF(mgL!N403&lt;0.1,10,mgL!N403)</f>
        <v>10</v>
      </c>
      <c r="O403" s="4">
        <f>mgL!O403/22.989</f>
        <v>0</v>
      </c>
      <c r="P403" s="4">
        <f>mgL!P403/39.098</f>
        <v>0</v>
      </c>
      <c r="Q403" s="4">
        <f>mgL!Q403/24.305</f>
        <v>0</v>
      </c>
      <c r="R403" s="4">
        <f>mgL!R403/40.078</f>
        <v>0</v>
      </c>
      <c r="S403" s="4">
        <f>mgL!S403/(14.007+4*1.008)</f>
        <v>0</v>
      </c>
      <c r="T403" s="5">
        <f>mgL!T403/35.453</f>
        <v>0</v>
      </c>
      <c r="U403" s="5">
        <f>mgL!U403/(1.008+12.011+3*15.999)</f>
        <v>0</v>
      </c>
      <c r="V403" s="5">
        <f>mgL!V403/(12.011+3*15.999)</f>
        <v>0</v>
      </c>
      <c r="W403" s="5">
        <f>mgL!W403/(32.066+4*15.999)</f>
        <v>0</v>
      </c>
      <c r="X403" s="5">
        <f>mgL!X403/(14.007+3*15.999)</f>
        <v>0</v>
      </c>
      <c r="Y403" s="6">
        <f>mgL!Y403/(14.007+2*15.999)</f>
        <v>0</v>
      </c>
      <c r="Z403" s="6">
        <f>mgL!Z403/55.847</f>
        <v>0</v>
      </c>
      <c r="AA403" s="6">
        <f>mgL!AA403/54.931</f>
        <v>0</v>
      </c>
      <c r="AB403" s="6">
        <f>mgL!AB403/26.982</f>
        <v>0</v>
      </c>
      <c r="AC403" s="6">
        <f>mgL!AC403/(28.086+2*15.999)</f>
        <v>0</v>
      </c>
      <c r="AD403" s="6">
        <f>mgL!AD403/(30.974+4*15.999)</f>
        <v>0</v>
      </c>
      <c r="AE403" s="6">
        <f>mgL!AE403/30.974</f>
        <v>0</v>
      </c>
      <c r="AF403" s="6">
        <f>mgL!AF403/12.011</f>
        <v>0</v>
      </c>
      <c r="AG403" s="6">
        <f>mgL!AG403/18.998</f>
        <v>0</v>
      </c>
      <c r="AH403" s="6">
        <f>mgL!AH403/(32.066+1.008)</f>
        <v>0</v>
      </c>
      <c r="AI403" s="6">
        <f>mgL!AI403/207.2</f>
        <v>0</v>
      </c>
      <c r="AJ403" s="6">
        <f>mgL!AJ403/65.39</f>
        <v>0</v>
      </c>
      <c r="AK403" s="6">
        <f>mgL!AK403/112.411</f>
        <v>0</v>
      </c>
      <c r="AL403" s="10">
        <f>mgL!AL403/(2*15.999)</f>
        <v>0</v>
      </c>
      <c r="AM403" s="10">
        <f>mgL!AM403/(12.011+2*15.999)</f>
        <v>0</v>
      </c>
      <c r="AN403" s="10">
        <f>mgL!AN403/(2*1.008+32.066)</f>
        <v>0</v>
      </c>
      <c r="AO403" s="10">
        <f>mgL!AO403/(12.011+4*1.008)</f>
        <v>0</v>
      </c>
      <c r="AP403" s="11" t="str">
        <f t="shared" si="14"/>
        <v>G*-FeMIX</v>
      </c>
      <c r="AQ403" s="3">
        <f t="shared" si="15"/>
        <v>0</v>
      </c>
    </row>
    <row r="404" spans="1:43" x14ac:dyDescent="0.25">
      <c r="A404" s="3">
        <f>mgL!A404</f>
        <v>401</v>
      </c>
      <c r="B404" s="3">
        <f>mgL!B404</f>
        <v>0</v>
      </c>
      <c r="C404" s="3">
        <f>mgL!C404</f>
        <v>0</v>
      </c>
      <c r="D404" s="3">
        <f>mgL!D404</f>
        <v>0</v>
      </c>
      <c r="E404" s="3">
        <f>mgL!E404</f>
        <v>0</v>
      </c>
      <c r="F404" s="3">
        <f>mgL!F404</f>
        <v>0</v>
      </c>
      <c r="G404" s="3">
        <f>mgL!G404</f>
        <v>0</v>
      </c>
      <c r="H404" s="3">
        <f>mgL!H404</f>
        <v>0</v>
      </c>
      <c r="I404" s="3">
        <f>mgL!I404</f>
        <v>0</v>
      </c>
      <c r="J404" s="3">
        <f>mgL!J404</f>
        <v>0</v>
      </c>
      <c r="K404" s="3">
        <f>mgL!K404</f>
        <v>0</v>
      </c>
      <c r="L404" s="3">
        <f>mgL!L404</f>
        <v>0</v>
      </c>
      <c r="M404" s="3">
        <f>IF(mgL!M404=0,7,mgL!M404)</f>
        <v>7</v>
      </c>
      <c r="N404" s="3">
        <f>IF(mgL!N404&lt;0.1,10,mgL!N404)</f>
        <v>10</v>
      </c>
      <c r="O404" s="4">
        <f>mgL!O404/22.989</f>
        <v>0</v>
      </c>
      <c r="P404" s="4">
        <f>mgL!P404/39.098</f>
        <v>0</v>
      </c>
      <c r="Q404" s="4">
        <f>mgL!Q404/24.305</f>
        <v>0</v>
      </c>
      <c r="R404" s="4">
        <f>mgL!R404/40.078</f>
        <v>0</v>
      </c>
      <c r="S404" s="4">
        <f>mgL!S404/(14.007+4*1.008)</f>
        <v>0</v>
      </c>
      <c r="T404" s="5">
        <f>mgL!T404/35.453</f>
        <v>0</v>
      </c>
      <c r="U404" s="5">
        <f>mgL!U404/(1.008+12.011+3*15.999)</f>
        <v>0</v>
      </c>
      <c r="V404" s="5">
        <f>mgL!V404/(12.011+3*15.999)</f>
        <v>0</v>
      </c>
      <c r="W404" s="5">
        <f>mgL!W404/(32.066+4*15.999)</f>
        <v>0</v>
      </c>
      <c r="X404" s="5">
        <f>mgL!X404/(14.007+3*15.999)</f>
        <v>0</v>
      </c>
      <c r="Y404" s="6">
        <f>mgL!Y404/(14.007+2*15.999)</f>
        <v>0</v>
      </c>
      <c r="Z404" s="6">
        <f>mgL!Z404/55.847</f>
        <v>0</v>
      </c>
      <c r="AA404" s="6">
        <f>mgL!AA404/54.931</f>
        <v>0</v>
      </c>
      <c r="AB404" s="6">
        <f>mgL!AB404/26.982</f>
        <v>0</v>
      </c>
      <c r="AC404" s="6">
        <f>mgL!AC404/(28.086+2*15.999)</f>
        <v>0</v>
      </c>
      <c r="AD404" s="6">
        <f>mgL!AD404/(30.974+4*15.999)</f>
        <v>0</v>
      </c>
      <c r="AE404" s="6">
        <f>mgL!AE404/30.974</f>
        <v>0</v>
      </c>
      <c r="AF404" s="6">
        <f>mgL!AF404/12.011</f>
        <v>0</v>
      </c>
      <c r="AG404" s="6">
        <f>mgL!AG404/18.998</f>
        <v>0</v>
      </c>
      <c r="AH404" s="6">
        <f>mgL!AH404/(32.066+1.008)</f>
        <v>0</v>
      </c>
      <c r="AI404" s="6">
        <f>mgL!AI404/207.2</f>
        <v>0</v>
      </c>
      <c r="AJ404" s="6">
        <f>mgL!AJ404/65.39</f>
        <v>0</v>
      </c>
      <c r="AK404" s="6">
        <f>mgL!AK404/112.411</f>
        <v>0</v>
      </c>
      <c r="AL404" s="10">
        <f>mgL!AL404/(2*15.999)</f>
        <v>0</v>
      </c>
      <c r="AM404" s="10">
        <f>mgL!AM404/(12.011+2*15.999)</f>
        <v>0</v>
      </c>
      <c r="AN404" s="10">
        <f>mgL!AN404/(2*1.008+32.066)</f>
        <v>0</v>
      </c>
      <c r="AO404" s="10">
        <f>mgL!AO404/(12.011+4*1.008)</f>
        <v>0</v>
      </c>
      <c r="AP404" s="11" t="str">
        <f t="shared" si="14"/>
        <v>G*-FeMIX</v>
      </c>
      <c r="AQ404" s="3">
        <f t="shared" si="15"/>
        <v>0</v>
      </c>
    </row>
    <row r="405" spans="1:43" x14ac:dyDescent="0.25">
      <c r="A405" s="3">
        <f>mgL!A405</f>
        <v>402</v>
      </c>
      <c r="B405" s="3">
        <f>mgL!B405</f>
        <v>0</v>
      </c>
      <c r="C405" s="3">
        <f>mgL!C405</f>
        <v>0</v>
      </c>
      <c r="D405" s="3">
        <f>mgL!D405</f>
        <v>0</v>
      </c>
      <c r="E405" s="3">
        <f>mgL!E405</f>
        <v>0</v>
      </c>
      <c r="F405" s="3">
        <f>mgL!F405</f>
        <v>0</v>
      </c>
      <c r="G405" s="3">
        <f>mgL!G405</f>
        <v>0</v>
      </c>
      <c r="H405" s="3">
        <f>mgL!H405</f>
        <v>0</v>
      </c>
      <c r="I405" s="3">
        <f>mgL!I405</f>
        <v>0</v>
      </c>
      <c r="J405" s="3">
        <f>mgL!J405</f>
        <v>0</v>
      </c>
      <c r="K405" s="3">
        <f>mgL!K405</f>
        <v>0</v>
      </c>
      <c r="L405" s="3">
        <f>mgL!L405</f>
        <v>0</v>
      </c>
      <c r="M405" s="3">
        <f>IF(mgL!M405=0,7,mgL!M405)</f>
        <v>7</v>
      </c>
      <c r="N405" s="3">
        <f>IF(mgL!N405&lt;0.1,10,mgL!N405)</f>
        <v>10</v>
      </c>
      <c r="O405" s="4">
        <f>mgL!O405/22.989</f>
        <v>0</v>
      </c>
      <c r="P405" s="4">
        <f>mgL!P405/39.098</f>
        <v>0</v>
      </c>
      <c r="Q405" s="4">
        <f>mgL!Q405/24.305</f>
        <v>0</v>
      </c>
      <c r="R405" s="4">
        <f>mgL!R405/40.078</f>
        <v>0</v>
      </c>
      <c r="S405" s="4">
        <f>mgL!S405/(14.007+4*1.008)</f>
        <v>0</v>
      </c>
      <c r="T405" s="5">
        <f>mgL!T405/35.453</f>
        <v>0</v>
      </c>
      <c r="U405" s="5">
        <f>mgL!U405/(1.008+12.011+3*15.999)</f>
        <v>0</v>
      </c>
      <c r="V405" s="5">
        <f>mgL!V405/(12.011+3*15.999)</f>
        <v>0</v>
      </c>
      <c r="W405" s="5">
        <f>mgL!W405/(32.066+4*15.999)</f>
        <v>0</v>
      </c>
      <c r="X405" s="5">
        <f>mgL!X405/(14.007+3*15.999)</f>
        <v>0</v>
      </c>
      <c r="Y405" s="6">
        <f>mgL!Y405/(14.007+2*15.999)</f>
        <v>0</v>
      </c>
      <c r="Z405" s="6">
        <f>mgL!Z405/55.847</f>
        <v>0</v>
      </c>
      <c r="AA405" s="6">
        <f>mgL!AA405/54.931</f>
        <v>0</v>
      </c>
      <c r="AB405" s="6">
        <f>mgL!AB405/26.982</f>
        <v>0</v>
      </c>
      <c r="AC405" s="6">
        <f>mgL!AC405/(28.086+2*15.999)</f>
        <v>0</v>
      </c>
      <c r="AD405" s="6">
        <f>mgL!AD405/(30.974+4*15.999)</f>
        <v>0</v>
      </c>
      <c r="AE405" s="6">
        <f>mgL!AE405/30.974</f>
        <v>0</v>
      </c>
      <c r="AF405" s="6">
        <f>mgL!AF405/12.011</f>
        <v>0</v>
      </c>
      <c r="AG405" s="6">
        <f>mgL!AG405/18.998</f>
        <v>0</v>
      </c>
      <c r="AH405" s="6">
        <f>mgL!AH405/(32.066+1.008)</f>
        <v>0</v>
      </c>
      <c r="AI405" s="6">
        <f>mgL!AI405/207.2</f>
        <v>0</v>
      </c>
      <c r="AJ405" s="6">
        <f>mgL!AJ405/65.39</f>
        <v>0</v>
      </c>
      <c r="AK405" s="6">
        <f>mgL!AK405/112.411</f>
        <v>0</v>
      </c>
      <c r="AL405" s="10">
        <f>mgL!AL405/(2*15.999)</f>
        <v>0</v>
      </c>
      <c r="AM405" s="10">
        <f>mgL!AM405/(12.011+2*15.999)</f>
        <v>0</v>
      </c>
      <c r="AN405" s="10">
        <f>mgL!AN405/(2*1.008+32.066)</f>
        <v>0</v>
      </c>
      <c r="AO405" s="10">
        <f>mgL!AO405/(12.011+4*1.008)</f>
        <v>0</v>
      </c>
      <c r="AP405" s="11" t="str">
        <f t="shared" si="14"/>
        <v>G*-FeMIX</v>
      </c>
      <c r="AQ405" s="3">
        <f t="shared" si="15"/>
        <v>0</v>
      </c>
    </row>
    <row r="406" spans="1:43" x14ac:dyDescent="0.25">
      <c r="A406" s="3">
        <f>mgL!A406</f>
        <v>403</v>
      </c>
      <c r="B406" s="3">
        <f>mgL!B406</f>
        <v>0</v>
      </c>
      <c r="C406" s="3">
        <f>mgL!C406</f>
        <v>0</v>
      </c>
      <c r="D406" s="3">
        <f>mgL!D406</f>
        <v>0</v>
      </c>
      <c r="E406" s="3">
        <f>mgL!E406</f>
        <v>0</v>
      </c>
      <c r="F406" s="3">
        <f>mgL!F406</f>
        <v>0</v>
      </c>
      <c r="G406" s="3">
        <f>mgL!G406</f>
        <v>0</v>
      </c>
      <c r="H406" s="3">
        <f>mgL!H406</f>
        <v>0</v>
      </c>
      <c r="I406" s="3">
        <f>mgL!I406</f>
        <v>0</v>
      </c>
      <c r="J406" s="3">
        <f>mgL!J406</f>
        <v>0</v>
      </c>
      <c r="K406" s="3">
        <f>mgL!K406</f>
        <v>0</v>
      </c>
      <c r="L406" s="3">
        <f>mgL!L406</f>
        <v>0</v>
      </c>
      <c r="M406" s="3">
        <f>IF(mgL!M406=0,7,mgL!M406)</f>
        <v>7</v>
      </c>
      <c r="N406" s="3">
        <f>IF(mgL!N406&lt;0.1,10,mgL!N406)</f>
        <v>10</v>
      </c>
      <c r="O406" s="4">
        <f>mgL!O406/22.989</f>
        <v>0</v>
      </c>
      <c r="P406" s="4">
        <f>mgL!P406/39.098</f>
        <v>0</v>
      </c>
      <c r="Q406" s="4">
        <f>mgL!Q406/24.305</f>
        <v>0</v>
      </c>
      <c r="R406" s="4">
        <f>mgL!R406/40.078</f>
        <v>0</v>
      </c>
      <c r="S406" s="4">
        <f>mgL!S406/(14.007+4*1.008)</f>
        <v>0</v>
      </c>
      <c r="T406" s="5">
        <f>mgL!T406/35.453</f>
        <v>0</v>
      </c>
      <c r="U406" s="5">
        <f>mgL!U406/(1.008+12.011+3*15.999)</f>
        <v>0</v>
      </c>
      <c r="V406" s="5">
        <f>mgL!V406/(12.011+3*15.999)</f>
        <v>0</v>
      </c>
      <c r="W406" s="5">
        <f>mgL!W406/(32.066+4*15.999)</f>
        <v>0</v>
      </c>
      <c r="X406" s="5">
        <f>mgL!X406/(14.007+3*15.999)</f>
        <v>0</v>
      </c>
      <c r="Y406" s="6">
        <f>mgL!Y406/(14.007+2*15.999)</f>
        <v>0</v>
      </c>
      <c r="Z406" s="6">
        <f>mgL!Z406/55.847</f>
        <v>0</v>
      </c>
      <c r="AA406" s="6">
        <f>mgL!AA406/54.931</f>
        <v>0</v>
      </c>
      <c r="AB406" s="6">
        <f>mgL!AB406/26.982</f>
        <v>0</v>
      </c>
      <c r="AC406" s="6">
        <f>mgL!AC406/(28.086+2*15.999)</f>
        <v>0</v>
      </c>
      <c r="AD406" s="6">
        <f>mgL!AD406/(30.974+4*15.999)</f>
        <v>0</v>
      </c>
      <c r="AE406" s="6">
        <f>mgL!AE406/30.974</f>
        <v>0</v>
      </c>
      <c r="AF406" s="6">
        <f>mgL!AF406/12.011</f>
        <v>0</v>
      </c>
      <c r="AG406" s="6">
        <f>mgL!AG406/18.998</f>
        <v>0</v>
      </c>
      <c r="AH406" s="6">
        <f>mgL!AH406/(32.066+1.008)</f>
        <v>0</v>
      </c>
      <c r="AI406" s="6">
        <f>mgL!AI406/207.2</f>
        <v>0</v>
      </c>
      <c r="AJ406" s="6">
        <f>mgL!AJ406/65.39</f>
        <v>0</v>
      </c>
      <c r="AK406" s="6">
        <f>mgL!AK406/112.411</f>
        <v>0</v>
      </c>
      <c r="AL406" s="10">
        <f>mgL!AL406/(2*15.999)</f>
        <v>0</v>
      </c>
      <c r="AM406" s="10">
        <f>mgL!AM406/(12.011+2*15.999)</f>
        <v>0</v>
      </c>
      <c r="AN406" s="10">
        <f>mgL!AN406/(2*1.008+32.066)</f>
        <v>0</v>
      </c>
      <c r="AO406" s="10">
        <f>mgL!AO406/(12.011+4*1.008)</f>
        <v>0</v>
      </c>
      <c r="AP406" s="11" t="str">
        <f t="shared" si="14"/>
        <v>G*-FeMIX</v>
      </c>
      <c r="AQ406" s="3">
        <f t="shared" si="15"/>
        <v>0</v>
      </c>
    </row>
    <row r="407" spans="1:43" x14ac:dyDescent="0.25">
      <c r="A407" s="3">
        <f>mgL!A407</f>
        <v>404</v>
      </c>
      <c r="B407" s="3">
        <f>mgL!B407</f>
        <v>0</v>
      </c>
      <c r="C407" s="3">
        <f>mgL!C407</f>
        <v>0</v>
      </c>
      <c r="D407" s="3">
        <f>mgL!D407</f>
        <v>0</v>
      </c>
      <c r="E407" s="3">
        <f>mgL!E407</f>
        <v>0</v>
      </c>
      <c r="F407" s="3">
        <f>mgL!F407</f>
        <v>0</v>
      </c>
      <c r="G407" s="3">
        <f>mgL!G407</f>
        <v>0</v>
      </c>
      <c r="H407" s="3">
        <f>mgL!H407</f>
        <v>0</v>
      </c>
      <c r="I407" s="3">
        <f>mgL!I407</f>
        <v>0</v>
      </c>
      <c r="J407" s="3">
        <f>mgL!J407</f>
        <v>0</v>
      </c>
      <c r="K407" s="3">
        <f>mgL!K407</f>
        <v>0</v>
      </c>
      <c r="L407" s="3">
        <f>mgL!L407</f>
        <v>0</v>
      </c>
      <c r="M407" s="3">
        <f>IF(mgL!M407=0,7,mgL!M407)</f>
        <v>7</v>
      </c>
      <c r="N407" s="3">
        <f>IF(mgL!N407&lt;0.1,10,mgL!N407)</f>
        <v>10</v>
      </c>
      <c r="O407" s="4">
        <f>mgL!O407/22.989</f>
        <v>0</v>
      </c>
      <c r="P407" s="4">
        <f>mgL!P407/39.098</f>
        <v>0</v>
      </c>
      <c r="Q407" s="4">
        <f>mgL!Q407/24.305</f>
        <v>0</v>
      </c>
      <c r="R407" s="4">
        <f>mgL!R407/40.078</f>
        <v>0</v>
      </c>
      <c r="S407" s="4">
        <f>mgL!S407/(14.007+4*1.008)</f>
        <v>0</v>
      </c>
      <c r="T407" s="5">
        <f>mgL!T407/35.453</f>
        <v>0</v>
      </c>
      <c r="U407" s="5">
        <f>mgL!U407/(1.008+12.011+3*15.999)</f>
        <v>0</v>
      </c>
      <c r="V407" s="5">
        <f>mgL!V407/(12.011+3*15.999)</f>
        <v>0</v>
      </c>
      <c r="W407" s="5">
        <f>mgL!W407/(32.066+4*15.999)</f>
        <v>0</v>
      </c>
      <c r="X407" s="5">
        <f>mgL!X407/(14.007+3*15.999)</f>
        <v>0</v>
      </c>
      <c r="Y407" s="6">
        <f>mgL!Y407/(14.007+2*15.999)</f>
        <v>0</v>
      </c>
      <c r="Z407" s="6">
        <f>mgL!Z407/55.847</f>
        <v>0</v>
      </c>
      <c r="AA407" s="6">
        <f>mgL!AA407/54.931</f>
        <v>0</v>
      </c>
      <c r="AB407" s="6">
        <f>mgL!AB407/26.982</f>
        <v>0</v>
      </c>
      <c r="AC407" s="6">
        <f>mgL!AC407/(28.086+2*15.999)</f>
        <v>0</v>
      </c>
      <c r="AD407" s="6">
        <f>mgL!AD407/(30.974+4*15.999)</f>
        <v>0</v>
      </c>
      <c r="AE407" s="6">
        <f>mgL!AE407/30.974</f>
        <v>0</v>
      </c>
      <c r="AF407" s="6">
        <f>mgL!AF407/12.011</f>
        <v>0</v>
      </c>
      <c r="AG407" s="6">
        <f>mgL!AG407/18.998</f>
        <v>0</v>
      </c>
      <c r="AH407" s="6">
        <f>mgL!AH407/(32.066+1.008)</f>
        <v>0</v>
      </c>
      <c r="AI407" s="6">
        <f>mgL!AI407/207.2</f>
        <v>0</v>
      </c>
      <c r="AJ407" s="6">
        <f>mgL!AJ407/65.39</f>
        <v>0</v>
      </c>
      <c r="AK407" s="6">
        <f>mgL!AK407/112.411</f>
        <v>0</v>
      </c>
      <c r="AL407" s="10">
        <f>mgL!AL407/(2*15.999)</f>
        <v>0</v>
      </c>
      <c r="AM407" s="10">
        <f>mgL!AM407/(12.011+2*15.999)</f>
        <v>0</v>
      </c>
      <c r="AN407" s="10">
        <f>mgL!AN407/(2*1.008+32.066)</f>
        <v>0</v>
      </c>
      <c r="AO407" s="10">
        <f>mgL!AO407/(12.011+4*1.008)</f>
        <v>0</v>
      </c>
      <c r="AP407" s="11" t="str">
        <f t="shared" si="14"/>
        <v>G*-FeMIX</v>
      </c>
      <c r="AQ407" s="3">
        <f t="shared" si="15"/>
        <v>0</v>
      </c>
    </row>
    <row r="408" spans="1:43" x14ac:dyDescent="0.25">
      <c r="A408" s="3">
        <f>mgL!A408</f>
        <v>405</v>
      </c>
      <c r="B408" s="3">
        <f>mgL!B408</f>
        <v>0</v>
      </c>
      <c r="C408" s="3">
        <f>mgL!C408</f>
        <v>0</v>
      </c>
      <c r="D408" s="3">
        <f>mgL!D408</f>
        <v>0</v>
      </c>
      <c r="E408" s="3">
        <f>mgL!E408</f>
        <v>0</v>
      </c>
      <c r="F408" s="3">
        <f>mgL!F408</f>
        <v>0</v>
      </c>
      <c r="G408" s="3">
        <f>mgL!G408</f>
        <v>0</v>
      </c>
      <c r="H408" s="3">
        <f>mgL!H408</f>
        <v>0</v>
      </c>
      <c r="I408" s="3">
        <f>mgL!I408</f>
        <v>0</v>
      </c>
      <c r="J408" s="3">
        <f>mgL!J408</f>
        <v>0</v>
      </c>
      <c r="K408" s="3">
        <f>mgL!K408</f>
        <v>0</v>
      </c>
      <c r="L408" s="3">
        <f>mgL!L408</f>
        <v>0</v>
      </c>
      <c r="M408" s="3">
        <f>IF(mgL!M408=0,7,mgL!M408)</f>
        <v>7</v>
      </c>
      <c r="N408" s="3">
        <f>IF(mgL!N408&lt;0.1,10,mgL!N408)</f>
        <v>10</v>
      </c>
      <c r="O408" s="4">
        <f>mgL!O408/22.989</f>
        <v>0</v>
      </c>
      <c r="P408" s="4">
        <f>mgL!P408/39.098</f>
        <v>0</v>
      </c>
      <c r="Q408" s="4">
        <f>mgL!Q408/24.305</f>
        <v>0</v>
      </c>
      <c r="R408" s="4">
        <f>mgL!R408/40.078</f>
        <v>0</v>
      </c>
      <c r="S408" s="4">
        <f>mgL!S408/(14.007+4*1.008)</f>
        <v>0</v>
      </c>
      <c r="T408" s="5">
        <f>mgL!T408/35.453</f>
        <v>0</v>
      </c>
      <c r="U408" s="5">
        <f>mgL!U408/(1.008+12.011+3*15.999)</f>
        <v>0</v>
      </c>
      <c r="V408" s="5">
        <f>mgL!V408/(12.011+3*15.999)</f>
        <v>0</v>
      </c>
      <c r="W408" s="5">
        <f>mgL!W408/(32.066+4*15.999)</f>
        <v>0</v>
      </c>
      <c r="X408" s="5">
        <f>mgL!X408/(14.007+3*15.999)</f>
        <v>0</v>
      </c>
      <c r="Y408" s="6">
        <f>mgL!Y408/(14.007+2*15.999)</f>
        <v>0</v>
      </c>
      <c r="Z408" s="6">
        <f>mgL!Z408/55.847</f>
        <v>0</v>
      </c>
      <c r="AA408" s="6">
        <f>mgL!AA408/54.931</f>
        <v>0</v>
      </c>
      <c r="AB408" s="6">
        <f>mgL!AB408/26.982</f>
        <v>0</v>
      </c>
      <c r="AC408" s="6">
        <f>mgL!AC408/(28.086+2*15.999)</f>
        <v>0</v>
      </c>
      <c r="AD408" s="6">
        <f>mgL!AD408/(30.974+4*15.999)</f>
        <v>0</v>
      </c>
      <c r="AE408" s="6">
        <f>mgL!AE408/30.974</f>
        <v>0</v>
      </c>
      <c r="AF408" s="6">
        <f>mgL!AF408/12.011</f>
        <v>0</v>
      </c>
      <c r="AG408" s="6">
        <f>mgL!AG408/18.998</f>
        <v>0</v>
      </c>
      <c r="AH408" s="6">
        <f>mgL!AH408/(32.066+1.008)</f>
        <v>0</v>
      </c>
      <c r="AI408" s="6">
        <f>mgL!AI408/207.2</f>
        <v>0</v>
      </c>
      <c r="AJ408" s="6">
        <f>mgL!AJ408/65.39</f>
        <v>0</v>
      </c>
      <c r="AK408" s="6">
        <f>mgL!AK408/112.411</f>
        <v>0</v>
      </c>
      <c r="AL408" s="10">
        <f>mgL!AL408/(2*15.999)</f>
        <v>0</v>
      </c>
      <c r="AM408" s="10">
        <f>mgL!AM408/(12.011+2*15.999)</f>
        <v>0</v>
      </c>
      <c r="AN408" s="10">
        <f>mgL!AN408/(2*1.008+32.066)</f>
        <v>0</v>
      </c>
      <c r="AO408" s="10">
        <f>mgL!AO408/(12.011+4*1.008)</f>
        <v>0</v>
      </c>
      <c r="AP408" s="11" t="str">
        <f t="shared" si="14"/>
        <v>G*-FeMIX</v>
      </c>
      <c r="AQ408" s="3">
        <f t="shared" si="15"/>
        <v>0</v>
      </c>
    </row>
    <row r="409" spans="1:43" x14ac:dyDescent="0.25">
      <c r="A409" s="3">
        <f>mgL!A409</f>
        <v>406</v>
      </c>
      <c r="B409" s="3">
        <f>mgL!B409</f>
        <v>0</v>
      </c>
      <c r="C409" s="3">
        <f>mgL!C409</f>
        <v>0</v>
      </c>
      <c r="D409" s="3">
        <f>mgL!D409</f>
        <v>0</v>
      </c>
      <c r="E409" s="3">
        <f>mgL!E409</f>
        <v>0</v>
      </c>
      <c r="F409" s="3">
        <f>mgL!F409</f>
        <v>0</v>
      </c>
      <c r="G409" s="3">
        <f>mgL!G409</f>
        <v>0</v>
      </c>
      <c r="H409" s="3">
        <f>mgL!H409</f>
        <v>0</v>
      </c>
      <c r="I409" s="3">
        <f>mgL!I409</f>
        <v>0</v>
      </c>
      <c r="J409" s="3">
        <f>mgL!J409</f>
        <v>0</v>
      </c>
      <c r="K409" s="3">
        <f>mgL!K409</f>
        <v>0</v>
      </c>
      <c r="L409" s="3">
        <f>mgL!L409</f>
        <v>0</v>
      </c>
      <c r="M409" s="3">
        <f>IF(mgL!M409=0,7,mgL!M409)</f>
        <v>7</v>
      </c>
      <c r="N409" s="3">
        <f>IF(mgL!N409&lt;0.1,10,mgL!N409)</f>
        <v>10</v>
      </c>
      <c r="O409" s="4">
        <f>mgL!O409/22.989</f>
        <v>0</v>
      </c>
      <c r="P409" s="4">
        <f>mgL!P409/39.098</f>
        <v>0</v>
      </c>
      <c r="Q409" s="4">
        <f>mgL!Q409/24.305</f>
        <v>0</v>
      </c>
      <c r="R409" s="4">
        <f>mgL!R409/40.078</f>
        <v>0</v>
      </c>
      <c r="S409" s="4">
        <f>mgL!S409/(14.007+4*1.008)</f>
        <v>0</v>
      </c>
      <c r="T409" s="5">
        <f>mgL!T409/35.453</f>
        <v>0</v>
      </c>
      <c r="U409" s="5">
        <f>mgL!U409/(1.008+12.011+3*15.999)</f>
        <v>0</v>
      </c>
      <c r="V409" s="5">
        <f>mgL!V409/(12.011+3*15.999)</f>
        <v>0</v>
      </c>
      <c r="W409" s="5">
        <f>mgL!W409/(32.066+4*15.999)</f>
        <v>0</v>
      </c>
      <c r="X409" s="5">
        <f>mgL!X409/(14.007+3*15.999)</f>
        <v>0</v>
      </c>
      <c r="Y409" s="6">
        <f>mgL!Y409/(14.007+2*15.999)</f>
        <v>0</v>
      </c>
      <c r="Z409" s="6">
        <f>mgL!Z409/55.847</f>
        <v>0</v>
      </c>
      <c r="AA409" s="6">
        <f>mgL!AA409/54.931</f>
        <v>0</v>
      </c>
      <c r="AB409" s="6">
        <f>mgL!AB409/26.982</f>
        <v>0</v>
      </c>
      <c r="AC409" s="6">
        <f>mgL!AC409/(28.086+2*15.999)</f>
        <v>0</v>
      </c>
      <c r="AD409" s="6">
        <f>mgL!AD409/(30.974+4*15.999)</f>
        <v>0</v>
      </c>
      <c r="AE409" s="6">
        <f>mgL!AE409/30.974</f>
        <v>0</v>
      </c>
      <c r="AF409" s="6">
        <f>mgL!AF409/12.011</f>
        <v>0</v>
      </c>
      <c r="AG409" s="6">
        <f>mgL!AG409/18.998</f>
        <v>0</v>
      </c>
      <c r="AH409" s="6">
        <f>mgL!AH409/(32.066+1.008)</f>
        <v>0</v>
      </c>
      <c r="AI409" s="6">
        <f>mgL!AI409/207.2</f>
        <v>0</v>
      </c>
      <c r="AJ409" s="6">
        <f>mgL!AJ409/65.39</f>
        <v>0</v>
      </c>
      <c r="AK409" s="6">
        <f>mgL!AK409/112.411</f>
        <v>0</v>
      </c>
      <c r="AL409" s="10">
        <f>mgL!AL409/(2*15.999)</f>
        <v>0</v>
      </c>
      <c r="AM409" s="10">
        <f>mgL!AM409/(12.011+2*15.999)</f>
        <v>0</v>
      </c>
      <c r="AN409" s="10">
        <f>mgL!AN409/(2*1.008+32.066)</f>
        <v>0</v>
      </c>
      <c r="AO409" s="10">
        <f>mgL!AO409/(12.011+4*1.008)</f>
        <v>0</v>
      </c>
      <c r="AP409" s="11" t="str">
        <f t="shared" si="14"/>
        <v>G*-FeMIX</v>
      </c>
      <c r="AQ409" s="3">
        <f t="shared" si="15"/>
        <v>0</v>
      </c>
    </row>
    <row r="410" spans="1:43" x14ac:dyDescent="0.25">
      <c r="A410" s="3">
        <f>mgL!A410</f>
        <v>407</v>
      </c>
      <c r="B410" s="3">
        <f>mgL!B410</f>
        <v>0</v>
      </c>
      <c r="C410" s="3">
        <f>mgL!C410</f>
        <v>0</v>
      </c>
      <c r="D410" s="3">
        <f>mgL!D410</f>
        <v>0</v>
      </c>
      <c r="E410" s="3">
        <f>mgL!E410</f>
        <v>0</v>
      </c>
      <c r="F410" s="3">
        <f>mgL!F410</f>
        <v>0</v>
      </c>
      <c r="G410" s="3">
        <f>mgL!G410</f>
        <v>0</v>
      </c>
      <c r="H410" s="3">
        <f>mgL!H410</f>
        <v>0</v>
      </c>
      <c r="I410" s="3">
        <f>mgL!I410</f>
        <v>0</v>
      </c>
      <c r="J410" s="3">
        <f>mgL!J410</f>
        <v>0</v>
      </c>
      <c r="K410" s="3">
        <f>mgL!K410</f>
        <v>0</v>
      </c>
      <c r="L410" s="3">
        <f>mgL!L410</f>
        <v>0</v>
      </c>
      <c r="M410" s="3">
        <f>IF(mgL!M410=0,7,mgL!M410)</f>
        <v>7</v>
      </c>
      <c r="N410" s="3">
        <f>IF(mgL!N410&lt;0.1,10,mgL!N410)</f>
        <v>10</v>
      </c>
      <c r="O410" s="4">
        <f>mgL!O410/22.989</f>
        <v>0</v>
      </c>
      <c r="P410" s="4">
        <f>mgL!P410/39.098</f>
        <v>0</v>
      </c>
      <c r="Q410" s="4">
        <f>mgL!Q410/24.305</f>
        <v>0</v>
      </c>
      <c r="R410" s="4">
        <f>mgL!R410/40.078</f>
        <v>0</v>
      </c>
      <c r="S410" s="4">
        <f>mgL!S410/(14.007+4*1.008)</f>
        <v>0</v>
      </c>
      <c r="T410" s="5">
        <f>mgL!T410/35.453</f>
        <v>0</v>
      </c>
      <c r="U410" s="5">
        <f>mgL!U410/(1.008+12.011+3*15.999)</f>
        <v>0</v>
      </c>
      <c r="V410" s="5">
        <f>mgL!V410/(12.011+3*15.999)</f>
        <v>0</v>
      </c>
      <c r="W410" s="5">
        <f>mgL!W410/(32.066+4*15.999)</f>
        <v>0</v>
      </c>
      <c r="X410" s="5">
        <f>mgL!X410/(14.007+3*15.999)</f>
        <v>0</v>
      </c>
      <c r="Y410" s="6">
        <f>mgL!Y410/(14.007+2*15.999)</f>
        <v>0</v>
      </c>
      <c r="Z410" s="6">
        <f>mgL!Z410/55.847</f>
        <v>0</v>
      </c>
      <c r="AA410" s="6">
        <f>mgL!AA410/54.931</f>
        <v>0</v>
      </c>
      <c r="AB410" s="6">
        <f>mgL!AB410/26.982</f>
        <v>0</v>
      </c>
      <c r="AC410" s="6">
        <f>mgL!AC410/(28.086+2*15.999)</f>
        <v>0</v>
      </c>
      <c r="AD410" s="6">
        <f>mgL!AD410/(30.974+4*15.999)</f>
        <v>0</v>
      </c>
      <c r="AE410" s="6">
        <f>mgL!AE410/30.974</f>
        <v>0</v>
      </c>
      <c r="AF410" s="6">
        <f>mgL!AF410/12.011</f>
        <v>0</v>
      </c>
      <c r="AG410" s="6">
        <f>mgL!AG410/18.998</f>
        <v>0</v>
      </c>
      <c r="AH410" s="6">
        <f>mgL!AH410/(32.066+1.008)</f>
        <v>0</v>
      </c>
      <c r="AI410" s="6">
        <f>mgL!AI410/207.2</f>
        <v>0</v>
      </c>
      <c r="AJ410" s="6">
        <f>mgL!AJ410/65.39</f>
        <v>0</v>
      </c>
      <c r="AK410" s="6">
        <f>mgL!AK410/112.411</f>
        <v>0</v>
      </c>
      <c r="AL410" s="10">
        <f>mgL!AL410/(2*15.999)</f>
        <v>0</v>
      </c>
      <c r="AM410" s="10">
        <f>mgL!AM410/(12.011+2*15.999)</f>
        <v>0</v>
      </c>
      <c r="AN410" s="10">
        <f>mgL!AN410/(2*1.008+32.066)</f>
        <v>0</v>
      </c>
      <c r="AO410" s="10">
        <f>mgL!AO410/(12.011+4*1.008)</f>
        <v>0</v>
      </c>
      <c r="AP410" s="11" t="str">
        <f t="shared" si="14"/>
        <v>G*-FeMIX</v>
      </c>
      <c r="AQ410" s="3">
        <f t="shared" si="15"/>
        <v>0</v>
      </c>
    </row>
    <row r="411" spans="1:43" x14ac:dyDescent="0.25">
      <c r="A411" s="3">
        <f>mgL!A411</f>
        <v>408</v>
      </c>
      <c r="B411" s="3">
        <f>mgL!B411</f>
        <v>0</v>
      </c>
      <c r="C411" s="3">
        <f>mgL!C411</f>
        <v>0</v>
      </c>
      <c r="D411" s="3">
        <f>mgL!D411</f>
        <v>0</v>
      </c>
      <c r="E411" s="3">
        <f>mgL!E411</f>
        <v>0</v>
      </c>
      <c r="F411" s="3">
        <f>mgL!F411</f>
        <v>0</v>
      </c>
      <c r="G411" s="3">
        <f>mgL!G411</f>
        <v>0</v>
      </c>
      <c r="H411" s="3">
        <f>mgL!H411</f>
        <v>0</v>
      </c>
      <c r="I411" s="3">
        <f>mgL!I411</f>
        <v>0</v>
      </c>
      <c r="J411" s="3">
        <f>mgL!J411</f>
        <v>0</v>
      </c>
      <c r="K411" s="3">
        <f>mgL!K411</f>
        <v>0</v>
      </c>
      <c r="L411" s="3">
        <f>mgL!L411</f>
        <v>0</v>
      </c>
      <c r="M411" s="3">
        <f>IF(mgL!M411=0,7,mgL!M411)</f>
        <v>7</v>
      </c>
      <c r="N411" s="3">
        <f>IF(mgL!N411&lt;0.1,10,mgL!N411)</f>
        <v>10</v>
      </c>
      <c r="O411" s="4">
        <f>mgL!O411/22.989</f>
        <v>0</v>
      </c>
      <c r="P411" s="4">
        <f>mgL!P411/39.098</f>
        <v>0</v>
      </c>
      <c r="Q411" s="4">
        <f>mgL!Q411/24.305</f>
        <v>0</v>
      </c>
      <c r="R411" s="4">
        <f>mgL!R411/40.078</f>
        <v>0</v>
      </c>
      <c r="S411" s="4">
        <f>mgL!S411/(14.007+4*1.008)</f>
        <v>0</v>
      </c>
      <c r="T411" s="5">
        <f>mgL!T411/35.453</f>
        <v>0</v>
      </c>
      <c r="U411" s="5">
        <f>mgL!U411/(1.008+12.011+3*15.999)</f>
        <v>0</v>
      </c>
      <c r="V411" s="5">
        <f>mgL!V411/(12.011+3*15.999)</f>
        <v>0</v>
      </c>
      <c r="W411" s="5">
        <f>mgL!W411/(32.066+4*15.999)</f>
        <v>0</v>
      </c>
      <c r="X411" s="5">
        <f>mgL!X411/(14.007+3*15.999)</f>
        <v>0</v>
      </c>
      <c r="Y411" s="6">
        <f>mgL!Y411/(14.007+2*15.999)</f>
        <v>0</v>
      </c>
      <c r="Z411" s="6">
        <f>mgL!Z411/55.847</f>
        <v>0</v>
      </c>
      <c r="AA411" s="6">
        <f>mgL!AA411/54.931</f>
        <v>0</v>
      </c>
      <c r="AB411" s="6">
        <f>mgL!AB411/26.982</f>
        <v>0</v>
      </c>
      <c r="AC411" s="6">
        <f>mgL!AC411/(28.086+2*15.999)</f>
        <v>0</v>
      </c>
      <c r="AD411" s="6">
        <f>mgL!AD411/(30.974+4*15.999)</f>
        <v>0</v>
      </c>
      <c r="AE411" s="6">
        <f>mgL!AE411/30.974</f>
        <v>0</v>
      </c>
      <c r="AF411" s="6">
        <f>mgL!AF411/12.011</f>
        <v>0</v>
      </c>
      <c r="AG411" s="6">
        <f>mgL!AG411/18.998</f>
        <v>0</v>
      </c>
      <c r="AH411" s="6">
        <f>mgL!AH411/(32.066+1.008)</f>
        <v>0</v>
      </c>
      <c r="AI411" s="6">
        <f>mgL!AI411/207.2</f>
        <v>0</v>
      </c>
      <c r="AJ411" s="6">
        <f>mgL!AJ411/65.39</f>
        <v>0</v>
      </c>
      <c r="AK411" s="6">
        <f>mgL!AK411/112.411</f>
        <v>0</v>
      </c>
      <c r="AL411" s="10">
        <f>mgL!AL411/(2*15.999)</f>
        <v>0</v>
      </c>
      <c r="AM411" s="10">
        <f>mgL!AM411/(12.011+2*15.999)</f>
        <v>0</v>
      </c>
      <c r="AN411" s="10">
        <f>mgL!AN411/(2*1.008+32.066)</f>
        <v>0</v>
      </c>
      <c r="AO411" s="10">
        <f>mgL!AO411/(12.011+4*1.008)</f>
        <v>0</v>
      </c>
      <c r="AP411" s="11" t="str">
        <f t="shared" si="14"/>
        <v>G*-FeMIX</v>
      </c>
      <c r="AQ411" s="3">
        <f t="shared" si="15"/>
        <v>0</v>
      </c>
    </row>
    <row r="412" spans="1:43" x14ac:dyDescent="0.25">
      <c r="A412" s="3">
        <f>mgL!A412</f>
        <v>409</v>
      </c>
      <c r="B412" s="3">
        <f>mgL!B412</f>
        <v>0</v>
      </c>
      <c r="C412" s="3">
        <f>mgL!C412</f>
        <v>0</v>
      </c>
      <c r="D412" s="3">
        <f>mgL!D412</f>
        <v>0</v>
      </c>
      <c r="E412" s="3">
        <f>mgL!E412</f>
        <v>0</v>
      </c>
      <c r="F412" s="3">
        <f>mgL!F412</f>
        <v>0</v>
      </c>
      <c r="G412" s="3">
        <f>mgL!G412</f>
        <v>0</v>
      </c>
      <c r="H412" s="3">
        <f>mgL!H412</f>
        <v>0</v>
      </c>
      <c r="I412" s="3">
        <f>mgL!I412</f>
        <v>0</v>
      </c>
      <c r="J412" s="3">
        <f>mgL!J412</f>
        <v>0</v>
      </c>
      <c r="K412" s="3">
        <f>mgL!K412</f>
        <v>0</v>
      </c>
      <c r="L412" s="3">
        <f>mgL!L412</f>
        <v>0</v>
      </c>
      <c r="M412" s="3">
        <f>IF(mgL!M412=0,7,mgL!M412)</f>
        <v>7</v>
      </c>
      <c r="N412" s="3">
        <f>IF(mgL!N412&lt;0.1,10,mgL!N412)</f>
        <v>10</v>
      </c>
      <c r="O412" s="4">
        <f>mgL!O412/22.989</f>
        <v>0</v>
      </c>
      <c r="P412" s="4">
        <f>mgL!P412/39.098</f>
        <v>0</v>
      </c>
      <c r="Q412" s="4">
        <f>mgL!Q412/24.305</f>
        <v>0</v>
      </c>
      <c r="R412" s="4">
        <f>mgL!R412/40.078</f>
        <v>0</v>
      </c>
      <c r="S412" s="4">
        <f>mgL!S412/(14.007+4*1.008)</f>
        <v>0</v>
      </c>
      <c r="T412" s="5">
        <f>mgL!T412/35.453</f>
        <v>0</v>
      </c>
      <c r="U412" s="5">
        <f>mgL!U412/(1.008+12.011+3*15.999)</f>
        <v>0</v>
      </c>
      <c r="V412" s="5">
        <f>mgL!V412/(12.011+3*15.999)</f>
        <v>0</v>
      </c>
      <c r="W412" s="5">
        <f>mgL!W412/(32.066+4*15.999)</f>
        <v>0</v>
      </c>
      <c r="X412" s="5">
        <f>mgL!X412/(14.007+3*15.999)</f>
        <v>0</v>
      </c>
      <c r="Y412" s="6">
        <f>mgL!Y412/(14.007+2*15.999)</f>
        <v>0</v>
      </c>
      <c r="Z412" s="6">
        <f>mgL!Z412/55.847</f>
        <v>0</v>
      </c>
      <c r="AA412" s="6">
        <f>mgL!AA412/54.931</f>
        <v>0</v>
      </c>
      <c r="AB412" s="6">
        <f>mgL!AB412/26.982</f>
        <v>0</v>
      </c>
      <c r="AC412" s="6">
        <f>mgL!AC412/(28.086+2*15.999)</f>
        <v>0</v>
      </c>
      <c r="AD412" s="6">
        <f>mgL!AD412/(30.974+4*15.999)</f>
        <v>0</v>
      </c>
      <c r="AE412" s="6">
        <f>mgL!AE412/30.974</f>
        <v>0</v>
      </c>
      <c r="AF412" s="6">
        <f>mgL!AF412/12.011</f>
        <v>0</v>
      </c>
      <c r="AG412" s="6">
        <f>mgL!AG412/18.998</f>
        <v>0</v>
      </c>
      <c r="AH412" s="6">
        <f>mgL!AH412/(32.066+1.008)</f>
        <v>0</v>
      </c>
      <c r="AI412" s="6">
        <f>mgL!AI412/207.2</f>
        <v>0</v>
      </c>
      <c r="AJ412" s="6">
        <f>mgL!AJ412/65.39</f>
        <v>0</v>
      </c>
      <c r="AK412" s="6">
        <f>mgL!AK412/112.411</f>
        <v>0</v>
      </c>
      <c r="AL412" s="10">
        <f>mgL!AL412/(2*15.999)</f>
        <v>0</v>
      </c>
      <c r="AM412" s="10">
        <f>mgL!AM412/(12.011+2*15.999)</f>
        <v>0</v>
      </c>
      <c r="AN412" s="10">
        <f>mgL!AN412/(2*1.008+32.066)</f>
        <v>0</v>
      </c>
      <c r="AO412" s="10">
        <f>mgL!AO412/(12.011+4*1.008)</f>
        <v>0</v>
      </c>
      <c r="AP412" s="11" t="str">
        <f t="shared" si="14"/>
        <v>G*-FeMIX</v>
      </c>
      <c r="AQ412" s="3">
        <f t="shared" si="15"/>
        <v>0</v>
      </c>
    </row>
    <row r="413" spans="1:43" x14ac:dyDescent="0.25">
      <c r="A413" s="3">
        <f>mgL!A413</f>
        <v>410</v>
      </c>
      <c r="B413" s="3">
        <f>mgL!B413</f>
        <v>0</v>
      </c>
      <c r="C413" s="3">
        <f>mgL!C413</f>
        <v>0</v>
      </c>
      <c r="D413" s="3">
        <f>mgL!D413</f>
        <v>0</v>
      </c>
      <c r="E413" s="3">
        <f>mgL!E413</f>
        <v>0</v>
      </c>
      <c r="F413" s="3">
        <f>mgL!F413</f>
        <v>0</v>
      </c>
      <c r="G413" s="3">
        <f>mgL!G413</f>
        <v>0</v>
      </c>
      <c r="H413" s="3">
        <f>mgL!H413</f>
        <v>0</v>
      </c>
      <c r="I413" s="3">
        <f>mgL!I413</f>
        <v>0</v>
      </c>
      <c r="J413" s="3">
        <f>mgL!J413</f>
        <v>0</v>
      </c>
      <c r="K413" s="3">
        <f>mgL!K413</f>
        <v>0</v>
      </c>
      <c r="L413" s="3">
        <f>mgL!L413</f>
        <v>0</v>
      </c>
      <c r="M413" s="3">
        <f>IF(mgL!M413=0,7,mgL!M413)</f>
        <v>7</v>
      </c>
      <c r="N413" s="3">
        <f>IF(mgL!N413&lt;0.1,10,mgL!N413)</f>
        <v>10</v>
      </c>
      <c r="O413" s="4">
        <f>mgL!O413/22.989</f>
        <v>0</v>
      </c>
      <c r="P413" s="4">
        <f>mgL!P413/39.098</f>
        <v>0</v>
      </c>
      <c r="Q413" s="4">
        <f>mgL!Q413/24.305</f>
        <v>0</v>
      </c>
      <c r="R413" s="4">
        <f>mgL!R413/40.078</f>
        <v>0</v>
      </c>
      <c r="S413" s="4">
        <f>mgL!S413/(14.007+4*1.008)</f>
        <v>0</v>
      </c>
      <c r="T413" s="5">
        <f>mgL!T413/35.453</f>
        <v>0</v>
      </c>
      <c r="U413" s="5">
        <f>mgL!U413/(1.008+12.011+3*15.999)</f>
        <v>0</v>
      </c>
      <c r="V413" s="5">
        <f>mgL!V413/(12.011+3*15.999)</f>
        <v>0</v>
      </c>
      <c r="W413" s="5">
        <f>mgL!W413/(32.066+4*15.999)</f>
        <v>0</v>
      </c>
      <c r="X413" s="5">
        <f>mgL!X413/(14.007+3*15.999)</f>
        <v>0</v>
      </c>
      <c r="Y413" s="6">
        <f>mgL!Y413/(14.007+2*15.999)</f>
        <v>0</v>
      </c>
      <c r="Z413" s="6">
        <f>mgL!Z413/55.847</f>
        <v>0</v>
      </c>
      <c r="AA413" s="6">
        <f>mgL!AA413/54.931</f>
        <v>0</v>
      </c>
      <c r="AB413" s="6">
        <f>mgL!AB413/26.982</f>
        <v>0</v>
      </c>
      <c r="AC413" s="6">
        <f>mgL!AC413/(28.086+2*15.999)</f>
        <v>0</v>
      </c>
      <c r="AD413" s="6">
        <f>mgL!AD413/(30.974+4*15.999)</f>
        <v>0</v>
      </c>
      <c r="AE413" s="6">
        <f>mgL!AE413/30.974</f>
        <v>0</v>
      </c>
      <c r="AF413" s="6">
        <f>mgL!AF413/12.011</f>
        <v>0</v>
      </c>
      <c r="AG413" s="6">
        <f>mgL!AG413/18.998</f>
        <v>0</v>
      </c>
      <c r="AH413" s="6">
        <f>mgL!AH413/(32.066+1.008)</f>
        <v>0</v>
      </c>
      <c r="AI413" s="6">
        <f>mgL!AI413/207.2</f>
        <v>0</v>
      </c>
      <c r="AJ413" s="6">
        <f>mgL!AJ413/65.39</f>
        <v>0</v>
      </c>
      <c r="AK413" s="6">
        <f>mgL!AK413/112.411</f>
        <v>0</v>
      </c>
      <c r="AL413" s="10">
        <f>mgL!AL413/(2*15.999)</f>
        <v>0</v>
      </c>
      <c r="AM413" s="10">
        <f>mgL!AM413/(12.011+2*15.999)</f>
        <v>0</v>
      </c>
      <c r="AN413" s="10">
        <f>mgL!AN413/(2*1.008+32.066)</f>
        <v>0</v>
      </c>
      <c r="AO413" s="10">
        <f>mgL!AO413/(12.011+4*1.008)</f>
        <v>0</v>
      </c>
      <c r="AP413" s="11" t="str">
        <f t="shared" si="14"/>
        <v>G*-FeMIX</v>
      </c>
      <c r="AQ413" s="3">
        <f t="shared" si="15"/>
        <v>0</v>
      </c>
    </row>
    <row r="414" spans="1:43" x14ac:dyDescent="0.25">
      <c r="A414" s="3">
        <f>mgL!A414</f>
        <v>411</v>
      </c>
      <c r="B414" s="3">
        <f>mgL!B414</f>
        <v>0</v>
      </c>
      <c r="C414" s="3">
        <f>mgL!C414</f>
        <v>0</v>
      </c>
      <c r="D414" s="3">
        <f>mgL!D414</f>
        <v>0</v>
      </c>
      <c r="E414" s="3">
        <f>mgL!E414</f>
        <v>0</v>
      </c>
      <c r="F414" s="3">
        <f>mgL!F414</f>
        <v>0</v>
      </c>
      <c r="G414" s="3">
        <f>mgL!G414</f>
        <v>0</v>
      </c>
      <c r="H414" s="3">
        <f>mgL!H414</f>
        <v>0</v>
      </c>
      <c r="I414" s="3">
        <f>mgL!I414</f>
        <v>0</v>
      </c>
      <c r="J414" s="3">
        <f>mgL!J414</f>
        <v>0</v>
      </c>
      <c r="K414" s="3">
        <f>mgL!K414</f>
        <v>0</v>
      </c>
      <c r="L414" s="3">
        <f>mgL!L414</f>
        <v>0</v>
      </c>
      <c r="M414" s="3">
        <f>IF(mgL!M414=0,7,mgL!M414)</f>
        <v>7</v>
      </c>
      <c r="N414" s="3">
        <f>IF(mgL!N414&lt;0.1,10,mgL!N414)</f>
        <v>10</v>
      </c>
      <c r="O414" s="4">
        <f>mgL!O414/22.989</f>
        <v>0</v>
      </c>
      <c r="P414" s="4">
        <f>mgL!P414/39.098</f>
        <v>0</v>
      </c>
      <c r="Q414" s="4">
        <f>mgL!Q414/24.305</f>
        <v>0</v>
      </c>
      <c r="R414" s="4">
        <f>mgL!R414/40.078</f>
        <v>0</v>
      </c>
      <c r="S414" s="4">
        <f>mgL!S414/(14.007+4*1.008)</f>
        <v>0</v>
      </c>
      <c r="T414" s="5">
        <f>mgL!T414/35.453</f>
        <v>0</v>
      </c>
      <c r="U414" s="5">
        <f>mgL!U414/(1.008+12.011+3*15.999)</f>
        <v>0</v>
      </c>
      <c r="V414" s="5">
        <f>mgL!V414/(12.011+3*15.999)</f>
        <v>0</v>
      </c>
      <c r="W414" s="5">
        <f>mgL!W414/(32.066+4*15.999)</f>
        <v>0</v>
      </c>
      <c r="X414" s="5">
        <f>mgL!X414/(14.007+3*15.999)</f>
        <v>0</v>
      </c>
      <c r="Y414" s="6">
        <f>mgL!Y414/(14.007+2*15.999)</f>
        <v>0</v>
      </c>
      <c r="Z414" s="6">
        <f>mgL!Z414/55.847</f>
        <v>0</v>
      </c>
      <c r="AA414" s="6">
        <f>mgL!AA414/54.931</f>
        <v>0</v>
      </c>
      <c r="AB414" s="6">
        <f>mgL!AB414/26.982</f>
        <v>0</v>
      </c>
      <c r="AC414" s="6">
        <f>mgL!AC414/(28.086+2*15.999)</f>
        <v>0</v>
      </c>
      <c r="AD414" s="6">
        <f>mgL!AD414/(30.974+4*15.999)</f>
        <v>0</v>
      </c>
      <c r="AE414" s="6">
        <f>mgL!AE414/30.974</f>
        <v>0</v>
      </c>
      <c r="AF414" s="6">
        <f>mgL!AF414/12.011</f>
        <v>0</v>
      </c>
      <c r="AG414" s="6">
        <f>mgL!AG414/18.998</f>
        <v>0</v>
      </c>
      <c r="AH414" s="6">
        <f>mgL!AH414/(32.066+1.008)</f>
        <v>0</v>
      </c>
      <c r="AI414" s="6">
        <f>mgL!AI414/207.2</f>
        <v>0</v>
      </c>
      <c r="AJ414" s="6">
        <f>mgL!AJ414/65.39</f>
        <v>0</v>
      </c>
      <c r="AK414" s="6">
        <f>mgL!AK414/112.411</f>
        <v>0</v>
      </c>
      <c r="AL414" s="10">
        <f>mgL!AL414/(2*15.999)</f>
        <v>0</v>
      </c>
      <c r="AM414" s="10">
        <f>mgL!AM414/(12.011+2*15.999)</f>
        <v>0</v>
      </c>
      <c r="AN414" s="10">
        <f>mgL!AN414/(2*1.008+32.066)</f>
        <v>0</v>
      </c>
      <c r="AO414" s="10">
        <f>mgL!AO414/(12.011+4*1.008)</f>
        <v>0</v>
      </c>
      <c r="AP414" s="11" t="str">
        <f t="shared" si="14"/>
        <v>G*-FeMIX</v>
      </c>
      <c r="AQ414" s="3">
        <f t="shared" si="15"/>
        <v>0</v>
      </c>
    </row>
    <row r="415" spans="1:43" x14ac:dyDescent="0.25">
      <c r="A415" s="3">
        <f>mgL!A415</f>
        <v>412</v>
      </c>
      <c r="B415" s="3">
        <f>mgL!B415</f>
        <v>0</v>
      </c>
      <c r="C415" s="3">
        <f>mgL!C415</f>
        <v>0</v>
      </c>
      <c r="D415" s="3">
        <f>mgL!D415</f>
        <v>0</v>
      </c>
      <c r="E415" s="3">
        <f>mgL!E415</f>
        <v>0</v>
      </c>
      <c r="F415" s="3">
        <f>mgL!F415</f>
        <v>0</v>
      </c>
      <c r="G415" s="3">
        <f>mgL!G415</f>
        <v>0</v>
      </c>
      <c r="H415" s="3">
        <f>mgL!H415</f>
        <v>0</v>
      </c>
      <c r="I415" s="3">
        <f>mgL!I415</f>
        <v>0</v>
      </c>
      <c r="J415" s="3">
        <f>mgL!J415</f>
        <v>0</v>
      </c>
      <c r="K415" s="3">
        <f>mgL!K415</f>
        <v>0</v>
      </c>
      <c r="L415" s="3">
        <f>mgL!L415</f>
        <v>0</v>
      </c>
      <c r="M415" s="3">
        <f>IF(mgL!M415=0,7,mgL!M415)</f>
        <v>7</v>
      </c>
      <c r="N415" s="3">
        <f>IF(mgL!N415&lt;0.1,10,mgL!N415)</f>
        <v>10</v>
      </c>
      <c r="O415" s="4">
        <f>mgL!O415/22.989</f>
        <v>0</v>
      </c>
      <c r="P415" s="4">
        <f>mgL!P415/39.098</f>
        <v>0</v>
      </c>
      <c r="Q415" s="4">
        <f>mgL!Q415/24.305</f>
        <v>0</v>
      </c>
      <c r="R415" s="4">
        <f>mgL!R415/40.078</f>
        <v>0</v>
      </c>
      <c r="S415" s="4">
        <f>mgL!S415/(14.007+4*1.008)</f>
        <v>0</v>
      </c>
      <c r="T415" s="5">
        <f>mgL!T415/35.453</f>
        <v>0</v>
      </c>
      <c r="U415" s="5">
        <f>mgL!U415/(1.008+12.011+3*15.999)</f>
        <v>0</v>
      </c>
      <c r="V415" s="5">
        <f>mgL!V415/(12.011+3*15.999)</f>
        <v>0</v>
      </c>
      <c r="W415" s="5">
        <f>mgL!W415/(32.066+4*15.999)</f>
        <v>0</v>
      </c>
      <c r="X415" s="5">
        <f>mgL!X415/(14.007+3*15.999)</f>
        <v>0</v>
      </c>
      <c r="Y415" s="6">
        <f>mgL!Y415/(14.007+2*15.999)</f>
        <v>0</v>
      </c>
      <c r="Z415" s="6">
        <f>mgL!Z415/55.847</f>
        <v>0</v>
      </c>
      <c r="AA415" s="6">
        <f>mgL!AA415/54.931</f>
        <v>0</v>
      </c>
      <c r="AB415" s="6">
        <f>mgL!AB415/26.982</f>
        <v>0</v>
      </c>
      <c r="AC415" s="6">
        <f>mgL!AC415/(28.086+2*15.999)</f>
        <v>0</v>
      </c>
      <c r="AD415" s="6">
        <f>mgL!AD415/(30.974+4*15.999)</f>
        <v>0</v>
      </c>
      <c r="AE415" s="6">
        <f>mgL!AE415/30.974</f>
        <v>0</v>
      </c>
      <c r="AF415" s="6">
        <f>mgL!AF415/12.011</f>
        <v>0</v>
      </c>
      <c r="AG415" s="6">
        <f>mgL!AG415/18.998</f>
        <v>0</v>
      </c>
      <c r="AH415" s="6">
        <f>mgL!AH415/(32.066+1.008)</f>
        <v>0</v>
      </c>
      <c r="AI415" s="6">
        <f>mgL!AI415/207.2</f>
        <v>0</v>
      </c>
      <c r="AJ415" s="6">
        <f>mgL!AJ415/65.39</f>
        <v>0</v>
      </c>
      <c r="AK415" s="6">
        <f>mgL!AK415/112.411</f>
        <v>0</v>
      </c>
      <c r="AL415" s="10">
        <f>mgL!AL415/(2*15.999)</f>
        <v>0</v>
      </c>
      <c r="AM415" s="10">
        <f>mgL!AM415/(12.011+2*15.999)</f>
        <v>0</v>
      </c>
      <c r="AN415" s="10">
        <f>mgL!AN415/(2*1.008+32.066)</f>
        <v>0</v>
      </c>
      <c r="AO415" s="10">
        <f>mgL!AO415/(12.011+4*1.008)</f>
        <v>0</v>
      </c>
      <c r="AP415" s="11" t="str">
        <f t="shared" si="14"/>
        <v>G*-FeMIX</v>
      </c>
      <c r="AQ415" s="3">
        <f t="shared" si="15"/>
        <v>0</v>
      </c>
    </row>
    <row r="416" spans="1:43" x14ac:dyDescent="0.25">
      <c r="A416" s="3">
        <f>mgL!A416</f>
        <v>413</v>
      </c>
      <c r="B416" s="3">
        <f>mgL!B416</f>
        <v>0</v>
      </c>
      <c r="C416" s="3">
        <f>mgL!C416</f>
        <v>0</v>
      </c>
      <c r="D416" s="3">
        <f>mgL!D416</f>
        <v>0</v>
      </c>
      <c r="E416" s="3">
        <f>mgL!E416</f>
        <v>0</v>
      </c>
      <c r="F416" s="3">
        <f>mgL!F416</f>
        <v>0</v>
      </c>
      <c r="G416" s="3">
        <f>mgL!G416</f>
        <v>0</v>
      </c>
      <c r="H416" s="3">
        <f>mgL!H416</f>
        <v>0</v>
      </c>
      <c r="I416" s="3">
        <f>mgL!I416</f>
        <v>0</v>
      </c>
      <c r="J416" s="3">
        <f>mgL!J416</f>
        <v>0</v>
      </c>
      <c r="K416" s="3">
        <f>mgL!K416</f>
        <v>0</v>
      </c>
      <c r="L416" s="3">
        <f>mgL!L416</f>
        <v>0</v>
      </c>
      <c r="M416" s="3">
        <f>IF(mgL!M416=0,7,mgL!M416)</f>
        <v>7</v>
      </c>
      <c r="N416" s="3">
        <f>IF(mgL!N416&lt;0.1,10,mgL!N416)</f>
        <v>10</v>
      </c>
      <c r="O416" s="4">
        <f>mgL!O416/22.989</f>
        <v>0</v>
      </c>
      <c r="P416" s="4">
        <f>mgL!P416/39.098</f>
        <v>0</v>
      </c>
      <c r="Q416" s="4">
        <f>mgL!Q416/24.305</f>
        <v>0</v>
      </c>
      <c r="R416" s="4">
        <f>mgL!R416/40.078</f>
        <v>0</v>
      </c>
      <c r="S416" s="4">
        <f>mgL!S416/(14.007+4*1.008)</f>
        <v>0</v>
      </c>
      <c r="T416" s="5">
        <f>mgL!T416/35.453</f>
        <v>0</v>
      </c>
      <c r="U416" s="5">
        <f>mgL!U416/(1.008+12.011+3*15.999)</f>
        <v>0</v>
      </c>
      <c r="V416" s="5">
        <f>mgL!V416/(12.011+3*15.999)</f>
        <v>0</v>
      </c>
      <c r="W416" s="5">
        <f>mgL!W416/(32.066+4*15.999)</f>
        <v>0</v>
      </c>
      <c r="X416" s="5">
        <f>mgL!X416/(14.007+3*15.999)</f>
        <v>0</v>
      </c>
      <c r="Y416" s="6">
        <f>mgL!Y416/(14.007+2*15.999)</f>
        <v>0</v>
      </c>
      <c r="Z416" s="6">
        <f>mgL!Z416/55.847</f>
        <v>0</v>
      </c>
      <c r="AA416" s="6">
        <f>mgL!AA416/54.931</f>
        <v>0</v>
      </c>
      <c r="AB416" s="6">
        <f>mgL!AB416/26.982</f>
        <v>0</v>
      </c>
      <c r="AC416" s="6">
        <f>mgL!AC416/(28.086+2*15.999)</f>
        <v>0</v>
      </c>
      <c r="AD416" s="6">
        <f>mgL!AD416/(30.974+4*15.999)</f>
        <v>0</v>
      </c>
      <c r="AE416" s="6">
        <f>mgL!AE416/30.974</f>
        <v>0</v>
      </c>
      <c r="AF416" s="6">
        <f>mgL!AF416/12.011</f>
        <v>0</v>
      </c>
      <c r="AG416" s="6">
        <f>mgL!AG416/18.998</f>
        <v>0</v>
      </c>
      <c r="AH416" s="6">
        <f>mgL!AH416/(32.066+1.008)</f>
        <v>0</v>
      </c>
      <c r="AI416" s="6">
        <f>mgL!AI416/207.2</f>
        <v>0</v>
      </c>
      <c r="AJ416" s="6">
        <f>mgL!AJ416/65.39</f>
        <v>0</v>
      </c>
      <c r="AK416" s="6">
        <f>mgL!AK416/112.411</f>
        <v>0</v>
      </c>
      <c r="AL416" s="10">
        <f>mgL!AL416/(2*15.999)</f>
        <v>0</v>
      </c>
      <c r="AM416" s="10">
        <f>mgL!AM416/(12.011+2*15.999)</f>
        <v>0</v>
      </c>
      <c r="AN416" s="10">
        <f>mgL!AN416/(2*1.008+32.066)</f>
        <v>0</v>
      </c>
      <c r="AO416" s="10">
        <f>mgL!AO416/(12.011+4*1.008)</f>
        <v>0</v>
      </c>
      <c r="AP416" s="11" t="str">
        <f t="shared" si="14"/>
        <v>G*-FeMIX</v>
      </c>
      <c r="AQ416" s="3">
        <f t="shared" si="15"/>
        <v>0</v>
      </c>
    </row>
    <row r="417" spans="1:43" x14ac:dyDescent="0.25">
      <c r="A417" s="3">
        <f>mgL!A417</f>
        <v>414</v>
      </c>
      <c r="B417" s="3">
        <f>mgL!B417</f>
        <v>0</v>
      </c>
      <c r="C417" s="3">
        <f>mgL!C417</f>
        <v>0</v>
      </c>
      <c r="D417" s="3">
        <f>mgL!D417</f>
        <v>0</v>
      </c>
      <c r="E417" s="3">
        <f>mgL!E417</f>
        <v>0</v>
      </c>
      <c r="F417" s="3">
        <f>mgL!F417</f>
        <v>0</v>
      </c>
      <c r="G417" s="3">
        <f>mgL!G417</f>
        <v>0</v>
      </c>
      <c r="H417" s="3">
        <f>mgL!H417</f>
        <v>0</v>
      </c>
      <c r="I417" s="3">
        <f>mgL!I417</f>
        <v>0</v>
      </c>
      <c r="J417" s="3">
        <f>mgL!J417</f>
        <v>0</v>
      </c>
      <c r="K417" s="3">
        <f>mgL!K417</f>
        <v>0</v>
      </c>
      <c r="L417" s="3">
        <f>mgL!L417</f>
        <v>0</v>
      </c>
      <c r="M417" s="3">
        <f>IF(mgL!M417=0,7,mgL!M417)</f>
        <v>7</v>
      </c>
      <c r="N417" s="3">
        <f>IF(mgL!N417&lt;0.1,10,mgL!N417)</f>
        <v>10</v>
      </c>
      <c r="O417" s="4">
        <f>mgL!O417/22.989</f>
        <v>0</v>
      </c>
      <c r="P417" s="4">
        <f>mgL!P417/39.098</f>
        <v>0</v>
      </c>
      <c r="Q417" s="4">
        <f>mgL!Q417/24.305</f>
        <v>0</v>
      </c>
      <c r="R417" s="4">
        <f>mgL!R417/40.078</f>
        <v>0</v>
      </c>
      <c r="S417" s="4">
        <f>mgL!S417/(14.007+4*1.008)</f>
        <v>0</v>
      </c>
      <c r="T417" s="5">
        <f>mgL!T417/35.453</f>
        <v>0</v>
      </c>
      <c r="U417" s="5">
        <f>mgL!U417/(1.008+12.011+3*15.999)</f>
        <v>0</v>
      </c>
      <c r="V417" s="5">
        <f>mgL!V417/(12.011+3*15.999)</f>
        <v>0</v>
      </c>
      <c r="W417" s="5">
        <f>mgL!W417/(32.066+4*15.999)</f>
        <v>0</v>
      </c>
      <c r="X417" s="5">
        <f>mgL!X417/(14.007+3*15.999)</f>
        <v>0</v>
      </c>
      <c r="Y417" s="6">
        <f>mgL!Y417/(14.007+2*15.999)</f>
        <v>0</v>
      </c>
      <c r="Z417" s="6">
        <f>mgL!Z417/55.847</f>
        <v>0</v>
      </c>
      <c r="AA417" s="6">
        <f>mgL!AA417/54.931</f>
        <v>0</v>
      </c>
      <c r="AB417" s="6">
        <f>mgL!AB417/26.982</f>
        <v>0</v>
      </c>
      <c r="AC417" s="6">
        <f>mgL!AC417/(28.086+2*15.999)</f>
        <v>0</v>
      </c>
      <c r="AD417" s="6">
        <f>mgL!AD417/(30.974+4*15.999)</f>
        <v>0</v>
      </c>
      <c r="AE417" s="6">
        <f>mgL!AE417/30.974</f>
        <v>0</v>
      </c>
      <c r="AF417" s="6">
        <f>mgL!AF417/12.011</f>
        <v>0</v>
      </c>
      <c r="AG417" s="6">
        <f>mgL!AG417/18.998</f>
        <v>0</v>
      </c>
      <c r="AH417" s="6">
        <f>mgL!AH417/(32.066+1.008)</f>
        <v>0</v>
      </c>
      <c r="AI417" s="6">
        <f>mgL!AI417/207.2</f>
        <v>0</v>
      </c>
      <c r="AJ417" s="6">
        <f>mgL!AJ417/65.39</f>
        <v>0</v>
      </c>
      <c r="AK417" s="6">
        <f>mgL!AK417/112.411</f>
        <v>0</v>
      </c>
      <c r="AL417" s="10">
        <f>mgL!AL417/(2*15.999)</f>
        <v>0</v>
      </c>
      <c r="AM417" s="10">
        <f>mgL!AM417/(12.011+2*15.999)</f>
        <v>0</v>
      </c>
      <c r="AN417" s="10">
        <f>mgL!AN417/(2*1.008+32.066)</f>
        <v>0</v>
      </c>
      <c r="AO417" s="10">
        <f>mgL!AO417/(12.011+4*1.008)</f>
        <v>0</v>
      </c>
      <c r="AP417" s="11" t="str">
        <f t="shared" si="14"/>
        <v>G*-FeMIX</v>
      </c>
      <c r="AQ417" s="3">
        <f t="shared" si="15"/>
        <v>0</v>
      </c>
    </row>
    <row r="418" spans="1:43" x14ac:dyDescent="0.25">
      <c r="A418" s="3">
        <f>mgL!A418</f>
        <v>415</v>
      </c>
      <c r="B418" s="3">
        <f>mgL!B418</f>
        <v>0</v>
      </c>
      <c r="C418" s="3">
        <f>mgL!C418</f>
        <v>0</v>
      </c>
      <c r="D418" s="3">
        <f>mgL!D418</f>
        <v>0</v>
      </c>
      <c r="E418" s="3">
        <f>mgL!E418</f>
        <v>0</v>
      </c>
      <c r="F418" s="3">
        <f>mgL!F418</f>
        <v>0</v>
      </c>
      <c r="G418" s="3">
        <f>mgL!G418</f>
        <v>0</v>
      </c>
      <c r="H418" s="3">
        <f>mgL!H418</f>
        <v>0</v>
      </c>
      <c r="I418" s="3">
        <f>mgL!I418</f>
        <v>0</v>
      </c>
      <c r="J418" s="3">
        <f>mgL!J418</f>
        <v>0</v>
      </c>
      <c r="K418" s="3">
        <f>mgL!K418</f>
        <v>0</v>
      </c>
      <c r="L418" s="3">
        <f>mgL!L418</f>
        <v>0</v>
      </c>
      <c r="M418" s="3">
        <f>IF(mgL!M418=0,7,mgL!M418)</f>
        <v>7</v>
      </c>
      <c r="N418" s="3">
        <f>IF(mgL!N418&lt;0.1,10,mgL!N418)</f>
        <v>10</v>
      </c>
      <c r="O418" s="4">
        <f>mgL!O418/22.989</f>
        <v>0</v>
      </c>
      <c r="P418" s="4">
        <f>mgL!P418/39.098</f>
        <v>0</v>
      </c>
      <c r="Q418" s="4">
        <f>mgL!Q418/24.305</f>
        <v>0</v>
      </c>
      <c r="R418" s="4">
        <f>mgL!R418/40.078</f>
        <v>0</v>
      </c>
      <c r="S418" s="4">
        <f>mgL!S418/(14.007+4*1.008)</f>
        <v>0</v>
      </c>
      <c r="T418" s="5">
        <f>mgL!T418/35.453</f>
        <v>0</v>
      </c>
      <c r="U418" s="5">
        <f>mgL!U418/(1.008+12.011+3*15.999)</f>
        <v>0</v>
      </c>
      <c r="V418" s="5">
        <f>mgL!V418/(12.011+3*15.999)</f>
        <v>0</v>
      </c>
      <c r="W418" s="5">
        <f>mgL!W418/(32.066+4*15.999)</f>
        <v>0</v>
      </c>
      <c r="X418" s="5">
        <f>mgL!X418/(14.007+3*15.999)</f>
        <v>0</v>
      </c>
      <c r="Y418" s="6">
        <f>mgL!Y418/(14.007+2*15.999)</f>
        <v>0</v>
      </c>
      <c r="Z418" s="6">
        <f>mgL!Z418/55.847</f>
        <v>0</v>
      </c>
      <c r="AA418" s="6">
        <f>mgL!AA418/54.931</f>
        <v>0</v>
      </c>
      <c r="AB418" s="6">
        <f>mgL!AB418/26.982</f>
        <v>0</v>
      </c>
      <c r="AC418" s="6">
        <f>mgL!AC418/(28.086+2*15.999)</f>
        <v>0</v>
      </c>
      <c r="AD418" s="6">
        <f>mgL!AD418/(30.974+4*15.999)</f>
        <v>0</v>
      </c>
      <c r="AE418" s="6">
        <f>mgL!AE418/30.974</f>
        <v>0</v>
      </c>
      <c r="AF418" s="6">
        <f>mgL!AF418/12.011</f>
        <v>0</v>
      </c>
      <c r="AG418" s="6">
        <f>mgL!AG418/18.998</f>
        <v>0</v>
      </c>
      <c r="AH418" s="6">
        <f>mgL!AH418/(32.066+1.008)</f>
        <v>0</v>
      </c>
      <c r="AI418" s="6">
        <f>mgL!AI418/207.2</f>
        <v>0</v>
      </c>
      <c r="AJ418" s="6">
        <f>mgL!AJ418/65.39</f>
        <v>0</v>
      </c>
      <c r="AK418" s="6">
        <f>mgL!AK418/112.411</f>
        <v>0</v>
      </c>
      <c r="AL418" s="10">
        <f>mgL!AL418/(2*15.999)</f>
        <v>0</v>
      </c>
      <c r="AM418" s="10">
        <f>mgL!AM418/(12.011+2*15.999)</f>
        <v>0</v>
      </c>
      <c r="AN418" s="10">
        <f>mgL!AN418/(2*1.008+32.066)</f>
        <v>0</v>
      </c>
      <c r="AO418" s="10">
        <f>mgL!AO418/(12.011+4*1.008)</f>
        <v>0</v>
      </c>
      <c r="AP418" s="11" t="str">
        <f t="shared" si="14"/>
        <v>G*-FeMIX</v>
      </c>
      <c r="AQ418" s="3">
        <f t="shared" si="15"/>
        <v>0</v>
      </c>
    </row>
    <row r="419" spans="1:43" x14ac:dyDescent="0.25">
      <c r="A419" s="3">
        <f>mgL!A419</f>
        <v>416</v>
      </c>
      <c r="B419" s="3">
        <f>mgL!B419</f>
        <v>0</v>
      </c>
      <c r="C419" s="3">
        <f>mgL!C419</f>
        <v>0</v>
      </c>
      <c r="D419" s="3">
        <f>mgL!D419</f>
        <v>0</v>
      </c>
      <c r="E419" s="3">
        <f>mgL!E419</f>
        <v>0</v>
      </c>
      <c r="F419" s="3">
        <f>mgL!F419</f>
        <v>0</v>
      </c>
      <c r="G419" s="3">
        <f>mgL!G419</f>
        <v>0</v>
      </c>
      <c r="H419" s="3">
        <f>mgL!H419</f>
        <v>0</v>
      </c>
      <c r="I419" s="3">
        <f>mgL!I419</f>
        <v>0</v>
      </c>
      <c r="J419" s="3">
        <f>mgL!J419</f>
        <v>0</v>
      </c>
      <c r="K419" s="3">
        <f>mgL!K419</f>
        <v>0</v>
      </c>
      <c r="L419" s="3">
        <f>mgL!L419</f>
        <v>0</v>
      </c>
      <c r="M419" s="3">
        <f>IF(mgL!M419=0,7,mgL!M419)</f>
        <v>7</v>
      </c>
      <c r="N419" s="3">
        <f>IF(mgL!N419&lt;0.1,10,mgL!N419)</f>
        <v>10</v>
      </c>
      <c r="O419" s="4">
        <f>mgL!O419/22.989</f>
        <v>0</v>
      </c>
      <c r="P419" s="4">
        <f>mgL!P419/39.098</f>
        <v>0</v>
      </c>
      <c r="Q419" s="4">
        <f>mgL!Q419/24.305</f>
        <v>0</v>
      </c>
      <c r="R419" s="4">
        <f>mgL!R419/40.078</f>
        <v>0</v>
      </c>
      <c r="S419" s="4">
        <f>mgL!S419/(14.007+4*1.008)</f>
        <v>0</v>
      </c>
      <c r="T419" s="5">
        <f>mgL!T419/35.453</f>
        <v>0</v>
      </c>
      <c r="U419" s="5">
        <f>mgL!U419/(1.008+12.011+3*15.999)</f>
        <v>0</v>
      </c>
      <c r="V419" s="5">
        <f>mgL!V419/(12.011+3*15.999)</f>
        <v>0</v>
      </c>
      <c r="W419" s="5">
        <f>mgL!W419/(32.066+4*15.999)</f>
        <v>0</v>
      </c>
      <c r="X419" s="5">
        <f>mgL!X419/(14.007+3*15.999)</f>
        <v>0</v>
      </c>
      <c r="Y419" s="6">
        <f>mgL!Y419/(14.007+2*15.999)</f>
        <v>0</v>
      </c>
      <c r="Z419" s="6">
        <f>mgL!Z419/55.847</f>
        <v>0</v>
      </c>
      <c r="AA419" s="6">
        <f>mgL!AA419/54.931</f>
        <v>0</v>
      </c>
      <c r="AB419" s="6">
        <f>mgL!AB419/26.982</f>
        <v>0</v>
      </c>
      <c r="AC419" s="6">
        <f>mgL!AC419/(28.086+2*15.999)</f>
        <v>0</v>
      </c>
      <c r="AD419" s="6">
        <f>mgL!AD419/(30.974+4*15.999)</f>
        <v>0</v>
      </c>
      <c r="AE419" s="6">
        <f>mgL!AE419/30.974</f>
        <v>0</v>
      </c>
      <c r="AF419" s="6">
        <f>mgL!AF419/12.011</f>
        <v>0</v>
      </c>
      <c r="AG419" s="6">
        <f>mgL!AG419/18.998</f>
        <v>0</v>
      </c>
      <c r="AH419" s="6">
        <f>mgL!AH419/(32.066+1.008)</f>
        <v>0</v>
      </c>
      <c r="AI419" s="6">
        <f>mgL!AI419/207.2</f>
        <v>0</v>
      </c>
      <c r="AJ419" s="6">
        <f>mgL!AJ419/65.39</f>
        <v>0</v>
      </c>
      <c r="AK419" s="6">
        <f>mgL!AK419/112.411</f>
        <v>0</v>
      </c>
      <c r="AL419" s="10">
        <f>mgL!AL419/(2*15.999)</f>
        <v>0</v>
      </c>
      <c r="AM419" s="10">
        <f>mgL!AM419/(12.011+2*15.999)</f>
        <v>0</v>
      </c>
      <c r="AN419" s="10">
        <f>mgL!AN419/(2*1.008+32.066)</f>
        <v>0</v>
      </c>
      <c r="AO419" s="10">
        <f>mgL!AO419/(12.011+4*1.008)</f>
        <v>0</v>
      </c>
      <c r="AP419" s="11" t="str">
        <f t="shared" si="14"/>
        <v>G*-FeMIX</v>
      </c>
      <c r="AQ419" s="3">
        <f t="shared" si="15"/>
        <v>0</v>
      </c>
    </row>
    <row r="420" spans="1:43" x14ac:dyDescent="0.25">
      <c r="A420" s="3">
        <f>mgL!A420</f>
        <v>417</v>
      </c>
      <c r="B420" s="3">
        <f>mgL!B420</f>
        <v>0</v>
      </c>
      <c r="C420" s="3">
        <f>mgL!C420</f>
        <v>0</v>
      </c>
      <c r="D420" s="3">
        <f>mgL!D420</f>
        <v>0</v>
      </c>
      <c r="E420" s="3">
        <f>mgL!E420</f>
        <v>0</v>
      </c>
      <c r="F420" s="3">
        <f>mgL!F420</f>
        <v>0</v>
      </c>
      <c r="G420" s="3">
        <f>mgL!G420</f>
        <v>0</v>
      </c>
      <c r="H420" s="3">
        <f>mgL!H420</f>
        <v>0</v>
      </c>
      <c r="I420" s="3">
        <f>mgL!I420</f>
        <v>0</v>
      </c>
      <c r="J420" s="3">
        <f>mgL!J420</f>
        <v>0</v>
      </c>
      <c r="K420" s="3">
        <f>mgL!K420</f>
        <v>0</v>
      </c>
      <c r="L420" s="3">
        <f>mgL!L420</f>
        <v>0</v>
      </c>
      <c r="M420" s="3">
        <f>IF(mgL!M420=0,7,mgL!M420)</f>
        <v>7</v>
      </c>
      <c r="N420" s="3">
        <f>IF(mgL!N420&lt;0.1,10,mgL!N420)</f>
        <v>10</v>
      </c>
      <c r="O420" s="4">
        <f>mgL!O420/22.989</f>
        <v>0</v>
      </c>
      <c r="P420" s="4">
        <f>mgL!P420/39.098</f>
        <v>0</v>
      </c>
      <c r="Q420" s="4">
        <f>mgL!Q420/24.305</f>
        <v>0</v>
      </c>
      <c r="R420" s="4">
        <f>mgL!R420/40.078</f>
        <v>0</v>
      </c>
      <c r="S420" s="4">
        <f>mgL!S420/(14.007+4*1.008)</f>
        <v>0</v>
      </c>
      <c r="T420" s="5">
        <f>mgL!T420/35.453</f>
        <v>0</v>
      </c>
      <c r="U420" s="5">
        <f>mgL!U420/(1.008+12.011+3*15.999)</f>
        <v>0</v>
      </c>
      <c r="V420" s="5">
        <f>mgL!V420/(12.011+3*15.999)</f>
        <v>0</v>
      </c>
      <c r="W420" s="5">
        <f>mgL!W420/(32.066+4*15.999)</f>
        <v>0</v>
      </c>
      <c r="X420" s="5">
        <f>mgL!X420/(14.007+3*15.999)</f>
        <v>0</v>
      </c>
      <c r="Y420" s="6">
        <f>mgL!Y420/(14.007+2*15.999)</f>
        <v>0</v>
      </c>
      <c r="Z420" s="6">
        <f>mgL!Z420/55.847</f>
        <v>0</v>
      </c>
      <c r="AA420" s="6">
        <f>mgL!AA420/54.931</f>
        <v>0</v>
      </c>
      <c r="AB420" s="6">
        <f>mgL!AB420/26.982</f>
        <v>0</v>
      </c>
      <c r="AC420" s="6">
        <f>mgL!AC420/(28.086+2*15.999)</f>
        <v>0</v>
      </c>
      <c r="AD420" s="6">
        <f>mgL!AD420/(30.974+4*15.999)</f>
        <v>0</v>
      </c>
      <c r="AE420" s="6">
        <f>mgL!AE420/30.974</f>
        <v>0</v>
      </c>
      <c r="AF420" s="6">
        <f>mgL!AF420/12.011</f>
        <v>0</v>
      </c>
      <c r="AG420" s="6">
        <f>mgL!AG420/18.998</f>
        <v>0</v>
      </c>
      <c r="AH420" s="6">
        <f>mgL!AH420/(32.066+1.008)</f>
        <v>0</v>
      </c>
      <c r="AI420" s="6">
        <f>mgL!AI420/207.2</f>
        <v>0</v>
      </c>
      <c r="AJ420" s="6">
        <f>mgL!AJ420/65.39</f>
        <v>0</v>
      </c>
      <c r="AK420" s="6">
        <f>mgL!AK420/112.411</f>
        <v>0</v>
      </c>
      <c r="AL420" s="10">
        <f>mgL!AL420/(2*15.999)</f>
        <v>0</v>
      </c>
      <c r="AM420" s="10">
        <f>mgL!AM420/(12.011+2*15.999)</f>
        <v>0</v>
      </c>
      <c r="AN420" s="10">
        <f>mgL!AN420/(2*1.008+32.066)</f>
        <v>0</v>
      </c>
      <c r="AO420" s="10">
        <f>mgL!AO420/(12.011+4*1.008)</f>
        <v>0</v>
      </c>
      <c r="AP420" s="11" t="str">
        <f t="shared" si="14"/>
        <v>G*-FeMIX</v>
      </c>
      <c r="AQ420" s="3">
        <f t="shared" si="15"/>
        <v>0</v>
      </c>
    </row>
    <row r="421" spans="1:43" x14ac:dyDescent="0.25">
      <c r="A421" s="3">
        <f>mgL!A421</f>
        <v>418</v>
      </c>
      <c r="B421" s="3">
        <f>mgL!B421</f>
        <v>0</v>
      </c>
      <c r="C421" s="3">
        <f>mgL!C421</f>
        <v>0</v>
      </c>
      <c r="D421" s="3">
        <f>mgL!D421</f>
        <v>0</v>
      </c>
      <c r="E421" s="3">
        <f>mgL!E421</f>
        <v>0</v>
      </c>
      <c r="F421" s="3">
        <f>mgL!F421</f>
        <v>0</v>
      </c>
      <c r="G421" s="3">
        <f>mgL!G421</f>
        <v>0</v>
      </c>
      <c r="H421" s="3">
        <f>mgL!H421</f>
        <v>0</v>
      </c>
      <c r="I421" s="3">
        <f>mgL!I421</f>
        <v>0</v>
      </c>
      <c r="J421" s="3">
        <f>mgL!J421</f>
        <v>0</v>
      </c>
      <c r="K421" s="3">
        <f>mgL!K421</f>
        <v>0</v>
      </c>
      <c r="L421" s="3">
        <f>mgL!L421</f>
        <v>0</v>
      </c>
      <c r="M421" s="3">
        <f>IF(mgL!M421=0,7,mgL!M421)</f>
        <v>7</v>
      </c>
      <c r="N421" s="3">
        <f>IF(mgL!N421&lt;0.1,10,mgL!N421)</f>
        <v>10</v>
      </c>
      <c r="O421" s="4">
        <f>mgL!O421/22.989</f>
        <v>0</v>
      </c>
      <c r="P421" s="4">
        <f>mgL!P421/39.098</f>
        <v>0</v>
      </c>
      <c r="Q421" s="4">
        <f>mgL!Q421/24.305</f>
        <v>0</v>
      </c>
      <c r="R421" s="4">
        <f>mgL!R421/40.078</f>
        <v>0</v>
      </c>
      <c r="S421" s="4">
        <f>mgL!S421/(14.007+4*1.008)</f>
        <v>0</v>
      </c>
      <c r="T421" s="5">
        <f>mgL!T421/35.453</f>
        <v>0</v>
      </c>
      <c r="U421" s="5">
        <f>mgL!U421/(1.008+12.011+3*15.999)</f>
        <v>0</v>
      </c>
      <c r="V421" s="5">
        <f>mgL!V421/(12.011+3*15.999)</f>
        <v>0</v>
      </c>
      <c r="W421" s="5">
        <f>mgL!W421/(32.066+4*15.999)</f>
        <v>0</v>
      </c>
      <c r="X421" s="5">
        <f>mgL!X421/(14.007+3*15.999)</f>
        <v>0</v>
      </c>
      <c r="Y421" s="6">
        <f>mgL!Y421/(14.007+2*15.999)</f>
        <v>0</v>
      </c>
      <c r="Z421" s="6">
        <f>mgL!Z421/55.847</f>
        <v>0</v>
      </c>
      <c r="AA421" s="6">
        <f>mgL!AA421/54.931</f>
        <v>0</v>
      </c>
      <c r="AB421" s="6">
        <f>mgL!AB421/26.982</f>
        <v>0</v>
      </c>
      <c r="AC421" s="6">
        <f>mgL!AC421/(28.086+2*15.999)</f>
        <v>0</v>
      </c>
      <c r="AD421" s="6">
        <f>mgL!AD421/(30.974+4*15.999)</f>
        <v>0</v>
      </c>
      <c r="AE421" s="6">
        <f>mgL!AE421/30.974</f>
        <v>0</v>
      </c>
      <c r="AF421" s="6">
        <f>mgL!AF421/12.011</f>
        <v>0</v>
      </c>
      <c r="AG421" s="6">
        <f>mgL!AG421/18.998</f>
        <v>0</v>
      </c>
      <c r="AH421" s="6">
        <f>mgL!AH421/(32.066+1.008)</f>
        <v>0</v>
      </c>
      <c r="AI421" s="6">
        <f>mgL!AI421/207.2</f>
        <v>0</v>
      </c>
      <c r="AJ421" s="6">
        <f>mgL!AJ421/65.39</f>
        <v>0</v>
      </c>
      <c r="AK421" s="6">
        <f>mgL!AK421/112.411</f>
        <v>0</v>
      </c>
      <c r="AL421" s="10">
        <f>mgL!AL421/(2*15.999)</f>
        <v>0</v>
      </c>
      <c r="AM421" s="10">
        <f>mgL!AM421/(12.011+2*15.999)</f>
        <v>0</v>
      </c>
      <c r="AN421" s="10">
        <f>mgL!AN421/(2*1.008+32.066)</f>
        <v>0</v>
      </c>
      <c r="AO421" s="10">
        <f>mgL!AO421/(12.011+4*1.008)</f>
        <v>0</v>
      </c>
      <c r="AP421" s="11" t="str">
        <f t="shared" si="14"/>
        <v>G*-FeMIX</v>
      </c>
      <c r="AQ421" s="3">
        <f t="shared" si="15"/>
        <v>0</v>
      </c>
    </row>
    <row r="422" spans="1:43" x14ac:dyDescent="0.25">
      <c r="A422" s="3">
        <f>mgL!A422</f>
        <v>419</v>
      </c>
      <c r="B422" s="3">
        <f>mgL!B422</f>
        <v>0</v>
      </c>
      <c r="C422" s="3">
        <f>mgL!C422</f>
        <v>0</v>
      </c>
      <c r="D422" s="3">
        <f>mgL!D422</f>
        <v>0</v>
      </c>
      <c r="E422" s="3">
        <f>mgL!E422</f>
        <v>0</v>
      </c>
      <c r="F422" s="3">
        <f>mgL!F422</f>
        <v>0</v>
      </c>
      <c r="G422" s="3">
        <f>mgL!G422</f>
        <v>0</v>
      </c>
      <c r="H422" s="3">
        <f>mgL!H422</f>
        <v>0</v>
      </c>
      <c r="I422" s="3">
        <f>mgL!I422</f>
        <v>0</v>
      </c>
      <c r="J422" s="3">
        <f>mgL!J422</f>
        <v>0</v>
      </c>
      <c r="K422" s="3">
        <f>mgL!K422</f>
        <v>0</v>
      </c>
      <c r="L422" s="3">
        <f>mgL!L422</f>
        <v>0</v>
      </c>
      <c r="M422" s="3">
        <f>IF(mgL!M422=0,7,mgL!M422)</f>
        <v>7</v>
      </c>
      <c r="N422" s="3">
        <f>IF(mgL!N422&lt;0.1,10,mgL!N422)</f>
        <v>10</v>
      </c>
      <c r="O422" s="4">
        <f>mgL!O422/22.989</f>
        <v>0</v>
      </c>
      <c r="P422" s="4">
        <f>mgL!P422/39.098</f>
        <v>0</v>
      </c>
      <c r="Q422" s="4">
        <f>mgL!Q422/24.305</f>
        <v>0</v>
      </c>
      <c r="R422" s="4">
        <f>mgL!R422/40.078</f>
        <v>0</v>
      </c>
      <c r="S422" s="4">
        <f>mgL!S422/(14.007+4*1.008)</f>
        <v>0</v>
      </c>
      <c r="T422" s="5">
        <f>mgL!T422/35.453</f>
        <v>0</v>
      </c>
      <c r="U422" s="5">
        <f>mgL!U422/(1.008+12.011+3*15.999)</f>
        <v>0</v>
      </c>
      <c r="V422" s="5">
        <f>mgL!V422/(12.011+3*15.999)</f>
        <v>0</v>
      </c>
      <c r="W422" s="5">
        <f>mgL!W422/(32.066+4*15.999)</f>
        <v>0</v>
      </c>
      <c r="X422" s="5">
        <f>mgL!X422/(14.007+3*15.999)</f>
        <v>0</v>
      </c>
      <c r="Y422" s="6">
        <f>mgL!Y422/(14.007+2*15.999)</f>
        <v>0</v>
      </c>
      <c r="Z422" s="6">
        <f>mgL!Z422/55.847</f>
        <v>0</v>
      </c>
      <c r="AA422" s="6">
        <f>mgL!AA422/54.931</f>
        <v>0</v>
      </c>
      <c r="AB422" s="6">
        <f>mgL!AB422/26.982</f>
        <v>0</v>
      </c>
      <c r="AC422" s="6">
        <f>mgL!AC422/(28.086+2*15.999)</f>
        <v>0</v>
      </c>
      <c r="AD422" s="6">
        <f>mgL!AD422/(30.974+4*15.999)</f>
        <v>0</v>
      </c>
      <c r="AE422" s="6">
        <f>mgL!AE422/30.974</f>
        <v>0</v>
      </c>
      <c r="AF422" s="6">
        <f>mgL!AF422/12.011</f>
        <v>0</v>
      </c>
      <c r="AG422" s="6">
        <f>mgL!AG422/18.998</f>
        <v>0</v>
      </c>
      <c r="AH422" s="6">
        <f>mgL!AH422/(32.066+1.008)</f>
        <v>0</v>
      </c>
      <c r="AI422" s="6">
        <f>mgL!AI422/207.2</f>
        <v>0</v>
      </c>
      <c r="AJ422" s="6">
        <f>mgL!AJ422/65.39</f>
        <v>0</v>
      </c>
      <c r="AK422" s="6">
        <f>mgL!AK422/112.411</f>
        <v>0</v>
      </c>
      <c r="AL422" s="10">
        <f>mgL!AL422/(2*15.999)</f>
        <v>0</v>
      </c>
      <c r="AM422" s="10">
        <f>mgL!AM422/(12.011+2*15.999)</f>
        <v>0</v>
      </c>
      <c r="AN422" s="10">
        <f>mgL!AN422/(2*1.008+32.066)</f>
        <v>0</v>
      </c>
      <c r="AO422" s="10">
        <f>mgL!AO422/(12.011+4*1.008)</f>
        <v>0</v>
      </c>
      <c r="AP422" s="11" t="str">
        <f t="shared" si="14"/>
        <v>G*-FeMIX</v>
      </c>
      <c r="AQ422" s="3">
        <f t="shared" si="15"/>
        <v>0</v>
      </c>
    </row>
    <row r="423" spans="1:43" x14ac:dyDescent="0.25">
      <c r="A423" s="3">
        <f>mgL!A423</f>
        <v>420</v>
      </c>
      <c r="B423" s="3">
        <f>mgL!B423</f>
        <v>0</v>
      </c>
      <c r="C423" s="3">
        <f>mgL!C423</f>
        <v>0</v>
      </c>
      <c r="D423" s="3">
        <f>mgL!D423</f>
        <v>0</v>
      </c>
      <c r="E423" s="3">
        <f>mgL!E423</f>
        <v>0</v>
      </c>
      <c r="F423" s="3">
        <f>mgL!F423</f>
        <v>0</v>
      </c>
      <c r="G423" s="3">
        <f>mgL!G423</f>
        <v>0</v>
      </c>
      <c r="H423" s="3">
        <f>mgL!H423</f>
        <v>0</v>
      </c>
      <c r="I423" s="3">
        <f>mgL!I423</f>
        <v>0</v>
      </c>
      <c r="J423" s="3">
        <f>mgL!J423</f>
        <v>0</v>
      </c>
      <c r="K423" s="3">
        <f>mgL!K423</f>
        <v>0</v>
      </c>
      <c r="L423" s="3">
        <f>mgL!L423</f>
        <v>0</v>
      </c>
      <c r="M423" s="3">
        <f>IF(mgL!M423=0,7,mgL!M423)</f>
        <v>7</v>
      </c>
      <c r="N423" s="3">
        <f>IF(mgL!N423&lt;0.1,10,mgL!N423)</f>
        <v>10</v>
      </c>
      <c r="O423" s="4">
        <f>mgL!O423/22.989</f>
        <v>0</v>
      </c>
      <c r="P423" s="4">
        <f>mgL!P423/39.098</f>
        <v>0</v>
      </c>
      <c r="Q423" s="4">
        <f>mgL!Q423/24.305</f>
        <v>0</v>
      </c>
      <c r="R423" s="4">
        <f>mgL!R423/40.078</f>
        <v>0</v>
      </c>
      <c r="S423" s="4">
        <f>mgL!S423/(14.007+4*1.008)</f>
        <v>0</v>
      </c>
      <c r="T423" s="5">
        <f>mgL!T423/35.453</f>
        <v>0</v>
      </c>
      <c r="U423" s="5">
        <f>mgL!U423/(1.008+12.011+3*15.999)</f>
        <v>0</v>
      </c>
      <c r="V423" s="5">
        <f>mgL!V423/(12.011+3*15.999)</f>
        <v>0</v>
      </c>
      <c r="W423" s="5">
        <f>mgL!W423/(32.066+4*15.999)</f>
        <v>0</v>
      </c>
      <c r="X423" s="5">
        <f>mgL!X423/(14.007+3*15.999)</f>
        <v>0</v>
      </c>
      <c r="Y423" s="6">
        <f>mgL!Y423/(14.007+2*15.999)</f>
        <v>0</v>
      </c>
      <c r="Z423" s="6">
        <f>mgL!Z423/55.847</f>
        <v>0</v>
      </c>
      <c r="AA423" s="6">
        <f>mgL!AA423/54.931</f>
        <v>0</v>
      </c>
      <c r="AB423" s="6">
        <f>mgL!AB423/26.982</f>
        <v>0</v>
      </c>
      <c r="AC423" s="6">
        <f>mgL!AC423/(28.086+2*15.999)</f>
        <v>0</v>
      </c>
      <c r="AD423" s="6">
        <f>mgL!AD423/(30.974+4*15.999)</f>
        <v>0</v>
      </c>
      <c r="AE423" s="6">
        <f>mgL!AE423/30.974</f>
        <v>0</v>
      </c>
      <c r="AF423" s="6">
        <f>mgL!AF423/12.011</f>
        <v>0</v>
      </c>
      <c r="AG423" s="6">
        <f>mgL!AG423/18.998</f>
        <v>0</v>
      </c>
      <c r="AH423" s="6">
        <f>mgL!AH423/(32.066+1.008)</f>
        <v>0</v>
      </c>
      <c r="AI423" s="6">
        <f>mgL!AI423/207.2</f>
        <v>0</v>
      </c>
      <c r="AJ423" s="6">
        <f>mgL!AJ423/65.39</f>
        <v>0</v>
      </c>
      <c r="AK423" s="6">
        <f>mgL!AK423/112.411</f>
        <v>0</v>
      </c>
      <c r="AL423" s="10">
        <f>mgL!AL423/(2*15.999)</f>
        <v>0</v>
      </c>
      <c r="AM423" s="10">
        <f>mgL!AM423/(12.011+2*15.999)</f>
        <v>0</v>
      </c>
      <c r="AN423" s="10">
        <f>mgL!AN423/(2*1.008+32.066)</f>
        <v>0</v>
      </c>
      <c r="AO423" s="10">
        <f>mgL!AO423/(12.011+4*1.008)</f>
        <v>0</v>
      </c>
      <c r="AP423" s="11" t="str">
        <f t="shared" si="14"/>
        <v>G*-FeMIX</v>
      </c>
      <c r="AQ423" s="3">
        <f t="shared" si="15"/>
        <v>0</v>
      </c>
    </row>
    <row r="424" spans="1:43" x14ac:dyDescent="0.25">
      <c r="A424" s="3">
        <f>mgL!A424</f>
        <v>421</v>
      </c>
      <c r="B424" s="3">
        <f>mgL!B424</f>
        <v>0</v>
      </c>
      <c r="C424" s="3">
        <f>mgL!C424</f>
        <v>0</v>
      </c>
      <c r="D424" s="3">
        <f>mgL!D424</f>
        <v>0</v>
      </c>
      <c r="E424" s="3">
        <f>mgL!E424</f>
        <v>0</v>
      </c>
      <c r="F424" s="3">
        <f>mgL!F424</f>
        <v>0</v>
      </c>
      <c r="G424" s="3">
        <f>mgL!G424</f>
        <v>0</v>
      </c>
      <c r="H424" s="3">
        <f>mgL!H424</f>
        <v>0</v>
      </c>
      <c r="I424" s="3">
        <f>mgL!I424</f>
        <v>0</v>
      </c>
      <c r="J424" s="3">
        <f>mgL!J424</f>
        <v>0</v>
      </c>
      <c r="K424" s="3">
        <f>mgL!K424</f>
        <v>0</v>
      </c>
      <c r="L424" s="3">
        <f>mgL!L424</f>
        <v>0</v>
      </c>
      <c r="M424" s="3">
        <f>IF(mgL!M424=0,7,mgL!M424)</f>
        <v>7</v>
      </c>
      <c r="N424" s="3">
        <f>IF(mgL!N424&lt;0.1,10,mgL!N424)</f>
        <v>10</v>
      </c>
      <c r="O424" s="4">
        <f>mgL!O424/22.989</f>
        <v>0</v>
      </c>
      <c r="P424" s="4">
        <f>mgL!P424/39.098</f>
        <v>0</v>
      </c>
      <c r="Q424" s="4">
        <f>mgL!Q424/24.305</f>
        <v>0</v>
      </c>
      <c r="R424" s="4">
        <f>mgL!R424/40.078</f>
        <v>0</v>
      </c>
      <c r="S424" s="4">
        <f>mgL!S424/(14.007+4*1.008)</f>
        <v>0</v>
      </c>
      <c r="T424" s="5">
        <f>mgL!T424/35.453</f>
        <v>0</v>
      </c>
      <c r="U424" s="5">
        <f>mgL!U424/(1.008+12.011+3*15.999)</f>
        <v>0</v>
      </c>
      <c r="V424" s="5">
        <f>mgL!V424/(12.011+3*15.999)</f>
        <v>0</v>
      </c>
      <c r="W424" s="5">
        <f>mgL!W424/(32.066+4*15.999)</f>
        <v>0</v>
      </c>
      <c r="X424" s="5">
        <f>mgL!X424/(14.007+3*15.999)</f>
        <v>0</v>
      </c>
      <c r="Y424" s="6">
        <f>mgL!Y424/(14.007+2*15.999)</f>
        <v>0</v>
      </c>
      <c r="Z424" s="6">
        <f>mgL!Z424/55.847</f>
        <v>0</v>
      </c>
      <c r="AA424" s="6">
        <f>mgL!AA424/54.931</f>
        <v>0</v>
      </c>
      <c r="AB424" s="6">
        <f>mgL!AB424/26.982</f>
        <v>0</v>
      </c>
      <c r="AC424" s="6">
        <f>mgL!AC424/(28.086+2*15.999)</f>
        <v>0</v>
      </c>
      <c r="AD424" s="6">
        <f>mgL!AD424/(30.974+4*15.999)</f>
        <v>0</v>
      </c>
      <c r="AE424" s="6">
        <f>mgL!AE424/30.974</f>
        <v>0</v>
      </c>
      <c r="AF424" s="6">
        <f>mgL!AF424/12.011</f>
        <v>0</v>
      </c>
      <c r="AG424" s="6">
        <f>mgL!AG424/18.998</f>
        <v>0</v>
      </c>
      <c r="AH424" s="6">
        <f>mgL!AH424/(32.066+1.008)</f>
        <v>0</v>
      </c>
      <c r="AI424" s="6">
        <f>mgL!AI424/207.2</f>
        <v>0</v>
      </c>
      <c r="AJ424" s="6">
        <f>mgL!AJ424/65.39</f>
        <v>0</v>
      </c>
      <c r="AK424" s="6">
        <f>mgL!AK424/112.411</f>
        <v>0</v>
      </c>
      <c r="AL424" s="10">
        <f>mgL!AL424/(2*15.999)</f>
        <v>0</v>
      </c>
      <c r="AM424" s="10">
        <f>mgL!AM424/(12.011+2*15.999)</f>
        <v>0</v>
      </c>
      <c r="AN424" s="10">
        <f>mgL!AN424/(2*1.008+32.066)</f>
        <v>0</v>
      </c>
      <c r="AO424" s="10">
        <f>mgL!AO424/(12.011+4*1.008)</f>
        <v>0</v>
      </c>
      <c r="AP424" s="11" t="str">
        <f t="shared" si="14"/>
        <v>G*-FeMIX</v>
      </c>
      <c r="AQ424" s="3">
        <f t="shared" si="15"/>
        <v>0</v>
      </c>
    </row>
    <row r="425" spans="1:43" x14ac:dyDescent="0.25">
      <c r="A425" s="3">
        <f>mgL!A425</f>
        <v>422</v>
      </c>
      <c r="B425" s="3">
        <f>mgL!B425</f>
        <v>0</v>
      </c>
      <c r="C425" s="3">
        <f>mgL!C425</f>
        <v>0</v>
      </c>
      <c r="D425" s="3">
        <f>mgL!D425</f>
        <v>0</v>
      </c>
      <c r="E425" s="3">
        <f>mgL!E425</f>
        <v>0</v>
      </c>
      <c r="F425" s="3">
        <f>mgL!F425</f>
        <v>0</v>
      </c>
      <c r="G425" s="3">
        <f>mgL!G425</f>
        <v>0</v>
      </c>
      <c r="H425" s="3">
        <f>mgL!H425</f>
        <v>0</v>
      </c>
      <c r="I425" s="3">
        <f>mgL!I425</f>
        <v>0</v>
      </c>
      <c r="J425" s="3">
        <f>mgL!J425</f>
        <v>0</v>
      </c>
      <c r="K425" s="3">
        <f>mgL!K425</f>
        <v>0</v>
      </c>
      <c r="L425" s="3">
        <f>mgL!L425</f>
        <v>0</v>
      </c>
      <c r="M425" s="3">
        <f>IF(mgL!M425=0,7,mgL!M425)</f>
        <v>7</v>
      </c>
      <c r="N425" s="3">
        <f>IF(mgL!N425&lt;0.1,10,mgL!N425)</f>
        <v>10</v>
      </c>
      <c r="O425" s="4">
        <f>mgL!O425/22.989</f>
        <v>0</v>
      </c>
      <c r="P425" s="4">
        <f>mgL!P425/39.098</f>
        <v>0</v>
      </c>
      <c r="Q425" s="4">
        <f>mgL!Q425/24.305</f>
        <v>0</v>
      </c>
      <c r="R425" s="4">
        <f>mgL!R425/40.078</f>
        <v>0</v>
      </c>
      <c r="S425" s="4">
        <f>mgL!S425/(14.007+4*1.008)</f>
        <v>0</v>
      </c>
      <c r="T425" s="5">
        <f>mgL!T425/35.453</f>
        <v>0</v>
      </c>
      <c r="U425" s="5">
        <f>mgL!U425/(1.008+12.011+3*15.999)</f>
        <v>0</v>
      </c>
      <c r="V425" s="5">
        <f>mgL!V425/(12.011+3*15.999)</f>
        <v>0</v>
      </c>
      <c r="W425" s="5">
        <f>mgL!W425/(32.066+4*15.999)</f>
        <v>0</v>
      </c>
      <c r="X425" s="5">
        <f>mgL!X425/(14.007+3*15.999)</f>
        <v>0</v>
      </c>
      <c r="Y425" s="6">
        <f>mgL!Y425/(14.007+2*15.999)</f>
        <v>0</v>
      </c>
      <c r="Z425" s="6">
        <f>mgL!Z425/55.847</f>
        <v>0</v>
      </c>
      <c r="AA425" s="6">
        <f>mgL!AA425/54.931</f>
        <v>0</v>
      </c>
      <c r="AB425" s="6">
        <f>mgL!AB425/26.982</f>
        <v>0</v>
      </c>
      <c r="AC425" s="6">
        <f>mgL!AC425/(28.086+2*15.999)</f>
        <v>0</v>
      </c>
      <c r="AD425" s="6">
        <f>mgL!AD425/(30.974+4*15.999)</f>
        <v>0</v>
      </c>
      <c r="AE425" s="6">
        <f>mgL!AE425/30.974</f>
        <v>0</v>
      </c>
      <c r="AF425" s="6">
        <f>mgL!AF425/12.011</f>
        <v>0</v>
      </c>
      <c r="AG425" s="6">
        <f>mgL!AG425/18.998</f>
        <v>0</v>
      </c>
      <c r="AH425" s="6">
        <f>mgL!AH425/(32.066+1.008)</f>
        <v>0</v>
      </c>
      <c r="AI425" s="6">
        <f>mgL!AI425/207.2</f>
        <v>0</v>
      </c>
      <c r="AJ425" s="6">
        <f>mgL!AJ425/65.39</f>
        <v>0</v>
      </c>
      <c r="AK425" s="6">
        <f>mgL!AK425/112.411</f>
        <v>0</v>
      </c>
      <c r="AL425" s="10">
        <f>mgL!AL425/(2*15.999)</f>
        <v>0</v>
      </c>
      <c r="AM425" s="10">
        <f>mgL!AM425/(12.011+2*15.999)</f>
        <v>0</v>
      </c>
      <c r="AN425" s="10">
        <f>mgL!AN425/(2*1.008+32.066)</f>
        <v>0</v>
      </c>
      <c r="AO425" s="10">
        <f>mgL!AO425/(12.011+4*1.008)</f>
        <v>0</v>
      </c>
      <c r="AP425" s="11" t="str">
        <f t="shared" si="14"/>
        <v>G*-FeMIX</v>
      </c>
      <c r="AQ425" s="3">
        <f t="shared" si="15"/>
        <v>0</v>
      </c>
    </row>
    <row r="426" spans="1:43" x14ac:dyDescent="0.25">
      <c r="A426" s="3">
        <f>mgL!A426</f>
        <v>423</v>
      </c>
      <c r="B426" s="3">
        <f>mgL!B426</f>
        <v>0</v>
      </c>
      <c r="C426" s="3">
        <f>mgL!C426</f>
        <v>0</v>
      </c>
      <c r="D426" s="3">
        <f>mgL!D426</f>
        <v>0</v>
      </c>
      <c r="E426" s="3">
        <f>mgL!E426</f>
        <v>0</v>
      </c>
      <c r="F426" s="3">
        <f>mgL!F426</f>
        <v>0</v>
      </c>
      <c r="G426" s="3">
        <f>mgL!G426</f>
        <v>0</v>
      </c>
      <c r="H426" s="3">
        <f>mgL!H426</f>
        <v>0</v>
      </c>
      <c r="I426" s="3">
        <f>mgL!I426</f>
        <v>0</v>
      </c>
      <c r="J426" s="3">
        <f>mgL!J426</f>
        <v>0</v>
      </c>
      <c r="K426" s="3">
        <f>mgL!K426</f>
        <v>0</v>
      </c>
      <c r="L426" s="3">
        <f>mgL!L426</f>
        <v>0</v>
      </c>
      <c r="M426" s="3">
        <f>IF(mgL!M426=0,7,mgL!M426)</f>
        <v>7</v>
      </c>
      <c r="N426" s="3">
        <f>IF(mgL!N426&lt;0.1,10,mgL!N426)</f>
        <v>10</v>
      </c>
      <c r="O426" s="4">
        <f>mgL!O426/22.989</f>
        <v>0</v>
      </c>
      <c r="P426" s="4">
        <f>mgL!P426/39.098</f>
        <v>0</v>
      </c>
      <c r="Q426" s="4">
        <f>mgL!Q426/24.305</f>
        <v>0</v>
      </c>
      <c r="R426" s="4">
        <f>mgL!R426/40.078</f>
        <v>0</v>
      </c>
      <c r="S426" s="4">
        <f>mgL!S426/(14.007+4*1.008)</f>
        <v>0</v>
      </c>
      <c r="T426" s="5">
        <f>mgL!T426/35.453</f>
        <v>0</v>
      </c>
      <c r="U426" s="5">
        <f>mgL!U426/(1.008+12.011+3*15.999)</f>
        <v>0</v>
      </c>
      <c r="V426" s="5">
        <f>mgL!V426/(12.011+3*15.999)</f>
        <v>0</v>
      </c>
      <c r="W426" s="5">
        <f>mgL!W426/(32.066+4*15.999)</f>
        <v>0</v>
      </c>
      <c r="X426" s="5">
        <f>mgL!X426/(14.007+3*15.999)</f>
        <v>0</v>
      </c>
      <c r="Y426" s="6">
        <f>mgL!Y426/(14.007+2*15.999)</f>
        <v>0</v>
      </c>
      <c r="Z426" s="6">
        <f>mgL!Z426/55.847</f>
        <v>0</v>
      </c>
      <c r="AA426" s="6">
        <f>mgL!AA426/54.931</f>
        <v>0</v>
      </c>
      <c r="AB426" s="6">
        <f>mgL!AB426/26.982</f>
        <v>0</v>
      </c>
      <c r="AC426" s="6">
        <f>mgL!AC426/(28.086+2*15.999)</f>
        <v>0</v>
      </c>
      <c r="AD426" s="6">
        <f>mgL!AD426/(30.974+4*15.999)</f>
        <v>0</v>
      </c>
      <c r="AE426" s="6">
        <f>mgL!AE426/30.974</f>
        <v>0</v>
      </c>
      <c r="AF426" s="6">
        <f>mgL!AF426/12.011</f>
        <v>0</v>
      </c>
      <c r="AG426" s="6">
        <f>mgL!AG426/18.998</f>
        <v>0</v>
      </c>
      <c r="AH426" s="6">
        <f>mgL!AH426/(32.066+1.008)</f>
        <v>0</v>
      </c>
      <c r="AI426" s="6">
        <f>mgL!AI426/207.2</f>
        <v>0</v>
      </c>
      <c r="AJ426" s="6">
        <f>mgL!AJ426/65.39</f>
        <v>0</v>
      </c>
      <c r="AK426" s="6">
        <f>mgL!AK426/112.411</f>
        <v>0</v>
      </c>
      <c r="AL426" s="10">
        <f>mgL!AL426/(2*15.999)</f>
        <v>0</v>
      </c>
      <c r="AM426" s="10">
        <f>mgL!AM426/(12.011+2*15.999)</f>
        <v>0</v>
      </c>
      <c r="AN426" s="10">
        <f>mgL!AN426/(2*1.008+32.066)</f>
        <v>0</v>
      </c>
      <c r="AO426" s="10">
        <f>mgL!AO426/(12.011+4*1.008)</f>
        <v>0</v>
      </c>
      <c r="AP426" s="11" t="str">
        <f t="shared" si="14"/>
        <v>G*-FeMIX</v>
      </c>
      <c r="AQ426" s="3">
        <f t="shared" si="15"/>
        <v>0</v>
      </c>
    </row>
    <row r="427" spans="1:43" x14ac:dyDescent="0.25">
      <c r="A427" s="3">
        <f>mgL!A427</f>
        <v>424</v>
      </c>
      <c r="B427" s="3">
        <f>mgL!B427</f>
        <v>0</v>
      </c>
      <c r="C427" s="3">
        <f>mgL!C427</f>
        <v>0</v>
      </c>
      <c r="D427" s="3">
        <f>mgL!D427</f>
        <v>0</v>
      </c>
      <c r="E427" s="3">
        <f>mgL!E427</f>
        <v>0</v>
      </c>
      <c r="F427" s="3">
        <f>mgL!F427</f>
        <v>0</v>
      </c>
      <c r="G427" s="3">
        <f>mgL!G427</f>
        <v>0</v>
      </c>
      <c r="H427" s="3">
        <f>mgL!H427</f>
        <v>0</v>
      </c>
      <c r="I427" s="3">
        <f>mgL!I427</f>
        <v>0</v>
      </c>
      <c r="J427" s="3">
        <f>mgL!J427</f>
        <v>0</v>
      </c>
      <c r="K427" s="3">
        <f>mgL!K427</f>
        <v>0</v>
      </c>
      <c r="L427" s="3">
        <f>mgL!L427</f>
        <v>0</v>
      </c>
      <c r="M427" s="3">
        <f>IF(mgL!M427=0,7,mgL!M427)</f>
        <v>7</v>
      </c>
      <c r="N427" s="3">
        <f>IF(mgL!N427&lt;0.1,10,mgL!N427)</f>
        <v>10</v>
      </c>
      <c r="O427" s="4">
        <f>mgL!O427/22.989</f>
        <v>0</v>
      </c>
      <c r="P427" s="4">
        <f>mgL!P427/39.098</f>
        <v>0</v>
      </c>
      <c r="Q427" s="4">
        <f>mgL!Q427/24.305</f>
        <v>0</v>
      </c>
      <c r="R427" s="4">
        <f>mgL!R427/40.078</f>
        <v>0</v>
      </c>
      <c r="S427" s="4">
        <f>mgL!S427/(14.007+4*1.008)</f>
        <v>0</v>
      </c>
      <c r="T427" s="5">
        <f>mgL!T427/35.453</f>
        <v>0</v>
      </c>
      <c r="U427" s="5">
        <f>mgL!U427/(1.008+12.011+3*15.999)</f>
        <v>0</v>
      </c>
      <c r="V427" s="5">
        <f>mgL!V427/(12.011+3*15.999)</f>
        <v>0</v>
      </c>
      <c r="W427" s="5">
        <f>mgL!W427/(32.066+4*15.999)</f>
        <v>0</v>
      </c>
      <c r="X427" s="5">
        <f>mgL!X427/(14.007+3*15.999)</f>
        <v>0</v>
      </c>
      <c r="Y427" s="6">
        <f>mgL!Y427/(14.007+2*15.999)</f>
        <v>0</v>
      </c>
      <c r="Z427" s="6">
        <f>mgL!Z427/55.847</f>
        <v>0</v>
      </c>
      <c r="AA427" s="6">
        <f>mgL!AA427/54.931</f>
        <v>0</v>
      </c>
      <c r="AB427" s="6">
        <f>mgL!AB427/26.982</f>
        <v>0</v>
      </c>
      <c r="AC427" s="6">
        <f>mgL!AC427/(28.086+2*15.999)</f>
        <v>0</v>
      </c>
      <c r="AD427" s="6">
        <f>mgL!AD427/(30.974+4*15.999)</f>
        <v>0</v>
      </c>
      <c r="AE427" s="6">
        <f>mgL!AE427/30.974</f>
        <v>0</v>
      </c>
      <c r="AF427" s="6">
        <f>mgL!AF427/12.011</f>
        <v>0</v>
      </c>
      <c r="AG427" s="6">
        <f>mgL!AG427/18.998</f>
        <v>0</v>
      </c>
      <c r="AH427" s="6">
        <f>mgL!AH427/(32.066+1.008)</f>
        <v>0</v>
      </c>
      <c r="AI427" s="6">
        <f>mgL!AI427/207.2</f>
        <v>0</v>
      </c>
      <c r="AJ427" s="6">
        <f>mgL!AJ427/65.39</f>
        <v>0</v>
      </c>
      <c r="AK427" s="6">
        <f>mgL!AK427/112.411</f>
        <v>0</v>
      </c>
      <c r="AL427" s="10">
        <f>mgL!AL427/(2*15.999)</f>
        <v>0</v>
      </c>
      <c r="AM427" s="10">
        <f>mgL!AM427/(12.011+2*15.999)</f>
        <v>0</v>
      </c>
      <c r="AN427" s="10">
        <f>mgL!AN427/(2*1.008+32.066)</f>
        <v>0</v>
      </c>
      <c r="AO427" s="10">
        <f>mgL!AO427/(12.011+4*1.008)</f>
        <v>0</v>
      </c>
      <c r="AP427" s="11" t="str">
        <f t="shared" si="14"/>
        <v>G*-FeMIX</v>
      </c>
      <c r="AQ427" s="3">
        <f t="shared" si="15"/>
        <v>0</v>
      </c>
    </row>
    <row r="428" spans="1:43" x14ac:dyDescent="0.25">
      <c r="A428" s="3">
        <f>mgL!A428</f>
        <v>425</v>
      </c>
      <c r="B428" s="3">
        <f>mgL!B428</f>
        <v>0</v>
      </c>
      <c r="C428" s="3">
        <f>mgL!C428</f>
        <v>0</v>
      </c>
      <c r="D428" s="3">
        <f>mgL!D428</f>
        <v>0</v>
      </c>
      <c r="E428" s="3">
        <f>mgL!E428</f>
        <v>0</v>
      </c>
      <c r="F428" s="3">
        <f>mgL!F428</f>
        <v>0</v>
      </c>
      <c r="G428" s="3">
        <f>mgL!G428</f>
        <v>0</v>
      </c>
      <c r="H428" s="3">
        <f>mgL!H428</f>
        <v>0</v>
      </c>
      <c r="I428" s="3">
        <f>mgL!I428</f>
        <v>0</v>
      </c>
      <c r="J428" s="3">
        <f>mgL!J428</f>
        <v>0</v>
      </c>
      <c r="K428" s="3">
        <f>mgL!K428</f>
        <v>0</v>
      </c>
      <c r="L428" s="3">
        <f>mgL!L428</f>
        <v>0</v>
      </c>
      <c r="M428" s="3">
        <f>IF(mgL!M428=0,7,mgL!M428)</f>
        <v>7</v>
      </c>
      <c r="N428" s="3">
        <f>IF(mgL!N428&lt;0.1,10,mgL!N428)</f>
        <v>10</v>
      </c>
      <c r="O428" s="4">
        <f>mgL!O428/22.989</f>
        <v>0</v>
      </c>
      <c r="P428" s="4">
        <f>mgL!P428/39.098</f>
        <v>0</v>
      </c>
      <c r="Q428" s="4">
        <f>mgL!Q428/24.305</f>
        <v>0</v>
      </c>
      <c r="R428" s="4">
        <f>mgL!R428/40.078</f>
        <v>0</v>
      </c>
      <c r="S428" s="4">
        <f>mgL!S428/(14.007+4*1.008)</f>
        <v>0</v>
      </c>
      <c r="T428" s="5">
        <f>mgL!T428/35.453</f>
        <v>0</v>
      </c>
      <c r="U428" s="5">
        <f>mgL!U428/(1.008+12.011+3*15.999)</f>
        <v>0</v>
      </c>
      <c r="V428" s="5">
        <f>mgL!V428/(12.011+3*15.999)</f>
        <v>0</v>
      </c>
      <c r="W428" s="5">
        <f>mgL!W428/(32.066+4*15.999)</f>
        <v>0</v>
      </c>
      <c r="X428" s="5">
        <f>mgL!X428/(14.007+3*15.999)</f>
        <v>0</v>
      </c>
      <c r="Y428" s="6">
        <f>mgL!Y428/(14.007+2*15.999)</f>
        <v>0</v>
      </c>
      <c r="Z428" s="6">
        <f>mgL!Z428/55.847</f>
        <v>0</v>
      </c>
      <c r="AA428" s="6">
        <f>mgL!AA428/54.931</f>
        <v>0</v>
      </c>
      <c r="AB428" s="6">
        <f>mgL!AB428/26.982</f>
        <v>0</v>
      </c>
      <c r="AC428" s="6">
        <f>mgL!AC428/(28.086+2*15.999)</f>
        <v>0</v>
      </c>
      <c r="AD428" s="6">
        <f>mgL!AD428/(30.974+4*15.999)</f>
        <v>0</v>
      </c>
      <c r="AE428" s="6">
        <f>mgL!AE428/30.974</f>
        <v>0</v>
      </c>
      <c r="AF428" s="6">
        <f>mgL!AF428/12.011</f>
        <v>0</v>
      </c>
      <c r="AG428" s="6">
        <f>mgL!AG428/18.998</f>
        <v>0</v>
      </c>
      <c r="AH428" s="6">
        <f>mgL!AH428/(32.066+1.008)</f>
        <v>0</v>
      </c>
      <c r="AI428" s="6">
        <f>mgL!AI428/207.2</f>
        <v>0</v>
      </c>
      <c r="AJ428" s="6">
        <f>mgL!AJ428/65.39</f>
        <v>0</v>
      </c>
      <c r="AK428" s="6">
        <f>mgL!AK428/112.411</f>
        <v>0</v>
      </c>
      <c r="AL428" s="10">
        <f>mgL!AL428/(2*15.999)</f>
        <v>0</v>
      </c>
      <c r="AM428" s="10">
        <f>mgL!AM428/(12.011+2*15.999)</f>
        <v>0</v>
      </c>
      <c r="AN428" s="10">
        <f>mgL!AN428/(2*1.008+32.066)</f>
        <v>0</v>
      </c>
      <c r="AO428" s="10">
        <f>mgL!AO428/(12.011+4*1.008)</f>
        <v>0</v>
      </c>
      <c r="AP428" s="11" t="str">
        <f t="shared" si="14"/>
        <v>G*-FeMIX</v>
      </c>
      <c r="AQ428" s="3">
        <f t="shared" si="15"/>
        <v>0</v>
      </c>
    </row>
    <row r="429" spans="1:43" x14ac:dyDescent="0.25">
      <c r="A429" s="3">
        <f>mgL!A429</f>
        <v>426</v>
      </c>
      <c r="B429" s="3">
        <f>mgL!B429</f>
        <v>0</v>
      </c>
      <c r="C429" s="3">
        <f>mgL!C429</f>
        <v>0</v>
      </c>
      <c r="D429" s="3">
        <f>mgL!D429</f>
        <v>0</v>
      </c>
      <c r="E429" s="3">
        <f>mgL!E429</f>
        <v>0</v>
      </c>
      <c r="F429" s="3">
        <f>mgL!F429</f>
        <v>0</v>
      </c>
      <c r="G429" s="3">
        <f>mgL!G429</f>
        <v>0</v>
      </c>
      <c r="H429" s="3">
        <f>mgL!H429</f>
        <v>0</v>
      </c>
      <c r="I429" s="3">
        <f>mgL!I429</f>
        <v>0</v>
      </c>
      <c r="J429" s="3">
        <f>mgL!J429</f>
        <v>0</v>
      </c>
      <c r="K429" s="3">
        <f>mgL!K429</f>
        <v>0</v>
      </c>
      <c r="L429" s="3">
        <f>mgL!L429</f>
        <v>0</v>
      </c>
      <c r="M429" s="3">
        <f>IF(mgL!M429=0,7,mgL!M429)</f>
        <v>7</v>
      </c>
      <c r="N429" s="3">
        <f>IF(mgL!N429&lt;0.1,10,mgL!N429)</f>
        <v>10</v>
      </c>
      <c r="O429" s="4">
        <f>mgL!O429/22.989</f>
        <v>0</v>
      </c>
      <c r="P429" s="4">
        <f>mgL!P429/39.098</f>
        <v>0</v>
      </c>
      <c r="Q429" s="4">
        <f>mgL!Q429/24.305</f>
        <v>0</v>
      </c>
      <c r="R429" s="4">
        <f>mgL!R429/40.078</f>
        <v>0</v>
      </c>
      <c r="S429" s="4">
        <f>mgL!S429/(14.007+4*1.008)</f>
        <v>0</v>
      </c>
      <c r="T429" s="5">
        <f>mgL!T429/35.453</f>
        <v>0</v>
      </c>
      <c r="U429" s="5">
        <f>mgL!U429/(1.008+12.011+3*15.999)</f>
        <v>0</v>
      </c>
      <c r="V429" s="5">
        <f>mgL!V429/(12.011+3*15.999)</f>
        <v>0</v>
      </c>
      <c r="W429" s="5">
        <f>mgL!W429/(32.066+4*15.999)</f>
        <v>0</v>
      </c>
      <c r="X429" s="5">
        <f>mgL!X429/(14.007+3*15.999)</f>
        <v>0</v>
      </c>
      <c r="Y429" s="6">
        <f>mgL!Y429/(14.007+2*15.999)</f>
        <v>0</v>
      </c>
      <c r="Z429" s="6">
        <f>mgL!Z429/55.847</f>
        <v>0</v>
      </c>
      <c r="AA429" s="6">
        <f>mgL!AA429/54.931</f>
        <v>0</v>
      </c>
      <c r="AB429" s="6">
        <f>mgL!AB429/26.982</f>
        <v>0</v>
      </c>
      <c r="AC429" s="6">
        <f>mgL!AC429/(28.086+2*15.999)</f>
        <v>0</v>
      </c>
      <c r="AD429" s="6">
        <f>mgL!AD429/(30.974+4*15.999)</f>
        <v>0</v>
      </c>
      <c r="AE429" s="6">
        <f>mgL!AE429/30.974</f>
        <v>0</v>
      </c>
      <c r="AF429" s="6">
        <f>mgL!AF429/12.011</f>
        <v>0</v>
      </c>
      <c r="AG429" s="6">
        <f>mgL!AG429/18.998</f>
        <v>0</v>
      </c>
      <c r="AH429" s="6">
        <f>mgL!AH429/(32.066+1.008)</f>
        <v>0</v>
      </c>
      <c r="AI429" s="6">
        <f>mgL!AI429/207.2</f>
        <v>0</v>
      </c>
      <c r="AJ429" s="6">
        <f>mgL!AJ429/65.39</f>
        <v>0</v>
      </c>
      <c r="AK429" s="6">
        <f>mgL!AK429/112.411</f>
        <v>0</v>
      </c>
      <c r="AL429" s="10">
        <f>mgL!AL429/(2*15.999)</f>
        <v>0</v>
      </c>
      <c r="AM429" s="10">
        <f>mgL!AM429/(12.011+2*15.999)</f>
        <v>0</v>
      </c>
      <c r="AN429" s="10">
        <f>mgL!AN429/(2*1.008+32.066)</f>
        <v>0</v>
      </c>
      <c r="AO429" s="10">
        <f>mgL!AO429/(12.011+4*1.008)</f>
        <v>0</v>
      </c>
      <c r="AP429" s="11" t="str">
        <f t="shared" si="14"/>
        <v>G*-FeMIX</v>
      </c>
      <c r="AQ429" s="3">
        <f t="shared" si="15"/>
        <v>0</v>
      </c>
    </row>
    <row r="430" spans="1:43" x14ac:dyDescent="0.25">
      <c r="A430" s="3">
        <f>mgL!A430</f>
        <v>427</v>
      </c>
      <c r="B430" s="3">
        <f>mgL!B430</f>
        <v>0</v>
      </c>
      <c r="C430" s="3">
        <f>mgL!C430</f>
        <v>0</v>
      </c>
      <c r="D430" s="3">
        <f>mgL!D430</f>
        <v>0</v>
      </c>
      <c r="E430" s="3">
        <f>mgL!E430</f>
        <v>0</v>
      </c>
      <c r="F430" s="3">
        <f>mgL!F430</f>
        <v>0</v>
      </c>
      <c r="G430" s="3">
        <f>mgL!G430</f>
        <v>0</v>
      </c>
      <c r="H430" s="3">
        <f>mgL!H430</f>
        <v>0</v>
      </c>
      <c r="I430" s="3">
        <f>mgL!I430</f>
        <v>0</v>
      </c>
      <c r="J430" s="3">
        <f>mgL!J430</f>
        <v>0</v>
      </c>
      <c r="K430" s="3">
        <f>mgL!K430</f>
        <v>0</v>
      </c>
      <c r="L430" s="3">
        <f>mgL!L430</f>
        <v>0</v>
      </c>
      <c r="M430" s="3">
        <f>IF(mgL!M430=0,7,mgL!M430)</f>
        <v>7</v>
      </c>
      <c r="N430" s="3">
        <f>IF(mgL!N430&lt;0.1,10,mgL!N430)</f>
        <v>10</v>
      </c>
      <c r="O430" s="4">
        <f>mgL!O430/22.989</f>
        <v>0</v>
      </c>
      <c r="P430" s="4">
        <f>mgL!P430/39.098</f>
        <v>0</v>
      </c>
      <c r="Q430" s="4">
        <f>mgL!Q430/24.305</f>
        <v>0</v>
      </c>
      <c r="R430" s="4">
        <f>mgL!R430/40.078</f>
        <v>0</v>
      </c>
      <c r="S430" s="4">
        <f>mgL!S430/(14.007+4*1.008)</f>
        <v>0</v>
      </c>
      <c r="T430" s="5">
        <f>mgL!T430/35.453</f>
        <v>0</v>
      </c>
      <c r="U430" s="5">
        <f>mgL!U430/(1.008+12.011+3*15.999)</f>
        <v>0</v>
      </c>
      <c r="V430" s="5">
        <f>mgL!V430/(12.011+3*15.999)</f>
        <v>0</v>
      </c>
      <c r="W430" s="5">
        <f>mgL!W430/(32.066+4*15.999)</f>
        <v>0</v>
      </c>
      <c r="X430" s="5">
        <f>mgL!X430/(14.007+3*15.999)</f>
        <v>0</v>
      </c>
      <c r="Y430" s="6">
        <f>mgL!Y430/(14.007+2*15.999)</f>
        <v>0</v>
      </c>
      <c r="Z430" s="6">
        <f>mgL!Z430/55.847</f>
        <v>0</v>
      </c>
      <c r="AA430" s="6">
        <f>mgL!AA430/54.931</f>
        <v>0</v>
      </c>
      <c r="AB430" s="6">
        <f>mgL!AB430/26.982</f>
        <v>0</v>
      </c>
      <c r="AC430" s="6">
        <f>mgL!AC430/(28.086+2*15.999)</f>
        <v>0</v>
      </c>
      <c r="AD430" s="6">
        <f>mgL!AD430/(30.974+4*15.999)</f>
        <v>0</v>
      </c>
      <c r="AE430" s="6">
        <f>mgL!AE430/30.974</f>
        <v>0</v>
      </c>
      <c r="AF430" s="6">
        <f>mgL!AF430/12.011</f>
        <v>0</v>
      </c>
      <c r="AG430" s="6">
        <f>mgL!AG430/18.998</f>
        <v>0</v>
      </c>
      <c r="AH430" s="6">
        <f>mgL!AH430/(32.066+1.008)</f>
        <v>0</v>
      </c>
      <c r="AI430" s="6">
        <f>mgL!AI430/207.2</f>
        <v>0</v>
      </c>
      <c r="AJ430" s="6">
        <f>mgL!AJ430/65.39</f>
        <v>0</v>
      </c>
      <c r="AK430" s="6">
        <f>mgL!AK430/112.411</f>
        <v>0</v>
      </c>
      <c r="AL430" s="10">
        <f>mgL!AL430/(2*15.999)</f>
        <v>0</v>
      </c>
      <c r="AM430" s="10">
        <f>mgL!AM430/(12.011+2*15.999)</f>
        <v>0</v>
      </c>
      <c r="AN430" s="10">
        <f>mgL!AN430/(2*1.008+32.066)</f>
        <v>0</v>
      </c>
      <c r="AO430" s="10">
        <f>mgL!AO430/(12.011+4*1.008)</f>
        <v>0</v>
      </c>
      <c r="AP430" s="11" t="str">
        <f t="shared" si="14"/>
        <v>G*-FeMIX</v>
      </c>
      <c r="AQ430" s="3">
        <f t="shared" si="15"/>
        <v>0</v>
      </c>
    </row>
    <row r="431" spans="1:43" x14ac:dyDescent="0.25">
      <c r="A431" s="3">
        <f>mgL!A431</f>
        <v>428</v>
      </c>
      <c r="B431" s="3">
        <f>mgL!B431</f>
        <v>0</v>
      </c>
      <c r="C431" s="3">
        <f>mgL!C431</f>
        <v>0</v>
      </c>
      <c r="D431" s="3">
        <f>mgL!D431</f>
        <v>0</v>
      </c>
      <c r="E431" s="3">
        <f>mgL!E431</f>
        <v>0</v>
      </c>
      <c r="F431" s="3">
        <f>mgL!F431</f>
        <v>0</v>
      </c>
      <c r="G431" s="3">
        <f>mgL!G431</f>
        <v>0</v>
      </c>
      <c r="H431" s="3">
        <f>mgL!H431</f>
        <v>0</v>
      </c>
      <c r="I431" s="3">
        <f>mgL!I431</f>
        <v>0</v>
      </c>
      <c r="J431" s="3">
        <f>mgL!J431</f>
        <v>0</v>
      </c>
      <c r="K431" s="3">
        <f>mgL!K431</f>
        <v>0</v>
      </c>
      <c r="L431" s="3">
        <f>mgL!L431</f>
        <v>0</v>
      </c>
      <c r="M431" s="3">
        <f>IF(mgL!M431=0,7,mgL!M431)</f>
        <v>7</v>
      </c>
      <c r="N431" s="3">
        <f>IF(mgL!N431&lt;0.1,10,mgL!N431)</f>
        <v>10</v>
      </c>
      <c r="O431" s="4">
        <f>mgL!O431/22.989</f>
        <v>0</v>
      </c>
      <c r="P431" s="4">
        <f>mgL!P431/39.098</f>
        <v>0</v>
      </c>
      <c r="Q431" s="4">
        <f>mgL!Q431/24.305</f>
        <v>0</v>
      </c>
      <c r="R431" s="4">
        <f>mgL!R431/40.078</f>
        <v>0</v>
      </c>
      <c r="S431" s="4">
        <f>mgL!S431/(14.007+4*1.008)</f>
        <v>0</v>
      </c>
      <c r="T431" s="5">
        <f>mgL!T431/35.453</f>
        <v>0</v>
      </c>
      <c r="U431" s="5">
        <f>mgL!U431/(1.008+12.011+3*15.999)</f>
        <v>0</v>
      </c>
      <c r="V431" s="5">
        <f>mgL!V431/(12.011+3*15.999)</f>
        <v>0</v>
      </c>
      <c r="W431" s="5">
        <f>mgL!W431/(32.066+4*15.999)</f>
        <v>0</v>
      </c>
      <c r="X431" s="5">
        <f>mgL!X431/(14.007+3*15.999)</f>
        <v>0</v>
      </c>
      <c r="Y431" s="6">
        <f>mgL!Y431/(14.007+2*15.999)</f>
        <v>0</v>
      </c>
      <c r="Z431" s="6">
        <f>mgL!Z431/55.847</f>
        <v>0</v>
      </c>
      <c r="AA431" s="6">
        <f>mgL!AA431/54.931</f>
        <v>0</v>
      </c>
      <c r="AB431" s="6">
        <f>mgL!AB431/26.982</f>
        <v>0</v>
      </c>
      <c r="AC431" s="6">
        <f>mgL!AC431/(28.086+2*15.999)</f>
        <v>0</v>
      </c>
      <c r="AD431" s="6">
        <f>mgL!AD431/(30.974+4*15.999)</f>
        <v>0</v>
      </c>
      <c r="AE431" s="6">
        <f>mgL!AE431/30.974</f>
        <v>0</v>
      </c>
      <c r="AF431" s="6">
        <f>mgL!AF431/12.011</f>
        <v>0</v>
      </c>
      <c r="AG431" s="6">
        <f>mgL!AG431/18.998</f>
        <v>0</v>
      </c>
      <c r="AH431" s="6">
        <f>mgL!AH431/(32.066+1.008)</f>
        <v>0</v>
      </c>
      <c r="AI431" s="6">
        <f>mgL!AI431/207.2</f>
        <v>0</v>
      </c>
      <c r="AJ431" s="6">
        <f>mgL!AJ431/65.39</f>
        <v>0</v>
      </c>
      <c r="AK431" s="6">
        <f>mgL!AK431/112.411</f>
        <v>0</v>
      </c>
      <c r="AL431" s="10">
        <f>mgL!AL431/(2*15.999)</f>
        <v>0</v>
      </c>
      <c r="AM431" s="10">
        <f>mgL!AM431/(12.011+2*15.999)</f>
        <v>0</v>
      </c>
      <c r="AN431" s="10">
        <f>mgL!AN431/(2*1.008+32.066)</f>
        <v>0</v>
      </c>
      <c r="AO431" s="10">
        <f>mgL!AO431/(12.011+4*1.008)</f>
        <v>0</v>
      </c>
      <c r="AP431" s="11" t="str">
        <f t="shared" si="14"/>
        <v>G*-FeMIX</v>
      </c>
      <c r="AQ431" s="3">
        <f t="shared" si="15"/>
        <v>0</v>
      </c>
    </row>
    <row r="432" spans="1:43" x14ac:dyDescent="0.25">
      <c r="A432" s="3">
        <f>mgL!A432</f>
        <v>429</v>
      </c>
      <c r="B432" s="3">
        <f>mgL!B432</f>
        <v>0</v>
      </c>
      <c r="C432" s="3">
        <f>mgL!C432</f>
        <v>0</v>
      </c>
      <c r="D432" s="3">
        <f>mgL!D432</f>
        <v>0</v>
      </c>
      <c r="E432" s="3">
        <f>mgL!E432</f>
        <v>0</v>
      </c>
      <c r="F432" s="3">
        <f>mgL!F432</f>
        <v>0</v>
      </c>
      <c r="G432" s="3">
        <f>mgL!G432</f>
        <v>0</v>
      </c>
      <c r="H432" s="3">
        <f>mgL!H432</f>
        <v>0</v>
      </c>
      <c r="I432" s="3">
        <f>mgL!I432</f>
        <v>0</v>
      </c>
      <c r="J432" s="3">
        <f>mgL!J432</f>
        <v>0</v>
      </c>
      <c r="K432" s="3">
        <f>mgL!K432</f>
        <v>0</v>
      </c>
      <c r="L432" s="3">
        <f>mgL!L432</f>
        <v>0</v>
      </c>
      <c r="M432" s="3">
        <f>IF(mgL!M432=0,7,mgL!M432)</f>
        <v>7</v>
      </c>
      <c r="N432" s="3">
        <f>IF(mgL!N432&lt;0.1,10,mgL!N432)</f>
        <v>10</v>
      </c>
      <c r="O432" s="4">
        <f>mgL!O432/22.989</f>
        <v>0</v>
      </c>
      <c r="P432" s="4">
        <f>mgL!P432/39.098</f>
        <v>0</v>
      </c>
      <c r="Q432" s="4">
        <f>mgL!Q432/24.305</f>
        <v>0</v>
      </c>
      <c r="R432" s="4">
        <f>mgL!R432/40.078</f>
        <v>0</v>
      </c>
      <c r="S432" s="4">
        <f>mgL!S432/(14.007+4*1.008)</f>
        <v>0</v>
      </c>
      <c r="T432" s="5">
        <f>mgL!T432/35.453</f>
        <v>0</v>
      </c>
      <c r="U432" s="5">
        <f>mgL!U432/(1.008+12.011+3*15.999)</f>
        <v>0</v>
      </c>
      <c r="V432" s="5">
        <f>mgL!V432/(12.011+3*15.999)</f>
        <v>0</v>
      </c>
      <c r="W432" s="5">
        <f>mgL!W432/(32.066+4*15.999)</f>
        <v>0</v>
      </c>
      <c r="X432" s="5">
        <f>mgL!X432/(14.007+3*15.999)</f>
        <v>0</v>
      </c>
      <c r="Y432" s="6">
        <f>mgL!Y432/(14.007+2*15.999)</f>
        <v>0</v>
      </c>
      <c r="Z432" s="6">
        <f>mgL!Z432/55.847</f>
        <v>0</v>
      </c>
      <c r="AA432" s="6">
        <f>mgL!AA432/54.931</f>
        <v>0</v>
      </c>
      <c r="AB432" s="6">
        <f>mgL!AB432/26.982</f>
        <v>0</v>
      </c>
      <c r="AC432" s="6">
        <f>mgL!AC432/(28.086+2*15.999)</f>
        <v>0</v>
      </c>
      <c r="AD432" s="6">
        <f>mgL!AD432/(30.974+4*15.999)</f>
        <v>0</v>
      </c>
      <c r="AE432" s="6">
        <f>mgL!AE432/30.974</f>
        <v>0</v>
      </c>
      <c r="AF432" s="6">
        <f>mgL!AF432/12.011</f>
        <v>0</v>
      </c>
      <c r="AG432" s="6">
        <f>mgL!AG432/18.998</f>
        <v>0</v>
      </c>
      <c r="AH432" s="6">
        <f>mgL!AH432/(32.066+1.008)</f>
        <v>0</v>
      </c>
      <c r="AI432" s="6">
        <f>mgL!AI432/207.2</f>
        <v>0</v>
      </c>
      <c r="AJ432" s="6">
        <f>mgL!AJ432/65.39</f>
        <v>0</v>
      </c>
      <c r="AK432" s="6">
        <f>mgL!AK432/112.411</f>
        <v>0</v>
      </c>
      <c r="AL432" s="10">
        <f>mgL!AL432/(2*15.999)</f>
        <v>0</v>
      </c>
      <c r="AM432" s="10">
        <f>mgL!AM432/(12.011+2*15.999)</f>
        <v>0</v>
      </c>
      <c r="AN432" s="10">
        <f>mgL!AN432/(2*1.008+32.066)</f>
        <v>0</v>
      </c>
      <c r="AO432" s="10">
        <f>mgL!AO432/(12.011+4*1.008)</f>
        <v>0</v>
      </c>
      <c r="AP432" s="11" t="str">
        <f t="shared" si="14"/>
        <v>G*-FeMIX</v>
      </c>
      <c r="AQ432" s="3">
        <f t="shared" si="15"/>
        <v>0</v>
      </c>
    </row>
    <row r="433" spans="1:43" x14ac:dyDescent="0.25">
      <c r="A433" s="3">
        <f>mgL!A433</f>
        <v>430</v>
      </c>
      <c r="B433" s="3">
        <f>mgL!B433</f>
        <v>0</v>
      </c>
      <c r="C433" s="3">
        <f>mgL!C433</f>
        <v>0</v>
      </c>
      <c r="D433" s="3">
        <f>mgL!D433</f>
        <v>0</v>
      </c>
      <c r="E433" s="3">
        <f>mgL!E433</f>
        <v>0</v>
      </c>
      <c r="F433" s="3">
        <f>mgL!F433</f>
        <v>0</v>
      </c>
      <c r="G433" s="3">
        <f>mgL!G433</f>
        <v>0</v>
      </c>
      <c r="H433" s="3">
        <f>mgL!H433</f>
        <v>0</v>
      </c>
      <c r="I433" s="3">
        <f>mgL!I433</f>
        <v>0</v>
      </c>
      <c r="J433" s="3">
        <f>mgL!J433</f>
        <v>0</v>
      </c>
      <c r="K433" s="3">
        <f>mgL!K433</f>
        <v>0</v>
      </c>
      <c r="L433" s="3">
        <f>mgL!L433</f>
        <v>0</v>
      </c>
      <c r="M433" s="3">
        <f>IF(mgL!M433=0,7,mgL!M433)</f>
        <v>7</v>
      </c>
      <c r="N433" s="3">
        <f>IF(mgL!N433&lt;0.1,10,mgL!N433)</f>
        <v>10</v>
      </c>
      <c r="O433" s="4">
        <f>mgL!O433/22.989</f>
        <v>0</v>
      </c>
      <c r="P433" s="4">
        <f>mgL!P433/39.098</f>
        <v>0</v>
      </c>
      <c r="Q433" s="4">
        <f>mgL!Q433/24.305</f>
        <v>0</v>
      </c>
      <c r="R433" s="4">
        <f>mgL!R433/40.078</f>
        <v>0</v>
      </c>
      <c r="S433" s="4">
        <f>mgL!S433/(14.007+4*1.008)</f>
        <v>0</v>
      </c>
      <c r="T433" s="5">
        <f>mgL!T433/35.453</f>
        <v>0</v>
      </c>
      <c r="U433" s="5">
        <f>mgL!U433/(1.008+12.011+3*15.999)</f>
        <v>0</v>
      </c>
      <c r="V433" s="5">
        <f>mgL!V433/(12.011+3*15.999)</f>
        <v>0</v>
      </c>
      <c r="W433" s="5">
        <f>mgL!W433/(32.066+4*15.999)</f>
        <v>0</v>
      </c>
      <c r="X433" s="5">
        <f>mgL!X433/(14.007+3*15.999)</f>
        <v>0</v>
      </c>
      <c r="Y433" s="6">
        <f>mgL!Y433/(14.007+2*15.999)</f>
        <v>0</v>
      </c>
      <c r="Z433" s="6">
        <f>mgL!Z433/55.847</f>
        <v>0</v>
      </c>
      <c r="AA433" s="6">
        <f>mgL!AA433/54.931</f>
        <v>0</v>
      </c>
      <c r="AB433" s="6">
        <f>mgL!AB433/26.982</f>
        <v>0</v>
      </c>
      <c r="AC433" s="6">
        <f>mgL!AC433/(28.086+2*15.999)</f>
        <v>0</v>
      </c>
      <c r="AD433" s="6">
        <f>mgL!AD433/(30.974+4*15.999)</f>
        <v>0</v>
      </c>
      <c r="AE433" s="6">
        <f>mgL!AE433/30.974</f>
        <v>0</v>
      </c>
      <c r="AF433" s="6">
        <f>mgL!AF433/12.011</f>
        <v>0</v>
      </c>
      <c r="AG433" s="6">
        <f>mgL!AG433/18.998</f>
        <v>0</v>
      </c>
      <c r="AH433" s="6">
        <f>mgL!AH433/(32.066+1.008)</f>
        <v>0</v>
      </c>
      <c r="AI433" s="6">
        <f>mgL!AI433/207.2</f>
        <v>0</v>
      </c>
      <c r="AJ433" s="6">
        <f>mgL!AJ433/65.39</f>
        <v>0</v>
      </c>
      <c r="AK433" s="6">
        <f>mgL!AK433/112.411</f>
        <v>0</v>
      </c>
      <c r="AL433" s="10">
        <f>mgL!AL433/(2*15.999)</f>
        <v>0</v>
      </c>
      <c r="AM433" s="10">
        <f>mgL!AM433/(12.011+2*15.999)</f>
        <v>0</v>
      </c>
      <c r="AN433" s="10">
        <f>mgL!AN433/(2*1.008+32.066)</f>
        <v>0</v>
      </c>
      <c r="AO433" s="10">
        <f>mgL!AO433/(12.011+4*1.008)</f>
        <v>0</v>
      </c>
      <c r="AP433" s="11" t="str">
        <f t="shared" si="14"/>
        <v>G*-FeMIX</v>
      </c>
      <c r="AQ433" s="3">
        <f t="shared" si="15"/>
        <v>0</v>
      </c>
    </row>
    <row r="434" spans="1:43" x14ac:dyDescent="0.25">
      <c r="A434" s="3">
        <f>mgL!A434</f>
        <v>431</v>
      </c>
      <c r="B434" s="3">
        <f>mgL!B434</f>
        <v>0</v>
      </c>
      <c r="C434" s="3">
        <f>mgL!C434</f>
        <v>0</v>
      </c>
      <c r="D434" s="3">
        <f>mgL!D434</f>
        <v>0</v>
      </c>
      <c r="E434" s="3">
        <f>mgL!E434</f>
        <v>0</v>
      </c>
      <c r="F434" s="3">
        <f>mgL!F434</f>
        <v>0</v>
      </c>
      <c r="G434" s="3">
        <f>mgL!G434</f>
        <v>0</v>
      </c>
      <c r="H434" s="3">
        <f>mgL!H434</f>
        <v>0</v>
      </c>
      <c r="I434" s="3">
        <f>mgL!I434</f>
        <v>0</v>
      </c>
      <c r="J434" s="3">
        <f>mgL!J434</f>
        <v>0</v>
      </c>
      <c r="K434" s="3">
        <f>mgL!K434</f>
        <v>0</v>
      </c>
      <c r="L434" s="3">
        <f>mgL!L434</f>
        <v>0</v>
      </c>
      <c r="M434" s="3">
        <f>IF(mgL!M434=0,7,mgL!M434)</f>
        <v>7</v>
      </c>
      <c r="N434" s="3">
        <f>IF(mgL!N434&lt;0.1,10,mgL!N434)</f>
        <v>10</v>
      </c>
      <c r="O434" s="4">
        <f>mgL!O434/22.989</f>
        <v>0</v>
      </c>
      <c r="P434" s="4">
        <f>mgL!P434/39.098</f>
        <v>0</v>
      </c>
      <c r="Q434" s="4">
        <f>mgL!Q434/24.305</f>
        <v>0</v>
      </c>
      <c r="R434" s="4">
        <f>mgL!R434/40.078</f>
        <v>0</v>
      </c>
      <c r="S434" s="4">
        <f>mgL!S434/(14.007+4*1.008)</f>
        <v>0</v>
      </c>
      <c r="T434" s="5">
        <f>mgL!T434/35.453</f>
        <v>0</v>
      </c>
      <c r="U434" s="5">
        <f>mgL!U434/(1.008+12.011+3*15.999)</f>
        <v>0</v>
      </c>
      <c r="V434" s="5">
        <f>mgL!V434/(12.011+3*15.999)</f>
        <v>0</v>
      </c>
      <c r="W434" s="5">
        <f>mgL!W434/(32.066+4*15.999)</f>
        <v>0</v>
      </c>
      <c r="X434" s="5">
        <f>mgL!X434/(14.007+3*15.999)</f>
        <v>0</v>
      </c>
      <c r="Y434" s="6">
        <f>mgL!Y434/(14.007+2*15.999)</f>
        <v>0</v>
      </c>
      <c r="Z434" s="6">
        <f>mgL!Z434/55.847</f>
        <v>0</v>
      </c>
      <c r="AA434" s="6">
        <f>mgL!AA434/54.931</f>
        <v>0</v>
      </c>
      <c r="AB434" s="6">
        <f>mgL!AB434/26.982</f>
        <v>0</v>
      </c>
      <c r="AC434" s="6">
        <f>mgL!AC434/(28.086+2*15.999)</f>
        <v>0</v>
      </c>
      <c r="AD434" s="6">
        <f>mgL!AD434/(30.974+4*15.999)</f>
        <v>0</v>
      </c>
      <c r="AE434" s="6">
        <f>mgL!AE434/30.974</f>
        <v>0</v>
      </c>
      <c r="AF434" s="6">
        <f>mgL!AF434/12.011</f>
        <v>0</v>
      </c>
      <c r="AG434" s="6">
        <f>mgL!AG434/18.998</f>
        <v>0</v>
      </c>
      <c r="AH434" s="6">
        <f>mgL!AH434/(32.066+1.008)</f>
        <v>0</v>
      </c>
      <c r="AI434" s="6">
        <f>mgL!AI434/207.2</f>
        <v>0</v>
      </c>
      <c r="AJ434" s="6">
        <f>mgL!AJ434/65.39</f>
        <v>0</v>
      </c>
      <c r="AK434" s="6">
        <f>mgL!AK434/112.411</f>
        <v>0</v>
      </c>
      <c r="AL434" s="10">
        <f>mgL!AL434/(2*15.999)</f>
        <v>0</v>
      </c>
      <c r="AM434" s="10">
        <f>mgL!AM434/(12.011+2*15.999)</f>
        <v>0</v>
      </c>
      <c r="AN434" s="10">
        <f>mgL!AN434/(2*1.008+32.066)</f>
        <v>0</v>
      </c>
      <c r="AO434" s="10">
        <f>mgL!AO434/(12.011+4*1.008)</f>
        <v>0</v>
      </c>
      <c r="AP434" s="11" t="str">
        <f t="shared" si="14"/>
        <v>G*-FeMIX</v>
      </c>
      <c r="AQ434" s="3">
        <f t="shared" si="15"/>
        <v>0</v>
      </c>
    </row>
    <row r="435" spans="1:43" x14ac:dyDescent="0.25">
      <c r="A435" s="3">
        <f>mgL!A435</f>
        <v>432</v>
      </c>
      <c r="B435" s="3">
        <f>mgL!B435</f>
        <v>0</v>
      </c>
      <c r="C435" s="3">
        <f>mgL!C435</f>
        <v>0</v>
      </c>
      <c r="D435" s="3">
        <f>mgL!D435</f>
        <v>0</v>
      </c>
      <c r="E435" s="3">
        <f>mgL!E435</f>
        <v>0</v>
      </c>
      <c r="F435" s="3">
        <f>mgL!F435</f>
        <v>0</v>
      </c>
      <c r="G435" s="3">
        <f>mgL!G435</f>
        <v>0</v>
      </c>
      <c r="H435" s="3">
        <f>mgL!H435</f>
        <v>0</v>
      </c>
      <c r="I435" s="3">
        <f>mgL!I435</f>
        <v>0</v>
      </c>
      <c r="J435" s="3">
        <f>mgL!J435</f>
        <v>0</v>
      </c>
      <c r="K435" s="3">
        <f>mgL!K435</f>
        <v>0</v>
      </c>
      <c r="L435" s="3">
        <f>mgL!L435</f>
        <v>0</v>
      </c>
      <c r="M435" s="3">
        <f>IF(mgL!M435=0,7,mgL!M435)</f>
        <v>7</v>
      </c>
      <c r="N435" s="3">
        <f>IF(mgL!N435&lt;0.1,10,mgL!N435)</f>
        <v>10</v>
      </c>
      <c r="O435" s="4">
        <f>mgL!O435/22.989</f>
        <v>0</v>
      </c>
      <c r="P435" s="4">
        <f>mgL!P435/39.098</f>
        <v>0</v>
      </c>
      <c r="Q435" s="4">
        <f>mgL!Q435/24.305</f>
        <v>0</v>
      </c>
      <c r="R435" s="4">
        <f>mgL!R435/40.078</f>
        <v>0</v>
      </c>
      <c r="S435" s="4">
        <f>mgL!S435/(14.007+4*1.008)</f>
        <v>0</v>
      </c>
      <c r="T435" s="5">
        <f>mgL!T435/35.453</f>
        <v>0</v>
      </c>
      <c r="U435" s="5">
        <f>mgL!U435/(1.008+12.011+3*15.999)</f>
        <v>0</v>
      </c>
      <c r="V435" s="5">
        <f>mgL!V435/(12.011+3*15.999)</f>
        <v>0</v>
      </c>
      <c r="W435" s="5">
        <f>mgL!W435/(32.066+4*15.999)</f>
        <v>0</v>
      </c>
      <c r="X435" s="5">
        <f>mgL!X435/(14.007+3*15.999)</f>
        <v>0</v>
      </c>
      <c r="Y435" s="6">
        <f>mgL!Y435/(14.007+2*15.999)</f>
        <v>0</v>
      </c>
      <c r="Z435" s="6">
        <f>mgL!Z435/55.847</f>
        <v>0</v>
      </c>
      <c r="AA435" s="6">
        <f>mgL!AA435/54.931</f>
        <v>0</v>
      </c>
      <c r="AB435" s="6">
        <f>mgL!AB435/26.982</f>
        <v>0</v>
      </c>
      <c r="AC435" s="6">
        <f>mgL!AC435/(28.086+2*15.999)</f>
        <v>0</v>
      </c>
      <c r="AD435" s="6">
        <f>mgL!AD435/(30.974+4*15.999)</f>
        <v>0</v>
      </c>
      <c r="AE435" s="6">
        <f>mgL!AE435/30.974</f>
        <v>0</v>
      </c>
      <c r="AF435" s="6">
        <f>mgL!AF435/12.011</f>
        <v>0</v>
      </c>
      <c r="AG435" s="6">
        <f>mgL!AG435/18.998</f>
        <v>0</v>
      </c>
      <c r="AH435" s="6">
        <f>mgL!AH435/(32.066+1.008)</f>
        <v>0</v>
      </c>
      <c r="AI435" s="6">
        <f>mgL!AI435/207.2</f>
        <v>0</v>
      </c>
      <c r="AJ435" s="6">
        <f>mgL!AJ435/65.39</f>
        <v>0</v>
      </c>
      <c r="AK435" s="6">
        <f>mgL!AK435/112.411</f>
        <v>0</v>
      </c>
      <c r="AL435" s="10">
        <f>mgL!AL435/(2*15.999)</f>
        <v>0</v>
      </c>
      <c r="AM435" s="10">
        <f>mgL!AM435/(12.011+2*15.999)</f>
        <v>0</v>
      </c>
      <c r="AN435" s="10">
        <f>mgL!AN435/(2*1.008+32.066)</f>
        <v>0</v>
      </c>
      <c r="AO435" s="10">
        <f>mgL!AO435/(12.011+4*1.008)</f>
        <v>0</v>
      </c>
      <c r="AP435" s="11" t="str">
        <f t="shared" si="14"/>
        <v>G*-FeMIX</v>
      </c>
      <c r="AQ435" s="3">
        <f t="shared" si="15"/>
        <v>0</v>
      </c>
    </row>
    <row r="436" spans="1:43" x14ac:dyDescent="0.25">
      <c r="A436" s="3">
        <f>mgL!A436</f>
        <v>433</v>
      </c>
      <c r="B436" s="3">
        <f>mgL!B436</f>
        <v>0</v>
      </c>
      <c r="C436" s="3">
        <f>mgL!C436</f>
        <v>0</v>
      </c>
      <c r="D436" s="3">
        <f>mgL!D436</f>
        <v>0</v>
      </c>
      <c r="E436" s="3">
        <f>mgL!E436</f>
        <v>0</v>
      </c>
      <c r="F436" s="3">
        <f>mgL!F436</f>
        <v>0</v>
      </c>
      <c r="G436" s="3">
        <f>mgL!G436</f>
        <v>0</v>
      </c>
      <c r="H436" s="3">
        <f>mgL!H436</f>
        <v>0</v>
      </c>
      <c r="I436" s="3">
        <f>mgL!I436</f>
        <v>0</v>
      </c>
      <c r="J436" s="3">
        <f>mgL!J436</f>
        <v>0</v>
      </c>
      <c r="K436" s="3">
        <f>mgL!K436</f>
        <v>0</v>
      </c>
      <c r="L436" s="3">
        <f>mgL!L436</f>
        <v>0</v>
      </c>
      <c r="M436" s="3">
        <f>IF(mgL!M436=0,7,mgL!M436)</f>
        <v>7</v>
      </c>
      <c r="N436" s="3">
        <f>IF(mgL!N436&lt;0.1,10,mgL!N436)</f>
        <v>10</v>
      </c>
      <c r="O436" s="4">
        <f>mgL!O436/22.989</f>
        <v>0</v>
      </c>
      <c r="P436" s="4">
        <f>mgL!P436/39.098</f>
        <v>0</v>
      </c>
      <c r="Q436" s="4">
        <f>mgL!Q436/24.305</f>
        <v>0</v>
      </c>
      <c r="R436" s="4">
        <f>mgL!R436/40.078</f>
        <v>0</v>
      </c>
      <c r="S436" s="4">
        <f>mgL!S436/(14.007+4*1.008)</f>
        <v>0</v>
      </c>
      <c r="T436" s="5">
        <f>mgL!T436/35.453</f>
        <v>0</v>
      </c>
      <c r="U436" s="5">
        <f>mgL!U436/(1.008+12.011+3*15.999)</f>
        <v>0</v>
      </c>
      <c r="V436" s="5">
        <f>mgL!V436/(12.011+3*15.999)</f>
        <v>0</v>
      </c>
      <c r="W436" s="5">
        <f>mgL!W436/(32.066+4*15.999)</f>
        <v>0</v>
      </c>
      <c r="X436" s="5">
        <f>mgL!X436/(14.007+3*15.999)</f>
        <v>0</v>
      </c>
      <c r="Y436" s="6">
        <f>mgL!Y436/(14.007+2*15.999)</f>
        <v>0</v>
      </c>
      <c r="Z436" s="6">
        <f>mgL!Z436/55.847</f>
        <v>0</v>
      </c>
      <c r="AA436" s="6">
        <f>mgL!AA436/54.931</f>
        <v>0</v>
      </c>
      <c r="AB436" s="6">
        <f>mgL!AB436/26.982</f>
        <v>0</v>
      </c>
      <c r="AC436" s="6">
        <f>mgL!AC436/(28.086+2*15.999)</f>
        <v>0</v>
      </c>
      <c r="AD436" s="6">
        <f>mgL!AD436/(30.974+4*15.999)</f>
        <v>0</v>
      </c>
      <c r="AE436" s="6">
        <f>mgL!AE436/30.974</f>
        <v>0</v>
      </c>
      <c r="AF436" s="6">
        <f>mgL!AF436/12.011</f>
        <v>0</v>
      </c>
      <c r="AG436" s="6">
        <f>mgL!AG436/18.998</f>
        <v>0</v>
      </c>
      <c r="AH436" s="6">
        <f>mgL!AH436/(32.066+1.008)</f>
        <v>0</v>
      </c>
      <c r="AI436" s="6">
        <f>mgL!AI436/207.2</f>
        <v>0</v>
      </c>
      <c r="AJ436" s="6">
        <f>mgL!AJ436/65.39</f>
        <v>0</v>
      </c>
      <c r="AK436" s="6">
        <f>mgL!AK436/112.411</f>
        <v>0</v>
      </c>
      <c r="AL436" s="10">
        <f>mgL!AL436/(2*15.999)</f>
        <v>0</v>
      </c>
      <c r="AM436" s="10">
        <f>mgL!AM436/(12.011+2*15.999)</f>
        <v>0</v>
      </c>
      <c r="AN436" s="10">
        <f>mgL!AN436/(2*1.008+32.066)</f>
        <v>0</v>
      </c>
      <c r="AO436" s="10">
        <f>mgL!AO436/(12.011+4*1.008)</f>
        <v>0</v>
      </c>
      <c r="AP436" s="11" t="str">
        <f t="shared" si="14"/>
        <v>G*-FeMIX</v>
      </c>
      <c r="AQ436" s="3">
        <f t="shared" si="15"/>
        <v>0</v>
      </c>
    </row>
    <row r="437" spans="1:43" x14ac:dyDescent="0.25">
      <c r="A437" s="3">
        <f>mgL!A437</f>
        <v>434</v>
      </c>
      <c r="B437" s="3">
        <f>mgL!B437</f>
        <v>0</v>
      </c>
      <c r="C437" s="3">
        <f>mgL!C437</f>
        <v>0</v>
      </c>
      <c r="D437" s="3">
        <f>mgL!D437</f>
        <v>0</v>
      </c>
      <c r="E437" s="3">
        <f>mgL!E437</f>
        <v>0</v>
      </c>
      <c r="F437" s="3">
        <f>mgL!F437</f>
        <v>0</v>
      </c>
      <c r="G437" s="3">
        <f>mgL!G437</f>
        <v>0</v>
      </c>
      <c r="H437" s="3">
        <f>mgL!H437</f>
        <v>0</v>
      </c>
      <c r="I437" s="3">
        <f>mgL!I437</f>
        <v>0</v>
      </c>
      <c r="J437" s="3">
        <f>mgL!J437</f>
        <v>0</v>
      </c>
      <c r="K437" s="3">
        <f>mgL!K437</f>
        <v>0</v>
      </c>
      <c r="L437" s="3">
        <f>mgL!L437</f>
        <v>0</v>
      </c>
      <c r="M437" s="3">
        <f>IF(mgL!M437=0,7,mgL!M437)</f>
        <v>7</v>
      </c>
      <c r="N437" s="3">
        <f>IF(mgL!N437&lt;0.1,10,mgL!N437)</f>
        <v>10</v>
      </c>
      <c r="O437" s="4">
        <f>mgL!O437/22.989</f>
        <v>0</v>
      </c>
      <c r="P437" s="4">
        <f>mgL!P437/39.098</f>
        <v>0</v>
      </c>
      <c r="Q437" s="4">
        <f>mgL!Q437/24.305</f>
        <v>0</v>
      </c>
      <c r="R437" s="4">
        <f>mgL!R437/40.078</f>
        <v>0</v>
      </c>
      <c r="S437" s="4">
        <f>mgL!S437/(14.007+4*1.008)</f>
        <v>0</v>
      </c>
      <c r="T437" s="5">
        <f>mgL!T437/35.453</f>
        <v>0</v>
      </c>
      <c r="U437" s="5">
        <f>mgL!U437/(1.008+12.011+3*15.999)</f>
        <v>0</v>
      </c>
      <c r="V437" s="5">
        <f>mgL!V437/(12.011+3*15.999)</f>
        <v>0</v>
      </c>
      <c r="W437" s="5">
        <f>mgL!W437/(32.066+4*15.999)</f>
        <v>0</v>
      </c>
      <c r="X437" s="5">
        <f>mgL!X437/(14.007+3*15.999)</f>
        <v>0</v>
      </c>
      <c r="Y437" s="6">
        <f>mgL!Y437/(14.007+2*15.999)</f>
        <v>0</v>
      </c>
      <c r="Z437" s="6">
        <f>mgL!Z437/55.847</f>
        <v>0</v>
      </c>
      <c r="AA437" s="6">
        <f>mgL!AA437/54.931</f>
        <v>0</v>
      </c>
      <c r="AB437" s="6">
        <f>mgL!AB437/26.982</f>
        <v>0</v>
      </c>
      <c r="AC437" s="6">
        <f>mgL!AC437/(28.086+2*15.999)</f>
        <v>0</v>
      </c>
      <c r="AD437" s="6">
        <f>mgL!AD437/(30.974+4*15.999)</f>
        <v>0</v>
      </c>
      <c r="AE437" s="6">
        <f>mgL!AE437/30.974</f>
        <v>0</v>
      </c>
      <c r="AF437" s="6">
        <f>mgL!AF437/12.011</f>
        <v>0</v>
      </c>
      <c r="AG437" s="6">
        <f>mgL!AG437/18.998</f>
        <v>0</v>
      </c>
      <c r="AH437" s="6">
        <f>mgL!AH437/(32.066+1.008)</f>
        <v>0</v>
      </c>
      <c r="AI437" s="6">
        <f>mgL!AI437/207.2</f>
        <v>0</v>
      </c>
      <c r="AJ437" s="6">
        <f>mgL!AJ437/65.39</f>
        <v>0</v>
      </c>
      <c r="AK437" s="6">
        <f>mgL!AK437/112.411</f>
        <v>0</v>
      </c>
      <c r="AL437" s="10">
        <f>mgL!AL437/(2*15.999)</f>
        <v>0</v>
      </c>
      <c r="AM437" s="10">
        <f>mgL!AM437/(12.011+2*15.999)</f>
        <v>0</v>
      </c>
      <c r="AN437" s="10">
        <f>mgL!AN437/(2*1.008+32.066)</f>
        <v>0</v>
      </c>
      <c r="AO437" s="10">
        <f>mgL!AO437/(12.011+4*1.008)</f>
        <v>0</v>
      </c>
      <c r="AP437" s="11" t="str">
        <f t="shared" si="14"/>
        <v>G*-FeMIX</v>
      </c>
      <c r="AQ437" s="3">
        <f t="shared" si="15"/>
        <v>0</v>
      </c>
    </row>
    <row r="438" spans="1:43" x14ac:dyDescent="0.25">
      <c r="A438" s="3">
        <f>mgL!A438</f>
        <v>435</v>
      </c>
      <c r="B438" s="3">
        <f>mgL!B438</f>
        <v>0</v>
      </c>
      <c r="C438" s="3">
        <f>mgL!C438</f>
        <v>0</v>
      </c>
      <c r="D438" s="3">
        <f>mgL!D438</f>
        <v>0</v>
      </c>
      <c r="E438" s="3">
        <f>mgL!E438</f>
        <v>0</v>
      </c>
      <c r="F438" s="3">
        <f>mgL!F438</f>
        <v>0</v>
      </c>
      <c r="G438" s="3">
        <f>mgL!G438</f>
        <v>0</v>
      </c>
      <c r="H438" s="3">
        <f>mgL!H438</f>
        <v>0</v>
      </c>
      <c r="I438" s="3">
        <f>mgL!I438</f>
        <v>0</v>
      </c>
      <c r="J438" s="3">
        <f>mgL!J438</f>
        <v>0</v>
      </c>
      <c r="K438" s="3">
        <f>mgL!K438</f>
        <v>0</v>
      </c>
      <c r="L438" s="3">
        <f>mgL!L438</f>
        <v>0</v>
      </c>
      <c r="M438" s="3">
        <f>IF(mgL!M438=0,7,mgL!M438)</f>
        <v>7</v>
      </c>
      <c r="N438" s="3">
        <f>IF(mgL!N438&lt;0.1,10,mgL!N438)</f>
        <v>10</v>
      </c>
      <c r="O438" s="4">
        <f>mgL!O438/22.989</f>
        <v>0</v>
      </c>
      <c r="P438" s="4">
        <f>mgL!P438/39.098</f>
        <v>0</v>
      </c>
      <c r="Q438" s="4">
        <f>mgL!Q438/24.305</f>
        <v>0</v>
      </c>
      <c r="R438" s="4">
        <f>mgL!R438/40.078</f>
        <v>0</v>
      </c>
      <c r="S438" s="4">
        <f>mgL!S438/(14.007+4*1.008)</f>
        <v>0</v>
      </c>
      <c r="T438" s="5">
        <f>mgL!T438/35.453</f>
        <v>0</v>
      </c>
      <c r="U438" s="5">
        <f>mgL!U438/(1.008+12.011+3*15.999)</f>
        <v>0</v>
      </c>
      <c r="V438" s="5">
        <f>mgL!V438/(12.011+3*15.999)</f>
        <v>0</v>
      </c>
      <c r="W438" s="5">
        <f>mgL!W438/(32.066+4*15.999)</f>
        <v>0</v>
      </c>
      <c r="X438" s="5">
        <f>mgL!X438/(14.007+3*15.999)</f>
        <v>0</v>
      </c>
      <c r="Y438" s="6">
        <f>mgL!Y438/(14.007+2*15.999)</f>
        <v>0</v>
      </c>
      <c r="Z438" s="6">
        <f>mgL!Z438/55.847</f>
        <v>0</v>
      </c>
      <c r="AA438" s="6">
        <f>mgL!AA438/54.931</f>
        <v>0</v>
      </c>
      <c r="AB438" s="6">
        <f>mgL!AB438/26.982</f>
        <v>0</v>
      </c>
      <c r="AC438" s="6">
        <f>mgL!AC438/(28.086+2*15.999)</f>
        <v>0</v>
      </c>
      <c r="AD438" s="6">
        <f>mgL!AD438/(30.974+4*15.999)</f>
        <v>0</v>
      </c>
      <c r="AE438" s="6">
        <f>mgL!AE438/30.974</f>
        <v>0</v>
      </c>
      <c r="AF438" s="6">
        <f>mgL!AF438/12.011</f>
        <v>0</v>
      </c>
      <c r="AG438" s="6">
        <f>mgL!AG438/18.998</f>
        <v>0</v>
      </c>
      <c r="AH438" s="6">
        <f>mgL!AH438/(32.066+1.008)</f>
        <v>0</v>
      </c>
      <c r="AI438" s="6">
        <f>mgL!AI438/207.2</f>
        <v>0</v>
      </c>
      <c r="AJ438" s="6">
        <f>mgL!AJ438/65.39</f>
        <v>0</v>
      </c>
      <c r="AK438" s="6">
        <f>mgL!AK438/112.411</f>
        <v>0</v>
      </c>
      <c r="AL438" s="10">
        <f>mgL!AL438/(2*15.999)</f>
        <v>0</v>
      </c>
      <c r="AM438" s="10">
        <f>mgL!AM438/(12.011+2*15.999)</f>
        <v>0</v>
      </c>
      <c r="AN438" s="10">
        <f>mgL!AN438/(2*1.008+32.066)</f>
        <v>0</v>
      </c>
      <c r="AO438" s="10">
        <f>mgL!AO438/(12.011+4*1.008)</f>
        <v>0</v>
      </c>
      <c r="AP438" s="11" t="str">
        <f t="shared" si="14"/>
        <v>G*-FeMIX</v>
      </c>
      <c r="AQ438" s="3">
        <f t="shared" si="15"/>
        <v>0</v>
      </c>
    </row>
    <row r="439" spans="1:43" x14ac:dyDescent="0.25">
      <c r="A439" s="3">
        <f>mgL!A439</f>
        <v>436</v>
      </c>
      <c r="B439" s="3">
        <f>mgL!B439</f>
        <v>0</v>
      </c>
      <c r="C439" s="3">
        <f>mgL!C439</f>
        <v>0</v>
      </c>
      <c r="D439" s="3">
        <f>mgL!D439</f>
        <v>0</v>
      </c>
      <c r="E439" s="3">
        <f>mgL!E439</f>
        <v>0</v>
      </c>
      <c r="F439" s="3">
        <f>mgL!F439</f>
        <v>0</v>
      </c>
      <c r="G439" s="3">
        <f>mgL!G439</f>
        <v>0</v>
      </c>
      <c r="H439" s="3">
        <f>mgL!H439</f>
        <v>0</v>
      </c>
      <c r="I439" s="3">
        <f>mgL!I439</f>
        <v>0</v>
      </c>
      <c r="J439" s="3">
        <f>mgL!J439</f>
        <v>0</v>
      </c>
      <c r="K439" s="3">
        <f>mgL!K439</f>
        <v>0</v>
      </c>
      <c r="L439" s="3">
        <f>mgL!L439</f>
        <v>0</v>
      </c>
      <c r="M439" s="3">
        <f>IF(mgL!M439=0,7,mgL!M439)</f>
        <v>7</v>
      </c>
      <c r="N439" s="3">
        <f>IF(mgL!N439&lt;0.1,10,mgL!N439)</f>
        <v>10</v>
      </c>
      <c r="O439" s="4">
        <f>mgL!O439/22.989</f>
        <v>0</v>
      </c>
      <c r="P439" s="4">
        <f>mgL!P439/39.098</f>
        <v>0</v>
      </c>
      <c r="Q439" s="4">
        <f>mgL!Q439/24.305</f>
        <v>0</v>
      </c>
      <c r="R439" s="4">
        <f>mgL!R439/40.078</f>
        <v>0</v>
      </c>
      <c r="S439" s="4">
        <f>mgL!S439/(14.007+4*1.008)</f>
        <v>0</v>
      </c>
      <c r="T439" s="5">
        <f>mgL!T439/35.453</f>
        <v>0</v>
      </c>
      <c r="U439" s="5">
        <f>mgL!U439/(1.008+12.011+3*15.999)</f>
        <v>0</v>
      </c>
      <c r="V439" s="5">
        <f>mgL!V439/(12.011+3*15.999)</f>
        <v>0</v>
      </c>
      <c r="W439" s="5">
        <f>mgL!W439/(32.066+4*15.999)</f>
        <v>0</v>
      </c>
      <c r="X439" s="5">
        <f>mgL!X439/(14.007+3*15.999)</f>
        <v>0</v>
      </c>
      <c r="Y439" s="6">
        <f>mgL!Y439/(14.007+2*15.999)</f>
        <v>0</v>
      </c>
      <c r="Z439" s="6">
        <f>mgL!Z439/55.847</f>
        <v>0</v>
      </c>
      <c r="AA439" s="6">
        <f>mgL!AA439/54.931</f>
        <v>0</v>
      </c>
      <c r="AB439" s="6">
        <f>mgL!AB439/26.982</f>
        <v>0</v>
      </c>
      <c r="AC439" s="6">
        <f>mgL!AC439/(28.086+2*15.999)</f>
        <v>0</v>
      </c>
      <c r="AD439" s="6">
        <f>mgL!AD439/(30.974+4*15.999)</f>
        <v>0</v>
      </c>
      <c r="AE439" s="6">
        <f>mgL!AE439/30.974</f>
        <v>0</v>
      </c>
      <c r="AF439" s="6">
        <f>mgL!AF439/12.011</f>
        <v>0</v>
      </c>
      <c r="AG439" s="6">
        <f>mgL!AG439/18.998</f>
        <v>0</v>
      </c>
      <c r="AH439" s="6">
        <f>mgL!AH439/(32.066+1.008)</f>
        <v>0</v>
      </c>
      <c r="AI439" s="6">
        <f>mgL!AI439/207.2</f>
        <v>0</v>
      </c>
      <c r="AJ439" s="6">
        <f>mgL!AJ439/65.39</f>
        <v>0</v>
      </c>
      <c r="AK439" s="6">
        <f>mgL!AK439/112.411</f>
        <v>0</v>
      </c>
      <c r="AL439" s="10">
        <f>mgL!AL439/(2*15.999)</f>
        <v>0</v>
      </c>
      <c r="AM439" s="10">
        <f>mgL!AM439/(12.011+2*15.999)</f>
        <v>0</v>
      </c>
      <c r="AN439" s="10">
        <f>mgL!AN439/(2*1.008+32.066)</f>
        <v>0</v>
      </c>
      <c r="AO439" s="10">
        <f>mgL!AO439/(12.011+4*1.008)</f>
        <v>0</v>
      </c>
      <c r="AP439" s="11" t="str">
        <f t="shared" si="14"/>
        <v>G*-FeMIX</v>
      </c>
      <c r="AQ439" s="3">
        <f t="shared" si="15"/>
        <v>0</v>
      </c>
    </row>
    <row r="440" spans="1:43" x14ac:dyDescent="0.25">
      <c r="A440" s="3">
        <f>mgL!A440</f>
        <v>437</v>
      </c>
      <c r="B440" s="3">
        <f>mgL!B440</f>
        <v>0</v>
      </c>
      <c r="C440" s="3">
        <f>mgL!C440</f>
        <v>0</v>
      </c>
      <c r="D440" s="3">
        <f>mgL!D440</f>
        <v>0</v>
      </c>
      <c r="E440" s="3">
        <f>mgL!E440</f>
        <v>0</v>
      </c>
      <c r="F440" s="3">
        <f>mgL!F440</f>
        <v>0</v>
      </c>
      <c r="G440" s="3">
        <f>mgL!G440</f>
        <v>0</v>
      </c>
      <c r="H440" s="3">
        <f>mgL!H440</f>
        <v>0</v>
      </c>
      <c r="I440" s="3">
        <f>mgL!I440</f>
        <v>0</v>
      </c>
      <c r="J440" s="3">
        <f>mgL!J440</f>
        <v>0</v>
      </c>
      <c r="K440" s="3">
        <f>mgL!K440</f>
        <v>0</v>
      </c>
      <c r="L440" s="3">
        <f>mgL!L440</f>
        <v>0</v>
      </c>
      <c r="M440" s="3">
        <f>IF(mgL!M440=0,7,mgL!M440)</f>
        <v>7</v>
      </c>
      <c r="N440" s="3">
        <f>IF(mgL!N440&lt;0.1,10,mgL!N440)</f>
        <v>10</v>
      </c>
      <c r="O440" s="4">
        <f>mgL!O440/22.989</f>
        <v>0</v>
      </c>
      <c r="P440" s="4">
        <f>mgL!P440/39.098</f>
        <v>0</v>
      </c>
      <c r="Q440" s="4">
        <f>mgL!Q440/24.305</f>
        <v>0</v>
      </c>
      <c r="R440" s="4">
        <f>mgL!R440/40.078</f>
        <v>0</v>
      </c>
      <c r="S440" s="4">
        <f>mgL!S440/(14.007+4*1.008)</f>
        <v>0</v>
      </c>
      <c r="T440" s="5">
        <f>mgL!T440/35.453</f>
        <v>0</v>
      </c>
      <c r="U440" s="5">
        <f>mgL!U440/(1.008+12.011+3*15.999)</f>
        <v>0</v>
      </c>
      <c r="V440" s="5">
        <f>mgL!V440/(12.011+3*15.999)</f>
        <v>0</v>
      </c>
      <c r="W440" s="5">
        <f>mgL!W440/(32.066+4*15.999)</f>
        <v>0</v>
      </c>
      <c r="X440" s="5">
        <f>mgL!X440/(14.007+3*15.999)</f>
        <v>0</v>
      </c>
      <c r="Y440" s="6">
        <f>mgL!Y440/(14.007+2*15.999)</f>
        <v>0</v>
      </c>
      <c r="Z440" s="6">
        <f>mgL!Z440/55.847</f>
        <v>0</v>
      </c>
      <c r="AA440" s="6">
        <f>mgL!AA440/54.931</f>
        <v>0</v>
      </c>
      <c r="AB440" s="6">
        <f>mgL!AB440/26.982</f>
        <v>0</v>
      </c>
      <c r="AC440" s="6">
        <f>mgL!AC440/(28.086+2*15.999)</f>
        <v>0</v>
      </c>
      <c r="AD440" s="6">
        <f>mgL!AD440/(30.974+4*15.999)</f>
        <v>0</v>
      </c>
      <c r="AE440" s="6">
        <f>mgL!AE440/30.974</f>
        <v>0</v>
      </c>
      <c r="AF440" s="6">
        <f>mgL!AF440/12.011</f>
        <v>0</v>
      </c>
      <c r="AG440" s="6">
        <f>mgL!AG440/18.998</f>
        <v>0</v>
      </c>
      <c r="AH440" s="6">
        <f>mgL!AH440/(32.066+1.008)</f>
        <v>0</v>
      </c>
      <c r="AI440" s="6">
        <f>mgL!AI440/207.2</f>
        <v>0</v>
      </c>
      <c r="AJ440" s="6">
        <f>mgL!AJ440/65.39</f>
        <v>0</v>
      </c>
      <c r="AK440" s="6">
        <f>mgL!AK440/112.411</f>
        <v>0</v>
      </c>
      <c r="AL440" s="10">
        <f>mgL!AL440/(2*15.999)</f>
        <v>0</v>
      </c>
      <c r="AM440" s="10">
        <f>mgL!AM440/(12.011+2*15.999)</f>
        <v>0</v>
      </c>
      <c r="AN440" s="10">
        <f>mgL!AN440/(2*1.008+32.066)</f>
        <v>0</v>
      </c>
      <c r="AO440" s="10">
        <f>mgL!AO440/(12.011+4*1.008)</f>
        <v>0</v>
      </c>
      <c r="AP440" s="11" t="str">
        <f t="shared" si="14"/>
        <v>G*-FeMIX</v>
      </c>
      <c r="AQ440" s="3">
        <f t="shared" si="15"/>
        <v>0</v>
      </c>
    </row>
    <row r="441" spans="1:43" x14ac:dyDescent="0.25">
      <c r="A441" s="3">
        <f>mgL!A441</f>
        <v>438</v>
      </c>
      <c r="B441" s="3">
        <f>mgL!B441</f>
        <v>0</v>
      </c>
      <c r="C441" s="3">
        <f>mgL!C441</f>
        <v>0</v>
      </c>
      <c r="D441" s="3">
        <f>mgL!D441</f>
        <v>0</v>
      </c>
      <c r="E441" s="3">
        <f>mgL!E441</f>
        <v>0</v>
      </c>
      <c r="F441" s="3">
        <f>mgL!F441</f>
        <v>0</v>
      </c>
      <c r="G441" s="3">
        <f>mgL!G441</f>
        <v>0</v>
      </c>
      <c r="H441" s="3">
        <f>mgL!H441</f>
        <v>0</v>
      </c>
      <c r="I441" s="3">
        <f>mgL!I441</f>
        <v>0</v>
      </c>
      <c r="J441" s="3">
        <f>mgL!J441</f>
        <v>0</v>
      </c>
      <c r="K441" s="3">
        <f>mgL!K441</f>
        <v>0</v>
      </c>
      <c r="L441" s="3">
        <f>mgL!L441</f>
        <v>0</v>
      </c>
      <c r="M441" s="3">
        <f>IF(mgL!M441=0,7,mgL!M441)</f>
        <v>7</v>
      </c>
      <c r="N441" s="3">
        <f>IF(mgL!N441&lt;0.1,10,mgL!N441)</f>
        <v>10</v>
      </c>
      <c r="O441" s="4">
        <f>mgL!O441/22.989</f>
        <v>0</v>
      </c>
      <c r="P441" s="4">
        <f>mgL!P441/39.098</f>
        <v>0</v>
      </c>
      <c r="Q441" s="4">
        <f>mgL!Q441/24.305</f>
        <v>0</v>
      </c>
      <c r="R441" s="4">
        <f>mgL!R441/40.078</f>
        <v>0</v>
      </c>
      <c r="S441" s="4">
        <f>mgL!S441/(14.007+4*1.008)</f>
        <v>0</v>
      </c>
      <c r="T441" s="5">
        <f>mgL!T441/35.453</f>
        <v>0</v>
      </c>
      <c r="U441" s="5">
        <f>mgL!U441/(1.008+12.011+3*15.999)</f>
        <v>0</v>
      </c>
      <c r="V441" s="5">
        <f>mgL!V441/(12.011+3*15.999)</f>
        <v>0</v>
      </c>
      <c r="W441" s="5">
        <f>mgL!W441/(32.066+4*15.999)</f>
        <v>0</v>
      </c>
      <c r="X441" s="5">
        <f>mgL!X441/(14.007+3*15.999)</f>
        <v>0</v>
      </c>
      <c r="Y441" s="6">
        <f>mgL!Y441/(14.007+2*15.999)</f>
        <v>0</v>
      </c>
      <c r="Z441" s="6">
        <f>mgL!Z441/55.847</f>
        <v>0</v>
      </c>
      <c r="AA441" s="6">
        <f>mgL!AA441/54.931</f>
        <v>0</v>
      </c>
      <c r="AB441" s="6">
        <f>mgL!AB441/26.982</f>
        <v>0</v>
      </c>
      <c r="AC441" s="6">
        <f>mgL!AC441/(28.086+2*15.999)</f>
        <v>0</v>
      </c>
      <c r="AD441" s="6">
        <f>mgL!AD441/(30.974+4*15.999)</f>
        <v>0</v>
      </c>
      <c r="AE441" s="6">
        <f>mgL!AE441/30.974</f>
        <v>0</v>
      </c>
      <c r="AF441" s="6">
        <f>mgL!AF441/12.011</f>
        <v>0</v>
      </c>
      <c r="AG441" s="6">
        <f>mgL!AG441/18.998</f>
        <v>0</v>
      </c>
      <c r="AH441" s="6">
        <f>mgL!AH441/(32.066+1.008)</f>
        <v>0</v>
      </c>
      <c r="AI441" s="6">
        <f>mgL!AI441/207.2</f>
        <v>0</v>
      </c>
      <c r="AJ441" s="6">
        <f>mgL!AJ441/65.39</f>
        <v>0</v>
      </c>
      <c r="AK441" s="6">
        <f>mgL!AK441/112.411</f>
        <v>0</v>
      </c>
      <c r="AL441" s="10">
        <f>mgL!AL441/(2*15.999)</f>
        <v>0</v>
      </c>
      <c r="AM441" s="10">
        <f>mgL!AM441/(12.011+2*15.999)</f>
        <v>0</v>
      </c>
      <c r="AN441" s="10">
        <f>mgL!AN441/(2*1.008+32.066)</f>
        <v>0</v>
      </c>
      <c r="AO441" s="10">
        <f>mgL!AO441/(12.011+4*1.008)</f>
        <v>0</v>
      </c>
      <c r="AP441" s="11" t="str">
        <f t="shared" si="14"/>
        <v>G*-FeMIX</v>
      </c>
      <c r="AQ441" s="3">
        <f t="shared" si="15"/>
        <v>0</v>
      </c>
    </row>
    <row r="442" spans="1:43" x14ac:dyDescent="0.25">
      <c r="A442" s="3">
        <f>mgL!A442</f>
        <v>439</v>
      </c>
      <c r="B442" s="3">
        <f>mgL!B442</f>
        <v>0</v>
      </c>
      <c r="C442" s="3">
        <f>mgL!C442</f>
        <v>0</v>
      </c>
      <c r="D442" s="3">
        <f>mgL!D442</f>
        <v>0</v>
      </c>
      <c r="E442" s="3">
        <f>mgL!E442</f>
        <v>0</v>
      </c>
      <c r="F442" s="3">
        <f>mgL!F442</f>
        <v>0</v>
      </c>
      <c r="G442" s="3">
        <f>mgL!G442</f>
        <v>0</v>
      </c>
      <c r="H442" s="3">
        <f>mgL!H442</f>
        <v>0</v>
      </c>
      <c r="I442" s="3">
        <f>mgL!I442</f>
        <v>0</v>
      </c>
      <c r="J442" s="3">
        <f>mgL!J442</f>
        <v>0</v>
      </c>
      <c r="K442" s="3">
        <f>mgL!K442</f>
        <v>0</v>
      </c>
      <c r="L442" s="3">
        <f>mgL!L442</f>
        <v>0</v>
      </c>
      <c r="M442" s="3">
        <f>IF(mgL!M442=0,7,mgL!M442)</f>
        <v>7</v>
      </c>
      <c r="N442" s="3">
        <f>IF(mgL!N442&lt;0.1,10,mgL!N442)</f>
        <v>10</v>
      </c>
      <c r="O442" s="4">
        <f>mgL!O442/22.989</f>
        <v>0</v>
      </c>
      <c r="P442" s="4">
        <f>mgL!P442/39.098</f>
        <v>0</v>
      </c>
      <c r="Q442" s="4">
        <f>mgL!Q442/24.305</f>
        <v>0</v>
      </c>
      <c r="R442" s="4">
        <f>mgL!R442/40.078</f>
        <v>0</v>
      </c>
      <c r="S442" s="4">
        <f>mgL!S442/(14.007+4*1.008)</f>
        <v>0</v>
      </c>
      <c r="T442" s="5">
        <f>mgL!T442/35.453</f>
        <v>0</v>
      </c>
      <c r="U442" s="5">
        <f>mgL!U442/(1.008+12.011+3*15.999)</f>
        <v>0</v>
      </c>
      <c r="V442" s="5">
        <f>mgL!V442/(12.011+3*15.999)</f>
        <v>0</v>
      </c>
      <c r="W442" s="5">
        <f>mgL!W442/(32.066+4*15.999)</f>
        <v>0</v>
      </c>
      <c r="X442" s="5">
        <f>mgL!X442/(14.007+3*15.999)</f>
        <v>0</v>
      </c>
      <c r="Y442" s="6">
        <f>mgL!Y442/(14.007+2*15.999)</f>
        <v>0</v>
      </c>
      <c r="Z442" s="6">
        <f>mgL!Z442/55.847</f>
        <v>0</v>
      </c>
      <c r="AA442" s="6">
        <f>mgL!AA442/54.931</f>
        <v>0</v>
      </c>
      <c r="AB442" s="6">
        <f>mgL!AB442/26.982</f>
        <v>0</v>
      </c>
      <c r="AC442" s="6">
        <f>mgL!AC442/(28.086+2*15.999)</f>
        <v>0</v>
      </c>
      <c r="AD442" s="6">
        <f>mgL!AD442/(30.974+4*15.999)</f>
        <v>0</v>
      </c>
      <c r="AE442" s="6">
        <f>mgL!AE442/30.974</f>
        <v>0</v>
      </c>
      <c r="AF442" s="6">
        <f>mgL!AF442/12.011</f>
        <v>0</v>
      </c>
      <c r="AG442" s="6">
        <f>mgL!AG442/18.998</f>
        <v>0</v>
      </c>
      <c r="AH442" s="6">
        <f>mgL!AH442/(32.066+1.008)</f>
        <v>0</v>
      </c>
      <c r="AI442" s="6">
        <f>mgL!AI442/207.2</f>
        <v>0</v>
      </c>
      <c r="AJ442" s="6">
        <f>mgL!AJ442/65.39</f>
        <v>0</v>
      </c>
      <c r="AK442" s="6">
        <f>mgL!AK442/112.411</f>
        <v>0</v>
      </c>
      <c r="AL442" s="10">
        <f>mgL!AL442/(2*15.999)</f>
        <v>0</v>
      </c>
      <c r="AM442" s="10">
        <f>mgL!AM442/(12.011+2*15.999)</f>
        <v>0</v>
      </c>
      <c r="AN442" s="10">
        <f>mgL!AN442/(2*1.008+32.066)</f>
        <v>0</v>
      </c>
      <c r="AO442" s="10">
        <f>mgL!AO442/(12.011+4*1.008)</f>
        <v>0</v>
      </c>
      <c r="AP442" s="11" t="str">
        <f t="shared" si="14"/>
        <v>G*-FeMIX</v>
      </c>
      <c r="AQ442" s="3">
        <f t="shared" si="15"/>
        <v>0</v>
      </c>
    </row>
    <row r="443" spans="1:43" x14ac:dyDescent="0.25">
      <c r="A443" s="3">
        <f>mgL!A443</f>
        <v>440</v>
      </c>
      <c r="B443" s="3">
        <f>mgL!B443</f>
        <v>0</v>
      </c>
      <c r="C443" s="3">
        <f>mgL!C443</f>
        <v>0</v>
      </c>
      <c r="D443" s="3">
        <f>mgL!D443</f>
        <v>0</v>
      </c>
      <c r="E443" s="3">
        <f>mgL!E443</f>
        <v>0</v>
      </c>
      <c r="F443" s="3">
        <f>mgL!F443</f>
        <v>0</v>
      </c>
      <c r="G443" s="3">
        <f>mgL!G443</f>
        <v>0</v>
      </c>
      <c r="H443" s="3">
        <f>mgL!H443</f>
        <v>0</v>
      </c>
      <c r="I443" s="3">
        <f>mgL!I443</f>
        <v>0</v>
      </c>
      <c r="J443" s="3">
        <f>mgL!J443</f>
        <v>0</v>
      </c>
      <c r="K443" s="3">
        <f>mgL!K443</f>
        <v>0</v>
      </c>
      <c r="L443" s="3">
        <f>mgL!L443</f>
        <v>0</v>
      </c>
      <c r="M443" s="3">
        <f>IF(mgL!M443=0,7,mgL!M443)</f>
        <v>7</v>
      </c>
      <c r="N443" s="3">
        <f>IF(mgL!N443&lt;0.1,10,mgL!N443)</f>
        <v>10</v>
      </c>
      <c r="O443" s="4">
        <f>mgL!O443/22.989</f>
        <v>0</v>
      </c>
      <c r="P443" s="4">
        <f>mgL!P443/39.098</f>
        <v>0</v>
      </c>
      <c r="Q443" s="4">
        <f>mgL!Q443/24.305</f>
        <v>0</v>
      </c>
      <c r="R443" s="4">
        <f>mgL!R443/40.078</f>
        <v>0</v>
      </c>
      <c r="S443" s="4">
        <f>mgL!S443/(14.007+4*1.008)</f>
        <v>0</v>
      </c>
      <c r="T443" s="5">
        <f>mgL!T443/35.453</f>
        <v>0</v>
      </c>
      <c r="U443" s="5">
        <f>mgL!U443/(1.008+12.011+3*15.999)</f>
        <v>0</v>
      </c>
      <c r="V443" s="5">
        <f>mgL!V443/(12.011+3*15.999)</f>
        <v>0</v>
      </c>
      <c r="W443" s="5">
        <f>mgL!W443/(32.066+4*15.999)</f>
        <v>0</v>
      </c>
      <c r="X443" s="5">
        <f>mgL!X443/(14.007+3*15.999)</f>
        <v>0</v>
      </c>
      <c r="Y443" s="6">
        <f>mgL!Y443/(14.007+2*15.999)</f>
        <v>0</v>
      </c>
      <c r="Z443" s="6">
        <f>mgL!Z443/55.847</f>
        <v>0</v>
      </c>
      <c r="AA443" s="6">
        <f>mgL!AA443/54.931</f>
        <v>0</v>
      </c>
      <c r="AB443" s="6">
        <f>mgL!AB443/26.982</f>
        <v>0</v>
      </c>
      <c r="AC443" s="6">
        <f>mgL!AC443/(28.086+2*15.999)</f>
        <v>0</v>
      </c>
      <c r="AD443" s="6">
        <f>mgL!AD443/(30.974+4*15.999)</f>
        <v>0</v>
      </c>
      <c r="AE443" s="6">
        <f>mgL!AE443/30.974</f>
        <v>0</v>
      </c>
      <c r="AF443" s="6">
        <f>mgL!AF443/12.011</f>
        <v>0</v>
      </c>
      <c r="AG443" s="6">
        <f>mgL!AG443/18.998</f>
        <v>0</v>
      </c>
      <c r="AH443" s="6">
        <f>mgL!AH443/(32.066+1.008)</f>
        <v>0</v>
      </c>
      <c r="AI443" s="6">
        <f>mgL!AI443/207.2</f>
        <v>0</v>
      </c>
      <c r="AJ443" s="6">
        <f>mgL!AJ443/65.39</f>
        <v>0</v>
      </c>
      <c r="AK443" s="6">
        <f>mgL!AK443/112.411</f>
        <v>0</v>
      </c>
      <c r="AL443" s="10">
        <f>mgL!AL443/(2*15.999)</f>
        <v>0</v>
      </c>
      <c r="AM443" s="10">
        <f>mgL!AM443/(12.011+2*15.999)</f>
        <v>0</v>
      </c>
      <c r="AN443" s="10">
        <f>mgL!AN443/(2*1.008+32.066)</f>
        <v>0</v>
      </c>
      <c r="AO443" s="10">
        <f>mgL!AO443/(12.011+4*1.008)</f>
        <v>0</v>
      </c>
      <c r="AP443" s="11" t="str">
        <f t="shared" si="14"/>
        <v>G*-FeMIX</v>
      </c>
      <c r="AQ443" s="3">
        <f t="shared" si="15"/>
        <v>0</v>
      </c>
    </row>
    <row r="444" spans="1:43" x14ac:dyDescent="0.25">
      <c r="A444" s="3">
        <f>mgL!A444</f>
        <v>441</v>
      </c>
      <c r="B444" s="3">
        <f>mgL!B444</f>
        <v>0</v>
      </c>
      <c r="C444" s="3">
        <f>mgL!C444</f>
        <v>0</v>
      </c>
      <c r="D444" s="3">
        <f>mgL!D444</f>
        <v>0</v>
      </c>
      <c r="E444" s="3">
        <f>mgL!E444</f>
        <v>0</v>
      </c>
      <c r="F444" s="3">
        <f>mgL!F444</f>
        <v>0</v>
      </c>
      <c r="G444" s="3">
        <f>mgL!G444</f>
        <v>0</v>
      </c>
      <c r="H444" s="3">
        <f>mgL!H444</f>
        <v>0</v>
      </c>
      <c r="I444" s="3">
        <f>mgL!I444</f>
        <v>0</v>
      </c>
      <c r="J444" s="3">
        <f>mgL!J444</f>
        <v>0</v>
      </c>
      <c r="K444" s="3">
        <f>mgL!K444</f>
        <v>0</v>
      </c>
      <c r="L444" s="3">
        <f>mgL!L444</f>
        <v>0</v>
      </c>
      <c r="M444" s="3">
        <f>IF(mgL!M444=0,7,mgL!M444)</f>
        <v>7</v>
      </c>
      <c r="N444" s="3">
        <f>IF(mgL!N444&lt;0.1,10,mgL!N444)</f>
        <v>10</v>
      </c>
      <c r="O444" s="4">
        <f>mgL!O444/22.989</f>
        <v>0</v>
      </c>
      <c r="P444" s="4">
        <f>mgL!P444/39.098</f>
        <v>0</v>
      </c>
      <c r="Q444" s="4">
        <f>mgL!Q444/24.305</f>
        <v>0</v>
      </c>
      <c r="R444" s="4">
        <f>mgL!R444/40.078</f>
        <v>0</v>
      </c>
      <c r="S444" s="4">
        <f>mgL!S444/(14.007+4*1.008)</f>
        <v>0</v>
      </c>
      <c r="T444" s="5">
        <f>mgL!T444/35.453</f>
        <v>0</v>
      </c>
      <c r="U444" s="5">
        <f>mgL!U444/(1.008+12.011+3*15.999)</f>
        <v>0</v>
      </c>
      <c r="V444" s="5">
        <f>mgL!V444/(12.011+3*15.999)</f>
        <v>0</v>
      </c>
      <c r="W444" s="5">
        <f>mgL!W444/(32.066+4*15.999)</f>
        <v>0</v>
      </c>
      <c r="X444" s="5">
        <f>mgL!X444/(14.007+3*15.999)</f>
        <v>0</v>
      </c>
      <c r="Y444" s="6">
        <f>mgL!Y444/(14.007+2*15.999)</f>
        <v>0</v>
      </c>
      <c r="Z444" s="6">
        <f>mgL!Z444/55.847</f>
        <v>0</v>
      </c>
      <c r="AA444" s="6">
        <f>mgL!AA444/54.931</f>
        <v>0</v>
      </c>
      <c r="AB444" s="6">
        <f>mgL!AB444/26.982</f>
        <v>0</v>
      </c>
      <c r="AC444" s="6">
        <f>mgL!AC444/(28.086+2*15.999)</f>
        <v>0</v>
      </c>
      <c r="AD444" s="6">
        <f>mgL!AD444/(30.974+4*15.999)</f>
        <v>0</v>
      </c>
      <c r="AE444" s="6">
        <f>mgL!AE444/30.974</f>
        <v>0</v>
      </c>
      <c r="AF444" s="6">
        <f>mgL!AF444/12.011</f>
        <v>0</v>
      </c>
      <c r="AG444" s="6">
        <f>mgL!AG444/18.998</f>
        <v>0</v>
      </c>
      <c r="AH444" s="6">
        <f>mgL!AH444/(32.066+1.008)</f>
        <v>0</v>
      </c>
      <c r="AI444" s="6">
        <f>mgL!AI444/207.2</f>
        <v>0</v>
      </c>
      <c r="AJ444" s="6">
        <f>mgL!AJ444/65.39</f>
        <v>0</v>
      </c>
      <c r="AK444" s="6">
        <f>mgL!AK444/112.411</f>
        <v>0</v>
      </c>
      <c r="AL444" s="10">
        <f>mgL!AL444/(2*15.999)</f>
        <v>0</v>
      </c>
      <c r="AM444" s="10">
        <f>mgL!AM444/(12.011+2*15.999)</f>
        <v>0</v>
      </c>
      <c r="AN444" s="10">
        <f>mgL!AN444/(2*1.008+32.066)</f>
        <v>0</v>
      </c>
      <c r="AO444" s="10">
        <f>mgL!AO444/(12.011+4*1.008)</f>
        <v>0</v>
      </c>
      <c r="AP444" s="11" t="str">
        <f t="shared" si="14"/>
        <v>G*-FeMIX</v>
      </c>
      <c r="AQ444" s="3">
        <f t="shared" si="15"/>
        <v>0</v>
      </c>
    </row>
    <row r="445" spans="1:43" x14ac:dyDescent="0.25">
      <c r="A445" s="3">
        <f>mgL!A445</f>
        <v>442</v>
      </c>
      <c r="B445" s="3">
        <f>mgL!B445</f>
        <v>0</v>
      </c>
      <c r="C445" s="3">
        <f>mgL!C445</f>
        <v>0</v>
      </c>
      <c r="D445" s="3">
        <f>mgL!D445</f>
        <v>0</v>
      </c>
      <c r="E445" s="3">
        <f>mgL!E445</f>
        <v>0</v>
      </c>
      <c r="F445" s="3">
        <f>mgL!F445</f>
        <v>0</v>
      </c>
      <c r="G445" s="3">
        <f>mgL!G445</f>
        <v>0</v>
      </c>
      <c r="H445" s="3">
        <f>mgL!H445</f>
        <v>0</v>
      </c>
      <c r="I445" s="3">
        <f>mgL!I445</f>
        <v>0</v>
      </c>
      <c r="J445" s="3">
        <f>mgL!J445</f>
        <v>0</v>
      </c>
      <c r="K445" s="3">
        <f>mgL!K445</f>
        <v>0</v>
      </c>
      <c r="L445" s="3">
        <f>mgL!L445</f>
        <v>0</v>
      </c>
      <c r="M445" s="3">
        <f>IF(mgL!M445=0,7,mgL!M445)</f>
        <v>7</v>
      </c>
      <c r="N445" s="3">
        <f>IF(mgL!N445&lt;0.1,10,mgL!N445)</f>
        <v>10</v>
      </c>
      <c r="O445" s="4">
        <f>mgL!O445/22.989</f>
        <v>0</v>
      </c>
      <c r="P445" s="4">
        <f>mgL!P445/39.098</f>
        <v>0</v>
      </c>
      <c r="Q445" s="4">
        <f>mgL!Q445/24.305</f>
        <v>0</v>
      </c>
      <c r="R445" s="4">
        <f>mgL!R445/40.078</f>
        <v>0</v>
      </c>
      <c r="S445" s="4">
        <f>mgL!S445/(14.007+4*1.008)</f>
        <v>0</v>
      </c>
      <c r="T445" s="5">
        <f>mgL!T445/35.453</f>
        <v>0</v>
      </c>
      <c r="U445" s="5">
        <f>mgL!U445/(1.008+12.011+3*15.999)</f>
        <v>0</v>
      </c>
      <c r="V445" s="5">
        <f>mgL!V445/(12.011+3*15.999)</f>
        <v>0</v>
      </c>
      <c r="W445" s="5">
        <f>mgL!W445/(32.066+4*15.999)</f>
        <v>0</v>
      </c>
      <c r="X445" s="5">
        <f>mgL!X445/(14.007+3*15.999)</f>
        <v>0</v>
      </c>
      <c r="Y445" s="6">
        <f>mgL!Y445/(14.007+2*15.999)</f>
        <v>0</v>
      </c>
      <c r="Z445" s="6">
        <f>mgL!Z445/55.847</f>
        <v>0</v>
      </c>
      <c r="AA445" s="6">
        <f>mgL!AA445/54.931</f>
        <v>0</v>
      </c>
      <c r="AB445" s="6">
        <f>mgL!AB445/26.982</f>
        <v>0</v>
      </c>
      <c r="AC445" s="6">
        <f>mgL!AC445/(28.086+2*15.999)</f>
        <v>0</v>
      </c>
      <c r="AD445" s="6">
        <f>mgL!AD445/(30.974+4*15.999)</f>
        <v>0</v>
      </c>
      <c r="AE445" s="6">
        <f>mgL!AE445/30.974</f>
        <v>0</v>
      </c>
      <c r="AF445" s="6">
        <f>mgL!AF445/12.011</f>
        <v>0</v>
      </c>
      <c r="AG445" s="6">
        <f>mgL!AG445/18.998</f>
        <v>0</v>
      </c>
      <c r="AH445" s="6">
        <f>mgL!AH445/(32.066+1.008)</f>
        <v>0</v>
      </c>
      <c r="AI445" s="6">
        <f>mgL!AI445/207.2</f>
        <v>0</v>
      </c>
      <c r="AJ445" s="6">
        <f>mgL!AJ445/65.39</f>
        <v>0</v>
      </c>
      <c r="AK445" s="6">
        <f>mgL!AK445/112.411</f>
        <v>0</v>
      </c>
      <c r="AL445" s="10">
        <f>mgL!AL445/(2*15.999)</f>
        <v>0</v>
      </c>
      <c r="AM445" s="10">
        <f>mgL!AM445/(12.011+2*15.999)</f>
        <v>0</v>
      </c>
      <c r="AN445" s="10">
        <f>mgL!AN445/(2*1.008+32.066)</f>
        <v>0</v>
      </c>
      <c r="AO445" s="10">
        <f>mgL!AO445/(12.011+4*1.008)</f>
        <v>0</v>
      </c>
      <c r="AP445" s="11" t="str">
        <f t="shared" si="14"/>
        <v>G*-FeMIX</v>
      </c>
      <c r="AQ445" s="3">
        <f t="shared" si="15"/>
        <v>0</v>
      </c>
    </row>
    <row r="446" spans="1:43" x14ac:dyDescent="0.25">
      <c r="A446" s="3">
        <f>mgL!A446</f>
        <v>443</v>
      </c>
      <c r="B446" s="3">
        <f>mgL!B446</f>
        <v>0</v>
      </c>
      <c r="C446" s="3">
        <f>mgL!C446</f>
        <v>0</v>
      </c>
      <c r="D446" s="3">
        <f>mgL!D446</f>
        <v>0</v>
      </c>
      <c r="E446" s="3">
        <f>mgL!E446</f>
        <v>0</v>
      </c>
      <c r="F446" s="3">
        <f>mgL!F446</f>
        <v>0</v>
      </c>
      <c r="G446" s="3">
        <f>mgL!G446</f>
        <v>0</v>
      </c>
      <c r="H446" s="3">
        <f>mgL!H446</f>
        <v>0</v>
      </c>
      <c r="I446" s="3">
        <f>mgL!I446</f>
        <v>0</v>
      </c>
      <c r="J446" s="3">
        <f>mgL!J446</f>
        <v>0</v>
      </c>
      <c r="K446" s="3">
        <f>mgL!K446</f>
        <v>0</v>
      </c>
      <c r="L446" s="3">
        <f>mgL!L446</f>
        <v>0</v>
      </c>
      <c r="M446" s="3">
        <f>IF(mgL!M446=0,7,mgL!M446)</f>
        <v>7</v>
      </c>
      <c r="N446" s="3">
        <f>IF(mgL!N446&lt;0.1,10,mgL!N446)</f>
        <v>10</v>
      </c>
      <c r="O446" s="4">
        <f>mgL!O446/22.989</f>
        <v>0</v>
      </c>
      <c r="P446" s="4">
        <f>mgL!P446/39.098</f>
        <v>0</v>
      </c>
      <c r="Q446" s="4">
        <f>mgL!Q446/24.305</f>
        <v>0</v>
      </c>
      <c r="R446" s="4">
        <f>mgL!R446/40.078</f>
        <v>0</v>
      </c>
      <c r="S446" s="4">
        <f>mgL!S446/(14.007+4*1.008)</f>
        <v>0</v>
      </c>
      <c r="T446" s="5">
        <f>mgL!T446/35.453</f>
        <v>0</v>
      </c>
      <c r="U446" s="5">
        <f>mgL!U446/(1.008+12.011+3*15.999)</f>
        <v>0</v>
      </c>
      <c r="V446" s="5">
        <f>mgL!V446/(12.011+3*15.999)</f>
        <v>0</v>
      </c>
      <c r="W446" s="5">
        <f>mgL!W446/(32.066+4*15.999)</f>
        <v>0</v>
      </c>
      <c r="X446" s="5">
        <f>mgL!X446/(14.007+3*15.999)</f>
        <v>0</v>
      </c>
      <c r="Y446" s="6">
        <f>mgL!Y446/(14.007+2*15.999)</f>
        <v>0</v>
      </c>
      <c r="Z446" s="6">
        <f>mgL!Z446/55.847</f>
        <v>0</v>
      </c>
      <c r="AA446" s="6">
        <f>mgL!AA446/54.931</f>
        <v>0</v>
      </c>
      <c r="AB446" s="6">
        <f>mgL!AB446/26.982</f>
        <v>0</v>
      </c>
      <c r="AC446" s="6">
        <f>mgL!AC446/(28.086+2*15.999)</f>
        <v>0</v>
      </c>
      <c r="AD446" s="6">
        <f>mgL!AD446/(30.974+4*15.999)</f>
        <v>0</v>
      </c>
      <c r="AE446" s="6">
        <f>mgL!AE446/30.974</f>
        <v>0</v>
      </c>
      <c r="AF446" s="6">
        <f>mgL!AF446/12.011</f>
        <v>0</v>
      </c>
      <c r="AG446" s="6">
        <f>mgL!AG446/18.998</f>
        <v>0</v>
      </c>
      <c r="AH446" s="6">
        <f>mgL!AH446/(32.066+1.008)</f>
        <v>0</v>
      </c>
      <c r="AI446" s="6">
        <f>mgL!AI446/207.2</f>
        <v>0</v>
      </c>
      <c r="AJ446" s="6">
        <f>mgL!AJ446/65.39</f>
        <v>0</v>
      </c>
      <c r="AK446" s="6">
        <f>mgL!AK446/112.411</f>
        <v>0</v>
      </c>
      <c r="AL446" s="10">
        <f>mgL!AL446/(2*15.999)</f>
        <v>0</v>
      </c>
      <c r="AM446" s="10">
        <f>mgL!AM446/(12.011+2*15.999)</f>
        <v>0</v>
      </c>
      <c r="AN446" s="10">
        <f>mgL!AN446/(2*1.008+32.066)</f>
        <v>0</v>
      </c>
      <c r="AO446" s="10">
        <f>mgL!AO446/(12.011+4*1.008)</f>
        <v>0</v>
      </c>
      <c r="AP446" s="11" t="str">
        <f t="shared" si="14"/>
        <v>G*-FeMIX</v>
      </c>
      <c r="AQ446" s="3">
        <f t="shared" si="15"/>
        <v>0</v>
      </c>
    </row>
    <row r="447" spans="1:43" x14ac:dyDescent="0.25">
      <c r="A447" s="3">
        <f>mgL!A447</f>
        <v>444</v>
      </c>
      <c r="B447" s="3">
        <f>mgL!B447</f>
        <v>0</v>
      </c>
      <c r="C447" s="3">
        <f>mgL!C447</f>
        <v>0</v>
      </c>
      <c r="D447" s="3">
        <f>mgL!D447</f>
        <v>0</v>
      </c>
      <c r="E447" s="3">
        <f>mgL!E447</f>
        <v>0</v>
      </c>
      <c r="F447" s="3">
        <f>mgL!F447</f>
        <v>0</v>
      </c>
      <c r="G447" s="3">
        <f>mgL!G447</f>
        <v>0</v>
      </c>
      <c r="H447" s="3">
        <f>mgL!H447</f>
        <v>0</v>
      </c>
      <c r="I447" s="3">
        <f>mgL!I447</f>
        <v>0</v>
      </c>
      <c r="J447" s="3">
        <f>mgL!J447</f>
        <v>0</v>
      </c>
      <c r="K447" s="3">
        <f>mgL!K447</f>
        <v>0</v>
      </c>
      <c r="L447" s="3">
        <f>mgL!L447</f>
        <v>0</v>
      </c>
      <c r="M447" s="3">
        <f>IF(mgL!M447=0,7,mgL!M447)</f>
        <v>7</v>
      </c>
      <c r="N447" s="3">
        <f>IF(mgL!N447&lt;0.1,10,mgL!N447)</f>
        <v>10</v>
      </c>
      <c r="O447" s="4">
        <f>mgL!O447/22.989</f>
        <v>0</v>
      </c>
      <c r="P447" s="4">
        <f>mgL!P447/39.098</f>
        <v>0</v>
      </c>
      <c r="Q447" s="4">
        <f>mgL!Q447/24.305</f>
        <v>0</v>
      </c>
      <c r="R447" s="4">
        <f>mgL!R447/40.078</f>
        <v>0</v>
      </c>
      <c r="S447" s="4">
        <f>mgL!S447/(14.007+4*1.008)</f>
        <v>0</v>
      </c>
      <c r="T447" s="5">
        <f>mgL!T447/35.453</f>
        <v>0</v>
      </c>
      <c r="U447" s="5">
        <f>mgL!U447/(1.008+12.011+3*15.999)</f>
        <v>0</v>
      </c>
      <c r="V447" s="5">
        <f>mgL!V447/(12.011+3*15.999)</f>
        <v>0</v>
      </c>
      <c r="W447" s="5">
        <f>mgL!W447/(32.066+4*15.999)</f>
        <v>0</v>
      </c>
      <c r="X447" s="5">
        <f>mgL!X447/(14.007+3*15.999)</f>
        <v>0</v>
      </c>
      <c r="Y447" s="6">
        <f>mgL!Y447/(14.007+2*15.999)</f>
        <v>0</v>
      </c>
      <c r="Z447" s="6">
        <f>mgL!Z447/55.847</f>
        <v>0</v>
      </c>
      <c r="AA447" s="6">
        <f>mgL!AA447/54.931</f>
        <v>0</v>
      </c>
      <c r="AB447" s="6">
        <f>mgL!AB447/26.982</f>
        <v>0</v>
      </c>
      <c r="AC447" s="6">
        <f>mgL!AC447/(28.086+2*15.999)</f>
        <v>0</v>
      </c>
      <c r="AD447" s="6">
        <f>mgL!AD447/(30.974+4*15.999)</f>
        <v>0</v>
      </c>
      <c r="AE447" s="6">
        <f>mgL!AE447/30.974</f>
        <v>0</v>
      </c>
      <c r="AF447" s="6">
        <f>mgL!AF447/12.011</f>
        <v>0</v>
      </c>
      <c r="AG447" s="6">
        <f>mgL!AG447/18.998</f>
        <v>0</v>
      </c>
      <c r="AH447" s="6">
        <f>mgL!AH447/(32.066+1.008)</f>
        <v>0</v>
      </c>
      <c r="AI447" s="6">
        <f>mgL!AI447/207.2</f>
        <v>0</v>
      </c>
      <c r="AJ447" s="6">
        <f>mgL!AJ447/65.39</f>
        <v>0</v>
      </c>
      <c r="AK447" s="6">
        <f>mgL!AK447/112.411</f>
        <v>0</v>
      </c>
      <c r="AL447" s="10">
        <f>mgL!AL447/(2*15.999)</f>
        <v>0</v>
      </c>
      <c r="AM447" s="10">
        <f>mgL!AM447/(12.011+2*15.999)</f>
        <v>0</v>
      </c>
      <c r="AN447" s="10">
        <f>mgL!AN447/(2*1.008+32.066)</f>
        <v>0</v>
      </c>
      <c r="AO447" s="10">
        <f>mgL!AO447/(12.011+4*1.008)</f>
        <v>0</v>
      </c>
      <c r="AP447" s="11" t="str">
        <f t="shared" si="14"/>
        <v>G*-FeMIX</v>
      </c>
      <c r="AQ447" s="3">
        <f t="shared" si="15"/>
        <v>0</v>
      </c>
    </row>
    <row r="448" spans="1:43" x14ac:dyDescent="0.25">
      <c r="A448" s="3">
        <f>mgL!A448</f>
        <v>445</v>
      </c>
      <c r="B448" s="3">
        <f>mgL!B448</f>
        <v>0</v>
      </c>
      <c r="C448" s="3">
        <f>mgL!C448</f>
        <v>0</v>
      </c>
      <c r="D448" s="3">
        <f>mgL!D448</f>
        <v>0</v>
      </c>
      <c r="E448" s="3">
        <f>mgL!E448</f>
        <v>0</v>
      </c>
      <c r="F448" s="3">
        <f>mgL!F448</f>
        <v>0</v>
      </c>
      <c r="G448" s="3">
        <f>mgL!G448</f>
        <v>0</v>
      </c>
      <c r="H448" s="3">
        <f>mgL!H448</f>
        <v>0</v>
      </c>
      <c r="I448" s="3">
        <f>mgL!I448</f>
        <v>0</v>
      </c>
      <c r="J448" s="3">
        <f>mgL!J448</f>
        <v>0</v>
      </c>
      <c r="K448" s="3">
        <f>mgL!K448</f>
        <v>0</v>
      </c>
      <c r="L448" s="3">
        <f>mgL!L448</f>
        <v>0</v>
      </c>
      <c r="M448" s="3">
        <f>IF(mgL!M448=0,7,mgL!M448)</f>
        <v>7</v>
      </c>
      <c r="N448" s="3">
        <f>IF(mgL!N448&lt;0.1,10,mgL!N448)</f>
        <v>10</v>
      </c>
      <c r="O448" s="4">
        <f>mgL!O448/22.989</f>
        <v>0</v>
      </c>
      <c r="P448" s="4">
        <f>mgL!P448/39.098</f>
        <v>0</v>
      </c>
      <c r="Q448" s="4">
        <f>mgL!Q448/24.305</f>
        <v>0</v>
      </c>
      <c r="R448" s="4">
        <f>mgL!R448/40.078</f>
        <v>0</v>
      </c>
      <c r="S448" s="4">
        <f>mgL!S448/(14.007+4*1.008)</f>
        <v>0</v>
      </c>
      <c r="T448" s="5">
        <f>mgL!T448/35.453</f>
        <v>0</v>
      </c>
      <c r="U448" s="5">
        <f>mgL!U448/(1.008+12.011+3*15.999)</f>
        <v>0</v>
      </c>
      <c r="V448" s="5">
        <f>mgL!V448/(12.011+3*15.999)</f>
        <v>0</v>
      </c>
      <c r="W448" s="5">
        <f>mgL!W448/(32.066+4*15.999)</f>
        <v>0</v>
      </c>
      <c r="X448" s="5">
        <f>mgL!X448/(14.007+3*15.999)</f>
        <v>0</v>
      </c>
      <c r="Y448" s="6">
        <f>mgL!Y448/(14.007+2*15.999)</f>
        <v>0</v>
      </c>
      <c r="Z448" s="6">
        <f>mgL!Z448/55.847</f>
        <v>0</v>
      </c>
      <c r="AA448" s="6">
        <f>mgL!AA448/54.931</f>
        <v>0</v>
      </c>
      <c r="AB448" s="6">
        <f>mgL!AB448/26.982</f>
        <v>0</v>
      </c>
      <c r="AC448" s="6">
        <f>mgL!AC448/(28.086+2*15.999)</f>
        <v>0</v>
      </c>
      <c r="AD448" s="6">
        <f>mgL!AD448/(30.974+4*15.999)</f>
        <v>0</v>
      </c>
      <c r="AE448" s="6">
        <f>mgL!AE448/30.974</f>
        <v>0</v>
      </c>
      <c r="AF448" s="6">
        <f>mgL!AF448/12.011</f>
        <v>0</v>
      </c>
      <c r="AG448" s="6">
        <f>mgL!AG448/18.998</f>
        <v>0</v>
      </c>
      <c r="AH448" s="6">
        <f>mgL!AH448/(32.066+1.008)</f>
        <v>0</v>
      </c>
      <c r="AI448" s="6">
        <f>mgL!AI448/207.2</f>
        <v>0</v>
      </c>
      <c r="AJ448" s="6">
        <f>mgL!AJ448/65.39</f>
        <v>0</v>
      </c>
      <c r="AK448" s="6">
        <f>mgL!AK448/112.411</f>
        <v>0</v>
      </c>
      <c r="AL448" s="10">
        <f>mgL!AL448/(2*15.999)</f>
        <v>0</v>
      </c>
      <c r="AM448" s="10">
        <f>mgL!AM448/(12.011+2*15.999)</f>
        <v>0</v>
      </c>
      <c r="AN448" s="10">
        <f>mgL!AN448/(2*1.008+32.066)</f>
        <v>0</v>
      </c>
      <c r="AO448" s="10">
        <f>mgL!AO448/(12.011+4*1.008)</f>
        <v>0</v>
      </c>
      <c r="AP448" s="11" t="str">
        <f t="shared" si="14"/>
        <v>G*-FeMIX</v>
      </c>
      <c r="AQ448" s="3">
        <f t="shared" si="15"/>
        <v>0</v>
      </c>
    </row>
    <row r="449" spans="1:43" x14ac:dyDescent="0.25">
      <c r="A449" s="3">
        <f>mgL!A449</f>
        <v>446</v>
      </c>
      <c r="B449" s="3">
        <f>mgL!B449</f>
        <v>0</v>
      </c>
      <c r="C449" s="3">
        <f>mgL!C449</f>
        <v>0</v>
      </c>
      <c r="D449" s="3">
        <f>mgL!D449</f>
        <v>0</v>
      </c>
      <c r="E449" s="3">
        <f>mgL!E449</f>
        <v>0</v>
      </c>
      <c r="F449" s="3">
        <f>mgL!F449</f>
        <v>0</v>
      </c>
      <c r="G449" s="3">
        <f>mgL!G449</f>
        <v>0</v>
      </c>
      <c r="H449" s="3">
        <f>mgL!H449</f>
        <v>0</v>
      </c>
      <c r="I449" s="3">
        <f>mgL!I449</f>
        <v>0</v>
      </c>
      <c r="J449" s="3">
        <f>mgL!J449</f>
        <v>0</v>
      </c>
      <c r="K449" s="3">
        <f>mgL!K449</f>
        <v>0</v>
      </c>
      <c r="L449" s="3">
        <f>mgL!L449</f>
        <v>0</v>
      </c>
      <c r="M449" s="3">
        <f>IF(mgL!M449=0,7,mgL!M449)</f>
        <v>7</v>
      </c>
      <c r="N449" s="3">
        <f>IF(mgL!N449&lt;0.1,10,mgL!N449)</f>
        <v>10</v>
      </c>
      <c r="O449" s="4">
        <f>mgL!O449/22.989</f>
        <v>0</v>
      </c>
      <c r="P449" s="4">
        <f>mgL!P449/39.098</f>
        <v>0</v>
      </c>
      <c r="Q449" s="4">
        <f>mgL!Q449/24.305</f>
        <v>0</v>
      </c>
      <c r="R449" s="4">
        <f>mgL!R449/40.078</f>
        <v>0</v>
      </c>
      <c r="S449" s="4">
        <f>mgL!S449/(14.007+4*1.008)</f>
        <v>0</v>
      </c>
      <c r="T449" s="5">
        <f>mgL!T449/35.453</f>
        <v>0</v>
      </c>
      <c r="U449" s="5">
        <f>mgL!U449/(1.008+12.011+3*15.999)</f>
        <v>0</v>
      </c>
      <c r="V449" s="5">
        <f>mgL!V449/(12.011+3*15.999)</f>
        <v>0</v>
      </c>
      <c r="W449" s="5">
        <f>mgL!W449/(32.066+4*15.999)</f>
        <v>0</v>
      </c>
      <c r="X449" s="5">
        <f>mgL!X449/(14.007+3*15.999)</f>
        <v>0</v>
      </c>
      <c r="Y449" s="6">
        <f>mgL!Y449/(14.007+2*15.999)</f>
        <v>0</v>
      </c>
      <c r="Z449" s="6">
        <f>mgL!Z449/55.847</f>
        <v>0</v>
      </c>
      <c r="AA449" s="6">
        <f>mgL!AA449/54.931</f>
        <v>0</v>
      </c>
      <c r="AB449" s="6">
        <f>mgL!AB449/26.982</f>
        <v>0</v>
      </c>
      <c r="AC449" s="6">
        <f>mgL!AC449/(28.086+2*15.999)</f>
        <v>0</v>
      </c>
      <c r="AD449" s="6">
        <f>mgL!AD449/(30.974+4*15.999)</f>
        <v>0</v>
      </c>
      <c r="AE449" s="6">
        <f>mgL!AE449/30.974</f>
        <v>0</v>
      </c>
      <c r="AF449" s="6">
        <f>mgL!AF449/12.011</f>
        <v>0</v>
      </c>
      <c r="AG449" s="6">
        <f>mgL!AG449/18.998</f>
        <v>0</v>
      </c>
      <c r="AH449" s="6">
        <f>mgL!AH449/(32.066+1.008)</f>
        <v>0</v>
      </c>
      <c r="AI449" s="6">
        <f>mgL!AI449/207.2</f>
        <v>0</v>
      </c>
      <c r="AJ449" s="6">
        <f>mgL!AJ449/65.39</f>
        <v>0</v>
      </c>
      <c r="AK449" s="6">
        <f>mgL!AK449/112.411</f>
        <v>0</v>
      </c>
      <c r="AL449" s="10">
        <f>mgL!AL449/(2*15.999)</f>
        <v>0</v>
      </c>
      <c r="AM449" s="10">
        <f>mgL!AM449/(12.011+2*15.999)</f>
        <v>0</v>
      </c>
      <c r="AN449" s="10">
        <f>mgL!AN449/(2*1.008+32.066)</f>
        <v>0</v>
      </c>
      <c r="AO449" s="10">
        <f>mgL!AO449/(12.011+4*1.008)</f>
        <v>0</v>
      </c>
      <c r="AP449" s="11" t="str">
        <f t="shared" si="14"/>
        <v>G*-FeMIX</v>
      </c>
      <c r="AQ449" s="3">
        <f t="shared" si="15"/>
        <v>0</v>
      </c>
    </row>
    <row r="450" spans="1:43" x14ac:dyDescent="0.25">
      <c r="A450" s="3">
        <f>mgL!A450</f>
        <v>447</v>
      </c>
      <c r="B450" s="3">
        <f>mgL!B450</f>
        <v>0</v>
      </c>
      <c r="C450" s="3">
        <f>mgL!C450</f>
        <v>0</v>
      </c>
      <c r="D450" s="3">
        <f>mgL!D450</f>
        <v>0</v>
      </c>
      <c r="E450" s="3">
        <f>mgL!E450</f>
        <v>0</v>
      </c>
      <c r="F450" s="3">
        <f>mgL!F450</f>
        <v>0</v>
      </c>
      <c r="G450" s="3">
        <f>mgL!G450</f>
        <v>0</v>
      </c>
      <c r="H450" s="3">
        <f>mgL!H450</f>
        <v>0</v>
      </c>
      <c r="I450" s="3">
        <f>mgL!I450</f>
        <v>0</v>
      </c>
      <c r="J450" s="3">
        <f>mgL!J450</f>
        <v>0</v>
      </c>
      <c r="K450" s="3">
        <f>mgL!K450</f>
        <v>0</v>
      </c>
      <c r="L450" s="3">
        <f>mgL!L450</f>
        <v>0</v>
      </c>
      <c r="M450" s="3">
        <f>IF(mgL!M450=0,7,mgL!M450)</f>
        <v>7</v>
      </c>
      <c r="N450" s="3">
        <f>IF(mgL!N450&lt;0.1,10,mgL!N450)</f>
        <v>10</v>
      </c>
      <c r="O450" s="4">
        <f>mgL!O450/22.989</f>
        <v>0</v>
      </c>
      <c r="P450" s="4">
        <f>mgL!P450/39.098</f>
        <v>0</v>
      </c>
      <c r="Q450" s="4">
        <f>mgL!Q450/24.305</f>
        <v>0</v>
      </c>
      <c r="R450" s="4">
        <f>mgL!R450/40.078</f>
        <v>0</v>
      </c>
      <c r="S450" s="4">
        <f>mgL!S450/(14.007+4*1.008)</f>
        <v>0</v>
      </c>
      <c r="T450" s="5">
        <f>mgL!T450/35.453</f>
        <v>0</v>
      </c>
      <c r="U450" s="5">
        <f>mgL!U450/(1.008+12.011+3*15.999)</f>
        <v>0</v>
      </c>
      <c r="V450" s="5">
        <f>mgL!V450/(12.011+3*15.999)</f>
        <v>0</v>
      </c>
      <c r="W450" s="5">
        <f>mgL!W450/(32.066+4*15.999)</f>
        <v>0</v>
      </c>
      <c r="X450" s="5">
        <f>mgL!X450/(14.007+3*15.999)</f>
        <v>0</v>
      </c>
      <c r="Y450" s="6">
        <f>mgL!Y450/(14.007+2*15.999)</f>
        <v>0</v>
      </c>
      <c r="Z450" s="6">
        <f>mgL!Z450/55.847</f>
        <v>0</v>
      </c>
      <c r="AA450" s="6">
        <f>mgL!AA450/54.931</f>
        <v>0</v>
      </c>
      <c r="AB450" s="6">
        <f>mgL!AB450/26.982</f>
        <v>0</v>
      </c>
      <c r="AC450" s="6">
        <f>mgL!AC450/(28.086+2*15.999)</f>
        <v>0</v>
      </c>
      <c r="AD450" s="6">
        <f>mgL!AD450/(30.974+4*15.999)</f>
        <v>0</v>
      </c>
      <c r="AE450" s="6">
        <f>mgL!AE450/30.974</f>
        <v>0</v>
      </c>
      <c r="AF450" s="6">
        <f>mgL!AF450/12.011</f>
        <v>0</v>
      </c>
      <c r="AG450" s="6">
        <f>mgL!AG450/18.998</f>
        <v>0</v>
      </c>
      <c r="AH450" s="6">
        <f>mgL!AH450/(32.066+1.008)</f>
        <v>0</v>
      </c>
      <c r="AI450" s="6">
        <f>mgL!AI450/207.2</f>
        <v>0</v>
      </c>
      <c r="AJ450" s="6">
        <f>mgL!AJ450/65.39</f>
        <v>0</v>
      </c>
      <c r="AK450" s="6">
        <f>mgL!AK450/112.411</f>
        <v>0</v>
      </c>
      <c r="AL450" s="10">
        <f>mgL!AL450/(2*15.999)</f>
        <v>0</v>
      </c>
      <c r="AM450" s="10">
        <f>mgL!AM450/(12.011+2*15.999)</f>
        <v>0</v>
      </c>
      <c r="AN450" s="10">
        <f>mgL!AN450/(2*1.008+32.066)</f>
        <v>0</v>
      </c>
      <c r="AO450" s="10">
        <f>mgL!AO450/(12.011+4*1.008)</f>
        <v>0</v>
      </c>
      <c r="AP450" s="11" t="str">
        <f t="shared" si="14"/>
        <v>G*-FeMIX</v>
      </c>
      <c r="AQ450" s="3">
        <f t="shared" si="15"/>
        <v>0</v>
      </c>
    </row>
    <row r="451" spans="1:43" x14ac:dyDescent="0.25">
      <c r="A451" s="3">
        <f>mgL!A451</f>
        <v>448</v>
      </c>
      <c r="B451" s="3">
        <f>mgL!B451</f>
        <v>0</v>
      </c>
      <c r="C451" s="3">
        <f>mgL!C451</f>
        <v>0</v>
      </c>
      <c r="D451" s="3">
        <f>mgL!D451</f>
        <v>0</v>
      </c>
      <c r="E451" s="3">
        <f>mgL!E451</f>
        <v>0</v>
      </c>
      <c r="F451" s="3">
        <f>mgL!F451</f>
        <v>0</v>
      </c>
      <c r="G451" s="3">
        <f>mgL!G451</f>
        <v>0</v>
      </c>
      <c r="H451" s="3">
        <f>mgL!H451</f>
        <v>0</v>
      </c>
      <c r="I451" s="3">
        <f>mgL!I451</f>
        <v>0</v>
      </c>
      <c r="J451" s="3">
        <f>mgL!J451</f>
        <v>0</v>
      </c>
      <c r="K451" s="3">
        <f>mgL!K451</f>
        <v>0</v>
      </c>
      <c r="L451" s="3">
        <f>mgL!L451</f>
        <v>0</v>
      </c>
      <c r="M451" s="3">
        <f>IF(mgL!M451=0,7,mgL!M451)</f>
        <v>7</v>
      </c>
      <c r="N451" s="3">
        <f>IF(mgL!N451&lt;0.1,10,mgL!N451)</f>
        <v>10</v>
      </c>
      <c r="O451" s="4">
        <f>mgL!O451/22.989</f>
        <v>0</v>
      </c>
      <c r="P451" s="4">
        <f>mgL!P451/39.098</f>
        <v>0</v>
      </c>
      <c r="Q451" s="4">
        <f>mgL!Q451/24.305</f>
        <v>0</v>
      </c>
      <c r="R451" s="4">
        <f>mgL!R451/40.078</f>
        <v>0</v>
      </c>
      <c r="S451" s="4">
        <f>mgL!S451/(14.007+4*1.008)</f>
        <v>0</v>
      </c>
      <c r="T451" s="5">
        <f>mgL!T451/35.453</f>
        <v>0</v>
      </c>
      <c r="U451" s="5">
        <f>mgL!U451/(1.008+12.011+3*15.999)</f>
        <v>0</v>
      </c>
      <c r="V451" s="5">
        <f>mgL!V451/(12.011+3*15.999)</f>
        <v>0</v>
      </c>
      <c r="W451" s="5">
        <f>mgL!W451/(32.066+4*15.999)</f>
        <v>0</v>
      </c>
      <c r="X451" s="5">
        <f>mgL!X451/(14.007+3*15.999)</f>
        <v>0</v>
      </c>
      <c r="Y451" s="6">
        <f>mgL!Y451/(14.007+2*15.999)</f>
        <v>0</v>
      </c>
      <c r="Z451" s="6">
        <f>mgL!Z451/55.847</f>
        <v>0</v>
      </c>
      <c r="AA451" s="6">
        <f>mgL!AA451/54.931</f>
        <v>0</v>
      </c>
      <c r="AB451" s="6">
        <f>mgL!AB451/26.982</f>
        <v>0</v>
      </c>
      <c r="AC451" s="6">
        <f>mgL!AC451/(28.086+2*15.999)</f>
        <v>0</v>
      </c>
      <c r="AD451" s="6">
        <f>mgL!AD451/(30.974+4*15.999)</f>
        <v>0</v>
      </c>
      <c r="AE451" s="6">
        <f>mgL!AE451/30.974</f>
        <v>0</v>
      </c>
      <c r="AF451" s="6">
        <f>mgL!AF451/12.011</f>
        <v>0</v>
      </c>
      <c r="AG451" s="6">
        <f>mgL!AG451/18.998</f>
        <v>0</v>
      </c>
      <c r="AH451" s="6">
        <f>mgL!AH451/(32.066+1.008)</f>
        <v>0</v>
      </c>
      <c r="AI451" s="6">
        <f>mgL!AI451/207.2</f>
        <v>0</v>
      </c>
      <c r="AJ451" s="6">
        <f>mgL!AJ451/65.39</f>
        <v>0</v>
      </c>
      <c r="AK451" s="6">
        <f>mgL!AK451/112.411</f>
        <v>0</v>
      </c>
      <c r="AL451" s="10">
        <f>mgL!AL451/(2*15.999)</f>
        <v>0</v>
      </c>
      <c r="AM451" s="10">
        <f>mgL!AM451/(12.011+2*15.999)</f>
        <v>0</v>
      </c>
      <c r="AN451" s="10">
        <f>mgL!AN451/(2*1.008+32.066)</f>
        <v>0</v>
      </c>
      <c r="AO451" s="10">
        <f>mgL!AO451/(12.011+4*1.008)</f>
        <v>0</v>
      </c>
      <c r="AP451" s="11" t="str">
        <f t="shared" si="14"/>
        <v>G*-FeMIX</v>
      </c>
      <c r="AQ451" s="3">
        <f t="shared" si="15"/>
        <v>0</v>
      </c>
    </row>
    <row r="452" spans="1:43" x14ac:dyDescent="0.25">
      <c r="A452" s="3">
        <f>mgL!A452</f>
        <v>449</v>
      </c>
      <c r="B452" s="3">
        <f>mgL!B452</f>
        <v>0</v>
      </c>
      <c r="C452" s="3">
        <f>mgL!C452</f>
        <v>0</v>
      </c>
      <c r="D452" s="3">
        <f>mgL!D452</f>
        <v>0</v>
      </c>
      <c r="E452" s="3">
        <f>mgL!E452</f>
        <v>0</v>
      </c>
      <c r="F452" s="3">
        <f>mgL!F452</f>
        <v>0</v>
      </c>
      <c r="G452" s="3">
        <f>mgL!G452</f>
        <v>0</v>
      </c>
      <c r="H452" s="3">
        <f>mgL!H452</f>
        <v>0</v>
      </c>
      <c r="I452" s="3">
        <f>mgL!I452</f>
        <v>0</v>
      </c>
      <c r="J452" s="3">
        <f>mgL!J452</f>
        <v>0</v>
      </c>
      <c r="K452" s="3">
        <f>mgL!K452</f>
        <v>0</v>
      </c>
      <c r="L452" s="3">
        <f>mgL!L452</f>
        <v>0</v>
      </c>
      <c r="M452" s="3">
        <f>IF(mgL!M452=0,7,mgL!M452)</f>
        <v>7</v>
      </c>
      <c r="N452" s="3">
        <f>IF(mgL!N452&lt;0.1,10,mgL!N452)</f>
        <v>10</v>
      </c>
      <c r="O452" s="4">
        <f>mgL!O452/22.989</f>
        <v>0</v>
      </c>
      <c r="P452" s="4">
        <f>mgL!P452/39.098</f>
        <v>0</v>
      </c>
      <c r="Q452" s="4">
        <f>mgL!Q452/24.305</f>
        <v>0</v>
      </c>
      <c r="R452" s="4">
        <f>mgL!R452/40.078</f>
        <v>0</v>
      </c>
      <c r="S452" s="4">
        <f>mgL!S452/(14.007+4*1.008)</f>
        <v>0</v>
      </c>
      <c r="T452" s="5">
        <f>mgL!T452/35.453</f>
        <v>0</v>
      </c>
      <c r="U452" s="5">
        <f>mgL!U452/(1.008+12.011+3*15.999)</f>
        <v>0</v>
      </c>
      <c r="V452" s="5">
        <f>mgL!V452/(12.011+3*15.999)</f>
        <v>0</v>
      </c>
      <c r="W452" s="5">
        <f>mgL!W452/(32.066+4*15.999)</f>
        <v>0</v>
      </c>
      <c r="X452" s="5">
        <f>mgL!X452/(14.007+3*15.999)</f>
        <v>0</v>
      </c>
      <c r="Y452" s="6">
        <f>mgL!Y452/(14.007+2*15.999)</f>
        <v>0</v>
      </c>
      <c r="Z452" s="6">
        <f>mgL!Z452/55.847</f>
        <v>0</v>
      </c>
      <c r="AA452" s="6">
        <f>mgL!AA452/54.931</f>
        <v>0</v>
      </c>
      <c r="AB452" s="6">
        <f>mgL!AB452/26.982</f>
        <v>0</v>
      </c>
      <c r="AC452" s="6">
        <f>mgL!AC452/(28.086+2*15.999)</f>
        <v>0</v>
      </c>
      <c r="AD452" s="6">
        <f>mgL!AD452/(30.974+4*15.999)</f>
        <v>0</v>
      </c>
      <c r="AE452" s="6">
        <f>mgL!AE452/30.974</f>
        <v>0</v>
      </c>
      <c r="AF452" s="6">
        <f>mgL!AF452/12.011</f>
        <v>0</v>
      </c>
      <c r="AG452" s="6">
        <f>mgL!AG452/18.998</f>
        <v>0</v>
      </c>
      <c r="AH452" s="6">
        <f>mgL!AH452/(32.066+1.008)</f>
        <v>0</v>
      </c>
      <c r="AI452" s="6">
        <f>mgL!AI452/207.2</f>
        <v>0</v>
      </c>
      <c r="AJ452" s="6">
        <f>mgL!AJ452/65.39</f>
        <v>0</v>
      </c>
      <c r="AK452" s="6">
        <f>mgL!AK452/112.411</f>
        <v>0</v>
      </c>
      <c r="AL452" s="10">
        <f>mgL!AL452/(2*15.999)</f>
        <v>0</v>
      </c>
      <c r="AM452" s="10">
        <f>mgL!AM452/(12.011+2*15.999)</f>
        <v>0</v>
      </c>
      <c r="AN452" s="10">
        <f>mgL!AN452/(2*1.008+32.066)</f>
        <v>0</v>
      </c>
      <c r="AO452" s="10">
        <f>mgL!AO452/(12.011+4*1.008)</f>
        <v>0</v>
      </c>
      <c r="AP452" s="11" t="str">
        <f t="shared" si="14"/>
        <v>G*-FeMIX</v>
      </c>
      <c r="AQ452" s="3">
        <f t="shared" si="15"/>
        <v>0</v>
      </c>
    </row>
    <row r="453" spans="1:43" x14ac:dyDescent="0.25">
      <c r="A453" s="3">
        <f>mgL!A453</f>
        <v>450</v>
      </c>
      <c r="B453" s="3">
        <f>mgL!B453</f>
        <v>0</v>
      </c>
      <c r="C453" s="3">
        <f>mgL!C453</f>
        <v>0</v>
      </c>
      <c r="D453" s="3">
        <f>mgL!D453</f>
        <v>0</v>
      </c>
      <c r="E453" s="3">
        <f>mgL!E453</f>
        <v>0</v>
      </c>
      <c r="F453" s="3">
        <f>mgL!F453</f>
        <v>0</v>
      </c>
      <c r="G453" s="3">
        <f>mgL!G453</f>
        <v>0</v>
      </c>
      <c r="H453" s="3">
        <f>mgL!H453</f>
        <v>0</v>
      </c>
      <c r="I453" s="3">
        <f>mgL!I453</f>
        <v>0</v>
      </c>
      <c r="J453" s="3">
        <f>mgL!J453</f>
        <v>0</v>
      </c>
      <c r="K453" s="3">
        <f>mgL!K453</f>
        <v>0</v>
      </c>
      <c r="L453" s="3">
        <f>mgL!L453</f>
        <v>0</v>
      </c>
      <c r="M453" s="3">
        <f>IF(mgL!M453=0,7,mgL!M453)</f>
        <v>7</v>
      </c>
      <c r="N453" s="3">
        <f>IF(mgL!N453&lt;0.1,10,mgL!N453)</f>
        <v>10</v>
      </c>
      <c r="O453" s="4">
        <f>mgL!O453/22.989</f>
        <v>0</v>
      </c>
      <c r="P453" s="4">
        <f>mgL!P453/39.098</f>
        <v>0</v>
      </c>
      <c r="Q453" s="4">
        <f>mgL!Q453/24.305</f>
        <v>0</v>
      </c>
      <c r="R453" s="4">
        <f>mgL!R453/40.078</f>
        <v>0</v>
      </c>
      <c r="S453" s="4">
        <f>mgL!S453/(14.007+4*1.008)</f>
        <v>0</v>
      </c>
      <c r="T453" s="5">
        <f>mgL!T453/35.453</f>
        <v>0</v>
      </c>
      <c r="U453" s="5">
        <f>mgL!U453/(1.008+12.011+3*15.999)</f>
        <v>0</v>
      </c>
      <c r="V453" s="5">
        <f>mgL!V453/(12.011+3*15.999)</f>
        <v>0</v>
      </c>
      <c r="W453" s="5">
        <f>mgL!W453/(32.066+4*15.999)</f>
        <v>0</v>
      </c>
      <c r="X453" s="5">
        <f>mgL!X453/(14.007+3*15.999)</f>
        <v>0</v>
      </c>
      <c r="Y453" s="6">
        <f>mgL!Y453/(14.007+2*15.999)</f>
        <v>0</v>
      </c>
      <c r="Z453" s="6">
        <f>mgL!Z453/55.847</f>
        <v>0</v>
      </c>
      <c r="AA453" s="6">
        <f>mgL!AA453/54.931</f>
        <v>0</v>
      </c>
      <c r="AB453" s="6">
        <f>mgL!AB453/26.982</f>
        <v>0</v>
      </c>
      <c r="AC453" s="6">
        <f>mgL!AC453/(28.086+2*15.999)</f>
        <v>0</v>
      </c>
      <c r="AD453" s="6">
        <f>mgL!AD453/(30.974+4*15.999)</f>
        <v>0</v>
      </c>
      <c r="AE453" s="6">
        <f>mgL!AE453/30.974</f>
        <v>0</v>
      </c>
      <c r="AF453" s="6">
        <f>mgL!AF453/12.011</f>
        <v>0</v>
      </c>
      <c r="AG453" s="6">
        <f>mgL!AG453/18.998</f>
        <v>0</v>
      </c>
      <c r="AH453" s="6">
        <f>mgL!AH453/(32.066+1.008)</f>
        <v>0</v>
      </c>
      <c r="AI453" s="6">
        <f>mgL!AI453/207.2</f>
        <v>0</v>
      </c>
      <c r="AJ453" s="6">
        <f>mgL!AJ453/65.39</f>
        <v>0</v>
      </c>
      <c r="AK453" s="6">
        <f>mgL!AK453/112.411</f>
        <v>0</v>
      </c>
      <c r="AL453" s="10">
        <f>mgL!AL453/(2*15.999)</f>
        <v>0</v>
      </c>
      <c r="AM453" s="10">
        <f>mgL!AM453/(12.011+2*15.999)</f>
        <v>0</v>
      </c>
      <c r="AN453" s="10">
        <f>mgL!AN453/(2*1.008+32.066)</f>
        <v>0</v>
      </c>
      <c r="AO453" s="10">
        <f>mgL!AO453/(12.011+4*1.008)</f>
        <v>0</v>
      </c>
      <c r="AP453" s="11" t="str">
        <f t="shared" ref="AP453:AP503" si="16">CONCATENATE(IF(T453&gt;564.17,"H",IF(T453&gt;282.087,"S",IF(T453&gt;28.21,"b",IF(T453&gt;8.463,"B",IF(T453&gt;4.231,"f",IF(T453&gt;0.846,"F",IF(T453&gt;0.141,"g","G"))))))),IF(U453&lt;=0.5,"*",IF(U453&lt;=1,"0",IF(U453&gt;512,"9",INT(LOG(U453)/LOG(2)+1)))),"-",IF((O453+P453+S453)&gt;(Q453*2+R453*2+10^(-M453)*1000+AB453*3+Z453*2+AA453*2),IF(S453&gt;(O453+P453),"NH4",IF(O453&gt;P453,"Na","K")),IF((R453*2+Q453*2)&gt;(10^(-M453)*1000+AB453*3+Z453*2+AA453*2),IF(R453&gt;Q453,"Ca","Mg"),IF((10^(-M453)*1000+AB453*3)&gt;=(Z453*2+AA453*2),IF((AB453*3)&gt;10^(-M453)*1000,"AL","Fe"),IF(Z453&gt;AA453,"Fe","Mn")))),IF(T453&gt;(W453*2+X453+U453+V453*2),"Cl",IF((U453+V453*2)&gt;(T453+W453*2+X453),IF(U453&gt;V453*2,"HCO3","CO3"),IF((W453*2+X453)&gt;(T453+U453+V453*2),IF((W453*2)&gt;X453,"SO4","NO3"),"MIX"))),IF(ABS((O453+P453+2*Q453)-1.0716*T453)&lt;(0.5),"",IF(((O453+P453+2*Q453)-1.0716*T453)&lt;-0.5,"-","+")))</f>
        <v>G*-FeMIX</v>
      </c>
      <c r="AQ453" s="3">
        <f t="shared" ref="AQ453:AQ503" si="17">ROUND((1.333*ABS(M453-7)+IF(IF(0.67*(W453-0.0232*T453)&gt;0,10*(X453+0.67*(W453-0.0232*T453)),10*X453)&lt;1,0,LN(IF(0.67*(W453-0.0232*T453)&gt;0,10*(X453+0.67*(W453-0.0232*T453)),10*X453))/LN(2)))/(2-2/6),1)</f>
        <v>0</v>
      </c>
    </row>
    <row r="454" spans="1:43" x14ac:dyDescent="0.25">
      <c r="A454" s="3">
        <f>mgL!A454</f>
        <v>451</v>
      </c>
      <c r="B454" s="3">
        <f>mgL!B454</f>
        <v>0</v>
      </c>
      <c r="C454" s="3">
        <f>mgL!C454</f>
        <v>0</v>
      </c>
      <c r="D454" s="3">
        <f>mgL!D454</f>
        <v>0</v>
      </c>
      <c r="E454" s="3">
        <f>mgL!E454</f>
        <v>0</v>
      </c>
      <c r="F454" s="3">
        <f>mgL!F454</f>
        <v>0</v>
      </c>
      <c r="G454" s="3">
        <f>mgL!G454</f>
        <v>0</v>
      </c>
      <c r="H454" s="3">
        <f>mgL!H454</f>
        <v>0</v>
      </c>
      <c r="I454" s="3">
        <f>mgL!I454</f>
        <v>0</v>
      </c>
      <c r="J454" s="3">
        <f>mgL!J454</f>
        <v>0</v>
      </c>
      <c r="K454" s="3">
        <f>mgL!K454</f>
        <v>0</v>
      </c>
      <c r="L454" s="3">
        <f>mgL!L454</f>
        <v>0</v>
      </c>
      <c r="M454" s="3">
        <f>IF(mgL!M454=0,7,mgL!M454)</f>
        <v>7</v>
      </c>
      <c r="N454" s="3">
        <f>IF(mgL!N454&lt;0.1,10,mgL!N454)</f>
        <v>10</v>
      </c>
      <c r="O454" s="4">
        <f>mgL!O454/22.989</f>
        <v>0</v>
      </c>
      <c r="P454" s="4">
        <f>mgL!P454/39.098</f>
        <v>0</v>
      </c>
      <c r="Q454" s="4">
        <f>mgL!Q454/24.305</f>
        <v>0</v>
      </c>
      <c r="R454" s="4">
        <f>mgL!R454/40.078</f>
        <v>0</v>
      </c>
      <c r="S454" s="4">
        <f>mgL!S454/(14.007+4*1.008)</f>
        <v>0</v>
      </c>
      <c r="T454" s="5">
        <f>mgL!T454/35.453</f>
        <v>0</v>
      </c>
      <c r="U454" s="5">
        <f>mgL!U454/(1.008+12.011+3*15.999)</f>
        <v>0</v>
      </c>
      <c r="V454" s="5">
        <f>mgL!V454/(12.011+3*15.999)</f>
        <v>0</v>
      </c>
      <c r="W454" s="5">
        <f>mgL!W454/(32.066+4*15.999)</f>
        <v>0</v>
      </c>
      <c r="X454" s="5">
        <f>mgL!X454/(14.007+3*15.999)</f>
        <v>0</v>
      </c>
      <c r="Y454" s="6">
        <f>mgL!Y454/(14.007+2*15.999)</f>
        <v>0</v>
      </c>
      <c r="Z454" s="6">
        <f>mgL!Z454/55.847</f>
        <v>0</v>
      </c>
      <c r="AA454" s="6">
        <f>mgL!AA454/54.931</f>
        <v>0</v>
      </c>
      <c r="AB454" s="6">
        <f>mgL!AB454/26.982</f>
        <v>0</v>
      </c>
      <c r="AC454" s="6">
        <f>mgL!AC454/(28.086+2*15.999)</f>
        <v>0</v>
      </c>
      <c r="AD454" s="6">
        <f>mgL!AD454/(30.974+4*15.999)</f>
        <v>0</v>
      </c>
      <c r="AE454" s="6">
        <f>mgL!AE454/30.974</f>
        <v>0</v>
      </c>
      <c r="AF454" s="6">
        <f>mgL!AF454/12.011</f>
        <v>0</v>
      </c>
      <c r="AG454" s="6">
        <f>mgL!AG454/18.998</f>
        <v>0</v>
      </c>
      <c r="AH454" s="6">
        <f>mgL!AH454/(32.066+1.008)</f>
        <v>0</v>
      </c>
      <c r="AI454" s="6">
        <f>mgL!AI454/207.2</f>
        <v>0</v>
      </c>
      <c r="AJ454" s="6">
        <f>mgL!AJ454/65.39</f>
        <v>0</v>
      </c>
      <c r="AK454" s="6">
        <f>mgL!AK454/112.411</f>
        <v>0</v>
      </c>
      <c r="AL454" s="10">
        <f>mgL!AL454/(2*15.999)</f>
        <v>0</v>
      </c>
      <c r="AM454" s="10">
        <f>mgL!AM454/(12.011+2*15.999)</f>
        <v>0</v>
      </c>
      <c r="AN454" s="10">
        <f>mgL!AN454/(2*1.008+32.066)</f>
        <v>0</v>
      </c>
      <c r="AO454" s="10">
        <f>mgL!AO454/(12.011+4*1.008)</f>
        <v>0</v>
      </c>
      <c r="AP454" s="11" t="str">
        <f t="shared" si="16"/>
        <v>G*-FeMIX</v>
      </c>
      <c r="AQ454" s="3">
        <f t="shared" si="17"/>
        <v>0</v>
      </c>
    </row>
    <row r="455" spans="1:43" x14ac:dyDescent="0.25">
      <c r="A455" s="3">
        <f>mgL!A455</f>
        <v>452</v>
      </c>
      <c r="B455" s="3">
        <f>mgL!B455</f>
        <v>0</v>
      </c>
      <c r="C455" s="3">
        <f>mgL!C455</f>
        <v>0</v>
      </c>
      <c r="D455" s="3">
        <f>mgL!D455</f>
        <v>0</v>
      </c>
      <c r="E455" s="3">
        <f>mgL!E455</f>
        <v>0</v>
      </c>
      <c r="F455" s="3">
        <f>mgL!F455</f>
        <v>0</v>
      </c>
      <c r="G455" s="3">
        <f>mgL!G455</f>
        <v>0</v>
      </c>
      <c r="H455" s="3">
        <f>mgL!H455</f>
        <v>0</v>
      </c>
      <c r="I455" s="3">
        <f>mgL!I455</f>
        <v>0</v>
      </c>
      <c r="J455" s="3">
        <f>mgL!J455</f>
        <v>0</v>
      </c>
      <c r="K455" s="3">
        <f>mgL!K455</f>
        <v>0</v>
      </c>
      <c r="L455" s="3">
        <f>mgL!L455</f>
        <v>0</v>
      </c>
      <c r="M455" s="3">
        <f>IF(mgL!M455=0,7,mgL!M455)</f>
        <v>7</v>
      </c>
      <c r="N455" s="3">
        <f>IF(mgL!N455&lt;0.1,10,mgL!N455)</f>
        <v>10</v>
      </c>
      <c r="O455" s="4">
        <f>mgL!O455/22.989</f>
        <v>0</v>
      </c>
      <c r="P455" s="4">
        <f>mgL!P455/39.098</f>
        <v>0</v>
      </c>
      <c r="Q455" s="4">
        <f>mgL!Q455/24.305</f>
        <v>0</v>
      </c>
      <c r="R455" s="4">
        <f>mgL!R455/40.078</f>
        <v>0</v>
      </c>
      <c r="S455" s="4">
        <f>mgL!S455/(14.007+4*1.008)</f>
        <v>0</v>
      </c>
      <c r="T455" s="5">
        <f>mgL!T455/35.453</f>
        <v>0</v>
      </c>
      <c r="U455" s="5">
        <f>mgL!U455/(1.008+12.011+3*15.999)</f>
        <v>0</v>
      </c>
      <c r="V455" s="5">
        <f>mgL!V455/(12.011+3*15.999)</f>
        <v>0</v>
      </c>
      <c r="W455" s="5">
        <f>mgL!W455/(32.066+4*15.999)</f>
        <v>0</v>
      </c>
      <c r="X455" s="5">
        <f>mgL!X455/(14.007+3*15.999)</f>
        <v>0</v>
      </c>
      <c r="Y455" s="6">
        <f>mgL!Y455/(14.007+2*15.999)</f>
        <v>0</v>
      </c>
      <c r="Z455" s="6">
        <f>mgL!Z455/55.847</f>
        <v>0</v>
      </c>
      <c r="AA455" s="6">
        <f>mgL!AA455/54.931</f>
        <v>0</v>
      </c>
      <c r="AB455" s="6">
        <f>mgL!AB455/26.982</f>
        <v>0</v>
      </c>
      <c r="AC455" s="6">
        <f>mgL!AC455/(28.086+2*15.999)</f>
        <v>0</v>
      </c>
      <c r="AD455" s="6">
        <f>mgL!AD455/(30.974+4*15.999)</f>
        <v>0</v>
      </c>
      <c r="AE455" s="6">
        <f>mgL!AE455/30.974</f>
        <v>0</v>
      </c>
      <c r="AF455" s="6">
        <f>mgL!AF455/12.011</f>
        <v>0</v>
      </c>
      <c r="AG455" s="6">
        <f>mgL!AG455/18.998</f>
        <v>0</v>
      </c>
      <c r="AH455" s="6">
        <f>mgL!AH455/(32.066+1.008)</f>
        <v>0</v>
      </c>
      <c r="AI455" s="6">
        <f>mgL!AI455/207.2</f>
        <v>0</v>
      </c>
      <c r="AJ455" s="6">
        <f>mgL!AJ455/65.39</f>
        <v>0</v>
      </c>
      <c r="AK455" s="6">
        <f>mgL!AK455/112.411</f>
        <v>0</v>
      </c>
      <c r="AL455" s="10">
        <f>mgL!AL455/(2*15.999)</f>
        <v>0</v>
      </c>
      <c r="AM455" s="10">
        <f>mgL!AM455/(12.011+2*15.999)</f>
        <v>0</v>
      </c>
      <c r="AN455" s="10">
        <f>mgL!AN455/(2*1.008+32.066)</f>
        <v>0</v>
      </c>
      <c r="AO455" s="10">
        <f>mgL!AO455/(12.011+4*1.008)</f>
        <v>0</v>
      </c>
      <c r="AP455" s="11" t="str">
        <f t="shared" si="16"/>
        <v>G*-FeMIX</v>
      </c>
      <c r="AQ455" s="3">
        <f t="shared" si="17"/>
        <v>0</v>
      </c>
    </row>
    <row r="456" spans="1:43" x14ac:dyDescent="0.25">
      <c r="A456" s="3">
        <f>mgL!A456</f>
        <v>453</v>
      </c>
      <c r="B456" s="3">
        <f>mgL!B456</f>
        <v>0</v>
      </c>
      <c r="C456" s="3">
        <f>mgL!C456</f>
        <v>0</v>
      </c>
      <c r="D456" s="3">
        <f>mgL!D456</f>
        <v>0</v>
      </c>
      <c r="E456" s="3">
        <f>mgL!E456</f>
        <v>0</v>
      </c>
      <c r="F456" s="3">
        <f>mgL!F456</f>
        <v>0</v>
      </c>
      <c r="G456" s="3">
        <f>mgL!G456</f>
        <v>0</v>
      </c>
      <c r="H456" s="3">
        <f>mgL!H456</f>
        <v>0</v>
      </c>
      <c r="I456" s="3">
        <f>mgL!I456</f>
        <v>0</v>
      </c>
      <c r="J456" s="3">
        <f>mgL!J456</f>
        <v>0</v>
      </c>
      <c r="K456" s="3">
        <f>mgL!K456</f>
        <v>0</v>
      </c>
      <c r="L456" s="3">
        <f>mgL!L456</f>
        <v>0</v>
      </c>
      <c r="M456" s="3">
        <f>IF(mgL!M456=0,7,mgL!M456)</f>
        <v>7</v>
      </c>
      <c r="N456" s="3">
        <f>IF(mgL!N456&lt;0.1,10,mgL!N456)</f>
        <v>10</v>
      </c>
      <c r="O456" s="4">
        <f>mgL!O456/22.989</f>
        <v>0</v>
      </c>
      <c r="P456" s="4">
        <f>mgL!P456/39.098</f>
        <v>0</v>
      </c>
      <c r="Q456" s="4">
        <f>mgL!Q456/24.305</f>
        <v>0</v>
      </c>
      <c r="R456" s="4">
        <f>mgL!R456/40.078</f>
        <v>0</v>
      </c>
      <c r="S456" s="4">
        <f>mgL!S456/(14.007+4*1.008)</f>
        <v>0</v>
      </c>
      <c r="T456" s="5">
        <f>mgL!T456/35.453</f>
        <v>0</v>
      </c>
      <c r="U456" s="5">
        <f>mgL!U456/(1.008+12.011+3*15.999)</f>
        <v>0</v>
      </c>
      <c r="V456" s="5">
        <f>mgL!V456/(12.011+3*15.999)</f>
        <v>0</v>
      </c>
      <c r="W456" s="5">
        <f>mgL!W456/(32.066+4*15.999)</f>
        <v>0</v>
      </c>
      <c r="X456" s="5">
        <f>mgL!X456/(14.007+3*15.999)</f>
        <v>0</v>
      </c>
      <c r="Y456" s="6">
        <f>mgL!Y456/(14.007+2*15.999)</f>
        <v>0</v>
      </c>
      <c r="Z456" s="6">
        <f>mgL!Z456/55.847</f>
        <v>0</v>
      </c>
      <c r="AA456" s="6">
        <f>mgL!AA456/54.931</f>
        <v>0</v>
      </c>
      <c r="AB456" s="6">
        <f>mgL!AB456/26.982</f>
        <v>0</v>
      </c>
      <c r="AC456" s="6">
        <f>mgL!AC456/(28.086+2*15.999)</f>
        <v>0</v>
      </c>
      <c r="AD456" s="6">
        <f>mgL!AD456/(30.974+4*15.999)</f>
        <v>0</v>
      </c>
      <c r="AE456" s="6">
        <f>mgL!AE456/30.974</f>
        <v>0</v>
      </c>
      <c r="AF456" s="6">
        <f>mgL!AF456/12.011</f>
        <v>0</v>
      </c>
      <c r="AG456" s="6">
        <f>mgL!AG456/18.998</f>
        <v>0</v>
      </c>
      <c r="AH456" s="6">
        <f>mgL!AH456/(32.066+1.008)</f>
        <v>0</v>
      </c>
      <c r="AI456" s="6">
        <f>mgL!AI456/207.2</f>
        <v>0</v>
      </c>
      <c r="AJ456" s="6">
        <f>mgL!AJ456/65.39</f>
        <v>0</v>
      </c>
      <c r="AK456" s="6">
        <f>mgL!AK456/112.411</f>
        <v>0</v>
      </c>
      <c r="AL456" s="10">
        <f>mgL!AL456/(2*15.999)</f>
        <v>0</v>
      </c>
      <c r="AM456" s="10">
        <f>mgL!AM456/(12.011+2*15.999)</f>
        <v>0</v>
      </c>
      <c r="AN456" s="10">
        <f>mgL!AN456/(2*1.008+32.066)</f>
        <v>0</v>
      </c>
      <c r="AO456" s="10">
        <f>mgL!AO456/(12.011+4*1.008)</f>
        <v>0</v>
      </c>
      <c r="AP456" s="11" t="str">
        <f t="shared" si="16"/>
        <v>G*-FeMIX</v>
      </c>
      <c r="AQ456" s="3">
        <f t="shared" si="17"/>
        <v>0</v>
      </c>
    </row>
    <row r="457" spans="1:43" x14ac:dyDescent="0.25">
      <c r="A457" s="3">
        <f>mgL!A457</f>
        <v>454</v>
      </c>
      <c r="B457" s="3">
        <f>mgL!B457</f>
        <v>0</v>
      </c>
      <c r="C457" s="3">
        <f>mgL!C457</f>
        <v>0</v>
      </c>
      <c r="D457" s="3">
        <f>mgL!D457</f>
        <v>0</v>
      </c>
      <c r="E457" s="3">
        <f>mgL!E457</f>
        <v>0</v>
      </c>
      <c r="F457" s="3">
        <f>mgL!F457</f>
        <v>0</v>
      </c>
      <c r="G457" s="3">
        <f>mgL!G457</f>
        <v>0</v>
      </c>
      <c r="H457" s="3">
        <f>mgL!H457</f>
        <v>0</v>
      </c>
      <c r="I457" s="3">
        <f>mgL!I457</f>
        <v>0</v>
      </c>
      <c r="J457" s="3">
        <f>mgL!J457</f>
        <v>0</v>
      </c>
      <c r="K457" s="3">
        <f>mgL!K457</f>
        <v>0</v>
      </c>
      <c r="L457" s="3">
        <f>mgL!L457</f>
        <v>0</v>
      </c>
      <c r="M457" s="3">
        <f>IF(mgL!M457=0,7,mgL!M457)</f>
        <v>7</v>
      </c>
      <c r="N457" s="3">
        <f>IF(mgL!N457&lt;0.1,10,mgL!N457)</f>
        <v>10</v>
      </c>
      <c r="O457" s="4">
        <f>mgL!O457/22.989</f>
        <v>0</v>
      </c>
      <c r="P457" s="4">
        <f>mgL!P457/39.098</f>
        <v>0</v>
      </c>
      <c r="Q457" s="4">
        <f>mgL!Q457/24.305</f>
        <v>0</v>
      </c>
      <c r="R457" s="4">
        <f>mgL!R457/40.078</f>
        <v>0</v>
      </c>
      <c r="S457" s="4">
        <f>mgL!S457/(14.007+4*1.008)</f>
        <v>0</v>
      </c>
      <c r="T457" s="5">
        <f>mgL!T457/35.453</f>
        <v>0</v>
      </c>
      <c r="U457" s="5">
        <f>mgL!U457/(1.008+12.011+3*15.999)</f>
        <v>0</v>
      </c>
      <c r="V457" s="5">
        <f>mgL!V457/(12.011+3*15.999)</f>
        <v>0</v>
      </c>
      <c r="W457" s="5">
        <f>mgL!W457/(32.066+4*15.999)</f>
        <v>0</v>
      </c>
      <c r="X457" s="5">
        <f>mgL!X457/(14.007+3*15.999)</f>
        <v>0</v>
      </c>
      <c r="Y457" s="6">
        <f>mgL!Y457/(14.007+2*15.999)</f>
        <v>0</v>
      </c>
      <c r="Z457" s="6">
        <f>mgL!Z457/55.847</f>
        <v>0</v>
      </c>
      <c r="AA457" s="6">
        <f>mgL!AA457/54.931</f>
        <v>0</v>
      </c>
      <c r="AB457" s="6">
        <f>mgL!AB457/26.982</f>
        <v>0</v>
      </c>
      <c r="AC457" s="6">
        <f>mgL!AC457/(28.086+2*15.999)</f>
        <v>0</v>
      </c>
      <c r="AD457" s="6">
        <f>mgL!AD457/(30.974+4*15.999)</f>
        <v>0</v>
      </c>
      <c r="AE457" s="6">
        <f>mgL!AE457/30.974</f>
        <v>0</v>
      </c>
      <c r="AF457" s="6">
        <f>mgL!AF457/12.011</f>
        <v>0</v>
      </c>
      <c r="AG457" s="6">
        <f>mgL!AG457/18.998</f>
        <v>0</v>
      </c>
      <c r="AH457" s="6">
        <f>mgL!AH457/(32.066+1.008)</f>
        <v>0</v>
      </c>
      <c r="AI457" s="6">
        <f>mgL!AI457/207.2</f>
        <v>0</v>
      </c>
      <c r="AJ457" s="6">
        <f>mgL!AJ457/65.39</f>
        <v>0</v>
      </c>
      <c r="AK457" s="6">
        <f>mgL!AK457/112.411</f>
        <v>0</v>
      </c>
      <c r="AL457" s="10">
        <f>mgL!AL457/(2*15.999)</f>
        <v>0</v>
      </c>
      <c r="AM457" s="10">
        <f>mgL!AM457/(12.011+2*15.999)</f>
        <v>0</v>
      </c>
      <c r="AN457" s="10">
        <f>mgL!AN457/(2*1.008+32.066)</f>
        <v>0</v>
      </c>
      <c r="AO457" s="10">
        <f>mgL!AO457/(12.011+4*1.008)</f>
        <v>0</v>
      </c>
      <c r="AP457" s="11" t="str">
        <f t="shared" si="16"/>
        <v>G*-FeMIX</v>
      </c>
      <c r="AQ457" s="3">
        <f t="shared" si="17"/>
        <v>0</v>
      </c>
    </row>
    <row r="458" spans="1:43" x14ac:dyDescent="0.25">
      <c r="A458" s="3">
        <f>mgL!A458</f>
        <v>455</v>
      </c>
      <c r="B458" s="3">
        <f>mgL!B458</f>
        <v>0</v>
      </c>
      <c r="C458" s="3">
        <f>mgL!C458</f>
        <v>0</v>
      </c>
      <c r="D458" s="3">
        <f>mgL!D458</f>
        <v>0</v>
      </c>
      <c r="E458" s="3">
        <f>mgL!E458</f>
        <v>0</v>
      </c>
      <c r="F458" s="3">
        <f>mgL!F458</f>
        <v>0</v>
      </c>
      <c r="G458" s="3">
        <f>mgL!G458</f>
        <v>0</v>
      </c>
      <c r="H458" s="3">
        <f>mgL!H458</f>
        <v>0</v>
      </c>
      <c r="I458" s="3">
        <f>mgL!I458</f>
        <v>0</v>
      </c>
      <c r="J458" s="3">
        <f>mgL!J458</f>
        <v>0</v>
      </c>
      <c r="K458" s="3">
        <f>mgL!K458</f>
        <v>0</v>
      </c>
      <c r="L458" s="3">
        <f>mgL!L458</f>
        <v>0</v>
      </c>
      <c r="M458" s="3">
        <f>IF(mgL!M458=0,7,mgL!M458)</f>
        <v>7</v>
      </c>
      <c r="N458" s="3">
        <f>IF(mgL!N458&lt;0.1,10,mgL!N458)</f>
        <v>10</v>
      </c>
      <c r="O458" s="4">
        <f>mgL!O458/22.989</f>
        <v>0</v>
      </c>
      <c r="P458" s="4">
        <f>mgL!P458/39.098</f>
        <v>0</v>
      </c>
      <c r="Q458" s="4">
        <f>mgL!Q458/24.305</f>
        <v>0</v>
      </c>
      <c r="R458" s="4">
        <f>mgL!R458/40.078</f>
        <v>0</v>
      </c>
      <c r="S458" s="4">
        <f>mgL!S458/(14.007+4*1.008)</f>
        <v>0</v>
      </c>
      <c r="T458" s="5">
        <f>mgL!T458/35.453</f>
        <v>0</v>
      </c>
      <c r="U458" s="5">
        <f>mgL!U458/(1.008+12.011+3*15.999)</f>
        <v>0</v>
      </c>
      <c r="V458" s="5">
        <f>mgL!V458/(12.011+3*15.999)</f>
        <v>0</v>
      </c>
      <c r="W458" s="5">
        <f>mgL!W458/(32.066+4*15.999)</f>
        <v>0</v>
      </c>
      <c r="X458" s="5">
        <f>mgL!X458/(14.007+3*15.999)</f>
        <v>0</v>
      </c>
      <c r="Y458" s="6">
        <f>mgL!Y458/(14.007+2*15.999)</f>
        <v>0</v>
      </c>
      <c r="Z458" s="6">
        <f>mgL!Z458/55.847</f>
        <v>0</v>
      </c>
      <c r="AA458" s="6">
        <f>mgL!AA458/54.931</f>
        <v>0</v>
      </c>
      <c r="AB458" s="6">
        <f>mgL!AB458/26.982</f>
        <v>0</v>
      </c>
      <c r="AC458" s="6">
        <f>mgL!AC458/(28.086+2*15.999)</f>
        <v>0</v>
      </c>
      <c r="AD458" s="6">
        <f>mgL!AD458/(30.974+4*15.999)</f>
        <v>0</v>
      </c>
      <c r="AE458" s="6">
        <f>mgL!AE458/30.974</f>
        <v>0</v>
      </c>
      <c r="AF458" s="6">
        <f>mgL!AF458/12.011</f>
        <v>0</v>
      </c>
      <c r="AG458" s="6">
        <f>mgL!AG458/18.998</f>
        <v>0</v>
      </c>
      <c r="AH458" s="6">
        <f>mgL!AH458/(32.066+1.008)</f>
        <v>0</v>
      </c>
      <c r="AI458" s="6">
        <f>mgL!AI458/207.2</f>
        <v>0</v>
      </c>
      <c r="AJ458" s="6">
        <f>mgL!AJ458/65.39</f>
        <v>0</v>
      </c>
      <c r="AK458" s="6">
        <f>mgL!AK458/112.411</f>
        <v>0</v>
      </c>
      <c r="AL458" s="10">
        <f>mgL!AL458/(2*15.999)</f>
        <v>0</v>
      </c>
      <c r="AM458" s="10">
        <f>mgL!AM458/(12.011+2*15.999)</f>
        <v>0</v>
      </c>
      <c r="AN458" s="10">
        <f>mgL!AN458/(2*1.008+32.066)</f>
        <v>0</v>
      </c>
      <c r="AO458" s="10">
        <f>mgL!AO458/(12.011+4*1.008)</f>
        <v>0</v>
      </c>
      <c r="AP458" s="11" t="str">
        <f t="shared" si="16"/>
        <v>G*-FeMIX</v>
      </c>
      <c r="AQ458" s="3">
        <f t="shared" si="17"/>
        <v>0</v>
      </c>
    </row>
    <row r="459" spans="1:43" x14ac:dyDescent="0.25">
      <c r="A459" s="3">
        <f>mgL!A459</f>
        <v>456</v>
      </c>
      <c r="B459" s="3">
        <f>mgL!B459</f>
        <v>0</v>
      </c>
      <c r="C459" s="3">
        <f>mgL!C459</f>
        <v>0</v>
      </c>
      <c r="D459" s="3">
        <f>mgL!D459</f>
        <v>0</v>
      </c>
      <c r="E459" s="3">
        <f>mgL!E459</f>
        <v>0</v>
      </c>
      <c r="F459" s="3">
        <f>mgL!F459</f>
        <v>0</v>
      </c>
      <c r="G459" s="3">
        <f>mgL!G459</f>
        <v>0</v>
      </c>
      <c r="H459" s="3">
        <f>mgL!H459</f>
        <v>0</v>
      </c>
      <c r="I459" s="3">
        <f>mgL!I459</f>
        <v>0</v>
      </c>
      <c r="J459" s="3">
        <f>mgL!J459</f>
        <v>0</v>
      </c>
      <c r="K459" s="3">
        <f>mgL!K459</f>
        <v>0</v>
      </c>
      <c r="L459" s="3">
        <f>mgL!L459</f>
        <v>0</v>
      </c>
      <c r="M459" s="3">
        <f>IF(mgL!M459=0,7,mgL!M459)</f>
        <v>7</v>
      </c>
      <c r="N459" s="3">
        <f>IF(mgL!N459&lt;0.1,10,mgL!N459)</f>
        <v>10</v>
      </c>
      <c r="O459" s="4">
        <f>mgL!O459/22.989</f>
        <v>0</v>
      </c>
      <c r="P459" s="4">
        <f>mgL!P459/39.098</f>
        <v>0</v>
      </c>
      <c r="Q459" s="4">
        <f>mgL!Q459/24.305</f>
        <v>0</v>
      </c>
      <c r="R459" s="4">
        <f>mgL!R459/40.078</f>
        <v>0</v>
      </c>
      <c r="S459" s="4">
        <f>mgL!S459/(14.007+4*1.008)</f>
        <v>0</v>
      </c>
      <c r="T459" s="5">
        <f>mgL!T459/35.453</f>
        <v>0</v>
      </c>
      <c r="U459" s="5">
        <f>mgL!U459/(1.008+12.011+3*15.999)</f>
        <v>0</v>
      </c>
      <c r="V459" s="5">
        <f>mgL!V459/(12.011+3*15.999)</f>
        <v>0</v>
      </c>
      <c r="W459" s="5">
        <f>mgL!W459/(32.066+4*15.999)</f>
        <v>0</v>
      </c>
      <c r="X459" s="5">
        <f>mgL!X459/(14.007+3*15.999)</f>
        <v>0</v>
      </c>
      <c r="Y459" s="6">
        <f>mgL!Y459/(14.007+2*15.999)</f>
        <v>0</v>
      </c>
      <c r="Z459" s="6">
        <f>mgL!Z459/55.847</f>
        <v>0</v>
      </c>
      <c r="AA459" s="6">
        <f>mgL!AA459/54.931</f>
        <v>0</v>
      </c>
      <c r="AB459" s="6">
        <f>mgL!AB459/26.982</f>
        <v>0</v>
      </c>
      <c r="AC459" s="6">
        <f>mgL!AC459/(28.086+2*15.999)</f>
        <v>0</v>
      </c>
      <c r="AD459" s="6">
        <f>mgL!AD459/(30.974+4*15.999)</f>
        <v>0</v>
      </c>
      <c r="AE459" s="6">
        <f>mgL!AE459/30.974</f>
        <v>0</v>
      </c>
      <c r="AF459" s="6">
        <f>mgL!AF459/12.011</f>
        <v>0</v>
      </c>
      <c r="AG459" s="6">
        <f>mgL!AG459/18.998</f>
        <v>0</v>
      </c>
      <c r="AH459" s="6">
        <f>mgL!AH459/(32.066+1.008)</f>
        <v>0</v>
      </c>
      <c r="AI459" s="6">
        <f>mgL!AI459/207.2</f>
        <v>0</v>
      </c>
      <c r="AJ459" s="6">
        <f>mgL!AJ459/65.39</f>
        <v>0</v>
      </c>
      <c r="AK459" s="6">
        <f>mgL!AK459/112.411</f>
        <v>0</v>
      </c>
      <c r="AL459" s="10">
        <f>mgL!AL459/(2*15.999)</f>
        <v>0</v>
      </c>
      <c r="AM459" s="10">
        <f>mgL!AM459/(12.011+2*15.999)</f>
        <v>0</v>
      </c>
      <c r="AN459" s="10">
        <f>mgL!AN459/(2*1.008+32.066)</f>
        <v>0</v>
      </c>
      <c r="AO459" s="10">
        <f>mgL!AO459/(12.011+4*1.008)</f>
        <v>0</v>
      </c>
      <c r="AP459" s="11" t="str">
        <f t="shared" si="16"/>
        <v>G*-FeMIX</v>
      </c>
      <c r="AQ459" s="3">
        <f t="shared" si="17"/>
        <v>0</v>
      </c>
    </row>
    <row r="460" spans="1:43" x14ac:dyDescent="0.25">
      <c r="A460" s="3">
        <f>mgL!A460</f>
        <v>457</v>
      </c>
      <c r="B460" s="3">
        <f>mgL!B460</f>
        <v>0</v>
      </c>
      <c r="C460" s="3">
        <f>mgL!C460</f>
        <v>0</v>
      </c>
      <c r="D460" s="3">
        <f>mgL!D460</f>
        <v>0</v>
      </c>
      <c r="E460" s="3">
        <f>mgL!E460</f>
        <v>0</v>
      </c>
      <c r="F460" s="3">
        <f>mgL!F460</f>
        <v>0</v>
      </c>
      <c r="G460" s="3">
        <f>mgL!G460</f>
        <v>0</v>
      </c>
      <c r="H460" s="3">
        <f>mgL!H460</f>
        <v>0</v>
      </c>
      <c r="I460" s="3">
        <f>mgL!I460</f>
        <v>0</v>
      </c>
      <c r="J460" s="3">
        <f>mgL!J460</f>
        <v>0</v>
      </c>
      <c r="K460" s="3">
        <f>mgL!K460</f>
        <v>0</v>
      </c>
      <c r="L460" s="3">
        <f>mgL!L460</f>
        <v>0</v>
      </c>
      <c r="M460" s="3">
        <f>IF(mgL!M460=0,7,mgL!M460)</f>
        <v>7</v>
      </c>
      <c r="N460" s="3">
        <f>IF(mgL!N460&lt;0.1,10,mgL!N460)</f>
        <v>10</v>
      </c>
      <c r="O460" s="4">
        <f>mgL!O460/22.989</f>
        <v>0</v>
      </c>
      <c r="P460" s="4">
        <f>mgL!P460/39.098</f>
        <v>0</v>
      </c>
      <c r="Q460" s="4">
        <f>mgL!Q460/24.305</f>
        <v>0</v>
      </c>
      <c r="R460" s="4">
        <f>mgL!R460/40.078</f>
        <v>0</v>
      </c>
      <c r="S460" s="4">
        <f>mgL!S460/(14.007+4*1.008)</f>
        <v>0</v>
      </c>
      <c r="T460" s="5">
        <f>mgL!T460/35.453</f>
        <v>0</v>
      </c>
      <c r="U460" s="5">
        <f>mgL!U460/(1.008+12.011+3*15.999)</f>
        <v>0</v>
      </c>
      <c r="V460" s="5">
        <f>mgL!V460/(12.011+3*15.999)</f>
        <v>0</v>
      </c>
      <c r="W460" s="5">
        <f>mgL!W460/(32.066+4*15.999)</f>
        <v>0</v>
      </c>
      <c r="X460" s="5">
        <f>mgL!X460/(14.007+3*15.999)</f>
        <v>0</v>
      </c>
      <c r="Y460" s="6">
        <f>mgL!Y460/(14.007+2*15.999)</f>
        <v>0</v>
      </c>
      <c r="Z460" s="6">
        <f>mgL!Z460/55.847</f>
        <v>0</v>
      </c>
      <c r="AA460" s="6">
        <f>mgL!AA460/54.931</f>
        <v>0</v>
      </c>
      <c r="AB460" s="6">
        <f>mgL!AB460/26.982</f>
        <v>0</v>
      </c>
      <c r="AC460" s="6">
        <f>mgL!AC460/(28.086+2*15.999)</f>
        <v>0</v>
      </c>
      <c r="AD460" s="6">
        <f>mgL!AD460/(30.974+4*15.999)</f>
        <v>0</v>
      </c>
      <c r="AE460" s="6">
        <f>mgL!AE460/30.974</f>
        <v>0</v>
      </c>
      <c r="AF460" s="6">
        <f>mgL!AF460/12.011</f>
        <v>0</v>
      </c>
      <c r="AG460" s="6">
        <f>mgL!AG460/18.998</f>
        <v>0</v>
      </c>
      <c r="AH460" s="6">
        <f>mgL!AH460/(32.066+1.008)</f>
        <v>0</v>
      </c>
      <c r="AI460" s="6">
        <f>mgL!AI460/207.2</f>
        <v>0</v>
      </c>
      <c r="AJ460" s="6">
        <f>mgL!AJ460/65.39</f>
        <v>0</v>
      </c>
      <c r="AK460" s="6">
        <f>mgL!AK460/112.411</f>
        <v>0</v>
      </c>
      <c r="AL460" s="10">
        <f>mgL!AL460/(2*15.999)</f>
        <v>0</v>
      </c>
      <c r="AM460" s="10">
        <f>mgL!AM460/(12.011+2*15.999)</f>
        <v>0</v>
      </c>
      <c r="AN460" s="10">
        <f>mgL!AN460/(2*1.008+32.066)</f>
        <v>0</v>
      </c>
      <c r="AO460" s="10">
        <f>mgL!AO460/(12.011+4*1.008)</f>
        <v>0</v>
      </c>
      <c r="AP460" s="11" t="str">
        <f t="shared" si="16"/>
        <v>G*-FeMIX</v>
      </c>
      <c r="AQ460" s="3">
        <f t="shared" si="17"/>
        <v>0</v>
      </c>
    </row>
    <row r="461" spans="1:43" x14ac:dyDescent="0.25">
      <c r="A461" s="3">
        <f>mgL!A461</f>
        <v>458</v>
      </c>
      <c r="B461" s="3">
        <f>mgL!B461</f>
        <v>0</v>
      </c>
      <c r="C461" s="3">
        <f>mgL!C461</f>
        <v>0</v>
      </c>
      <c r="D461" s="3">
        <f>mgL!D461</f>
        <v>0</v>
      </c>
      <c r="E461" s="3">
        <f>mgL!E461</f>
        <v>0</v>
      </c>
      <c r="F461" s="3">
        <f>mgL!F461</f>
        <v>0</v>
      </c>
      <c r="G461" s="3">
        <f>mgL!G461</f>
        <v>0</v>
      </c>
      <c r="H461" s="3">
        <f>mgL!H461</f>
        <v>0</v>
      </c>
      <c r="I461" s="3">
        <f>mgL!I461</f>
        <v>0</v>
      </c>
      <c r="J461" s="3">
        <f>mgL!J461</f>
        <v>0</v>
      </c>
      <c r="K461" s="3">
        <f>mgL!K461</f>
        <v>0</v>
      </c>
      <c r="L461" s="3">
        <f>mgL!L461</f>
        <v>0</v>
      </c>
      <c r="M461" s="3">
        <f>IF(mgL!M461=0,7,mgL!M461)</f>
        <v>7</v>
      </c>
      <c r="N461" s="3">
        <f>IF(mgL!N461&lt;0.1,10,mgL!N461)</f>
        <v>10</v>
      </c>
      <c r="O461" s="4">
        <f>mgL!O461/22.989</f>
        <v>0</v>
      </c>
      <c r="P461" s="4">
        <f>mgL!P461/39.098</f>
        <v>0</v>
      </c>
      <c r="Q461" s="4">
        <f>mgL!Q461/24.305</f>
        <v>0</v>
      </c>
      <c r="R461" s="4">
        <f>mgL!R461/40.078</f>
        <v>0</v>
      </c>
      <c r="S461" s="4">
        <f>mgL!S461/(14.007+4*1.008)</f>
        <v>0</v>
      </c>
      <c r="T461" s="5">
        <f>mgL!T461/35.453</f>
        <v>0</v>
      </c>
      <c r="U461" s="5">
        <f>mgL!U461/(1.008+12.011+3*15.999)</f>
        <v>0</v>
      </c>
      <c r="V461" s="5">
        <f>mgL!V461/(12.011+3*15.999)</f>
        <v>0</v>
      </c>
      <c r="W461" s="5">
        <f>mgL!W461/(32.066+4*15.999)</f>
        <v>0</v>
      </c>
      <c r="X461" s="5">
        <f>mgL!X461/(14.007+3*15.999)</f>
        <v>0</v>
      </c>
      <c r="Y461" s="6">
        <f>mgL!Y461/(14.007+2*15.999)</f>
        <v>0</v>
      </c>
      <c r="Z461" s="6">
        <f>mgL!Z461/55.847</f>
        <v>0</v>
      </c>
      <c r="AA461" s="6">
        <f>mgL!AA461/54.931</f>
        <v>0</v>
      </c>
      <c r="AB461" s="6">
        <f>mgL!AB461/26.982</f>
        <v>0</v>
      </c>
      <c r="AC461" s="6">
        <f>mgL!AC461/(28.086+2*15.999)</f>
        <v>0</v>
      </c>
      <c r="AD461" s="6">
        <f>mgL!AD461/(30.974+4*15.999)</f>
        <v>0</v>
      </c>
      <c r="AE461" s="6">
        <f>mgL!AE461/30.974</f>
        <v>0</v>
      </c>
      <c r="AF461" s="6">
        <f>mgL!AF461/12.011</f>
        <v>0</v>
      </c>
      <c r="AG461" s="6">
        <f>mgL!AG461/18.998</f>
        <v>0</v>
      </c>
      <c r="AH461" s="6">
        <f>mgL!AH461/(32.066+1.008)</f>
        <v>0</v>
      </c>
      <c r="AI461" s="6">
        <f>mgL!AI461/207.2</f>
        <v>0</v>
      </c>
      <c r="AJ461" s="6">
        <f>mgL!AJ461/65.39</f>
        <v>0</v>
      </c>
      <c r="AK461" s="6">
        <f>mgL!AK461/112.411</f>
        <v>0</v>
      </c>
      <c r="AL461" s="10">
        <f>mgL!AL461/(2*15.999)</f>
        <v>0</v>
      </c>
      <c r="AM461" s="10">
        <f>mgL!AM461/(12.011+2*15.999)</f>
        <v>0</v>
      </c>
      <c r="AN461" s="10">
        <f>mgL!AN461/(2*1.008+32.066)</f>
        <v>0</v>
      </c>
      <c r="AO461" s="10">
        <f>mgL!AO461/(12.011+4*1.008)</f>
        <v>0</v>
      </c>
      <c r="AP461" s="11" t="str">
        <f t="shared" si="16"/>
        <v>G*-FeMIX</v>
      </c>
      <c r="AQ461" s="3">
        <f t="shared" si="17"/>
        <v>0</v>
      </c>
    </row>
    <row r="462" spans="1:43" x14ac:dyDescent="0.25">
      <c r="A462" s="3">
        <f>mgL!A462</f>
        <v>459</v>
      </c>
      <c r="B462" s="3">
        <f>mgL!B462</f>
        <v>0</v>
      </c>
      <c r="C462" s="3">
        <f>mgL!C462</f>
        <v>0</v>
      </c>
      <c r="D462" s="3">
        <f>mgL!D462</f>
        <v>0</v>
      </c>
      <c r="E462" s="3">
        <f>mgL!E462</f>
        <v>0</v>
      </c>
      <c r="F462" s="3">
        <f>mgL!F462</f>
        <v>0</v>
      </c>
      <c r="G462" s="3">
        <f>mgL!G462</f>
        <v>0</v>
      </c>
      <c r="H462" s="3">
        <f>mgL!H462</f>
        <v>0</v>
      </c>
      <c r="I462" s="3">
        <f>mgL!I462</f>
        <v>0</v>
      </c>
      <c r="J462" s="3">
        <f>mgL!J462</f>
        <v>0</v>
      </c>
      <c r="K462" s="3">
        <f>mgL!K462</f>
        <v>0</v>
      </c>
      <c r="L462" s="3">
        <f>mgL!L462</f>
        <v>0</v>
      </c>
      <c r="M462" s="3">
        <f>IF(mgL!M462=0,7,mgL!M462)</f>
        <v>7</v>
      </c>
      <c r="N462" s="3">
        <f>IF(mgL!N462&lt;0.1,10,mgL!N462)</f>
        <v>10</v>
      </c>
      <c r="O462" s="4">
        <f>mgL!O462/22.989</f>
        <v>0</v>
      </c>
      <c r="P462" s="4">
        <f>mgL!P462/39.098</f>
        <v>0</v>
      </c>
      <c r="Q462" s="4">
        <f>mgL!Q462/24.305</f>
        <v>0</v>
      </c>
      <c r="R462" s="4">
        <f>mgL!R462/40.078</f>
        <v>0</v>
      </c>
      <c r="S462" s="4">
        <f>mgL!S462/(14.007+4*1.008)</f>
        <v>0</v>
      </c>
      <c r="T462" s="5">
        <f>mgL!T462/35.453</f>
        <v>0</v>
      </c>
      <c r="U462" s="5">
        <f>mgL!U462/(1.008+12.011+3*15.999)</f>
        <v>0</v>
      </c>
      <c r="V462" s="5">
        <f>mgL!V462/(12.011+3*15.999)</f>
        <v>0</v>
      </c>
      <c r="W462" s="5">
        <f>mgL!W462/(32.066+4*15.999)</f>
        <v>0</v>
      </c>
      <c r="X462" s="5">
        <f>mgL!X462/(14.007+3*15.999)</f>
        <v>0</v>
      </c>
      <c r="Y462" s="6">
        <f>mgL!Y462/(14.007+2*15.999)</f>
        <v>0</v>
      </c>
      <c r="Z462" s="6">
        <f>mgL!Z462/55.847</f>
        <v>0</v>
      </c>
      <c r="AA462" s="6">
        <f>mgL!AA462/54.931</f>
        <v>0</v>
      </c>
      <c r="AB462" s="6">
        <f>mgL!AB462/26.982</f>
        <v>0</v>
      </c>
      <c r="AC462" s="6">
        <f>mgL!AC462/(28.086+2*15.999)</f>
        <v>0</v>
      </c>
      <c r="AD462" s="6">
        <f>mgL!AD462/(30.974+4*15.999)</f>
        <v>0</v>
      </c>
      <c r="AE462" s="6">
        <f>mgL!AE462/30.974</f>
        <v>0</v>
      </c>
      <c r="AF462" s="6">
        <f>mgL!AF462/12.011</f>
        <v>0</v>
      </c>
      <c r="AG462" s="6">
        <f>mgL!AG462/18.998</f>
        <v>0</v>
      </c>
      <c r="AH462" s="6">
        <f>mgL!AH462/(32.066+1.008)</f>
        <v>0</v>
      </c>
      <c r="AI462" s="6">
        <f>mgL!AI462/207.2</f>
        <v>0</v>
      </c>
      <c r="AJ462" s="6">
        <f>mgL!AJ462/65.39</f>
        <v>0</v>
      </c>
      <c r="AK462" s="6">
        <f>mgL!AK462/112.411</f>
        <v>0</v>
      </c>
      <c r="AL462" s="10">
        <f>mgL!AL462/(2*15.999)</f>
        <v>0</v>
      </c>
      <c r="AM462" s="10">
        <f>mgL!AM462/(12.011+2*15.999)</f>
        <v>0</v>
      </c>
      <c r="AN462" s="10">
        <f>mgL!AN462/(2*1.008+32.066)</f>
        <v>0</v>
      </c>
      <c r="AO462" s="10">
        <f>mgL!AO462/(12.011+4*1.008)</f>
        <v>0</v>
      </c>
      <c r="AP462" s="11" t="str">
        <f t="shared" si="16"/>
        <v>G*-FeMIX</v>
      </c>
      <c r="AQ462" s="3">
        <f t="shared" si="17"/>
        <v>0</v>
      </c>
    </row>
    <row r="463" spans="1:43" x14ac:dyDescent="0.25">
      <c r="A463" s="3">
        <f>mgL!A463</f>
        <v>460</v>
      </c>
      <c r="B463" s="3">
        <f>mgL!B463</f>
        <v>0</v>
      </c>
      <c r="C463" s="3">
        <f>mgL!C463</f>
        <v>0</v>
      </c>
      <c r="D463" s="3">
        <f>mgL!D463</f>
        <v>0</v>
      </c>
      <c r="E463" s="3">
        <f>mgL!E463</f>
        <v>0</v>
      </c>
      <c r="F463" s="3">
        <f>mgL!F463</f>
        <v>0</v>
      </c>
      <c r="G463" s="3">
        <f>mgL!G463</f>
        <v>0</v>
      </c>
      <c r="H463" s="3">
        <f>mgL!H463</f>
        <v>0</v>
      </c>
      <c r="I463" s="3">
        <f>mgL!I463</f>
        <v>0</v>
      </c>
      <c r="J463" s="3">
        <f>mgL!J463</f>
        <v>0</v>
      </c>
      <c r="K463" s="3">
        <f>mgL!K463</f>
        <v>0</v>
      </c>
      <c r="L463" s="3">
        <f>mgL!L463</f>
        <v>0</v>
      </c>
      <c r="M463" s="3">
        <f>IF(mgL!M463=0,7,mgL!M463)</f>
        <v>7</v>
      </c>
      <c r="N463" s="3">
        <f>IF(mgL!N463&lt;0.1,10,mgL!N463)</f>
        <v>10</v>
      </c>
      <c r="O463" s="4">
        <f>mgL!O463/22.989</f>
        <v>0</v>
      </c>
      <c r="P463" s="4">
        <f>mgL!P463/39.098</f>
        <v>0</v>
      </c>
      <c r="Q463" s="4">
        <f>mgL!Q463/24.305</f>
        <v>0</v>
      </c>
      <c r="R463" s="4">
        <f>mgL!R463/40.078</f>
        <v>0</v>
      </c>
      <c r="S463" s="4">
        <f>mgL!S463/(14.007+4*1.008)</f>
        <v>0</v>
      </c>
      <c r="T463" s="5">
        <f>mgL!T463/35.453</f>
        <v>0</v>
      </c>
      <c r="U463" s="5">
        <f>mgL!U463/(1.008+12.011+3*15.999)</f>
        <v>0</v>
      </c>
      <c r="V463" s="5">
        <f>mgL!V463/(12.011+3*15.999)</f>
        <v>0</v>
      </c>
      <c r="W463" s="5">
        <f>mgL!W463/(32.066+4*15.999)</f>
        <v>0</v>
      </c>
      <c r="X463" s="5">
        <f>mgL!X463/(14.007+3*15.999)</f>
        <v>0</v>
      </c>
      <c r="Y463" s="6">
        <f>mgL!Y463/(14.007+2*15.999)</f>
        <v>0</v>
      </c>
      <c r="Z463" s="6">
        <f>mgL!Z463/55.847</f>
        <v>0</v>
      </c>
      <c r="AA463" s="6">
        <f>mgL!AA463/54.931</f>
        <v>0</v>
      </c>
      <c r="AB463" s="6">
        <f>mgL!AB463/26.982</f>
        <v>0</v>
      </c>
      <c r="AC463" s="6">
        <f>mgL!AC463/(28.086+2*15.999)</f>
        <v>0</v>
      </c>
      <c r="AD463" s="6">
        <f>mgL!AD463/(30.974+4*15.999)</f>
        <v>0</v>
      </c>
      <c r="AE463" s="6">
        <f>mgL!AE463/30.974</f>
        <v>0</v>
      </c>
      <c r="AF463" s="6">
        <f>mgL!AF463/12.011</f>
        <v>0</v>
      </c>
      <c r="AG463" s="6">
        <f>mgL!AG463/18.998</f>
        <v>0</v>
      </c>
      <c r="AH463" s="6">
        <f>mgL!AH463/(32.066+1.008)</f>
        <v>0</v>
      </c>
      <c r="AI463" s="6">
        <f>mgL!AI463/207.2</f>
        <v>0</v>
      </c>
      <c r="AJ463" s="6">
        <f>mgL!AJ463/65.39</f>
        <v>0</v>
      </c>
      <c r="AK463" s="6">
        <f>mgL!AK463/112.411</f>
        <v>0</v>
      </c>
      <c r="AL463" s="10">
        <f>mgL!AL463/(2*15.999)</f>
        <v>0</v>
      </c>
      <c r="AM463" s="10">
        <f>mgL!AM463/(12.011+2*15.999)</f>
        <v>0</v>
      </c>
      <c r="AN463" s="10">
        <f>mgL!AN463/(2*1.008+32.066)</f>
        <v>0</v>
      </c>
      <c r="AO463" s="10">
        <f>mgL!AO463/(12.011+4*1.008)</f>
        <v>0</v>
      </c>
      <c r="AP463" s="11" t="str">
        <f t="shared" si="16"/>
        <v>G*-FeMIX</v>
      </c>
      <c r="AQ463" s="3">
        <f t="shared" si="17"/>
        <v>0</v>
      </c>
    </row>
    <row r="464" spans="1:43" x14ac:dyDescent="0.25">
      <c r="A464" s="3">
        <f>mgL!A464</f>
        <v>461</v>
      </c>
      <c r="B464" s="3">
        <f>mgL!B464</f>
        <v>0</v>
      </c>
      <c r="C464" s="3">
        <f>mgL!C464</f>
        <v>0</v>
      </c>
      <c r="D464" s="3">
        <f>mgL!D464</f>
        <v>0</v>
      </c>
      <c r="E464" s="3">
        <f>mgL!E464</f>
        <v>0</v>
      </c>
      <c r="F464" s="3">
        <f>mgL!F464</f>
        <v>0</v>
      </c>
      <c r="G464" s="3">
        <f>mgL!G464</f>
        <v>0</v>
      </c>
      <c r="H464" s="3">
        <f>mgL!H464</f>
        <v>0</v>
      </c>
      <c r="I464" s="3">
        <f>mgL!I464</f>
        <v>0</v>
      </c>
      <c r="J464" s="3">
        <f>mgL!J464</f>
        <v>0</v>
      </c>
      <c r="K464" s="3">
        <f>mgL!K464</f>
        <v>0</v>
      </c>
      <c r="L464" s="3">
        <f>mgL!L464</f>
        <v>0</v>
      </c>
      <c r="M464" s="3">
        <f>IF(mgL!M464=0,7,mgL!M464)</f>
        <v>7</v>
      </c>
      <c r="N464" s="3">
        <f>IF(mgL!N464&lt;0.1,10,mgL!N464)</f>
        <v>10</v>
      </c>
      <c r="O464" s="4">
        <f>mgL!O464/22.989</f>
        <v>0</v>
      </c>
      <c r="P464" s="4">
        <f>mgL!P464/39.098</f>
        <v>0</v>
      </c>
      <c r="Q464" s="4">
        <f>mgL!Q464/24.305</f>
        <v>0</v>
      </c>
      <c r="R464" s="4">
        <f>mgL!R464/40.078</f>
        <v>0</v>
      </c>
      <c r="S464" s="4">
        <f>mgL!S464/(14.007+4*1.008)</f>
        <v>0</v>
      </c>
      <c r="T464" s="5">
        <f>mgL!T464/35.453</f>
        <v>0</v>
      </c>
      <c r="U464" s="5">
        <f>mgL!U464/(1.008+12.011+3*15.999)</f>
        <v>0</v>
      </c>
      <c r="V464" s="5">
        <f>mgL!V464/(12.011+3*15.999)</f>
        <v>0</v>
      </c>
      <c r="W464" s="5">
        <f>mgL!W464/(32.066+4*15.999)</f>
        <v>0</v>
      </c>
      <c r="X464" s="5">
        <f>mgL!X464/(14.007+3*15.999)</f>
        <v>0</v>
      </c>
      <c r="Y464" s="6">
        <f>mgL!Y464/(14.007+2*15.999)</f>
        <v>0</v>
      </c>
      <c r="Z464" s="6">
        <f>mgL!Z464/55.847</f>
        <v>0</v>
      </c>
      <c r="AA464" s="6">
        <f>mgL!AA464/54.931</f>
        <v>0</v>
      </c>
      <c r="AB464" s="6">
        <f>mgL!AB464/26.982</f>
        <v>0</v>
      </c>
      <c r="AC464" s="6">
        <f>mgL!AC464/(28.086+2*15.999)</f>
        <v>0</v>
      </c>
      <c r="AD464" s="6">
        <f>mgL!AD464/(30.974+4*15.999)</f>
        <v>0</v>
      </c>
      <c r="AE464" s="6">
        <f>mgL!AE464/30.974</f>
        <v>0</v>
      </c>
      <c r="AF464" s="6">
        <f>mgL!AF464/12.011</f>
        <v>0</v>
      </c>
      <c r="AG464" s="6">
        <f>mgL!AG464/18.998</f>
        <v>0</v>
      </c>
      <c r="AH464" s="6">
        <f>mgL!AH464/(32.066+1.008)</f>
        <v>0</v>
      </c>
      <c r="AI464" s="6">
        <f>mgL!AI464/207.2</f>
        <v>0</v>
      </c>
      <c r="AJ464" s="6">
        <f>mgL!AJ464/65.39</f>
        <v>0</v>
      </c>
      <c r="AK464" s="6">
        <f>mgL!AK464/112.411</f>
        <v>0</v>
      </c>
      <c r="AL464" s="10">
        <f>mgL!AL464/(2*15.999)</f>
        <v>0</v>
      </c>
      <c r="AM464" s="10">
        <f>mgL!AM464/(12.011+2*15.999)</f>
        <v>0</v>
      </c>
      <c r="AN464" s="10">
        <f>mgL!AN464/(2*1.008+32.066)</f>
        <v>0</v>
      </c>
      <c r="AO464" s="10">
        <f>mgL!AO464/(12.011+4*1.008)</f>
        <v>0</v>
      </c>
      <c r="AP464" s="11" t="str">
        <f t="shared" si="16"/>
        <v>G*-FeMIX</v>
      </c>
      <c r="AQ464" s="3">
        <f t="shared" si="17"/>
        <v>0</v>
      </c>
    </row>
    <row r="465" spans="1:43" x14ac:dyDescent="0.25">
      <c r="A465" s="3">
        <f>mgL!A465</f>
        <v>462</v>
      </c>
      <c r="B465" s="3">
        <f>mgL!B465</f>
        <v>0</v>
      </c>
      <c r="C465" s="3">
        <f>mgL!C465</f>
        <v>0</v>
      </c>
      <c r="D465" s="3">
        <f>mgL!D465</f>
        <v>0</v>
      </c>
      <c r="E465" s="3">
        <f>mgL!E465</f>
        <v>0</v>
      </c>
      <c r="F465" s="3">
        <f>mgL!F465</f>
        <v>0</v>
      </c>
      <c r="G465" s="3">
        <f>mgL!G465</f>
        <v>0</v>
      </c>
      <c r="H465" s="3">
        <f>mgL!H465</f>
        <v>0</v>
      </c>
      <c r="I465" s="3">
        <f>mgL!I465</f>
        <v>0</v>
      </c>
      <c r="J465" s="3">
        <f>mgL!J465</f>
        <v>0</v>
      </c>
      <c r="K465" s="3">
        <f>mgL!K465</f>
        <v>0</v>
      </c>
      <c r="L465" s="3">
        <f>mgL!L465</f>
        <v>0</v>
      </c>
      <c r="M465" s="3">
        <f>IF(mgL!M465=0,7,mgL!M465)</f>
        <v>7</v>
      </c>
      <c r="N465" s="3">
        <f>IF(mgL!N465&lt;0.1,10,mgL!N465)</f>
        <v>10</v>
      </c>
      <c r="O465" s="4">
        <f>mgL!O465/22.989</f>
        <v>0</v>
      </c>
      <c r="P465" s="4">
        <f>mgL!P465/39.098</f>
        <v>0</v>
      </c>
      <c r="Q465" s="4">
        <f>mgL!Q465/24.305</f>
        <v>0</v>
      </c>
      <c r="R465" s="4">
        <f>mgL!R465/40.078</f>
        <v>0</v>
      </c>
      <c r="S465" s="4">
        <f>mgL!S465/(14.007+4*1.008)</f>
        <v>0</v>
      </c>
      <c r="T465" s="5">
        <f>mgL!T465/35.453</f>
        <v>0</v>
      </c>
      <c r="U465" s="5">
        <f>mgL!U465/(1.008+12.011+3*15.999)</f>
        <v>0</v>
      </c>
      <c r="V465" s="5">
        <f>mgL!V465/(12.011+3*15.999)</f>
        <v>0</v>
      </c>
      <c r="W465" s="5">
        <f>mgL!W465/(32.066+4*15.999)</f>
        <v>0</v>
      </c>
      <c r="X465" s="5">
        <f>mgL!X465/(14.007+3*15.999)</f>
        <v>0</v>
      </c>
      <c r="Y465" s="6">
        <f>mgL!Y465/(14.007+2*15.999)</f>
        <v>0</v>
      </c>
      <c r="Z465" s="6">
        <f>mgL!Z465/55.847</f>
        <v>0</v>
      </c>
      <c r="AA465" s="6">
        <f>mgL!AA465/54.931</f>
        <v>0</v>
      </c>
      <c r="AB465" s="6">
        <f>mgL!AB465/26.982</f>
        <v>0</v>
      </c>
      <c r="AC465" s="6">
        <f>mgL!AC465/(28.086+2*15.999)</f>
        <v>0</v>
      </c>
      <c r="AD465" s="6">
        <f>mgL!AD465/(30.974+4*15.999)</f>
        <v>0</v>
      </c>
      <c r="AE465" s="6">
        <f>mgL!AE465/30.974</f>
        <v>0</v>
      </c>
      <c r="AF465" s="6">
        <f>mgL!AF465/12.011</f>
        <v>0</v>
      </c>
      <c r="AG465" s="6">
        <f>mgL!AG465/18.998</f>
        <v>0</v>
      </c>
      <c r="AH465" s="6">
        <f>mgL!AH465/(32.066+1.008)</f>
        <v>0</v>
      </c>
      <c r="AI465" s="6">
        <f>mgL!AI465/207.2</f>
        <v>0</v>
      </c>
      <c r="AJ465" s="6">
        <f>mgL!AJ465/65.39</f>
        <v>0</v>
      </c>
      <c r="AK465" s="6">
        <f>mgL!AK465/112.411</f>
        <v>0</v>
      </c>
      <c r="AL465" s="10">
        <f>mgL!AL465/(2*15.999)</f>
        <v>0</v>
      </c>
      <c r="AM465" s="10">
        <f>mgL!AM465/(12.011+2*15.999)</f>
        <v>0</v>
      </c>
      <c r="AN465" s="10">
        <f>mgL!AN465/(2*1.008+32.066)</f>
        <v>0</v>
      </c>
      <c r="AO465" s="10">
        <f>mgL!AO465/(12.011+4*1.008)</f>
        <v>0</v>
      </c>
      <c r="AP465" s="11" t="str">
        <f t="shared" si="16"/>
        <v>G*-FeMIX</v>
      </c>
      <c r="AQ465" s="3">
        <f t="shared" si="17"/>
        <v>0</v>
      </c>
    </row>
    <row r="466" spans="1:43" x14ac:dyDescent="0.25">
      <c r="A466" s="3">
        <f>mgL!A466</f>
        <v>463</v>
      </c>
      <c r="B466" s="3">
        <f>mgL!B466</f>
        <v>0</v>
      </c>
      <c r="C466" s="3">
        <f>mgL!C466</f>
        <v>0</v>
      </c>
      <c r="D466" s="3">
        <f>mgL!D466</f>
        <v>0</v>
      </c>
      <c r="E466" s="3">
        <f>mgL!E466</f>
        <v>0</v>
      </c>
      <c r="F466" s="3">
        <f>mgL!F466</f>
        <v>0</v>
      </c>
      <c r="G466" s="3">
        <f>mgL!G466</f>
        <v>0</v>
      </c>
      <c r="H466" s="3">
        <f>mgL!H466</f>
        <v>0</v>
      </c>
      <c r="I466" s="3">
        <f>mgL!I466</f>
        <v>0</v>
      </c>
      <c r="J466" s="3">
        <f>mgL!J466</f>
        <v>0</v>
      </c>
      <c r="K466" s="3">
        <f>mgL!K466</f>
        <v>0</v>
      </c>
      <c r="L466" s="3">
        <f>mgL!L466</f>
        <v>0</v>
      </c>
      <c r="M466" s="3">
        <f>IF(mgL!M466=0,7,mgL!M466)</f>
        <v>7</v>
      </c>
      <c r="N466" s="3">
        <f>IF(mgL!N466&lt;0.1,10,mgL!N466)</f>
        <v>10</v>
      </c>
      <c r="O466" s="4">
        <f>mgL!O466/22.989</f>
        <v>0</v>
      </c>
      <c r="P466" s="4">
        <f>mgL!P466/39.098</f>
        <v>0</v>
      </c>
      <c r="Q466" s="4">
        <f>mgL!Q466/24.305</f>
        <v>0</v>
      </c>
      <c r="R466" s="4">
        <f>mgL!R466/40.078</f>
        <v>0</v>
      </c>
      <c r="S466" s="4">
        <f>mgL!S466/(14.007+4*1.008)</f>
        <v>0</v>
      </c>
      <c r="T466" s="5">
        <f>mgL!T466/35.453</f>
        <v>0</v>
      </c>
      <c r="U466" s="5">
        <f>mgL!U466/(1.008+12.011+3*15.999)</f>
        <v>0</v>
      </c>
      <c r="V466" s="5">
        <f>mgL!V466/(12.011+3*15.999)</f>
        <v>0</v>
      </c>
      <c r="W466" s="5">
        <f>mgL!W466/(32.066+4*15.999)</f>
        <v>0</v>
      </c>
      <c r="X466" s="5">
        <f>mgL!X466/(14.007+3*15.999)</f>
        <v>0</v>
      </c>
      <c r="Y466" s="6">
        <f>mgL!Y466/(14.007+2*15.999)</f>
        <v>0</v>
      </c>
      <c r="Z466" s="6">
        <f>mgL!Z466/55.847</f>
        <v>0</v>
      </c>
      <c r="AA466" s="6">
        <f>mgL!AA466/54.931</f>
        <v>0</v>
      </c>
      <c r="AB466" s="6">
        <f>mgL!AB466/26.982</f>
        <v>0</v>
      </c>
      <c r="AC466" s="6">
        <f>mgL!AC466/(28.086+2*15.999)</f>
        <v>0</v>
      </c>
      <c r="AD466" s="6">
        <f>mgL!AD466/(30.974+4*15.999)</f>
        <v>0</v>
      </c>
      <c r="AE466" s="6">
        <f>mgL!AE466/30.974</f>
        <v>0</v>
      </c>
      <c r="AF466" s="6">
        <f>mgL!AF466/12.011</f>
        <v>0</v>
      </c>
      <c r="AG466" s="6">
        <f>mgL!AG466/18.998</f>
        <v>0</v>
      </c>
      <c r="AH466" s="6">
        <f>mgL!AH466/(32.066+1.008)</f>
        <v>0</v>
      </c>
      <c r="AI466" s="6">
        <f>mgL!AI466/207.2</f>
        <v>0</v>
      </c>
      <c r="AJ466" s="6">
        <f>mgL!AJ466/65.39</f>
        <v>0</v>
      </c>
      <c r="AK466" s="6">
        <f>mgL!AK466/112.411</f>
        <v>0</v>
      </c>
      <c r="AL466" s="10">
        <f>mgL!AL466/(2*15.999)</f>
        <v>0</v>
      </c>
      <c r="AM466" s="10">
        <f>mgL!AM466/(12.011+2*15.999)</f>
        <v>0</v>
      </c>
      <c r="AN466" s="10">
        <f>mgL!AN466/(2*1.008+32.066)</f>
        <v>0</v>
      </c>
      <c r="AO466" s="10">
        <f>mgL!AO466/(12.011+4*1.008)</f>
        <v>0</v>
      </c>
      <c r="AP466" s="11" t="str">
        <f t="shared" si="16"/>
        <v>G*-FeMIX</v>
      </c>
      <c r="AQ466" s="3">
        <f t="shared" si="17"/>
        <v>0</v>
      </c>
    </row>
    <row r="467" spans="1:43" x14ac:dyDescent="0.25">
      <c r="A467" s="3">
        <f>mgL!A467</f>
        <v>464</v>
      </c>
      <c r="B467" s="3">
        <f>mgL!B467</f>
        <v>0</v>
      </c>
      <c r="C467" s="3">
        <f>mgL!C467</f>
        <v>0</v>
      </c>
      <c r="D467" s="3">
        <f>mgL!D467</f>
        <v>0</v>
      </c>
      <c r="E467" s="3">
        <f>mgL!E467</f>
        <v>0</v>
      </c>
      <c r="F467" s="3">
        <f>mgL!F467</f>
        <v>0</v>
      </c>
      <c r="G467" s="3">
        <f>mgL!G467</f>
        <v>0</v>
      </c>
      <c r="H467" s="3">
        <f>mgL!H467</f>
        <v>0</v>
      </c>
      <c r="I467" s="3">
        <f>mgL!I467</f>
        <v>0</v>
      </c>
      <c r="J467" s="3">
        <f>mgL!J467</f>
        <v>0</v>
      </c>
      <c r="K467" s="3">
        <f>mgL!K467</f>
        <v>0</v>
      </c>
      <c r="L467" s="3">
        <f>mgL!L467</f>
        <v>0</v>
      </c>
      <c r="M467" s="3">
        <f>IF(mgL!M467=0,7,mgL!M467)</f>
        <v>7</v>
      </c>
      <c r="N467" s="3">
        <f>IF(mgL!N467&lt;0.1,10,mgL!N467)</f>
        <v>10</v>
      </c>
      <c r="O467" s="4">
        <f>mgL!O467/22.989</f>
        <v>0</v>
      </c>
      <c r="P467" s="4">
        <f>mgL!P467/39.098</f>
        <v>0</v>
      </c>
      <c r="Q467" s="4">
        <f>mgL!Q467/24.305</f>
        <v>0</v>
      </c>
      <c r="R467" s="4">
        <f>mgL!R467/40.078</f>
        <v>0</v>
      </c>
      <c r="S467" s="4">
        <f>mgL!S467/(14.007+4*1.008)</f>
        <v>0</v>
      </c>
      <c r="T467" s="5">
        <f>mgL!T467/35.453</f>
        <v>0</v>
      </c>
      <c r="U467" s="5">
        <f>mgL!U467/(1.008+12.011+3*15.999)</f>
        <v>0</v>
      </c>
      <c r="V467" s="5">
        <f>mgL!V467/(12.011+3*15.999)</f>
        <v>0</v>
      </c>
      <c r="W467" s="5">
        <f>mgL!W467/(32.066+4*15.999)</f>
        <v>0</v>
      </c>
      <c r="X467" s="5">
        <f>mgL!X467/(14.007+3*15.999)</f>
        <v>0</v>
      </c>
      <c r="Y467" s="6">
        <f>mgL!Y467/(14.007+2*15.999)</f>
        <v>0</v>
      </c>
      <c r="Z467" s="6">
        <f>mgL!Z467/55.847</f>
        <v>0</v>
      </c>
      <c r="AA467" s="6">
        <f>mgL!AA467/54.931</f>
        <v>0</v>
      </c>
      <c r="AB467" s="6">
        <f>mgL!AB467/26.982</f>
        <v>0</v>
      </c>
      <c r="AC467" s="6">
        <f>mgL!AC467/(28.086+2*15.999)</f>
        <v>0</v>
      </c>
      <c r="AD467" s="6">
        <f>mgL!AD467/(30.974+4*15.999)</f>
        <v>0</v>
      </c>
      <c r="AE467" s="6">
        <f>mgL!AE467/30.974</f>
        <v>0</v>
      </c>
      <c r="AF467" s="6">
        <f>mgL!AF467/12.011</f>
        <v>0</v>
      </c>
      <c r="AG467" s="6">
        <f>mgL!AG467/18.998</f>
        <v>0</v>
      </c>
      <c r="AH467" s="6">
        <f>mgL!AH467/(32.066+1.008)</f>
        <v>0</v>
      </c>
      <c r="AI467" s="6">
        <f>mgL!AI467/207.2</f>
        <v>0</v>
      </c>
      <c r="AJ467" s="6">
        <f>mgL!AJ467/65.39</f>
        <v>0</v>
      </c>
      <c r="AK467" s="6">
        <f>mgL!AK467/112.411</f>
        <v>0</v>
      </c>
      <c r="AL467" s="10">
        <f>mgL!AL467/(2*15.999)</f>
        <v>0</v>
      </c>
      <c r="AM467" s="10">
        <f>mgL!AM467/(12.011+2*15.999)</f>
        <v>0</v>
      </c>
      <c r="AN467" s="10">
        <f>mgL!AN467/(2*1.008+32.066)</f>
        <v>0</v>
      </c>
      <c r="AO467" s="10">
        <f>mgL!AO467/(12.011+4*1.008)</f>
        <v>0</v>
      </c>
      <c r="AP467" s="11" t="str">
        <f t="shared" si="16"/>
        <v>G*-FeMIX</v>
      </c>
      <c r="AQ467" s="3">
        <f t="shared" si="17"/>
        <v>0</v>
      </c>
    </row>
    <row r="468" spans="1:43" x14ac:dyDescent="0.25">
      <c r="A468" s="3">
        <f>mgL!A468</f>
        <v>465</v>
      </c>
      <c r="B468" s="3">
        <f>mgL!B468</f>
        <v>0</v>
      </c>
      <c r="C468" s="3">
        <f>mgL!C468</f>
        <v>0</v>
      </c>
      <c r="D468" s="3">
        <f>mgL!D468</f>
        <v>0</v>
      </c>
      <c r="E468" s="3">
        <f>mgL!E468</f>
        <v>0</v>
      </c>
      <c r="F468" s="3">
        <f>mgL!F468</f>
        <v>0</v>
      </c>
      <c r="G468" s="3">
        <f>mgL!G468</f>
        <v>0</v>
      </c>
      <c r="H468" s="3">
        <f>mgL!H468</f>
        <v>0</v>
      </c>
      <c r="I468" s="3">
        <f>mgL!I468</f>
        <v>0</v>
      </c>
      <c r="J468" s="3">
        <f>mgL!J468</f>
        <v>0</v>
      </c>
      <c r="K468" s="3">
        <f>mgL!K468</f>
        <v>0</v>
      </c>
      <c r="L468" s="3">
        <f>mgL!L468</f>
        <v>0</v>
      </c>
      <c r="M468" s="3">
        <f>IF(mgL!M468=0,7,mgL!M468)</f>
        <v>7</v>
      </c>
      <c r="N468" s="3">
        <f>IF(mgL!N468&lt;0.1,10,mgL!N468)</f>
        <v>10</v>
      </c>
      <c r="O468" s="4">
        <f>mgL!O468/22.989</f>
        <v>0</v>
      </c>
      <c r="P468" s="4">
        <f>mgL!P468/39.098</f>
        <v>0</v>
      </c>
      <c r="Q468" s="4">
        <f>mgL!Q468/24.305</f>
        <v>0</v>
      </c>
      <c r="R468" s="4">
        <f>mgL!R468/40.078</f>
        <v>0</v>
      </c>
      <c r="S468" s="4">
        <f>mgL!S468/(14.007+4*1.008)</f>
        <v>0</v>
      </c>
      <c r="T468" s="5">
        <f>mgL!T468/35.453</f>
        <v>0</v>
      </c>
      <c r="U468" s="5">
        <f>mgL!U468/(1.008+12.011+3*15.999)</f>
        <v>0</v>
      </c>
      <c r="V468" s="5">
        <f>mgL!V468/(12.011+3*15.999)</f>
        <v>0</v>
      </c>
      <c r="W468" s="5">
        <f>mgL!W468/(32.066+4*15.999)</f>
        <v>0</v>
      </c>
      <c r="X468" s="5">
        <f>mgL!X468/(14.007+3*15.999)</f>
        <v>0</v>
      </c>
      <c r="Y468" s="6">
        <f>mgL!Y468/(14.007+2*15.999)</f>
        <v>0</v>
      </c>
      <c r="Z468" s="6">
        <f>mgL!Z468/55.847</f>
        <v>0</v>
      </c>
      <c r="AA468" s="6">
        <f>mgL!AA468/54.931</f>
        <v>0</v>
      </c>
      <c r="AB468" s="6">
        <f>mgL!AB468/26.982</f>
        <v>0</v>
      </c>
      <c r="AC468" s="6">
        <f>mgL!AC468/(28.086+2*15.999)</f>
        <v>0</v>
      </c>
      <c r="AD468" s="6">
        <f>mgL!AD468/(30.974+4*15.999)</f>
        <v>0</v>
      </c>
      <c r="AE468" s="6">
        <f>mgL!AE468/30.974</f>
        <v>0</v>
      </c>
      <c r="AF468" s="6">
        <f>mgL!AF468/12.011</f>
        <v>0</v>
      </c>
      <c r="AG468" s="6">
        <f>mgL!AG468/18.998</f>
        <v>0</v>
      </c>
      <c r="AH468" s="6">
        <f>mgL!AH468/(32.066+1.008)</f>
        <v>0</v>
      </c>
      <c r="AI468" s="6">
        <f>mgL!AI468/207.2</f>
        <v>0</v>
      </c>
      <c r="AJ468" s="6">
        <f>mgL!AJ468/65.39</f>
        <v>0</v>
      </c>
      <c r="AK468" s="6">
        <f>mgL!AK468/112.411</f>
        <v>0</v>
      </c>
      <c r="AL468" s="10">
        <f>mgL!AL468/(2*15.999)</f>
        <v>0</v>
      </c>
      <c r="AM468" s="10">
        <f>mgL!AM468/(12.011+2*15.999)</f>
        <v>0</v>
      </c>
      <c r="AN468" s="10">
        <f>mgL!AN468/(2*1.008+32.066)</f>
        <v>0</v>
      </c>
      <c r="AO468" s="10">
        <f>mgL!AO468/(12.011+4*1.008)</f>
        <v>0</v>
      </c>
      <c r="AP468" s="11" t="str">
        <f t="shared" si="16"/>
        <v>G*-FeMIX</v>
      </c>
      <c r="AQ468" s="3">
        <f t="shared" si="17"/>
        <v>0</v>
      </c>
    </row>
    <row r="469" spans="1:43" x14ac:dyDescent="0.25">
      <c r="A469" s="3">
        <f>mgL!A469</f>
        <v>466</v>
      </c>
      <c r="B469" s="3">
        <f>mgL!B469</f>
        <v>0</v>
      </c>
      <c r="C469" s="3">
        <f>mgL!C469</f>
        <v>0</v>
      </c>
      <c r="D469" s="3">
        <f>mgL!D469</f>
        <v>0</v>
      </c>
      <c r="E469" s="3">
        <f>mgL!E469</f>
        <v>0</v>
      </c>
      <c r="F469" s="3">
        <f>mgL!F469</f>
        <v>0</v>
      </c>
      <c r="G469" s="3">
        <f>mgL!G469</f>
        <v>0</v>
      </c>
      <c r="H469" s="3">
        <f>mgL!H469</f>
        <v>0</v>
      </c>
      <c r="I469" s="3">
        <f>mgL!I469</f>
        <v>0</v>
      </c>
      <c r="J469" s="3">
        <f>mgL!J469</f>
        <v>0</v>
      </c>
      <c r="K469" s="3">
        <f>mgL!K469</f>
        <v>0</v>
      </c>
      <c r="L469" s="3">
        <f>mgL!L469</f>
        <v>0</v>
      </c>
      <c r="M469" s="3">
        <f>IF(mgL!M469=0,7,mgL!M469)</f>
        <v>7</v>
      </c>
      <c r="N469" s="3">
        <f>IF(mgL!N469&lt;0.1,10,mgL!N469)</f>
        <v>10</v>
      </c>
      <c r="O469" s="4">
        <f>mgL!O469/22.989</f>
        <v>0</v>
      </c>
      <c r="P469" s="4">
        <f>mgL!P469/39.098</f>
        <v>0</v>
      </c>
      <c r="Q469" s="4">
        <f>mgL!Q469/24.305</f>
        <v>0</v>
      </c>
      <c r="R469" s="4">
        <f>mgL!R469/40.078</f>
        <v>0</v>
      </c>
      <c r="S469" s="4">
        <f>mgL!S469/(14.007+4*1.008)</f>
        <v>0</v>
      </c>
      <c r="T469" s="5">
        <f>mgL!T469/35.453</f>
        <v>0</v>
      </c>
      <c r="U469" s="5">
        <f>mgL!U469/(1.008+12.011+3*15.999)</f>
        <v>0</v>
      </c>
      <c r="V469" s="5">
        <f>mgL!V469/(12.011+3*15.999)</f>
        <v>0</v>
      </c>
      <c r="W469" s="5">
        <f>mgL!W469/(32.066+4*15.999)</f>
        <v>0</v>
      </c>
      <c r="X469" s="5">
        <f>mgL!X469/(14.007+3*15.999)</f>
        <v>0</v>
      </c>
      <c r="Y469" s="6">
        <f>mgL!Y469/(14.007+2*15.999)</f>
        <v>0</v>
      </c>
      <c r="Z469" s="6">
        <f>mgL!Z469/55.847</f>
        <v>0</v>
      </c>
      <c r="AA469" s="6">
        <f>mgL!AA469/54.931</f>
        <v>0</v>
      </c>
      <c r="AB469" s="6">
        <f>mgL!AB469/26.982</f>
        <v>0</v>
      </c>
      <c r="AC469" s="6">
        <f>mgL!AC469/(28.086+2*15.999)</f>
        <v>0</v>
      </c>
      <c r="AD469" s="6">
        <f>mgL!AD469/(30.974+4*15.999)</f>
        <v>0</v>
      </c>
      <c r="AE469" s="6">
        <f>mgL!AE469/30.974</f>
        <v>0</v>
      </c>
      <c r="AF469" s="6">
        <f>mgL!AF469/12.011</f>
        <v>0</v>
      </c>
      <c r="AG469" s="6">
        <f>mgL!AG469/18.998</f>
        <v>0</v>
      </c>
      <c r="AH469" s="6">
        <f>mgL!AH469/(32.066+1.008)</f>
        <v>0</v>
      </c>
      <c r="AI469" s="6">
        <f>mgL!AI469/207.2</f>
        <v>0</v>
      </c>
      <c r="AJ469" s="6">
        <f>mgL!AJ469/65.39</f>
        <v>0</v>
      </c>
      <c r="AK469" s="6">
        <f>mgL!AK469/112.411</f>
        <v>0</v>
      </c>
      <c r="AL469" s="10">
        <f>mgL!AL469/(2*15.999)</f>
        <v>0</v>
      </c>
      <c r="AM469" s="10">
        <f>mgL!AM469/(12.011+2*15.999)</f>
        <v>0</v>
      </c>
      <c r="AN469" s="10">
        <f>mgL!AN469/(2*1.008+32.066)</f>
        <v>0</v>
      </c>
      <c r="AO469" s="10">
        <f>mgL!AO469/(12.011+4*1.008)</f>
        <v>0</v>
      </c>
      <c r="AP469" s="11" t="str">
        <f t="shared" si="16"/>
        <v>G*-FeMIX</v>
      </c>
      <c r="AQ469" s="3">
        <f t="shared" si="17"/>
        <v>0</v>
      </c>
    </row>
    <row r="470" spans="1:43" x14ac:dyDescent="0.25">
      <c r="A470" s="3">
        <f>mgL!A470</f>
        <v>467</v>
      </c>
      <c r="B470" s="3">
        <f>mgL!B470</f>
        <v>0</v>
      </c>
      <c r="C470" s="3">
        <f>mgL!C470</f>
        <v>0</v>
      </c>
      <c r="D470" s="3">
        <f>mgL!D470</f>
        <v>0</v>
      </c>
      <c r="E470" s="3">
        <f>mgL!E470</f>
        <v>0</v>
      </c>
      <c r="F470" s="3">
        <f>mgL!F470</f>
        <v>0</v>
      </c>
      <c r="G470" s="3">
        <f>mgL!G470</f>
        <v>0</v>
      </c>
      <c r="H470" s="3">
        <f>mgL!H470</f>
        <v>0</v>
      </c>
      <c r="I470" s="3">
        <f>mgL!I470</f>
        <v>0</v>
      </c>
      <c r="J470" s="3">
        <f>mgL!J470</f>
        <v>0</v>
      </c>
      <c r="K470" s="3">
        <f>mgL!K470</f>
        <v>0</v>
      </c>
      <c r="L470" s="3">
        <f>mgL!L470</f>
        <v>0</v>
      </c>
      <c r="M470" s="3">
        <f>IF(mgL!M470=0,7,mgL!M470)</f>
        <v>7</v>
      </c>
      <c r="N470" s="3">
        <f>IF(mgL!N470&lt;0.1,10,mgL!N470)</f>
        <v>10</v>
      </c>
      <c r="O470" s="4">
        <f>mgL!O470/22.989</f>
        <v>0</v>
      </c>
      <c r="P470" s="4">
        <f>mgL!P470/39.098</f>
        <v>0</v>
      </c>
      <c r="Q470" s="4">
        <f>mgL!Q470/24.305</f>
        <v>0</v>
      </c>
      <c r="R470" s="4">
        <f>mgL!R470/40.078</f>
        <v>0</v>
      </c>
      <c r="S470" s="4">
        <f>mgL!S470/(14.007+4*1.008)</f>
        <v>0</v>
      </c>
      <c r="T470" s="5">
        <f>mgL!T470/35.453</f>
        <v>0</v>
      </c>
      <c r="U470" s="5">
        <f>mgL!U470/(1.008+12.011+3*15.999)</f>
        <v>0</v>
      </c>
      <c r="V470" s="5">
        <f>mgL!V470/(12.011+3*15.999)</f>
        <v>0</v>
      </c>
      <c r="W470" s="5">
        <f>mgL!W470/(32.066+4*15.999)</f>
        <v>0</v>
      </c>
      <c r="X470" s="5">
        <f>mgL!X470/(14.007+3*15.999)</f>
        <v>0</v>
      </c>
      <c r="Y470" s="6">
        <f>mgL!Y470/(14.007+2*15.999)</f>
        <v>0</v>
      </c>
      <c r="Z470" s="6">
        <f>mgL!Z470/55.847</f>
        <v>0</v>
      </c>
      <c r="AA470" s="6">
        <f>mgL!AA470/54.931</f>
        <v>0</v>
      </c>
      <c r="AB470" s="6">
        <f>mgL!AB470/26.982</f>
        <v>0</v>
      </c>
      <c r="AC470" s="6">
        <f>mgL!AC470/(28.086+2*15.999)</f>
        <v>0</v>
      </c>
      <c r="AD470" s="6">
        <f>mgL!AD470/(30.974+4*15.999)</f>
        <v>0</v>
      </c>
      <c r="AE470" s="6">
        <f>mgL!AE470/30.974</f>
        <v>0</v>
      </c>
      <c r="AF470" s="6">
        <f>mgL!AF470/12.011</f>
        <v>0</v>
      </c>
      <c r="AG470" s="6">
        <f>mgL!AG470/18.998</f>
        <v>0</v>
      </c>
      <c r="AH470" s="6">
        <f>mgL!AH470/(32.066+1.008)</f>
        <v>0</v>
      </c>
      <c r="AI470" s="6">
        <f>mgL!AI470/207.2</f>
        <v>0</v>
      </c>
      <c r="AJ470" s="6">
        <f>mgL!AJ470/65.39</f>
        <v>0</v>
      </c>
      <c r="AK470" s="6">
        <f>mgL!AK470/112.411</f>
        <v>0</v>
      </c>
      <c r="AL470" s="10">
        <f>mgL!AL470/(2*15.999)</f>
        <v>0</v>
      </c>
      <c r="AM470" s="10">
        <f>mgL!AM470/(12.011+2*15.999)</f>
        <v>0</v>
      </c>
      <c r="AN470" s="10">
        <f>mgL!AN470/(2*1.008+32.066)</f>
        <v>0</v>
      </c>
      <c r="AO470" s="10">
        <f>mgL!AO470/(12.011+4*1.008)</f>
        <v>0</v>
      </c>
      <c r="AP470" s="11" t="str">
        <f t="shared" si="16"/>
        <v>G*-FeMIX</v>
      </c>
      <c r="AQ470" s="3">
        <f t="shared" si="17"/>
        <v>0</v>
      </c>
    </row>
    <row r="471" spans="1:43" x14ac:dyDescent="0.25">
      <c r="A471" s="3">
        <f>mgL!A471</f>
        <v>468</v>
      </c>
      <c r="B471" s="3">
        <f>mgL!B471</f>
        <v>0</v>
      </c>
      <c r="C471" s="3">
        <f>mgL!C471</f>
        <v>0</v>
      </c>
      <c r="D471" s="3">
        <f>mgL!D471</f>
        <v>0</v>
      </c>
      <c r="E471" s="3">
        <f>mgL!E471</f>
        <v>0</v>
      </c>
      <c r="F471" s="3">
        <f>mgL!F471</f>
        <v>0</v>
      </c>
      <c r="G471" s="3">
        <f>mgL!G471</f>
        <v>0</v>
      </c>
      <c r="H471" s="3">
        <f>mgL!H471</f>
        <v>0</v>
      </c>
      <c r="I471" s="3">
        <f>mgL!I471</f>
        <v>0</v>
      </c>
      <c r="J471" s="3">
        <f>mgL!J471</f>
        <v>0</v>
      </c>
      <c r="K471" s="3">
        <f>mgL!K471</f>
        <v>0</v>
      </c>
      <c r="L471" s="3">
        <f>mgL!L471</f>
        <v>0</v>
      </c>
      <c r="M471" s="3">
        <f>IF(mgL!M471=0,7,mgL!M471)</f>
        <v>7</v>
      </c>
      <c r="N471" s="3">
        <f>IF(mgL!N471&lt;0.1,10,mgL!N471)</f>
        <v>10</v>
      </c>
      <c r="O471" s="4">
        <f>mgL!O471/22.989</f>
        <v>0</v>
      </c>
      <c r="P471" s="4">
        <f>mgL!P471/39.098</f>
        <v>0</v>
      </c>
      <c r="Q471" s="4">
        <f>mgL!Q471/24.305</f>
        <v>0</v>
      </c>
      <c r="R471" s="4">
        <f>mgL!R471/40.078</f>
        <v>0</v>
      </c>
      <c r="S471" s="4">
        <f>mgL!S471/(14.007+4*1.008)</f>
        <v>0</v>
      </c>
      <c r="T471" s="5">
        <f>mgL!T471/35.453</f>
        <v>0</v>
      </c>
      <c r="U471" s="5">
        <f>mgL!U471/(1.008+12.011+3*15.999)</f>
        <v>0</v>
      </c>
      <c r="V471" s="5">
        <f>mgL!V471/(12.011+3*15.999)</f>
        <v>0</v>
      </c>
      <c r="W471" s="5">
        <f>mgL!W471/(32.066+4*15.999)</f>
        <v>0</v>
      </c>
      <c r="X471" s="5">
        <f>mgL!X471/(14.007+3*15.999)</f>
        <v>0</v>
      </c>
      <c r="Y471" s="6">
        <f>mgL!Y471/(14.007+2*15.999)</f>
        <v>0</v>
      </c>
      <c r="Z471" s="6">
        <f>mgL!Z471/55.847</f>
        <v>0</v>
      </c>
      <c r="AA471" s="6">
        <f>mgL!AA471/54.931</f>
        <v>0</v>
      </c>
      <c r="AB471" s="6">
        <f>mgL!AB471/26.982</f>
        <v>0</v>
      </c>
      <c r="AC471" s="6">
        <f>mgL!AC471/(28.086+2*15.999)</f>
        <v>0</v>
      </c>
      <c r="AD471" s="6">
        <f>mgL!AD471/(30.974+4*15.999)</f>
        <v>0</v>
      </c>
      <c r="AE471" s="6">
        <f>mgL!AE471/30.974</f>
        <v>0</v>
      </c>
      <c r="AF471" s="6">
        <f>mgL!AF471/12.011</f>
        <v>0</v>
      </c>
      <c r="AG471" s="6">
        <f>mgL!AG471/18.998</f>
        <v>0</v>
      </c>
      <c r="AH471" s="6">
        <f>mgL!AH471/(32.066+1.008)</f>
        <v>0</v>
      </c>
      <c r="AI471" s="6">
        <f>mgL!AI471/207.2</f>
        <v>0</v>
      </c>
      <c r="AJ471" s="6">
        <f>mgL!AJ471/65.39</f>
        <v>0</v>
      </c>
      <c r="AK471" s="6">
        <f>mgL!AK471/112.411</f>
        <v>0</v>
      </c>
      <c r="AL471" s="10">
        <f>mgL!AL471/(2*15.999)</f>
        <v>0</v>
      </c>
      <c r="AM471" s="10">
        <f>mgL!AM471/(12.011+2*15.999)</f>
        <v>0</v>
      </c>
      <c r="AN471" s="10">
        <f>mgL!AN471/(2*1.008+32.066)</f>
        <v>0</v>
      </c>
      <c r="AO471" s="10">
        <f>mgL!AO471/(12.011+4*1.008)</f>
        <v>0</v>
      </c>
      <c r="AP471" s="11" t="str">
        <f t="shared" si="16"/>
        <v>G*-FeMIX</v>
      </c>
      <c r="AQ471" s="3">
        <f t="shared" si="17"/>
        <v>0</v>
      </c>
    </row>
    <row r="472" spans="1:43" x14ac:dyDescent="0.25">
      <c r="A472" s="3">
        <f>mgL!A472</f>
        <v>469</v>
      </c>
      <c r="B472" s="3">
        <f>mgL!B472</f>
        <v>0</v>
      </c>
      <c r="C472" s="3">
        <f>mgL!C472</f>
        <v>0</v>
      </c>
      <c r="D472" s="3">
        <f>mgL!D472</f>
        <v>0</v>
      </c>
      <c r="E472" s="3">
        <f>mgL!E472</f>
        <v>0</v>
      </c>
      <c r="F472" s="3">
        <f>mgL!F472</f>
        <v>0</v>
      </c>
      <c r="G472" s="3">
        <f>mgL!G472</f>
        <v>0</v>
      </c>
      <c r="H472" s="3">
        <f>mgL!H472</f>
        <v>0</v>
      </c>
      <c r="I472" s="3">
        <f>mgL!I472</f>
        <v>0</v>
      </c>
      <c r="J472" s="3">
        <f>mgL!J472</f>
        <v>0</v>
      </c>
      <c r="K472" s="3">
        <f>mgL!K472</f>
        <v>0</v>
      </c>
      <c r="L472" s="3">
        <f>mgL!L472</f>
        <v>0</v>
      </c>
      <c r="M472" s="3">
        <f>IF(mgL!M472=0,7,mgL!M472)</f>
        <v>7</v>
      </c>
      <c r="N472" s="3">
        <f>IF(mgL!N472&lt;0.1,10,mgL!N472)</f>
        <v>10</v>
      </c>
      <c r="O472" s="4">
        <f>mgL!O472/22.989</f>
        <v>0</v>
      </c>
      <c r="P472" s="4">
        <f>mgL!P472/39.098</f>
        <v>0</v>
      </c>
      <c r="Q472" s="4">
        <f>mgL!Q472/24.305</f>
        <v>0</v>
      </c>
      <c r="R472" s="4">
        <f>mgL!R472/40.078</f>
        <v>0</v>
      </c>
      <c r="S472" s="4">
        <f>mgL!S472/(14.007+4*1.008)</f>
        <v>0</v>
      </c>
      <c r="T472" s="5">
        <f>mgL!T472/35.453</f>
        <v>0</v>
      </c>
      <c r="U472" s="5">
        <f>mgL!U472/(1.008+12.011+3*15.999)</f>
        <v>0</v>
      </c>
      <c r="V472" s="5">
        <f>mgL!V472/(12.011+3*15.999)</f>
        <v>0</v>
      </c>
      <c r="W472" s="5">
        <f>mgL!W472/(32.066+4*15.999)</f>
        <v>0</v>
      </c>
      <c r="X472" s="5">
        <f>mgL!X472/(14.007+3*15.999)</f>
        <v>0</v>
      </c>
      <c r="Y472" s="6">
        <f>mgL!Y472/(14.007+2*15.999)</f>
        <v>0</v>
      </c>
      <c r="Z472" s="6">
        <f>mgL!Z472/55.847</f>
        <v>0</v>
      </c>
      <c r="AA472" s="6">
        <f>mgL!AA472/54.931</f>
        <v>0</v>
      </c>
      <c r="AB472" s="6">
        <f>mgL!AB472/26.982</f>
        <v>0</v>
      </c>
      <c r="AC472" s="6">
        <f>mgL!AC472/(28.086+2*15.999)</f>
        <v>0</v>
      </c>
      <c r="AD472" s="6">
        <f>mgL!AD472/(30.974+4*15.999)</f>
        <v>0</v>
      </c>
      <c r="AE472" s="6">
        <f>mgL!AE472/30.974</f>
        <v>0</v>
      </c>
      <c r="AF472" s="6">
        <f>mgL!AF472/12.011</f>
        <v>0</v>
      </c>
      <c r="AG472" s="6">
        <f>mgL!AG472/18.998</f>
        <v>0</v>
      </c>
      <c r="AH472" s="6">
        <f>mgL!AH472/(32.066+1.008)</f>
        <v>0</v>
      </c>
      <c r="AI472" s="6">
        <f>mgL!AI472/207.2</f>
        <v>0</v>
      </c>
      <c r="AJ472" s="6">
        <f>mgL!AJ472/65.39</f>
        <v>0</v>
      </c>
      <c r="AK472" s="6">
        <f>mgL!AK472/112.411</f>
        <v>0</v>
      </c>
      <c r="AL472" s="10">
        <f>mgL!AL472/(2*15.999)</f>
        <v>0</v>
      </c>
      <c r="AM472" s="10">
        <f>mgL!AM472/(12.011+2*15.999)</f>
        <v>0</v>
      </c>
      <c r="AN472" s="10">
        <f>mgL!AN472/(2*1.008+32.066)</f>
        <v>0</v>
      </c>
      <c r="AO472" s="10">
        <f>mgL!AO472/(12.011+4*1.008)</f>
        <v>0</v>
      </c>
      <c r="AP472" s="11" t="str">
        <f t="shared" si="16"/>
        <v>G*-FeMIX</v>
      </c>
      <c r="AQ472" s="3">
        <f t="shared" si="17"/>
        <v>0</v>
      </c>
    </row>
    <row r="473" spans="1:43" x14ac:dyDescent="0.25">
      <c r="A473" s="3">
        <f>mgL!A473</f>
        <v>470</v>
      </c>
      <c r="B473" s="3">
        <f>mgL!B473</f>
        <v>0</v>
      </c>
      <c r="C473" s="3">
        <f>mgL!C473</f>
        <v>0</v>
      </c>
      <c r="D473" s="3">
        <f>mgL!D473</f>
        <v>0</v>
      </c>
      <c r="E473" s="3">
        <f>mgL!E473</f>
        <v>0</v>
      </c>
      <c r="F473" s="3">
        <f>mgL!F473</f>
        <v>0</v>
      </c>
      <c r="G473" s="3">
        <f>mgL!G473</f>
        <v>0</v>
      </c>
      <c r="H473" s="3">
        <f>mgL!H473</f>
        <v>0</v>
      </c>
      <c r="I473" s="3">
        <f>mgL!I473</f>
        <v>0</v>
      </c>
      <c r="J473" s="3">
        <f>mgL!J473</f>
        <v>0</v>
      </c>
      <c r="K473" s="3">
        <f>mgL!K473</f>
        <v>0</v>
      </c>
      <c r="L473" s="3">
        <f>mgL!L473</f>
        <v>0</v>
      </c>
      <c r="M473" s="3">
        <f>IF(mgL!M473=0,7,mgL!M473)</f>
        <v>7</v>
      </c>
      <c r="N473" s="3">
        <f>IF(mgL!N473&lt;0.1,10,mgL!N473)</f>
        <v>10</v>
      </c>
      <c r="O473" s="4">
        <f>mgL!O473/22.989</f>
        <v>0</v>
      </c>
      <c r="P473" s="4">
        <f>mgL!P473/39.098</f>
        <v>0</v>
      </c>
      <c r="Q473" s="4">
        <f>mgL!Q473/24.305</f>
        <v>0</v>
      </c>
      <c r="R473" s="4">
        <f>mgL!R473/40.078</f>
        <v>0</v>
      </c>
      <c r="S473" s="4">
        <f>mgL!S473/(14.007+4*1.008)</f>
        <v>0</v>
      </c>
      <c r="T473" s="5">
        <f>mgL!T473/35.453</f>
        <v>0</v>
      </c>
      <c r="U473" s="5">
        <f>mgL!U473/(1.008+12.011+3*15.999)</f>
        <v>0</v>
      </c>
      <c r="V473" s="5">
        <f>mgL!V473/(12.011+3*15.999)</f>
        <v>0</v>
      </c>
      <c r="W473" s="5">
        <f>mgL!W473/(32.066+4*15.999)</f>
        <v>0</v>
      </c>
      <c r="X473" s="5">
        <f>mgL!X473/(14.007+3*15.999)</f>
        <v>0</v>
      </c>
      <c r="Y473" s="6">
        <f>mgL!Y473/(14.007+2*15.999)</f>
        <v>0</v>
      </c>
      <c r="Z473" s="6">
        <f>mgL!Z473/55.847</f>
        <v>0</v>
      </c>
      <c r="AA473" s="6">
        <f>mgL!AA473/54.931</f>
        <v>0</v>
      </c>
      <c r="AB473" s="6">
        <f>mgL!AB473/26.982</f>
        <v>0</v>
      </c>
      <c r="AC473" s="6">
        <f>mgL!AC473/(28.086+2*15.999)</f>
        <v>0</v>
      </c>
      <c r="AD473" s="6">
        <f>mgL!AD473/(30.974+4*15.999)</f>
        <v>0</v>
      </c>
      <c r="AE473" s="6">
        <f>mgL!AE473/30.974</f>
        <v>0</v>
      </c>
      <c r="AF473" s="6">
        <f>mgL!AF473/12.011</f>
        <v>0</v>
      </c>
      <c r="AG473" s="6">
        <f>mgL!AG473/18.998</f>
        <v>0</v>
      </c>
      <c r="AH473" s="6">
        <f>mgL!AH473/(32.066+1.008)</f>
        <v>0</v>
      </c>
      <c r="AI473" s="6">
        <f>mgL!AI473/207.2</f>
        <v>0</v>
      </c>
      <c r="AJ473" s="6">
        <f>mgL!AJ473/65.39</f>
        <v>0</v>
      </c>
      <c r="AK473" s="6">
        <f>mgL!AK473/112.411</f>
        <v>0</v>
      </c>
      <c r="AL473" s="10">
        <f>mgL!AL473/(2*15.999)</f>
        <v>0</v>
      </c>
      <c r="AM473" s="10">
        <f>mgL!AM473/(12.011+2*15.999)</f>
        <v>0</v>
      </c>
      <c r="AN473" s="10">
        <f>mgL!AN473/(2*1.008+32.066)</f>
        <v>0</v>
      </c>
      <c r="AO473" s="10">
        <f>mgL!AO473/(12.011+4*1.008)</f>
        <v>0</v>
      </c>
      <c r="AP473" s="11" t="str">
        <f t="shared" si="16"/>
        <v>G*-FeMIX</v>
      </c>
      <c r="AQ473" s="3">
        <f t="shared" si="17"/>
        <v>0</v>
      </c>
    </row>
    <row r="474" spans="1:43" x14ac:dyDescent="0.25">
      <c r="A474" s="3">
        <f>mgL!A474</f>
        <v>471</v>
      </c>
      <c r="B474" s="3">
        <f>mgL!B474</f>
        <v>0</v>
      </c>
      <c r="C474" s="3">
        <f>mgL!C474</f>
        <v>0</v>
      </c>
      <c r="D474" s="3">
        <f>mgL!D474</f>
        <v>0</v>
      </c>
      <c r="E474" s="3">
        <f>mgL!E474</f>
        <v>0</v>
      </c>
      <c r="F474" s="3">
        <f>mgL!F474</f>
        <v>0</v>
      </c>
      <c r="G474" s="3">
        <f>mgL!G474</f>
        <v>0</v>
      </c>
      <c r="H474" s="3">
        <f>mgL!H474</f>
        <v>0</v>
      </c>
      <c r="I474" s="3">
        <f>mgL!I474</f>
        <v>0</v>
      </c>
      <c r="J474" s="3">
        <f>mgL!J474</f>
        <v>0</v>
      </c>
      <c r="K474" s="3">
        <f>mgL!K474</f>
        <v>0</v>
      </c>
      <c r="L474" s="3">
        <f>mgL!L474</f>
        <v>0</v>
      </c>
      <c r="M474" s="3">
        <f>IF(mgL!M474=0,7,mgL!M474)</f>
        <v>7</v>
      </c>
      <c r="N474" s="3">
        <f>IF(mgL!N474&lt;0.1,10,mgL!N474)</f>
        <v>10</v>
      </c>
      <c r="O474" s="4">
        <f>mgL!O474/22.989</f>
        <v>0</v>
      </c>
      <c r="P474" s="4">
        <f>mgL!P474/39.098</f>
        <v>0</v>
      </c>
      <c r="Q474" s="4">
        <f>mgL!Q474/24.305</f>
        <v>0</v>
      </c>
      <c r="R474" s="4">
        <f>mgL!R474/40.078</f>
        <v>0</v>
      </c>
      <c r="S474" s="4">
        <f>mgL!S474/(14.007+4*1.008)</f>
        <v>0</v>
      </c>
      <c r="T474" s="5">
        <f>mgL!T474/35.453</f>
        <v>0</v>
      </c>
      <c r="U474" s="5">
        <f>mgL!U474/(1.008+12.011+3*15.999)</f>
        <v>0</v>
      </c>
      <c r="V474" s="5">
        <f>mgL!V474/(12.011+3*15.999)</f>
        <v>0</v>
      </c>
      <c r="W474" s="5">
        <f>mgL!W474/(32.066+4*15.999)</f>
        <v>0</v>
      </c>
      <c r="X474" s="5">
        <f>mgL!X474/(14.007+3*15.999)</f>
        <v>0</v>
      </c>
      <c r="Y474" s="6">
        <f>mgL!Y474/(14.007+2*15.999)</f>
        <v>0</v>
      </c>
      <c r="Z474" s="6">
        <f>mgL!Z474/55.847</f>
        <v>0</v>
      </c>
      <c r="AA474" s="6">
        <f>mgL!AA474/54.931</f>
        <v>0</v>
      </c>
      <c r="AB474" s="6">
        <f>mgL!AB474/26.982</f>
        <v>0</v>
      </c>
      <c r="AC474" s="6">
        <f>mgL!AC474/(28.086+2*15.999)</f>
        <v>0</v>
      </c>
      <c r="AD474" s="6">
        <f>mgL!AD474/(30.974+4*15.999)</f>
        <v>0</v>
      </c>
      <c r="AE474" s="6">
        <f>mgL!AE474/30.974</f>
        <v>0</v>
      </c>
      <c r="AF474" s="6">
        <f>mgL!AF474/12.011</f>
        <v>0</v>
      </c>
      <c r="AG474" s="6">
        <f>mgL!AG474/18.998</f>
        <v>0</v>
      </c>
      <c r="AH474" s="6">
        <f>mgL!AH474/(32.066+1.008)</f>
        <v>0</v>
      </c>
      <c r="AI474" s="6">
        <f>mgL!AI474/207.2</f>
        <v>0</v>
      </c>
      <c r="AJ474" s="6">
        <f>mgL!AJ474/65.39</f>
        <v>0</v>
      </c>
      <c r="AK474" s="6">
        <f>mgL!AK474/112.411</f>
        <v>0</v>
      </c>
      <c r="AL474" s="10">
        <f>mgL!AL474/(2*15.999)</f>
        <v>0</v>
      </c>
      <c r="AM474" s="10">
        <f>mgL!AM474/(12.011+2*15.999)</f>
        <v>0</v>
      </c>
      <c r="AN474" s="10">
        <f>mgL!AN474/(2*1.008+32.066)</f>
        <v>0</v>
      </c>
      <c r="AO474" s="10">
        <f>mgL!AO474/(12.011+4*1.008)</f>
        <v>0</v>
      </c>
      <c r="AP474" s="11" t="str">
        <f t="shared" si="16"/>
        <v>G*-FeMIX</v>
      </c>
      <c r="AQ474" s="3">
        <f t="shared" si="17"/>
        <v>0</v>
      </c>
    </row>
    <row r="475" spans="1:43" x14ac:dyDescent="0.25">
      <c r="A475" s="3">
        <f>mgL!A475</f>
        <v>472</v>
      </c>
      <c r="B475" s="3">
        <f>mgL!B475</f>
        <v>0</v>
      </c>
      <c r="C475" s="3">
        <f>mgL!C475</f>
        <v>0</v>
      </c>
      <c r="D475" s="3">
        <f>mgL!D475</f>
        <v>0</v>
      </c>
      <c r="E475" s="3">
        <f>mgL!E475</f>
        <v>0</v>
      </c>
      <c r="F475" s="3">
        <f>mgL!F475</f>
        <v>0</v>
      </c>
      <c r="G475" s="3">
        <f>mgL!G475</f>
        <v>0</v>
      </c>
      <c r="H475" s="3">
        <f>mgL!H475</f>
        <v>0</v>
      </c>
      <c r="I475" s="3">
        <f>mgL!I475</f>
        <v>0</v>
      </c>
      <c r="J475" s="3">
        <f>mgL!J475</f>
        <v>0</v>
      </c>
      <c r="K475" s="3">
        <f>mgL!K475</f>
        <v>0</v>
      </c>
      <c r="L475" s="3">
        <f>mgL!L475</f>
        <v>0</v>
      </c>
      <c r="M475" s="3">
        <f>IF(mgL!M475=0,7,mgL!M475)</f>
        <v>7</v>
      </c>
      <c r="N475" s="3">
        <f>IF(mgL!N475&lt;0.1,10,mgL!N475)</f>
        <v>10</v>
      </c>
      <c r="O475" s="4">
        <f>mgL!O475/22.989</f>
        <v>0</v>
      </c>
      <c r="P475" s="4">
        <f>mgL!P475/39.098</f>
        <v>0</v>
      </c>
      <c r="Q475" s="4">
        <f>mgL!Q475/24.305</f>
        <v>0</v>
      </c>
      <c r="R475" s="4">
        <f>mgL!R475/40.078</f>
        <v>0</v>
      </c>
      <c r="S475" s="4">
        <f>mgL!S475/(14.007+4*1.008)</f>
        <v>0</v>
      </c>
      <c r="T475" s="5">
        <f>mgL!T475/35.453</f>
        <v>0</v>
      </c>
      <c r="U475" s="5">
        <f>mgL!U475/(1.008+12.011+3*15.999)</f>
        <v>0</v>
      </c>
      <c r="V475" s="5">
        <f>mgL!V475/(12.011+3*15.999)</f>
        <v>0</v>
      </c>
      <c r="W475" s="5">
        <f>mgL!W475/(32.066+4*15.999)</f>
        <v>0</v>
      </c>
      <c r="X475" s="5">
        <f>mgL!X475/(14.007+3*15.999)</f>
        <v>0</v>
      </c>
      <c r="Y475" s="6">
        <f>mgL!Y475/(14.007+2*15.999)</f>
        <v>0</v>
      </c>
      <c r="Z475" s="6">
        <f>mgL!Z475/55.847</f>
        <v>0</v>
      </c>
      <c r="AA475" s="6">
        <f>mgL!AA475/54.931</f>
        <v>0</v>
      </c>
      <c r="AB475" s="6">
        <f>mgL!AB475/26.982</f>
        <v>0</v>
      </c>
      <c r="AC475" s="6">
        <f>mgL!AC475/(28.086+2*15.999)</f>
        <v>0</v>
      </c>
      <c r="AD475" s="6">
        <f>mgL!AD475/(30.974+4*15.999)</f>
        <v>0</v>
      </c>
      <c r="AE475" s="6">
        <f>mgL!AE475/30.974</f>
        <v>0</v>
      </c>
      <c r="AF475" s="6">
        <f>mgL!AF475/12.011</f>
        <v>0</v>
      </c>
      <c r="AG475" s="6">
        <f>mgL!AG475/18.998</f>
        <v>0</v>
      </c>
      <c r="AH475" s="6">
        <f>mgL!AH475/(32.066+1.008)</f>
        <v>0</v>
      </c>
      <c r="AI475" s="6">
        <f>mgL!AI475/207.2</f>
        <v>0</v>
      </c>
      <c r="AJ475" s="6">
        <f>mgL!AJ475/65.39</f>
        <v>0</v>
      </c>
      <c r="AK475" s="6">
        <f>mgL!AK475/112.411</f>
        <v>0</v>
      </c>
      <c r="AL475" s="10">
        <f>mgL!AL475/(2*15.999)</f>
        <v>0</v>
      </c>
      <c r="AM475" s="10">
        <f>mgL!AM475/(12.011+2*15.999)</f>
        <v>0</v>
      </c>
      <c r="AN475" s="10">
        <f>mgL!AN475/(2*1.008+32.066)</f>
        <v>0</v>
      </c>
      <c r="AO475" s="10">
        <f>mgL!AO475/(12.011+4*1.008)</f>
        <v>0</v>
      </c>
      <c r="AP475" s="11" t="str">
        <f t="shared" si="16"/>
        <v>G*-FeMIX</v>
      </c>
      <c r="AQ475" s="3">
        <f t="shared" si="17"/>
        <v>0</v>
      </c>
    </row>
    <row r="476" spans="1:43" x14ac:dyDescent="0.25">
      <c r="A476" s="3">
        <f>mgL!A476</f>
        <v>473</v>
      </c>
      <c r="B476" s="3">
        <f>mgL!B476</f>
        <v>0</v>
      </c>
      <c r="C476" s="3">
        <f>mgL!C476</f>
        <v>0</v>
      </c>
      <c r="D476" s="3">
        <f>mgL!D476</f>
        <v>0</v>
      </c>
      <c r="E476" s="3">
        <f>mgL!E476</f>
        <v>0</v>
      </c>
      <c r="F476" s="3">
        <f>mgL!F476</f>
        <v>0</v>
      </c>
      <c r="G476" s="3">
        <f>mgL!G476</f>
        <v>0</v>
      </c>
      <c r="H476" s="3">
        <f>mgL!H476</f>
        <v>0</v>
      </c>
      <c r="I476" s="3">
        <f>mgL!I476</f>
        <v>0</v>
      </c>
      <c r="J476" s="3">
        <f>mgL!J476</f>
        <v>0</v>
      </c>
      <c r="K476" s="3">
        <f>mgL!K476</f>
        <v>0</v>
      </c>
      <c r="L476" s="3">
        <f>mgL!L476</f>
        <v>0</v>
      </c>
      <c r="M476" s="3">
        <f>IF(mgL!M476=0,7,mgL!M476)</f>
        <v>7</v>
      </c>
      <c r="N476" s="3">
        <f>IF(mgL!N476&lt;0.1,10,mgL!N476)</f>
        <v>10</v>
      </c>
      <c r="O476" s="4">
        <f>mgL!O476/22.989</f>
        <v>0</v>
      </c>
      <c r="P476" s="4">
        <f>mgL!P476/39.098</f>
        <v>0</v>
      </c>
      <c r="Q476" s="4">
        <f>mgL!Q476/24.305</f>
        <v>0</v>
      </c>
      <c r="R476" s="4">
        <f>mgL!R476/40.078</f>
        <v>0</v>
      </c>
      <c r="S476" s="4">
        <f>mgL!S476/(14.007+4*1.008)</f>
        <v>0</v>
      </c>
      <c r="T476" s="5">
        <f>mgL!T476/35.453</f>
        <v>0</v>
      </c>
      <c r="U476" s="5">
        <f>mgL!U476/(1.008+12.011+3*15.999)</f>
        <v>0</v>
      </c>
      <c r="V476" s="5">
        <f>mgL!V476/(12.011+3*15.999)</f>
        <v>0</v>
      </c>
      <c r="W476" s="5">
        <f>mgL!W476/(32.066+4*15.999)</f>
        <v>0</v>
      </c>
      <c r="X476" s="5">
        <f>mgL!X476/(14.007+3*15.999)</f>
        <v>0</v>
      </c>
      <c r="Y476" s="6">
        <f>mgL!Y476/(14.007+2*15.999)</f>
        <v>0</v>
      </c>
      <c r="Z476" s="6">
        <f>mgL!Z476/55.847</f>
        <v>0</v>
      </c>
      <c r="AA476" s="6">
        <f>mgL!AA476/54.931</f>
        <v>0</v>
      </c>
      <c r="AB476" s="6">
        <f>mgL!AB476/26.982</f>
        <v>0</v>
      </c>
      <c r="AC476" s="6">
        <f>mgL!AC476/(28.086+2*15.999)</f>
        <v>0</v>
      </c>
      <c r="AD476" s="6">
        <f>mgL!AD476/(30.974+4*15.999)</f>
        <v>0</v>
      </c>
      <c r="AE476" s="6">
        <f>mgL!AE476/30.974</f>
        <v>0</v>
      </c>
      <c r="AF476" s="6">
        <f>mgL!AF476/12.011</f>
        <v>0</v>
      </c>
      <c r="AG476" s="6">
        <f>mgL!AG476/18.998</f>
        <v>0</v>
      </c>
      <c r="AH476" s="6">
        <f>mgL!AH476/(32.066+1.008)</f>
        <v>0</v>
      </c>
      <c r="AI476" s="6">
        <f>mgL!AI476/207.2</f>
        <v>0</v>
      </c>
      <c r="AJ476" s="6">
        <f>mgL!AJ476/65.39</f>
        <v>0</v>
      </c>
      <c r="AK476" s="6">
        <f>mgL!AK476/112.411</f>
        <v>0</v>
      </c>
      <c r="AL476" s="10">
        <f>mgL!AL476/(2*15.999)</f>
        <v>0</v>
      </c>
      <c r="AM476" s="10">
        <f>mgL!AM476/(12.011+2*15.999)</f>
        <v>0</v>
      </c>
      <c r="AN476" s="10">
        <f>mgL!AN476/(2*1.008+32.066)</f>
        <v>0</v>
      </c>
      <c r="AO476" s="10">
        <f>mgL!AO476/(12.011+4*1.008)</f>
        <v>0</v>
      </c>
      <c r="AP476" s="11" t="str">
        <f t="shared" si="16"/>
        <v>G*-FeMIX</v>
      </c>
      <c r="AQ476" s="3">
        <f t="shared" si="17"/>
        <v>0</v>
      </c>
    </row>
    <row r="477" spans="1:43" x14ac:dyDescent="0.25">
      <c r="A477" s="3">
        <f>mgL!A477</f>
        <v>474</v>
      </c>
      <c r="B477" s="3">
        <f>mgL!B477</f>
        <v>0</v>
      </c>
      <c r="C477" s="3">
        <f>mgL!C477</f>
        <v>0</v>
      </c>
      <c r="D477" s="3">
        <f>mgL!D477</f>
        <v>0</v>
      </c>
      <c r="E477" s="3">
        <f>mgL!E477</f>
        <v>0</v>
      </c>
      <c r="F477" s="3">
        <f>mgL!F477</f>
        <v>0</v>
      </c>
      <c r="G477" s="3">
        <f>mgL!G477</f>
        <v>0</v>
      </c>
      <c r="H477" s="3">
        <f>mgL!H477</f>
        <v>0</v>
      </c>
      <c r="I477" s="3">
        <f>mgL!I477</f>
        <v>0</v>
      </c>
      <c r="J477" s="3">
        <f>mgL!J477</f>
        <v>0</v>
      </c>
      <c r="K477" s="3">
        <f>mgL!K477</f>
        <v>0</v>
      </c>
      <c r="L477" s="3">
        <f>mgL!L477</f>
        <v>0</v>
      </c>
      <c r="M477" s="3">
        <f>IF(mgL!M477=0,7,mgL!M477)</f>
        <v>7</v>
      </c>
      <c r="N477" s="3">
        <f>IF(mgL!N477&lt;0.1,10,mgL!N477)</f>
        <v>10</v>
      </c>
      <c r="O477" s="4">
        <f>mgL!O477/22.989</f>
        <v>0</v>
      </c>
      <c r="P477" s="4">
        <f>mgL!P477/39.098</f>
        <v>0</v>
      </c>
      <c r="Q477" s="4">
        <f>mgL!Q477/24.305</f>
        <v>0</v>
      </c>
      <c r="R477" s="4">
        <f>mgL!R477/40.078</f>
        <v>0</v>
      </c>
      <c r="S477" s="4">
        <f>mgL!S477/(14.007+4*1.008)</f>
        <v>0</v>
      </c>
      <c r="T477" s="5">
        <f>mgL!T477/35.453</f>
        <v>0</v>
      </c>
      <c r="U477" s="5">
        <f>mgL!U477/(1.008+12.011+3*15.999)</f>
        <v>0</v>
      </c>
      <c r="V477" s="5">
        <f>mgL!V477/(12.011+3*15.999)</f>
        <v>0</v>
      </c>
      <c r="W477" s="5">
        <f>mgL!W477/(32.066+4*15.999)</f>
        <v>0</v>
      </c>
      <c r="X477" s="5">
        <f>mgL!X477/(14.007+3*15.999)</f>
        <v>0</v>
      </c>
      <c r="Y477" s="6">
        <f>mgL!Y477/(14.007+2*15.999)</f>
        <v>0</v>
      </c>
      <c r="Z477" s="6">
        <f>mgL!Z477/55.847</f>
        <v>0</v>
      </c>
      <c r="AA477" s="6">
        <f>mgL!AA477/54.931</f>
        <v>0</v>
      </c>
      <c r="AB477" s="6">
        <f>mgL!AB477/26.982</f>
        <v>0</v>
      </c>
      <c r="AC477" s="6">
        <f>mgL!AC477/(28.086+2*15.999)</f>
        <v>0</v>
      </c>
      <c r="AD477" s="6">
        <f>mgL!AD477/(30.974+4*15.999)</f>
        <v>0</v>
      </c>
      <c r="AE477" s="6">
        <f>mgL!AE477/30.974</f>
        <v>0</v>
      </c>
      <c r="AF477" s="6">
        <f>mgL!AF477/12.011</f>
        <v>0</v>
      </c>
      <c r="AG477" s="6">
        <f>mgL!AG477/18.998</f>
        <v>0</v>
      </c>
      <c r="AH477" s="6">
        <f>mgL!AH477/(32.066+1.008)</f>
        <v>0</v>
      </c>
      <c r="AI477" s="6">
        <f>mgL!AI477/207.2</f>
        <v>0</v>
      </c>
      <c r="AJ477" s="6">
        <f>mgL!AJ477/65.39</f>
        <v>0</v>
      </c>
      <c r="AK477" s="6">
        <f>mgL!AK477/112.411</f>
        <v>0</v>
      </c>
      <c r="AL477" s="10">
        <f>mgL!AL477/(2*15.999)</f>
        <v>0</v>
      </c>
      <c r="AM477" s="10">
        <f>mgL!AM477/(12.011+2*15.999)</f>
        <v>0</v>
      </c>
      <c r="AN477" s="10">
        <f>mgL!AN477/(2*1.008+32.066)</f>
        <v>0</v>
      </c>
      <c r="AO477" s="10">
        <f>mgL!AO477/(12.011+4*1.008)</f>
        <v>0</v>
      </c>
      <c r="AP477" s="11" t="str">
        <f t="shared" si="16"/>
        <v>G*-FeMIX</v>
      </c>
      <c r="AQ477" s="3">
        <f t="shared" si="17"/>
        <v>0</v>
      </c>
    </row>
    <row r="478" spans="1:43" x14ac:dyDescent="0.25">
      <c r="A478" s="3">
        <f>mgL!A478</f>
        <v>475</v>
      </c>
      <c r="B478" s="3">
        <f>mgL!B478</f>
        <v>0</v>
      </c>
      <c r="C478" s="3">
        <f>mgL!C478</f>
        <v>0</v>
      </c>
      <c r="D478" s="3">
        <f>mgL!D478</f>
        <v>0</v>
      </c>
      <c r="E478" s="3">
        <f>mgL!E478</f>
        <v>0</v>
      </c>
      <c r="F478" s="3">
        <f>mgL!F478</f>
        <v>0</v>
      </c>
      <c r="G478" s="3">
        <f>mgL!G478</f>
        <v>0</v>
      </c>
      <c r="H478" s="3">
        <f>mgL!H478</f>
        <v>0</v>
      </c>
      <c r="I478" s="3">
        <f>mgL!I478</f>
        <v>0</v>
      </c>
      <c r="J478" s="3">
        <f>mgL!J478</f>
        <v>0</v>
      </c>
      <c r="K478" s="3">
        <f>mgL!K478</f>
        <v>0</v>
      </c>
      <c r="L478" s="3">
        <f>mgL!L478</f>
        <v>0</v>
      </c>
      <c r="M478" s="3">
        <f>IF(mgL!M478=0,7,mgL!M478)</f>
        <v>7</v>
      </c>
      <c r="N478" s="3">
        <f>IF(mgL!N478&lt;0.1,10,mgL!N478)</f>
        <v>10</v>
      </c>
      <c r="O478" s="4">
        <f>mgL!O478/22.989</f>
        <v>0</v>
      </c>
      <c r="P478" s="4">
        <f>mgL!P478/39.098</f>
        <v>0</v>
      </c>
      <c r="Q478" s="4">
        <f>mgL!Q478/24.305</f>
        <v>0</v>
      </c>
      <c r="R478" s="4">
        <f>mgL!R478/40.078</f>
        <v>0</v>
      </c>
      <c r="S478" s="4">
        <f>mgL!S478/(14.007+4*1.008)</f>
        <v>0</v>
      </c>
      <c r="T478" s="5">
        <f>mgL!T478/35.453</f>
        <v>0</v>
      </c>
      <c r="U478" s="5">
        <f>mgL!U478/(1.008+12.011+3*15.999)</f>
        <v>0</v>
      </c>
      <c r="V478" s="5">
        <f>mgL!V478/(12.011+3*15.999)</f>
        <v>0</v>
      </c>
      <c r="W478" s="5">
        <f>mgL!W478/(32.066+4*15.999)</f>
        <v>0</v>
      </c>
      <c r="X478" s="5">
        <f>mgL!X478/(14.007+3*15.999)</f>
        <v>0</v>
      </c>
      <c r="Y478" s="6">
        <f>mgL!Y478/(14.007+2*15.999)</f>
        <v>0</v>
      </c>
      <c r="Z478" s="6">
        <f>mgL!Z478/55.847</f>
        <v>0</v>
      </c>
      <c r="AA478" s="6">
        <f>mgL!AA478/54.931</f>
        <v>0</v>
      </c>
      <c r="AB478" s="6">
        <f>mgL!AB478/26.982</f>
        <v>0</v>
      </c>
      <c r="AC478" s="6">
        <f>mgL!AC478/(28.086+2*15.999)</f>
        <v>0</v>
      </c>
      <c r="AD478" s="6">
        <f>mgL!AD478/(30.974+4*15.999)</f>
        <v>0</v>
      </c>
      <c r="AE478" s="6">
        <f>mgL!AE478/30.974</f>
        <v>0</v>
      </c>
      <c r="AF478" s="6">
        <f>mgL!AF478/12.011</f>
        <v>0</v>
      </c>
      <c r="AG478" s="6">
        <f>mgL!AG478/18.998</f>
        <v>0</v>
      </c>
      <c r="AH478" s="6">
        <f>mgL!AH478/(32.066+1.008)</f>
        <v>0</v>
      </c>
      <c r="AI478" s="6">
        <f>mgL!AI478/207.2</f>
        <v>0</v>
      </c>
      <c r="AJ478" s="6">
        <f>mgL!AJ478/65.39</f>
        <v>0</v>
      </c>
      <c r="AK478" s="6">
        <f>mgL!AK478/112.411</f>
        <v>0</v>
      </c>
      <c r="AL478" s="10">
        <f>mgL!AL478/(2*15.999)</f>
        <v>0</v>
      </c>
      <c r="AM478" s="10">
        <f>mgL!AM478/(12.011+2*15.999)</f>
        <v>0</v>
      </c>
      <c r="AN478" s="10">
        <f>mgL!AN478/(2*1.008+32.066)</f>
        <v>0</v>
      </c>
      <c r="AO478" s="10">
        <f>mgL!AO478/(12.011+4*1.008)</f>
        <v>0</v>
      </c>
      <c r="AP478" s="11" t="str">
        <f t="shared" si="16"/>
        <v>G*-FeMIX</v>
      </c>
      <c r="AQ478" s="3">
        <f t="shared" si="17"/>
        <v>0</v>
      </c>
    </row>
    <row r="479" spans="1:43" x14ac:dyDescent="0.25">
      <c r="A479" s="3">
        <f>mgL!A479</f>
        <v>476</v>
      </c>
      <c r="B479" s="3">
        <f>mgL!B479</f>
        <v>0</v>
      </c>
      <c r="C479" s="3">
        <f>mgL!C479</f>
        <v>0</v>
      </c>
      <c r="D479" s="3">
        <f>mgL!D479</f>
        <v>0</v>
      </c>
      <c r="E479" s="3">
        <f>mgL!E479</f>
        <v>0</v>
      </c>
      <c r="F479" s="3">
        <f>mgL!F479</f>
        <v>0</v>
      </c>
      <c r="G479" s="3">
        <f>mgL!G479</f>
        <v>0</v>
      </c>
      <c r="H479" s="3">
        <f>mgL!H479</f>
        <v>0</v>
      </c>
      <c r="I479" s="3">
        <f>mgL!I479</f>
        <v>0</v>
      </c>
      <c r="J479" s="3">
        <f>mgL!J479</f>
        <v>0</v>
      </c>
      <c r="K479" s="3">
        <f>mgL!K479</f>
        <v>0</v>
      </c>
      <c r="L479" s="3">
        <f>mgL!L479</f>
        <v>0</v>
      </c>
      <c r="M479" s="3">
        <f>IF(mgL!M479=0,7,mgL!M479)</f>
        <v>7</v>
      </c>
      <c r="N479" s="3">
        <f>IF(mgL!N479&lt;0.1,10,mgL!N479)</f>
        <v>10</v>
      </c>
      <c r="O479" s="4">
        <f>mgL!O479/22.989</f>
        <v>0</v>
      </c>
      <c r="P479" s="4">
        <f>mgL!P479/39.098</f>
        <v>0</v>
      </c>
      <c r="Q479" s="4">
        <f>mgL!Q479/24.305</f>
        <v>0</v>
      </c>
      <c r="R479" s="4">
        <f>mgL!R479/40.078</f>
        <v>0</v>
      </c>
      <c r="S479" s="4">
        <f>mgL!S479/(14.007+4*1.008)</f>
        <v>0</v>
      </c>
      <c r="T479" s="5">
        <f>mgL!T479/35.453</f>
        <v>0</v>
      </c>
      <c r="U479" s="5">
        <f>mgL!U479/(1.008+12.011+3*15.999)</f>
        <v>0</v>
      </c>
      <c r="V479" s="5">
        <f>mgL!V479/(12.011+3*15.999)</f>
        <v>0</v>
      </c>
      <c r="W479" s="5">
        <f>mgL!W479/(32.066+4*15.999)</f>
        <v>0</v>
      </c>
      <c r="X479" s="5">
        <f>mgL!X479/(14.007+3*15.999)</f>
        <v>0</v>
      </c>
      <c r="Y479" s="6">
        <f>mgL!Y479/(14.007+2*15.999)</f>
        <v>0</v>
      </c>
      <c r="Z479" s="6">
        <f>mgL!Z479/55.847</f>
        <v>0</v>
      </c>
      <c r="AA479" s="6">
        <f>mgL!AA479/54.931</f>
        <v>0</v>
      </c>
      <c r="AB479" s="6">
        <f>mgL!AB479/26.982</f>
        <v>0</v>
      </c>
      <c r="AC479" s="6">
        <f>mgL!AC479/(28.086+2*15.999)</f>
        <v>0</v>
      </c>
      <c r="AD479" s="6">
        <f>mgL!AD479/(30.974+4*15.999)</f>
        <v>0</v>
      </c>
      <c r="AE479" s="6">
        <f>mgL!AE479/30.974</f>
        <v>0</v>
      </c>
      <c r="AF479" s="6">
        <f>mgL!AF479/12.011</f>
        <v>0</v>
      </c>
      <c r="AG479" s="6">
        <f>mgL!AG479/18.998</f>
        <v>0</v>
      </c>
      <c r="AH479" s="6">
        <f>mgL!AH479/(32.066+1.008)</f>
        <v>0</v>
      </c>
      <c r="AI479" s="6">
        <f>mgL!AI479/207.2</f>
        <v>0</v>
      </c>
      <c r="AJ479" s="6">
        <f>mgL!AJ479/65.39</f>
        <v>0</v>
      </c>
      <c r="AK479" s="6">
        <f>mgL!AK479/112.411</f>
        <v>0</v>
      </c>
      <c r="AL479" s="10">
        <f>mgL!AL479/(2*15.999)</f>
        <v>0</v>
      </c>
      <c r="AM479" s="10">
        <f>mgL!AM479/(12.011+2*15.999)</f>
        <v>0</v>
      </c>
      <c r="AN479" s="10">
        <f>mgL!AN479/(2*1.008+32.066)</f>
        <v>0</v>
      </c>
      <c r="AO479" s="10">
        <f>mgL!AO479/(12.011+4*1.008)</f>
        <v>0</v>
      </c>
      <c r="AP479" s="11" t="str">
        <f t="shared" si="16"/>
        <v>G*-FeMIX</v>
      </c>
      <c r="AQ479" s="3">
        <f t="shared" si="17"/>
        <v>0</v>
      </c>
    </row>
    <row r="480" spans="1:43" x14ac:dyDescent="0.25">
      <c r="A480" s="3">
        <f>mgL!A480</f>
        <v>477</v>
      </c>
      <c r="B480" s="3">
        <f>mgL!B480</f>
        <v>0</v>
      </c>
      <c r="C480" s="3">
        <f>mgL!C480</f>
        <v>0</v>
      </c>
      <c r="D480" s="3">
        <f>mgL!D480</f>
        <v>0</v>
      </c>
      <c r="E480" s="3">
        <f>mgL!E480</f>
        <v>0</v>
      </c>
      <c r="F480" s="3">
        <f>mgL!F480</f>
        <v>0</v>
      </c>
      <c r="G480" s="3">
        <f>mgL!G480</f>
        <v>0</v>
      </c>
      <c r="H480" s="3">
        <f>mgL!H480</f>
        <v>0</v>
      </c>
      <c r="I480" s="3">
        <f>mgL!I480</f>
        <v>0</v>
      </c>
      <c r="J480" s="3">
        <f>mgL!J480</f>
        <v>0</v>
      </c>
      <c r="K480" s="3">
        <f>mgL!K480</f>
        <v>0</v>
      </c>
      <c r="L480" s="3">
        <f>mgL!L480</f>
        <v>0</v>
      </c>
      <c r="M480" s="3">
        <f>IF(mgL!M480=0,7,mgL!M480)</f>
        <v>7</v>
      </c>
      <c r="N480" s="3">
        <f>IF(mgL!N480&lt;0.1,10,mgL!N480)</f>
        <v>10</v>
      </c>
      <c r="O480" s="4">
        <f>mgL!O480/22.989</f>
        <v>0</v>
      </c>
      <c r="P480" s="4">
        <f>mgL!P480/39.098</f>
        <v>0</v>
      </c>
      <c r="Q480" s="4">
        <f>mgL!Q480/24.305</f>
        <v>0</v>
      </c>
      <c r="R480" s="4">
        <f>mgL!R480/40.078</f>
        <v>0</v>
      </c>
      <c r="S480" s="4">
        <f>mgL!S480/(14.007+4*1.008)</f>
        <v>0</v>
      </c>
      <c r="T480" s="5">
        <f>mgL!T480/35.453</f>
        <v>0</v>
      </c>
      <c r="U480" s="5">
        <f>mgL!U480/(1.008+12.011+3*15.999)</f>
        <v>0</v>
      </c>
      <c r="V480" s="5">
        <f>mgL!V480/(12.011+3*15.999)</f>
        <v>0</v>
      </c>
      <c r="W480" s="5">
        <f>mgL!W480/(32.066+4*15.999)</f>
        <v>0</v>
      </c>
      <c r="X480" s="5">
        <f>mgL!X480/(14.007+3*15.999)</f>
        <v>0</v>
      </c>
      <c r="Y480" s="6">
        <f>mgL!Y480/(14.007+2*15.999)</f>
        <v>0</v>
      </c>
      <c r="Z480" s="6">
        <f>mgL!Z480/55.847</f>
        <v>0</v>
      </c>
      <c r="AA480" s="6">
        <f>mgL!AA480/54.931</f>
        <v>0</v>
      </c>
      <c r="AB480" s="6">
        <f>mgL!AB480/26.982</f>
        <v>0</v>
      </c>
      <c r="AC480" s="6">
        <f>mgL!AC480/(28.086+2*15.999)</f>
        <v>0</v>
      </c>
      <c r="AD480" s="6">
        <f>mgL!AD480/(30.974+4*15.999)</f>
        <v>0</v>
      </c>
      <c r="AE480" s="6">
        <f>mgL!AE480/30.974</f>
        <v>0</v>
      </c>
      <c r="AF480" s="6">
        <f>mgL!AF480/12.011</f>
        <v>0</v>
      </c>
      <c r="AG480" s="6">
        <f>mgL!AG480/18.998</f>
        <v>0</v>
      </c>
      <c r="AH480" s="6">
        <f>mgL!AH480/(32.066+1.008)</f>
        <v>0</v>
      </c>
      <c r="AI480" s="6">
        <f>mgL!AI480/207.2</f>
        <v>0</v>
      </c>
      <c r="AJ480" s="6">
        <f>mgL!AJ480/65.39</f>
        <v>0</v>
      </c>
      <c r="AK480" s="6">
        <f>mgL!AK480/112.411</f>
        <v>0</v>
      </c>
      <c r="AL480" s="10">
        <f>mgL!AL480/(2*15.999)</f>
        <v>0</v>
      </c>
      <c r="AM480" s="10">
        <f>mgL!AM480/(12.011+2*15.999)</f>
        <v>0</v>
      </c>
      <c r="AN480" s="10">
        <f>mgL!AN480/(2*1.008+32.066)</f>
        <v>0</v>
      </c>
      <c r="AO480" s="10">
        <f>mgL!AO480/(12.011+4*1.008)</f>
        <v>0</v>
      </c>
      <c r="AP480" s="11" t="str">
        <f t="shared" si="16"/>
        <v>G*-FeMIX</v>
      </c>
      <c r="AQ480" s="3">
        <f t="shared" si="17"/>
        <v>0</v>
      </c>
    </row>
    <row r="481" spans="1:43" x14ac:dyDescent="0.25">
      <c r="A481" s="3">
        <f>mgL!A481</f>
        <v>478</v>
      </c>
      <c r="B481" s="3">
        <f>mgL!B481</f>
        <v>0</v>
      </c>
      <c r="C481" s="3">
        <f>mgL!C481</f>
        <v>0</v>
      </c>
      <c r="D481" s="3">
        <f>mgL!D481</f>
        <v>0</v>
      </c>
      <c r="E481" s="3">
        <f>mgL!E481</f>
        <v>0</v>
      </c>
      <c r="F481" s="3">
        <f>mgL!F481</f>
        <v>0</v>
      </c>
      <c r="G481" s="3">
        <f>mgL!G481</f>
        <v>0</v>
      </c>
      <c r="H481" s="3">
        <f>mgL!H481</f>
        <v>0</v>
      </c>
      <c r="I481" s="3">
        <f>mgL!I481</f>
        <v>0</v>
      </c>
      <c r="J481" s="3">
        <f>mgL!J481</f>
        <v>0</v>
      </c>
      <c r="K481" s="3">
        <f>mgL!K481</f>
        <v>0</v>
      </c>
      <c r="L481" s="3">
        <f>mgL!L481</f>
        <v>0</v>
      </c>
      <c r="M481" s="3">
        <f>IF(mgL!M481=0,7,mgL!M481)</f>
        <v>7</v>
      </c>
      <c r="N481" s="3">
        <f>IF(mgL!N481&lt;0.1,10,mgL!N481)</f>
        <v>10</v>
      </c>
      <c r="O481" s="4">
        <f>mgL!O481/22.989</f>
        <v>0</v>
      </c>
      <c r="P481" s="4">
        <f>mgL!P481/39.098</f>
        <v>0</v>
      </c>
      <c r="Q481" s="4">
        <f>mgL!Q481/24.305</f>
        <v>0</v>
      </c>
      <c r="R481" s="4">
        <f>mgL!R481/40.078</f>
        <v>0</v>
      </c>
      <c r="S481" s="4">
        <f>mgL!S481/(14.007+4*1.008)</f>
        <v>0</v>
      </c>
      <c r="T481" s="5">
        <f>mgL!T481/35.453</f>
        <v>0</v>
      </c>
      <c r="U481" s="5">
        <f>mgL!U481/(1.008+12.011+3*15.999)</f>
        <v>0</v>
      </c>
      <c r="V481" s="5">
        <f>mgL!V481/(12.011+3*15.999)</f>
        <v>0</v>
      </c>
      <c r="W481" s="5">
        <f>mgL!W481/(32.066+4*15.999)</f>
        <v>0</v>
      </c>
      <c r="X481" s="5">
        <f>mgL!X481/(14.007+3*15.999)</f>
        <v>0</v>
      </c>
      <c r="Y481" s="6">
        <f>mgL!Y481/(14.007+2*15.999)</f>
        <v>0</v>
      </c>
      <c r="Z481" s="6">
        <f>mgL!Z481/55.847</f>
        <v>0</v>
      </c>
      <c r="AA481" s="6">
        <f>mgL!AA481/54.931</f>
        <v>0</v>
      </c>
      <c r="AB481" s="6">
        <f>mgL!AB481/26.982</f>
        <v>0</v>
      </c>
      <c r="AC481" s="6">
        <f>mgL!AC481/(28.086+2*15.999)</f>
        <v>0</v>
      </c>
      <c r="AD481" s="6">
        <f>mgL!AD481/(30.974+4*15.999)</f>
        <v>0</v>
      </c>
      <c r="AE481" s="6">
        <f>mgL!AE481/30.974</f>
        <v>0</v>
      </c>
      <c r="AF481" s="6">
        <f>mgL!AF481/12.011</f>
        <v>0</v>
      </c>
      <c r="AG481" s="6">
        <f>mgL!AG481/18.998</f>
        <v>0</v>
      </c>
      <c r="AH481" s="6">
        <f>mgL!AH481/(32.066+1.008)</f>
        <v>0</v>
      </c>
      <c r="AI481" s="6">
        <f>mgL!AI481/207.2</f>
        <v>0</v>
      </c>
      <c r="AJ481" s="6">
        <f>mgL!AJ481/65.39</f>
        <v>0</v>
      </c>
      <c r="AK481" s="6">
        <f>mgL!AK481/112.411</f>
        <v>0</v>
      </c>
      <c r="AL481" s="10">
        <f>mgL!AL481/(2*15.999)</f>
        <v>0</v>
      </c>
      <c r="AM481" s="10">
        <f>mgL!AM481/(12.011+2*15.999)</f>
        <v>0</v>
      </c>
      <c r="AN481" s="10">
        <f>mgL!AN481/(2*1.008+32.066)</f>
        <v>0</v>
      </c>
      <c r="AO481" s="10">
        <f>mgL!AO481/(12.011+4*1.008)</f>
        <v>0</v>
      </c>
      <c r="AP481" s="11" t="str">
        <f t="shared" si="16"/>
        <v>G*-FeMIX</v>
      </c>
      <c r="AQ481" s="3">
        <f t="shared" si="17"/>
        <v>0</v>
      </c>
    </row>
    <row r="482" spans="1:43" x14ac:dyDescent="0.25">
      <c r="A482" s="3">
        <f>mgL!A482</f>
        <v>479</v>
      </c>
      <c r="B482" s="3">
        <f>mgL!B482</f>
        <v>0</v>
      </c>
      <c r="C482" s="3">
        <f>mgL!C482</f>
        <v>0</v>
      </c>
      <c r="D482" s="3">
        <f>mgL!D482</f>
        <v>0</v>
      </c>
      <c r="E482" s="3">
        <f>mgL!E482</f>
        <v>0</v>
      </c>
      <c r="F482" s="3">
        <f>mgL!F482</f>
        <v>0</v>
      </c>
      <c r="G482" s="3">
        <f>mgL!G482</f>
        <v>0</v>
      </c>
      <c r="H482" s="3">
        <f>mgL!H482</f>
        <v>0</v>
      </c>
      <c r="I482" s="3">
        <f>mgL!I482</f>
        <v>0</v>
      </c>
      <c r="J482" s="3">
        <f>mgL!J482</f>
        <v>0</v>
      </c>
      <c r="K482" s="3">
        <f>mgL!K482</f>
        <v>0</v>
      </c>
      <c r="L482" s="3">
        <f>mgL!L482</f>
        <v>0</v>
      </c>
      <c r="M482" s="3">
        <f>IF(mgL!M482=0,7,mgL!M482)</f>
        <v>7</v>
      </c>
      <c r="N482" s="3">
        <f>IF(mgL!N482&lt;0.1,10,mgL!N482)</f>
        <v>10</v>
      </c>
      <c r="O482" s="4">
        <f>mgL!O482/22.989</f>
        <v>0</v>
      </c>
      <c r="P482" s="4">
        <f>mgL!P482/39.098</f>
        <v>0</v>
      </c>
      <c r="Q482" s="4">
        <f>mgL!Q482/24.305</f>
        <v>0</v>
      </c>
      <c r="R482" s="4">
        <f>mgL!R482/40.078</f>
        <v>0</v>
      </c>
      <c r="S482" s="4">
        <f>mgL!S482/(14.007+4*1.008)</f>
        <v>0</v>
      </c>
      <c r="T482" s="5">
        <f>mgL!T482/35.453</f>
        <v>0</v>
      </c>
      <c r="U482" s="5">
        <f>mgL!U482/(1.008+12.011+3*15.999)</f>
        <v>0</v>
      </c>
      <c r="V482" s="5">
        <f>mgL!V482/(12.011+3*15.999)</f>
        <v>0</v>
      </c>
      <c r="W482" s="5">
        <f>mgL!W482/(32.066+4*15.999)</f>
        <v>0</v>
      </c>
      <c r="X482" s="5">
        <f>mgL!X482/(14.007+3*15.999)</f>
        <v>0</v>
      </c>
      <c r="Y482" s="6">
        <f>mgL!Y482/(14.007+2*15.999)</f>
        <v>0</v>
      </c>
      <c r="Z482" s="6">
        <f>mgL!Z482/55.847</f>
        <v>0</v>
      </c>
      <c r="AA482" s="6">
        <f>mgL!AA482/54.931</f>
        <v>0</v>
      </c>
      <c r="AB482" s="6">
        <f>mgL!AB482/26.982</f>
        <v>0</v>
      </c>
      <c r="AC482" s="6">
        <f>mgL!AC482/(28.086+2*15.999)</f>
        <v>0</v>
      </c>
      <c r="AD482" s="6">
        <f>mgL!AD482/(30.974+4*15.999)</f>
        <v>0</v>
      </c>
      <c r="AE482" s="6">
        <f>mgL!AE482/30.974</f>
        <v>0</v>
      </c>
      <c r="AF482" s="6">
        <f>mgL!AF482/12.011</f>
        <v>0</v>
      </c>
      <c r="AG482" s="6">
        <f>mgL!AG482/18.998</f>
        <v>0</v>
      </c>
      <c r="AH482" s="6">
        <f>mgL!AH482/(32.066+1.008)</f>
        <v>0</v>
      </c>
      <c r="AI482" s="6">
        <f>mgL!AI482/207.2</f>
        <v>0</v>
      </c>
      <c r="AJ482" s="6">
        <f>mgL!AJ482/65.39</f>
        <v>0</v>
      </c>
      <c r="AK482" s="6">
        <f>mgL!AK482/112.411</f>
        <v>0</v>
      </c>
      <c r="AL482" s="10">
        <f>mgL!AL482/(2*15.999)</f>
        <v>0</v>
      </c>
      <c r="AM482" s="10">
        <f>mgL!AM482/(12.011+2*15.999)</f>
        <v>0</v>
      </c>
      <c r="AN482" s="10">
        <f>mgL!AN482/(2*1.008+32.066)</f>
        <v>0</v>
      </c>
      <c r="AO482" s="10">
        <f>mgL!AO482/(12.011+4*1.008)</f>
        <v>0</v>
      </c>
      <c r="AP482" s="11" t="str">
        <f t="shared" si="16"/>
        <v>G*-FeMIX</v>
      </c>
      <c r="AQ482" s="3">
        <f t="shared" si="17"/>
        <v>0</v>
      </c>
    </row>
    <row r="483" spans="1:43" x14ac:dyDescent="0.25">
      <c r="A483" s="3">
        <f>mgL!A483</f>
        <v>480</v>
      </c>
      <c r="B483" s="3">
        <f>mgL!B483</f>
        <v>0</v>
      </c>
      <c r="C483" s="3">
        <f>mgL!C483</f>
        <v>0</v>
      </c>
      <c r="D483" s="3">
        <f>mgL!D483</f>
        <v>0</v>
      </c>
      <c r="E483" s="3">
        <f>mgL!E483</f>
        <v>0</v>
      </c>
      <c r="F483" s="3">
        <f>mgL!F483</f>
        <v>0</v>
      </c>
      <c r="G483" s="3">
        <f>mgL!G483</f>
        <v>0</v>
      </c>
      <c r="H483" s="3">
        <f>mgL!H483</f>
        <v>0</v>
      </c>
      <c r="I483" s="3">
        <f>mgL!I483</f>
        <v>0</v>
      </c>
      <c r="J483" s="3">
        <f>mgL!J483</f>
        <v>0</v>
      </c>
      <c r="K483" s="3">
        <f>mgL!K483</f>
        <v>0</v>
      </c>
      <c r="L483" s="3">
        <f>mgL!L483</f>
        <v>0</v>
      </c>
      <c r="M483" s="3">
        <f>IF(mgL!M483=0,7,mgL!M483)</f>
        <v>7</v>
      </c>
      <c r="N483" s="3">
        <f>IF(mgL!N483&lt;0.1,10,mgL!N483)</f>
        <v>10</v>
      </c>
      <c r="O483" s="4">
        <f>mgL!O483/22.989</f>
        <v>0</v>
      </c>
      <c r="P483" s="4">
        <f>mgL!P483/39.098</f>
        <v>0</v>
      </c>
      <c r="Q483" s="4">
        <f>mgL!Q483/24.305</f>
        <v>0</v>
      </c>
      <c r="R483" s="4">
        <f>mgL!R483/40.078</f>
        <v>0</v>
      </c>
      <c r="S483" s="4">
        <f>mgL!S483/(14.007+4*1.008)</f>
        <v>0</v>
      </c>
      <c r="T483" s="5">
        <f>mgL!T483/35.453</f>
        <v>0</v>
      </c>
      <c r="U483" s="5">
        <f>mgL!U483/(1.008+12.011+3*15.999)</f>
        <v>0</v>
      </c>
      <c r="V483" s="5">
        <f>mgL!V483/(12.011+3*15.999)</f>
        <v>0</v>
      </c>
      <c r="W483" s="5">
        <f>mgL!W483/(32.066+4*15.999)</f>
        <v>0</v>
      </c>
      <c r="X483" s="5">
        <f>mgL!X483/(14.007+3*15.999)</f>
        <v>0</v>
      </c>
      <c r="Y483" s="6">
        <f>mgL!Y483/(14.007+2*15.999)</f>
        <v>0</v>
      </c>
      <c r="Z483" s="6">
        <f>mgL!Z483/55.847</f>
        <v>0</v>
      </c>
      <c r="AA483" s="6">
        <f>mgL!AA483/54.931</f>
        <v>0</v>
      </c>
      <c r="AB483" s="6">
        <f>mgL!AB483/26.982</f>
        <v>0</v>
      </c>
      <c r="AC483" s="6">
        <f>mgL!AC483/(28.086+2*15.999)</f>
        <v>0</v>
      </c>
      <c r="AD483" s="6">
        <f>mgL!AD483/(30.974+4*15.999)</f>
        <v>0</v>
      </c>
      <c r="AE483" s="6">
        <f>mgL!AE483/30.974</f>
        <v>0</v>
      </c>
      <c r="AF483" s="6">
        <f>mgL!AF483/12.011</f>
        <v>0</v>
      </c>
      <c r="AG483" s="6">
        <f>mgL!AG483/18.998</f>
        <v>0</v>
      </c>
      <c r="AH483" s="6">
        <f>mgL!AH483/(32.066+1.008)</f>
        <v>0</v>
      </c>
      <c r="AI483" s="6">
        <f>mgL!AI483/207.2</f>
        <v>0</v>
      </c>
      <c r="AJ483" s="6">
        <f>mgL!AJ483/65.39</f>
        <v>0</v>
      </c>
      <c r="AK483" s="6">
        <f>mgL!AK483/112.411</f>
        <v>0</v>
      </c>
      <c r="AL483" s="10">
        <f>mgL!AL483/(2*15.999)</f>
        <v>0</v>
      </c>
      <c r="AM483" s="10">
        <f>mgL!AM483/(12.011+2*15.999)</f>
        <v>0</v>
      </c>
      <c r="AN483" s="10">
        <f>mgL!AN483/(2*1.008+32.066)</f>
        <v>0</v>
      </c>
      <c r="AO483" s="10">
        <f>mgL!AO483/(12.011+4*1.008)</f>
        <v>0</v>
      </c>
      <c r="AP483" s="11" t="str">
        <f t="shared" si="16"/>
        <v>G*-FeMIX</v>
      </c>
      <c r="AQ483" s="3">
        <f t="shared" si="17"/>
        <v>0</v>
      </c>
    </row>
    <row r="484" spans="1:43" x14ac:dyDescent="0.25">
      <c r="A484" s="3">
        <f>mgL!A484</f>
        <v>481</v>
      </c>
      <c r="B484" s="3">
        <f>mgL!B484</f>
        <v>0</v>
      </c>
      <c r="C484" s="3">
        <f>mgL!C484</f>
        <v>0</v>
      </c>
      <c r="D484" s="3">
        <f>mgL!D484</f>
        <v>0</v>
      </c>
      <c r="E484" s="3">
        <f>mgL!E484</f>
        <v>0</v>
      </c>
      <c r="F484" s="3">
        <f>mgL!F484</f>
        <v>0</v>
      </c>
      <c r="G484" s="3">
        <f>mgL!G484</f>
        <v>0</v>
      </c>
      <c r="H484" s="3">
        <f>mgL!H484</f>
        <v>0</v>
      </c>
      <c r="I484" s="3">
        <f>mgL!I484</f>
        <v>0</v>
      </c>
      <c r="J484" s="3">
        <f>mgL!J484</f>
        <v>0</v>
      </c>
      <c r="K484" s="3">
        <f>mgL!K484</f>
        <v>0</v>
      </c>
      <c r="L484" s="3">
        <f>mgL!L484</f>
        <v>0</v>
      </c>
      <c r="M484" s="3">
        <f>IF(mgL!M484=0,7,mgL!M484)</f>
        <v>7</v>
      </c>
      <c r="N484" s="3">
        <f>IF(mgL!N484&lt;0.1,10,mgL!N484)</f>
        <v>10</v>
      </c>
      <c r="O484" s="4">
        <f>mgL!O484/22.989</f>
        <v>0</v>
      </c>
      <c r="P484" s="4">
        <f>mgL!P484/39.098</f>
        <v>0</v>
      </c>
      <c r="Q484" s="4">
        <f>mgL!Q484/24.305</f>
        <v>0</v>
      </c>
      <c r="R484" s="4">
        <f>mgL!R484/40.078</f>
        <v>0</v>
      </c>
      <c r="S484" s="4">
        <f>mgL!S484/(14.007+4*1.008)</f>
        <v>0</v>
      </c>
      <c r="T484" s="5">
        <f>mgL!T484/35.453</f>
        <v>0</v>
      </c>
      <c r="U484" s="5">
        <f>mgL!U484/(1.008+12.011+3*15.999)</f>
        <v>0</v>
      </c>
      <c r="V484" s="5">
        <f>mgL!V484/(12.011+3*15.999)</f>
        <v>0</v>
      </c>
      <c r="W484" s="5">
        <f>mgL!W484/(32.066+4*15.999)</f>
        <v>0</v>
      </c>
      <c r="X484" s="5">
        <f>mgL!X484/(14.007+3*15.999)</f>
        <v>0</v>
      </c>
      <c r="Y484" s="6">
        <f>mgL!Y484/(14.007+2*15.999)</f>
        <v>0</v>
      </c>
      <c r="Z484" s="6">
        <f>mgL!Z484/55.847</f>
        <v>0</v>
      </c>
      <c r="AA484" s="6">
        <f>mgL!AA484/54.931</f>
        <v>0</v>
      </c>
      <c r="AB484" s="6">
        <f>mgL!AB484/26.982</f>
        <v>0</v>
      </c>
      <c r="AC484" s="6">
        <f>mgL!AC484/(28.086+2*15.999)</f>
        <v>0</v>
      </c>
      <c r="AD484" s="6">
        <f>mgL!AD484/(30.974+4*15.999)</f>
        <v>0</v>
      </c>
      <c r="AE484" s="6">
        <f>mgL!AE484/30.974</f>
        <v>0</v>
      </c>
      <c r="AF484" s="6">
        <f>mgL!AF484/12.011</f>
        <v>0</v>
      </c>
      <c r="AG484" s="6">
        <f>mgL!AG484/18.998</f>
        <v>0</v>
      </c>
      <c r="AH484" s="6">
        <f>mgL!AH484/(32.066+1.008)</f>
        <v>0</v>
      </c>
      <c r="AI484" s="6">
        <f>mgL!AI484/207.2</f>
        <v>0</v>
      </c>
      <c r="AJ484" s="6">
        <f>mgL!AJ484/65.39</f>
        <v>0</v>
      </c>
      <c r="AK484" s="6">
        <f>mgL!AK484/112.411</f>
        <v>0</v>
      </c>
      <c r="AL484" s="10">
        <f>mgL!AL484/(2*15.999)</f>
        <v>0</v>
      </c>
      <c r="AM484" s="10">
        <f>mgL!AM484/(12.011+2*15.999)</f>
        <v>0</v>
      </c>
      <c r="AN484" s="10">
        <f>mgL!AN484/(2*1.008+32.066)</f>
        <v>0</v>
      </c>
      <c r="AO484" s="10">
        <f>mgL!AO484/(12.011+4*1.008)</f>
        <v>0</v>
      </c>
      <c r="AP484" s="11" t="str">
        <f t="shared" si="16"/>
        <v>G*-FeMIX</v>
      </c>
      <c r="AQ484" s="3">
        <f t="shared" si="17"/>
        <v>0</v>
      </c>
    </row>
    <row r="485" spans="1:43" x14ac:dyDescent="0.25">
      <c r="A485" s="3">
        <f>mgL!A485</f>
        <v>482</v>
      </c>
      <c r="B485" s="3">
        <f>mgL!B485</f>
        <v>0</v>
      </c>
      <c r="C485" s="3">
        <f>mgL!C485</f>
        <v>0</v>
      </c>
      <c r="D485" s="3">
        <f>mgL!D485</f>
        <v>0</v>
      </c>
      <c r="E485" s="3">
        <f>mgL!E485</f>
        <v>0</v>
      </c>
      <c r="F485" s="3">
        <f>mgL!F485</f>
        <v>0</v>
      </c>
      <c r="G485" s="3">
        <f>mgL!G485</f>
        <v>0</v>
      </c>
      <c r="H485" s="3">
        <f>mgL!H485</f>
        <v>0</v>
      </c>
      <c r="I485" s="3">
        <f>mgL!I485</f>
        <v>0</v>
      </c>
      <c r="J485" s="3">
        <f>mgL!J485</f>
        <v>0</v>
      </c>
      <c r="K485" s="3">
        <f>mgL!K485</f>
        <v>0</v>
      </c>
      <c r="L485" s="3">
        <f>mgL!L485</f>
        <v>0</v>
      </c>
      <c r="M485" s="3">
        <f>IF(mgL!M485=0,7,mgL!M485)</f>
        <v>7</v>
      </c>
      <c r="N485" s="3">
        <f>IF(mgL!N485&lt;0.1,10,mgL!N485)</f>
        <v>10</v>
      </c>
      <c r="O485" s="4">
        <f>mgL!O485/22.989</f>
        <v>0</v>
      </c>
      <c r="P485" s="4">
        <f>mgL!P485/39.098</f>
        <v>0</v>
      </c>
      <c r="Q485" s="4">
        <f>mgL!Q485/24.305</f>
        <v>0</v>
      </c>
      <c r="R485" s="4">
        <f>mgL!R485/40.078</f>
        <v>0</v>
      </c>
      <c r="S485" s="4">
        <f>mgL!S485/(14.007+4*1.008)</f>
        <v>0</v>
      </c>
      <c r="T485" s="5">
        <f>mgL!T485/35.453</f>
        <v>0</v>
      </c>
      <c r="U485" s="5">
        <f>mgL!U485/(1.008+12.011+3*15.999)</f>
        <v>0</v>
      </c>
      <c r="V485" s="5">
        <f>mgL!V485/(12.011+3*15.999)</f>
        <v>0</v>
      </c>
      <c r="W485" s="5">
        <f>mgL!W485/(32.066+4*15.999)</f>
        <v>0</v>
      </c>
      <c r="X485" s="5">
        <f>mgL!X485/(14.007+3*15.999)</f>
        <v>0</v>
      </c>
      <c r="Y485" s="6">
        <f>mgL!Y485/(14.007+2*15.999)</f>
        <v>0</v>
      </c>
      <c r="Z485" s="6">
        <f>mgL!Z485/55.847</f>
        <v>0</v>
      </c>
      <c r="AA485" s="6">
        <f>mgL!AA485/54.931</f>
        <v>0</v>
      </c>
      <c r="AB485" s="6">
        <f>mgL!AB485/26.982</f>
        <v>0</v>
      </c>
      <c r="AC485" s="6">
        <f>mgL!AC485/(28.086+2*15.999)</f>
        <v>0</v>
      </c>
      <c r="AD485" s="6">
        <f>mgL!AD485/(30.974+4*15.999)</f>
        <v>0</v>
      </c>
      <c r="AE485" s="6">
        <f>mgL!AE485/30.974</f>
        <v>0</v>
      </c>
      <c r="AF485" s="6">
        <f>mgL!AF485/12.011</f>
        <v>0</v>
      </c>
      <c r="AG485" s="6">
        <f>mgL!AG485/18.998</f>
        <v>0</v>
      </c>
      <c r="AH485" s="6">
        <f>mgL!AH485/(32.066+1.008)</f>
        <v>0</v>
      </c>
      <c r="AI485" s="6">
        <f>mgL!AI485/207.2</f>
        <v>0</v>
      </c>
      <c r="AJ485" s="6">
        <f>mgL!AJ485/65.39</f>
        <v>0</v>
      </c>
      <c r="AK485" s="6">
        <f>mgL!AK485/112.411</f>
        <v>0</v>
      </c>
      <c r="AL485" s="10">
        <f>mgL!AL485/(2*15.999)</f>
        <v>0</v>
      </c>
      <c r="AM485" s="10">
        <f>mgL!AM485/(12.011+2*15.999)</f>
        <v>0</v>
      </c>
      <c r="AN485" s="10">
        <f>mgL!AN485/(2*1.008+32.066)</f>
        <v>0</v>
      </c>
      <c r="AO485" s="10">
        <f>mgL!AO485/(12.011+4*1.008)</f>
        <v>0</v>
      </c>
      <c r="AP485" s="11" t="str">
        <f t="shared" si="16"/>
        <v>G*-FeMIX</v>
      </c>
      <c r="AQ485" s="3">
        <f t="shared" si="17"/>
        <v>0</v>
      </c>
    </row>
    <row r="486" spans="1:43" x14ac:dyDescent="0.25">
      <c r="A486" s="3">
        <f>mgL!A486</f>
        <v>483</v>
      </c>
      <c r="B486" s="3">
        <f>mgL!B486</f>
        <v>0</v>
      </c>
      <c r="C486" s="3">
        <f>mgL!C486</f>
        <v>0</v>
      </c>
      <c r="D486" s="3">
        <f>mgL!D486</f>
        <v>0</v>
      </c>
      <c r="E486" s="3">
        <f>mgL!E486</f>
        <v>0</v>
      </c>
      <c r="F486" s="3">
        <f>mgL!F486</f>
        <v>0</v>
      </c>
      <c r="G486" s="3">
        <f>mgL!G486</f>
        <v>0</v>
      </c>
      <c r="H486" s="3">
        <f>mgL!H486</f>
        <v>0</v>
      </c>
      <c r="I486" s="3">
        <f>mgL!I486</f>
        <v>0</v>
      </c>
      <c r="J486" s="3">
        <f>mgL!J486</f>
        <v>0</v>
      </c>
      <c r="K486" s="3">
        <f>mgL!K486</f>
        <v>0</v>
      </c>
      <c r="L486" s="3">
        <f>mgL!L486</f>
        <v>0</v>
      </c>
      <c r="M486" s="3">
        <f>IF(mgL!M486=0,7,mgL!M486)</f>
        <v>7</v>
      </c>
      <c r="N486" s="3">
        <f>IF(mgL!N486&lt;0.1,10,mgL!N486)</f>
        <v>10</v>
      </c>
      <c r="O486" s="4">
        <f>mgL!O486/22.989</f>
        <v>0</v>
      </c>
      <c r="P486" s="4">
        <f>mgL!P486/39.098</f>
        <v>0</v>
      </c>
      <c r="Q486" s="4">
        <f>mgL!Q486/24.305</f>
        <v>0</v>
      </c>
      <c r="R486" s="4">
        <f>mgL!R486/40.078</f>
        <v>0</v>
      </c>
      <c r="S486" s="4">
        <f>mgL!S486/(14.007+4*1.008)</f>
        <v>0</v>
      </c>
      <c r="T486" s="5">
        <f>mgL!T486/35.453</f>
        <v>0</v>
      </c>
      <c r="U486" s="5">
        <f>mgL!U486/(1.008+12.011+3*15.999)</f>
        <v>0</v>
      </c>
      <c r="V486" s="5">
        <f>mgL!V486/(12.011+3*15.999)</f>
        <v>0</v>
      </c>
      <c r="W486" s="5">
        <f>mgL!W486/(32.066+4*15.999)</f>
        <v>0</v>
      </c>
      <c r="X486" s="5">
        <f>mgL!X486/(14.007+3*15.999)</f>
        <v>0</v>
      </c>
      <c r="Y486" s="6">
        <f>mgL!Y486/(14.007+2*15.999)</f>
        <v>0</v>
      </c>
      <c r="Z486" s="6">
        <f>mgL!Z486/55.847</f>
        <v>0</v>
      </c>
      <c r="AA486" s="6">
        <f>mgL!AA486/54.931</f>
        <v>0</v>
      </c>
      <c r="AB486" s="6">
        <f>mgL!AB486/26.982</f>
        <v>0</v>
      </c>
      <c r="AC486" s="6">
        <f>mgL!AC486/(28.086+2*15.999)</f>
        <v>0</v>
      </c>
      <c r="AD486" s="6">
        <f>mgL!AD486/(30.974+4*15.999)</f>
        <v>0</v>
      </c>
      <c r="AE486" s="6">
        <f>mgL!AE486/30.974</f>
        <v>0</v>
      </c>
      <c r="AF486" s="6">
        <f>mgL!AF486/12.011</f>
        <v>0</v>
      </c>
      <c r="AG486" s="6">
        <f>mgL!AG486/18.998</f>
        <v>0</v>
      </c>
      <c r="AH486" s="6">
        <f>mgL!AH486/(32.066+1.008)</f>
        <v>0</v>
      </c>
      <c r="AI486" s="6">
        <f>mgL!AI486/207.2</f>
        <v>0</v>
      </c>
      <c r="AJ486" s="6">
        <f>mgL!AJ486/65.39</f>
        <v>0</v>
      </c>
      <c r="AK486" s="6">
        <f>mgL!AK486/112.411</f>
        <v>0</v>
      </c>
      <c r="AL486" s="10">
        <f>mgL!AL486/(2*15.999)</f>
        <v>0</v>
      </c>
      <c r="AM486" s="10">
        <f>mgL!AM486/(12.011+2*15.999)</f>
        <v>0</v>
      </c>
      <c r="AN486" s="10">
        <f>mgL!AN486/(2*1.008+32.066)</f>
        <v>0</v>
      </c>
      <c r="AO486" s="10">
        <f>mgL!AO486/(12.011+4*1.008)</f>
        <v>0</v>
      </c>
      <c r="AP486" s="11" t="str">
        <f t="shared" si="16"/>
        <v>G*-FeMIX</v>
      </c>
      <c r="AQ486" s="3">
        <f t="shared" si="17"/>
        <v>0</v>
      </c>
    </row>
    <row r="487" spans="1:43" x14ac:dyDescent="0.25">
      <c r="A487" s="3">
        <f>mgL!A487</f>
        <v>484</v>
      </c>
      <c r="B487" s="3">
        <f>mgL!B487</f>
        <v>0</v>
      </c>
      <c r="C487" s="3">
        <f>mgL!C487</f>
        <v>0</v>
      </c>
      <c r="D487" s="3">
        <f>mgL!D487</f>
        <v>0</v>
      </c>
      <c r="E487" s="3">
        <f>mgL!E487</f>
        <v>0</v>
      </c>
      <c r="F487" s="3">
        <f>mgL!F487</f>
        <v>0</v>
      </c>
      <c r="G487" s="3">
        <f>mgL!G487</f>
        <v>0</v>
      </c>
      <c r="H487" s="3">
        <f>mgL!H487</f>
        <v>0</v>
      </c>
      <c r="I487" s="3">
        <f>mgL!I487</f>
        <v>0</v>
      </c>
      <c r="J487" s="3">
        <f>mgL!J487</f>
        <v>0</v>
      </c>
      <c r="K487" s="3">
        <f>mgL!K487</f>
        <v>0</v>
      </c>
      <c r="L487" s="3">
        <f>mgL!L487</f>
        <v>0</v>
      </c>
      <c r="M487" s="3">
        <f>IF(mgL!M487=0,7,mgL!M487)</f>
        <v>7</v>
      </c>
      <c r="N487" s="3">
        <f>IF(mgL!N487&lt;0.1,10,mgL!N487)</f>
        <v>10</v>
      </c>
      <c r="O487" s="4">
        <f>mgL!O487/22.989</f>
        <v>0</v>
      </c>
      <c r="P487" s="4">
        <f>mgL!P487/39.098</f>
        <v>0</v>
      </c>
      <c r="Q487" s="4">
        <f>mgL!Q487/24.305</f>
        <v>0</v>
      </c>
      <c r="R487" s="4">
        <f>mgL!R487/40.078</f>
        <v>0</v>
      </c>
      <c r="S487" s="4">
        <f>mgL!S487/(14.007+4*1.008)</f>
        <v>0</v>
      </c>
      <c r="T487" s="5">
        <f>mgL!T487/35.453</f>
        <v>0</v>
      </c>
      <c r="U487" s="5">
        <f>mgL!U487/(1.008+12.011+3*15.999)</f>
        <v>0</v>
      </c>
      <c r="V487" s="5">
        <f>mgL!V487/(12.011+3*15.999)</f>
        <v>0</v>
      </c>
      <c r="W487" s="5">
        <f>mgL!W487/(32.066+4*15.999)</f>
        <v>0</v>
      </c>
      <c r="X487" s="5">
        <f>mgL!X487/(14.007+3*15.999)</f>
        <v>0</v>
      </c>
      <c r="Y487" s="6">
        <f>mgL!Y487/(14.007+2*15.999)</f>
        <v>0</v>
      </c>
      <c r="Z487" s="6">
        <f>mgL!Z487/55.847</f>
        <v>0</v>
      </c>
      <c r="AA487" s="6">
        <f>mgL!AA487/54.931</f>
        <v>0</v>
      </c>
      <c r="AB487" s="6">
        <f>mgL!AB487/26.982</f>
        <v>0</v>
      </c>
      <c r="AC487" s="6">
        <f>mgL!AC487/(28.086+2*15.999)</f>
        <v>0</v>
      </c>
      <c r="AD487" s="6">
        <f>mgL!AD487/(30.974+4*15.999)</f>
        <v>0</v>
      </c>
      <c r="AE487" s="6">
        <f>mgL!AE487/30.974</f>
        <v>0</v>
      </c>
      <c r="AF487" s="6">
        <f>mgL!AF487/12.011</f>
        <v>0</v>
      </c>
      <c r="AG487" s="6">
        <f>mgL!AG487/18.998</f>
        <v>0</v>
      </c>
      <c r="AH487" s="6">
        <f>mgL!AH487/(32.066+1.008)</f>
        <v>0</v>
      </c>
      <c r="AI487" s="6">
        <f>mgL!AI487/207.2</f>
        <v>0</v>
      </c>
      <c r="AJ487" s="6">
        <f>mgL!AJ487/65.39</f>
        <v>0</v>
      </c>
      <c r="AK487" s="6">
        <f>mgL!AK487/112.411</f>
        <v>0</v>
      </c>
      <c r="AL487" s="10">
        <f>mgL!AL487/(2*15.999)</f>
        <v>0</v>
      </c>
      <c r="AM487" s="10">
        <f>mgL!AM487/(12.011+2*15.999)</f>
        <v>0</v>
      </c>
      <c r="AN487" s="10">
        <f>mgL!AN487/(2*1.008+32.066)</f>
        <v>0</v>
      </c>
      <c r="AO487" s="10">
        <f>mgL!AO487/(12.011+4*1.008)</f>
        <v>0</v>
      </c>
      <c r="AP487" s="11" t="str">
        <f t="shared" si="16"/>
        <v>G*-FeMIX</v>
      </c>
      <c r="AQ487" s="3">
        <f t="shared" si="17"/>
        <v>0</v>
      </c>
    </row>
    <row r="488" spans="1:43" x14ac:dyDescent="0.25">
      <c r="A488" s="3">
        <f>mgL!A488</f>
        <v>485</v>
      </c>
      <c r="B488" s="3">
        <f>mgL!B488</f>
        <v>0</v>
      </c>
      <c r="C488" s="3">
        <f>mgL!C488</f>
        <v>0</v>
      </c>
      <c r="D488" s="3">
        <f>mgL!D488</f>
        <v>0</v>
      </c>
      <c r="E488" s="3">
        <f>mgL!E488</f>
        <v>0</v>
      </c>
      <c r="F488" s="3">
        <f>mgL!F488</f>
        <v>0</v>
      </c>
      <c r="G488" s="3">
        <f>mgL!G488</f>
        <v>0</v>
      </c>
      <c r="H488" s="3">
        <f>mgL!H488</f>
        <v>0</v>
      </c>
      <c r="I488" s="3">
        <f>mgL!I488</f>
        <v>0</v>
      </c>
      <c r="J488" s="3">
        <f>mgL!J488</f>
        <v>0</v>
      </c>
      <c r="K488" s="3">
        <f>mgL!K488</f>
        <v>0</v>
      </c>
      <c r="L488" s="3">
        <f>mgL!L488</f>
        <v>0</v>
      </c>
      <c r="M488" s="3">
        <f>IF(mgL!M488=0,7,mgL!M488)</f>
        <v>7</v>
      </c>
      <c r="N488" s="3">
        <f>IF(mgL!N488&lt;0.1,10,mgL!N488)</f>
        <v>10</v>
      </c>
      <c r="O488" s="4">
        <f>mgL!O488/22.989</f>
        <v>0</v>
      </c>
      <c r="P488" s="4">
        <f>mgL!P488/39.098</f>
        <v>0</v>
      </c>
      <c r="Q488" s="4">
        <f>mgL!Q488/24.305</f>
        <v>0</v>
      </c>
      <c r="R488" s="4">
        <f>mgL!R488/40.078</f>
        <v>0</v>
      </c>
      <c r="S488" s="4">
        <f>mgL!S488/(14.007+4*1.008)</f>
        <v>0</v>
      </c>
      <c r="T488" s="5">
        <f>mgL!T488/35.453</f>
        <v>0</v>
      </c>
      <c r="U488" s="5">
        <f>mgL!U488/(1.008+12.011+3*15.999)</f>
        <v>0</v>
      </c>
      <c r="V488" s="5">
        <f>mgL!V488/(12.011+3*15.999)</f>
        <v>0</v>
      </c>
      <c r="W488" s="5">
        <f>mgL!W488/(32.066+4*15.999)</f>
        <v>0</v>
      </c>
      <c r="X488" s="5">
        <f>mgL!X488/(14.007+3*15.999)</f>
        <v>0</v>
      </c>
      <c r="Y488" s="6">
        <f>mgL!Y488/(14.007+2*15.999)</f>
        <v>0</v>
      </c>
      <c r="Z488" s="6">
        <f>mgL!Z488/55.847</f>
        <v>0</v>
      </c>
      <c r="AA488" s="6">
        <f>mgL!AA488/54.931</f>
        <v>0</v>
      </c>
      <c r="AB488" s="6">
        <f>mgL!AB488/26.982</f>
        <v>0</v>
      </c>
      <c r="AC488" s="6">
        <f>mgL!AC488/(28.086+2*15.999)</f>
        <v>0</v>
      </c>
      <c r="AD488" s="6">
        <f>mgL!AD488/(30.974+4*15.999)</f>
        <v>0</v>
      </c>
      <c r="AE488" s="6">
        <f>mgL!AE488/30.974</f>
        <v>0</v>
      </c>
      <c r="AF488" s="6">
        <f>mgL!AF488/12.011</f>
        <v>0</v>
      </c>
      <c r="AG488" s="6">
        <f>mgL!AG488/18.998</f>
        <v>0</v>
      </c>
      <c r="AH488" s="6">
        <f>mgL!AH488/(32.066+1.008)</f>
        <v>0</v>
      </c>
      <c r="AI488" s="6">
        <f>mgL!AI488/207.2</f>
        <v>0</v>
      </c>
      <c r="AJ488" s="6">
        <f>mgL!AJ488/65.39</f>
        <v>0</v>
      </c>
      <c r="AK488" s="6">
        <f>mgL!AK488/112.411</f>
        <v>0</v>
      </c>
      <c r="AL488" s="10">
        <f>mgL!AL488/(2*15.999)</f>
        <v>0</v>
      </c>
      <c r="AM488" s="10">
        <f>mgL!AM488/(12.011+2*15.999)</f>
        <v>0</v>
      </c>
      <c r="AN488" s="10">
        <f>mgL!AN488/(2*1.008+32.066)</f>
        <v>0</v>
      </c>
      <c r="AO488" s="10">
        <f>mgL!AO488/(12.011+4*1.008)</f>
        <v>0</v>
      </c>
      <c r="AP488" s="11" t="str">
        <f t="shared" si="16"/>
        <v>G*-FeMIX</v>
      </c>
      <c r="AQ488" s="3">
        <f t="shared" si="17"/>
        <v>0</v>
      </c>
    </row>
    <row r="489" spans="1:43" x14ac:dyDescent="0.25">
      <c r="A489" s="3">
        <f>mgL!A489</f>
        <v>486</v>
      </c>
      <c r="B489" s="3">
        <f>mgL!B489</f>
        <v>0</v>
      </c>
      <c r="C489" s="3">
        <f>mgL!C489</f>
        <v>0</v>
      </c>
      <c r="D489" s="3">
        <f>mgL!D489</f>
        <v>0</v>
      </c>
      <c r="E489" s="3">
        <f>mgL!E489</f>
        <v>0</v>
      </c>
      <c r="F489" s="3">
        <f>mgL!F489</f>
        <v>0</v>
      </c>
      <c r="G489" s="3">
        <f>mgL!G489</f>
        <v>0</v>
      </c>
      <c r="H489" s="3">
        <f>mgL!H489</f>
        <v>0</v>
      </c>
      <c r="I489" s="3">
        <f>mgL!I489</f>
        <v>0</v>
      </c>
      <c r="J489" s="3">
        <f>mgL!J489</f>
        <v>0</v>
      </c>
      <c r="K489" s="3">
        <f>mgL!K489</f>
        <v>0</v>
      </c>
      <c r="L489" s="3">
        <f>mgL!L489</f>
        <v>0</v>
      </c>
      <c r="M489" s="3">
        <f>IF(mgL!M489=0,7,mgL!M489)</f>
        <v>7</v>
      </c>
      <c r="N489" s="3">
        <f>IF(mgL!N489&lt;0.1,10,mgL!N489)</f>
        <v>10</v>
      </c>
      <c r="O489" s="4">
        <f>mgL!O489/22.989</f>
        <v>0</v>
      </c>
      <c r="P489" s="4">
        <f>mgL!P489/39.098</f>
        <v>0</v>
      </c>
      <c r="Q489" s="4">
        <f>mgL!Q489/24.305</f>
        <v>0</v>
      </c>
      <c r="R489" s="4">
        <f>mgL!R489/40.078</f>
        <v>0</v>
      </c>
      <c r="S489" s="4">
        <f>mgL!S489/(14.007+4*1.008)</f>
        <v>0</v>
      </c>
      <c r="T489" s="5">
        <f>mgL!T489/35.453</f>
        <v>0</v>
      </c>
      <c r="U489" s="5">
        <f>mgL!U489/(1.008+12.011+3*15.999)</f>
        <v>0</v>
      </c>
      <c r="V489" s="5">
        <f>mgL!V489/(12.011+3*15.999)</f>
        <v>0</v>
      </c>
      <c r="W489" s="5">
        <f>mgL!W489/(32.066+4*15.999)</f>
        <v>0</v>
      </c>
      <c r="X489" s="5">
        <f>mgL!X489/(14.007+3*15.999)</f>
        <v>0</v>
      </c>
      <c r="Y489" s="6">
        <f>mgL!Y489/(14.007+2*15.999)</f>
        <v>0</v>
      </c>
      <c r="Z489" s="6">
        <f>mgL!Z489/55.847</f>
        <v>0</v>
      </c>
      <c r="AA489" s="6">
        <f>mgL!AA489/54.931</f>
        <v>0</v>
      </c>
      <c r="AB489" s="6">
        <f>mgL!AB489/26.982</f>
        <v>0</v>
      </c>
      <c r="AC489" s="6">
        <f>mgL!AC489/(28.086+2*15.999)</f>
        <v>0</v>
      </c>
      <c r="AD489" s="6">
        <f>mgL!AD489/(30.974+4*15.999)</f>
        <v>0</v>
      </c>
      <c r="AE489" s="6">
        <f>mgL!AE489/30.974</f>
        <v>0</v>
      </c>
      <c r="AF489" s="6">
        <f>mgL!AF489/12.011</f>
        <v>0</v>
      </c>
      <c r="AG489" s="6">
        <f>mgL!AG489/18.998</f>
        <v>0</v>
      </c>
      <c r="AH489" s="6">
        <f>mgL!AH489/(32.066+1.008)</f>
        <v>0</v>
      </c>
      <c r="AI489" s="6">
        <f>mgL!AI489/207.2</f>
        <v>0</v>
      </c>
      <c r="AJ489" s="6">
        <f>mgL!AJ489/65.39</f>
        <v>0</v>
      </c>
      <c r="AK489" s="6">
        <f>mgL!AK489/112.411</f>
        <v>0</v>
      </c>
      <c r="AL489" s="10">
        <f>mgL!AL489/(2*15.999)</f>
        <v>0</v>
      </c>
      <c r="AM489" s="10">
        <f>mgL!AM489/(12.011+2*15.999)</f>
        <v>0</v>
      </c>
      <c r="AN489" s="10">
        <f>mgL!AN489/(2*1.008+32.066)</f>
        <v>0</v>
      </c>
      <c r="AO489" s="10">
        <f>mgL!AO489/(12.011+4*1.008)</f>
        <v>0</v>
      </c>
      <c r="AP489" s="11" t="str">
        <f t="shared" si="16"/>
        <v>G*-FeMIX</v>
      </c>
      <c r="AQ489" s="3">
        <f t="shared" si="17"/>
        <v>0</v>
      </c>
    </row>
    <row r="490" spans="1:43" x14ac:dyDescent="0.25">
      <c r="A490" s="3">
        <f>mgL!A490</f>
        <v>487</v>
      </c>
      <c r="B490" s="3">
        <f>mgL!B490</f>
        <v>0</v>
      </c>
      <c r="C490" s="3">
        <f>mgL!C490</f>
        <v>0</v>
      </c>
      <c r="D490" s="3">
        <f>mgL!D490</f>
        <v>0</v>
      </c>
      <c r="E490" s="3">
        <f>mgL!E490</f>
        <v>0</v>
      </c>
      <c r="F490" s="3">
        <f>mgL!F490</f>
        <v>0</v>
      </c>
      <c r="G490" s="3">
        <f>mgL!G490</f>
        <v>0</v>
      </c>
      <c r="H490" s="3">
        <f>mgL!H490</f>
        <v>0</v>
      </c>
      <c r="I490" s="3">
        <f>mgL!I490</f>
        <v>0</v>
      </c>
      <c r="J490" s="3">
        <f>mgL!J490</f>
        <v>0</v>
      </c>
      <c r="K490" s="3">
        <f>mgL!K490</f>
        <v>0</v>
      </c>
      <c r="L490" s="3">
        <f>mgL!L490</f>
        <v>0</v>
      </c>
      <c r="M490" s="3">
        <f>IF(mgL!M490=0,7,mgL!M490)</f>
        <v>7</v>
      </c>
      <c r="N490" s="3">
        <f>IF(mgL!N490&lt;0.1,10,mgL!N490)</f>
        <v>10</v>
      </c>
      <c r="O490" s="4">
        <f>mgL!O490/22.989</f>
        <v>0</v>
      </c>
      <c r="P490" s="4">
        <f>mgL!P490/39.098</f>
        <v>0</v>
      </c>
      <c r="Q490" s="4">
        <f>mgL!Q490/24.305</f>
        <v>0</v>
      </c>
      <c r="R490" s="4">
        <f>mgL!R490/40.078</f>
        <v>0</v>
      </c>
      <c r="S490" s="4">
        <f>mgL!S490/(14.007+4*1.008)</f>
        <v>0</v>
      </c>
      <c r="T490" s="5">
        <f>mgL!T490/35.453</f>
        <v>0</v>
      </c>
      <c r="U490" s="5">
        <f>mgL!U490/(1.008+12.011+3*15.999)</f>
        <v>0</v>
      </c>
      <c r="V490" s="5">
        <f>mgL!V490/(12.011+3*15.999)</f>
        <v>0</v>
      </c>
      <c r="W490" s="5">
        <f>mgL!W490/(32.066+4*15.999)</f>
        <v>0</v>
      </c>
      <c r="X490" s="5">
        <f>mgL!X490/(14.007+3*15.999)</f>
        <v>0</v>
      </c>
      <c r="Y490" s="6">
        <f>mgL!Y490/(14.007+2*15.999)</f>
        <v>0</v>
      </c>
      <c r="Z490" s="6">
        <f>mgL!Z490/55.847</f>
        <v>0</v>
      </c>
      <c r="AA490" s="6">
        <f>mgL!AA490/54.931</f>
        <v>0</v>
      </c>
      <c r="AB490" s="6">
        <f>mgL!AB490/26.982</f>
        <v>0</v>
      </c>
      <c r="AC490" s="6">
        <f>mgL!AC490/(28.086+2*15.999)</f>
        <v>0</v>
      </c>
      <c r="AD490" s="6">
        <f>mgL!AD490/(30.974+4*15.999)</f>
        <v>0</v>
      </c>
      <c r="AE490" s="6">
        <f>mgL!AE490/30.974</f>
        <v>0</v>
      </c>
      <c r="AF490" s="6">
        <f>mgL!AF490/12.011</f>
        <v>0</v>
      </c>
      <c r="AG490" s="6">
        <f>mgL!AG490/18.998</f>
        <v>0</v>
      </c>
      <c r="AH490" s="6">
        <f>mgL!AH490/(32.066+1.008)</f>
        <v>0</v>
      </c>
      <c r="AI490" s="6">
        <f>mgL!AI490/207.2</f>
        <v>0</v>
      </c>
      <c r="AJ490" s="6">
        <f>mgL!AJ490/65.39</f>
        <v>0</v>
      </c>
      <c r="AK490" s="6">
        <f>mgL!AK490/112.411</f>
        <v>0</v>
      </c>
      <c r="AL490" s="10">
        <f>mgL!AL490/(2*15.999)</f>
        <v>0</v>
      </c>
      <c r="AM490" s="10">
        <f>mgL!AM490/(12.011+2*15.999)</f>
        <v>0</v>
      </c>
      <c r="AN490" s="10">
        <f>mgL!AN490/(2*1.008+32.066)</f>
        <v>0</v>
      </c>
      <c r="AO490" s="10">
        <f>mgL!AO490/(12.011+4*1.008)</f>
        <v>0</v>
      </c>
      <c r="AP490" s="11" t="str">
        <f t="shared" si="16"/>
        <v>G*-FeMIX</v>
      </c>
      <c r="AQ490" s="3">
        <f t="shared" si="17"/>
        <v>0</v>
      </c>
    </row>
    <row r="491" spans="1:43" x14ac:dyDescent="0.25">
      <c r="A491" s="3">
        <f>mgL!A491</f>
        <v>488</v>
      </c>
      <c r="B491" s="3">
        <f>mgL!B491</f>
        <v>0</v>
      </c>
      <c r="C491" s="3">
        <f>mgL!C491</f>
        <v>0</v>
      </c>
      <c r="D491" s="3">
        <f>mgL!D491</f>
        <v>0</v>
      </c>
      <c r="E491" s="3">
        <f>mgL!E491</f>
        <v>0</v>
      </c>
      <c r="F491" s="3">
        <f>mgL!F491</f>
        <v>0</v>
      </c>
      <c r="G491" s="3">
        <f>mgL!G491</f>
        <v>0</v>
      </c>
      <c r="H491" s="3">
        <f>mgL!H491</f>
        <v>0</v>
      </c>
      <c r="I491" s="3">
        <f>mgL!I491</f>
        <v>0</v>
      </c>
      <c r="J491" s="3">
        <f>mgL!J491</f>
        <v>0</v>
      </c>
      <c r="K491" s="3">
        <f>mgL!K491</f>
        <v>0</v>
      </c>
      <c r="L491" s="3">
        <f>mgL!L491</f>
        <v>0</v>
      </c>
      <c r="M491" s="3">
        <f>IF(mgL!M491=0,7,mgL!M491)</f>
        <v>7</v>
      </c>
      <c r="N491" s="3">
        <f>IF(mgL!N491&lt;0.1,10,mgL!N491)</f>
        <v>10</v>
      </c>
      <c r="O491" s="4">
        <f>mgL!O491/22.989</f>
        <v>0</v>
      </c>
      <c r="P491" s="4">
        <f>mgL!P491/39.098</f>
        <v>0</v>
      </c>
      <c r="Q491" s="4">
        <f>mgL!Q491/24.305</f>
        <v>0</v>
      </c>
      <c r="R491" s="4">
        <f>mgL!R491/40.078</f>
        <v>0</v>
      </c>
      <c r="S491" s="4">
        <f>mgL!S491/(14.007+4*1.008)</f>
        <v>0</v>
      </c>
      <c r="T491" s="5">
        <f>mgL!T491/35.453</f>
        <v>0</v>
      </c>
      <c r="U491" s="5">
        <f>mgL!U491/(1.008+12.011+3*15.999)</f>
        <v>0</v>
      </c>
      <c r="V491" s="5">
        <f>mgL!V491/(12.011+3*15.999)</f>
        <v>0</v>
      </c>
      <c r="W491" s="5">
        <f>mgL!W491/(32.066+4*15.999)</f>
        <v>0</v>
      </c>
      <c r="X491" s="5">
        <f>mgL!X491/(14.007+3*15.999)</f>
        <v>0</v>
      </c>
      <c r="Y491" s="6">
        <f>mgL!Y491/(14.007+2*15.999)</f>
        <v>0</v>
      </c>
      <c r="Z491" s="6">
        <f>mgL!Z491/55.847</f>
        <v>0</v>
      </c>
      <c r="AA491" s="6">
        <f>mgL!AA491/54.931</f>
        <v>0</v>
      </c>
      <c r="AB491" s="6">
        <f>mgL!AB491/26.982</f>
        <v>0</v>
      </c>
      <c r="AC491" s="6">
        <f>mgL!AC491/(28.086+2*15.999)</f>
        <v>0</v>
      </c>
      <c r="AD491" s="6">
        <f>mgL!AD491/(30.974+4*15.999)</f>
        <v>0</v>
      </c>
      <c r="AE491" s="6">
        <f>mgL!AE491/30.974</f>
        <v>0</v>
      </c>
      <c r="AF491" s="6">
        <f>mgL!AF491/12.011</f>
        <v>0</v>
      </c>
      <c r="AG491" s="6">
        <f>mgL!AG491/18.998</f>
        <v>0</v>
      </c>
      <c r="AH491" s="6">
        <f>mgL!AH491/(32.066+1.008)</f>
        <v>0</v>
      </c>
      <c r="AI491" s="6">
        <f>mgL!AI491/207.2</f>
        <v>0</v>
      </c>
      <c r="AJ491" s="6">
        <f>mgL!AJ491/65.39</f>
        <v>0</v>
      </c>
      <c r="AK491" s="6">
        <f>mgL!AK491/112.411</f>
        <v>0</v>
      </c>
      <c r="AL491" s="10">
        <f>mgL!AL491/(2*15.999)</f>
        <v>0</v>
      </c>
      <c r="AM491" s="10">
        <f>mgL!AM491/(12.011+2*15.999)</f>
        <v>0</v>
      </c>
      <c r="AN491" s="10">
        <f>mgL!AN491/(2*1.008+32.066)</f>
        <v>0</v>
      </c>
      <c r="AO491" s="10">
        <f>mgL!AO491/(12.011+4*1.008)</f>
        <v>0</v>
      </c>
      <c r="AP491" s="11" t="str">
        <f t="shared" si="16"/>
        <v>G*-FeMIX</v>
      </c>
      <c r="AQ491" s="3">
        <f t="shared" si="17"/>
        <v>0</v>
      </c>
    </row>
    <row r="492" spans="1:43" x14ac:dyDescent="0.25">
      <c r="A492" s="3">
        <f>mgL!A492</f>
        <v>489</v>
      </c>
      <c r="B492" s="3">
        <f>mgL!B492</f>
        <v>0</v>
      </c>
      <c r="C492" s="3">
        <f>mgL!C492</f>
        <v>0</v>
      </c>
      <c r="D492" s="3">
        <f>mgL!D492</f>
        <v>0</v>
      </c>
      <c r="E492" s="3">
        <f>mgL!E492</f>
        <v>0</v>
      </c>
      <c r="F492" s="3">
        <f>mgL!F492</f>
        <v>0</v>
      </c>
      <c r="G492" s="3">
        <f>mgL!G492</f>
        <v>0</v>
      </c>
      <c r="H492" s="3">
        <f>mgL!H492</f>
        <v>0</v>
      </c>
      <c r="I492" s="3">
        <f>mgL!I492</f>
        <v>0</v>
      </c>
      <c r="J492" s="3">
        <f>mgL!J492</f>
        <v>0</v>
      </c>
      <c r="K492" s="3">
        <f>mgL!K492</f>
        <v>0</v>
      </c>
      <c r="L492" s="3">
        <f>mgL!L492</f>
        <v>0</v>
      </c>
      <c r="M492" s="3">
        <f>IF(mgL!M492=0,7,mgL!M492)</f>
        <v>7</v>
      </c>
      <c r="N492" s="3">
        <f>IF(mgL!N492&lt;0.1,10,mgL!N492)</f>
        <v>10</v>
      </c>
      <c r="O492" s="4">
        <f>mgL!O492/22.989</f>
        <v>0</v>
      </c>
      <c r="P492" s="4">
        <f>mgL!P492/39.098</f>
        <v>0</v>
      </c>
      <c r="Q492" s="4">
        <f>mgL!Q492/24.305</f>
        <v>0</v>
      </c>
      <c r="R492" s="4">
        <f>mgL!R492/40.078</f>
        <v>0</v>
      </c>
      <c r="S492" s="4">
        <f>mgL!S492/(14.007+4*1.008)</f>
        <v>0</v>
      </c>
      <c r="T492" s="5">
        <f>mgL!T492/35.453</f>
        <v>0</v>
      </c>
      <c r="U492" s="5">
        <f>mgL!U492/(1.008+12.011+3*15.999)</f>
        <v>0</v>
      </c>
      <c r="V492" s="5">
        <f>mgL!V492/(12.011+3*15.999)</f>
        <v>0</v>
      </c>
      <c r="W492" s="5">
        <f>mgL!W492/(32.066+4*15.999)</f>
        <v>0</v>
      </c>
      <c r="X492" s="5">
        <f>mgL!X492/(14.007+3*15.999)</f>
        <v>0</v>
      </c>
      <c r="Y492" s="6">
        <f>mgL!Y492/(14.007+2*15.999)</f>
        <v>0</v>
      </c>
      <c r="Z492" s="6">
        <f>mgL!Z492/55.847</f>
        <v>0</v>
      </c>
      <c r="AA492" s="6">
        <f>mgL!AA492/54.931</f>
        <v>0</v>
      </c>
      <c r="AB492" s="6">
        <f>mgL!AB492/26.982</f>
        <v>0</v>
      </c>
      <c r="AC492" s="6">
        <f>mgL!AC492/(28.086+2*15.999)</f>
        <v>0</v>
      </c>
      <c r="AD492" s="6">
        <f>mgL!AD492/(30.974+4*15.999)</f>
        <v>0</v>
      </c>
      <c r="AE492" s="6">
        <f>mgL!AE492/30.974</f>
        <v>0</v>
      </c>
      <c r="AF492" s="6">
        <f>mgL!AF492/12.011</f>
        <v>0</v>
      </c>
      <c r="AG492" s="6">
        <f>mgL!AG492/18.998</f>
        <v>0</v>
      </c>
      <c r="AH492" s="6">
        <f>mgL!AH492/(32.066+1.008)</f>
        <v>0</v>
      </c>
      <c r="AI492" s="6">
        <f>mgL!AI492/207.2</f>
        <v>0</v>
      </c>
      <c r="AJ492" s="6">
        <f>mgL!AJ492/65.39</f>
        <v>0</v>
      </c>
      <c r="AK492" s="6">
        <f>mgL!AK492/112.411</f>
        <v>0</v>
      </c>
      <c r="AL492" s="10">
        <f>mgL!AL492/(2*15.999)</f>
        <v>0</v>
      </c>
      <c r="AM492" s="10">
        <f>mgL!AM492/(12.011+2*15.999)</f>
        <v>0</v>
      </c>
      <c r="AN492" s="10">
        <f>mgL!AN492/(2*1.008+32.066)</f>
        <v>0</v>
      </c>
      <c r="AO492" s="10">
        <f>mgL!AO492/(12.011+4*1.008)</f>
        <v>0</v>
      </c>
      <c r="AP492" s="11" t="str">
        <f t="shared" si="16"/>
        <v>G*-FeMIX</v>
      </c>
      <c r="AQ492" s="3">
        <f t="shared" si="17"/>
        <v>0</v>
      </c>
    </row>
    <row r="493" spans="1:43" x14ac:dyDescent="0.25">
      <c r="A493" s="3">
        <f>mgL!A493</f>
        <v>490</v>
      </c>
      <c r="B493" s="3">
        <f>mgL!B493</f>
        <v>0</v>
      </c>
      <c r="C493" s="3">
        <f>mgL!C493</f>
        <v>0</v>
      </c>
      <c r="D493" s="3">
        <f>mgL!D493</f>
        <v>0</v>
      </c>
      <c r="E493" s="3">
        <f>mgL!E493</f>
        <v>0</v>
      </c>
      <c r="F493" s="3">
        <f>mgL!F493</f>
        <v>0</v>
      </c>
      <c r="G493" s="3">
        <f>mgL!G493</f>
        <v>0</v>
      </c>
      <c r="H493" s="3">
        <f>mgL!H493</f>
        <v>0</v>
      </c>
      <c r="I493" s="3">
        <f>mgL!I493</f>
        <v>0</v>
      </c>
      <c r="J493" s="3">
        <f>mgL!J493</f>
        <v>0</v>
      </c>
      <c r="K493" s="3">
        <f>mgL!K493</f>
        <v>0</v>
      </c>
      <c r="L493" s="3">
        <f>mgL!L493</f>
        <v>0</v>
      </c>
      <c r="M493" s="3">
        <f>IF(mgL!M493=0,7,mgL!M493)</f>
        <v>7</v>
      </c>
      <c r="N493" s="3">
        <f>IF(mgL!N493&lt;0.1,10,mgL!N493)</f>
        <v>10</v>
      </c>
      <c r="O493" s="4">
        <f>mgL!O493/22.989</f>
        <v>0</v>
      </c>
      <c r="P493" s="4">
        <f>mgL!P493/39.098</f>
        <v>0</v>
      </c>
      <c r="Q493" s="4">
        <f>mgL!Q493/24.305</f>
        <v>0</v>
      </c>
      <c r="R493" s="4">
        <f>mgL!R493/40.078</f>
        <v>0</v>
      </c>
      <c r="S493" s="4">
        <f>mgL!S493/(14.007+4*1.008)</f>
        <v>0</v>
      </c>
      <c r="T493" s="5">
        <f>mgL!T493/35.453</f>
        <v>0</v>
      </c>
      <c r="U493" s="5">
        <f>mgL!U493/(1.008+12.011+3*15.999)</f>
        <v>0</v>
      </c>
      <c r="V493" s="5">
        <f>mgL!V493/(12.011+3*15.999)</f>
        <v>0</v>
      </c>
      <c r="W493" s="5">
        <f>mgL!W493/(32.066+4*15.999)</f>
        <v>0</v>
      </c>
      <c r="X493" s="5">
        <f>mgL!X493/(14.007+3*15.999)</f>
        <v>0</v>
      </c>
      <c r="Y493" s="6">
        <f>mgL!Y493/(14.007+2*15.999)</f>
        <v>0</v>
      </c>
      <c r="Z493" s="6">
        <f>mgL!Z493/55.847</f>
        <v>0</v>
      </c>
      <c r="AA493" s="6">
        <f>mgL!AA493/54.931</f>
        <v>0</v>
      </c>
      <c r="AB493" s="6">
        <f>mgL!AB493/26.982</f>
        <v>0</v>
      </c>
      <c r="AC493" s="6">
        <f>mgL!AC493/(28.086+2*15.999)</f>
        <v>0</v>
      </c>
      <c r="AD493" s="6">
        <f>mgL!AD493/(30.974+4*15.999)</f>
        <v>0</v>
      </c>
      <c r="AE493" s="6">
        <f>mgL!AE493/30.974</f>
        <v>0</v>
      </c>
      <c r="AF493" s="6">
        <f>mgL!AF493/12.011</f>
        <v>0</v>
      </c>
      <c r="AG493" s="6">
        <f>mgL!AG493/18.998</f>
        <v>0</v>
      </c>
      <c r="AH493" s="6">
        <f>mgL!AH493/(32.066+1.008)</f>
        <v>0</v>
      </c>
      <c r="AI493" s="6">
        <f>mgL!AI493/207.2</f>
        <v>0</v>
      </c>
      <c r="AJ493" s="6">
        <f>mgL!AJ493/65.39</f>
        <v>0</v>
      </c>
      <c r="AK493" s="6">
        <f>mgL!AK493/112.411</f>
        <v>0</v>
      </c>
      <c r="AL493" s="10">
        <f>mgL!AL493/(2*15.999)</f>
        <v>0</v>
      </c>
      <c r="AM493" s="10">
        <f>mgL!AM493/(12.011+2*15.999)</f>
        <v>0</v>
      </c>
      <c r="AN493" s="10">
        <f>mgL!AN493/(2*1.008+32.066)</f>
        <v>0</v>
      </c>
      <c r="AO493" s="10">
        <f>mgL!AO493/(12.011+4*1.008)</f>
        <v>0</v>
      </c>
      <c r="AP493" s="11" t="str">
        <f t="shared" si="16"/>
        <v>G*-FeMIX</v>
      </c>
      <c r="AQ493" s="3">
        <f t="shared" si="17"/>
        <v>0</v>
      </c>
    </row>
    <row r="494" spans="1:43" x14ac:dyDescent="0.25">
      <c r="A494" s="3">
        <f>mgL!A494</f>
        <v>491</v>
      </c>
      <c r="B494" s="3">
        <f>mgL!B494</f>
        <v>0</v>
      </c>
      <c r="C494" s="3">
        <f>mgL!C494</f>
        <v>0</v>
      </c>
      <c r="D494" s="3">
        <f>mgL!D494</f>
        <v>0</v>
      </c>
      <c r="E494" s="3">
        <f>mgL!E494</f>
        <v>0</v>
      </c>
      <c r="F494" s="3">
        <f>mgL!F494</f>
        <v>0</v>
      </c>
      <c r="G494" s="3">
        <f>mgL!G494</f>
        <v>0</v>
      </c>
      <c r="H494" s="3">
        <f>mgL!H494</f>
        <v>0</v>
      </c>
      <c r="I494" s="3">
        <f>mgL!I494</f>
        <v>0</v>
      </c>
      <c r="J494" s="3">
        <f>mgL!J494</f>
        <v>0</v>
      </c>
      <c r="K494" s="3">
        <f>mgL!K494</f>
        <v>0</v>
      </c>
      <c r="L494" s="3">
        <f>mgL!L494</f>
        <v>0</v>
      </c>
      <c r="M494" s="3">
        <f>IF(mgL!M494=0,7,mgL!M494)</f>
        <v>7</v>
      </c>
      <c r="N494" s="3">
        <f>IF(mgL!N494&lt;0.1,10,mgL!N494)</f>
        <v>10</v>
      </c>
      <c r="O494" s="4">
        <f>mgL!O494/22.989</f>
        <v>0</v>
      </c>
      <c r="P494" s="4">
        <f>mgL!P494/39.098</f>
        <v>0</v>
      </c>
      <c r="Q494" s="4">
        <f>mgL!Q494/24.305</f>
        <v>0</v>
      </c>
      <c r="R494" s="4">
        <f>mgL!R494/40.078</f>
        <v>0</v>
      </c>
      <c r="S494" s="4">
        <f>mgL!S494/(14.007+4*1.008)</f>
        <v>0</v>
      </c>
      <c r="T494" s="5">
        <f>mgL!T494/35.453</f>
        <v>0</v>
      </c>
      <c r="U494" s="5">
        <f>mgL!U494/(1.008+12.011+3*15.999)</f>
        <v>0</v>
      </c>
      <c r="V494" s="5">
        <f>mgL!V494/(12.011+3*15.999)</f>
        <v>0</v>
      </c>
      <c r="W494" s="5">
        <f>mgL!W494/(32.066+4*15.999)</f>
        <v>0</v>
      </c>
      <c r="X494" s="5">
        <f>mgL!X494/(14.007+3*15.999)</f>
        <v>0</v>
      </c>
      <c r="Y494" s="6">
        <f>mgL!Y494/(14.007+2*15.999)</f>
        <v>0</v>
      </c>
      <c r="Z494" s="6">
        <f>mgL!Z494/55.847</f>
        <v>0</v>
      </c>
      <c r="AA494" s="6">
        <f>mgL!AA494/54.931</f>
        <v>0</v>
      </c>
      <c r="AB494" s="6">
        <f>mgL!AB494/26.982</f>
        <v>0</v>
      </c>
      <c r="AC494" s="6">
        <f>mgL!AC494/(28.086+2*15.999)</f>
        <v>0</v>
      </c>
      <c r="AD494" s="6">
        <f>mgL!AD494/(30.974+4*15.999)</f>
        <v>0</v>
      </c>
      <c r="AE494" s="6">
        <f>mgL!AE494/30.974</f>
        <v>0</v>
      </c>
      <c r="AF494" s="6">
        <f>mgL!AF494/12.011</f>
        <v>0</v>
      </c>
      <c r="AG494" s="6">
        <f>mgL!AG494/18.998</f>
        <v>0</v>
      </c>
      <c r="AH494" s="6">
        <f>mgL!AH494/(32.066+1.008)</f>
        <v>0</v>
      </c>
      <c r="AI494" s="6">
        <f>mgL!AI494/207.2</f>
        <v>0</v>
      </c>
      <c r="AJ494" s="6">
        <f>mgL!AJ494/65.39</f>
        <v>0</v>
      </c>
      <c r="AK494" s="6">
        <f>mgL!AK494/112.411</f>
        <v>0</v>
      </c>
      <c r="AL494" s="10">
        <f>mgL!AL494/(2*15.999)</f>
        <v>0</v>
      </c>
      <c r="AM494" s="10">
        <f>mgL!AM494/(12.011+2*15.999)</f>
        <v>0</v>
      </c>
      <c r="AN494" s="10">
        <f>mgL!AN494/(2*1.008+32.066)</f>
        <v>0</v>
      </c>
      <c r="AO494" s="10">
        <f>mgL!AO494/(12.011+4*1.008)</f>
        <v>0</v>
      </c>
      <c r="AP494" s="11" t="str">
        <f t="shared" si="16"/>
        <v>G*-FeMIX</v>
      </c>
      <c r="AQ494" s="3">
        <f t="shared" si="17"/>
        <v>0</v>
      </c>
    </row>
    <row r="495" spans="1:43" x14ac:dyDescent="0.25">
      <c r="A495" s="3">
        <f>mgL!A495</f>
        <v>492</v>
      </c>
      <c r="B495" s="3">
        <f>mgL!B495</f>
        <v>0</v>
      </c>
      <c r="C495" s="3">
        <f>mgL!C495</f>
        <v>0</v>
      </c>
      <c r="D495" s="3">
        <f>mgL!D495</f>
        <v>0</v>
      </c>
      <c r="E495" s="3">
        <f>mgL!E495</f>
        <v>0</v>
      </c>
      <c r="F495" s="3">
        <f>mgL!F495</f>
        <v>0</v>
      </c>
      <c r="G495" s="3">
        <f>mgL!G495</f>
        <v>0</v>
      </c>
      <c r="H495" s="3">
        <f>mgL!H495</f>
        <v>0</v>
      </c>
      <c r="I495" s="3">
        <f>mgL!I495</f>
        <v>0</v>
      </c>
      <c r="J495" s="3">
        <f>mgL!J495</f>
        <v>0</v>
      </c>
      <c r="K495" s="3">
        <f>mgL!K495</f>
        <v>0</v>
      </c>
      <c r="L495" s="3">
        <f>mgL!L495</f>
        <v>0</v>
      </c>
      <c r="M495" s="3">
        <f>IF(mgL!M495=0,7,mgL!M495)</f>
        <v>7</v>
      </c>
      <c r="N495" s="3">
        <f>IF(mgL!N495&lt;0.1,10,mgL!N495)</f>
        <v>10</v>
      </c>
      <c r="O495" s="4">
        <f>mgL!O495/22.989</f>
        <v>0</v>
      </c>
      <c r="P495" s="4">
        <f>mgL!P495/39.098</f>
        <v>0</v>
      </c>
      <c r="Q495" s="4">
        <f>mgL!Q495/24.305</f>
        <v>0</v>
      </c>
      <c r="R495" s="4">
        <f>mgL!R495/40.078</f>
        <v>0</v>
      </c>
      <c r="S495" s="4">
        <f>mgL!S495/(14.007+4*1.008)</f>
        <v>0</v>
      </c>
      <c r="T495" s="5">
        <f>mgL!T495/35.453</f>
        <v>0</v>
      </c>
      <c r="U495" s="5">
        <f>mgL!U495/(1.008+12.011+3*15.999)</f>
        <v>0</v>
      </c>
      <c r="V495" s="5">
        <f>mgL!V495/(12.011+3*15.999)</f>
        <v>0</v>
      </c>
      <c r="W495" s="5">
        <f>mgL!W495/(32.066+4*15.999)</f>
        <v>0</v>
      </c>
      <c r="X495" s="5">
        <f>mgL!X495/(14.007+3*15.999)</f>
        <v>0</v>
      </c>
      <c r="Y495" s="6">
        <f>mgL!Y495/(14.007+2*15.999)</f>
        <v>0</v>
      </c>
      <c r="Z495" s="6">
        <f>mgL!Z495/55.847</f>
        <v>0</v>
      </c>
      <c r="AA495" s="6">
        <f>mgL!AA495/54.931</f>
        <v>0</v>
      </c>
      <c r="AB495" s="6">
        <f>mgL!AB495/26.982</f>
        <v>0</v>
      </c>
      <c r="AC495" s="6">
        <f>mgL!AC495/(28.086+2*15.999)</f>
        <v>0</v>
      </c>
      <c r="AD495" s="6">
        <f>mgL!AD495/(30.974+4*15.999)</f>
        <v>0</v>
      </c>
      <c r="AE495" s="6">
        <f>mgL!AE495/30.974</f>
        <v>0</v>
      </c>
      <c r="AF495" s="6">
        <f>mgL!AF495/12.011</f>
        <v>0</v>
      </c>
      <c r="AG495" s="6">
        <f>mgL!AG495/18.998</f>
        <v>0</v>
      </c>
      <c r="AH495" s="6">
        <f>mgL!AH495/(32.066+1.008)</f>
        <v>0</v>
      </c>
      <c r="AI495" s="6">
        <f>mgL!AI495/207.2</f>
        <v>0</v>
      </c>
      <c r="AJ495" s="6">
        <f>mgL!AJ495/65.39</f>
        <v>0</v>
      </c>
      <c r="AK495" s="6">
        <f>mgL!AK495/112.411</f>
        <v>0</v>
      </c>
      <c r="AL495" s="10">
        <f>mgL!AL495/(2*15.999)</f>
        <v>0</v>
      </c>
      <c r="AM495" s="10">
        <f>mgL!AM495/(12.011+2*15.999)</f>
        <v>0</v>
      </c>
      <c r="AN495" s="10">
        <f>mgL!AN495/(2*1.008+32.066)</f>
        <v>0</v>
      </c>
      <c r="AO495" s="10">
        <f>mgL!AO495/(12.011+4*1.008)</f>
        <v>0</v>
      </c>
      <c r="AP495" s="11" t="str">
        <f t="shared" si="16"/>
        <v>G*-FeMIX</v>
      </c>
      <c r="AQ495" s="3">
        <f t="shared" si="17"/>
        <v>0</v>
      </c>
    </row>
    <row r="496" spans="1:43" x14ac:dyDescent="0.25">
      <c r="A496" s="3">
        <f>mgL!A496</f>
        <v>493</v>
      </c>
      <c r="B496" s="3">
        <f>mgL!B496</f>
        <v>0</v>
      </c>
      <c r="C496" s="3">
        <f>mgL!C496</f>
        <v>0</v>
      </c>
      <c r="D496" s="3">
        <f>mgL!D496</f>
        <v>0</v>
      </c>
      <c r="E496" s="3">
        <f>mgL!E496</f>
        <v>0</v>
      </c>
      <c r="F496" s="3">
        <f>mgL!F496</f>
        <v>0</v>
      </c>
      <c r="G496" s="3">
        <f>mgL!G496</f>
        <v>0</v>
      </c>
      <c r="H496" s="3">
        <f>mgL!H496</f>
        <v>0</v>
      </c>
      <c r="I496" s="3">
        <f>mgL!I496</f>
        <v>0</v>
      </c>
      <c r="J496" s="3">
        <f>mgL!J496</f>
        <v>0</v>
      </c>
      <c r="K496" s="3">
        <f>mgL!K496</f>
        <v>0</v>
      </c>
      <c r="L496" s="3">
        <f>mgL!L496</f>
        <v>0</v>
      </c>
      <c r="M496" s="3">
        <f>IF(mgL!M496=0,7,mgL!M496)</f>
        <v>7</v>
      </c>
      <c r="N496" s="3">
        <f>IF(mgL!N496&lt;0.1,10,mgL!N496)</f>
        <v>10</v>
      </c>
      <c r="O496" s="4">
        <f>mgL!O496/22.989</f>
        <v>0</v>
      </c>
      <c r="P496" s="4">
        <f>mgL!P496/39.098</f>
        <v>0</v>
      </c>
      <c r="Q496" s="4">
        <f>mgL!Q496/24.305</f>
        <v>0</v>
      </c>
      <c r="R496" s="4">
        <f>mgL!R496/40.078</f>
        <v>0</v>
      </c>
      <c r="S496" s="4">
        <f>mgL!S496/(14.007+4*1.008)</f>
        <v>0</v>
      </c>
      <c r="T496" s="5">
        <f>mgL!T496/35.453</f>
        <v>0</v>
      </c>
      <c r="U496" s="5">
        <f>mgL!U496/(1.008+12.011+3*15.999)</f>
        <v>0</v>
      </c>
      <c r="V496" s="5">
        <f>mgL!V496/(12.011+3*15.999)</f>
        <v>0</v>
      </c>
      <c r="W496" s="5">
        <f>mgL!W496/(32.066+4*15.999)</f>
        <v>0</v>
      </c>
      <c r="X496" s="5">
        <f>mgL!X496/(14.007+3*15.999)</f>
        <v>0</v>
      </c>
      <c r="Y496" s="6">
        <f>mgL!Y496/(14.007+2*15.999)</f>
        <v>0</v>
      </c>
      <c r="Z496" s="6">
        <f>mgL!Z496/55.847</f>
        <v>0</v>
      </c>
      <c r="AA496" s="6">
        <f>mgL!AA496/54.931</f>
        <v>0</v>
      </c>
      <c r="AB496" s="6">
        <f>mgL!AB496/26.982</f>
        <v>0</v>
      </c>
      <c r="AC496" s="6">
        <f>mgL!AC496/(28.086+2*15.999)</f>
        <v>0</v>
      </c>
      <c r="AD496" s="6">
        <f>mgL!AD496/(30.974+4*15.999)</f>
        <v>0</v>
      </c>
      <c r="AE496" s="6">
        <f>mgL!AE496/30.974</f>
        <v>0</v>
      </c>
      <c r="AF496" s="6">
        <f>mgL!AF496/12.011</f>
        <v>0</v>
      </c>
      <c r="AG496" s="6">
        <f>mgL!AG496/18.998</f>
        <v>0</v>
      </c>
      <c r="AH496" s="6">
        <f>mgL!AH496/(32.066+1.008)</f>
        <v>0</v>
      </c>
      <c r="AI496" s="6">
        <f>mgL!AI496/207.2</f>
        <v>0</v>
      </c>
      <c r="AJ496" s="6">
        <f>mgL!AJ496/65.39</f>
        <v>0</v>
      </c>
      <c r="AK496" s="6">
        <f>mgL!AK496/112.411</f>
        <v>0</v>
      </c>
      <c r="AL496" s="10">
        <f>mgL!AL496/(2*15.999)</f>
        <v>0</v>
      </c>
      <c r="AM496" s="10">
        <f>mgL!AM496/(12.011+2*15.999)</f>
        <v>0</v>
      </c>
      <c r="AN496" s="10">
        <f>mgL!AN496/(2*1.008+32.066)</f>
        <v>0</v>
      </c>
      <c r="AO496" s="10">
        <f>mgL!AO496/(12.011+4*1.008)</f>
        <v>0</v>
      </c>
      <c r="AP496" s="11" t="str">
        <f t="shared" si="16"/>
        <v>G*-FeMIX</v>
      </c>
      <c r="AQ496" s="3">
        <f t="shared" si="17"/>
        <v>0</v>
      </c>
    </row>
    <row r="497" spans="1:43" x14ac:dyDescent="0.25">
      <c r="A497" s="3">
        <f>mgL!A497</f>
        <v>494</v>
      </c>
      <c r="B497" s="3">
        <f>mgL!B497</f>
        <v>0</v>
      </c>
      <c r="C497" s="3">
        <f>mgL!C497</f>
        <v>0</v>
      </c>
      <c r="D497" s="3">
        <f>mgL!D497</f>
        <v>0</v>
      </c>
      <c r="E497" s="3">
        <f>mgL!E497</f>
        <v>0</v>
      </c>
      <c r="F497" s="3">
        <f>mgL!F497</f>
        <v>0</v>
      </c>
      <c r="G497" s="3">
        <f>mgL!G497</f>
        <v>0</v>
      </c>
      <c r="H497" s="3">
        <f>mgL!H497</f>
        <v>0</v>
      </c>
      <c r="I497" s="3">
        <f>mgL!I497</f>
        <v>0</v>
      </c>
      <c r="J497" s="3">
        <f>mgL!J497</f>
        <v>0</v>
      </c>
      <c r="K497" s="3">
        <f>mgL!K497</f>
        <v>0</v>
      </c>
      <c r="L497" s="3">
        <f>mgL!L497</f>
        <v>0</v>
      </c>
      <c r="M497" s="3">
        <f>IF(mgL!M497=0,7,mgL!M497)</f>
        <v>7</v>
      </c>
      <c r="N497" s="3">
        <f>IF(mgL!N497&lt;0.1,10,mgL!N497)</f>
        <v>10</v>
      </c>
      <c r="O497" s="4">
        <f>mgL!O497/22.989</f>
        <v>0</v>
      </c>
      <c r="P497" s="4">
        <f>mgL!P497/39.098</f>
        <v>0</v>
      </c>
      <c r="Q497" s="4">
        <f>mgL!Q497/24.305</f>
        <v>0</v>
      </c>
      <c r="R497" s="4">
        <f>mgL!R497/40.078</f>
        <v>0</v>
      </c>
      <c r="S497" s="4">
        <f>mgL!S497/(14.007+4*1.008)</f>
        <v>0</v>
      </c>
      <c r="T497" s="5">
        <f>mgL!T497/35.453</f>
        <v>0</v>
      </c>
      <c r="U497" s="5">
        <f>mgL!U497/(1.008+12.011+3*15.999)</f>
        <v>0</v>
      </c>
      <c r="V497" s="5">
        <f>mgL!V497/(12.011+3*15.999)</f>
        <v>0</v>
      </c>
      <c r="W497" s="5">
        <f>mgL!W497/(32.066+4*15.999)</f>
        <v>0</v>
      </c>
      <c r="X497" s="5">
        <f>mgL!X497/(14.007+3*15.999)</f>
        <v>0</v>
      </c>
      <c r="Y497" s="6">
        <f>mgL!Y497/(14.007+2*15.999)</f>
        <v>0</v>
      </c>
      <c r="Z497" s="6">
        <f>mgL!Z497/55.847</f>
        <v>0</v>
      </c>
      <c r="AA497" s="6">
        <f>mgL!AA497/54.931</f>
        <v>0</v>
      </c>
      <c r="AB497" s="6">
        <f>mgL!AB497/26.982</f>
        <v>0</v>
      </c>
      <c r="AC497" s="6">
        <f>mgL!AC497/(28.086+2*15.999)</f>
        <v>0</v>
      </c>
      <c r="AD497" s="6">
        <f>mgL!AD497/(30.974+4*15.999)</f>
        <v>0</v>
      </c>
      <c r="AE497" s="6">
        <f>mgL!AE497/30.974</f>
        <v>0</v>
      </c>
      <c r="AF497" s="6">
        <f>mgL!AF497/12.011</f>
        <v>0</v>
      </c>
      <c r="AG497" s="6">
        <f>mgL!AG497/18.998</f>
        <v>0</v>
      </c>
      <c r="AH497" s="6">
        <f>mgL!AH497/(32.066+1.008)</f>
        <v>0</v>
      </c>
      <c r="AI497" s="6">
        <f>mgL!AI497/207.2</f>
        <v>0</v>
      </c>
      <c r="AJ497" s="6">
        <f>mgL!AJ497/65.39</f>
        <v>0</v>
      </c>
      <c r="AK497" s="6">
        <f>mgL!AK497/112.411</f>
        <v>0</v>
      </c>
      <c r="AL497" s="10">
        <f>mgL!AL497/(2*15.999)</f>
        <v>0</v>
      </c>
      <c r="AM497" s="10">
        <f>mgL!AM497/(12.011+2*15.999)</f>
        <v>0</v>
      </c>
      <c r="AN497" s="10">
        <f>mgL!AN497/(2*1.008+32.066)</f>
        <v>0</v>
      </c>
      <c r="AO497" s="10">
        <f>mgL!AO497/(12.011+4*1.008)</f>
        <v>0</v>
      </c>
      <c r="AP497" s="11" t="str">
        <f t="shared" si="16"/>
        <v>G*-FeMIX</v>
      </c>
      <c r="AQ497" s="3">
        <f t="shared" si="17"/>
        <v>0</v>
      </c>
    </row>
    <row r="498" spans="1:43" x14ac:dyDescent="0.25">
      <c r="A498" s="3">
        <f>mgL!A498</f>
        <v>495</v>
      </c>
      <c r="B498" s="3">
        <f>mgL!B498</f>
        <v>0</v>
      </c>
      <c r="C498" s="3">
        <f>mgL!C498</f>
        <v>0</v>
      </c>
      <c r="D498" s="3">
        <f>mgL!D498</f>
        <v>0</v>
      </c>
      <c r="E498" s="3">
        <f>mgL!E498</f>
        <v>0</v>
      </c>
      <c r="F498" s="3">
        <f>mgL!F498</f>
        <v>0</v>
      </c>
      <c r="G498" s="3">
        <f>mgL!G498</f>
        <v>0</v>
      </c>
      <c r="H498" s="3">
        <f>mgL!H498</f>
        <v>0</v>
      </c>
      <c r="I498" s="3">
        <f>mgL!I498</f>
        <v>0</v>
      </c>
      <c r="J498" s="3">
        <f>mgL!J498</f>
        <v>0</v>
      </c>
      <c r="K498" s="3">
        <f>mgL!K498</f>
        <v>0</v>
      </c>
      <c r="L498" s="3">
        <f>mgL!L498</f>
        <v>0</v>
      </c>
      <c r="M498" s="3">
        <f>IF(mgL!M498=0,7,mgL!M498)</f>
        <v>7</v>
      </c>
      <c r="N498" s="3">
        <f>IF(mgL!N498&lt;0.1,10,mgL!N498)</f>
        <v>10</v>
      </c>
      <c r="O498" s="4">
        <f>mgL!O498/22.989</f>
        <v>0</v>
      </c>
      <c r="P498" s="4">
        <f>mgL!P498/39.098</f>
        <v>0</v>
      </c>
      <c r="Q498" s="4">
        <f>mgL!Q498/24.305</f>
        <v>0</v>
      </c>
      <c r="R498" s="4">
        <f>mgL!R498/40.078</f>
        <v>0</v>
      </c>
      <c r="S498" s="4">
        <f>mgL!S498/(14.007+4*1.008)</f>
        <v>0</v>
      </c>
      <c r="T498" s="5">
        <f>mgL!T498/35.453</f>
        <v>0</v>
      </c>
      <c r="U498" s="5">
        <f>mgL!U498/(1.008+12.011+3*15.999)</f>
        <v>0</v>
      </c>
      <c r="V498" s="5">
        <f>mgL!V498/(12.011+3*15.999)</f>
        <v>0</v>
      </c>
      <c r="W498" s="5">
        <f>mgL!W498/(32.066+4*15.999)</f>
        <v>0</v>
      </c>
      <c r="X498" s="5">
        <f>mgL!X498/(14.007+3*15.999)</f>
        <v>0</v>
      </c>
      <c r="Y498" s="6">
        <f>mgL!Y498/(14.007+2*15.999)</f>
        <v>0</v>
      </c>
      <c r="Z498" s="6">
        <f>mgL!Z498/55.847</f>
        <v>0</v>
      </c>
      <c r="AA498" s="6">
        <f>mgL!AA498/54.931</f>
        <v>0</v>
      </c>
      <c r="AB498" s="6">
        <f>mgL!AB498/26.982</f>
        <v>0</v>
      </c>
      <c r="AC498" s="6">
        <f>mgL!AC498/(28.086+2*15.999)</f>
        <v>0</v>
      </c>
      <c r="AD498" s="6">
        <f>mgL!AD498/(30.974+4*15.999)</f>
        <v>0</v>
      </c>
      <c r="AE498" s="6">
        <f>mgL!AE498/30.974</f>
        <v>0</v>
      </c>
      <c r="AF498" s="6">
        <f>mgL!AF498/12.011</f>
        <v>0</v>
      </c>
      <c r="AG498" s="6">
        <f>mgL!AG498/18.998</f>
        <v>0</v>
      </c>
      <c r="AH498" s="6">
        <f>mgL!AH498/(32.066+1.008)</f>
        <v>0</v>
      </c>
      <c r="AI498" s="6">
        <f>mgL!AI498/207.2</f>
        <v>0</v>
      </c>
      <c r="AJ498" s="6">
        <f>mgL!AJ498/65.39</f>
        <v>0</v>
      </c>
      <c r="AK498" s="6">
        <f>mgL!AK498/112.411</f>
        <v>0</v>
      </c>
      <c r="AL498" s="10">
        <f>mgL!AL498/(2*15.999)</f>
        <v>0</v>
      </c>
      <c r="AM498" s="10">
        <f>mgL!AM498/(12.011+2*15.999)</f>
        <v>0</v>
      </c>
      <c r="AN498" s="10">
        <f>mgL!AN498/(2*1.008+32.066)</f>
        <v>0</v>
      </c>
      <c r="AO498" s="10">
        <f>mgL!AO498/(12.011+4*1.008)</f>
        <v>0</v>
      </c>
      <c r="AP498" s="11" t="str">
        <f t="shared" si="16"/>
        <v>G*-FeMIX</v>
      </c>
      <c r="AQ498" s="3">
        <f t="shared" si="17"/>
        <v>0</v>
      </c>
    </row>
    <row r="499" spans="1:43" x14ac:dyDescent="0.25">
      <c r="A499" s="3">
        <f>mgL!A499</f>
        <v>496</v>
      </c>
      <c r="B499" s="3">
        <f>mgL!B499</f>
        <v>0</v>
      </c>
      <c r="C499" s="3">
        <f>mgL!C499</f>
        <v>0</v>
      </c>
      <c r="D499" s="3">
        <f>mgL!D499</f>
        <v>0</v>
      </c>
      <c r="E499" s="3">
        <f>mgL!E499</f>
        <v>0</v>
      </c>
      <c r="F499" s="3">
        <f>mgL!F499</f>
        <v>0</v>
      </c>
      <c r="G499" s="3">
        <f>mgL!G499</f>
        <v>0</v>
      </c>
      <c r="H499" s="3">
        <f>mgL!H499</f>
        <v>0</v>
      </c>
      <c r="I499" s="3">
        <f>mgL!I499</f>
        <v>0</v>
      </c>
      <c r="J499" s="3">
        <f>mgL!J499</f>
        <v>0</v>
      </c>
      <c r="K499" s="3">
        <f>mgL!K499</f>
        <v>0</v>
      </c>
      <c r="L499" s="3">
        <f>mgL!L499</f>
        <v>0</v>
      </c>
      <c r="M499" s="3">
        <f>IF(mgL!M499=0,7,mgL!M499)</f>
        <v>7</v>
      </c>
      <c r="N499" s="3">
        <f>IF(mgL!N499&lt;0.1,10,mgL!N499)</f>
        <v>10</v>
      </c>
      <c r="O499" s="4">
        <f>mgL!O499/22.989</f>
        <v>0</v>
      </c>
      <c r="P499" s="4">
        <f>mgL!P499/39.098</f>
        <v>0</v>
      </c>
      <c r="Q499" s="4">
        <f>mgL!Q499/24.305</f>
        <v>0</v>
      </c>
      <c r="R499" s="4">
        <f>mgL!R499/40.078</f>
        <v>0</v>
      </c>
      <c r="S499" s="4">
        <f>mgL!S499/(14.007+4*1.008)</f>
        <v>0</v>
      </c>
      <c r="T499" s="5">
        <f>mgL!T499/35.453</f>
        <v>0</v>
      </c>
      <c r="U499" s="5">
        <f>mgL!U499/(1.008+12.011+3*15.999)</f>
        <v>0</v>
      </c>
      <c r="V499" s="5">
        <f>mgL!V499/(12.011+3*15.999)</f>
        <v>0</v>
      </c>
      <c r="W499" s="5">
        <f>mgL!W499/(32.066+4*15.999)</f>
        <v>0</v>
      </c>
      <c r="X499" s="5">
        <f>mgL!X499/(14.007+3*15.999)</f>
        <v>0</v>
      </c>
      <c r="Y499" s="6">
        <f>mgL!Y499/(14.007+2*15.999)</f>
        <v>0</v>
      </c>
      <c r="Z499" s="6">
        <f>mgL!Z499/55.847</f>
        <v>0</v>
      </c>
      <c r="AA499" s="6">
        <f>mgL!AA499/54.931</f>
        <v>0</v>
      </c>
      <c r="AB499" s="6">
        <f>mgL!AB499/26.982</f>
        <v>0</v>
      </c>
      <c r="AC499" s="6">
        <f>mgL!AC499/(28.086+2*15.999)</f>
        <v>0</v>
      </c>
      <c r="AD499" s="6">
        <f>mgL!AD499/(30.974+4*15.999)</f>
        <v>0</v>
      </c>
      <c r="AE499" s="6">
        <f>mgL!AE499/30.974</f>
        <v>0</v>
      </c>
      <c r="AF499" s="6">
        <f>mgL!AF499/12.011</f>
        <v>0</v>
      </c>
      <c r="AG499" s="6">
        <f>mgL!AG499/18.998</f>
        <v>0</v>
      </c>
      <c r="AH499" s="6">
        <f>mgL!AH499/(32.066+1.008)</f>
        <v>0</v>
      </c>
      <c r="AI499" s="6">
        <f>mgL!AI499/207.2</f>
        <v>0</v>
      </c>
      <c r="AJ499" s="6">
        <f>mgL!AJ499/65.39</f>
        <v>0</v>
      </c>
      <c r="AK499" s="6">
        <f>mgL!AK499/112.411</f>
        <v>0</v>
      </c>
      <c r="AL499" s="10">
        <f>mgL!AL499/(2*15.999)</f>
        <v>0</v>
      </c>
      <c r="AM499" s="10">
        <f>mgL!AM499/(12.011+2*15.999)</f>
        <v>0</v>
      </c>
      <c r="AN499" s="10">
        <f>mgL!AN499/(2*1.008+32.066)</f>
        <v>0</v>
      </c>
      <c r="AO499" s="10">
        <f>mgL!AO499/(12.011+4*1.008)</f>
        <v>0</v>
      </c>
      <c r="AP499" s="11" t="str">
        <f t="shared" si="16"/>
        <v>G*-FeMIX</v>
      </c>
      <c r="AQ499" s="3">
        <f t="shared" si="17"/>
        <v>0</v>
      </c>
    </row>
    <row r="500" spans="1:43" x14ac:dyDescent="0.25">
      <c r="A500" s="3">
        <f>mgL!A500</f>
        <v>497</v>
      </c>
      <c r="B500" s="3">
        <f>mgL!B500</f>
        <v>0</v>
      </c>
      <c r="C500" s="3">
        <f>mgL!C500</f>
        <v>0</v>
      </c>
      <c r="D500" s="3">
        <f>mgL!D500</f>
        <v>0</v>
      </c>
      <c r="E500" s="3">
        <f>mgL!E500</f>
        <v>0</v>
      </c>
      <c r="F500" s="3">
        <f>mgL!F500</f>
        <v>0</v>
      </c>
      <c r="G500" s="3">
        <f>mgL!G500</f>
        <v>0</v>
      </c>
      <c r="H500" s="3">
        <f>mgL!H500</f>
        <v>0</v>
      </c>
      <c r="I500" s="3">
        <f>mgL!I500</f>
        <v>0</v>
      </c>
      <c r="J500" s="3">
        <f>mgL!J500</f>
        <v>0</v>
      </c>
      <c r="K500" s="3">
        <f>mgL!K500</f>
        <v>0</v>
      </c>
      <c r="L500" s="3">
        <f>mgL!L500</f>
        <v>0</v>
      </c>
      <c r="M500" s="3">
        <f>IF(mgL!M500=0,7,mgL!M500)</f>
        <v>7</v>
      </c>
      <c r="N500" s="3">
        <f>IF(mgL!N500&lt;0.1,10,mgL!N500)</f>
        <v>10</v>
      </c>
      <c r="O500" s="4">
        <f>mgL!O500/22.989</f>
        <v>0</v>
      </c>
      <c r="P500" s="4">
        <f>mgL!P500/39.098</f>
        <v>0</v>
      </c>
      <c r="Q500" s="4">
        <f>mgL!Q500/24.305</f>
        <v>0</v>
      </c>
      <c r="R500" s="4">
        <f>mgL!R500/40.078</f>
        <v>0</v>
      </c>
      <c r="S500" s="4">
        <f>mgL!S500/(14.007+4*1.008)</f>
        <v>0</v>
      </c>
      <c r="T500" s="5">
        <f>mgL!T500/35.453</f>
        <v>0</v>
      </c>
      <c r="U500" s="5">
        <f>mgL!U500/(1.008+12.011+3*15.999)</f>
        <v>0</v>
      </c>
      <c r="V500" s="5">
        <f>mgL!V500/(12.011+3*15.999)</f>
        <v>0</v>
      </c>
      <c r="W500" s="5">
        <f>mgL!W500/(32.066+4*15.999)</f>
        <v>0</v>
      </c>
      <c r="X500" s="5">
        <f>mgL!X500/(14.007+3*15.999)</f>
        <v>0</v>
      </c>
      <c r="Y500" s="6">
        <f>mgL!Y500/(14.007+2*15.999)</f>
        <v>0</v>
      </c>
      <c r="Z500" s="6">
        <f>mgL!Z500/55.847</f>
        <v>0</v>
      </c>
      <c r="AA500" s="6">
        <f>mgL!AA500/54.931</f>
        <v>0</v>
      </c>
      <c r="AB500" s="6">
        <f>mgL!AB500/26.982</f>
        <v>0</v>
      </c>
      <c r="AC500" s="6">
        <f>mgL!AC500/(28.086+2*15.999)</f>
        <v>0</v>
      </c>
      <c r="AD500" s="6">
        <f>mgL!AD500/(30.974+4*15.999)</f>
        <v>0</v>
      </c>
      <c r="AE500" s="6">
        <f>mgL!AE500/30.974</f>
        <v>0</v>
      </c>
      <c r="AF500" s="6">
        <f>mgL!AF500/12.011</f>
        <v>0</v>
      </c>
      <c r="AG500" s="6">
        <f>mgL!AG500/18.998</f>
        <v>0</v>
      </c>
      <c r="AH500" s="6">
        <f>mgL!AH500/(32.066+1.008)</f>
        <v>0</v>
      </c>
      <c r="AI500" s="6">
        <f>mgL!AI500/207.2</f>
        <v>0</v>
      </c>
      <c r="AJ500" s="6">
        <f>mgL!AJ500/65.39</f>
        <v>0</v>
      </c>
      <c r="AK500" s="6">
        <f>mgL!AK500/112.411</f>
        <v>0</v>
      </c>
      <c r="AL500" s="10">
        <f>mgL!AL500/(2*15.999)</f>
        <v>0</v>
      </c>
      <c r="AM500" s="10">
        <f>mgL!AM500/(12.011+2*15.999)</f>
        <v>0</v>
      </c>
      <c r="AN500" s="10">
        <f>mgL!AN500/(2*1.008+32.066)</f>
        <v>0</v>
      </c>
      <c r="AO500" s="10">
        <f>mgL!AO500/(12.011+4*1.008)</f>
        <v>0</v>
      </c>
      <c r="AP500" s="11" t="str">
        <f t="shared" si="16"/>
        <v>G*-FeMIX</v>
      </c>
      <c r="AQ500" s="3">
        <f t="shared" si="17"/>
        <v>0</v>
      </c>
    </row>
    <row r="501" spans="1:43" x14ac:dyDescent="0.25">
      <c r="A501" s="3">
        <f>mgL!A501</f>
        <v>498</v>
      </c>
      <c r="B501" s="3">
        <f>mgL!B501</f>
        <v>0</v>
      </c>
      <c r="C501" s="3">
        <f>mgL!C501</f>
        <v>0</v>
      </c>
      <c r="D501" s="3">
        <f>mgL!D501</f>
        <v>0</v>
      </c>
      <c r="E501" s="3">
        <f>mgL!E501</f>
        <v>0</v>
      </c>
      <c r="F501" s="3">
        <f>mgL!F501</f>
        <v>0</v>
      </c>
      <c r="G501" s="3">
        <f>mgL!G501</f>
        <v>0</v>
      </c>
      <c r="H501" s="3">
        <f>mgL!H501</f>
        <v>0</v>
      </c>
      <c r="I501" s="3">
        <f>mgL!I501</f>
        <v>0</v>
      </c>
      <c r="J501" s="3">
        <f>mgL!J501</f>
        <v>0</v>
      </c>
      <c r="K501" s="3">
        <f>mgL!K501</f>
        <v>0</v>
      </c>
      <c r="L501" s="3">
        <f>mgL!L501</f>
        <v>0</v>
      </c>
      <c r="M501" s="3">
        <f>IF(mgL!M501=0,7,mgL!M501)</f>
        <v>7</v>
      </c>
      <c r="N501" s="3">
        <f>IF(mgL!N501&lt;0.1,10,mgL!N501)</f>
        <v>10</v>
      </c>
      <c r="O501" s="4">
        <f>mgL!O501/22.989</f>
        <v>0</v>
      </c>
      <c r="P501" s="4">
        <f>mgL!P501/39.098</f>
        <v>0</v>
      </c>
      <c r="Q501" s="4">
        <f>mgL!Q501/24.305</f>
        <v>0</v>
      </c>
      <c r="R501" s="4">
        <f>mgL!R501/40.078</f>
        <v>0</v>
      </c>
      <c r="S501" s="4">
        <f>mgL!S501/(14.007+4*1.008)</f>
        <v>0</v>
      </c>
      <c r="T501" s="5">
        <f>mgL!T501/35.453</f>
        <v>0</v>
      </c>
      <c r="U501" s="5">
        <f>mgL!U501/(1.008+12.011+3*15.999)</f>
        <v>0</v>
      </c>
      <c r="V501" s="5">
        <f>mgL!V501/(12.011+3*15.999)</f>
        <v>0</v>
      </c>
      <c r="W501" s="5">
        <f>mgL!W501/(32.066+4*15.999)</f>
        <v>0</v>
      </c>
      <c r="X501" s="5">
        <f>mgL!X501/(14.007+3*15.999)</f>
        <v>0</v>
      </c>
      <c r="Y501" s="6">
        <f>mgL!Y501/(14.007+2*15.999)</f>
        <v>0</v>
      </c>
      <c r="Z501" s="6">
        <f>mgL!Z501/55.847</f>
        <v>0</v>
      </c>
      <c r="AA501" s="6">
        <f>mgL!AA501/54.931</f>
        <v>0</v>
      </c>
      <c r="AB501" s="6">
        <f>mgL!AB501/26.982</f>
        <v>0</v>
      </c>
      <c r="AC501" s="6">
        <f>mgL!AC501/(28.086+2*15.999)</f>
        <v>0</v>
      </c>
      <c r="AD501" s="6">
        <f>mgL!AD501/(30.974+4*15.999)</f>
        <v>0</v>
      </c>
      <c r="AE501" s="6">
        <f>mgL!AE501/30.974</f>
        <v>0</v>
      </c>
      <c r="AF501" s="6">
        <f>mgL!AF501/12.011</f>
        <v>0</v>
      </c>
      <c r="AG501" s="6">
        <f>mgL!AG501/18.998</f>
        <v>0</v>
      </c>
      <c r="AH501" s="6">
        <f>mgL!AH501/(32.066+1.008)</f>
        <v>0</v>
      </c>
      <c r="AI501" s="6">
        <f>mgL!AI501/207.2</f>
        <v>0</v>
      </c>
      <c r="AJ501" s="6">
        <f>mgL!AJ501/65.39</f>
        <v>0</v>
      </c>
      <c r="AK501" s="6">
        <f>mgL!AK501/112.411</f>
        <v>0</v>
      </c>
      <c r="AL501" s="10">
        <f>mgL!AL501/(2*15.999)</f>
        <v>0</v>
      </c>
      <c r="AM501" s="10">
        <f>mgL!AM501/(12.011+2*15.999)</f>
        <v>0</v>
      </c>
      <c r="AN501" s="10">
        <f>mgL!AN501/(2*1.008+32.066)</f>
        <v>0</v>
      </c>
      <c r="AO501" s="10">
        <f>mgL!AO501/(12.011+4*1.008)</f>
        <v>0</v>
      </c>
      <c r="AP501" s="11" t="str">
        <f t="shared" si="16"/>
        <v>G*-FeMIX</v>
      </c>
      <c r="AQ501" s="3">
        <f t="shared" si="17"/>
        <v>0</v>
      </c>
    </row>
    <row r="502" spans="1:43" x14ac:dyDescent="0.25">
      <c r="A502" s="3">
        <f>mgL!A502</f>
        <v>499</v>
      </c>
      <c r="B502" s="3">
        <f>mgL!B502</f>
        <v>0</v>
      </c>
      <c r="C502" s="3">
        <f>mgL!C502</f>
        <v>0</v>
      </c>
      <c r="D502" s="3">
        <f>mgL!D502</f>
        <v>0</v>
      </c>
      <c r="E502" s="3">
        <f>mgL!E502</f>
        <v>0</v>
      </c>
      <c r="F502" s="3">
        <f>mgL!F502</f>
        <v>0</v>
      </c>
      <c r="G502" s="3">
        <f>mgL!G502</f>
        <v>0</v>
      </c>
      <c r="H502" s="3">
        <f>mgL!H502</f>
        <v>0</v>
      </c>
      <c r="I502" s="3">
        <f>mgL!I502</f>
        <v>0</v>
      </c>
      <c r="J502" s="3">
        <f>mgL!J502</f>
        <v>0</v>
      </c>
      <c r="K502" s="3">
        <f>mgL!K502</f>
        <v>0</v>
      </c>
      <c r="L502" s="3">
        <f>mgL!L502</f>
        <v>0</v>
      </c>
      <c r="M502" s="3">
        <f>IF(mgL!M502=0,7,mgL!M502)</f>
        <v>7</v>
      </c>
      <c r="N502" s="3">
        <f>IF(mgL!N502&lt;0.1,10,mgL!N502)</f>
        <v>10</v>
      </c>
      <c r="O502" s="4">
        <f>mgL!O502/22.989</f>
        <v>0</v>
      </c>
      <c r="P502" s="4">
        <f>mgL!P502/39.098</f>
        <v>0</v>
      </c>
      <c r="Q502" s="4">
        <f>mgL!Q502/24.305</f>
        <v>0</v>
      </c>
      <c r="R502" s="4">
        <f>mgL!R502/40.078</f>
        <v>0</v>
      </c>
      <c r="S502" s="4">
        <f>mgL!S502/(14.007+4*1.008)</f>
        <v>0</v>
      </c>
      <c r="T502" s="5">
        <f>mgL!T502/35.453</f>
        <v>0</v>
      </c>
      <c r="U502" s="5">
        <f>mgL!U502/(1.008+12.011+3*15.999)</f>
        <v>0</v>
      </c>
      <c r="V502" s="5">
        <f>mgL!V502/(12.011+3*15.999)</f>
        <v>0</v>
      </c>
      <c r="W502" s="5">
        <f>mgL!W502/(32.066+4*15.999)</f>
        <v>0</v>
      </c>
      <c r="X502" s="5">
        <f>mgL!X502/(14.007+3*15.999)</f>
        <v>0</v>
      </c>
      <c r="Y502" s="6">
        <f>mgL!Y502/(14.007+2*15.999)</f>
        <v>0</v>
      </c>
      <c r="Z502" s="6">
        <f>mgL!Z502/55.847</f>
        <v>0</v>
      </c>
      <c r="AA502" s="6">
        <f>mgL!AA502/54.931</f>
        <v>0</v>
      </c>
      <c r="AB502" s="6">
        <f>mgL!AB502/26.982</f>
        <v>0</v>
      </c>
      <c r="AC502" s="6">
        <f>mgL!AC502/(28.086+2*15.999)</f>
        <v>0</v>
      </c>
      <c r="AD502" s="6">
        <f>mgL!AD502/(30.974+4*15.999)</f>
        <v>0</v>
      </c>
      <c r="AE502" s="6">
        <f>mgL!AE502/30.974</f>
        <v>0</v>
      </c>
      <c r="AF502" s="6">
        <f>mgL!AF502/12.011</f>
        <v>0</v>
      </c>
      <c r="AG502" s="6">
        <f>mgL!AG502/18.998</f>
        <v>0</v>
      </c>
      <c r="AH502" s="6">
        <f>mgL!AH502/(32.066+1.008)</f>
        <v>0</v>
      </c>
      <c r="AI502" s="6">
        <f>mgL!AI502/207.2</f>
        <v>0</v>
      </c>
      <c r="AJ502" s="6">
        <f>mgL!AJ502/65.39</f>
        <v>0</v>
      </c>
      <c r="AK502" s="6">
        <f>mgL!AK502/112.411</f>
        <v>0</v>
      </c>
      <c r="AL502" s="10">
        <f>mgL!AL502/(2*15.999)</f>
        <v>0</v>
      </c>
      <c r="AM502" s="10">
        <f>mgL!AM502/(12.011+2*15.999)</f>
        <v>0</v>
      </c>
      <c r="AN502" s="10">
        <f>mgL!AN502/(2*1.008+32.066)</f>
        <v>0</v>
      </c>
      <c r="AO502" s="10">
        <f>mgL!AO502/(12.011+4*1.008)</f>
        <v>0</v>
      </c>
      <c r="AP502" s="11" t="str">
        <f t="shared" si="16"/>
        <v>G*-FeMIX</v>
      </c>
      <c r="AQ502" s="3">
        <f t="shared" si="17"/>
        <v>0</v>
      </c>
    </row>
    <row r="503" spans="1:43" x14ac:dyDescent="0.25">
      <c r="A503" s="3">
        <f>mgL!A503</f>
        <v>500</v>
      </c>
      <c r="B503" s="3">
        <f>mgL!B503</f>
        <v>0</v>
      </c>
      <c r="C503" s="3">
        <f>mgL!C503</f>
        <v>0</v>
      </c>
      <c r="D503" s="3">
        <f>mgL!D503</f>
        <v>0</v>
      </c>
      <c r="E503" s="3">
        <f>mgL!E503</f>
        <v>0</v>
      </c>
      <c r="F503" s="3">
        <f>mgL!F503</f>
        <v>0</v>
      </c>
      <c r="G503" s="3">
        <f>mgL!G503</f>
        <v>0</v>
      </c>
      <c r="H503" s="3">
        <f>mgL!H503</f>
        <v>0</v>
      </c>
      <c r="I503" s="3">
        <f>mgL!I503</f>
        <v>0</v>
      </c>
      <c r="J503" s="3">
        <f>mgL!J503</f>
        <v>0</v>
      </c>
      <c r="K503" s="3">
        <f>mgL!K503</f>
        <v>0</v>
      </c>
      <c r="L503" s="3">
        <f>mgL!L503</f>
        <v>0</v>
      </c>
      <c r="M503" s="3">
        <f>IF(mgL!M503=0,7,mgL!M503)</f>
        <v>7</v>
      </c>
      <c r="N503" s="3">
        <f>IF(mgL!N503&lt;0.1,10,mgL!N503)</f>
        <v>10</v>
      </c>
      <c r="O503" s="4">
        <f>mgL!O503/22.989</f>
        <v>0</v>
      </c>
      <c r="P503" s="4">
        <f>mgL!P503/39.098</f>
        <v>0</v>
      </c>
      <c r="Q503" s="4">
        <f>mgL!Q503/24.305</f>
        <v>0</v>
      </c>
      <c r="R503" s="4">
        <f>mgL!R503/40.078</f>
        <v>0</v>
      </c>
      <c r="S503" s="4">
        <f>mgL!S503/(14.007+4*1.008)</f>
        <v>0</v>
      </c>
      <c r="T503" s="5">
        <f>mgL!T503/35.453</f>
        <v>0</v>
      </c>
      <c r="U503" s="5">
        <f>mgL!U503/(1.008+12.011+3*15.999)</f>
        <v>0</v>
      </c>
      <c r="V503" s="5">
        <f>mgL!V503/(12.011+3*15.999)</f>
        <v>0</v>
      </c>
      <c r="W503" s="5">
        <f>mgL!W503/(32.066+4*15.999)</f>
        <v>0</v>
      </c>
      <c r="X503" s="5">
        <f>mgL!X503/(14.007+3*15.999)</f>
        <v>0</v>
      </c>
      <c r="Y503" s="6">
        <f>mgL!Y503/(14.007+2*15.999)</f>
        <v>0</v>
      </c>
      <c r="Z503" s="6">
        <f>mgL!Z503/55.847</f>
        <v>0</v>
      </c>
      <c r="AA503" s="6">
        <f>mgL!AA503/54.931</f>
        <v>0</v>
      </c>
      <c r="AB503" s="6">
        <f>mgL!AB503/26.982</f>
        <v>0</v>
      </c>
      <c r="AC503" s="6">
        <f>mgL!AC503/(28.086+2*15.999)</f>
        <v>0</v>
      </c>
      <c r="AD503" s="6">
        <f>mgL!AD503/(30.974+4*15.999)</f>
        <v>0</v>
      </c>
      <c r="AE503" s="6">
        <f>mgL!AE503/30.974</f>
        <v>0</v>
      </c>
      <c r="AF503" s="6">
        <f>mgL!AF503/12.011</f>
        <v>0</v>
      </c>
      <c r="AG503" s="6">
        <f>mgL!AG503/18.998</f>
        <v>0</v>
      </c>
      <c r="AH503" s="6">
        <f>mgL!AH503/(32.066+1.008)</f>
        <v>0</v>
      </c>
      <c r="AI503" s="6">
        <f>mgL!AI503/207.2</f>
        <v>0</v>
      </c>
      <c r="AJ503" s="6">
        <f>mgL!AJ503/65.39</f>
        <v>0</v>
      </c>
      <c r="AK503" s="6">
        <f>mgL!AK503/112.411</f>
        <v>0</v>
      </c>
      <c r="AL503" s="10">
        <f>mgL!AL503/(2*15.999)</f>
        <v>0</v>
      </c>
      <c r="AM503" s="10">
        <f>mgL!AM503/(12.011+2*15.999)</f>
        <v>0</v>
      </c>
      <c r="AN503" s="10">
        <f>mgL!AN503/(2*1.008+32.066)</f>
        <v>0</v>
      </c>
      <c r="AO503" s="10">
        <f>mgL!AO503/(12.011+4*1.008)</f>
        <v>0</v>
      </c>
      <c r="AP503" s="11" t="str">
        <f t="shared" si="16"/>
        <v>G*-FeMIX</v>
      </c>
      <c r="AQ503" s="3">
        <f t="shared" si="17"/>
        <v>0</v>
      </c>
    </row>
  </sheetData>
  <phoneticPr fontId="1"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021"/>
  <sheetViews>
    <sheetView workbookViewId="0">
      <selection activeCell="C24" sqref="C24"/>
    </sheetView>
  </sheetViews>
  <sheetFormatPr defaultRowHeight="12.45" x14ac:dyDescent="0.3"/>
  <cols>
    <col min="1" max="1" width="11" customWidth="1"/>
    <col min="3" max="3" width="10.07421875" customWidth="1"/>
    <col min="5" max="5" width="25.4609375" customWidth="1"/>
    <col min="7" max="7" width="11.07421875" customWidth="1"/>
    <col min="9" max="9" width="11" customWidth="1"/>
  </cols>
  <sheetData>
    <row r="1" spans="1:12" x14ac:dyDescent="0.3">
      <c r="A1" t="s">
        <v>26</v>
      </c>
    </row>
    <row r="2" spans="1:12" x14ac:dyDescent="0.3">
      <c r="A2" s="1" t="s">
        <v>27</v>
      </c>
      <c r="C2" s="95" t="s">
        <v>234</v>
      </c>
      <c r="G2" s="1"/>
    </row>
    <row r="3" spans="1:12" x14ac:dyDescent="0.3">
      <c r="A3" s="1" t="s">
        <v>28</v>
      </c>
      <c r="C3" s="1" t="s">
        <v>45</v>
      </c>
      <c r="G3" s="1"/>
      <c r="I3" s="1"/>
    </row>
    <row r="4" spans="1:12" x14ac:dyDescent="0.3">
      <c r="A4" s="1" t="s">
        <v>29</v>
      </c>
      <c r="C4" s="1" t="s">
        <v>46</v>
      </c>
      <c r="F4" s="2"/>
      <c r="G4" s="1"/>
      <c r="I4" s="1"/>
      <c r="L4" s="2"/>
    </row>
    <row r="5" spans="1:12" x14ac:dyDescent="0.3">
      <c r="A5" s="1" t="s">
        <v>30</v>
      </c>
      <c r="C5" s="1" t="s">
        <v>46</v>
      </c>
      <c r="F5" s="2"/>
      <c r="G5" s="1"/>
      <c r="I5" s="1"/>
      <c r="L5" s="2"/>
    </row>
    <row r="6" spans="1:12" x14ac:dyDescent="0.3">
      <c r="A6" s="1" t="s">
        <v>31</v>
      </c>
      <c r="C6" s="1" t="s">
        <v>46</v>
      </c>
      <c r="F6" s="2"/>
      <c r="G6" s="1"/>
      <c r="I6" s="1"/>
      <c r="L6" s="2"/>
    </row>
    <row r="7" spans="1:12" x14ac:dyDescent="0.3">
      <c r="A7" s="1" t="s">
        <v>32</v>
      </c>
      <c r="C7" s="1" t="s">
        <v>46</v>
      </c>
      <c r="F7" s="2"/>
      <c r="G7" s="1"/>
      <c r="I7" s="1"/>
      <c r="L7" s="2"/>
    </row>
    <row r="8" spans="1:12" x14ac:dyDescent="0.3">
      <c r="A8" s="1" t="s">
        <v>33</v>
      </c>
      <c r="C8" s="1" t="s">
        <v>45</v>
      </c>
      <c r="F8" s="2"/>
      <c r="G8" s="1"/>
      <c r="I8" s="1"/>
      <c r="L8" s="2"/>
    </row>
    <row r="9" spans="1:12" x14ac:dyDescent="0.3">
      <c r="A9" s="1" t="s">
        <v>34</v>
      </c>
      <c r="C9" s="1" t="s">
        <v>46</v>
      </c>
      <c r="F9" s="2"/>
      <c r="G9" s="1"/>
      <c r="I9" s="1"/>
      <c r="L9" s="2"/>
    </row>
    <row r="10" spans="1:12" x14ac:dyDescent="0.3">
      <c r="A10" s="1" t="s">
        <v>35</v>
      </c>
      <c r="C10" s="1" t="s">
        <v>46</v>
      </c>
      <c r="F10" s="2"/>
      <c r="G10" s="1"/>
      <c r="I10" s="1"/>
      <c r="L10" s="2"/>
    </row>
    <row r="11" spans="1:12" x14ac:dyDescent="0.3">
      <c r="A11" s="1" t="s">
        <v>36</v>
      </c>
      <c r="C11" s="1" t="s">
        <v>46</v>
      </c>
      <c r="F11" s="2"/>
      <c r="G11" s="1"/>
      <c r="I11" s="1"/>
      <c r="L11" s="2"/>
    </row>
    <row r="12" spans="1:12" x14ac:dyDescent="0.3">
      <c r="A12" s="1" t="s">
        <v>37</v>
      </c>
      <c r="C12" s="1" t="s">
        <v>46</v>
      </c>
      <c r="F12" s="2"/>
      <c r="G12" s="1"/>
      <c r="I12" s="1"/>
      <c r="L12" s="2"/>
    </row>
    <row r="13" spans="1:12" x14ac:dyDescent="0.3">
      <c r="A13" s="1" t="s">
        <v>38</v>
      </c>
      <c r="C13" s="1" t="s">
        <v>46</v>
      </c>
      <c r="F13" s="2"/>
      <c r="G13" s="1"/>
      <c r="I13" s="1"/>
      <c r="L13" s="2"/>
    </row>
    <row r="14" spans="1:12" x14ac:dyDescent="0.3">
      <c r="A14" s="1" t="s">
        <v>39</v>
      </c>
      <c r="C14" s="1" t="s">
        <v>46</v>
      </c>
      <c r="G14" s="1"/>
      <c r="I14" s="1"/>
    </row>
    <row r="15" spans="1:12" x14ac:dyDescent="0.3">
      <c r="A15" s="1" t="s">
        <v>40</v>
      </c>
      <c r="C15" s="1" t="s">
        <v>45</v>
      </c>
      <c r="G15" s="1"/>
      <c r="I15" s="1"/>
    </row>
    <row r="16" spans="1:12" x14ac:dyDescent="0.3">
      <c r="A16" s="1" t="s">
        <v>41</v>
      </c>
      <c r="C16" s="1" t="s">
        <v>46</v>
      </c>
      <c r="G16" s="1"/>
      <c r="I16" s="1"/>
    </row>
    <row r="17" spans="1:9" x14ac:dyDescent="0.3">
      <c r="A17" s="1" t="s">
        <v>42</v>
      </c>
      <c r="C17" s="1" t="s">
        <v>46</v>
      </c>
      <c r="G17" s="1"/>
      <c r="I17" s="1"/>
    </row>
    <row r="18" spans="1:9" x14ac:dyDescent="0.3">
      <c r="A18" s="1" t="s">
        <v>47</v>
      </c>
      <c r="C18" s="1" t="s">
        <v>45</v>
      </c>
      <c r="G18" s="1"/>
      <c r="I18" s="1"/>
    </row>
    <row r="19" spans="1:9" x14ac:dyDescent="0.3">
      <c r="A19" s="1" t="s">
        <v>60</v>
      </c>
      <c r="C19" s="1" t="s">
        <v>46</v>
      </c>
      <c r="G19" s="1"/>
      <c r="I19" s="1"/>
    </row>
    <row r="20" spans="1:9" x14ac:dyDescent="0.3">
      <c r="A20" s="1" t="s">
        <v>43</v>
      </c>
      <c r="C20" t="s">
        <v>244</v>
      </c>
      <c r="G20" s="1"/>
    </row>
    <row r="21" spans="1:9" x14ac:dyDescent="0.3">
      <c r="A21" t="s">
        <v>21</v>
      </c>
      <c r="B21">
        <v>1</v>
      </c>
      <c r="C21" t="str">
        <f>CONCATENATE(VLOOKUP(B21,[0]!all_data,2),"_",VLOOKUP(B21,[0]!all_data,3),"_",VLOOKUP(B21,[0]!all_data,4))</f>
        <v>A1_1_321769</v>
      </c>
    </row>
    <row r="22" spans="1:9" x14ac:dyDescent="0.3">
      <c r="A22" t="s">
        <v>22</v>
      </c>
    </row>
    <row r="23" spans="1:9" x14ac:dyDescent="0.3">
      <c r="A23" t="s">
        <v>0</v>
      </c>
      <c r="C23">
        <f>VLOOKUP(B21,[0]!all_data,13)</f>
        <v>7</v>
      </c>
    </row>
    <row r="24" spans="1:9" x14ac:dyDescent="0.3">
      <c r="A24" t="s">
        <v>57</v>
      </c>
      <c r="C24">
        <f>VLOOKUP(B21,[0]!all_data,14)</f>
        <v>10</v>
      </c>
    </row>
    <row r="25" spans="1:9" x14ac:dyDescent="0.3">
      <c r="A25" t="s">
        <v>2</v>
      </c>
      <c r="C25">
        <f>VLOOKUP(B21,[0]!all_data,15)</f>
        <v>0.18269607203445126</v>
      </c>
    </row>
    <row r="26" spans="1:9" x14ac:dyDescent="0.3">
      <c r="A26" t="s">
        <v>3</v>
      </c>
      <c r="C26">
        <f>VLOOKUP(B21,[0]!all_data,16)</f>
        <v>5.1153511688577423E-2</v>
      </c>
    </row>
    <row r="27" spans="1:9" x14ac:dyDescent="0.3">
      <c r="A27" t="s">
        <v>4</v>
      </c>
      <c r="C27">
        <f>VLOOKUP(B21,[0]!all_data,17)</f>
        <v>0.10697387368854146</v>
      </c>
    </row>
    <row r="28" spans="1:9" x14ac:dyDescent="0.3">
      <c r="A28" t="s">
        <v>5</v>
      </c>
      <c r="C28">
        <f>VLOOKUP(B21,[0]!all_data,18)</f>
        <v>0.12475672438744448</v>
      </c>
    </row>
    <row r="29" spans="1:9" x14ac:dyDescent="0.3">
      <c r="A29" t="s">
        <v>7</v>
      </c>
      <c r="C29">
        <f>VLOOKUP(B21,[0]!all_data,20)</f>
        <v>0.16923814627817108</v>
      </c>
    </row>
    <row r="30" spans="1:9" x14ac:dyDescent="0.3">
      <c r="A30" t="s">
        <v>73</v>
      </c>
      <c r="C30">
        <f>VLOOKUP(B21,[0]!all_data,21)</f>
        <v>3.2778287662252527E-2</v>
      </c>
    </row>
    <row r="31" spans="1:9" x14ac:dyDescent="0.3">
      <c r="A31" t="s">
        <v>77</v>
      </c>
      <c r="C31">
        <f>VLOOKUP(B21,[0]!all_data,41)</f>
        <v>0</v>
      </c>
    </row>
    <row r="32" spans="1:9" x14ac:dyDescent="0.3">
      <c r="A32" t="s">
        <v>24</v>
      </c>
      <c r="C32">
        <f>VLOOKUP(B21,[0]!all_data,23)</f>
        <v>0.28106847660885675</v>
      </c>
    </row>
    <row r="33" spans="1:3" x14ac:dyDescent="0.3">
      <c r="A33" t="s">
        <v>25</v>
      </c>
      <c r="C33">
        <f>VLOOKUP(B21,[0]!all_data,24)</f>
        <v>0.12095993806851171</v>
      </c>
    </row>
    <row r="34" spans="1:3" x14ac:dyDescent="0.3">
      <c r="A34" t="s">
        <v>23</v>
      </c>
      <c r="C34">
        <f>VLOOKUP(B21,[0]!all_data,25)</f>
        <v>0</v>
      </c>
    </row>
    <row r="35" spans="1:3" x14ac:dyDescent="0.3">
      <c r="A35" t="s">
        <v>125</v>
      </c>
      <c r="C35">
        <f>VLOOKUP(B21,[0]!all_data,19)</f>
        <v>3.3261267254282383E-3</v>
      </c>
    </row>
    <row r="36" spans="1:3" x14ac:dyDescent="0.3">
      <c r="A36" t="s">
        <v>108</v>
      </c>
      <c r="C36">
        <f>VLOOKUP(B21,[0]!all_data,26)</f>
        <v>5.3718194352427159E-4</v>
      </c>
    </row>
    <row r="37" spans="1:3" x14ac:dyDescent="0.3">
      <c r="A37" t="s">
        <v>109</v>
      </c>
      <c r="C37">
        <f>VLOOKUP(B21,[0]!all_data,27)</f>
        <v>1.0194607780670297E-2</v>
      </c>
    </row>
    <row r="38" spans="1:3" x14ac:dyDescent="0.3">
      <c r="A38" t="s">
        <v>11</v>
      </c>
      <c r="C38">
        <f>VLOOKUP(B21,[0]!all_data,28)</f>
        <v>0</v>
      </c>
    </row>
    <row r="39" spans="1:3" x14ac:dyDescent="0.3">
      <c r="A39" t="s">
        <v>54</v>
      </c>
      <c r="C39">
        <f>VLOOKUP(B21,[0]!all_data,29)</f>
        <v>0.21969243059716395</v>
      </c>
    </row>
    <row r="40" spans="1:3" x14ac:dyDescent="0.3">
      <c r="A40" t="s">
        <v>55</v>
      </c>
      <c r="C40">
        <f>VLOOKUP(B21,[0]!all_data,30)</f>
        <v>4.211856375697589E-4</v>
      </c>
    </row>
    <row r="41" spans="1:3" x14ac:dyDescent="0.3">
      <c r="A41" t="s">
        <v>67</v>
      </c>
      <c r="C41">
        <f>VLOOKUP(B21,[0]!all_data,33)</f>
        <v>0</v>
      </c>
    </row>
    <row r="42" spans="1:3" x14ac:dyDescent="0.3">
      <c r="A42" t="s">
        <v>16</v>
      </c>
      <c r="C42">
        <f>VLOOKUP(B21,[0]!all_data,37)</f>
        <v>0</v>
      </c>
    </row>
    <row r="43" spans="1:3" x14ac:dyDescent="0.3">
      <c r="A43" t="s">
        <v>17</v>
      </c>
      <c r="C43">
        <f>VLOOKUP(B21,[0]!all_data,38)</f>
        <v>0</v>
      </c>
    </row>
    <row r="44" spans="1:3" x14ac:dyDescent="0.3">
      <c r="A44" t="s">
        <v>18</v>
      </c>
      <c r="C44">
        <f>VLOOKUP(B21,[0]!all_data,39)</f>
        <v>0</v>
      </c>
    </row>
    <row r="45" spans="1:3" x14ac:dyDescent="0.3">
      <c r="A45" t="s">
        <v>21</v>
      </c>
      <c r="B45">
        <f>B21+1</f>
        <v>2</v>
      </c>
      <c r="C45" t="str">
        <f>CONCATENATE(VLOOKUP(B45,[0]!all_data,2),"_",VLOOKUP(B45,[0]!all_data,3),"_",VLOOKUP(B45,[0]!all_data,4))</f>
        <v>A1_2_321769</v>
      </c>
    </row>
    <row r="46" spans="1:3" x14ac:dyDescent="0.3">
      <c r="A46" t="s">
        <v>22</v>
      </c>
    </row>
    <row r="47" spans="1:3" x14ac:dyDescent="0.3">
      <c r="A47" t="s">
        <v>0</v>
      </c>
      <c r="C47">
        <f>VLOOKUP(B45,[0]!all_data,13)</f>
        <v>5.0119999999999996</v>
      </c>
    </row>
    <row r="48" spans="1:3" x14ac:dyDescent="0.3">
      <c r="A48" t="s">
        <v>57</v>
      </c>
      <c r="C48">
        <f>VLOOKUP(B45,[0]!all_data,14)</f>
        <v>10</v>
      </c>
    </row>
    <row r="49" spans="1:3" x14ac:dyDescent="0.3">
      <c r="A49" t="s">
        <v>2</v>
      </c>
      <c r="C49">
        <f>VLOOKUP(B45,[0]!all_data,15)</f>
        <v>0.18269607203445126</v>
      </c>
    </row>
    <row r="50" spans="1:3" x14ac:dyDescent="0.3">
      <c r="A50" t="s">
        <v>3</v>
      </c>
      <c r="C50">
        <f>VLOOKUP(B45,[0]!all_data,16)</f>
        <v>5.6268862857435167E-2</v>
      </c>
    </row>
    <row r="51" spans="1:3" x14ac:dyDescent="0.3">
      <c r="A51" t="s">
        <v>4</v>
      </c>
      <c r="C51">
        <f>VLOOKUP(B45,[0]!all_data,17)</f>
        <v>0.13577453198930262</v>
      </c>
    </row>
    <row r="52" spans="1:3" x14ac:dyDescent="0.3">
      <c r="A52" t="s">
        <v>5</v>
      </c>
      <c r="C52">
        <f>VLOOKUP(B45,[0]!all_data,18)</f>
        <v>0.12475672438744448</v>
      </c>
    </row>
    <row r="53" spans="1:3" x14ac:dyDescent="0.3">
      <c r="A53" t="s">
        <v>7</v>
      </c>
      <c r="C53">
        <f>VLOOKUP(B45,[0]!all_data,20)</f>
        <v>0.14103178856514256</v>
      </c>
    </row>
    <row r="54" spans="1:3" x14ac:dyDescent="0.3">
      <c r="A54" t="s">
        <v>73</v>
      </c>
      <c r="C54">
        <f>VLOOKUP(B45,[0]!all_data,21)</f>
        <v>4.9167431493378787E-2</v>
      </c>
    </row>
    <row r="55" spans="1:3" x14ac:dyDescent="0.3">
      <c r="A55" t="s">
        <v>77</v>
      </c>
      <c r="C55">
        <f>VLOOKUP(B45,[0]!all_data,41)</f>
        <v>0</v>
      </c>
    </row>
    <row r="56" spans="1:3" x14ac:dyDescent="0.3">
      <c r="A56" t="s">
        <v>24</v>
      </c>
      <c r="C56">
        <f>VLOOKUP(B45,[0]!all_data,23)</f>
        <v>0.30188836376506833</v>
      </c>
    </row>
    <row r="57" spans="1:3" x14ac:dyDescent="0.3">
      <c r="A57" t="s">
        <v>25</v>
      </c>
      <c r="C57">
        <f>VLOOKUP(B45,[0]!all_data,24)</f>
        <v>6.4511966969872908E-2</v>
      </c>
    </row>
    <row r="58" spans="1:3" x14ac:dyDescent="0.3">
      <c r="A58" t="s">
        <v>23</v>
      </c>
      <c r="C58">
        <f>VLOOKUP(B45,[0]!all_data,25)</f>
        <v>0</v>
      </c>
    </row>
    <row r="59" spans="1:3" x14ac:dyDescent="0.3">
      <c r="A59" t="s">
        <v>125</v>
      </c>
      <c r="C59">
        <f>VLOOKUP(B45,[0]!all_data,19)</f>
        <v>2.7717722711901988E-3</v>
      </c>
    </row>
    <row r="60" spans="1:3" x14ac:dyDescent="0.3">
      <c r="A60" t="s">
        <v>108</v>
      </c>
      <c r="C60">
        <f>VLOOKUP(B45,[0]!all_data,26)</f>
        <v>7.1624259136569553E-4</v>
      </c>
    </row>
    <row r="61" spans="1:3" x14ac:dyDescent="0.3">
      <c r="A61" t="s">
        <v>109</v>
      </c>
      <c r="C61">
        <f>VLOOKUP(B45,[0]!all_data,27)</f>
        <v>3.822977917751361E-3</v>
      </c>
    </row>
    <row r="62" spans="1:3" x14ac:dyDescent="0.3">
      <c r="A62" t="s">
        <v>11</v>
      </c>
      <c r="C62">
        <f>VLOOKUP(B45,[0]!all_data,28)</f>
        <v>0</v>
      </c>
    </row>
    <row r="63" spans="1:3" x14ac:dyDescent="0.3">
      <c r="A63" t="s">
        <v>54</v>
      </c>
      <c r="C63">
        <f>VLOOKUP(B45,[0]!all_data,29)</f>
        <v>0.20970641102456558</v>
      </c>
    </row>
    <row r="64" spans="1:3" x14ac:dyDescent="0.3">
      <c r="A64" t="s">
        <v>55</v>
      </c>
      <c r="C64">
        <f>VLOOKUP(B45,[0]!all_data,30)</f>
        <v>4.211856375697589E-4</v>
      </c>
    </row>
    <row r="65" spans="1:3" x14ac:dyDescent="0.3">
      <c r="A65" t="s">
        <v>67</v>
      </c>
      <c r="C65">
        <f>VLOOKUP(B45,[0]!all_data,33)</f>
        <v>0</v>
      </c>
    </row>
    <row r="66" spans="1:3" x14ac:dyDescent="0.3">
      <c r="A66" t="s">
        <v>16</v>
      </c>
      <c r="C66">
        <f>VLOOKUP(B45,[0]!all_data,37)</f>
        <v>0</v>
      </c>
    </row>
    <row r="67" spans="1:3" x14ac:dyDescent="0.3">
      <c r="A67" t="s">
        <v>17</v>
      </c>
      <c r="C67">
        <f>VLOOKUP(B45,[0]!all_data,38)</f>
        <v>0</v>
      </c>
    </row>
    <row r="68" spans="1:3" x14ac:dyDescent="0.3">
      <c r="A68" t="s">
        <v>18</v>
      </c>
      <c r="C68">
        <f>VLOOKUP(B45,[0]!all_data,39)</f>
        <v>0</v>
      </c>
    </row>
    <row r="69" spans="1:3" x14ac:dyDescent="0.3">
      <c r="A69" t="s">
        <v>21</v>
      </c>
      <c r="B69">
        <f>B45+1</f>
        <v>3</v>
      </c>
      <c r="C69" t="str">
        <f>CONCATENATE(VLOOKUP(B69,[0]!all_data,2),"_",VLOOKUP(B69,[0]!all_data,3),"_",VLOOKUP(B69,[0]!all_data,4))</f>
        <v>A1_3_321769</v>
      </c>
    </row>
    <row r="70" spans="1:3" x14ac:dyDescent="0.3">
      <c r="A70" t="s">
        <v>22</v>
      </c>
    </row>
    <row r="71" spans="1:3" x14ac:dyDescent="0.3">
      <c r="A71" t="s">
        <v>0</v>
      </c>
      <c r="C71">
        <f>VLOOKUP(B69,[0]!all_data,13)</f>
        <v>5.52</v>
      </c>
    </row>
    <row r="72" spans="1:3" x14ac:dyDescent="0.3">
      <c r="A72" t="s">
        <v>57</v>
      </c>
      <c r="C72">
        <f>VLOOKUP(B69,[0]!all_data,14)</f>
        <v>10</v>
      </c>
    </row>
    <row r="73" spans="1:3" x14ac:dyDescent="0.3">
      <c r="A73" t="s">
        <v>2</v>
      </c>
      <c r="C73">
        <f>VLOOKUP(B69,[0]!all_data,15)</f>
        <v>0.18269607203445126</v>
      </c>
    </row>
    <row r="74" spans="1:3" x14ac:dyDescent="0.3">
      <c r="A74" t="s">
        <v>3</v>
      </c>
      <c r="C74">
        <f>VLOOKUP(B69,[0]!all_data,16)</f>
        <v>5.6268862857435167E-2</v>
      </c>
    </row>
    <row r="75" spans="1:3" x14ac:dyDescent="0.3">
      <c r="A75" t="s">
        <v>4</v>
      </c>
      <c r="C75">
        <f>VLOOKUP(B69,[0]!all_data,17)</f>
        <v>0.17280394980456698</v>
      </c>
    </row>
    <row r="76" spans="1:3" x14ac:dyDescent="0.3">
      <c r="A76" t="s">
        <v>5</v>
      </c>
      <c r="C76">
        <f>VLOOKUP(B69,[0]!all_data,18)</f>
        <v>9.9805379509955577E-2</v>
      </c>
    </row>
    <row r="77" spans="1:3" x14ac:dyDescent="0.3">
      <c r="A77" t="s">
        <v>7</v>
      </c>
      <c r="C77">
        <f>VLOOKUP(B69,[0]!all_data,20)</f>
        <v>0.14103178856514256</v>
      </c>
    </row>
    <row r="78" spans="1:3" x14ac:dyDescent="0.3">
      <c r="A78" t="s">
        <v>73</v>
      </c>
      <c r="C78">
        <f>VLOOKUP(B69,[0]!all_data,21)</f>
        <v>6.5556575324505054E-2</v>
      </c>
    </row>
    <row r="79" spans="1:3" x14ac:dyDescent="0.3">
      <c r="A79" t="s">
        <v>77</v>
      </c>
      <c r="C79">
        <f>VLOOKUP(B69,[0]!all_data,41)</f>
        <v>0</v>
      </c>
    </row>
    <row r="80" spans="1:3" x14ac:dyDescent="0.3">
      <c r="A80" t="s">
        <v>24</v>
      </c>
      <c r="C80">
        <f>VLOOKUP(B69,[0]!all_data,23)</f>
        <v>0.32270825092127997</v>
      </c>
    </row>
    <row r="81" spans="1:3" x14ac:dyDescent="0.3">
      <c r="A81" t="s">
        <v>25</v>
      </c>
      <c r="C81">
        <f>VLOOKUP(B69,[0]!all_data,24)</f>
        <v>7.0963163666860216E-2</v>
      </c>
    </row>
    <row r="82" spans="1:3" x14ac:dyDescent="0.3">
      <c r="A82" t="s">
        <v>23</v>
      </c>
      <c r="C82">
        <f>VLOOKUP(B69,[0]!all_data,25)</f>
        <v>0</v>
      </c>
    </row>
    <row r="83" spans="1:3" x14ac:dyDescent="0.3">
      <c r="A83" t="s">
        <v>125</v>
      </c>
      <c r="C83">
        <f>VLOOKUP(B69,[0]!all_data,19)</f>
        <v>3.3261267254282383E-3</v>
      </c>
    </row>
    <row r="84" spans="1:3" x14ac:dyDescent="0.3">
      <c r="A84" t="s">
        <v>108</v>
      </c>
      <c r="C84">
        <f>VLOOKUP(B69,[0]!all_data,26)</f>
        <v>1.2534245348899673E-3</v>
      </c>
    </row>
    <row r="85" spans="1:3" x14ac:dyDescent="0.3">
      <c r="A85" t="s">
        <v>109</v>
      </c>
      <c r="C85">
        <f>VLOOKUP(B69,[0]!all_data,27)</f>
        <v>1.4563725400957566E-3</v>
      </c>
    </row>
    <row r="86" spans="1:3" x14ac:dyDescent="0.3">
      <c r="A86" t="s">
        <v>11</v>
      </c>
      <c r="C86">
        <f>VLOOKUP(B69,[0]!all_data,28)</f>
        <v>0</v>
      </c>
    </row>
    <row r="87" spans="1:3" x14ac:dyDescent="0.3">
      <c r="A87" t="s">
        <v>54</v>
      </c>
      <c r="C87">
        <f>VLOOKUP(B69,[0]!all_data,29)</f>
        <v>0.20970641102456558</v>
      </c>
    </row>
    <row r="88" spans="1:3" x14ac:dyDescent="0.3">
      <c r="A88" t="s">
        <v>55</v>
      </c>
      <c r="C88">
        <f>VLOOKUP(B69,[0]!all_data,30)</f>
        <v>4.211856375697589E-4</v>
      </c>
    </row>
    <row r="89" spans="1:3" x14ac:dyDescent="0.3">
      <c r="A89" t="s">
        <v>67</v>
      </c>
      <c r="C89">
        <f>VLOOKUP(B69,[0]!all_data,33)</f>
        <v>0</v>
      </c>
    </row>
    <row r="90" spans="1:3" x14ac:dyDescent="0.3">
      <c r="A90" t="s">
        <v>16</v>
      </c>
      <c r="C90">
        <f>VLOOKUP(B69,[0]!all_data,37)</f>
        <v>0</v>
      </c>
    </row>
    <row r="91" spans="1:3" x14ac:dyDescent="0.3">
      <c r="A91" t="s">
        <v>17</v>
      </c>
      <c r="C91">
        <f>VLOOKUP(B69,[0]!all_data,38)</f>
        <v>0</v>
      </c>
    </row>
    <row r="92" spans="1:3" x14ac:dyDescent="0.3">
      <c r="A92" t="s">
        <v>18</v>
      </c>
      <c r="C92">
        <f>VLOOKUP(B69,[0]!all_data,39)</f>
        <v>0</v>
      </c>
    </row>
    <row r="93" spans="1:3" x14ac:dyDescent="0.3">
      <c r="A93" t="s">
        <v>21</v>
      </c>
      <c r="B93">
        <f>B69+1</f>
        <v>4</v>
      </c>
      <c r="C93" t="str">
        <f>CONCATENATE(VLOOKUP(B93,[0]!all_data,2),"_",VLOOKUP(B93,[0]!all_data,3),"_",VLOOKUP(B93,[0]!all_data,4))</f>
        <v>A1_4_321769</v>
      </c>
    </row>
    <row r="94" spans="1:3" x14ac:dyDescent="0.3">
      <c r="A94" t="s">
        <v>22</v>
      </c>
    </row>
    <row r="95" spans="1:3" x14ac:dyDescent="0.3">
      <c r="A95" t="s">
        <v>0</v>
      </c>
      <c r="C95">
        <f>VLOOKUP(B93,[0]!all_data,13)</f>
        <v>5.22</v>
      </c>
    </row>
    <row r="96" spans="1:3" x14ac:dyDescent="0.3">
      <c r="A96" t="s">
        <v>57</v>
      </c>
      <c r="C96">
        <f>VLOOKUP(B93,[0]!all_data,14)</f>
        <v>10</v>
      </c>
    </row>
    <row r="97" spans="1:3" x14ac:dyDescent="0.3">
      <c r="A97" t="s">
        <v>2</v>
      </c>
      <c r="C97">
        <f>VLOOKUP(B93,[0]!all_data,15)</f>
        <v>0.35234242463787024</v>
      </c>
    </row>
    <row r="98" spans="1:3" x14ac:dyDescent="0.3">
      <c r="A98" t="s">
        <v>3</v>
      </c>
      <c r="C98">
        <f>VLOOKUP(B93,[0]!all_data,16)</f>
        <v>4.0922809350861941E-2</v>
      </c>
    </row>
    <row r="99" spans="1:3" x14ac:dyDescent="0.3">
      <c r="A99" t="s">
        <v>4</v>
      </c>
      <c r="C99">
        <f>VLOOKUP(B93,[0]!all_data,17)</f>
        <v>0.20983336761983129</v>
      </c>
    </row>
    <row r="100" spans="1:3" x14ac:dyDescent="0.3">
      <c r="A100" t="s">
        <v>5</v>
      </c>
      <c r="C100">
        <f>VLOOKUP(B93,[0]!all_data,18)</f>
        <v>0.12475672438744448</v>
      </c>
    </row>
    <row r="101" spans="1:3" x14ac:dyDescent="0.3">
      <c r="A101" t="s">
        <v>7</v>
      </c>
      <c r="C101">
        <f>VLOOKUP(B93,[0]!all_data,20)</f>
        <v>0.31026993484331367</v>
      </c>
    </row>
    <row r="102" spans="1:3" x14ac:dyDescent="0.3">
      <c r="A102" t="s">
        <v>73</v>
      </c>
      <c r="C102">
        <f>VLOOKUP(B93,[0]!all_data,21)</f>
        <v>4.9167431493378787E-2</v>
      </c>
    </row>
    <row r="103" spans="1:3" x14ac:dyDescent="0.3">
      <c r="A103" t="s">
        <v>77</v>
      </c>
      <c r="C103">
        <f>VLOOKUP(B93,[0]!all_data,41)</f>
        <v>0</v>
      </c>
    </row>
    <row r="104" spans="1:3" x14ac:dyDescent="0.3">
      <c r="A104" t="s">
        <v>24</v>
      </c>
      <c r="C104">
        <f>VLOOKUP(B93,[0]!all_data,23)</f>
        <v>0.31229830734317415</v>
      </c>
    </row>
    <row r="105" spans="1:3" x14ac:dyDescent="0.3">
      <c r="A105" t="s">
        <v>25</v>
      </c>
      <c r="C105">
        <f>VLOOKUP(B93,[0]!all_data,24)</f>
        <v>0.24191987613702343</v>
      </c>
    </row>
    <row r="106" spans="1:3" x14ac:dyDescent="0.3">
      <c r="A106" t="s">
        <v>23</v>
      </c>
      <c r="C106">
        <f>VLOOKUP(B93,[0]!all_data,25)</f>
        <v>0</v>
      </c>
    </row>
    <row r="107" spans="1:3" x14ac:dyDescent="0.3">
      <c r="A107" t="s">
        <v>125</v>
      </c>
      <c r="C107">
        <f>VLOOKUP(B93,[0]!all_data,19)</f>
        <v>3.3261267254282383E-3</v>
      </c>
    </row>
    <row r="108" spans="1:3" x14ac:dyDescent="0.3">
      <c r="A108" t="s">
        <v>108</v>
      </c>
      <c r="C108">
        <f>VLOOKUP(B93,[0]!all_data,26)</f>
        <v>5.3718194352427159E-4</v>
      </c>
    </row>
    <row r="109" spans="1:3" x14ac:dyDescent="0.3">
      <c r="A109" t="s">
        <v>109</v>
      </c>
      <c r="C109">
        <f>VLOOKUP(B93,[0]!all_data,27)</f>
        <v>2.7306985126795435E-3</v>
      </c>
    </row>
    <row r="110" spans="1:3" x14ac:dyDescent="0.3">
      <c r="A110" t="s">
        <v>11</v>
      </c>
      <c r="C110">
        <f>VLOOKUP(B93,[0]!all_data,28)</f>
        <v>0</v>
      </c>
    </row>
    <row r="111" spans="1:3" x14ac:dyDescent="0.3">
      <c r="A111" t="s">
        <v>54</v>
      </c>
      <c r="C111">
        <f>VLOOKUP(B93,[0]!all_data,29)</f>
        <v>0.22468544038346314</v>
      </c>
    </row>
    <row r="112" spans="1:3" x14ac:dyDescent="0.3">
      <c r="A112" t="s">
        <v>55</v>
      </c>
      <c r="C112">
        <f>VLOOKUP(B93,[0]!all_data,30)</f>
        <v>4.211856375697589E-4</v>
      </c>
    </row>
    <row r="113" spans="1:3" x14ac:dyDescent="0.3">
      <c r="A113" t="s">
        <v>67</v>
      </c>
      <c r="C113">
        <f>VLOOKUP(B93,[0]!all_data,33)</f>
        <v>0</v>
      </c>
    </row>
    <row r="114" spans="1:3" x14ac:dyDescent="0.3">
      <c r="A114" t="s">
        <v>16</v>
      </c>
      <c r="C114">
        <f>VLOOKUP(B93,[0]!all_data,37)</f>
        <v>0</v>
      </c>
    </row>
    <row r="115" spans="1:3" x14ac:dyDescent="0.3">
      <c r="A115" t="s">
        <v>17</v>
      </c>
      <c r="C115">
        <f>VLOOKUP(B93,[0]!all_data,38)</f>
        <v>0</v>
      </c>
    </row>
    <row r="116" spans="1:3" x14ac:dyDescent="0.3">
      <c r="A116" t="s">
        <v>18</v>
      </c>
      <c r="C116">
        <f>VLOOKUP(B93,[0]!all_data,39)</f>
        <v>0</v>
      </c>
    </row>
    <row r="117" spans="1:3" x14ac:dyDescent="0.3">
      <c r="A117" t="s">
        <v>21</v>
      </c>
      <c r="B117">
        <f>B93+1</f>
        <v>5</v>
      </c>
      <c r="C117" t="str">
        <f>CONCATENATE(VLOOKUP(B117,[0]!all_data,2),"_",VLOOKUP(B117,[0]!all_data,3),"_",VLOOKUP(B117,[0]!all_data,4))</f>
        <v>A1_5_321769</v>
      </c>
    </row>
    <row r="118" spans="1:3" x14ac:dyDescent="0.3">
      <c r="A118" t="s">
        <v>22</v>
      </c>
    </row>
    <row r="119" spans="1:3" x14ac:dyDescent="0.3">
      <c r="A119" t="s">
        <v>0</v>
      </c>
      <c r="C119">
        <f>VLOOKUP(B117,[0]!all_data,13)</f>
        <v>5.67</v>
      </c>
    </row>
    <row r="120" spans="1:3" x14ac:dyDescent="0.3">
      <c r="A120" t="s">
        <v>57</v>
      </c>
      <c r="C120">
        <f>VLOOKUP(B117,[0]!all_data,14)</f>
        <v>10</v>
      </c>
    </row>
    <row r="121" spans="1:3" x14ac:dyDescent="0.3">
      <c r="A121" t="s">
        <v>2</v>
      </c>
      <c r="C121">
        <f>VLOOKUP(B117,[0]!all_data,15)</f>
        <v>0.47848971247118183</v>
      </c>
    </row>
    <row r="122" spans="1:3" x14ac:dyDescent="0.3">
      <c r="A122" t="s">
        <v>3</v>
      </c>
      <c r="C122">
        <f>VLOOKUP(B117,[0]!all_data,16)</f>
        <v>3.8365133766433065E-2</v>
      </c>
    </row>
    <row r="123" spans="1:3" x14ac:dyDescent="0.3">
      <c r="A123" t="s">
        <v>4</v>
      </c>
      <c r="C123">
        <f>VLOOKUP(B117,[0]!all_data,17)</f>
        <v>9.0516354659535087E-2</v>
      </c>
    </row>
    <row r="124" spans="1:3" x14ac:dyDescent="0.3">
      <c r="A124" t="s">
        <v>5</v>
      </c>
      <c r="C124">
        <f>VLOOKUP(B117,[0]!all_data,18)</f>
        <v>7.485403463246669E-2</v>
      </c>
    </row>
    <row r="125" spans="1:3" x14ac:dyDescent="0.3">
      <c r="A125" t="s">
        <v>7</v>
      </c>
      <c r="C125">
        <f>VLOOKUP(B117,[0]!all_data,20)</f>
        <v>0.47950808112148474</v>
      </c>
    </row>
    <row r="126" spans="1:3" x14ac:dyDescent="0.3">
      <c r="A126" t="s">
        <v>73</v>
      </c>
      <c r="C126">
        <f>VLOOKUP(B117,[0]!all_data,21)</f>
        <v>6.5556575324505054E-2</v>
      </c>
    </row>
    <row r="127" spans="1:3" x14ac:dyDescent="0.3">
      <c r="A127" t="s">
        <v>77</v>
      </c>
      <c r="C127">
        <f>VLOOKUP(B117,[0]!all_data,41)</f>
        <v>0</v>
      </c>
    </row>
    <row r="128" spans="1:3" x14ac:dyDescent="0.3">
      <c r="A128" t="s">
        <v>24</v>
      </c>
      <c r="C128">
        <f>VLOOKUP(B117,[0]!all_data,23)</f>
        <v>7.2869605046740643E-2</v>
      </c>
    </row>
    <row r="129" spans="1:3" x14ac:dyDescent="0.3">
      <c r="A129" t="s">
        <v>25</v>
      </c>
      <c r="C129">
        <f>VLOOKUP(B117,[0]!all_data,24)</f>
        <v>0.24191987613702343</v>
      </c>
    </row>
    <row r="130" spans="1:3" x14ac:dyDescent="0.3">
      <c r="A130" t="s">
        <v>23</v>
      </c>
      <c r="C130">
        <f>VLOOKUP(B117,[0]!all_data,25)</f>
        <v>0</v>
      </c>
    </row>
    <row r="131" spans="1:3" x14ac:dyDescent="0.3">
      <c r="A131" t="s">
        <v>125</v>
      </c>
      <c r="C131">
        <f>VLOOKUP(B117,[0]!all_data,19)</f>
        <v>2.7717722711901988E-3</v>
      </c>
    </row>
    <row r="132" spans="1:3" x14ac:dyDescent="0.3">
      <c r="A132" t="s">
        <v>108</v>
      </c>
      <c r="C132">
        <f>VLOOKUP(B117,[0]!all_data,26)</f>
        <v>2.3277884219385105E-3</v>
      </c>
    </row>
    <row r="133" spans="1:3" x14ac:dyDescent="0.3">
      <c r="A133" t="s">
        <v>109</v>
      </c>
      <c r="C133">
        <f>VLOOKUP(B117,[0]!all_data,27)</f>
        <v>1.8204656751196958E-5</v>
      </c>
    </row>
    <row r="134" spans="1:3" x14ac:dyDescent="0.3">
      <c r="A134" t="s">
        <v>11</v>
      </c>
      <c r="C134">
        <f>VLOOKUP(B117,[0]!all_data,28)</f>
        <v>0</v>
      </c>
    </row>
    <row r="135" spans="1:3" x14ac:dyDescent="0.3">
      <c r="A135" t="s">
        <v>54</v>
      </c>
      <c r="C135">
        <f>VLOOKUP(B117,[0]!all_data,29)</f>
        <v>0.23467145995606151</v>
      </c>
    </row>
    <row r="136" spans="1:3" x14ac:dyDescent="0.3">
      <c r="A136" t="s">
        <v>55</v>
      </c>
      <c r="C136">
        <f>VLOOKUP(B117,[0]!all_data,30)</f>
        <v>4.211856375697589E-4</v>
      </c>
    </row>
    <row r="137" spans="1:3" x14ac:dyDescent="0.3">
      <c r="A137" t="s">
        <v>67</v>
      </c>
      <c r="C137">
        <f>VLOOKUP(B117,[0]!all_data,33)</f>
        <v>0</v>
      </c>
    </row>
    <row r="138" spans="1:3" x14ac:dyDescent="0.3">
      <c r="A138" t="s">
        <v>16</v>
      </c>
      <c r="C138">
        <f>VLOOKUP(B117,[0]!all_data,37)</f>
        <v>0</v>
      </c>
    </row>
    <row r="139" spans="1:3" x14ac:dyDescent="0.3">
      <c r="A139" t="s">
        <v>17</v>
      </c>
      <c r="C139">
        <f>VLOOKUP(B117,[0]!all_data,38)</f>
        <v>0</v>
      </c>
    </row>
    <row r="140" spans="1:3" x14ac:dyDescent="0.3">
      <c r="A140" t="s">
        <v>18</v>
      </c>
      <c r="C140">
        <f>VLOOKUP(B117,[0]!all_data,39)</f>
        <v>0</v>
      </c>
    </row>
    <row r="141" spans="1:3" x14ac:dyDescent="0.3">
      <c r="A141" t="s">
        <v>21</v>
      </c>
      <c r="B141">
        <f>B117+1</f>
        <v>6</v>
      </c>
      <c r="C141" t="str">
        <f>CONCATENATE(VLOOKUP(B141,[0]!all_data,2),"_",VLOOKUP(B141,[0]!all_data,3),"_",VLOOKUP(B141,[0]!all_data,4))</f>
        <v>A1_6_321769</v>
      </c>
    </row>
    <row r="142" spans="1:3" x14ac:dyDescent="0.3">
      <c r="A142" t="s">
        <v>22</v>
      </c>
    </row>
    <row r="143" spans="1:3" x14ac:dyDescent="0.3">
      <c r="A143" t="s">
        <v>0</v>
      </c>
      <c r="C143">
        <f>VLOOKUP(B141,[0]!all_data,13)</f>
        <v>6.03</v>
      </c>
    </row>
    <row r="144" spans="1:3" x14ac:dyDescent="0.3">
      <c r="A144" t="s">
        <v>57</v>
      </c>
      <c r="C144">
        <f>VLOOKUP(B141,[0]!all_data,14)</f>
        <v>10</v>
      </c>
    </row>
    <row r="145" spans="1:3" x14ac:dyDescent="0.3">
      <c r="A145" t="s">
        <v>2</v>
      </c>
      <c r="C145">
        <f>VLOOKUP(B141,[0]!all_data,15)</f>
        <v>0.38714167645395625</v>
      </c>
    </row>
    <row r="146" spans="1:3" x14ac:dyDescent="0.3">
      <c r="A146" t="s">
        <v>3</v>
      </c>
      <c r="C146">
        <f>VLOOKUP(B141,[0]!all_data,16)</f>
        <v>2.3019080259859839E-2</v>
      </c>
    </row>
    <row r="147" spans="1:3" x14ac:dyDescent="0.3">
      <c r="A147" t="s">
        <v>4</v>
      </c>
      <c r="C147">
        <f>VLOOKUP(B141,[0]!all_data,17)</f>
        <v>2.8800658300761159E-2</v>
      </c>
    </row>
    <row r="148" spans="1:3" x14ac:dyDescent="0.3">
      <c r="A148" t="s">
        <v>5</v>
      </c>
      <c r="C148">
        <f>VLOOKUP(B141,[0]!all_data,18)</f>
        <v>4.9902689754977789E-2</v>
      </c>
    </row>
    <row r="149" spans="1:3" x14ac:dyDescent="0.3">
      <c r="A149" t="s">
        <v>7</v>
      </c>
      <c r="C149">
        <f>VLOOKUP(B141,[0]!all_data,20)</f>
        <v>0.42309536569542772</v>
      </c>
    </row>
    <row r="150" spans="1:3" x14ac:dyDescent="0.3">
      <c r="A150" t="s">
        <v>73</v>
      </c>
      <c r="C150">
        <f>VLOOKUP(B141,[0]!all_data,21)</f>
        <v>8.1945719155631314E-2</v>
      </c>
    </row>
    <row r="151" spans="1:3" x14ac:dyDescent="0.3">
      <c r="A151" t="s">
        <v>77</v>
      </c>
      <c r="C151">
        <f>VLOOKUP(B141,[0]!all_data,41)</f>
        <v>0</v>
      </c>
    </row>
    <row r="152" spans="1:3" x14ac:dyDescent="0.3">
      <c r="A152" t="s">
        <v>24</v>
      </c>
      <c r="C152">
        <f>VLOOKUP(B141,[0]!all_data,23)</f>
        <v>3.1229830734317416E-2</v>
      </c>
    </row>
    <row r="153" spans="1:3" x14ac:dyDescent="0.3">
      <c r="A153" t="s">
        <v>25</v>
      </c>
      <c r="C153">
        <f>VLOOKUP(B141,[0]!all_data,24)</f>
        <v>1.9353590090961874E-2</v>
      </c>
    </row>
    <row r="154" spans="1:3" x14ac:dyDescent="0.3">
      <c r="A154" t="s">
        <v>23</v>
      </c>
      <c r="C154">
        <f>VLOOKUP(B141,[0]!all_data,25)</f>
        <v>0</v>
      </c>
    </row>
    <row r="155" spans="1:3" x14ac:dyDescent="0.3">
      <c r="A155" t="s">
        <v>125</v>
      </c>
      <c r="C155">
        <f>VLOOKUP(B141,[0]!all_data,19)</f>
        <v>3.3261267254282383E-3</v>
      </c>
    </row>
    <row r="156" spans="1:3" x14ac:dyDescent="0.3">
      <c r="A156" t="s">
        <v>108</v>
      </c>
      <c r="C156">
        <f>VLOOKUP(B141,[0]!all_data,26)</f>
        <v>7.1624259136569553E-4</v>
      </c>
    </row>
    <row r="157" spans="1:3" x14ac:dyDescent="0.3">
      <c r="A157" t="s">
        <v>109</v>
      </c>
      <c r="C157">
        <f>VLOOKUP(B141,[0]!all_data,27)</f>
        <v>1.8204656751196958E-5</v>
      </c>
    </row>
    <row r="158" spans="1:3" x14ac:dyDescent="0.3">
      <c r="A158" t="s">
        <v>11</v>
      </c>
      <c r="C158">
        <f>VLOOKUP(B141,[0]!all_data,28)</f>
        <v>0</v>
      </c>
    </row>
    <row r="159" spans="1:3" x14ac:dyDescent="0.3">
      <c r="A159" t="s">
        <v>54</v>
      </c>
      <c r="C159">
        <f>VLOOKUP(B141,[0]!all_data,29)</f>
        <v>0.26296518207842356</v>
      </c>
    </row>
    <row r="160" spans="1:3" x14ac:dyDescent="0.3">
      <c r="A160" t="s">
        <v>55</v>
      </c>
      <c r="C160">
        <f>VLOOKUP(B141,[0]!all_data,30)</f>
        <v>7.3707486574707808E-4</v>
      </c>
    </row>
    <row r="161" spans="1:3" x14ac:dyDescent="0.3">
      <c r="A161" t="s">
        <v>67</v>
      </c>
      <c r="C161">
        <f>VLOOKUP(B141,[0]!all_data,33)</f>
        <v>0</v>
      </c>
    </row>
    <row r="162" spans="1:3" x14ac:dyDescent="0.3">
      <c r="A162" t="s">
        <v>16</v>
      </c>
      <c r="C162">
        <f>VLOOKUP(B141,[0]!all_data,37)</f>
        <v>0</v>
      </c>
    </row>
    <row r="163" spans="1:3" x14ac:dyDescent="0.3">
      <c r="A163" t="s">
        <v>17</v>
      </c>
      <c r="C163">
        <f>VLOOKUP(B141,[0]!all_data,38)</f>
        <v>0</v>
      </c>
    </row>
    <row r="164" spans="1:3" x14ac:dyDescent="0.3">
      <c r="A164" t="s">
        <v>18</v>
      </c>
      <c r="C164">
        <f>VLOOKUP(B141,[0]!all_data,39)</f>
        <v>0</v>
      </c>
    </row>
    <row r="165" spans="1:3" x14ac:dyDescent="0.3">
      <c r="A165" t="s">
        <v>21</v>
      </c>
      <c r="B165">
        <f>B141+1</f>
        <v>7</v>
      </c>
      <c r="C165" t="str">
        <f>CONCATENATE(VLOOKUP(B165,[0]!all_data,2),"_",VLOOKUP(B165,[0]!all_data,3),"_",VLOOKUP(B165,[0]!all_data,4))</f>
        <v>A1_7_321769</v>
      </c>
    </row>
    <row r="166" spans="1:3" x14ac:dyDescent="0.3">
      <c r="A166" t="s">
        <v>22</v>
      </c>
    </row>
    <row r="167" spans="1:3" x14ac:dyDescent="0.3">
      <c r="A167" t="s">
        <v>0</v>
      </c>
      <c r="C167">
        <f>VLOOKUP(B165,[0]!all_data,13)</f>
        <v>6.08</v>
      </c>
    </row>
    <row r="168" spans="1:3" x14ac:dyDescent="0.3">
      <c r="A168" t="s">
        <v>57</v>
      </c>
      <c r="C168">
        <f>VLOOKUP(B165,[0]!all_data,14)</f>
        <v>10</v>
      </c>
    </row>
    <row r="169" spans="1:3" x14ac:dyDescent="0.3">
      <c r="A169" t="s">
        <v>2</v>
      </c>
      <c r="C169">
        <f>VLOOKUP(B165,[0]!all_data,15)</f>
        <v>0.32189307929879507</v>
      </c>
    </row>
    <row r="170" spans="1:3" x14ac:dyDescent="0.3">
      <c r="A170" t="s">
        <v>3</v>
      </c>
      <c r="C170">
        <f>VLOOKUP(B165,[0]!all_data,16)</f>
        <v>2.3019080259859839E-2</v>
      </c>
    </row>
    <row r="171" spans="1:3" x14ac:dyDescent="0.3">
      <c r="A171" t="s">
        <v>4</v>
      </c>
      <c r="C171">
        <f>VLOOKUP(B165,[0]!all_data,17)</f>
        <v>4.1143797572515947E-2</v>
      </c>
    </row>
    <row r="172" spans="1:3" x14ac:dyDescent="0.3">
      <c r="A172" t="s">
        <v>5</v>
      </c>
      <c r="C172">
        <f>VLOOKUP(B165,[0]!all_data,18)</f>
        <v>7.485403463246669E-2</v>
      </c>
    </row>
    <row r="173" spans="1:3" x14ac:dyDescent="0.3">
      <c r="A173" t="s">
        <v>7</v>
      </c>
      <c r="C173">
        <f>VLOOKUP(B165,[0]!all_data,20)</f>
        <v>0.36668265026937069</v>
      </c>
    </row>
    <row r="174" spans="1:3" x14ac:dyDescent="0.3">
      <c r="A174" t="s">
        <v>73</v>
      </c>
      <c r="C174">
        <f>VLOOKUP(B165,[0]!all_data,21)</f>
        <v>0.11472400681788383</v>
      </c>
    </row>
    <row r="175" spans="1:3" x14ac:dyDescent="0.3">
      <c r="A175" t="s">
        <v>77</v>
      </c>
      <c r="C175">
        <f>VLOOKUP(B165,[0]!all_data,41)</f>
        <v>0</v>
      </c>
    </row>
    <row r="176" spans="1:3" x14ac:dyDescent="0.3">
      <c r="A176" t="s">
        <v>24</v>
      </c>
      <c r="C176">
        <f>VLOOKUP(B165,[0]!all_data,23)</f>
        <v>4.1639774312423224E-2</v>
      </c>
    </row>
    <row r="177" spans="1:3" x14ac:dyDescent="0.3">
      <c r="A177" t="s">
        <v>25</v>
      </c>
      <c r="C177">
        <f>VLOOKUP(B165,[0]!all_data,24)</f>
        <v>9.6767950454809369E-3</v>
      </c>
    </row>
    <row r="178" spans="1:3" x14ac:dyDescent="0.3">
      <c r="A178" t="s">
        <v>23</v>
      </c>
      <c r="C178">
        <f>VLOOKUP(B165,[0]!all_data,25)</f>
        <v>0</v>
      </c>
    </row>
    <row r="179" spans="1:3" x14ac:dyDescent="0.3">
      <c r="A179" t="s">
        <v>125</v>
      </c>
      <c r="C179">
        <f>VLOOKUP(B165,[0]!all_data,19)</f>
        <v>2.7717722711901988E-3</v>
      </c>
    </row>
    <row r="180" spans="1:3" x14ac:dyDescent="0.3">
      <c r="A180" t="s">
        <v>108</v>
      </c>
      <c r="C180">
        <f>VLOOKUP(B165,[0]!all_data,26)</f>
        <v>3.4021523089870537E-3</v>
      </c>
    </row>
    <row r="181" spans="1:3" x14ac:dyDescent="0.3">
      <c r="A181" t="s">
        <v>109</v>
      </c>
      <c r="C181">
        <f>VLOOKUP(B165,[0]!all_data,27)</f>
        <v>3.6409313502393914E-4</v>
      </c>
    </row>
    <row r="182" spans="1:3" x14ac:dyDescent="0.3">
      <c r="A182" t="s">
        <v>11</v>
      </c>
      <c r="C182">
        <f>VLOOKUP(B165,[0]!all_data,28)</f>
        <v>0</v>
      </c>
    </row>
    <row r="183" spans="1:3" x14ac:dyDescent="0.3">
      <c r="A183" t="s">
        <v>54</v>
      </c>
      <c r="C183">
        <f>VLOOKUP(B165,[0]!all_data,29)</f>
        <v>0.31289527994141536</v>
      </c>
    </row>
    <row r="184" spans="1:3" x14ac:dyDescent="0.3">
      <c r="A184" t="s">
        <v>55</v>
      </c>
      <c r="C184">
        <f>VLOOKUP(B165,[0]!all_data,30)</f>
        <v>7.3707486574707808E-4</v>
      </c>
    </row>
    <row r="185" spans="1:3" x14ac:dyDescent="0.3">
      <c r="A185" t="s">
        <v>67</v>
      </c>
      <c r="C185">
        <f>VLOOKUP(B165,[0]!all_data,33)</f>
        <v>0</v>
      </c>
    </row>
    <row r="186" spans="1:3" x14ac:dyDescent="0.3">
      <c r="A186" t="s">
        <v>16</v>
      </c>
      <c r="C186">
        <f>VLOOKUP(B165,[0]!all_data,37)</f>
        <v>0</v>
      </c>
    </row>
    <row r="187" spans="1:3" x14ac:dyDescent="0.3">
      <c r="A187" t="s">
        <v>17</v>
      </c>
      <c r="C187">
        <f>VLOOKUP(B165,[0]!all_data,38)</f>
        <v>0</v>
      </c>
    </row>
    <row r="188" spans="1:3" x14ac:dyDescent="0.3">
      <c r="A188" t="s">
        <v>18</v>
      </c>
      <c r="C188">
        <f>VLOOKUP(B165,[0]!all_data,39)</f>
        <v>0</v>
      </c>
    </row>
    <row r="189" spans="1:3" x14ac:dyDescent="0.3">
      <c r="A189" t="s">
        <v>21</v>
      </c>
      <c r="B189">
        <f>B165+1</f>
        <v>8</v>
      </c>
      <c r="C189" t="str">
        <f>CONCATENATE(VLOOKUP(B189,[0]!all_data,2),"_",VLOOKUP(B189,[0]!all_data,3),"_",VLOOKUP(B189,[0]!all_data,4))</f>
        <v>A1_8_321769</v>
      </c>
    </row>
    <row r="190" spans="1:3" x14ac:dyDescent="0.3">
      <c r="A190" t="s">
        <v>22</v>
      </c>
    </row>
    <row r="191" spans="1:3" x14ac:dyDescent="0.3">
      <c r="A191" t="s">
        <v>0</v>
      </c>
      <c r="C191">
        <f>VLOOKUP(B189,[0]!all_data,13)</f>
        <v>6.43</v>
      </c>
    </row>
    <row r="192" spans="1:3" x14ac:dyDescent="0.3">
      <c r="A192" t="s">
        <v>57</v>
      </c>
      <c r="C192">
        <f>VLOOKUP(B189,[0]!all_data,14)</f>
        <v>10</v>
      </c>
    </row>
    <row r="193" spans="1:3" x14ac:dyDescent="0.3">
      <c r="A193" t="s">
        <v>2</v>
      </c>
      <c r="C193">
        <f>VLOOKUP(B189,[0]!all_data,15)</f>
        <v>0.29144373395971984</v>
      </c>
    </row>
    <row r="194" spans="1:3" x14ac:dyDescent="0.3">
      <c r="A194" t="s">
        <v>3</v>
      </c>
      <c r="C194">
        <f>VLOOKUP(B189,[0]!all_data,16)</f>
        <v>2.3019080259859839E-2</v>
      </c>
    </row>
    <row r="195" spans="1:3" x14ac:dyDescent="0.3">
      <c r="A195" t="s">
        <v>4</v>
      </c>
      <c r="C195">
        <f>VLOOKUP(B189,[0]!all_data,17)</f>
        <v>3.2915038058012755E-2</v>
      </c>
    </row>
    <row r="196" spans="1:3" x14ac:dyDescent="0.3">
      <c r="A196" t="s">
        <v>5</v>
      </c>
      <c r="C196">
        <f>VLOOKUP(B189,[0]!all_data,18)</f>
        <v>9.9805379509955577E-2</v>
      </c>
    </row>
    <row r="197" spans="1:3" x14ac:dyDescent="0.3">
      <c r="A197" t="s">
        <v>7</v>
      </c>
      <c r="C197">
        <f>VLOOKUP(B189,[0]!all_data,20)</f>
        <v>0.25385721941725664</v>
      </c>
    </row>
    <row r="198" spans="1:3" x14ac:dyDescent="0.3">
      <c r="A198" t="s">
        <v>73</v>
      </c>
      <c r="C198">
        <f>VLOOKUP(B189,[0]!all_data,21)</f>
        <v>0.27861544512914649</v>
      </c>
    </row>
    <row r="199" spans="1:3" x14ac:dyDescent="0.3">
      <c r="A199" t="s">
        <v>77</v>
      </c>
      <c r="C199">
        <f>VLOOKUP(B189,[0]!all_data,41)</f>
        <v>0</v>
      </c>
    </row>
    <row r="200" spans="1:3" x14ac:dyDescent="0.3">
      <c r="A200" t="s">
        <v>24</v>
      </c>
      <c r="C200">
        <f>VLOOKUP(B189,[0]!all_data,23)</f>
        <v>5.2049717890529028E-2</v>
      </c>
    </row>
    <row r="201" spans="1:3" x14ac:dyDescent="0.3">
      <c r="A201" t="s">
        <v>25</v>
      </c>
      <c r="C201">
        <f>VLOOKUP(B189,[0]!all_data,24)</f>
        <v>0</v>
      </c>
    </row>
    <row r="202" spans="1:3" x14ac:dyDescent="0.3">
      <c r="A202" t="s">
        <v>23</v>
      </c>
      <c r="C202">
        <f>VLOOKUP(B189,[0]!all_data,25)</f>
        <v>0</v>
      </c>
    </row>
    <row r="203" spans="1:3" x14ac:dyDescent="0.3">
      <c r="A203" t="s">
        <v>125</v>
      </c>
      <c r="C203">
        <f>VLOOKUP(B189,[0]!all_data,19)</f>
        <v>7.206607905094517E-3</v>
      </c>
    </row>
    <row r="204" spans="1:3" x14ac:dyDescent="0.3">
      <c r="A204" t="s">
        <v>108</v>
      </c>
      <c r="C204">
        <f>VLOOKUP(B189,[0]!all_data,26)</f>
        <v>0.14682973122996756</v>
      </c>
    </row>
    <row r="205" spans="1:3" x14ac:dyDescent="0.3">
      <c r="A205" t="s">
        <v>109</v>
      </c>
      <c r="C205">
        <f>VLOOKUP(B189,[0]!all_data,27)</f>
        <v>2.0025122426316653E-3</v>
      </c>
    </row>
    <row r="206" spans="1:3" x14ac:dyDescent="0.3">
      <c r="A206" t="s">
        <v>11</v>
      </c>
      <c r="C206">
        <f>VLOOKUP(B189,[0]!all_data,28)</f>
        <v>0</v>
      </c>
    </row>
    <row r="207" spans="1:3" x14ac:dyDescent="0.3">
      <c r="A207" t="s">
        <v>54</v>
      </c>
      <c r="C207">
        <f>VLOOKUP(B189,[0]!all_data,29)</f>
        <v>0.39111909992676919</v>
      </c>
    </row>
    <row r="208" spans="1:3" x14ac:dyDescent="0.3">
      <c r="A208" t="s">
        <v>55</v>
      </c>
      <c r="C208">
        <f>VLOOKUP(B189,[0]!all_data,30)</f>
        <v>8.4237127513951779E-4</v>
      </c>
    </row>
    <row r="209" spans="1:3" x14ac:dyDescent="0.3">
      <c r="A209" t="s">
        <v>67</v>
      </c>
      <c r="C209">
        <f>VLOOKUP(B189,[0]!all_data,33)</f>
        <v>0</v>
      </c>
    </row>
    <row r="210" spans="1:3" x14ac:dyDescent="0.3">
      <c r="A210" t="s">
        <v>16</v>
      </c>
      <c r="C210">
        <f>VLOOKUP(B189,[0]!all_data,37)</f>
        <v>0</v>
      </c>
    </row>
    <row r="211" spans="1:3" x14ac:dyDescent="0.3">
      <c r="A211" t="s">
        <v>17</v>
      </c>
      <c r="C211">
        <f>VLOOKUP(B189,[0]!all_data,38)</f>
        <v>0</v>
      </c>
    </row>
    <row r="212" spans="1:3" x14ac:dyDescent="0.3">
      <c r="A212" t="s">
        <v>18</v>
      </c>
      <c r="C212">
        <f>VLOOKUP(B189,[0]!all_data,39)</f>
        <v>0</v>
      </c>
    </row>
    <row r="213" spans="1:3" x14ac:dyDescent="0.3">
      <c r="A213" t="s">
        <v>21</v>
      </c>
      <c r="B213">
        <f>B189+1</f>
        <v>9</v>
      </c>
      <c r="C213" t="str">
        <f>CONCATENATE(VLOOKUP(B213,[0]!all_data,2),"_",VLOOKUP(B213,[0]!all_data,3),"_",VLOOKUP(B213,[0]!all_data,4))</f>
        <v>A1_9_321769</v>
      </c>
    </row>
    <row r="214" spans="1:3" x14ac:dyDescent="0.3">
      <c r="A214" t="s">
        <v>22</v>
      </c>
    </row>
    <row r="215" spans="1:3" x14ac:dyDescent="0.3">
      <c r="A215" t="s">
        <v>0</v>
      </c>
      <c r="C215">
        <f>VLOOKUP(B213,[0]!all_data,13)</f>
        <v>6.28</v>
      </c>
    </row>
    <row r="216" spans="1:3" x14ac:dyDescent="0.3">
      <c r="A216" t="s">
        <v>57</v>
      </c>
      <c r="C216">
        <f>VLOOKUP(B213,[0]!all_data,14)</f>
        <v>10</v>
      </c>
    </row>
    <row r="217" spans="1:3" x14ac:dyDescent="0.3">
      <c r="A217" t="s">
        <v>2</v>
      </c>
      <c r="C217">
        <f>VLOOKUP(B213,[0]!all_data,15)</f>
        <v>0.25664448214363395</v>
      </c>
    </row>
    <row r="218" spans="1:3" x14ac:dyDescent="0.3">
      <c r="A218" t="s">
        <v>3</v>
      </c>
      <c r="C218">
        <f>VLOOKUP(B213,[0]!all_data,16)</f>
        <v>2.0461404675430971E-2</v>
      </c>
    </row>
    <row r="219" spans="1:3" x14ac:dyDescent="0.3">
      <c r="A219" t="s">
        <v>4</v>
      </c>
      <c r="C219">
        <f>VLOOKUP(B213,[0]!all_data,17)</f>
        <v>3.7029417815264351E-2</v>
      </c>
    </row>
    <row r="220" spans="1:3" x14ac:dyDescent="0.3">
      <c r="A220" t="s">
        <v>5</v>
      </c>
      <c r="C220">
        <f>VLOOKUP(B213,[0]!all_data,18)</f>
        <v>9.9805379509955577E-2</v>
      </c>
    </row>
    <row r="221" spans="1:3" x14ac:dyDescent="0.3">
      <c r="A221" t="s">
        <v>7</v>
      </c>
      <c r="C221">
        <f>VLOOKUP(B213,[0]!all_data,20)</f>
        <v>0.2256508617042281</v>
      </c>
    </row>
    <row r="222" spans="1:3" x14ac:dyDescent="0.3">
      <c r="A222" t="s">
        <v>73</v>
      </c>
      <c r="C222">
        <f>VLOOKUP(B213,[0]!all_data,21)</f>
        <v>0.22944801363576767</v>
      </c>
    </row>
    <row r="223" spans="1:3" x14ac:dyDescent="0.3">
      <c r="A223" t="s">
        <v>77</v>
      </c>
      <c r="C223">
        <f>VLOOKUP(B213,[0]!all_data,41)</f>
        <v>0</v>
      </c>
    </row>
    <row r="224" spans="1:3" x14ac:dyDescent="0.3">
      <c r="A224" t="s">
        <v>24</v>
      </c>
      <c r="C224">
        <f>VLOOKUP(B213,[0]!all_data,23)</f>
        <v>7.2869605046740643E-2</v>
      </c>
    </row>
    <row r="225" spans="1:3" x14ac:dyDescent="0.3">
      <c r="A225" t="s">
        <v>25</v>
      </c>
      <c r="C225">
        <f>VLOOKUP(B213,[0]!all_data,24)</f>
        <v>0</v>
      </c>
    </row>
    <row r="226" spans="1:3" x14ac:dyDescent="0.3">
      <c r="A226" t="s">
        <v>23</v>
      </c>
      <c r="C226">
        <f>VLOOKUP(B213,[0]!all_data,25)</f>
        <v>0</v>
      </c>
    </row>
    <row r="227" spans="1:3" x14ac:dyDescent="0.3">
      <c r="A227" t="s">
        <v>125</v>
      </c>
      <c r="C227">
        <f>VLOOKUP(B213,[0]!all_data,19)</f>
        <v>6.0978989966184371E-3</v>
      </c>
    </row>
    <row r="228" spans="1:3" x14ac:dyDescent="0.3">
      <c r="A228" t="s">
        <v>108</v>
      </c>
      <c r="C228">
        <f>VLOOKUP(B213,[0]!all_data,26)</f>
        <v>9.1320930399126171E-2</v>
      </c>
    </row>
    <row r="229" spans="1:3" x14ac:dyDescent="0.3">
      <c r="A229" t="s">
        <v>109</v>
      </c>
      <c r="C229">
        <f>VLOOKUP(B213,[0]!all_data,27)</f>
        <v>7.2818627004787829E-4</v>
      </c>
    </row>
    <row r="230" spans="1:3" x14ac:dyDescent="0.3">
      <c r="A230" t="s">
        <v>11</v>
      </c>
      <c r="C230">
        <f>VLOOKUP(B213,[0]!all_data,28)</f>
        <v>0</v>
      </c>
    </row>
    <row r="231" spans="1:3" x14ac:dyDescent="0.3">
      <c r="A231" t="s">
        <v>54</v>
      </c>
      <c r="C231">
        <f>VLOOKUP(B213,[0]!all_data,29)</f>
        <v>0.33786032887291123</v>
      </c>
    </row>
    <row r="232" spans="1:3" x14ac:dyDescent="0.3">
      <c r="A232" t="s">
        <v>55</v>
      </c>
      <c r="C232">
        <f>VLOOKUP(B213,[0]!all_data,30)</f>
        <v>8.4237127513951779E-4</v>
      </c>
    </row>
    <row r="233" spans="1:3" x14ac:dyDescent="0.3">
      <c r="A233" t="s">
        <v>67</v>
      </c>
      <c r="C233">
        <f>VLOOKUP(B213,[0]!all_data,33)</f>
        <v>0</v>
      </c>
    </row>
    <row r="234" spans="1:3" x14ac:dyDescent="0.3">
      <c r="A234" t="s">
        <v>16</v>
      </c>
      <c r="C234">
        <f>VLOOKUP(B213,[0]!all_data,37)</f>
        <v>0</v>
      </c>
    </row>
    <row r="235" spans="1:3" x14ac:dyDescent="0.3">
      <c r="A235" t="s">
        <v>17</v>
      </c>
      <c r="C235">
        <f>VLOOKUP(B213,[0]!all_data,38)</f>
        <v>0</v>
      </c>
    </row>
    <row r="236" spans="1:3" x14ac:dyDescent="0.3">
      <c r="A236" t="s">
        <v>18</v>
      </c>
      <c r="C236">
        <f>VLOOKUP(B213,[0]!all_data,39)</f>
        <v>0</v>
      </c>
    </row>
    <row r="237" spans="1:3" x14ac:dyDescent="0.3">
      <c r="A237" t="s">
        <v>21</v>
      </c>
      <c r="B237">
        <f>B213+1</f>
        <v>10</v>
      </c>
      <c r="C237" t="str">
        <f>CONCATENATE(VLOOKUP(B237,[0]!all_data,2),"_",VLOOKUP(B237,[0]!all_data,3),"_",VLOOKUP(B237,[0]!all_data,4))</f>
        <v>A1_10_321769</v>
      </c>
    </row>
    <row r="238" spans="1:3" x14ac:dyDescent="0.3">
      <c r="A238" t="s">
        <v>22</v>
      </c>
    </row>
    <row r="239" spans="1:3" x14ac:dyDescent="0.3">
      <c r="A239" t="s">
        <v>0</v>
      </c>
      <c r="C239">
        <f>VLOOKUP(B237,[0]!all_data,13)</f>
        <v>6.58</v>
      </c>
    </row>
    <row r="240" spans="1:3" x14ac:dyDescent="0.3">
      <c r="A240" t="s">
        <v>57</v>
      </c>
      <c r="C240">
        <f>VLOOKUP(B237,[0]!all_data,14)</f>
        <v>10</v>
      </c>
    </row>
    <row r="241" spans="1:3" x14ac:dyDescent="0.3">
      <c r="A241" t="s">
        <v>2</v>
      </c>
      <c r="C241">
        <f>VLOOKUP(B237,[0]!all_data,15)</f>
        <v>0.25229457566662317</v>
      </c>
    </row>
    <row r="242" spans="1:3" x14ac:dyDescent="0.3">
      <c r="A242" t="s">
        <v>3</v>
      </c>
      <c r="C242">
        <f>VLOOKUP(B237,[0]!all_data,16)</f>
        <v>1.7903729091002095E-2</v>
      </c>
    </row>
    <row r="243" spans="1:3" x14ac:dyDescent="0.3">
      <c r="A243" t="s">
        <v>4</v>
      </c>
      <c r="C243">
        <f>VLOOKUP(B237,[0]!all_data,17)</f>
        <v>4.1143797572515947E-2</v>
      </c>
    </row>
    <row r="244" spans="1:3" x14ac:dyDescent="0.3">
      <c r="A244" t="s">
        <v>5</v>
      </c>
      <c r="C244">
        <f>VLOOKUP(B237,[0]!all_data,18)</f>
        <v>9.9805379509955577E-2</v>
      </c>
    </row>
    <row r="245" spans="1:3" x14ac:dyDescent="0.3">
      <c r="A245" t="s">
        <v>7</v>
      </c>
      <c r="C245">
        <f>VLOOKUP(B237,[0]!all_data,20)</f>
        <v>0.2256508617042281</v>
      </c>
    </row>
    <row r="246" spans="1:3" x14ac:dyDescent="0.3">
      <c r="A246" t="s">
        <v>73</v>
      </c>
      <c r="C246">
        <f>VLOOKUP(B237,[0]!all_data,21)</f>
        <v>0.21305886980464142</v>
      </c>
    </row>
    <row r="247" spans="1:3" x14ac:dyDescent="0.3">
      <c r="A247" t="s">
        <v>77</v>
      </c>
      <c r="C247">
        <f>VLOOKUP(B237,[0]!all_data,41)</f>
        <v>0</v>
      </c>
    </row>
    <row r="248" spans="1:3" x14ac:dyDescent="0.3">
      <c r="A248" t="s">
        <v>24</v>
      </c>
      <c r="C248">
        <f>VLOOKUP(B237,[0]!all_data,23)</f>
        <v>6.2459661468634832E-2</v>
      </c>
    </row>
    <row r="249" spans="1:3" x14ac:dyDescent="0.3">
      <c r="A249" t="s">
        <v>25</v>
      </c>
      <c r="C249">
        <f>VLOOKUP(B237,[0]!all_data,24)</f>
        <v>0</v>
      </c>
    </row>
    <row r="250" spans="1:3" x14ac:dyDescent="0.3">
      <c r="A250" t="s">
        <v>23</v>
      </c>
      <c r="C250">
        <f>VLOOKUP(B237,[0]!all_data,25)</f>
        <v>0</v>
      </c>
    </row>
    <row r="251" spans="1:3" x14ac:dyDescent="0.3">
      <c r="A251" t="s">
        <v>125</v>
      </c>
      <c r="C251">
        <f>VLOOKUP(B237,[0]!all_data,19)</f>
        <v>4.4348356339043177E-3</v>
      </c>
    </row>
    <row r="252" spans="1:3" x14ac:dyDescent="0.3">
      <c r="A252" t="s">
        <v>108</v>
      </c>
      <c r="C252">
        <f>VLOOKUP(B237,[0]!all_data,26)</f>
        <v>4.6555768438770212E-2</v>
      </c>
    </row>
    <row r="253" spans="1:3" x14ac:dyDescent="0.3">
      <c r="A253" t="s">
        <v>109</v>
      </c>
      <c r="C253">
        <f>VLOOKUP(B237,[0]!all_data,27)</f>
        <v>5.4613970253590874E-4</v>
      </c>
    </row>
    <row r="254" spans="1:3" x14ac:dyDescent="0.3">
      <c r="A254" t="s">
        <v>11</v>
      </c>
      <c r="C254">
        <f>VLOOKUP(B237,[0]!all_data,28)</f>
        <v>0</v>
      </c>
    </row>
    <row r="255" spans="1:3" x14ac:dyDescent="0.3">
      <c r="A255" t="s">
        <v>54</v>
      </c>
      <c r="C255">
        <f>VLOOKUP(B237,[0]!all_data,29)</f>
        <v>0.35616803142267489</v>
      </c>
    </row>
    <row r="256" spans="1:3" x14ac:dyDescent="0.3">
      <c r="A256" t="s">
        <v>55</v>
      </c>
      <c r="C256">
        <f>VLOOKUP(B237,[0]!all_data,30)</f>
        <v>8.4237127513951779E-4</v>
      </c>
    </row>
    <row r="257" spans="1:3" x14ac:dyDescent="0.3">
      <c r="A257" t="s">
        <v>67</v>
      </c>
      <c r="C257">
        <f>VLOOKUP(B237,[0]!all_data,33)</f>
        <v>0</v>
      </c>
    </row>
    <row r="258" spans="1:3" x14ac:dyDescent="0.3">
      <c r="A258" t="s">
        <v>16</v>
      </c>
      <c r="C258">
        <f>VLOOKUP(B237,[0]!all_data,37)</f>
        <v>0</v>
      </c>
    </row>
    <row r="259" spans="1:3" x14ac:dyDescent="0.3">
      <c r="A259" t="s">
        <v>17</v>
      </c>
      <c r="C259">
        <f>VLOOKUP(B237,[0]!all_data,38)</f>
        <v>0</v>
      </c>
    </row>
    <row r="260" spans="1:3" x14ac:dyDescent="0.3">
      <c r="A260" t="s">
        <v>18</v>
      </c>
      <c r="C260">
        <f>VLOOKUP(B237,[0]!all_data,39)</f>
        <v>0</v>
      </c>
    </row>
    <row r="261" spans="1:3" x14ac:dyDescent="0.3">
      <c r="A261" t="s">
        <v>21</v>
      </c>
      <c r="B261">
        <f>B237+1</f>
        <v>11</v>
      </c>
      <c r="C261" t="str">
        <f>CONCATENATE(VLOOKUP(B261,[0]!all_data,2),"_",VLOOKUP(B261,[0]!all_data,3),"_",VLOOKUP(B261,[0]!all_data,4))</f>
        <v>A1_11_321769</v>
      </c>
    </row>
    <row r="262" spans="1:3" x14ac:dyDescent="0.3">
      <c r="A262" t="s">
        <v>22</v>
      </c>
    </row>
    <row r="263" spans="1:3" x14ac:dyDescent="0.3">
      <c r="A263" t="s">
        <v>0</v>
      </c>
      <c r="C263">
        <f>VLOOKUP(B261,[0]!all_data,13)</f>
        <v>6.28</v>
      </c>
    </row>
    <row r="264" spans="1:3" x14ac:dyDescent="0.3">
      <c r="A264" t="s">
        <v>57</v>
      </c>
      <c r="C264">
        <f>VLOOKUP(B261,[0]!all_data,14)</f>
        <v>10</v>
      </c>
    </row>
    <row r="265" spans="1:3" x14ac:dyDescent="0.3">
      <c r="A265" t="s">
        <v>2</v>
      </c>
      <c r="C265">
        <f>VLOOKUP(B261,[0]!all_data,15)</f>
        <v>0.42194092827004215</v>
      </c>
    </row>
    <row r="266" spans="1:3" x14ac:dyDescent="0.3">
      <c r="A266" t="s">
        <v>3</v>
      </c>
      <c r="C266">
        <f>VLOOKUP(B261,[0]!all_data,16)</f>
        <v>2.5576755844288711E-2</v>
      </c>
    </row>
    <row r="267" spans="1:3" x14ac:dyDescent="0.3">
      <c r="A267" t="s">
        <v>4</v>
      </c>
      <c r="C267">
        <f>VLOOKUP(B261,[0]!all_data,17)</f>
        <v>6.1715696358773914E-2</v>
      </c>
    </row>
    <row r="268" spans="1:3" x14ac:dyDescent="0.3">
      <c r="A268" t="s">
        <v>5</v>
      </c>
      <c r="C268">
        <f>VLOOKUP(B261,[0]!all_data,18)</f>
        <v>0.14970806926493338</v>
      </c>
    </row>
    <row r="269" spans="1:3" x14ac:dyDescent="0.3">
      <c r="A269" t="s">
        <v>7</v>
      </c>
      <c r="C269">
        <f>VLOOKUP(B261,[0]!all_data,20)</f>
        <v>0.42309536569542772</v>
      </c>
    </row>
    <row r="270" spans="1:3" x14ac:dyDescent="0.3">
      <c r="A270" t="s">
        <v>73</v>
      </c>
      <c r="C270">
        <f>VLOOKUP(B261,[0]!all_data,21)</f>
        <v>0.18028058214238887</v>
      </c>
    </row>
    <row r="271" spans="1:3" x14ac:dyDescent="0.3">
      <c r="A271" t="s">
        <v>77</v>
      </c>
      <c r="C271">
        <f>VLOOKUP(B261,[0]!all_data,41)</f>
        <v>0</v>
      </c>
    </row>
    <row r="272" spans="1:3" x14ac:dyDescent="0.3">
      <c r="A272" t="s">
        <v>24</v>
      </c>
      <c r="C272">
        <f>VLOOKUP(B261,[0]!all_data,23)</f>
        <v>8.3279548624846447E-2</v>
      </c>
    </row>
    <row r="273" spans="1:3" x14ac:dyDescent="0.3">
      <c r="A273" t="s">
        <v>25</v>
      </c>
      <c r="C273">
        <f>VLOOKUP(B261,[0]!all_data,24)</f>
        <v>0.13708792981097995</v>
      </c>
    </row>
    <row r="274" spans="1:3" x14ac:dyDescent="0.3">
      <c r="A274" t="s">
        <v>23</v>
      </c>
      <c r="C274">
        <f>VLOOKUP(B261,[0]!all_data,25)</f>
        <v>0</v>
      </c>
    </row>
    <row r="275" spans="1:3" x14ac:dyDescent="0.3">
      <c r="A275" t="s">
        <v>125</v>
      </c>
      <c r="C275">
        <f>VLOOKUP(B261,[0]!all_data,19)</f>
        <v>3.3261267254282383E-3</v>
      </c>
    </row>
    <row r="276" spans="1:3" x14ac:dyDescent="0.3">
      <c r="A276" t="s">
        <v>108</v>
      </c>
      <c r="C276">
        <f>VLOOKUP(B261,[0]!all_data,26)</f>
        <v>1.611545830572815E-3</v>
      </c>
    </row>
    <row r="277" spans="1:3" x14ac:dyDescent="0.3">
      <c r="A277" t="s">
        <v>109</v>
      </c>
      <c r="C277">
        <f>VLOOKUP(B261,[0]!all_data,27)</f>
        <v>5.4613970253590874E-4</v>
      </c>
    </row>
    <row r="278" spans="1:3" x14ac:dyDescent="0.3">
      <c r="A278" t="s">
        <v>11</v>
      </c>
      <c r="C278">
        <f>VLOOKUP(B261,[0]!all_data,28)</f>
        <v>0</v>
      </c>
    </row>
    <row r="279" spans="1:3" x14ac:dyDescent="0.3">
      <c r="A279" t="s">
        <v>54</v>
      </c>
      <c r="C279">
        <f>VLOOKUP(B261,[0]!all_data,29)</f>
        <v>0.29958058717795083</v>
      </c>
    </row>
    <row r="280" spans="1:3" x14ac:dyDescent="0.3">
      <c r="A280" t="s">
        <v>55</v>
      </c>
      <c r="C280">
        <f>VLOOKUP(B261,[0]!all_data,30)</f>
        <v>1.4741497314941562E-3</v>
      </c>
    </row>
    <row r="281" spans="1:3" x14ac:dyDescent="0.3">
      <c r="A281" t="s">
        <v>67</v>
      </c>
      <c r="C281">
        <f>VLOOKUP(B261,[0]!all_data,33)</f>
        <v>0</v>
      </c>
    </row>
    <row r="282" spans="1:3" x14ac:dyDescent="0.3">
      <c r="A282" t="s">
        <v>16</v>
      </c>
      <c r="C282">
        <f>VLOOKUP(B261,[0]!all_data,37)</f>
        <v>0</v>
      </c>
    </row>
    <row r="283" spans="1:3" x14ac:dyDescent="0.3">
      <c r="A283" t="s">
        <v>17</v>
      </c>
      <c r="C283">
        <f>VLOOKUP(B261,[0]!all_data,38)</f>
        <v>0</v>
      </c>
    </row>
    <row r="284" spans="1:3" x14ac:dyDescent="0.3">
      <c r="A284" t="s">
        <v>18</v>
      </c>
      <c r="C284">
        <f>VLOOKUP(B261,[0]!all_data,39)</f>
        <v>0</v>
      </c>
    </row>
    <row r="285" spans="1:3" x14ac:dyDescent="0.3">
      <c r="A285" t="s">
        <v>21</v>
      </c>
      <c r="B285">
        <f>B261+1</f>
        <v>12</v>
      </c>
      <c r="C285" t="str">
        <f>CONCATENATE(VLOOKUP(B285,[0]!all_data,2),"_",VLOOKUP(B285,[0]!all_data,3),"_",VLOOKUP(B285,[0]!all_data,4))</f>
        <v>A1_12_321769</v>
      </c>
    </row>
    <row r="286" spans="1:3" x14ac:dyDescent="0.3">
      <c r="A286" t="s">
        <v>22</v>
      </c>
    </row>
    <row r="287" spans="1:3" x14ac:dyDescent="0.3">
      <c r="A287" t="s">
        <v>0</v>
      </c>
      <c r="C287">
        <f>VLOOKUP(B285,[0]!all_data,13)</f>
        <v>6.38</v>
      </c>
    </row>
    <row r="288" spans="1:3" x14ac:dyDescent="0.3">
      <c r="A288" t="s">
        <v>57</v>
      </c>
      <c r="C288">
        <f>VLOOKUP(B285,[0]!all_data,14)</f>
        <v>10</v>
      </c>
    </row>
    <row r="289" spans="1:3" x14ac:dyDescent="0.3">
      <c r="A289" t="s">
        <v>2</v>
      </c>
      <c r="C289">
        <f>VLOOKUP(B285,[0]!all_data,15)</f>
        <v>0.43064074122406371</v>
      </c>
    </row>
    <row r="290" spans="1:3" x14ac:dyDescent="0.3">
      <c r="A290" t="s">
        <v>3</v>
      </c>
      <c r="C290">
        <f>VLOOKUP(B285,[0]!all_data,16)</f>
        <v>2.5576755844288711E-2</v>
      </c>
    </row>
    <row r="291" spans="1:3" x14ac:dyDescent="0.3">
      <c r="A291" t="s">
        <v>4</v>
      </c>
      <c r="C291">
        <f>VLOOKUP(B285,[0]!all_data,17)</f>
        <v>6.1715696358773914E-2</v>
      </c>
    </row>
    <row r="292" spans="1:3" x14ac:dyDescent="0.3">
      <c r="A292" t="s">
        <v>5</v>
      </c>
      <c r="C292">
        <f>VLOOKUP(B285,[0]!all_data,18)</f>
        <v>0.14970806926493338</v>
      </c>
    </row>
    <row r="293" spans="1:3" x14ac:dyDescent="0.3">
      <c r="A293" t="s">
        <v>7</v>
      </c>
      <c r="C293">
        <f>VLOOKUP(B285,[0]!all_data,20)</f>
        <v>0.42309536569542772</v>
      </c>
    </row>
    <row r="294" spans="1:3" x14ac:dyDescent="0.3">
      <c r="A294" t="s">
        <v>73</v>
      </c>
      <c r="C294">
        <f>VLOOKUP(B285,[0]!all_data,21)</f>
        <v>0.14750229448013635</v>
      </c>
    </row>
    <row r="295" spans="1:3" x14ac:dyDescent="0.3">
      <c r="A295" t="s">
        <v>77</v>
      </c>
      <c r="C295">
        <f>VLOOKUP(B285,[0]!all_data,41)</f>
        <v>0</v>
      </c>
    </row>
    <row r="296" spans="1:3" x14ac:dyDescent="0.3">
      <c r="A296" t="s">
        <v>24</v>
      </c>
      <c r="C296">
        <f>VLOOKUP(B285,[0]!all_data,23)</f>
        <v>9.3689492202952251E-2</v>
      </c>
    </row>
    <row r="297" spans="1:3" x14ac:dyDescent="0.3">
      <c r="A297" t="s">
        <v>25</v>
      </c>
      <c r="C297">
        <f>VLOOKUP(B285,[0]!all_data,24)</f>
        <v>0.1483775240307077</v>
      </c>
    </row>
    <row r="298" spans="1:3" x14ac:dyDescent="0.3">
      <c r="A298" t="s">
        <v>23</v>
      </c>
      <c r="C298">
        <f>VLOOKUP(B285,[0]!all_data,25)</f>
        <v>0</v>
      </c>
    </row>
    <row r="299" spans="1:3" x14ac:dyDescent="0.3">
      <c r="A299" t="s">
        <v>125</v>
      </c>
      <c r="C299">
        <f>VLOOKUP(B285,[0]!all_data,19)</f>
        <v>3.3261267254282383E-3</v>
      </c>
    </row>
    <row r="300" spans="1:3" x14ac:dyDescent="0.3">
      <c r="A300" t="s">
        <v>108</v>
      </c>
      <c r="C300">
        <f>VLOOKUP(B285,[0]!all_data,26)</f>
        <v>2.5068490697799347E-3</v>
      </c>
    </row>
    <row r="301" spans="1:3" x14ac:dyDescent="0.3">
      <c r="A301" t="s">
        <v>109</v>
      </c>
      <c r="C301">
        <f>VLOOKUP(B285,[0]!all_data,27)</f>
        <v>1.8204656751196958E-5</v>
      </c>
    </row>
    <row r="302" spans="1:3" x14ac:dyDescent="0.3">
      <c r="A302" t="s">
        <v>11</v>
      </c>
      <c r="C302">
        <f>VLOOKUP(B285,[0]!all_data,28)</f>
        <v>0</v>
      </c>
    </row>
    <row r="303" spans="1:3" x14ac:dyDescent="0.3">
      <c r="A303" t="s">
        <v>54</v>
      </c>
      <c r="C303">
        <f>VLOOKUP(B285,[0]!all_data,29)</f>
        <v>0.35283935823180879</v>
      </c>
    </row>
    <row r="304" spans="1:3" x14ac:dyDescent="0.3">
      <c r="A304" t="s">
        <v>55</v>
      </c>
      <c r="C304">
        <f>VLOOKUP(B285,[0]!all_data,30)</f>
        <v>1.1582605033168369E-3</v>
      </c>
    </row>
    <row r="305" spans="1:3" x14ac:dyDescent="0.3">
      <c r="A305" t="s">
        <v>67</v>
      </c>
      <c r="C305">
        <f>VLOOKUP(B285,[0]!all_data,33)</f>
        <v>0</v>
      </c>
    </row>
    <row r="306" spans="1:3" x14ac:dyDescent="0.3">
      <c r="A306" t="s">
        <v>16</v>
      </c>
      <c r="C306">
        <f>VLOOKUP(B285,[0]!all_data,37)</f>
        <v>0</v>
      </c>
    </row>
    <row r="307" spans="1:3" x14ac:dyDescent="0.3">
      <c r="A307" t="s">
        <v>17</v>
      </c>
      <c r="C307">
        <f>VLOOKUP(B285,[0]!all_data,38)</f>
        <v>0</v>
      </c>
    </row>
    <row r="308" spans="1:3" x14ac:dyDescent="0.3">
      <c r="A308" t="s">
        <v>18</v>
      </c>
      <c r="C308">
        <f>VLOOKUP(B285,[0]!all_data,39)</f>
        <v>0</v>
      </c>
    </row>
    <row r="309" spans="1:3" x14ac:dyDescent="0.3">
      <c r="A309" t="s">
        <v>21</v>
      </c>
      <c r="B309">
        <f>B285+1</f>
        <v>13</v>
      </c>
      <c r="C309" t="str">
        <f>CONCATENATE(VLOOKUP(B309,[0]!all_data,2),"_",VLOOKUP(B309,[0]!all_data,3),"_",VLOOKUP(B309,[0]!all_data,4))</f>
        <v>A1_13_321769</v>
      </c>
    </row>
    <row r="310" spans="1:3" x14ac:dyDescent="0.3">
      <c r="A310" t="s">
        <v>22</v>
      </c>
    </row>
    <row r="311" spans="1:3" x14ac:dyDescent="0.3">
      <c r="A311" t="s">
        <v>0</v>
      </c>
      <c r="C311">
        <f>VLOOKUP(B309,[0]!all_data,13)</f>
        <v>6.53</v>
      </c>
    </row>
    <row r="312" spans="1:3" x14ac:dyDescent="0.3">
      <c r="A312" t="s">
        <v>57</v>
      </c>
      <c r="C312">
        <f>VLOOKUP(B309,[0]!all_data,14)</f>
        <v>10</v>
      </c>
    </row>
    <row r="313" spans="1:3" x14ac:dyDescent="0.3">
      <c r="A313" t="s">
        <v>2</v>
      </c>
      <c r="C313">
        <f>VLOOKUP(B309,[0]!all_data,15)</f>
        <v>0.3436426116838488</v>
      </c>
    </row>
    <row r="314" spans="1:3" x14ac:dyDescent="0.3">
      <c r="A314" t="s">
        <v>3</v>
      </c>
      <c r="C314">
        <f>VLOOKUP(B309,[0]!all_data,16)</f>
        <v>2.0461404675430971E-2</v>
      </c>
    </row>
    <row r="315" spans="1:3" x14ac:dyDescent="0.3">
      <c r="A315" t="s">
        <v>4</v>
      </c>
      <c r="C315">
        <f>VLOOKUP(B309,[0]!all_data,17)</f>
        <v>5.3486936844270729E-2</v>
      </c>
    </row>
    <row r="316" spans="1:3" x14ac:dyDescent="0.3">
      <c r="A316" t="s">
        <v>5</v>
      </c>
      <c r="C316">
        <f>VLOOKUP(B309,[0]!all_data,18)</f>
        <v>0.14970806926493338</v>
      </c>
    </row>
    <row r="317" spans="1:3" x14ac:dyDescent="0.3">
      <c r="A317" t="s">
        <v>7</v>
      </c>
      <c r="C317">
        <f>VLOOKUP(B309,[0]!all_data,20)</f>
        <v>0.4513017234084562</v>
      </c>
    </row>
    <row r="318" spans="1:3" x14ac:dyDescent="0.3">
      <c r="A318" t="s">
        <v>73</v>
      </c>
      <c r="C318">
        <f>VLOOKUP(B309,[0]!all_data,21)</f>
        <v>0.18028058214238887</v>
      </c>
    </row>
    <row r="319" spans="1:3" x14ac:dyDescent="0.3">
      <c r="A319" t="s">
        <v>77</v>
      </c>
      <c r="C319">
        <f>VLOOKUP(B309,[0]!all_data,41)</f>
        <v>0</v>
      </c>
    </row>
    <row r="320" spans="1:3" x14ac:dyDescent="0.3">
      <c r="A320" t="s">
        <v>24</v>
      </c>
      <c r="C320">
        <f>VLOOKUP(B309,[0]!all_data,23)</f>
        <v>5.2049717890529028E-2</v>
      </c>
    </row>
    <row r="321" spans="1:3" x14ac:dyDescent="0.3">
      <c r="A321" t="s">
        <v>25</v>
      </c>
      <c r="C321">
        <f>VLOOKUP(B309,[0]!all_data,24)</f>
        <v>3.0643184310689634E-2</v>
      </c>
    </row>
    <row r="322" spans="1:3" x14ac:dyDescent="0.3">
      <c r="A322" t="s">
        <v>23</v>
      </c>
      <c r="C322">
        <f>VLOOKUP(B309,[0]!all_data,25)</f>
        <v>0</v>
      </c>
    </row>
    <row r="323" spans="1:3" x14ac:dyDescent="0.3">
      <c r="A323" t="s">
        <v>125</v>
      </c>
      <c r="C323">
        <f>VLOOKUP(B309,[0]!all_data,19)</f>
        <v>3.3261267254282383E-3</v>
      </c>
    </row>
    <row r="324" spans="1:3" x14ac:dyDescent="0.3">
      <c r="A324" t="s">
        <v>108</v>
      </c>
      <c r="C324">
        <f>VLOOKUP(B309,[0]!all_data,26)</f>
        <v>1.7906064784142389E-3</v>
      </c>
    </row>
    <row r="325" spans="1:3" x14ac:dyDescent="0.3">
      <c r="A325" t="s">
        <v>109</v>
      </c>
      <c r="C325">
        <f>VLOOKUP(B309,[0]!all_data,27)</f>
        <v>1.8204656751196958E-5</v>
      </c>
    </row>
    <row r="326" spans="1:3" x14ac:dyDescent="0.3">
      <c r="A326" t="s">
        <v>11</v>
      </c>
      <c r="C326">
        <f>VLOOKUP(B309,[0]!all_data,28)</f>
        <v>0</v>
      </c>
    </row>
    <row r="327" spans="1:3" x14ac:dyDescent="0.3">
      <c r="A327" t="s">
        <v>54</v>
      </c>
      <c r="C327">
        <f>VLOOKUP(B309,[0]!all_data,29)</f>
        <v>0.35616803142267489</v>
      </c>
    </row>
    <row r="328" spans="1:3" x14ac:dyDescent="0.3">
      <c r="A328" t="s">
        <v>55</v>
      </c>
      <c r="C328">
        <f>VLOOKUP(B309,[0]!all_data,30)</f>
        <v>1.7900389596714754E-3</v>
      </c>
    </row>
    <row r="329" spans="1:3" x14ac:dyDescent="0.3">
      <c r="A329" t="s">
        <v>67</v>
      </c>
      <c r="C329">
        <f>VLOOKUP(B309,[0]!all_data,33)</f>
        <v>0</v>
      </c>
    </row>
    <row r="330" spans="1:3" x14ac:dyDescent="0.3">
      <c r="A330" t="s">
        <v>16</v>
      </c>
      <c r="C330">
        <f>VLOOKUP(B309,[0]!all_data,37)</f>
        <v>0</v>
      </c>
    </row>
    <row r="331" spans="1:3" x14ac:dyDescent="0.3">
      <c r="A331" t="s">
        <v>17</v>
      </c>
      <c r="C331">
        <f>VLOOKUP(B309,[0]!all_data,38)</f>
        <v>0</v>
      </c>
    </row>
    <row r="332" spans="1:3" x14ac:dyDescent="0.3">
      <c r="A332" t="s">
        <v>18</v>
      </c>
      <c r="C332">
        <f>VLOOKUP(B309,[0]!all_data,39)</f>
        <v>0</v>
      </c>
    </row>
    <row r="333" spans="1:3" x14ac:dyDescent="0.3">
      <c r="A333" t="s">
        <v>21</v>
      </c>
      <c r="B333">
        <f>B309+1</f>
        <v>14</v>
      </c>
      <c r="C333" t="str">
        <f>CONCATENATE(VLOOKUP(B333,[0]!all_data,2),"_",VLOOKUP(B333,[0]!all_data,3),"_",VLOOKUP(B333,[0]!all_data,4))</f>
        <v>A1_14_321769</v>
      </c>
    </row>
    <row r="334" spans="1:3" x14ac:dyDescent="0.3">
      <c r="A334" t="s">
        <v>22</v>
      </c>
    </row>
    <row r="335" spans="1:3" x14ac:dyDescent="0.3">
      <c r="A335" t="s">
        <v>0</v>
      </c>
      <c r="C335">
        <f>VLOOKUP(B333,[0]!all_data,13)</f>
        <v>6.43</v>
      </c>
    </row>
    <row r="336" spans="1:3" x14ac:dyDescent="0.3">
      <c r="A336" t="s">
        <v>57</v>
      </c>
      <c r="C336">
        <f>VLOOKUP(B333,[0]!all_data,14)</f>
        <v>10</v>
      </c>
    </row>
    <row r="337" spans="1:3" x14ac:dyDescent="0.3">
      <c r="A337" t="s">
        <v>2</v>
      </c>
      <c r="C337">
        <f>VLOOKUP(B333,[0]!all_data,15)</f>
        <v>0.31754317282178429</v>
      </c>
    </row>
    <row r="338" spans="1:3" x14ac:dyDescent="0.3">
      <c r="A338" t="s">
        <v>3</v>
      </c>
      <c r="C338">
        <f>VLOOKUP(B333,[0]!all_data,16)</f>
        <v>2.0461404675430971E-2</v>
      </c>
    </row>
    <row r="339" spans="1:3" x14ac:dyDescent="0.3">
      <c r="A339" t="s">
        <v>4</v>
      </c>
      <c r="C339">
        <f>VLOOKUP(B333,[0]!all_data,17)</f>
        <v>4.1143797572515947E-2</v>
      </c>
    </row>
    <row r="340" spans="1:3" x14ac:dyDescent="0.3">
      <c r="A340" t="s">
        <v>5</v>
      </c>
      <c r="C340">
        <f>VLOOKUP(B333,[0]!all_data,18)</f>
        <v>0.12475672438744448</v>
      </c>
    </row>
    <row r="341" spans="1:3" x14ac:dyDescent="0.3">
      <c r="A341" t="s">
        <v>7</v>
      </c>
      <c r="C341">
        <f>VLOOKUP(B333,[0]!all_data,20)</f>
        <v>0.39488900798239918</v>
      </c>
    </row>
    <row r="342" spans="1:3" x14ac:dyDescent="0.3">
      <c r="A342" t="s">
        <v>73</v>
      </c>
      <c r="C342">
        <f>VLOOKUP(B333,[0]!all_data,21)</f>
        <v>0.22944801363576767</v>
      </c>
    </row>
    <row r="343" spans="1:3" x14ac:dyDescent="0.3">
      <c r="A343" t="s">
        <v>77</v>
      </c>
      <c r="C343">
        <f>VLOOKUP(B333,[0]!all_data,41)</f>
        <v>0</v>
      </c>
    </row>
    <row r="344" spans="1:3" x14ac:dyDescent="0.3">
      <c r="A344" t="s">
        <v>24</v>
      </c>
      <c r="C344">
        <f>VLOOKUP(B333,[0]!all_data,23)</f>
        <v>5.2049717890529028E-2</v>
      </c>
    </row>
    <row r="345" spans="1:3" x14ac:dyDescent="0.3">
      <c r="A345" t="s">
        <v>25</v>
      </c>
      <c r="C345">
        <f>VLOOKUP(B333,[0]!all_data,24)</f>
        <v>1.6127991742468227E-2</v>
      </c>
    </row>
    <row r="346" spans="1:3" x14ac:dyDescent="0.3">
      <c r="A346" t="s">
        <v>23</v>
      </c>
      <c r="C346">
        <f>VLOOKUP(B333,[0]!all_data,25)</f>
        <v>0</v>
      </c>
    </row>
    <row r="347" spans="1:3" x14ac:dyDescent="0.3">
      <c r="A347" t="s">
        <v>125</v>
      </c>
      <c r="C347">
        <f>VLOOKUP(B333,[0]!all_data,19)</f>
        <v>3.3261267254282383E-3</v>
      </c>
    </row>
    <row r="348" spans="1:3" x14ac:dyDescent="0.3">
      <c r="A348" t="s">
        <v>108</v>
      </c>
      <c r="C348">
        <f>VLOOKUP(B333,[0]!all_data,26)</f>
        <v>1.0564578222644009E-2</v>
      </c>
    </row>
    <row r="349" spans="1:3" x14ac:dyDescent="0.3">
      <c r="A349" t="s">
        <v>109</v>
      </c>
      <c r="C349">
        <f>VLOOKUP(B333,[0]!all_data,27)</f>
        <v>2.3666053776556046E-3</v>
      </c>
    </row>
    <row r="350" spans="1:3" x14ac:dyDescent="0.3">
      <c r="A350" t="s">
        <v>11</v>
      </c>
      <c r="C350">
        <f>VLOOKUP(B333,[0]!all_data,28)</f>
        <v>0</v>
      </c>
    </row>
    <row r="351" spans="1:3" x14ac:dyDescent="0.3">
      <c r="A351" t="s">
        <v>54</v>
      </c>
      <c r="C351">
        <f>VLOOKUP(B333,[0]!all_data,29)</f>
        <v>0.35616803142267489</v>
      </c>
    </row>
    <row r="352" spans="1:3" x14ac:dyDescent="0.3">
      <c r="A352" t="s">
        <v>55</v>
      </c>
      <c r="C352">
        <f>VLOOKUP(B333,[0]!all_data,30)</f>
        <v>9.476676845319574E-4</v>
      </c>
    </row>
    <row r="353" spans="1:3" x14ac:dyDescent="0.3">
      <c r="A353" t="s">
        <v>67</v>
      </c>
      <c r="C353">
        <f>VLOOKUP(B333,[0]!all_data,33)</f>
        <v>0</v>
      </c>
    </row>
    <row r="354" spans="1:3" x14ac:dyDescent="0.3">
      <c r="A354" t="s">
        <v>16</v>
      </c>
      <c r="C354">
        <f>VLOOKUP(B333,[0]!all_data,37)</f>
        <v>0</v>
      </c>
    </row>
    <row r="355" spans="1:3" x14ac:dyDescent="0.3">
      <c r="A355" t="s">
        <v>17</v>
      </c>
      <c r="C355">
        <f>VLOOKUP(B333,[0]!all_data,38)</f>
        <v>0</v>
      </c>
    </row>
    <row r="356" spans="1:3" x14ac:dyDescent="0.3">
      <c r="A356" t="s">
        <v>18</v>
      </c>
      <c r="C356">
        <f>VLOOKUP(B333,[0]!all_data,39)</f>
        <v>0</v>
      </c>
    </row>
    <row r="357" spans="1:3" x14ac:dyDescent="0.3">
      <c r="A357" t="s">
        <v>21</v>
      </c>
      <c r="B357">
        <f>B333+1</f>
        <v>15</v>
      </c>
      <c r="C357" t="str">
        <f>CONCATENATE(VLOOKUP(B357,[0]!all_data,2),"_",VLOOKUP(B357,[0]!all_data,3),"_",VLOOKUP(B357,[0]!all_data,4))</f>
        <v>A1_15_321769</v>
      </c>
    </row>
    <row r="358" spans="1:3" x14ac:dyDescent="0.3">
      <c r="A358" t="s">
        <v>22</v>
      </c>
    </row>
    <row r="359" spans="1:3" x14ac:dyDescent="0.3">
      <c r="A359" t="s">
        <v>0</v>
      </c>
      <c r="C359">
        <f>VLOOKUP(B357,[0]!all_data,13)</f>
        <v>6.48</v>
      </c>
    </row>
    <row r="360" spans="1:3" x14ac:dyDescent="0.3">
      <c r="A360" t="s">
        <v>57</v>
      </c>
      <c r="C360">
        <f>VLOOKUP(B357,[0]!all_data,14)</f>
        <v>10</v>
      </c>
    </row>
    <row r="361" spans="1:3" x14ac:dyDescent="0.3">
      <c r="A361" t="s">
        <v>2</v>
      </c>
      <c r="C361">
        <f>VLOOKUP(B357,[0]!all_data,15)</f>
        <v>0.30884335986776279</v>
      </c>
    </row>
    <row r="362" spans="1:3" x14ac:dyDescent="0.3">
      <c r="A362" t="s">
        <v>3</v>
      </c>
      <c r="C362">
        <f>VLOOKUP(B357,[0]!all_data,16)</f>
        <v>2.0461404675430971E-2</v>
      </c>
    </row>
    <row r="363" spans="1:3" x14ac:dyDescent="0.3">
      <c r="A363" t="s">
        <v>4</v>
      </c>
      <c r="C363">
        <f>VLOOKUP(B357,[0]!all_data,17)</f>
        <v>5.3486936844270729E-2</v>
      </c>
    </row>
    <row r="364" spans="1:3" x14ac:dyDescent="0.3">
      <c r="A364" t="s">
        <v>5</v>
      </c>
      <c r="C364">
        <f>VLOOKUP(B357,[0]!all_data,18)</f>
        <v>0.12475672438744448</v>
      </c>
    </row>
    <row r="365" spans="1:3" x14ac:dyDescent="0.3">
      <c r="A365" t="s">
        <v>7</v>
      </c>
      <c r="C365">
        <f>VLOOKUP(B357,[0]!all_data,20)</f>
        <v>0.33847629255634215</v>
      </c>
    </row>
    <row r="366" spans="1:3" x14ac:dyDescent="0.3">
      <c r="A366" t="s">
        <v>73</v>
      </c>
      <c r="C366">
        <f>VLOOKUP(B357,[0]!all_data,21)</f>
        <v>0.22944801363576767</v>
      </c>
    </row>
    <row r="367" spans="1:3" x14ac:dyDescent="0.3">
      <c r="A367" t="s">
        <v>77</v>
      </c>
      <c r="C367">
        <f>VLOOKUP(B357,[0]!all_data,41)</f>
        <v>0</v>
      </c>
    </row>
    <row r="368" spans="1:3" x14ac:dyDescent="0.3">
      <c r="A368" t="s">
        <v>24</v>
      </c>
      <c r="C368">
        <f>VLOOKUP(B357,[0]!all_data,23)</f>
        <v>5.2049717890529028E-2</v>
      </c>
    </row>
    <row r="369" spans="1:3" x14ac:dyDescent="0.3">
      <c r="A369" t="s">
        <v>25</v>
      </c>
      <c r="C369">
        <f>VLOOKUP(B357,[0]!all_data,24)</f>
        <v>8.0639958712341135E-3</v>
      </c>
    </row>
    <row r="370" spans="1:3" x14ac:dyDescent="0.3">
      <c r="A370" t="s">
        <v>23</v>
      </c>
      <c r="C370">
        <f>VLOOKUP(B357,[0]!all_data,25)</f>
        <v>0</v>
      </c>
    </row>
    <row r="371" spans="1:3" x14ac:dyDescent="0.3">
      <c r="A371" t="s">
        <v>125</v>
      </c>
      <c r="C371">
        <f>VLOOKUP(B357,[0]!all_data,19)</f>
        <v>3.3261267254282383E-3</v>
      </c>
    </row>
    <row r="372" spans="1:3" x14ac:dyDescent="0.3">
      <c r="A372" t="s">
        <v>108</v>
      </c>
      <c r="C372">
        <f>VLOOKUP(B357,[0]!all_data,26)</f>
        <v>2.3277884219385105E-3</v>
      </c>
    </row>
    <row r="373" spans="1:3" x14ac:dyDescent="0.3">
      <c r="A373" t="s">
        <v>109</v>
      </c>
      <c r="C373">
        <f>VLOOKUP(B357,[0]!all_data,27)</f>
        <v>1.8204656751196957E-4</v>
      </c>
    </row>
    <row r="374" spans="1:3" x14ac:dyDescent="0.3">
      <c r="A374" t="s">
        <v>11</v>
      </c>
      <c r="C374">
        <f>VLOOKUP(B357,[0]!all_data,28)</f>
        <v>0</v>
      </c>
    </row>
    <row r="375" spans="1:3" x14ac:dyDescent="0.3">
      <c r="A375" t="s">
        <v>54</v>
      </c>
      <c r="C375">
        <f>VLOOKUP(B357,[0]!all_data,29)</f>
        <v>0.39111909992676919</v>
      </c>
    </row>
    <row r="376" spans="1:3" x14ac:dyDescent="0.3">
      <c r="A376" t="s">
        <v>55</v>
      </c>
      <c r="C376">
        <f>VLOOKUP(B357,[0]!all_data,30)</f>
        <v>1.0529640939243973E-3</v>
      </c>
    </row>
    <row r="377" spans="1:3" x14ac:dyDescent="0.3">
      <c r="A377" t="s">
        <v>67</v>
      </c>
      <c r="C377">
        <f>VLOOKUP(B357,[0]!all_data,33)</f>
        <v>0</v>
      </c>
    </row>
    <row r="378" spans="1:3" x14ac:dyDescent="0.3">
      <c r="A378" t="s">
        <v>16</v>
      </c>
      <c r="C378">
        <f>VLOOKUP(B357,[0]!all_data,37)</f>
        <v>0</v>
      </c>
    </row>
    <row r="379" spans="1:3" x14ac:dyDescent="0.3">
      <c r="A379" t="s">
        <v>17</v>
      </c>
      <c r="C379">
        <f>VLOOKUP(B357,[0]!all_data,38)</f>
        <v>0</v>
      </c>
    </row>
    <row r="380" spans="1:3" x14ac:dyDescent="0.3">
      <c r="A380" t="s">
        <v>18</v>
      </c>
      <c r="C380">
        <f>VLOOKUP(B357,[0]!all_data,39)</f>
        <v>0</v>
      </c>
    </row>
    <row r="381" spans="1:3" x14ac:dyDescent="0.3">
      <c r="A381" t="s">
        <v>21</v>
      </c>
      <c r="B381">
        <f>B357+1</f>
        <v>16</v>
      </c>
      <c r="C381" t="str">
        <f>CONCATENATE(VLOOKUP(B381,[0]!all_data,2),"_",VLOOKUP(B381,[0]!all_data,3),"_",VLOOKUP(B381,[0]!all_data,4))</f>
        <v>A1_16_321769</v>
      </c>
    </row>
    <row r="382" spans="1:3" x14ac:dyDescent="0.3">
      <c r="A382" t="s">
        <v>22</v>
      </c>
    </row>
    <row r="383" spans="1:3" x14ac:dyDescent="0.3">
      <c r="A383" t="s">
        <v>0</v>
      </c>
      <c r="C383">
        <f>VLOOKUP(B381,[0]!all_data,13)</f>
        <v>6.38</v>
      </c>
    </row>
    <row r="384" spans="1:3" x14ac:dyDescent="0.3">
      <c r="A384" t="s">
        <v>57</v>
      </c>
      <c r="C384">
        <f>VLOOKUP(B381,[0]!all_data,14)</f>
        <v>10</v>
      </c>
    </row>
    <row r="385" spans="1:3" x14ac:dyDescent="0.3">
      <c r="A385" t="s">
        <v>2</v>
      </c>
      <c r="C385">
        <f>VLOOKUP(B381,[0]!all_data,15)</f>
        <v>0.27839401452868762</v>
      </c>
    </row>
    <row r="386" spans="1:3" x14ac:dyDescent="0.3">
      <c r="A386" t="s">
        <v>3</v>
      </c>
      <c r="C386">
        <f>VLOOKUP(B381,[0]!all_data,16)</f>
        <v>2.0461404675430971E-2</v>
      </c>
    </row>
    <row r="387" spans="1:3" x14ac:dyDescent="0.3">
      <c r="A387" t="s">
        <v>4</v>
      </c>
      <c r="C387">
        <f>VLOOKUP(B381,[0]!all_data,17)</f>
        <v>2.8800658300761159E-2</v>
      </c>
    </row>
    <row r="388" spans="1:3" x14ac:dyDescent="0.3">
      <c r="A388" t="s">
        <v>5</v>
      </c>
      <c r="C388">
        <f>VLOOKUP(B381,[0]!all_data,18)</f>
        <v>0.12475672438744448</v>
      </c>
    </row>
    <row r="389" spans="1:3" x14ac:dyDescent="0.3">
      <c r="A389" t="s">
        <v>7</v>
      </c>
      <c r="C389">
        <f>VLOOKUP(B381,[0]!all_data,20)</f>
        <v>0.25385721941725664</v>
      </c>
    </row>
    <row r="390" spans="1:3" x14ac:dyDescent="0.3">
      <c r="A390" t="s">
        <v>73</v>
      </c>
      <c r="C390">
        <f>VLOOKUP(B381,[0]!all_data,21)</f>
        <v>0.39333945194703029</v>
      </c>
    </row>
    <row r="391" spans="1:3" x14ac:dyDescent="0.3">
      <c r="A391" t="s">
        <v>77</v>
      </c>
      <c r="C391">
        <f>VLOOKUP(B381,[0]!all_data,41)</f>
        <v>0</v>
      </c>
    </row>
    <row r="392" spans="1:3" x14ac:dyDescent="0.3">
      <c r="A392" t="s">
        <v>24</v>
      </c>
      <c r="C392">
        <f>VLOOKUP(B381,[0]!all_data,23)</f>
        <v>6.2459661468634832E-2</v>
      </c>
    </row>
    <row r="393" spans="1:3" x14ac:dyDescent="0.3">
      <c r="A393" t="s">
        <v>25</v>
      </c>
      <c r="C393">
        <f>VLOOKUP(B381,[0]!all_data,24)</f>
        <v>0</v>
      </c>
    </row>
    <row r="394" spans="1:3" x14ac:dyDescent="0.3">
      <c r="A394" t="s">
        <v>23</v>
      </c>
      <c r="C394">
        <f>VLOOKUP(B381,[0]!all_data,25)</f>
        <v>0</v>
      </c>
    </row>
    <row r="395" spans="1:3" x14ac:dyDescent="0.3">
      <c r="A395" t="s">
        <v>125</v>
      </c>
      <c r="C395">
        <f>VLOOKUP(B381,[0]!all_data,19)</f>
        <v>2.2174178169521589E-3</v>
      </c>
    </row>
    <row r="396" spans="1:3" x14ac:dyDescent="0.3">
      <c r="A396" t="s">
        <v>108</v>
      </c>
      <c r="C396">
        <f>VLOOKUP(B381,[0]!all_data,26)</f>
        <v>1.19970634053754E-2</v>
      </c>
    </row>
    <row r="397" spans="1:3" x14ac:dyDescent="0.3">
      <c r="A397" t="s">
        <v>109</v>
      </c>
      <c r="C397">
        <f>VLOOKUP(B381,[0]!all_data,27)</f>
        <v>7.2818627004787829E-4</v>
      </c>
    </row>
    <row r="398" spans="1:3" x14ac:dyDescent="0.3">
      <c r="A398" t="s">
        <v>11</v>
      </c>
      <c r="C398">
        <f>VLOOKUP(B381,[0]!all_data,28)</f>
        <v>0</v>
      </c>
    </row>
    <row r="399" spans="1:3" x14ac:dyDescent="0.3">
      <c r="A399" t="s">
        <v>54</v>
      </c>
      <c r="C399">
        <f>VLOOKUP(B381,[0]!all_data,29)</f>
        <v>0.39111909992676919</v>
      </c>
    </row>
    <row r="400" spans="1:3" x14ac:dyDescent="0.3">
      <c r="A400" t="s">
        <v>55</v>
      </c>
      <c r="C400">
        <f>VLOOKUP(B381,[0]!all_data,30)</f>
        <v>1.0529640939243973E-3</v>
      </c>
    </row>
    <row r="401" spans="1:3" x14ac:dyDescent="0.3">
      <c r="A401" t="s">
        <v>67</v>
      </c>
      <c r="C401">
        <f>VLOOKUP(B381,[0]!all_data,33)</f>
        <v>0</v>
      </c>
    </row>
    <row r="402" spans="1:3" x14ac:dyDescent="0.3">
      <c r="A402" t="s">
        <v>16</v>
      </c>
      <c r="C402">
        <f>VLOOKUP(B381,[0]!all_data,37)</f>
        <v>0</v>
      </c>
    </row>
    <row r="403" spans="1:3" x14ac:dyDescent="0.3">
      <c r="A403" t="s">
        <v>17</v>
      </c>
      <c r="C403">
        <f>VLOOKUP(B381,[0]!all_data,38)</f>
        <v>0</v>
      </c>
    </row>
    <row r="404" spans="1:3" x14ac:dyDescent="0.3">
      <c r="A404" t="s">
        <v>18</v>
      </c>
      <c r="C404">
        <f>VLOOKUP(B381,[0]!all_data,39)</f>
        <v>0</v>
      </c>
    </row>
    <row r="405" spans="1:3" x14ac:dyDescent="0.3">
      <c r="A405" t="s">
        <v>21</v>
      </c>
      <c r="B405">
        <f>B381+1</f>
        <v>17</v>
      </c>
      <c r="C405" t="str">
        <f>CONCATENATE(VLOOKUP(B405,[0]!all_data,2),"_",VLOOKUP(B405,[0]!all_data,3),"_",VLOOKUP(B405,[0]!all_data,4))</f>
        <v>A1_17_321769</v>
      </c>
    </row>
    <row r="406" spans="1:3" x14ac:dyDescent="0.3">
      <c r="A406" t="s">
        <v>22</v>
      </c>
    </row>
    <row r="407" spans="1:3" x14ac:dyDescent="0.3">
      <c r="A407" t="s">
        <v>0</v>
      </c>
      <c r="C407">
        <f>VLOOKUP(B405,[0]!all_data,13)</f>
        <v>6.53</v>
      </c>
    </row>
    <row r="408" spans="1:3" x14ac:dyDescent="0.3">
      <c r="A408" t="s">
        <v>57</v>
      </c>
      <c r="C408">
        <f>VLOOKUP(B405,[0]!all_data,14)</f>
        <v>10</v>
      </c>
    </row>
    <row r="409" spans="1:3" x14ac:dyDescent="0.3">
      <c r="A409" t="s">
        <v>2</v>
      </c>
      <c r="C409">
        <f>VLOOKUP(B405,[0]!all_data,15)</f>
        <v>0.26534429509765539</v>
      </c>
    </row>
    <row r="410" spans="1:3" x14ac:dyDescent="0.3">
      <c r="A410" t="s">
        <v>3</v>
      </c>
      <c r="C410">
        <f>VLOOKUP(B405,[0]!all_data,16)</f>
        <v>2.0461404675430971E-2</v>
      </c>
    </row>
    <row r="411" spans="1:3" x14ac:dyDescent="0.3">
      <c r="A411" t="s">
        <v>4</v>
      </c>
      <c r="C411">
        <f>VLOOKUP(B405,[0]!all_data,17)</f>
        <v>2.4686278543509566E-2</v>
      </c>
    </row>
    <row r="412" spans="1:3" x14ac:dyDescent="0.3">
      <c r="A412" t="s">
        <v>5</v>
      </c>
      <c r="C412">
        <f>VLOOKUP(B405,[0]!all_data,18)</f>
        <v>9.9805379509955577E-2</v>
      </c>
    </row>
    <row r="413" spans="1:3" x14ac:dyDescent="0.3">
      <c r="A413" t="s">
        <v>7</v>
      </c>
      <c r="C413">
        <f>VLOOKUP(B405,[0]!all_data,20)</f>
        <v>0.2256508617042281</v>
      </c>
    </row>
    <row r="414" spans="1:3" x14ac:dyDescent="0.3">
      <c r="A414" t="s">
        <v>73</v>
      </c>
      <c r="C414">
        <f>VLOOKUP(B405,[0]!all_data,21)</f>
        <v>0.27861544512914649</v>
      </c>
    </row>
    <row r="415" spans="1:3" x14ac:dyDescent="0.3">
      <c r="A415" t="s">
        <v>77</v>
      </c>
      <c r="C415">
        <f>VLOOKUP(B405,[0]!all_data,41)</f>
        <v>0</v>
      </c>
    </row>
    <row r="416" spans="1:3" x14ac:dyDescent="0.3">
      <c r="A416" t="s">
        <v>24</v>
      </c>
      <c r="C416">
        <f>VLOOKUP(B405,[0]!all_data,23)</f>
        <v>7.2869605046740643E-2</v>
      </c>
    </row>
    <row r="417" spans="1:3" x14ac:dyDescent="0.3">
      <c r="A417" t="s">
        <v>25</v>
      </c>
      <c r="C417">
        <f>VLOOKUP(B405,[0]!all_data,24)</f>
        <v>0</v>
      </c>
    </row>
    <row r="418" spans="1:3" x14ac:dyDescent="0.3">
      <c r="A418" t="s">
        <v>23</v>
      </c>
      <c r="C418">
        <f>VLOOKUP(B405,[0]!all_data,25)</f>
        <v>0</v>
      </c>
    </row>
    <row r="419" spans="1:3" x14ac:dyDescent="0.3">
      <c r="A419" t="s">
        <v>125</v>
      </c>
      <c r="C419">
        <f>VLOOKUP(B405,[0]!all_data,19)</f>
        <v>3.3261267254282383E-3</v>
      </c>
    </row>
    <row r="420" spans="1:3" x14ac:dyDescent="0.3">
      <c r="A420" t="s">
        <v>108</v>
      </c>
      <c r="C420">
        <f>VLOOKUP(B405,[0]!all_data,26)</f>
        <v>9.8483356312783141E-2</v>
      </c>
    </row>
    <row r="421" spans="1:3" x14ac:dyDescent="0.3">
      <c r="A421" t="s">
        <v>109</v>
      </c>
      <c r="C421">
        <f>VLOOKUP(B405,[0]!all_data,27)</f>
        <v>5.4613970253590874E-4</v>
      </c>
    </row>
    <row r="422" spans="1:3" x14ac:dyDescent="0.3">
      <c r="A422" t="s">
        <v>11</v>
      </c>
      <c r="C422">
        <f>VLOOKUP(B405,[0]!all_data,28)</f>
        <v>0</v>
      </c>
    </row>
    <row r="423" spans="1:3" x14ac:dyDescent="0.3">
      <c r="A423" t="s">
        <v>54</v>
      </c>
      <c r="C423">
        <f>VLOOKUP(B405,[0]!all_data,29)</f>
        <v>0.42773450502629651</v>
      </c>
    </row>
    <row r="424" spans="1:3" x14ac:dyDescent="0.3">
      <c r="A424" t="s">
        <v>55</v>
      </c>
      <c r="C424">
        <f>VLOOKUP(B405,[0]!all_data,30)</f>
        <v>8.4237127513951779E-4</v>
      </c>
    </row>
    <row r="425" spans="1:3" x14ac:dyDescent="0.3">
      <c r="A425" t="s">
        <v>67</v>
      </c>
      <c r="C425">
        <f>VLOOKUP(B405,[0]!all_data,33)</f>
        <v>0</v>
      </c>
    </row>
    <row r="426" spans="1:3" x14ac:dyDescent="0.3">
      <c r="A426" t="s">
        <v>16</v>
      </c>
      <c r="C426">
        <f>VLOOKUP(B405,[0]!all_data,37)</f>
        <v>0</v>
      </c>
    </row>
    <row r="427" spans="1:3" x14ac:dyDescent="0.3">
      <c r="A427" t="s">
        <v>17</v>
      </c>
      <c r="C427">
        <f>VLOOKUP(B405,[0]!all_data,38)</f>
        <v>0</v>
      </c>
    </row>
    <row r="428" spans="1:3" x14ac:dyDescent="0.3">
      <c r="A428" t="s">
        <v>18</v>
      </c>
      <c r="C428">
        <f>VLOOKUP(B405,[0]!all_data,39)</f>
        <v>0</v>
      </c>
    </row>
    <row r="429" spans="1:3" x14ac:dyDescent="0.3">
      <c r="A429" t="s">
        <v>21</v>
      </c>
      <c r="B429">
        <f>B405+1</f>
        <v>18</v>
      </c>
      <c r="C429" t="str">
        <f>CONCATENATE(VLOOKUP(B429,[0]!all_data,2),"_",VLOOKUP(B429,[0]!all_data,3),"_",VLOOKUP(B429,[0]!all_data,4))</f>
        <v>A1_18_321769</v>
      </c>
    </row>
    <row r="430" spans="1:3" x14ac:dyDescent="0.3">
      <c r="A430" t="s">
        <v>22</v>
      </c>
    </row>
    <row r="431" spans="1:3" x14ac:dyDescent="0.3">
      <c r="A431" t="s">
        <v>0</v>
      </c>
      <c r="C431">
        <f>VLOOKUP(B429,[0]!all_data,13)</f>
        <v>6.33</v>
      </c>
    </row>
    <row r="432" spans="1:3" x14ac:dyDescent="0.3">
      <c r="A432" t="s">
        <v>57</v>
      </c>
      <c r="C432">
        <f>VLOOKUP(B429,[0]!all_data,14)</f>
        <v>10</v>
      </c>
    </row>
    <row r="433" spans="1:3" x14ac:dyDescent="0.3">
      <c r="A433" t="s">
        <v>2</v>
      </c>
      <c r="C433">
        <f>VLOOKUP(B429,[0]!all_data,15)</f>
        <v>0.31754317282178429</v>
      </c>
    </row>
    <row r="434" spans="1:3" x14ac:dyDescent="0.3">
      <c r="A434" t="s">
        <v>3</v>
      </c>
      <c r="C434">
        <f>VLOOKUP(B429,[0]!all_data,16)</f>
        <v>2.3019080259859839E-2</v>
      </c>
    </row>
    <row r="435" spans="1:3" x14ac:dyDescent="0.3">
      <c r="A435" t="s">
        <v>4</v>
      </c>
      <c r="C435">
        <f>VLOOKUP(B429,[0]!all_data,17)</f>
        <v>4.1143797572515947E-2</v>
      </c>
    </row>
    <row r="436" spans="1:3" x14ac:dyDescent="0.3">
      <c r="A436" t="s">
        <v>5</v>
      </c>
      <c r="C436">
        <f>VLOOKUP(B429,[0]!all_data,18)</f>
        <v>0.14970806926493338</v>
      </c>
    </row>
    <row r="437" spans="1:3" x14ac:dyDescent="0.3">
      <c r="A437" t="s">
        <v>7</v>
      </c>
      <c r="C437">
        <f>VLOOKUP(B429,[0]!all_data,20)</f>
        <v>0.42309536569542772</v>
      </c>
    </row>
    <row r="438" spans="1:3" x14ac:dyDescent="0.3">
      <c r="A438" t="s">
        <v>73</v>
      </c>
      <c r="C438">
        <f>VLOOKUP(B429,[0]!all_data,21)</f>
        <v>0.18028058214238887</v>
      </c>
    </row>
    <row r="439" spans="1:3" x14ac:dyDescent="0.3">
      <c r="A439" t="s">
        <v>77</v>
      </c>
      <c r="C439">
        <f>VLOOKUP(B429,[0]!all_data,41)</f>
        <v>0</v>
      </c>
    </row>
    <row r="440" spans="1:3" x14ac:dyDescent="0.3">
      <c r="A440" t="s">
        <v>24</v>
      </c>
      <c r="C440">
        <f>VLOOKUP(B429,[0]!all_data,23)</f>
        <v>9.3689492202952251E-2</v>
      </c>
    </row>
    <row r="441" spans="1:3" x14ac:dyDescent="0.3">
      <c r="A441" t="s">
        <v>25</v>
      </c>
      <c r="C441">
        <f>VLOOKUP(B429,[0]!all_data,24)</f>
        <v>0</v>
      </c>
    </row>
    <row r="442" spans="1:3" x14ac:dyDescent="0.3">
      <c r="A442" t="s">
        <v>23</v>
      </c>
      <c r="C442">
        <f>VLOOKUP(B429,[0]!all_data,25)</f>
        <v>0</v>
      </c>
    </row>
    <row r="443" spans="1:3" x14ac:dyDescent="0.3">
      <c r="A443" t="s">
        <v>125</v>
      </c>
      <c r="C443">
        <f>VLOOKUP(B429,[0]!all_data,19)</f>
        <v>2.7717722711901988E-3</v>
      </c>
    </row>
    <row r="444" spans="1:3" x14ac:dyDescent="0.3">
      <c r="A444" t="s">
        <v>108</v>
      </c>
      <c r="C444">
        <f>VLOOKUP(B429,[0]!all_data,26)</f>
        <v>2.3277884219385105E-3</v>
      </c>
    </row>
    <row r="445" spans="1:3" x14ac:dyDescent="0.3">
      <c r="A445" t="s">
        <v>109</v>
      </c>
      <c r="C445">
        <f>VLOOKUP(B429,[0]!all_data,27)</f>
        <v>1.8204656751196958E-5</v>
      </c>
    </row>
    <row r="446" spans="1:3" x14ac:dyDescent="0.3">
      <c r="A446" t="s">
        <v>11</v>
      </c>
      <c r="C446">
        <f>VLOOKUP(B429,[0]!all_data,28)</f>
        <v>0</v>
      </c>
    </row>
    <row r="447" spans="1:3" x14ac:dyDescent="0.3">
      <c r="A447" t="s">
        <v>54</v>
      </c>
      <c r="C447">
        <f>VLOOKUP(B429,[0]!all_data,29)</f>
        <v>0.35616803142267489</v>
      </c>
    </row>
    <row r="448" spans="1:3" x14ac:dyDescent="0.3">
      <c r="A448" t="s">
        <v>55</v>
      </c>
      <c r="C448">
        <f>VLOOKUP(B429,[0]!all_data,30)</f>
        <v>9.476676845319574E-4</v>
      </c>
    </row>
    <row r="449" spans="1:3" x14ac:dyDescent="0.3">
      <c r="A449" t="s">
        <v>67</v>
      </c>
      <c r="C449">
        <f>VLOOKUP(B429,[0]!all_data,33)</f>
        <v>0</v>
      </c>
    </row>
    <row r="450" spans="1:3" x14ac:dyDescent="0.3">
      <c r="A450" t="s">
        <v>16</v>
      </c>
      <c r="C450">
        <f>VLOOKUP(B429,[0]!all_data,37)</f>
        <v>0</v>
      </c>
    </row>
    <row r="451" spans="1:3" x14ac:dyDescent="0.3">
      <c r="A451" t="s">
        <v>17</v>
      </c>
      <c r="C451">
        <f>VLOOKUP(B429,[0]!all_data,38)</f>
        <v>0</v>
      </c>
    </row>
    <row r="452" spans="1:3" x14ac:dyDescent="0.3">
      <c r="A452" t="s">
        <v>18</v>
      </c>
      <c r="C452">
        <f>VLOOKUP(B429,[0]!all_data,39)</f>
        <v>0</v>
      </c>
    </row>
    <row r="453" spans="1:3" x14ac:dyDescent="0.3">
      <c r="A453" t="s">
        <v>21</v>
      </c>
      <c r="B453">
        <f>B429+1</f>
        <v>19</v>
      </c>
      <c r="C453" t="str">
        <f>CONCATENATE(VLOOKUP(B453,[0]!all_data,2),"_",VLOOKUP(B453,[0]!all_data,3),"_",VLOOKUP(B453,[0]!all_data,4))</f>
        <v>A1_19_321769</v>
      </c>
    </row>
    <row r="454" spans="1:3" x14ac:dyDescent="0.3">
      <c r="A454" t="s">
        <v>22</v>
      </c>
    </row>
    <row r="455" spans="1:3" x14ac:dyDescent="0.3">
      <c r="A455" t="s">
        <v>0</v>
      </c>
      <c r="C455">
        <f>VLOOKUP(B453,[0]!all_data,13)</f>
        <v>6.28</v>
      </c>
    </row>
    <row r="456" spans="1:3" x14ac:dyDescent="0.3">
      <c r="A456" t="s">
        <v>57</v>
      </c>
      <c r="C456">
        <f>VLOOKUP(B453,[0]!all_data,14)</f>
        <v>10</v>
      </c>
    </row>
    <row r="457" spans="1:3" x14ac:dyDescent="0.3">
      <c r="A457" t="s">
        <v>2</v>
      </c>
      <c r="C457">
        <f>VLOOKUP(B453,[0]!all_data,15)</f>
        <v>0.32189307929879507</v>
      </c>
    </row>
    <row r="458" spans="1:3" x14ac:dyDescent="0.3">
      <c r="A458" t="s">
        <v>3</v>
      </c>
      <c r="C458">
        <f>VLOOKUP(B453,[0]!all_data,16)</f>
        <v>2.5576755844288711E-2</v>
      </c>
    </row>
    <row r="459" spans="1:3" x14ac:dyDescent="0.3">
      <c r="A459" t="s">
        <v>4</v>
      </c>
      <c r="C459">
        <f>VLOOKUP(B453,[0]!all_data,17)</f>
        <v>3.2915038058012755E-2</v>
      </c>
    </row>
    <row r="460" spans="1:3" x14ac:dyDescent="0.3">
      <c r="A460" t="s">
        <v>5</v>
      </c>
      <c r="C460">
        <f>VLOOKUP(B453,[0]!all_data,18)</f>
        <v>0.17465941414242225</v>
      </c>
    </row>
    <row r="461" spans="1:3" x14ac:dyDescent="0.3">
      <c r="A461" t="s">
        <v>7</v>
      </c>
      <c r="C461">
        <f>VLOOKUP(B453,[0]!all_data,20)</f>
        <v>0.39488900798239918</v>
      </c>
    </row>
    <row r="462" spans="1:3" x14ac:dyDescent="0.3">
      <c r="A462" t="s">
        <v>73</v>
      </c>
      <c r="C462">
        <f>VLOOKUP(B453,[0]!all_data,21)</f>
        <v>0.18028058214238887</v>
      </c>
    </row>
    <row r="463" spans="1:3" x14ac:dyDescent="0.3">
      <c r="A463" t="s">
        <v>77</v>
      </c>
      <c r="C463">
        <f>VLOOKUP(B453,[0]!all_data,41)</f>
        <v>0</v>
      </c>
    </row>
    <row r="464" spans="1:3" x14ac:dyDescent="0.3">
      <c r="A464" t="s">
        <v>24</v>
      </c>
      <c r="C464">
        <f>VLOOKUP(B453,[0]!all_data,23)</f>
        <v>0.13532926651537547</v>
      </c>
    </row>
    <row r="465" spans="1:3" x14ac:dyDescent="0.3">
      <c r="A465" t="s">
        <v>25</v>
      </c>
      <c r="C465">
        <f>VLOOKUP(B453,[0]!all_data,24)</f>
        <v>0</v>
      </c>
    </row>
    <row r="466" spans="1:3" x14ac:dyDescent="0.3">
      <c r="A466" t="s">
        <v>23</v>
      </c>
      <c r="C466">
        <f>VLOOKUP(B453,[0]!all_data,25)</f>
        <v>0</v>
      </c>
    </row>
    <row r="467" spans="1:3" x14ac:dyDescent="0.3">
      <c r="A467" t="s">
        <v>125</v>
      </c>
      <c r="C467">
        <f>VLOOKUP(B453,[0]!all_data,19)</f>
        <v>3.3261267254282383E-3</v>
      </c>
    </row>
    <row r="468" spans="1:3" x14ac:dyDescent="0.3">
      <c r="A468" t="s">
        <v>108</v>
      </c>
      <c r="C468">
        <f>VLOOKUP(B453,[0]!all_data,26)</f>
        <v>6.2671226744498362E-2</v>
      </c>
    </row>
    <row r="469" spans="1:3" x14ac:dyDescent="0.3">
      <c r="A469" t="s">
        <v>109</v>
      </c>
      <c r="C469">
        <f>VLOOKUP(B453,[0]!all_data,27)</f>
        <v>1.2743259725837871E-3</v>
      </c>
    </row>
    <row r="470" spans="1:3" x14ac:dyDescent="0.3">
      <c r="A470" t="s">
        <v>11</v>
      </c>
      <c r="C470">
        <f>VLOOKUP(B453,[0]!all_data,28)</f>
        <v>0</v>
      </c>
    </row>
    <row r="471" spans="1:3" x14ac:dyDescent="0.3">
      <c r="A471" t="s">
        <v>54</v>
      </c>
      <c r="C471">
        <f>VLOOKUP(B453,[0]!all_data,29)</f>
        <v>0.39111909992676919</v>
      </c>
    </row>
    <row r="472" spans="1:3" x14ac:dyDescent="0.3">
      <c r="A472" t="s">
        <v>55</v>
      </c>
      <c r="C472">
        <f>VLOOKUP(B453,[0]!all_data,30)</f>
        <v>8.4237127513951779E-4</v>
      </c>
    </row>
    <row r="473" spans="1:3" x14ac:dyDescent="0.3">
      <c r="A473" t="s">
        <v>67</v>
      </c>
      <c r="C473">
        <f>VLOOKUP(B453,[0]!all_data,33)</f>
        <v>0</v>
      </c>
    </row>
    <row r="474" spans="1:3" x14ac:dyDescent="0.3">
      <c r="A474" t="s">
        <v>16</v>
      </c>
      <c r="C474">
        <f>VLOOKUP(B453,[0]!all_data,37)</f>
        <v>0</v>
      </c>
    </row>
    <row r="475" spans="1:3" x14ac:dyDescent="0.3">
      <c r="A475" t="s">
        <v>17</v>
      </c>
      <c r="C475">
        <f>VLOOKUP(B453,[0]!all_data,38)</f>
        <v>0</v>
      </c>
    </row>
    <row r="476" spans="1:3" x14ac:dyDescent="0.3">
      <c r="A476" t="s">
        <v>18</v>
      </c>
      <c r="C476">
        <f>VLOOKUP(B453,[0]!all_data,39)</f>
        <v>0</v>
      </c>
    </row>
    <row r="477" spans="1:3" x14ac:dyDescent="0.3">
      <c r="A477" t="s">
        <v>21</v>
      </c>
      <c r="B477">
        <f>B453+1</f>
        <v>20</v>
      </c>
      <c r="C477" t="str">
        <f>CONCATENATE(VLOOKUP(B477,[0]!all_data,2),"_",VLOOKUP(B477,[0]!all_data,3),"_",VLOOKUP(B477,[0]!all_data,4))</f>
        <v>A1_20_321769</v>
      </c>
    </row>
    <row r="478" spans="1:3" x14ac:dyDescent="0.3">
      <c r="A478" t="s">
        <v>22</v>
      </c>
    </row>
    <row r="479" spans="1:3" x14ac:dyDescent="0.3">
      <c r="A479" t="s">
        <v>0</v>
      </c>
      <c r="C479">
        <f>VLOOKUP(B477,[0]!all_data,13)</f>
        <v>5.88</v>
      </c>
    </row>
    <row r="480" spans="1:3" x14ac:dyDescent="0.3">
      <c r="A480" t="s">
        <v>57</v>
      </c>
      <c r="C480">
        <f>VLOOKUP(B477,[0]!all_data,14)</f>
        <v>10</v>
      </c>
    </row>
    <row r="481" spans="1:3" x14ac:dyDescent="0.3">
      <c r="A481" t="s">
        <v>2</v>
      </c>
      <c r="C481">
        <f>VLOOKUP(B477,[0]!all_data,15)</f>
        <v>0.30449345339075207</v>
      </c>
    </row>
    <row r="482" spans="1:3" x14ac:dyDescent="0.3">
      <c r="A482" t="s">
        <v>3</v>
      </c>
      <c r="C482">
        <f>VLOOKUP(B477,[0]!all_data,16)</f>
        <v>2.0461404675430971E-2</v>
      </c>
    </row>
    <row r="483" spans="1:3" x14ac:dyDescent="0.3">
      <c r="A483" t="s">
        <v>4</v>
      </c>
      <c r="C483">
        <f>VLOOKUP(B477,[0]!all_data,17)</f>
        <v>4.9372557087019132E-2</v>
      </c>
    </row>
    <row r="484" spans="1:3" x14ac:dyDescent="0.3">
      <c r="A484" t="s">
        <v>5</v>
      </c>
      <c r="C484">
        <f>VLOOKUP(B477,[0]!all_data,18)</f>
        <v>0.12475672438744448</v>
      </c>
    </row>
    <row r="485" spans="1:3" x14ac:dyDescent="0.3">
      <c r="A485" t="s">
        <v>7</v>
      </c>
      <c r="C485">
        <f>VLOOKUP(B477,[0]!all_data,20)</f>
        <v>0.33847629255634215</v>
      </c>
    </row>
    <row r="486" spans="1:3" x14ac:dyDescent="0.3">
      <c r="A486" t="s">
        <v>73</v>
      </c>
      <c r="C486">
        <f>VLOOKUP(B477,[0]!all_data,21)</f>
        <v>0.19666972597351515</v>
      </c>
    </row>
    <row r="487" spans="1:3" x14ac:dyDescent="0.3">
      <c r="A487" t="s">
        <v>77</v>
      </c>
      <c r="C487">
        <f>VLOOKUP(B477,[0]!all_data,41)</f>
        <v>0</v>
      </c>
    </row>
    <row r="488" spans="1:3" x14ac:dyDescent="0.3">
      <c r="A488" t="s">
        <v>24</v>
      </c>
      <c r="C488">
        <f>VLOOKUP(B477,[0]!all_data,23)</f>
        <v>0.13532926651537547</v>
      </c>
    </row>
    <row r="489" spans="1:3" x14ac:dyDescent="0.3">
      <c r="A489" t="s">
        <v>25</v>
      </c>
      <c r="C489">
        <f>VLOOKUP(B477,[0]!all_data,24)</f>
        <v>0</v>
      </c>
    </row>
    <row r="490" spans="1:3" x14ac:dyDescent="0.3">
      <c r="A490" t="s">
        <v>23</v>
      </c>
      <c r="C490">
        <f>VLOOKUP(B477,[0]!all_data,25)</f>
        <v>0</v>
      </c>
    </row>
    <row r="491" spans="1:3" x14ac:dyDescent="0.3">
      <c r="A491" t="s">
        <v>125</v>
      </c>
      <c r="C491">
        <f>VLOOKUP(B477,[0]!all_data,19)</f>
        <v>5.5435445423803976E-3</v>
      </c>
    </row>
    <row r="492" spans="1:3" x14ac:dyDescent="0.3">
      <c r="A492" t="s">
        <v>108</v>
      </c>
      <c r="C492">
        <f>VLOOKUP(B477,[0]!all_data,26)</f>
        <v>0.23994126810750802</v>
      </c>
    </row>
    <row r="493" spans="1:3" x14ac:dyDescent="0.3">
      <c r="A493" t="s">
        <v>109</v>
      </c>
      <c r="C493">
        <f>VLOOKUP(B477,[0]!all_data,27)</f>
        <v>5.2793504578471174E-3</v>
      </c>
    </row>
    <row r="494" spans="1:3" x14ac:dyDescent="0.3">
      <c r="A494" t="s">
        <v>11</v>
      </c>
      <c r="C494">
        <f>VLOOKUP(B477,[0]!all_data,28)</f>
        <v>0</v>
      </c>
    </row>
    <row r="495" spans="1:3" x14ac:dyDescent="0.3">
      <c r="A495" t="s">
        <v>54</v>
      </c>
      <c r="C495">
        <f>VLOOKUP(B477,[0]!all_data,29)</f>
        <v>0.42773450502629651</v>
      </c>
    </row>
    <row r="496" spans="1:3" x14ac:dyDescent="0.3">
      <c r="A496" t="s">
        <v>55</v>
      </c>
      <c r="C496">
        <f>VLOOKUP(B477,[0]!all_data,30)</f>
        <v>9.476676845319574E-4</v>
      </c>
    </row>
    <row r="497" spans="1:3" x14ac:dyDescent="0.3">
      <c r="A497" t="s">
        <v>67</v>
      </c>
      <c r="C497">
        <f>VLOOKUP(B477,[0]!all_data,33)</f>
        <v>0</v>
      </c>
    </row>
    <row r="498" spans="1:3" x14ac:dyDescent="0.3">
      <c r="A498" t="s">
        <v>16</v>
      </c>
      <c r="C498">
        <f>VLOOKUP(B477,[0]!all_data,37)</f>
        <v>0</v>
      </c>
    </row>
    <row r="499" spans="1:3" x14ac:dyDescent="0.3">
      <c r="A499" t="s">
        <v>17</v>
      </c>
      <c r="C499">
        <f>VLOOKUP(B477,[0]!all_data,38)</f>
        <v>0</v>
      </c>
    </row>
    <row r="500" spans="1:3" x14ac:dyDescent="0.3">
      <c r="A500" t="s">
        <v>18</v>
      </c>
      <c r="C500">
        <f>VLOOKUP(B477,[0]!all_data,39)</f>
        <v>0</v>
      </c>
    </row>
    <row r="501" spans="1:3" x14ac:dyDescent="0.3">
      <c r="A501" t="s">
        <v>21</v>
      </c>
      <c r="B501">
        <f>B477+1</f>
        <v>21</v>
      </c>
      <c r="C501" t="str">
        <f>CONCATENATE(VLOOKUP(B501,[0]!all_data,2),"_",VLOOKUP(B501,[0]!all_data,3),"_",VLOOKUP(B501,[0]!all_data,4))</f>
        <v>A2_1_320543</v>
      </c>
    </row>
    <row r="502" spans="1:3" x14ac:dyDescent="0.3">
      <c r="A502" t="s">
        <v>22</v>
      </c>
    </row>
    <row r="503" spans="1:3" x14ac:dyDescent="0.3">
      <c r="A503" t="s">
        <v>0</v>
      </c>
      <c r="C503">
        <f>VLOOKUP(B501,[0]!all_data,13)</f>
        <v>6.63</v>
      </c>
    </row>
    <row r="504" spans="1:3" x14ac:dyDescent="0.3">
      <c r="A504" t="s">
        <v>57</v>
      </c>
      <c r="C504">
        <f>VLOOKUP(B501,[0]!all_data,14)</f>
        <v>10</v>
      </c>
    </row>
    <row r="505" spans="1:3" x14ac:dyDescent="0.3">
      <c r="A505" t="s">
        <v>2</v>
      </c>
      <c r="C505">
        <f>VLOOKUP(B501,[0]!all_data,15)</f>
        <v>0.69598503632171904</v>
      </c>
    </row>
    <row r="506" spans="1:3" x14ac:dyDescent="0.3">
      <c r="A506" t="s">
        <v>3</v>
      </c>
      <c r="C506">
        <f>VLOOKUP(B501,[0]!all_data,16)</f>
        <v>2.4297918052074277</v>
      </c>
    </row>
    <row r="507" spans="1:3" x14ac:dyDescent="0.3">
      <c r="A507" t="s">
        <v>4</v>
      </c>
      <c r="C507">
        <f>VLOOKUP(B501,[0]!all_data,17)</f>
        <v>0.32503600082287598</v>
      </c>
    </row>
    <row r="508" spans="1:3" x14ac:dyDescent="0.3">
      <c r="A508" t="s">
        <v>5</v>
      </c>
      <c r="C508">
        <f>VLOOKUP(B501,[0]!all_data,18)</f>
        <v>2.8943560057887119</v>
      </c>
    </row>
    <row r="509" spans="1:3" x14ac:dyDescent="0.3">
      <c r="A509" t="s">
        <v>7</v>
      </c>
      <c r="C509">
        <f>VLOOKUP(B501,[0]!all_data,20)</f>
        <v>0.930809804529941</v>
      </c>
    </row>
    <row r="510" spans="1:3" x14ac:dyDescent="0.3">
      <c r="A510" t="s">
        <v>73</v>
      </c>
      <c r="C510">
        <f>VLOOKUP(B501,[0]!all_data,21)</f>
        <v>5.4411957519339191</v>
      </c>
    </row>
    <row r="511" spans="1:3" x14ac:dyDescent="0.3">
      <c r="A511" t="s">
        <v>77</v>
      </c>
      <c r="C511">
        <f>VLOOKUP(B501,[0]!all_data,41)</f>
        <v>0</v>
      </c>
    </row>
    <row r="512" spans="1:3" x14ac:dyDescent="0.3">
      <c r="A512" t="s">
        <v>24</v>
      </c>
      <c r="C512">
        <f>VLOOKUP(B501,[0]!all_data,23)</f>
        <v>1.0930440757011095</v>
      </c>
    </row>
    <row r="513" spans="1:3" x14ac:dyDescent="0.3">
      <c r="A513" t="s">
        <v>25</v>
      </c>
      <c r="C513">
        <f>VLOOKUP(B501,[0]!all_data,24)</f>
        <v>1.2095993806851171</v>
      </c>
    </row>
    <row r="514" spans="1:3" x14ac:dyDescent="0.3">
      <c r="A514" t="s">
        <v>23</v>
      </c>
      <c r="C514">
        <f>VLOOKUP(B501,[0]!all_data,25)</f>
        <v>0</v>
      </c>
    </row>
    <row r="515" spans="1:3" x14ac:dyDescent="0.3">
      <c r="A515" t="s">
        <v>125</v>
      </c>
      <c r="C515">
        <f>VLOOKUP(B501,[0]!all_data,19)</f>
        <v>7.206607905094517E-2</v>
      </c>
    </row>
    <row r="516" spans="1:3" x14ac:dyDescent="0.3">
      <c r="A516" t="s">
        <v>108</v>
      </c>
      <c r="C516">
        <f>VLOOKUP(B501,[0]!all_data,26)</f>
        <v>7.3414865614983785E-3</v>
      </c>
    </row>
    <row r="517" spans="1:3" x14ac:dyDescent="0.3">
      <c r="A517" t="s">
        <v>109</v>
      </c>
      <c r="C517">
        <f>VLOOKUP(B501,[0]!all_data,27)</f>
        <v>1.9114889588756807E-2</v>
      </c>
    </row>
    <row r="518" spans="1:3" x14ac:dyDescent="0.3">
      <c r="A518" t="s">
        <v>11</v>
      </c>
      <c r="C518">
        <f>VLOOKUP(B501,[0]!all_data,28)</f>
        <v>0</v>
      </c>
    </row>
    <row r="519" spans="1:3" x14ac:dyDescent="0.3">
      <c r="A519" t="s">
        <v>54</v>
      </c>
      <c r="C519">
        <f>VLOOKUP(B501,[0]!all_data,29)</f>
        <v>0.23467145995606151</v>
      </c>
    </row>
    <row r="520" spans="1:3" x14ac:dyDescent="0.3">
      <c r="A520" t="s">
        <v>55</v>
      </c>
      <c r="C520">
        <f>VLOOKUP(B501,[0]!all_data,30)</f>
        <v>1.4741497314941562E-3</v>
      </c>
    </row>
    <row r="521" spans="1:3" x14ac:dyDescent="0.3">
      <c r="A521" t="s">
        <v>67</v>
      </c>
      <c r="C521">
        <f>VLOOKUP(B501,[0]!all_data,33)</f>
        <v>0</v>
      </c>
    </row>
    <row r="522" spans="1:3" x14ac:dyDescent="0.3">
      <c r="A522" t="s">
        <v>16</v>
      </c>
      <c r="C522">
        <f>VLOOKUP(B501,[0]!all_data,37)</f>
        <v>0</v>
      </c>
    </row>
    <row r="523" spans="1:3" x14ac:dyDescent="0.3">
      <c r="A523" t="s">
        <v>17</v>
      </c>
      <c r="C523">
        <f>VLOOKUP(B501,[0]!all_data,38)</f>
        <v>0</v>
      </c>
    </row>
    <row r="524" spans="1:3" x14ac:dyDescent="0.3">
      <c r="A524" t="s">
        <v>18</v>
      </c>
      <c r="C524">
        <f>VLOOKUP(B501,[0]!all_data,39)</f>
        <v>0</v>
      </c>
    </row>
    <row r="525" spans="1:3" x14ac:dyDescent="0.3">
      <c r="A525" t="s">
        <v>21</v>
      </c>
      <c r="B525">
        <f>B501+1</f>
        <v>22</v>
      </c>
      <c r="C525" t="str">
        <f>CONCATENATE(VLOOKUP(B525,[0]!all_data,2),"_",VLOOKUP(B525,[0]!all_data,3),"_",VLOOKUP(B525,[0]!all_data,4))</f>
        <v>A2_2_320543</v>
      </c>
    </row>
    <row r="526" spans="1:3" x14ac:dyDescent="0.3">
      <c r="A526" t="s">
        <v>22</v>
      </c>
    </row>
    <row r="527" spans="1:3" x14ac:dyDescent="0.3">
      <c r="A527" t="s">
        <v>0</v>
      </c>
      <c r="C527">
        <f>VLOOKUP(B525,[0]!all_data,13)</f>
        <v>6.28</v>
      </c>
    </row>
    <row r="528" spans="1:3" x14ac:dyDescent="0.3">
      <c r="A528" t="s">
        <v>57</v>
      </c>
      <c r="C528">
        <f>VLOOKUP(B525,[0]!all_data,14)</f>
        <v>10</v>
      </c>
    </row>
    <row r="529" spans="1:3" x14ac:dyDescent="0.3">
      <c r="A529" t="s">
        <v>2</v>
      </c>
      <c r="C529">
        <f>VLOOKUP(B525,[0]!all_data,15)</f>
        <v>0.8264822306320414</v>
      </c>
    </row>
    <row r="530" spans="1:3" x14ac:dyDescent="0.3">
      <c r="A530" t="s">
        <v>3</v>
      </c>
      <c r="C530">
        <f>VLOOKUP(B525,[0]!all_data,16)</f>
        <v>2.3019080259859841</v>
      </c>
    </row>
    <row r="531" spans="1:3" x14ac:dyDescent="0.3">
      <c r="A531" t="s">
        <v>4</v>
      </c>
      <c r="C531">
        <f>VLOOKUP(B525,[0]!all_data,17)</f>
        <v>0.31269286155112114</v>
      </c>
    </row>
    <row r="532" spans="1:3" x14ac:dyDescent="0.3">
      <c r="A532" t="s">
        <v>5</v>
      </c>
      <c r="C532">
        <f>VLOOKUP(B525,[0]!all_data,18)</f>
        <v>1.8463995209341781</v>
      </c>
    </row>
    <row r="533" spans="1:3" x14ac:dyDescent="0.3">
      <c r="A533" t="s">
        <v>7</v>
      </c>
      <c r="C533">
        <f>VLOOKUP(B525,[0]!all_data,20)</f>
        <v>0.87439708910388392</v>
      </c>
    </row>
    <row r="534" spans="1:3" x14ac:dyDescent="0.3">
      <c r="A534" t="s">
        <v>73</v>
      </c>
      <c r="C534">
        <f>VLOOKUP(B525,[0]!all_data,21)</f>
        <v>2.933656745771601</v>
      </c>
    </row>
    <row r="535" spans="1:3" x14ac:dyDescent="0.3">
      <c r="A535" t="s">
        <v>77</v>
      </c>
      <c r="C535">
        <f>VLOOKUP(B525,[0]!all_data,41)</f>
        <v>0</v>
      </c>
    </row>
    <row r="536" spans="1:3" x14ac:dyDescent="0.3">
      <c r="A536" t="s">
        <v>24</v>
      </c>
      <c r="C536">
        <f>VLOOKUP(B525,[0]!all_data,23)</f>
        <v>1.1450937935916385</v>
      </c>
    </row>
    <row r="537" spans="1:3" x14ac:dyDescent="0.3">
      <c r="A537" t="s">
        <v>25</v>
      </c>
      <c r="C537">
        <f>VLOOKUP(B525,[0]!all_data,24)</f>
        <v>1.5321592155344816</v>
      </c>
    </row>
    <row r="538" spans="1:3" x14ac:dyDescent="0.3">
      <c r="A538" t="s">
        <v>23</v>
      </c>
      <c r="C538">
        <f>VLOOKUP(B525,[0]!all_data,25)</f>
        <v>0</v>
      </c>
    </row>
    <row r="539" spans="1:3" x14ac:dyDescent="0.3">
      <c r="A539" t="s">
        <v>125</v>
      </c>
      <c r="C539">
        <f>VLOOKUP(B525,[0]!all_data,19)</f>
        <v>8.8696712678086362E-2</v>
      </c>
    </row>
    <row r="540" spans="1:3" x14ac:dyDescent="0.3">
      <c r="A540" t="s">
        <v>108</v>
      </c>
      <c r="C540">
        <f>VLOOKUP(B525,[0]!all_data,26)</f>
        <v>7.5205472093398031E-3</v>
      </c>
    </row>
    <row r="541" spans="1:3" x14ac:dyDescent="0.3">
      <c r="A541" t="s">
        <v>109</v>
      </c>
      <c r="C541">
        <f>VLOOKUP(B525,[0]!all_data,27)</f>
        <v>1.4563725400957567E-2</v>
      </c>
    </row>
    <row r="542" spans="1:3" x14ac:dyDescent="0.3">
      <c r="A542" t="s">
        <v>11</v>
      </c>
      <c r="C542">
        <f>VLOOKUP(B525,[0]!all_data,28)</f>
        <v>0</v>
      </c>
    </row>
    <row r="543" spans="1:3" x14ac:dyDescent="0.3">
      <c r="A543" t="s">
        <v>54</v>
      </c>
      <c r="C543">
        <f>VLOOKUP(B525,[0]!all_data,29)</f>
        <v>0.23800013314692764</v>
      </c>
    </row>
    <row r="544" spans="1:3" x14ac:dyDescent="0.3">
      <c r="A544" t="s">
        <v>55</v>
      </c>
      <c r="C544">
        <f>VLOOKUP(B525,[0]!all_data,30)</f>
        <v>1.6847425502790356E-3</v>
      </c>
    </row>
    <row r="545" spans="1:3" x14ac:dyDescent="0.3">
      <c r="A545" t="s">
        <v>67</v>
      </c>
      <c r="C545">
        <f>VLOOKUP(B525,[0]!all_data,33)</f>
        <v>0</v>
      </c>
    </row>
    <row r="546" spans="1:3" x14ac:dyDescent="0.3">
      <c r="A546" t="s">
        <v>16</v>
      </c>
      <c r="C546">
        <f>VLOOKUP(B525,[0]!all_data,37)</f>
        <v>0</v>
      </c>
    </row>
    <row r="547" spans="1:3" x14ac:dyDescent="0.3">
      <c r="A547" t="s">
        <v>17</v>
      </c>
      <c r="C547">
        <f>VLOOKUP(B525,[0]!all_data,38)</f>
        <v>0</v>
      </c>
    </row>
    <row r="548" spans="1:3" x14ac:dyDescent="0.3">
      <c r="A548" t="s">
        <v>18</v>
      </c>
      <c r="C548">
        <f>VLOOKUP(B525,[0]!all_data,39)</f>
        <v>0</v>
      </c>
    </row>
    <row r="549" spans="1:3" x14ac:dyDescent="0.3">
      <c r="A549" t="s">
        <v>21</v>
      </c>
      <c r="B549">
        <f>B525+1</f>
        <v>23</v>
      </c>
      <c r="C549" t="str">
        <f>CONCATENATE(VLOOKUP(B549,[0]!all_data,2),"_",VLOOKUP(B549,[0]!all_data,3),"_",VLOOKUP(B549,[0]!all_data,4))</f>
        <v>A2_3_320543</v>
      </c>
    </row>
    <row r="550" spans="1:3" x14ac:dyDescent="0.3">
      <c r="A550" t="s">
        <v>22</v>
      </c>
    </row>
    <row r="551" spans="1:3" x14ac:dyDescent="0.3">
      <c r="A551" t="s">
        <v>0</v>
      </c>
      <c r="C551">
        <f>VLOOKUP(B549,[0]!all_data,13)</f>
        <v>7.28</v>
      </c>
    </row>
    <row r="552" spans="1:3" x14ac:dyDescent="0.3">
      <c r="A552" t="s">
        <v>57</v>
      </c>
      <c r="C552">
        <f>VLOOKUP(B549,[0]!all_data,14)</f>
        <v>10</v>
      </c>
    </row>
    <row r="553" spans="1:3" x14ac:dyDescent="0.3">
      <c r="A553" t="s">
        <v>2</v>
      </c>
      <c r="C553">
        <f>VLOOKUP(B549,[0]!all_data,15)</f>
        <v>0.60898690678150413</v>
      </c>
    </row>
    <row r="554" spans="1:3" x14ac:dyDescent="0.3">
      <c r="A554" t="s">
        <v>3</v>
      </c>
      <c r="C554">
        <f>VLOOKUP(B549,[0]!all_data,16)</f>
        <v>3.0692107013146455</v>
      </c>
    </row>
    <row r="555" spans="1:3" x14ac:dyDescent="0.3">
      <c r="A555" t="s">
        <v>4</v>
      </c>
      <c r="C555">
        <f>VLOOKUP(B549,[0]!all_data,17)</f>
        <v>0.46903929232668179</v>
      </c>
    </row>
    <row r="556" spans="1:3" x14ac:dyDescent="0.3">
      <c r="A556" t="s">
        <v>5</v>
      </c>
      <c r="C556">
        <f>VLOOKUP(B549,[0]!all_data,18)</f>
        <v>2.9941613852986673</v>
      </c>
    </row>
    <row r="557" spans="1:3" x14ac:dyDescent="0.3">
      <c r="A557" t="s">
        <v>7</v>
      </c>
      <c r="C557">
        <f>VLOOKUP(B549,[0]!all_data,20)</f>
        <v>0.50771443883451328</v>
      </c>
    </row>
    <row r="558" spans="1:3" x14ac:dyDescent="0.3">
      <c r="A558" t="s">
        <v>73</v>
      </c>
      <c r="C558">
        <f>VLOOKUP(B549,[0]!all_data,21)</f>
        <v>7.5717844499803331</v>
      </c>
    </row>
    <row r="559" spans="1:3" x14ac:dyDescent="0.3">
      <c r="A559" t="s">
        <v>77</v>
      </c>
      <c r="C559">
        <f>VLOOKUP(B549,[0]!all_data,41)</f>
        <v>0</v>
      </c>
    </row>
    <row r="560" spans="1:3" x14ac:dyDescent="0.3">
      <c r="A560" t="s">
        <v>24</v>
      </c>
      <c r="C560">
        <f>VLOOKUP(B549,[0]!all_data,23)</f>
        <v>0.6870562761549831</v>
      </c>
    </row>
    <row r="561" spans="1:3" x14ac:dyDescent="0.3">
      <c r="A561" t="s">
        <v>25</v>
      </c>
      <c r="C561">
        <f>VLOOKUP(B549,[0]!all_data,24)</f>
        <v>1.4515192568221407</v>
      </c>
    </row>
    <row r="562" spans="1:3" x14ac:dyDescent="0.3">
      <c r="A562" t="s">
        <v>23</v>
      </c>
      <c r="C562">
        <f>VLOOKUP(B549,[0]!all_data,25)</f>
        <v>0</v>
      </c>
    </row>
    <row r="563" spans="1:3" x14ac:dyDescent="0.3">
      <c r="A563" t="s">
        <v>125</v>
      </c>
      <c r="C563">
        <f>VLOOKUP(B549,[0]!all_data,19)</f>
        <v>4.4348356339043177E-3</v>
      </c>
    </row>
    <row r="564" spans="1:3" x14ac:dyDescent="0.3">
      <c r="A564" t="s">
        <v>108</v>
      </c>
      <c r="C564">
        <f>VLOOKUP(B549,[0]!all_data,26)</f>
        <v>5.1927587874012922E-3</v>
      </c>
    </row>
    <row r="565" spans="1:3" x14ac:dyDescent="0.3">
      <c r="A565" t="s">
        <v>109</v>
      </c>
      <c r="C565">
        <f>VLOOKUP(B549,[0]!all_data,27)</f>
        <v>1.4381678833445597E-2</v>
      </c>
    </row>
    <row r="566" spans="1:3" x14ac:dyDescent="0.3">
      <c r="A566" t="s">
        <v>11</v>
      </c>
      <c r="C566">
        <f>VLOOKUP(B549,[0]!all_data,28)</f>
        <v>0</v>
      </c>
    </row>
    <row r="567" spans="1:3" x14ac:dyDescent="0.3">
      <c r="A567" t="s">
        <v>54</v>
      </c>
      <c r="C567">
        <f>VLOOKUP(B549,[0]!all_data,29)</f>
        <v>0.10318886891684974</v>
      </c>
    </row>
    <row r="568" spans="1:3" x14ac:dyDescent="0.3">
      <c r="A568" t="s">
        <v>55</v>
      </c>
      <c r="C568">
        <f>VLOOKUP(B549,[0]!all_data,30)</f>
        <v>1.0529640939243972E-4</v>
      </c>
    </row>
    <row r="569" spans="1:3" x14ac:dyDescent="0.3">
      <c r="A569" t="s">
        <v>67</v>
      </c>
      <c r="C569">
        <f>VLOOKUP(B549,[0]!all_data,33)</f>
        <v>0</v>
      </c>
    </row>
    <row r="570" spans="1:3" x14ac:dyDescent="0.3">
      <c r="A570" t="s">
        <v>16</v>
      </c>
      <c r="C570">
        <f>VLOOKUP(B549,[0]!all_data,37)</f>
        <v>0</v>
      </c>
    </row>
    <row r="571" spans="1:3" x14ac:dyDescent="0.3">
      <c r="A571" t="s">
        <v>17</v>
      </c>
      <c r="C571">
        <f>VLOOKUP(B549,[0]!all_data,38)</f>
        <v>0</v>
      </c>
    </row>
    <row r="572" spans="1:3" x14ac:dyDescent="0.3">
      <c r="A572" t="s">
        <v>18</v>
      </c>
      <c r="C572">
        <f>VLOOKUP(B549,[0]!all_data,39)</f>
        <v>0</v>
      </c>
    </row>
    <row r="573" spans="1:3" x14ac:dyDescent="0.3">
      <c r="A573" t="s">
        <v>21</v>
      </c>
      <c r="B573">
        <f>B549+1</f>
        <v>24</v>
      </c>
      <c r="C573" t="str">
        <f>CONCATENATE(VLOOKUP(B573,[0]!all_data,2),"_",VLOOKUP(B573,[0]!all_data,3),"_",VLOOKUP(B573,[0]!all_data,4))</f>
        <v>A2_4_320543</v>
      </c>
    </row>
    <row r="574" spans="1:3" x14ac:dyDescent="0.3">
      <c r="A574" t="s">
        <v>22</v>
      </c>
    </row>
    <row r="575" spans="1:3" x14ac:dyDescent="0.3">
      <c r="A575" t="s">
        <v>0</v>
      </c>
      <c r="C575">
        <f>VLOOKUP(B573,[0]!all_data,13)</f>
        <v>7.48</v>
      </c>
    </row>
    <row r="576" spans="1:3" x14ac:dyDescent="0.3">
      <c r="A576" t="s">
        <v>57</v>
      </c>
      <c r="C576">
        <f>VLOOKUP(B573,[0]!all_data,14)</f>
        <v>10</v>
      </c>
    </row>
    <row r="577" spans="1:3" x14ac:dyDescent="0.3">
      <c r="A577" t="s">
        <v>2</v>
      </c>
      <c r="C577">
        <f>VLOOKUP(B573,[0]!all_data,15)</f>
        <v>0.60898690678150413</v>
      </c>
    </row>
    <row r="578" spans="1:3" x14ac:dyDescent="0.3">
      <c r="A578" t="s">
        <v>3</v>
      </c>
      <c r="C578">
        <f>VLOOKUP(B573,[0]!all_data,16)</f>
        <v>3.0692107013146455</v>
      </c>
    </row>
    <row r="579" spans="1:3" x14ac:dyDescent="0.3">
      <c r="A579" t="s">
        <v>4</v>
      </c>
      <c r="C579">
        <f>VLOOKUP(B573,[0]!all_data,17)</f>
        <v>0.48549681135568817</v>
      </c>
    </row>
    <row r="580" spans="1:3" x14ac:dyDescent="0.3">
      <c r="A580" t="s">
        <v>5</v>
      </c>
      <c r="C580">
        <f>VLOOKUP(B573,[0]!all_data,18)</f>
        <v>3.4931882828484451</v>
      </c>
    </row>
    <row r="581" spans="1:3" x14ac:dyDescent="0.3">
      <c r="A581" t="s">
        <v>7</v>
      </c>
      <c r="C581">
        <f>VLOOKUP(B573,[0]!all_data,20)</f>
        <v>0.50771443883451328</v>
      </c>
    </row>
    <row r="582" spans="1:3" x14ac:dyDescent="0.3">
      <c r="A582" t="s">
        <v>73</v>
      </c>
      <c r="C582">
        <f>VLOOKUP(B573,[0]!all_data,21)</f>
        <v>9.095974826275075</v>
      </c>
    </row>
    <row r="583" spans="1:3" x14ac:dyDescent="0.3">
      <c r="A583" t="s">
        <v>77</v>
      </c>
      <c r="C583">
        <f>VLOOKUP(B573,[0]!all_data,41)</f>
        <v>0</v>
      </c>
    </row>
    <row r="584" spans="1:3" x14ac:dyDescent="0.3">
      <c r="A584" t="s">
        <v>24</v>
      </c>
      <c r="C584">
        <f>VLOOKUP(B573,[0]!all_data,23)</f>
        <v>1.1450937935916385</v>
      </c>
    </row>
    <row r="585" spans="1:3" x14ac:dyDescent="0.3">
      <c r="A585" t="s">
        <v>25</v>
      </c>
      <c r="C585">
        <f>VLOOKUP(B573,[0]!all_data,24)</f>
        <v>0</v>
      </c>
    </row>
    <row r="586" spans="1:3" x14ac:dyDescent="0.3">
      <c r="A586" t="s">
        <v>23</v>
      </c>
      <c r="C586">
        <f>VLOOKUP(B573,[0]!all_data,25)</f>
        <v>0</v>
      </c>
    </row>
    <row r="587" spans="1:3" x14ac:dyDescent="0.3">
      <c r="A587" t="s">
        <v>125</v>
      </c>
      <c r="C587">
        <f>VLOOKUP(B573,[0]!all_data,19)</f>
        <v>2.217417816952159E-2</v>
      </c>
    </row>
    <row r="588" spans="1:3" x14ac:dyDescent="0.3">
      <c r="A588" t="s">
        <v>108</v>
      </c>
      <c r="C588">
        <f>VLOOKUP(B573,[0]!all_data,26)</f>
        <v>3.402152308987054E-2</v>
      </c>
    </row>
    <row r="589" spans="1:3" x14ac:dyDescent="0.3">
      <c r="A589" t="s">
        <v>109</v>
      </c>
      <c r="C589">
        <f>VLOOKUP(B573,[0]!all_data,27)</f>
        <v>1.1833026888278022E-2</v>
      </c>
    </row>
    <row r="590" spans="1:3" x14ac:dyDescent="0.3">
      <c r="A590" t="s">
        <v>11</v>
      </c>
      <c r="C590">
        <f>VLOOKUP(B573,[0]!all_data,28)</f>
        <v>0</v>
      </c>
    </row>
    <row r="591" spans="1:3" x14ac:dyDescent="0.3">
      <c r="A591" t="s">
        <v>54</v>
      </c>
      <c r="C591">
        <f>VLOOKUP(B573,[0]!all_data,29)</f>
        <v>0.20637773783369948</v>
      </c>
    </row>
    <row r="592" spans="1:3" x14ac:dyDescent="0.3">
      <c r="A592" t="s">
        <v>55</v>
      </c>
      <c r="C592">
        <f>VLOOKUP(B573,[0]!all_data,30)</f>
        <v>9.476676845319574E-4</v>
      </c>
    </row>
    <row r="593" spans="1:3" x14ac:dyDescent="0.3">
      <c r="A593" t="s">
        <v>67</v>
      </c>
      <c r="C593">
        <f>VLOOKUP(B573,[0]!all_data,33)</f>
        <v>0</v>
      </c>
    </row>
    <row r="594" spans="1:3" x14ac:dyDescent="0.3">
      <c r="A594" t="s">
        <v>16</v>
      </c>
      <c r="C594">
        <f>VLOOKUP(B573,[0]!all_data,37)</f>
        <v>0</v>
      </c>
    </row>
    <row r="595" spans="1:3" x14ac:dyDescent="0.3">
      <c r="A595" t="s">
        <v>17</v>
      </c>
      <c r="C595">
        <f>VLOOKUP(B573,[0]!all_data,38)</f>
        <v>0</v>
      </c>
    </row>
    <row r="596" spans="1:3" x14ac:dyDescent="0.3">
      <c r="A596" t="s">
        <v>18</v>
      </c>
      <c r="C596">
        <f>VLOOKUP(B573,[0]!all_data,39)</f>
        <v>0</v>
      </c>
    </row>
    <row r="597" spans="1:3" x14ac:dyDescent="0.3">
      <c r="A597" t="s">
        <v>21</v>
      </c>
      <c r="B597">
        <f>B573+1</f>
        <v>25</v>
      </c>
      <c r="C597" t="str">
        <f>CONCATENATE(VLOOKUP(B597,[0]!all_data,2),"_",VLOOKUP(B597,[0]!all_data,3),"_",VLOOKUP(B597,[0]!all_data,4))</f>
        <v>A2_5_320543</v>
      </c>
    </row>
    <row r="598" spans="1:3" x14ac:dyDescent="0.3">
      <c r="A598" t="s">
        <v>22</v>
      </c>
    </row>
    <row r="599" spans="1:3" x14ac:dyDescent="0.3">
      <c r="A599" t="s">
        <v>0</v>
      </c>
      <c r="C599">
        <f>VLOOKUP(B597,[0]!all_data,13)</f>
        <v>7.13</v>
      </c>
    </row>
    <row r="600" spans="1:3" x14ac:dyDescent="0.3">
      <c r="A600" t="s">
        <v>57</v>
      </c>
      <c r="C600">
        <f>VLOOKUP(B597,[0]!all_data,14)</f>
        <v>10</v>
      </c>
    </row>
    <row r="601" spans="1:3" x14ac:dyDescent="0.3">
      <c r="A601" t="s">
        <v>2</v>
      </c>
      <c r="C601">
        <f>VLOOKUP(B597,[0]!all_data,15)</f>
        <v>0.7394841010918265</v>
      </c>
    </row>
    <row r="602" spans="1:3" x14ac:dyDescent="0.3">
      <c r="A602" t="s">
        <v>3</v>
      </c>
      <c r="C602">
        <f>VLOOKUP(B597,[0]!all_data,16)</f>
        <v>0.69057240779579521</v>
      </c>
    </row>
    <row r="603" spans="1:3" x14ac:dyDescent="0.3">
      <c r="A603" t="s">
        <v>4</v>
      </c>
      <c r="C603">
        <f>VLOOKUP(B597,[0]!all_data,17)</f>
        <v>0.38675169718164987</v>
      </c>
    </row>
    <row r="604" spans="1:3" x14ac:dyDescent="0.3">
      <c r="A604" t="s">
        <v>5</v>
      </c>
      <c r="C604">
        <f>VLOOKUP(B597,[0]!all_data,18)</f>
        <v>3.4931882828484451</v>
      </c>
    </row>
    <row r="605" spans="1:3" x14ac:dyDescent="0.3">
      <c r="A605" t="s">
        <v>7</v>
      </c>
      <c r="C605">
        <f>VLOOKUP(B597,[0]!all_data,20)</f>
        <v>0.53592079654754177</v>
      </c>
    </row>
    <row r="606" spans="1:3" x14ac:dyDescent="0.3">
      <c r="A606" t="s">
        <v>73</v>
      </c>
      <c r="C606">
        <f>VLOOKUP(B597,[0]!all_data,21)</f>
        <v>7.8667890389406061</v>
      </c>
    </row>
    <row r="607" spans="1:3" x14ac:dyDescent="0.3">
      <c r="A607" t="s">
        <v>77</v>
      </c>
      <c r="C607">
        <f>VLOOKUP(B597,[0]!all_data,41)</f>
        <v>0</v>
      </c>
    </row>
    <row r="608" spans="1:3" x14ac:dyDescent="0.3">
      <c r="A608" t="s">
        <v>24</v>
      </c>
      <c r="C608">
        <f>VLOOKUP(B597,[0]!all_data,23)</f>
        <v>0.83279548624846444</v>
      </c>
    </row>
    <row r="609" spans="1:3" x14ac:dyDescent="0.3">
      <c r="A609" t="s">
        <v>25</v>
      </c>
      <c r="C609">
        <f>VLOOKUP(B597,[0]!all_data,24)</f>
        <v>0</v>
      </c>
    </row>
    <row r="610" spans="1:3" x14ac:dyDescent="0.3">
      <c r="A610" t="s">
        <v>23</v>
      </c>
      <c r="C610">
        <f>VLOOKUP(B597,[0]!all_data,25)</f>
        <v>0</v>
      </c>
    </row>
    <row r="611" spans="1:3" x14ac:dyDescent="0.3">
      <c r="A611" t="s">
        <v>125</v>
      </c>
      <c r="C611">
        <f>VLOOKUP(B597,[0]!all_data,19)</f>
        <v>3.4924330616996506E-2</v>
      </c>
    </row>
    <row r="612" spans="1:3" x14ac:dyDescent="0.3">
      <c r="A612" t="s">
        <v>108</v>
      </c>
      <c r="C612">
        <f>VLOOKUP(B597,[0]!all_data,26)</f>
        <v>0.26500975880530736</v>
      </c>
    </row>
    <row r="613" spans="1:3" x14ac:dyDescent="0.3">
      <c r="A613" t="s">
        <v>109</v>
      </c>
      <c r="C613">
        <f>VLOOKUP(B597,[0]!all_data,27)</f>
        <v>1.1286887185742113E-2</v>
      </c>
    </row>
    <row r="614" spans="1:3" x14ac:dyDescent="0.3">
      <c r="A614" t="s">
        <v>11</v>
      </c>
      <c r="C614">
        <f>VLOOKUP(B597,[0]!all_data,28)</f>
        <v>0</v>
      </c>
    </row>
    <row r="615" spans="1:3" x14ac:dyDescent="0.3">
      <c r="A615" t="s">
        <v>54</v>
      </c>
      <c r="C615">
        <f>VLOOKUP(B597,[0]!all_data,29)</f>
        <v>0.29958058717795083</v>
      </c>
    </row>
    <row r="616" spans="1:3" x14ac:dyDescent="0.3">
      <c r="A616" t="s">
        <v>55</v>
      </c>
      <c r="C616">
        <f>VLOOKUP(B597,[0]!all_data,30)</f>
        <v>1.2635569127092765E-3</v>
      </c>
    </row>
    <row r="617" spans="1:3" x14ac:dyDescent="0.3">
      <c r="A617" t="s">
        <v>67</v>
      </c>
      <c r="C617">
        <f>VLOOKUP(B597,[0]!all_data,33)</f>
        <v>0</v>
      </c>
    </row>
    <row r="618" spans="1:3" x14ac:dyDescent="0.3">
      <c r="A618" t="s">
        <v>16</v>
      </c>
      <c r="C618">
        <f>VLOOKUP(B597,[0]!all_data,37)</f>
        <v>0</v>
      </c>
    </row>
    <row r="619" spans="1:3" x14ac:dyDescent="0.3">
      <c r="A619" t="s">
        <v>17</v>
      </c>
      <c r="C619">
        <f>VLOOKUP(B597,[0]!all_data,38)</f>
        <v>0</v>
      </c>
    </row>
    <row r="620" spans="1:3" x14ac:dyDescent="0.3">
      <c r="A620" t="s">
        <v>18</v>
      </c>
      <c r="C620">
        <f>VLOOKUP(B597,[0]!all_data,39)</f>
        <v>0</v>
      </c>
    </row>
    <row r="621" spans="1:3" x14ac:dyDescent="0.3">
      <c r="A621" t="s">
        <v>21</v>
      </c>
      <c r="B621">
        <f>B597+1</f>
        <v>26</v>
      </c>
      <c r="C621" t="str">
        <f>CONCATENATE(VLOOKUP(B621,[0]!all_data,2),"_",VLOOKUP(B621,[0]!all_data,3),"_",VLOOKUP(B621,[0]!all_data,4))</f>
        <v>A2_6_320543</v>
      </c>
    </row>
    <row r="622" spans="1:3" x14ac:dyDescent="0.3">
      <c r="A622" t="s">
        <v>22</v>
      </c>
    </row>
    <row r="623" spans="1:3" x14ac:dyDescent="0.3">
      <c r="A623" t="s">
        <v>0</v>
      </c>
      <c r="C623">
        <f>VLOOKUP(B621,[0]!all_data,13)</f>
        <v>7.13</v>
      </c>
    </row>
    <row r="624" spans="1:3" x14ac:dyDescent="0.3">
      <c r="A624" t="s">
        <v>57</v>
      </c>
      <c r="C624">
        <f>VLOOKUP(B621,[0]!all_data,14)</f>
        <v>10</v>
      </c>
    </row>
    <row r="625" spans="1:3" x14ac:dyDescent="0.3">
      <c r="A625" t="s">
        <v>2</v>
      </c>
      <c r="C625">
        <f>VLOOKUP(B621,[0]!all_data,15)</f>
        <v>0.7394841010918265</v>
      </c>
    </row>
    <row r="626" spans="1:3" x14ac:dyDescent="0.3">
      <c r="A626" t="s">
        <v>3</v>
      </c>
      <c r="C626">
        <f>VLOOKUP(B621,[0]!all_data,16)</f>
        <v>4.348048493529081E-2</v>
      </c>
    </row>
    <row r="627" spans="1:3" x14ac:dyDescent="0.3">
      <c r="A627" t="s">
        <v>4</v>
      </c>
      <c r="C627">
        <f>VLOOKUP(B621,[0]!all_data,17)</f>
        <v>0.28389220325036002</v>
      </c>
    </row>
    <row r="628" spans="1:3" x14ac:dyDescent="0.3">
      <c r="A628" t="s">
        <v>5</v>
      </c>
      <c r="C628">
        <f>VLOOKUP(B621,[0]!all_data,18)</f>
        <v>2.7695992814012675</v>
      </c>
    </row>
    <row r="629" spans="1:3" x14ac:dyDescent="0.3">
      <c r="A629" t="s">
        <v>7</v>
      </c>
      <c r="C629">
        <f>VLOOKUP(B621,[0]!all_data,20)</f>
        <v>0.59233351197359885</v>
      </c>
    </row>
    <row r="630" spans="1:3" x14ac:dyDescent="0.3">
      <c r="A630" t="s">
        <v>73</v>
      </c>
      <c r="C630">
        <f>VLOOKUP(B621,[0]!all_data,21)</f>
        <v>4.5561819850531009</v>
      </c>
    </row>
    <row r="631" spans="1:3" x14ac:dyDescent="0.3">
      <c r="A631" t="s">
        <v>77</v>
      </c>
      <c r="C631">
        <f>VLOOKUP(B621,[0]!all_data,41)</f>
        <v>0</v>
      </c>
    </row>
    <row r="632" spans="1:3" x14ac:dyDescent="0.3">
      <c r="A632" t="s">
        <v>24</v>
      </c>
      <c r="C632">
        <f>VLOOKUP(B621,[0]!all_data,23)</f>
        <v>1.1450937935916385</v>
      </c>
    </row>
    <row r="633" spans="1:3" x14ac:dyDescent="0.3">
      <c r="A633" t="s">
        <v>25</v>
      </c>
      <c r="C633">
        <f>VLOOKUP(B621,[0]!all_data,24)</f>
        <v>0</v>
      </c>
    </row>
    <row r="634" spans="1:3" x14ac:dyDescent="0.3">
      <c r="A634" t="s">
        <v>23</v>
      </c>
      <c r="C634">
        <f>VLOOKUP(B621,[0]!all_data,25)</f>
        <v>0</v>
      </c>
    </row>
    <row r="635" spans="1:3" x14ac:dyDescent="0.3">
      <c r="A635" t="s">
        <v>125</v>
      </c>
      <c r="C635">
        <f>VLOOKUP(B621,[0]!all_data,19)</f>
        <v>1.1641443538998835E-2</v>
      </c>
    </row>
    <row r="636" spans="1:3" x14ac:dyDescent="0.3">
      <c r="A636" t="s">
        <v>108</v>
      </c>
      <c r="C636">
        <f>VLOOKUP(B621,[0]!all_data,26)</f>
        <v>0.19517610614715203</v>
      </c>
    </row>
    <row r="637" spans="1:3" x14ac:dyDescent="0.3">
      <c r="A637" t="s">
        <v>109</v>
      </c>
      <c r="C637">
        <f>VLOOKUP(B621,[0]!all_data,27)</f>
        <v>1.0558700915694235E-2</v>
      </c>
    </row>
    <row r="638" spans="1:3" x14ac:dyDescent="0.3">
      <c r="A638" t="s">
        <v>11</v>
      </c>
      <c r="C638">
        <f>VLOOKUP(B621,[0]!all_data,28)</f>
        <v>0</v>
      </c>
    </row>
    <row r="639" spans="1:3" x14ac:dyDescent="0.3">
      <c r="A639" t="s">
        <v>54</v>
      </c>
      <c r="C639">
        <f>VLOOKUP(B621,[0]!all_data,29)</f>
        <v>0.28460155781905333</v>
      </c>
    </row>
    <row r="640" spans="1:3" x14ac:dyDescent="0.3">
      <c r="A640" t="s">
        <v>55</v>
      </c>
      <c r="C640">
        <f>VLOOKUP(B621,[0]!all_data,30)</f>
        <v>1.2635569127092765E-3</v>
      </c>
    </row>
    <row r="641" spans="1:3" x14ac:dyDescent="0.3">
      <c r="A641" t="s">
        <v>67</v>
      </c>
      <c r="C641">
        <f>VLOOKUP(B621,[0]!all_data,33)</f>
        <v>0</v>
      </c>
    </row>
    <row r="642" spans="1:3" x14ac:dyDescent="0.3">
      <c r="A642" t="s">
        <v>16</v>
      </c>
      <c r="C642">
        <f>VLOOKUP(B621,[0]!all_data,37)</f>
        <v>0</v>
      </c>
    </row>
    <row r="643" spans="1:3" x14ac:dyDescent="0.3">
      <c r="A643" t="s">
        <v>17</v>
      </c>
      <c r="C643">
        <f>VLOOKUP(B621,[0]!all_data,38)</f>
        <v>0</v>
      </c>
    </row>
    <row r="644" spans="1:3" x14ac:dyDescent="0.3">
      <c r="A644" t="s">
        <v>18</v>
      </c>
      <c r="C644">
        <f>VLOOKUP(B621,[0]!all_data,39)</f>
        <v>0</v>
      </c>
    </row>
    <row r="645" spans="1:3" x14ac:dyDescent="0.3">
      <c r="A645" t="s">
        <v>21</v>
      </c>
      <c r="B645">
        <f>B621+1</f>
        <v>27</v>
      </c>
      <c r="C645" t="str">
        <f>CONCATENATE(VLOOKUP(B645,[0]!all_data,2),"_",VLOOKUP(B645,[0]!all_data,3),"_",VLOOKUP(B645,[0]!all_data,4))</f>
        <v>A2_7_320543</v>
      </c>
    </row>
    <row r="646" spans="1:3" x14ac:dyDescent="0.3">
      <c r="A646" t="s">
        <v>22</v>
      </c>
    </row>
    <row r="647" spans="1:3" x14ac:dyDescent="0.3">
      <c r="A647" t="s">
        <v>0</v>
      </c>
      <c r="C647">
        <f>VLOOKUP(B645,[0]!all_data,13)</f>
        <v>7.38</v>
      </c>
    </row>
    <row r="648" spans="1:3" x14ac:dyDescent="0.3">
      <c r="A648" t="s">
        <v>57</v>
      </c>
      <c r="C648">
        <f>VLOOKUP(B645,[0]!all_data,14)</f>
        <v>10</v>
      </c>
    </row>
    <row r="649" spans="1:3" x14ac:dyDescent="0.3">
      <c r="A649" t="s">
        <v>2</v>
      </c>
      <c r="C649">
        <f>VLOOKUP(B645,[0]!all_data,15)</f>
        <v>0.8264822306320414</v>
      </c>
    </row>
    <row r="650" spans="1:3" x14ac:dyDescent="0.3">
      <c r="A650" t="s">
        <v>3</v>
      </c>
      <c r="C650">
        <f>VLOOKUP(B645,[0]!all_data,16)</f>
        <v>7.161491636400838E-2</v>
      </c>
    </row>
    <row r="651" spans="1:3" x14ac:dyDescent="0.3">
      <c r="A651" t="s">
        <v>4</v>
      </c>
      <c r="C651">
        <f>VLOOKUP(B645,[0]!all_data,17)</f>
        <v>0.35795103888088869</v>
      </c>
    </row>
    <row r="652" spans="1:3" x14ac:dyDescent="0.3">
      <c r="A652" t="s">
        <v>5</v>
      </c>
      <c r="C652">
        <f>VLOOKUP(B645,[0]!all_data,18)</f>
        <v>2.844453316033734</v>
      </c>
    </row>
    <row r="653" spans="1:3" x14ac:dyDescent="0.3">
      <c r="A653" t="s">
        <v>7</v>
      </c>
      <c r="C653">
        <f>VLOOKUP(B645,[0]!all_data,20)</f>
        <v>0.930809804529941</v>
      </c>
    </row>
    <row r="654" spans="1:3" x14ac:dyDescent="0.3">
      <c r="A654" t="s">
        <v>73</v>
      </c>
      <c r="C654">
        <f>VLOOKUP(B645,[0]!all_data,21)</f>
        <v>3.5236659236921466</v>
      </c>
    </row>
    <row r="655" spans="1:3" x14ac:dyDescent="0.3">
      <c r="A655" t="s">
        <v>77</v>
      </c>
      <c r="C655">
        <f>VLOOKUP(B645,[0]!all_data,41)</f>
        <v>0</v>
      </c>
    </row>
    <row r="656" spans="1:3" x14ac:dyDescent="0.3">
      <c r="A656" t="s">
        <v>24</v>
      </c>
      <c r="C656">
        <f>VLOOKUP(B645,[0]!all_data,23)</f>
        <v>1.5614915367158708</v>
      </c>
    </row>
    <row r="657" spans="1:3" x14ac:dyDescent="0.3">
      <c r="A657" t="s">
        <v>25</v>
      </c>
      <c r="C657">
        <f>VLOOKUP(B645,[0]!all_data,24)</f>
        <v>3.2255983484936459E-3</v>
      </c>
    </row>
    <row r="658" spans="1:3" x14ac:dyDescent="0.3">
      <c r="A658" t="s">
        <v>23</v>
      </c>
      <c r="C658">
        <f>VLOOKUP(B645,[0]!all_data,25)</f>
        <v>0</v>
      </c>
    </row>
    <row r="659" spans="1:3" x14ac:dyDescent="0.3">
      <c r="A659" t="s">
        <v>125</v>
      </c>
      <c r="C659">
        <f>VLOOKUP(B645,[0]!all_data,19)</f>
        <v>1.1087089084760794E-3</v>
      </c>
    </row>
    <row r="660" spans="1:3" x14ac:dyDescent="0.3">
      <c r="A660" t="s">
        <v>108</v>
      </c>
      <c r="C660">
        <f>VLOOKUP(B645,[0]!all_data,26)</f>
        <v>2.8649703654627823E-2</v>
      </c>
    </row>
    <row r="661" spans="1:3" x14ac:dyDescent="0.3">
      <c r="A661" t="s">
        <v>109</v>
      </c>
      <c r="C661">
        <f>VLOOKUP(B645,[0]!all_data,27)</f>
        <v>4.7332107553112093E-3</v>
      </c>
    </row>
    <row r="662" spans="1:3" x14ac:dyDescent="0.3">
      <c r="A662" t="s">
        <v>11</v>
      </c>
      <c r="C662">
        <f>VLOOKUP(B645,[0]!all_data,28)</f>
        <v>0</v>
      </c>
    </row>
    <row r="663" spans="1:3" x14ac:dyDescent="0.3">
      <c r="A663" t="s">
        <v>54</v>
      </c>
      <c r="C663">
        <f>VLOOKUP(B645,[0]!all_data,29)</f>
        <v>0.14313294720724318</v>
      </c>
    </row>
    <row r="664" spans="1:3" x14ac:dyDescent="0.3">
      <c r="A664" t="s">
        <v>55</v>
      </c>
      <c r="C664">
        <f>VLOOKUP(B645,[0]!all_data,30)</f>
        <v>6.3177845635463826E-4</v>
      </c>
    </row>
    <row r="665" spans="1:3" x14ac:dyDescent="0.3">
      <c r="A665" t="s">
        <v>67</v>
      </c>
      <c r="C665">
        <f>VLOOKUP(B645,[0]!all_data,33)</f>
        <v>0</v>
      </c>
    </row>
    <row r="666" spans="1:3" x14ac:dyDescent="0.3">
      <c r="A666" t="s">
        <v>16</v>
      </c>
      <c r="C666">
        <f>VLOOKUP(B645,[0]!all_data,37)</f>
        <v>0</v>
      </c>
    </row>
    <row r="667" spans="1:3" x14ac:dyDescent="0.3">
      <c r="A667" t="s">
        <v>17</v>
      </c>
      <c r="C667">
        <f>VLOOKUP(B645,[0]!all_data,38)</f>
        <v>0</v>
      </c>
    </row>
    <row r="668" spans="1:3" x14ac:dyDescent="0.3">
      <c r="A668" t="s">
        <v>18</v>
      </c>
      <c r="C668">
        <f>VLOOKUP(B645,[0]!all_data,39)</f>
        <v>0</v>
      </c>
    </row>
    <row r="669" spans="1:3" x14ac:dyDescent="0.3">
      <c r="A669" t="s">
        <v>21</v>
      </c>
      <c r="B669">
        <f>B645+1</f>
        <v>28</v>
      </c>
      <c r="C669" t="str">
        <f>CONCATENATE(VLOOKUP(B669,[0]!all_data,2),"_",VLOOKUP(B669,[0]!all_data,3),"_",VLOOKUP(B669,[0]!all_data,4))</f>
        <v>A2_8_320543</v>
      </c>
    </row>
    <row r="670" spans="1:3" x14ac:dyDescent="0.3">
      <c r="A670" t="s">
        <v>22</v>
      </c>
    </row>
    <row r="671" spans="1:3" x14ac:dyDescent="0.3">
      <c r="A671" t="s">
        <v>0</v>
      </c>
      <c r="C671">
        <f>VLOOKUP(B669,[0]!all_data,13)</f>
        <v>7.53</v>
      </c>
    </row>
    <row r="672" spans="1:3" x14ac:dyDescent="0.3">
      <c r="A672" t="s">
        <v>57</v>
      </c>
      <c r="C672">
        <f>VLOOKUP(B669,[0]!all_data,14)</f>
        <v>10</v>
      </c>
    </row>
    <row r="673" spans="1:3" x14ac:dyDescent="0.3">
      <c r="A673" t="s">
        <v>2</v>
      </c>
      <c r="C673">
        <f>VLOOKUP(B669,[0]!all_data,15)</f>
        <v>0.8264822306320414</v>
      </c>
    </row>
    <row r="674" spans="1:3" x14ac:dyDescent="0.3">
      <c r="A674" t="s">
        <v>3</v>
      </c>
      <c r="C674">
        <f>VLOOKUP(B669,[0]!all_data,16)</f>
        <v>8.1845618701723882E-2</v>
      </c>
    </row>
    <row r="675" spans="1:3" x14ac:dyDescent="0.3">
      <c r="A675" t="s">
        <v>4</v>
      </c>
      <c r="C675">
        <f>VLOOKUP(B669,[0]!all_data,17)</f>
        <v>0.47726805184118493</v>
      </c>
    </row>
    <row r="676" spans="1:3" x14ac:dyDescent="0.3">
      <c r="A676" t="s">
        <v>5</v>
      </c>
      <c r="C676">
        <f>VLOOKUP(B669,[0]!all_data,18)</f>
        <v>3.3185288687060228</v>
      </c>
    </row>
    <row r="677" spans="1:3" x14ac:dyDescent="0.3">
      <c r="A677" t="s">
        <v>7</v>
      </c>
      <c r="C677">
        <f>VLOOKUP(B669,[0]!all_data,20)</f>
        <v>0.95901616224296948</v>
      </c>
    </row>
    <row r="678" spans="1:3" x14ac:dyDescent="0.3">
      <c r="A678" t="s">
        <v>73</v>
      </c>
      <c r="C678">
        <f>VLOOKUP(B669,[0]!all_data,21)</f>
        <v>3.7531139373279143</v>
      </c>
    </row>
    <row r="679" spans="1:3" x14ac:dyDescent="0.3">
      <c r="A679" t="s">
        <v>77</v>
      </c>
      <c r="C679">
        <f>VLOOKUP(B669,[0]!all_data,41)</f>
        <v>0</v>
      </c>
    </row>
    <row r="680" spans="1:3" x14ac:dyDescent="0.3">
      <c r="A680" t="s">
        <v>24</v>
      </c>
      <c r="C680">
        <f>VLOOKUP(B669,[0]!all_data,23)</f>
        <v>1.6655909724969289</v>
      </c>
    </row>
    <row r="681" spans="1:3" x14ac:dyDescent="0.3">
      <c r="A681" t="s">
        <v>25</v>
      </c>
      <c r="C681">
        <f>VLOOKUP(B669,[0]!all_data,24)</f>
        <v>0.56447971098638805</v>
      </c>
    </row>
    <row r="682" spans="1:3" x14ac:dyDescent="0.3">
      <c r="A682" t="s">
        <v>23</v>
      </c>
      <c r="C682">
        <f>VLOOKUP(B669,[0]!all_data,25)</f>
        <v>0</v>
      </c>
    </row>
    <row r="683" spans="1:3" x14ac:dyDescent="0.3">
      <c r="A683" t="s">
        <v>125</v>
      </c>
      <c r="C683">
        <f>VLOOKUP(B669,[0]!all_data,19)</f>
        <v>3.3261267254282383E-3</v>
      </c>
    </row>
    <row r="684" spans="1:3" x14ac:dyDescent="0.3">
      <c r="A684" t="s">
        <v>108</v>
      </c>
      <c r="C684">
        <f>VLOOKUP(B669,[0]!all_data,26)</f>
        <v>3.5812129568284776E-4</v>
      </c>
    </row>
    <row r="685" spans="1:3" x14ac:dyDescent="0.3">
      <c r="A685" t="s">
        <v>109</v>
      </c>
      <c r="C685">
        <f>VLOOKUP(B669,[0]!all_data,27)</f>
        <v>9.4664215106224185E-3</v>
      </c>
    </row>
    <row r="686" spans="1:3" x14ac:dyDescent="0.3">
      <c r="A686" t="s">
        <v>11</v>
      </c>
      <c r="C686">
        <f>VLOOKUP(B669,[0]!all_data,28)</f>
        <v>0</v>
      </c>
    </row>
    <row r="687" spans="1:3" x14ac:dyDescent="0.3">
      <c r="A687" t="s">
        <v>54</v>
      </c>
      <c r="C687">
        <f>VLOOKUP(B669,[0]!all_data,29)</f>
        <v>0.18807003528393582</v>
      </c>
    </row>
    <row r="688" spans="1:3" x14ac:dyDescent="0.3">
      <c r="A688" t="s">
        <v>55</v>
      </c>
      <c r="C688">
        <f>VLOOKUP(B669,[0]!all_data,30)</f>
        <v>8.4237127513951779E-4</v>
      </c>
    </row>
    <row r="689" spans="1:3" x14ac:dyDescent="0.3">
      <c r="A689" t="s">
        <v>67</v>
      </c>
      <c r="C689">
        <f>VLOOKUP(B669,[0]!all_data,33)</f>
        <v>0</v>
      </c>
    </row>
    <row r="690" spans="1:3" x14ac:dyDescent="0.3">
      <c r="A690" t="s">
        <v>16</v>
      </c>
      <c r="C690">
        <f>VLOOKUP(B669,[0]!all_data,37)</f>
        <v>0</v>
      </c>
    </row>
    <row r="691" spans="1:3" x14ac:dyDescent="0.3">
      <c r="A691" t="s">
        <v>17</v>
      </c>
      <c r="C691">
        <f>VLOOKUP(B669,[0]!all_data,38)</f>
        <v>0</v>
      </c>
    </row>
    <row r="692" spans="1:3" x14ac:dyDescent="0.3">
      <c r="A692" t="s">
        <v>18</v>
      </c>
      <c r="C692">
        <f>VLOOKUP(B669,[0]!all_data,39)</f>
        <v>0</v>
      </c>
    </row>
    <row r="693" spans="1:3" x14ac:dyDescent="0.3">
      <c r="A693" t="s">
        <v>21</v>
      </c>
      <c r="B693">
        <f>B669+1</f>
        <v>29</v>
      </c>
      <c r="C693" t="str">
        <f>CONCATENATE(VLOOKUP(B693,[0]!all_data,2),"_",VLOOKUP(B693,[0]!all_data,3),"_",VLOOKUP(B693,[0]!all_data,4))</f>
        <v>A2_9_320543</v>
      </c>
    </row>
    <row r="694" spans="1:3" x14ac:dyDescent="0.3">
      <c r="A694" t="s">
        <v>22</v>
      </c>
    </row>
    <row r="695" spans="1:3" x14ac:dyDescent="0.3">
      <c r="A695" t="s">
        <v>0</v>
      </c>
      <c r="C695">
        <f>VLOOKUP(B693,[0]!all_data,13)</f>
        <v>7.74</v>
      </c>
    </row>
    <row r="696" spans="1:3" x14ac:dyDescent="0.3">
      <c r="A696" t="s">
        <v>57</v>
      </c>
      <c r="C696">
        <f>VLOOKUP(B693,[0]!all_data,14)</f>
        <v>10</v>
      </c>
    </row>
    <row r="697" spans="1:3" x14ac:dyDescent="0.3">
      <c r="A697" t="s">
        <v>2</v>
      </c>
      <c r="C697">
        <f>VLOOKUP(B693,[0]!all_data,15)</f>
        <v>0.91348036017225631</v>
      </c>
    </row>
    <row r="698" spans="1:3" x14ac:dyDescent="0.3">
      <c r="A698" t="s">
        <v>3</v>
      </c>
      <c r="C698">
        <f>VLOOKUP(B693,[0]!all_data,16)</f>
        <v>6.1384214026292905E-2</v>
      </c>
    </row>
    <row r="699" spans="1:3" x14ac:dyDescent="0.3">
      <c r="A699" t="s">
        <v>4</v>
      </c>
      <c r="C699">
        <f>VLOOKUP(B693,[0]!all_data,17)</f>
        <v>0.46081053281217854</v>
      </c>
    </row>
    <row r="700" spans="1:3" x14ac:dyDescent="0.3">
      <c r="A700" t="s">
        <v>5</v>
      </c>
      <c r="C700">
        <f>VLOOKUP(B693,[0]!all_data,18)</f>
        <v>2.3454264184839562</v>
      </c>
    </row>
    <row r="701" spans="1:3" x14ac:dyDescent="0.3">
      <c r="A701" t="s">
        <v>7</v>
      </c>
      <c r="C701">
        <f>VLOOKUP(B693,[0]!all_data,20)</f>
        <v>0.930809804529941</v>
      </c>
    </row>
    <row r="702" spans="1:3" x14ac:dyDescent="0.3">
      <c r="A702" t="s">
        <v>73</v>
      </c>
      <c r="C702">
        <f>VLOOKUP(B693,[0]!all_data,21)</f>
        <v>2.3928149993444343</v>
      </c>
    </row>
    <row r="703" spans="1:3" x14ac:dyDescent="0.3">
      <c r="A703" t="s">
        <v>77</v>
      </c>
      <c r="C703">
        <f>VLOOKUP(B693,[0]!all_data,41)</f>
        <v>0</v>
      </c>
    </row>
    <row r="704" spans="1:3" x14ac:dyDescent="0.3">
      <c r="A704" t="s">
        <v>24</v>
      </c>
      <c r="C704">
        <f>VLOOKUP(B693,[0]!all_data,23)</f>
        <v>0.84320542982657021</v>
      </c>
    </row>
    <row r="705" spans="1:3" x14ac:dyDescent="0.3">
      <c r="A705" t="s">
        <v>25</v>
      </c>
      <c r="C705">
        <f>VLOOKUP(B693,[0]!all_data,24)</f>
        <v>1.7740790916715052</v>
      </c>
    </row>
    <row r="706" spans="1:3" x14ac:dyDescent="0.3">
      <c r="A706" t="s">
        <v>23</v>
      </c>
      <c r="C706">
        <f>VLOOKUP(B693,[0]!all_data,25)</f>
        <v>0</v>
      </c>
    </row>
    <row r="707" spans="1:3" x14ac:dyDescent="0.3">
      <c r="A707" t="s">
        <v>125</v>
      </c>
      <c r="C707">
        <f>VLOOKUP(B693,[0]!all_data,19)</f>
        <v>3.8804811796662787E-3</v>
      </c>
    </row>
    <row r="708" spans="1:3" x14ac:dyDescent="0.3">
      <c r="A708" t="s">
        <v>108</v>
      </c>
      <c r="C708">
        <f>VLOOKUP(B693,[0]!all_data,26)</f>
        <v>3.5812129568284776E-4</v>
      </c>
    </row>
    <row r="709" spans="1:3" x14ac:dyDescent="0.3">
      <c r="A709" t="s">
        <v>109</v>
      </c>
      <c r="C709">
        <f>VLOOKUP(B693,[0]!all_data,27)</f>
        <v>3.6409313502393918E-3</v>
      </c>
    </row>
    <row r="710" spans="1:3" x14ac:dyDescent="0.3">
      <c r="A710" t="s">
        <v>11</v>
      </c>
      <c r="C710">
        <f>VLOOKUP(B693,[0]!all_data,28)</f>
        <v>0</v>
      </c>
    </row>
    <row r="711" spans="1:3" x14ac:dyDescent="0.3">
      <c r="A711" t="s">
        <v>54</v>
      </c>
      <c r="C711">
        <f>VLOOKUP(B693,[0]!all_data,29)</f>
        <v>0.2563078356966913</v>
      </c>
    </row>
    <row r="712" spans="1:3" x14ac:dyDescent="0.3">
      <c r="A712" t="s">
        <v>55</v>
      </c>
      <c r="C712">
        <f>VLOOKUP(B693,[0]!all_data,30)</f>
        <v>1.1582605033168369E-3</v>
      </c>
    </row>
    <row r="713" spans="1:3" x14ac:dyDescent="0.3">
      <c r="A713" t="s">
        <v>67</v>
      </c>
      <c r="C713">
        <f>VLOOKUP(B693,[0]!all_data,33)</f>
        <v>0</v>
      </c>
    </row>
    <row r="714" spans="1:3" x14ac:dyDescent="0.3">
      <c r="A714" t="s">
        <v>16</v>
      </c>
      <c r="C714">
        <f>VLOOKUP(B693,[0]!all_data,37)</f>
        <v>0</v>
      </c>
    </row>
    <row r="715" spans="1:3" x14ac:dyDescent="0.3">
      <c r="A715" t="s">
        <v>17</v>
      </c>
      <c r="C715">
        <f>VLOOKUP(B693,[0]!all_data,38)</f>
        <v>0</v>
      </c>
    </row>
    <row r="716" spans="1:3" x14ac:dyDescent="0.3">
      <c r="A716" t="s">
        <v>18</v>
      </c>
      <c r="C716">
        <f>VLOOKUP(B693,[0]!all_data,39)</f>
        <v>0</v>
      </c>
    </row>
    <row r="717" spans="1:3" x14ac:dyDescent="0.3">
      <c r="A717" t="s">
        <v>21</v>
      </c>
      <c r="B717">
        <f>B693+1</f>
        <v>30</v>
      </c>
      <c r="C717" t="str">
        <f>CONCATENATE(VLOOKUP(B717,[0]!all_data,2),"_",VLOOKUP(B717,[0]!all_data,3),"_",VLOOKUP(B717,[0]!all_data,4))</f>
        <v>A2_10_320543</v>
      </c>
    </row>
    <row r="718" spans="1:3" x14ac:dyDescent="0.3">
      <c r="A718" t="s">
        <v>22</v>
      </c>
    </row>
    <row r="719" spans="1:3" x14ac:dyDescent="0.3">
      <c r="A719" t="s">
        <v>0</v>
      </c>
      <c r="C719">
        <f>VLOOKUP(B717,[0]!all_data,13)</f>
        <v>7.9</v>
      </c>
    </row>
    <row r="720" spans="1:3" x14ac:dyDescent="0.3">
      <c r="A720" t="s">
        <v>57</v>
      </c>
      <c r="C720">
        <f>VLOOKUP(B717,[0]!all_data,14)</f>
        <v>10</v>
      </c>
    </row>
    <row r="721" spans="1:3" x14ac:dyDescent="0.3">
      <c r="A721" t="s">
        <v>2</v>
      </c>
      <c r="C721">
        <f>VLOOKUP(B717,[0]!all_data,15)</f>
        <v>0.8264822306320414</v>
      </c>
    </row>
    <row r="722" spans="1:3" x14ac:dyDescent="0.3">
      <c r="A722" t="s">
        <v>3</v>
      </c>
      <c r="C722">
        <f>VLOOKUP(B717,[0]!all_data,16)</f>
        <v>3.3249782597575328E-2</v>
      </c>
    </row>
    <row r="723" spans="1:3" x14ac:dyDescent="0.3">
      <c r="A723" t="s">
        <v>4</v>
      </c>
      <c r="C723">
        <f>VLOOKUP(B717,[0]!all_data,17)</f>
        <v>0.32092162106562433</v>
      </c>
    </row>
    <row r="724" spans="1:3" x14ac:dyDescent="0.3">
      <c r="A724" t="s">
        <v>5</v>
      </c>
      <c r="C724">
        <f>VLOOKUP(B717,[0]!all_data,18)</f>
        <v>2.145815659464045</v>
      </c>
    </row>
    <row r="725" spans="1:3" x14ac:dyDescent="0.3">
      <c r="A725" t="s">
        <v>7</v>
      </c>
      <c r="C725">
        <f>VLOOKUP(B717,[0]!all_data,20)</f>
        <v>0.9026034468169124</v>
      </c>
    </row>
    <row r="726" spans="1:3" x14ac:dyDescent="0.3">
      <c r="A726" t="s">
        <v>73</v>
      </c>
      <c r="C726">
        <f>VLOOKUP(B717,[0]!all_data,21)</f>
        <v>2.1633669857086666</v>
      </c>
    </row>
    <row r="727" spans="1:3" x14ac:dyDescent="0.3">
      <c r="A727" t="s">
        <v>77</v>
      </c>
      <c r="C727">
        <f>VLOOKUP(B717,[0]!all_data,41)</f>
        <v>0</v>
      </c>
    </row>
    <row r="728" spans="1:3" x14ac:dyDescent="0.3">
      <c r="A728" t="s">
        <v>24</v>
      </c>
      <c r="C728">
        <f>VLOOKUP(B717,[0]!all_data,23)</f>
        <v>0.71828610688930061</v>
      </c>
    </row>
    <row r="729" spans="1:3" x14ac:dyDescent="0.3">
      <c r="A729" t="s">
        <v>25</v>
      </c>
      <c r="C729">
        <f>VLOOKUP(B717,[0]!all_data,24)</f>
        <v>1.4676472485646088</v>
      </c>
    </row>
    <row r="730" spans="1:3" x14ac:dyDescent="0.3">
      <c r="A730" t="s">
        <v>23</v>
      </c>
      <c r="C730">
        <f>VLOOKUP(B717,[0]!all_data,25)</f>
        <v>0</v>
      </c>
    </row>
    <row r="731" spans="1:3" x14ac:dyDescent="0.3">
      <c r="A731" t="s">
        <v>125</v>
      </c>
      <c r="C731">
        <f>VLOOKUP(B717,[0]!all_data,19)</f>
        <v>2.7717722711901988E-3</v>
      </c>
    </row>
    <row r="732" spans="1:3" x14ac:dyDescent="0.3">
      <c r="A732" t="s">
        <v>108</v>
      </c>
      <c r="C732">
        <f>VLOOKUP(B717,[0]!all_data,26)</f>
        <v>3.5812129568284776E-4</v>
      </c>
    </row>
    <row r="733" spans="1:3" x14ac:dyDescent="0.3">
      <c r="A733" t="s">
        <v>109</v>
      </c>
      <c r="C733">
        <f>VLOOKUP(B717,[0]!all_data,27)</f>
        <v>7.2818627004787829E-4</v>
      </c>
    </row>
    <row r="734" spans="1:3" x14ac:dyDescent="0.3">
      <c r="A734" t="s">
        <v>11</v>
      </c>
      <c r="C734">
        <f>VLOOKUP(B717,[0]!all_data,28)</f>
        <v>0</v>
      </c>
    </row>
    <row r="735" spans="1:3" x14ac:dyDescent="0.3">
      <c r="A735" t="s">
        <v>54</v>
      </c>
      <c r="C735">
        <f>VLOOKUP(B717,[0]!all_data,29)</f>
        <v>0.27794421143732106</v>
      </c>
    </row>
    <row r="736" spans="1:3" x14ac:dyDescent="0.3">
      <c r="A736" t="s">
        <v>55</v>
      </c>
      <c r="C736">
        <f>VLOOKUP(B717,[0]!all_data,30)</f>
        <v>1.3688533221017163E-3</v>
      </c>
    </row>
    <row r="737" spans="1:3" x14ac:dyDescent="0.3">
      <c r="A737" t="s">
        <v>67</v>
      </c>
      <c r="C737">
        <f>VLOOKUP(B717,[0]!all_data,33)</f>
        <v>0</v>
      </c>
    </row>
    <row r="738" spans="1:3" x14ac:dyDescent="0.3">
      <c r="A738" t="s">
        <v>16</v>
      </c>
      <c r="C738">
        <f>VLOOKUP(B717,[0]!all_data,37)</f>
        <v>0</v>
      </c>
    </row>
    <row r="739" spans="1:3" x14ac:dyDescent="0.3">
      <c r="A739" t="s">
        <v>17</v>
      </c>
      <c r="C739">
        <f>VLOOKUP(B717,[0]!all_data,38)</f>
        <v>0</v>
      </c>
    </row>
    <row r="740" spans="1:3" x14ac:dyDescent="0.3">
      <c r="A740" t="s">
        <v>18</v>
      </c>
      <c r="C740">
        <f>VLOOKUP(B717,[0]!all_data,39)</f>
        <v>0</v>
      </c>
    </row>
    <row r="741" spans="1:3" x14ac:dyDescent="0.3">
      <c r="A741" t="s">
        <v>21</v>
      </c>
      <c r="B741">
        <f>B717+1</f>
        <v>31</v>
      </c>
      <c r="C741" t="str">
        <f>CONCATENATE(VLOOKUP(B741,[0]!all_data,2),"_",VLOOKUP(B741,[0]!all_data,3),"_",VLOOKUP(B741,[0]!all_data,4))</f>
        <v>A2_11_320543</v>
      </c>
    </row>
    <row r="742" spans="1:3" x14ac:dyDescent="0.3">
      <c r="A742" t="s">
        <v>22</v>
      </c>
    </row>
    <row r="743" spans="1:3" x14ac:dyDescent="0.3">
      <c r="A743" t="s">
        <v>0</v>
      </c>
      <c r="C743">
        <f>VLOOKUP(B741,[0]!all_data,13)</f>
        <v>8</v>
      </c>
    </row>
    <row r="744" spans="1:3" x14ac:dyDescent="0.3">
      <c r="A744" t="s">
        <v>57</v>
      </c>
      <c r="C744">
        <f>VLOOKUP(B741,[0]!all_data,14)</f>
        <v>10</v>
      </c>
    </row>
    <row r="745" spans="1:3" x14ac:dyDescent="0.3">
      <c r="A745" t="s">
        <v>2</v>
      </c>
      <c r="C745">
        <f>VLOOKUP(B741,[0]!all_data,15)</f>
        <v>0.78298316586193395</v>
      </c>
    </row>
    <row r="746" spans="1:3" x14ac:dyDescent="0.3">
      <c r="A746" t="s">
        <v>3</v>
      </c>
      <c r="C746">
        <f>VLOOKUP(B741,[0]!all_data,16)</f>
        <v>3.0692107013146452E-2</v>
      </c>
    </row>
    <row r="747" spans="1:3" x14ac:dyDescent="0.3">
      <c r="A747" t="s">
        <v>4</v>
      </c>
      <c r="C747">
        <f>VLOOKUP(B741,[0]!all_data,17)</f>
        <v>0.26743468422135364</v>
      </c>
    </row>
    <row r="748" spans="1:3" x14ac:dyDescent="0.3">
      <c r="A748" t="s">
        <v>5</v>
      </c>
      <c r="C748">
        <f>VLOOKUP(B741,[0]!all_data,18)</f>
        <v>1.8963022106891561</v>
      </c>
    </row>
    <row r="749" spans="1:3" x14ac:dyDescent="0.3">
      <c r="A749" t="s">
        <v>7</v>
      </c>
      <c r="C749">
        <f>VLOOKUP(B741,[0]!all_data,20)</f>
        <v>0.9026034468169124</v>
      </c>
    </row>
    <row r="750" spans="1:3" x14ac:dyDescent="0.3">
      <c r="A750" t="s">
        <v>73</v>
      </c>
      <c r="C750">
        <f>VLOOKUP(B741,[0]!all_data,21)</f>
        <v>2.114199554215288</v>
      </c>
    </row>
    <row r="751" spans="1:3" x14ac:dyDescent="0.3">
      <c r="A751" t="s">
        <v>77</v>
      </c>
      <c r="C751">
        <f>VLOOKUP(B741,[0]!all_data,41)</f>
        <v>0</v>
      </c>
    </row>
    <row r="752" spans="1:3" x14ac:dyDescent="0.3">
      <c r="A752" t="s">
        <v>24</v>
      </c>
      <c r="C752">
        <f>VLOOKUP(B741,[0]!all_data,23)</f>
        <v>0.78074576835793541</v>
      </c>
    </row>
    <row r="753" spans="1:3" x14ac:dyDescent="0.3">
      <c r="A753" t="s">
        <v>25</v>
      </c>
      <c r="C753">
        <f>VLOOKUP(B741,[0]!all_data,24)</f>
        <v>0.62899167795626088</v>
      </c>
    </row>
    <row r="754" spans="1:3" x14ac:dyDescent="0.3">
      <c r="A754" t="s">
        <v>23</v>
      </c>
      <c r="C754">
        <f>VLOOKUP(B741,[0]!all_data,25)</f>
        <v>0</v>
      </c>
    </row>
    <row r="755" spans="1:3" x14ac:dyDescent="0.3">
      <c r="A755" t="s">
        <v>125</v>
      </c>
      <c r="C755">
        <f>VLOOKUP(B741,[0]!all_data,19)</f>
        <v>3.3261267254282383E-3</v>
      </c>
    </row>
    <row r="756" spans="1:3" x14ac:dyDescent="0.3">
      <c r="A756" t="s">
        <v>108</v>
      </c>
      <c r="C756">
        <f>VLOOKUP(B741,[0]!all_data,26)</f>
        <v>1.4324851827313911E-3</v>
      </c>
    </row>
    <row r="757" spans="1:3" x14ac:dyDescent="0.3">
      <c r="A757" t="s">
        <v>109</v>
      </c>
      <c r="C757">
        <f>VLOOKUP(B741,[0]!all_data,27)</f>
        <v>4.0050244852633306E-3</v>
      </c>
    </row>
    <row r="758" spans="1:3" x14ac:dyDescent="0.3">
      <c r="A758" t="s">
        <v>11</v>
      </c>
      <c r="C758">
        <f>VLOOKUP(B741,[0]!all_data,28)</f>
        <v>0</v>
      </c>
    </row>
    <row r="759" spans="1:3" x14ac:dyDescent="0.3">
      <c r="A759" t="s">
        <v>54</v>
      </c>
      <c r="C759">
        <f>VLOOKUP(B741,[0]!all_data,29)</f>
        <v>0.23467145995606151</v>
      </c>
    </row>
    <row r="760" spans="1:3" x14ac:dyDescent="0.3">
      <c r="A760" t="s">
        <v>55</v>
      </c>
      <c r="C760">
        <f>VLOOKUP(B741,[0]!all_data,30)</f>
        <v>1.0529640939243973E-3</v>
      </c>
    </row>
    <row r="761" spans="1:3" x14ac:dyDescent="0.3">
      <c r="A761" t="s">
        <v>67</v>
      </c>
      <c r="C761">
        <f>VLOOKUP(B741,[0]!all_data,33)</f>
        <v>0</v>
      </c>
    </row>
    <row r="762" spans="1:3" x14ac:dyDescent="0.3">
      <c r="A762" t="s">
        <v>16</v>
      </c>
      <c r="C762">
        <f>VLOOKUP(B741,[0]!all_data,37)</f>
        <v>0</v>
      </c>
    </row>
    <row r="763" spans="1:3" x14ac:dyDescent="0.3">
      <c r="A763" t="s">
        <v>17</v>
      </c>
      <c r="C763">
        <f>VLOOKUP(B741,[0]!all_data,38)</f>
        <v>0</v>
      </c>
    </row>
    <row r="764" spans="1:3" x14ac:dyDescent="0.3">
      <c r="A764" t="s">
        <v>18</v>
      </c>
      <c r="C764">
        <f>VLOOKUP(B741,[0]!all_data,39)</f>
        <v>0</v>
      </c>
    </row>
    <row r="765" spans="1:3" x14ac:dyDescent="0.3">
      <c r="A765" t="s">
        <v>21</v>
      </c>
      <c r="B765">
        <f>B741+1</f>
        <v>32</v>
      </c>
      <c r="C765" t="str">
        <f>CONCATENATE(VLOOKUP(B765,[0]!all_data,2),"_",VLOOKUP(B765,[0]!all_data,3),"_",VLOOKUP(B765,[0]!all_data,4))</f>
        <v>A2_12_320543</v>
      </c>
    </row>
    <row r="766" spans="1:3" x14ac:dyDescent="0.3">
      <c r="A766" t="s">
        <v>22</v>
      </c>
    </row>
    <row r="767" spans="1:3" x14ac:dyDescent="0.3">
      <c r="A767" t="s">
        <v>0</v>
      </c>
      <c r="C767">
        <f>VLOOKUP(B765,[0]!all_data,13)</f>
        <v>7.64</v>
      </c>
    </row>
    <row r="768" spans="1:3" x14ac:dyDescent="0.3">
      <c r="A768" t="s">
        <v>57</v>
      </c>
      <c r="C768">
        <f>VLOOKUP(B765,[0]!all_data,14)</f>
        <v>10</v>
      </c>
    </row>
    <row r="769" spans="1:3" x14ac:dyDescent="0.3">
      <c r="A769" t="s">
        <v>2</v>
      </c>
      <c r="C769">
        <f>VLOOKUP(B765,[0]!all_data,15)</f>
        <v>0.91348036017225631</v>
      </c>
    </row>
    <row r="770" spans="1:3" x14ac:dyDescent="0.3">
      <c r="A770" t="s">
        <v>3</v>
      </c>
      <c r="C770">
        <f>VLOOKUP(B765,[0]!all_data,16)</f>
        <v>4.0922809350861941E-2</v>
      </c>
    </row>
    <row r="771" spans="1:3" x14ac:dyDescent="0.3">
      <c r="A771" t="s">
        <v>4</v>
      </c>
      <c r="C771">
        <f>VLOOKUP(B765,[0]!all_data,17)</f>
        <v>0.32915038058012758</v>
      </c>
    </row>
    <row r="772" spans="1:3" x14ac:dyDescent="0.3">
      <c r="A772" t="s">
        <v>5</v>
      </c>
      <c r="C772">
        <f>VLOOKUP(B765,[0]!all_data,18)</f>
        <v>2.5200858326263784</v>
      </c>
    </row>
    <row r="773" spans="1:3" x14ac:dyDescent="0.3">
      <c r="A773" t="s">
        <v>7</v>
      </c>
      <c r="C773">
        <f>VLOOKUP(B765,[0]!all_data,20)</f>
        <v>1.043635235382055</v>
      </c>
    </row>
    <row r="774" spans="1:3" x14ac:dyDescent="0.3">
      <c r="A774" t="s">
        <v>73</v>
      </c>
      <c r="C774">
        <f>VLOOKUP(B765,[0]!all_data,21)</f>
        <v>2.4419824308378133</v>
      </c>
    </row>
    <row r="775" spans="1:3" x14ac:dyDescent="0.3">
      <c r="A775" t="s">
        <v>77</v>
      </c>
      <c r="C775">
        <f>VLOOKUP(B765,[0]!all_data,41)</f>
        <v>0</v>
      </c>
    </row>
    <row r="776" spans="1:3" x14ac:dyDescent="0.3">
      <c r="A776" t="s">
        <v>24</v>
      </c>
      <c r="C776">
        <f>VLOOKUP(B765,[0]!all_data,23)</f>
        <v>0.82238554267035857</v>
      </c>
    </row>
    <row r="777" spans="1:3" x14ac:dyDescent="0.3">
      <c r="A777" t="s">
        <v>25</v>
      </c>
      <c r="C777">
        <f>VLOOKUP(B765,[0]!all_data,24)</f>
        <v>1.6127991742468228</v>
      </c>
    </row>
    <row r="778" spans="1:3" x14ac:dyDescent="0.3">
      <c r="A778" t="s">
        <v>23</v>
      </c>
      <c r="C778">
        <f>VLOOKUP(B765,[0]!all_data,25)</f>
        <v>0</v>
      </c>
    </row>
    <row r="779" spans="1:3" x14ac:dyDescent="0.3">
      <c r="A779" t="s">
        <v>125</v>
      </c>
      <c r="C779">
        <f>VLOOKUP(B765,[0]!all_data,19)</f>
        <v>3.3261267254282383E-3</v>
      </c>
    </row>
    <row r="780" spans="1:3" x14ac:dyDescent="0.3">
      <c r="A780" t="s">
        <v>108</v>
      </c>
      <c r="C780">
        <f>VLOOKUP(B765,[0]!all_data,26)</f>
        <v>1.611545830572815E-3</v>
      </c>
    </row>
    <row r="781" spans="1:3" x14ac:dyDescent="0.3">
      <c r="A781" t="s">
        <v>109</v>
      </c>
      <c r="C781">
        <f>VLOOKUP(B765,[0]!all_data,27)</f>
        <v>1.4563725400957567E-2</v>
      </c>
    </row>
    <row r="782" spans="1:3" x14ac:dyDescent="0.3">
      <c r="A782" t="s">
        <v>11</v>
      </c>
      <c r="C782">
        <f>VLOOKUP(B765,[0]!all_data,28)</f>
        <v>0</v>
      </c>
    </row>
    <row r="783" spans="1:3" x14ac:dyDescent="0.3">
      <c r="A783" t="s">
        <v>54</v>
      </c>
      <c r="C783">
        <f>VLOOKUP(B765,[0]!all_data,29)</f>
        <v>0.23467145995606151</v>
      </c>
    </row>
    <row r="784" spans="1:3" x14ac:dyDescent="0.3">
      <c r="A784" t="s">
        <v>55</v>
      </c>
      <c r="C784">
        <f>VLOOKUP(B765,[0]!all_data,30)</f>
        <v>1.0529640939243973E-3</v>
      </c>
    </row>
    <row r="785" spans="1:3" x14ac:dyDescent="0.3">
      <c r="A785" t="s">
        <v>67</v>
      </c>
      <c r="C785">
        <f>VLOOKUP(B765,[0]!all_data,33)</f>
        <v>0</v>
      </c>
    </row>
    <row r="786" spans="1:3" x14ac:dyDescent="0.3">
      <c r="A786" t="s">
        <v>16</v>
      </c>
      <c r="C786">
        <f>VLOOKUP(B765,[0]!all_data,37)</f>
        <v>0</v>
      </c>
    </row>
    <row r="787" spans="1:3" x14ac:dyDescent="0.3">
      <c r="A787" t="s">
        <v>17</v>
      </c>
      <c r="C787">
        <f>VLOOKUP(B765,[0]!all_data,38)</f>
        <v>0</v>
      </c>
    </row>
    <row r="788" spans="1:3" x14ac:dyDescent="0.3">
      <c r="A788" t="s">
        <v>18</v>
      </c>
      <c r="C788">
        <f>VLOOKUP(B765,[0]!all_data,39)</f>
        <v>0</v>
      </c>
    </row>
    <row r="789" spans="1:3" x14ac:dyDescent="0.3">
      <c r="A789" t="s">
        <v>21</v>
      </c>
      <c r="B789">
        <f>B765+1</f>
        <v>33</v>
      </c>
      <c r="C789" t="str">
        <f>CONCATENATE(VLOOKUP(B789,[0]!all_data,2),"_",VLOOKUP(B789,[0]!all_data,3),"_",VLOOKUP(B789,[0]!all_data,4))</f>
        <v>A2_13_320543</v>
      </c>
    </row>
    <row r="790" spans="1:3" x14ac:dyDescent="0.3">
      <c r="A790" t="s">
        <v>22</v>
      </c>
    </row>
    <row r="791" spans="1:3" x14ac:dyDescent="0.3">
      <c r="A791" t="s">
        <v>0</v>
      </c>
      <c r="C791">
        <f>VLOOKUP(B789,[0]!all_data,13)</f>
        <v>7.79</v>
      </c>
    </row>
    <row r="792" spans="1:3" x14ac:dyDescent="0.3">
      <c r="A792" t="s">
        <v>57</v>
      </c>
      <c r="C792">
        <f>VLOOKUP(B789,[0]!all_data,14)</f>
        <v>10</v>
      </c>
    </row>
    <row r="793" spans="1:3" x14ac:dyDescent="0.3">
      <c r="A793" t="s">
        <v>2</v>
      </c>
      <c r="C793">
        <f>VLOOKUP(B789,[0]!all_data,15)</f>
        <v>0.7394841010918265</v>
      </c>
    </row>
    <row r="794" spans="1:3" x14ac:dyDescent="0.3">
      <c r="A794" t="s">
        <v>3</v>
      </c>
      <c r="C794">
        <f>VLOOKUP(B789,[0]!all_data,16)</f>
        <v>2.8134431428717584E-2</v>
      </c>
    </row>
    <row r="795" spans="1:3" x14ac:dyDescent="0.3">
      <c r="A795" t="s">
        <v>4</v>
      </c>
      <c r="C795">
        <f>VLOOKUP(B789,[0]!all_data,17)</f>
        <v>0.18926146883357334</v>
      </c>
    </row>
    <row r="796" spans="1:3" x14ac:dyDescent="0.3">
      <c r="A796" t="s">
        <v>5</v>
      </c>
      <c r="C796">
        <f>VLOOKUP(B789,[0]!all_data,18)</f>
        <v>1.7964968311792004</v>
      </c>
    </row>
    <row r="797" spans="1:3" x14ac:dyDescent="0.3">
      <c r="A797" t="s">
        <v>7</v>
      </c>
      <c r="C797">
        <f>VLOOKUP(B789,[0]!all_data,20)</f>
        <v>0.87439708910388392</v>
      </c>
    </row>
    <row r="798" spans="1:3" x14ac:dyDescent="0.3">
      <c r="A798" t="s">
        <v>73</v>
      </c>
      <c r="C798">
        <f>VLOOKUP(B789,[0]!all_data,21)</f>
        <v>1.6716926707748787</v>
      </c>
    </row>
    <row r="799" spans="1:3" x14ac:dyDescent="0.3">
      <c r="A799" t="s">
        <v>77</v>
      </c>
      <c r="C799">
        <f>VLOOKUP(B789,[0]!all_data,41)</f>
        <v>0</v>
      </c>
    </row>
    <row r="800" spans="1:3" x14ac:dyDescent="0.3">
      <c r="A800" t="s">
        <v>24</v>
      </c>
      <c r="C800">
        <f>VLOOKUP(B789,[0]!all_data,23)</f>
        <v>1.1659136807478503</v>
      </c>
    </row>
    <row r="801" spans="1:3" x14ac:dyDescent="0.3">
      <c r="A801" t="s">
        <v>25</v>
      </c>
      <c r="C801">
        <f>VLOOKUP(B789,[0]!all_data,24)</f>
        <v>0</v>
      </c>
    </row>
    <row r="802" spans="1:3" x14ac:dyDescent="0.3">
      <c r="A802" t="s">
        <v>23</v>
      </c>
      <c r="C802">
        <f>VLOOKUP(B789,[0]!all_data,25)</f>
        <v>0</v>
      </c>
    </row>
    <row r="803" spans="1:3" x14ac:dyDescent="0.3">
      <c r="A803" t="s">
        <v>125</v>
      </c>
      <c r="C803">
        <f>VLOOKUP(B789,[0]!all_data,19)</f>
        <v>3.8804811796662787E-3</v>
      </c>
    </row>
    <row r="804" spans="1:3" x14ac:dyDescent="0.3">
      <c r="A804" t="s">
        <v>108</v>
      </c>
      <c r="C804">
        <f>VLOOKUP(B789,[0]!all_data,26)</f>
        <v>8.0577291528640752E-3</v>
      </c>
    </row>
    <row r="805" spans="1:3" x14ac:dyDescent="0.3">
      <c r="A805" t="s">
        <v>109</v>
      </c>
      <c r="C805">
        <f>VLOOKUP(B789,[0]!all_data,27)</f>
        <v>9.2843749431104489E-3</v>
      </c>
    </row>
    <row r="806" spans="1:3" x14ac:dyDescent="0.3">
      <c r="A806" t="s">
        <v>11</v>
      </c>
      <c r="C806">
        <f>VLOOKUP(B789,[0]!all_data,28)</f>
        <v>0</v>
      </c>
    </row>
    <row r="807" spans="1:3" x14ac:dyDescent="0.3">
      <c r="A807" t="s">
        <v>54</v>
      </c>
      <c r="C807">
        <f>VLOOKUP(B789,[0]!all_data,29)</f>
        <v>0.26962252846015577</v>
      </c>
    </row>
    <row r="808" spans="1:3" x14ac:dyDescent="0.3">
      <c r="A808" t="s">
        <v>55</v>
      </c>
      <c r="C808">
        <f>VLOOKUP(B789,[0]!all_data,30)</f>
        <v>1.2635569127092765E-3</v>
      </c>
    </row>
    <row r="809" spans="1:3" x14ac:dyDescent="0.3">
      <c r="A809" t="s">
        <v>67</v>
      </c>
      <c r="C809">
        <f>VLOOKUP(B789,[0]!all_data,33)</f>
        <v>0</v>
      </c>
    </row>
    <row r="810" spans="1:3" x14ac:dyDescent="0.3">
      <c r="A810" t="s">
        <v>16</v>
      </c>
      <c r="C810">
        <f>VLOOKUP(B789,[0]!all_data,37)</f>
        <v>0</v>
      </c>
    </row>
    <row r="811" spans="1:3" x14ac:dyDescent="0.3">
      <c r="A811" t="s">
        <v>17</v>
      </c>
      <c r="C811">
        <f>VLOOKUP(B789,[0]!all_data,38)</f>
        <v>0</v>
      </c>
    </row>
    <row r="812" spans="1:3" x14ac:dyDescent="0.3">
      <c r="A812" t="s">
        <v>18</v>
      </c>
      <c r="C812">
        <f>VLOOKUP(B789,[0]!all_data,39)</f>
        <v>0</v>
      </c>
    </row>
    <row r="813" spans="1:3" x14ac:dyDescent="0.3">
      <c r="A813" t="s">
        <v>21</v>
      </c>
      <c r="B813">
        <f>B789+1</f>
        <v>34</v>
      </c>
      <c r="C813" t="str">
        <f>CONCATENATE(VLOOKUP(B813,[0]!all_data,2),"_",VLOOKUP(B813,[0]!all_data,3),"_",VLOOKUP(B813,[0]!all_data,4))</f>
        <v>A2_14_320543</v>
      </c>
    </row>
    <row r="814" spans="1:3" x14ac:dyDescent="0.3">
      <c r="A814" t="s">
        <v>22</v>
      </c>
    </row>
    <row r="815" spans="1:3" x14ac:dyDescent="0.3">
      <c r="A815" t="s">
        <v>0</v>
      </c>
      <c r="C815">
        <f>VLOOKUP(B813,[0]!all_data,13)</f>
        <v>7.89</v>
      </c>
    </row>
    <row r="816" spans="1:3" x14ac:dyDescent="0.3">
      <c r="A816" t="s">
        <v>57</v>
      </c>
      <c r="C816">
        <f>VLOOKUP(B813,[0]!all_data,14)</f>
        <v>10</v>
      </c>
    </row>
    <row r="817" spans="1:3" x14ac:dyDescent="0.3">
      <c r="A817" t="s">
        <v>2</v>
      </c>
      <c r="C817">
        <f>VLOOKUP(B813,[0]!all_data,15)</f>
        <v>0.3436426116838488</v>
      </c>
    </row>
    <row r="818" spans="1:3" x14ac:dyDescent="0.3">
      <c r="A818" t="s">
        <v>3</v>
      </c>
      <c r="C818">
        <f>VLOOKUP(B813,[0]!all_data,16)</f>
        <v>4.8595836104148547E-2</v>
      </c>
    </row>
    <row r="819" spans="1:3" x14ac:dyDescent="0.3">
      <c r="A819" t="s">
        <v>4</v>
      </c>
      <c r="C819">
        <f>VLOOKUP(B813,[0]!all_data,17)</f>
        <v>9.8745114174038265E-2</v>
      </c>
    </row>
    <row r="820" spans="1:3" x14ac:dyDescent="0.3">
      <c r="A820" t="s">
        <v>5</v>
      </c>
      <c r="C820">
        <f>VLOOKUP(B813,[0]!all_data,18)</f>
        <v>0.89824841558960022</v>
      </c>
    </row>
    <row r="821" spans="1:3" x14ac:dyDescent="0.3">
      <c r="A821" t="s">
        <v>7</v>
      </c>
      <c r="C821">
        <f>VLOOKUP(B813,[0]!all_data,20)</f>
        <v>0.4513017234084562</v>
      </c>
    </row>
    <row r="822" spans="1:3" x14ac:dyDescent="0.3">
      <c r="A822" t="s">
        <v>73</v>
      </c>
      <c r="C822">
        <f>VLOOKUP(B813,[0]!all_data,21)</f>
        <v>1.6225252392814999</v>
      </c>
    </row>
    <row r="823" spans="1:3" x14ac:dyDescent="0.3">
      <c r="A823" t="s">
        <v>77</v>
      </c>
      <c r="C823">
        <f>VLOOKUP(B813,[0]!all_data,41)</f>
        <v>0</v>
      </c>
    </row>
    <row r="824" spans="1:3" x14ac:dyDescent="0.3">
      <c r="A824" t="s">
        <v>24</v>
      </c>
      <c r="C824">
        <f>VLOOKUP(B813,[0]!all_data,23)</f>
        <v>0.2186088151402219</v>
      </c>
    </row>
    <row r="825" spans="1:3" x14ac:dyDescent="0.3">
      <c r="A825" t="s">
        <v>25</v>
      </c>
      <c r="C825">
        <f>VLOOKUP(B813,[0]!all_data,24)</f>
        <v>0</v>
      </c>
    </row>
    <row r="826" spans="1:3" x14ac:dyDescent="0.3">
      <c r="A826" t="s">
        <v>23</v>
      </c>
      <c r="C826">
        <f>VLOOKUP(B813,[0]!all_data,25)</f>
        <v>0</v>
      </c>
    </row>
    <row r="827" spans="1:3" x14ac:dyDescent="0.3">
      <c r="A827" t="s">
        <v>125</v>
      </c>
      <c r="C827">
        <f>VLOOKUP(B813,[0]!all_data,19)</f>
        <v>3.8804811796662787E-3</v>
      </c>
    </row>
    <row r="828" spans="1:3" x14ac:dyDescent="0.3">
      <c r="A828" t="s">
        <v>108</v>
      </c>
      <c r="C828">
        <f>VLOOKUP(B813,[0]!all_data,26)</f>
        <v>1.7189822192776691E-2</v>
      </c>
    </row>
    <row r="829" spans="1:3" x14ac:dyDescent="0.3">
      <c r="A829" t="s">
        <v>109</v>
      </c>
      <c r="C829">
        <f>VLOOKUP(B813,[0]!all_data,27)</f>
        <v>2.7306985126795435E-3</v>
      </c>
    </row>
    <row r="830" spans="1:3" x14ac:dyDescent="0.3">
      <c r="A830" t="s">
        <v>11</v>
      </c>
      <c r="C830">
        <f>VLOOKUP(B813,[0]!all_data,28)</f>
        <v>0</v>
      </c>
    </row>
    <row r="831" spans="1:3" x14ac:dyDescent="0.3">
      <c r="A831" t="s">
        <v>54</v>
      </c>
      <c r="C831">
        <f>VLOOKUP(B813,[0]!all_data,29)</f>
        <v>0.22468544038346314</v>
      </c>
    </row>
    <row r="832" spans="1:3" x14ac:dyDescent="0.3">
      <c r="A832" t="s">
        <v>55</v>
      </c>
      <c r="C832">
        <f>VLOOKUP(B813,[0]!all_data,30)</f>
        <v>1.2635569127092765E-3</v>
      </c>
    </row>
    <row r="833" spans="1:3" x14ac:dyDescent="0.3">
      <c r="A833" t="s">
        <v>67</v>
      </c>
      <c r="C833">
        <f>VLOOKUP(B813,[0]!all_data,33)</f>
        <v>0</v>
      </c>
    </row>
    <row r="834" spans="1:3" x14ac:dyDescent="0.3">
      <c r="A834" t="s">
        <v>16</v>
      </c>
      <c r="C834">
        <f>VLOOKUP(B813,[0]!all_data,37)</f>
        <v>0</v>
      </c>
    </row>
    <row r="835" spans="1:3" x14ac:dyDescent="0.3">
      <c r="A835" t="s">
        <v>17</v>
      </c>
      <c r="C835">
        <f>VLOOKUP(B813,[0]!all_data,38)</f>
        <v>0</v>
      </c>
    </row>
    <row r="836" spans="1:3" x14ac:dyDescent="0.3">
      <c r="A836" t="s">
        <v>18</v>
      </c>
      <c r="C836">
        <f>VLOOKUP(B813,[0]!all_data,39)</f>
        <v>0</v>
      </c>
    </row>
    <row r="837" spans="1:3" x14ac:dyDescent="0.3">
      <c r="A837" t="s">
        <v>21</v>
      </c>
      <c r="B837">
        <f>B813+1</f>
        <v>35</v>
      </c>
      <c r="C837" t="str">
        <f>CONCATENATE(VLOOKUP(B837,[0]!all_data,2),"_",VLOOKUP(B837,[0]!all_data,3),"_",VLOOKUP(B837,[0]!all_data,4))</f>
        <v>A2_15_320543</v>
      </c>
    </row>
    <row r="838" spans="1:3" x14ac:dyDescent="0.3">
      <c r="A838" t="s">
        <v>22</v>
      </c>
    </row>
    <row r="839" spans="1:3" x14ac:dyDescent="0.3">
      <c r="A839" t="s">
        <v>0</v>
      </c>
      <c r="C839">
        <f>VLOOKUP(B837,[0]!all_data,13)</f>
        <v>6.58</v>
      </c>
    </row>
    <row r="840" spans="1:3" x14ac:dyDescent="0.3">
      <c r="A840" t="s">
        <v>57</v>
      </c>
      <c r="C840">
        <f>VLOOKUP(B837,[0]!all_data,14)</f>
        <v>10</v>
      </c>
    </row>
    <row r="841" spans="1:3" x14ac:dyDescent="0.3">
      <c r="A841" t="s">
        <v>2</v>
      </c>
      <c r="C841">
        <f>VLOOKUP(B837,[0]!all_data,15)</f>
        <v>0.43499064770107443</v>
      </c>
    </row>
    <row r="842" spans="1:3" x14ac:dyDescent="0.3">
      <c r="A842" t="s">
        <v>3</v>
      </c>
      <c r="C842">
        <f>VLOOKUP(B837,[0]!all_data,16)</f>
        <v>2.5576755844288711E-2</v>
      </c>
    </row>
    <row r="843" spans="1:3" x14ac:dyDescent="0.3">
      <c r="A843" t="s">
        <v>4</v>
      </c>
      <c r="C843">
        <f>VLOOKUP(B837,[0]!all_data,17)</f>
        <v>8.2287595145031894E-2</v>
      </c>
    </row>
    <row r="844" spans="1:3" x14ac:dyDescent="0.3">
      <c r="A844" t="s">
        <v>5</v>
      </c>
      <c r="C844">
        <f>VLOOKUP(B837,[0]!all_data,18)</f>
        <v>0.39922151803982231</v>
      </c>
    </row>
    <row r="845" spans="1:3" x14ac:dyDescent="0.3">
      <c r="A845" t="s">
        <v>7</v>
      </c>
      <c r="C845">
        <f>VLOOKUP(B837,[0]!all_data,20)</f>
        <v>0.42309536569542772</v>
      </c>
    </row>
    <row r="846" spans="1:3" x14ac:dyDescent="0.3">
      <c r="A846" t="s">
        <v>73</v>
      </c>
      <c r="C846">
        <f>VLOOKUP(B837,[0]!all_data,21)</f>
        <v>0.32778287662252525</v>
      </c>
    </row>
    <row r="847" spans="1:3" x14ac:dyDescent="0.3">
      <c r="A847" t="s">
        <v>77</v>
      </c>
      <c r="C847">
        <f>VLOOKUP(B837,[0]!all_data,41)</f>
        <v>0</v>
      </c>
    </row>
    <row r="848" spans="1:3" x14ac:dyDescent="0.3">
      <c r="A848" t="s">
        <v>24</v>
      </c>
      <c r="C848">
        <f>VLOOKUP(B837,[0]!all_data,23)</f>
        <v>0.32270825092127997</v>
      </c>
    </row>
    <row r="849" spans="1:3" x14ac:dyDescent="0.3">
      <c r="A849" t="s">
        <v>25</v>
      </c>
      <c r="C849">
        <f>VLOOKUP(B837,[0]!all_data,24)</f>
        <v>0.1338623314624863</v>
      </c>
    </row>
    <row r="850" spans="1:3" x14ac:dyDescent="0.3">
      <c r="A850" t="s">
        <v>23</v>
      </c>
      <c r="C850">
        <f>VLOOKUP(B837,[0]!all_data,25)</f>
        <v>0</v>
      </c>
    </row>
    <row r="851" spans="1:3" x14ac:dyDescent="0.3">
      <c r="A851" t="s">
        <v>125</v>
      </c>
      <c r="C851">
        <f>VLOOKUP(B837,[0]!all_data,19)</f>
        <v>2.7717722711901988E-3</v>
      </c>
    </row>
    <row r="852" spans="1:3" x14ac:dyDescent="0.3">
      <c r="A852" t="s">
        <v>108</v>
      </c>
      <c r="C852">
        <f>VLOOKUP(B837,[0]!all_data,26)</f>
        <v>8.9530323920711946E-4</v>
      </c>
    </row>
    <row r="853" spans="1:3" x14ac:dyDescent="0.3">
      <c r="A853" t="s">
        <v>109</v>
      </c>
      <c r="C853">
        <f>VLOOKUP(B837,[0]!all_data,27)</f>
        <v>0</v>
      </c>
    </row>
    <row r="854" spans="1:3" x14ac:dyDescent="0.3">
      <c r="A854" t="s">
        <v>11</v>
      </c>
      <c r="C854">
        <f>VLOOKUP(B837,[0]!all_data,28)</f>
        <v>0</v>
      </c>
    </row>
    <row r="855" spans="1:3" x14ac:dyDescent="0.3">
      <c r="A855" t="s">
        <v>54</v>
      </c>
      <c r="C855">
        <f>VLOOKUP(B837,[0]!all_data,29)</f>
        <v>0.26629385526928967</v>
      </c>
    </row>
    <row r="856" spans="1:3" x14ac:dyDescent="0.3">
      <c r="A856" t="s">
        <v>55</v>
      </c>
      <c r="C856">
        <f>VLOOKUP(B837,[0]!all_data,30)</f>
        <v>2.2112245972412338E-3</v>
      </c>
    </row>
    <row r="857" spans="1:3" x14ac:dyDescent="0.3">
      <c r="A857" t="s">
        <v>67</v>
      </c>
      <c r="C857">
        <f>VLOOKUP(B837,[0]!all_data,33)</f>
        <v>0</v>
      </c>
    </row>
    <row r="858" spans="1:3" x14ac:dyDescent="0.3">
      <c r="A858" t="s">
        <v>16</v>
      </c>
      <c r="C858">
        <f>VLOOKUP(B837,[0]!all_data,37)</f>
        <v>0</v>
      </c>
    </row>
    <row r="859" spans="1:3" x14ac:dyDescent="0.3">
      <c r="A859" t="s">
        <v>17</v>
      </c>
      <c r="C859">
        <f>VLOOKUP(B837,[0]!all_data,38)</f>
        <v>0</v>
      </c>
    </row>
    <row r="860" spans="1:3" x14ac:dyDescent="0.3">
      <c r="A860" t="s">
        <v>18</v>
      </c>
      <c r="C860">
        <f>VLOOKUP(B837,[0]!all_data,39)</f>
        <v>0</v>
      </c>
    </row>
    <row r="861" spans="1:3" x14ac:dyDescent="0.3">
      <c r="A861" t="s">
        <v>21</v>
      </c>
      <c r="B861">
        <f>B837+1</f>
        <v>36</v>
      </c>
      <c r="C861" t="str">
        <f>CONCATENATE(VLOOKUP(B861,[0]!all_data,2),"_",VLOOKUP(B861,[0]!all_data,3),"_",VLOOKUP(B861,[0]!all_data,4))</f>
        <v>A2_16_320543</v>
      </c>
    </row>
    <row r="862" spans="1:3" x14ac:dyDescent="0.3">
      <c r="A862" t="s">
        <v>22</v>
      </c>
    </row>
    <row r="863" spans="1:3" x14ac:dyDescent="0.3">
      <c r="A863" t="s">
        <v>0</v>
      </c>
      <c r="C863">
        <f>VLOOKUP(B861,[0]!all_data,13)</f>
        <v>6.23</v>
      </c>
    </row>
    <row r="864" spans="1:3" x14ac:dyDescent="0.3">
      <c r="A864" t="s">
        <v>57</v>
      </c>
      <c r="C864">
        <f>VLOOKUP(B861,[0]!all_data,14)</f>
        <v>10</v>
      </c>
    </row>
    <row r="865" spans="1:3" x14ac:dyDescent="0.3">
      <c r="A865" t="s">
        <v>2</v>
      </c>
      <c r="C865">
        <f>VLOOKUP(B861,[0]!all_data,15)</f>
        <v>0.43064074122406371</v>
      </c>
    </row>
    <row r="866" spans="1:3" x14ac:dyDescent="0.3">
      <c r="A866" t="s">
        <v>3</v>
      </c>
      <c r="C866">
        <f>VLOOKUP(B861,[0]!all_data,16)</f>
        <v>2.5576755844288711E-2</v>
      </c>
    </row>
    <row r="867" spans="1:3" x14ac:dyDescent="0.3">
      <c r="A867" t="s">
        <v>4</v>
      </c>
      <c r="C867">
        <f>VLOOKUP(B861,[0]!all_data,17)</f>
        <v>7.8173215387780284E-2</v>
      </c>
    </row>
    <row r="868" spans="1:3" x14ac:dyDescent="0.3">
      <c r="A868" t="s">
        <v>5</v>
      </c>
      <c r="C868">
        <f>VLOOKUP(B861,[0]!all_data,18)</f>
        <v>0.27446479365237786</v>
      </c>
    </row>
    <row r="869" spans="1:3" x14ac:dyDescent="0.3">
      <c r="A869" t="s">
        <v>7</v>
      </c>
      <c r="C869">
        <f>VLOOKUP(B861,[0]!all_data,20)</f>
        <v>0.33847629255634215</v>
      </c>
    </row>
    <row r="870" spans="1:3" x14ac:dyDescent="0.3">
      <c r="A870" t="s">
        <v>73</v>
      </c>
      <c r="C870">
        <f>VLOOKUP(B861,[0]!all_data,21)</f>
        <v>0.22944801363576767</v>
      </c>
    </row>
    <row r="871" spans="1:3" x14ac:dyDescent="0.3">
      <c r="A871" t="s">
        <v>77</v>
      </c>
      <c r="C871">
        <f>VLOOKUP(B861,[0]!all_data,41)</f>
        <v>0</v>
      </c>
    </row>
    <row r="872" spans="1:3" x14ac:dyDescent="0.3">
      <c r="A872" t="s">
        <v>24</v>
      </c>
      <c r="C872">
        <f>VLOOKUP(B861,[0]!all_data,23)</f>
        <v>0.32270825092127997</v>
      </c>
    </row>
    <row r="873" spans="1:3" x14ac:dyDescent="0.3">
      <c r="A873" t="s">
        <v>25</v>
      </c>
      <c r="C873">
        <f>VLOOKUP(B861,[0]!all_data,24)</f>
        <v>9.6767950454809376E-2</v>
      </c>
    </row>
    <row r="874" spans="1:3" x14ac:dyDescent="0.3">
      <c r="A874" t="s">
        <v>23</v>
      </c>
      <c r="C874">
        <f>VLOOKUP(B861,[0]!all_data,25)</f>
        <v>0</v>
      </c>
    </row>
    <row r="875" spans="1:3" x14ac:dyDescent="0.3">
      <c r="A875" t="s">
        <v>125</v>
      </c>
      <c r="C875">
        <f>VLOOKUP(B861,[0]!all_data,19)</f>
        <v>2.7717722711901988E-3</v>
      </c>
    </row>
    <row r="876" spans="1:3" x14ac:dyDescent="0.3">
      <c r="A876" t="s">
        <v>108</v>
      </c>
      <c r="C876">
        <f>VLOOKUP(B861,[0]!all_data,26)</f>
        <v>1.7906064784142388E-4</v>
      </c>
    </row>
    <row r="877" spans="1:3" x14ac:dyDescent="0.3">
      <c r="A877" t="s">
        <v>109</v>
      </c>
      <c r="C877">
        <f>VLOOKUP(B861,[0]!all_data,27)</f>
        <v>0</v>
      </c>
    </row>
    <row r="878" spans="1:3" x14ac:dyDescent="0.3">
      <c r="A878" t="s">
        <v>11</v>
      </c>
      <c r="C878">
        <f>VLOOKUP(B861,[0]!all_data,28)</f>
        <v>0</v>
      </c>
    </row>
    <row r="879" spans="1:3" x14ac:dyDescent="0.3">
      <c r="A879" t="s">
        <v>54</v>
      </c>
      <c r="C879">
        <f>VLOOKUP(B861,[0]!all_data,29)</f>
        <v>0.28793023100991944</v>
      </c>
    </row>
    <row r="880" spans="1:3" x14ac:dyDescent="0.3">
      <c r="A880" t="s">
        <v>55</v>
      </c>
      <c r="C880">
        <f>VLOOKUP(B861,[0]!all_data,30)</f>
        <v>2.0006317784563546E-3</v>
      </c>
    </row>
    <row r="881" spans="1:3" x14ac:dyDescent="0.3">
      <c r="A881" t="s">
        <v>67</v>
      </c>
      <c r="C881">
        <f>VLOOKUP(B861,[0]!all_data,33)</f>
        <v>0</v>
      </c>
    </row>
    <row r="882" spans="1:3" x14ac:dyDescent="0.3">
      <c r="A882" t="s">
        <v>16</v>
      </c>
      <c r="C882">
        <f>VLOOKUP(B861,[0]!all_data,37)</f>
        <v>0</v>
      </c>
    </row>
    <row r="883" spans="1:3" x14ac:dyDescent="0.3">
      <c r="A883" t="s">
        <v>17</v>
      </c>
      <c r="C883">
        <f>VLOOKUP(B861,[0]!all_data,38)</f>
        <v>0</v>
      </c>
    </row>
    <row r="884" spans="1:3" x14ac:dyDescent="0.3">
      <c r="A884" t="s">
        <v>18</v>
      </c>
      <c r="C884">
        <f>VLOOKUP(B861,[0]!all_data,39)</f>
        <v>0</v>
      </c>
    </row>
    <row r="885" spans="1:3" x14ac:dyDescent="0.3">
      <c r="A885" t="s">
        <v>21</v>
      </c>
      <c r="B885">
        <f>B861+1</f>
        <v>37</v>
      </c>
      <c r="C885" t="str">
        <f>CONCATENATE(VLOOKUP(B885,[0]!all_data,2),"_",VLOOKUP(B885,[0]!all_data,3),"_",VLOOKUP(B885,[0]!all_data,4))</f>
        <v>A2_17_320543</v>
      </c>
    </row>
    <row r="886" spans="1:3" x14ac:dyDescent="0.3">
      <c r="A886" t="s">
        <v>22</v>
      </c>
    </row>
    <row r="887" spans="1:3" x14ac:dyDescent="0.3">
      <c r="A887" t="s">
        <v>0</v>
      </c>
      <c r="C887">
        <f>VLOOKUP(B885,[0]!all_data,13)</f>
        <v>6.13</v>
      </c>
    </row>
    <row r="888" spans="1:3" x14ac:dyDescent="0.3">
      <c r="A888" t="s">
        <v>57</v>
      </c>
      <c r="C888">
        <f>VLOOKUP(B885,[0]!all_data,14)</f>
        <v>10</v>
      </c>
    </row>
    <row r="889" spans="1:3" x14ac:dyDescent="0.3">
      <c r="A889" t="s">
        <v>2</v>
      </c>
      <c r="C889">
        <f>VLOOKUP(B885,[0]!all_data,15)</f>
        <v>0.47848971247118183</v>
      </c>
    </row>
    <row r="890" spans="1:3" x14ac:dyDescent="0.3">
      <c r="A890" t="s">
        <v>3</v>
      </c>
      <c r="C890">
        <f>VLOOKUP(B885,[0]!all_data,16)</f>
        <v>2.8134431428717584E-2</v>
      </c>
    </row>
    <row r="891" spans="1:3" x14ac:dyDescent="0.3">
      <c r="A891" t="s">
        <v>4</v>
      </c>
      <c r="C891">
        <f>VLOOKUP(B885,[0]!all_data,17)</f>
        <v>6.583007611602551E-2</v>
      </c>
    </row>
    <row r="892" spans="1:3" x14ac:dyDescent="0.3">
      <c r="A892" t="s">
        <v>5</v>
      </c>
      <c r="C892">
        <f>VLOOKUP(B885,[0]!all_data,18)</f>
        <v>0.23953291082389339</v>
      </c>
    </row>
    <row r="893" spans="1:3" x14ac:dyDescent="0.3">
      <c r="A893" t="s">
        <v>7</v>
      </c>
      <c r="C893">
        <f>VLOOKUP(B885,[0]!all_data,20)</f>
        <v>0.36668265026937069</v>
      </c>
    </row>
    <row r="894" spans="1:3" x14ac:dyDescent="0.3">
      <c r="A894" t="s">
        <v>73</v>
      </c>
      <c r="C894">
        <f>VLOOKUP(B885,[0]!all_data,21)</f>
        <v>0.21305886980464142</v>
      </c>
    </row>
    <row r="895" spans="1:3" x14ac:dyDescent="0.3">
      <c r="A895" t="s">
        <v>77</v>
      </c>
      <c r="C895">
        <f>VLOOKUP(B885,[0]!all_data,41)</f>
        <v>0</v>
      </c>
    </row>
    <row r="896" spans="1:3" x14ac:dyDescent="0.3">
      <c r="A896" t="s">
        <v>24</v>
      </c>
      <c r="C896">
        <f>VLOOKUP(B885,[0]!all_data,23)</f>
        <v>0.31229830734317415</v>
      </c>
    </row>
    <row r="897" spans="1:3" x14ac:dyDescent="0.3">
      <c r="A897" t="s">
        <v>25</v>
      </c>
      <c r="C897">
        <f>VLOOKUP(B885,[0]!all_data,24)</f>
        <v>8.0639958712341142E-2</v>
      </c>
    </row>
    <row r="898" spans="1:3" x14ac:dyDescent="0.3">
      <c r="A898" t="s">
        <v>23</v>
      </c>
      <c r="C898">
        <f>VLOOKUP(B885,[0]!all_data,25)</f>
        <v>0</v>
      </c>
    </row>
    <row r="899" spans="1:3" x14ac:dyDescent="0.3">
      <c r="A899" t="s">
        <v>125</v>
      </c>
      <c r="C899">
        <f>VLOOKUP(B885,[0]!all_data,19)</f>
        <v>2.7717722711901988E-3</v>
      </c>
    </row>
    <row r="900" spans="1:3" x14ac:dyDescent="0.3">
      <c r="A900" t="s">
        <v>108</v>
      </c>
      <c r="C900">
        <f>VLOOKUP(B885,[0]!all_data,26)</f>
        <v>2.1487277740970864E-3</v>
      </c>
    </row>
    <row r="901" spans="1:3" x14ac:dyDescent="0.3">
      <c r="A901" t="s">
        <v>109</v>
      </c>
      <c r="C901">
        <f>VLOOKUP(B885,[0]!all_data,27)</f>
        <v>0</v>
      </c>
    </row>
    <row r="902" spans="1:3" x14ac:dyDescent="0.3">
      <c r="A902" t="s">
        <v>11</v>
      </c>
      <c r="C902">
        <f>VLOOKUP(B885,[0]!all_data,28)</f>
        <v>0</v>
      </c>
    </row>
    <row r="903" spans="1:3" x14ac:dyDescent="0.3">
      <c r="A903" t="s">
        <v>54</v>
      </c>
      <c r="C903">
        <f>VLOOKUP(B885,[0]!all_data,29)</f>
        <v>0.29458757739165164</v>
      </c>
    </row>
    <row r="904" spans="1:3" x14ac:dyDescent="0.3">
      <c r="A904" t="s">
        <v>55</v>
      </c>
      <c r="C904">
        <f>VLOOKUP(B885,[0]!all_data,30)</f>
        <v>1.6847425502790356E-3</v>
      </c>
    </row>
    <row r="905" spans="1:3" x14ac:dyDescent="0.3">
      <c r="A905" t="s">
        <v>67</v>
      </c>
      <c r="C905">
        <f>VLOOKUP(B885,[0]!all_data,33)</f>
        <v>0</v>
      </c>
    </row>
    <row r="906" spans="1:3" x14ac:dyDescent="0.3">
      <c r="A906" t="s">
        <v>16</v>
      </c>
      <c r="C906">
        <f>VLOOKUP(B885,[0]!all_data,37)</f>
        <v>0</v>
      </c>
    </row>
    <row r="907" spans="1:3" x14ac:dyDescent="0.3">
      <c r="A907" t="s">
        <v>17</v>
      </c>
      <c r="C907">
        <f>VLOOKUP(B885,[0]!all_data,38)</f>
        <v>0</v>
      </c>
    </row>
    <row r="908" spans="1:3" x14ac:dyDescent="0.3">
      <c r="A908" t="s">
        <v>18</v>
      </c>
      <c r="C908">
        <f>VLOOKUP(B885,[0]!all_data,39)</f>
        <v>0</v>
      </c>
    </row>
    <row r="909" spans="1:3" x14ac:dyDescent="0.3">
      <c r="A909" t="s">
        <v>21</v>
      </c>
      <c r="B909">
        <f>B885+1</f>
        <v>38</v>
      </c>
      <c r="C909" t="str">
        <f>CONCATENATE(VLOOKUP(B909,[0]!all_data,2),"_",VLOOKUP(B909,[0]!all_data,3),"_",VLOOKUP(B909,[0]!all_data,4))</f>
        <v>A2_18_320543</v>
      </c>
    </row>
    <row r="910" spans="1:3" x14ac:dyDescent="0.3">
      <c r="A910" t="s">
        <v>22</v>
      </c>
    </row>
    <row r="911" spans="1:3" x14ac:dyDescent="0.3">
      <c r="A911" t="s">
        <v>0</v>
      </c>
      <c r="C911">
        <f>VLOOKUP(B909,[0]!all_data,13)</f>
        <v>6.23</v>
      </c>
    </row>
    <row r="912" spans="1:3" x14ac:dyDescent="0.3">
      <c r="A912" t="s">
        <v>57</v>
      </c>
      <c r="C912">
        <f>VLOOKUP(B909,[0]!all_data,14)</f>
        <v>10</v>
      </c>
    </row>
    <row r="913" spans="1:3" x14ac:dyDescent="0.3">
      <c r="A913" t="s">
        <v>2</v>
      </c>
      <c r="C913">
        <f>VLOOKUP(B909,[0]!all_data,15)</f>
        <v>0.40889120883900998</v>
      </c>
    </row>
    <row r="914" spans="1:3" x14ac:dyDescent="0.3">
      <c r="A914" t="s">
        <v>3</v>
      </c>
      <c r="C914">
        <f>VLOOKUP(B909,[0]!all_data,16)</f>
        <v>2.5576755844288711E-2</v>
      </c>
    </row>
    <row r="915" spans="1:3" x14ac:dyDescent="0.3">
      <c r="A915" t="s">
        <v>4</v>
      </c>
      <c r="C915">
        <f>VLOOKUP(B909,[0]!all_data,17)</f>
        <v>5.3486936844270729E-2</v>
      </c>
    </row>
    <row r="916" spans="1:3" x14ac:dyDescent="0.3">
      <c r="A916" t="s">
        <v>5</v>
      </c>
      <c r="C916">
        <f>VLOOKUP(B909,[0]!all_data,18)</f>
        <v>0.16966914516692447</v>
      </c>
    </row>
    <row r="917" spans="1:3" x14ac:dyDescent="0.3">
      <c r="A917" t="s">
        <v>7</v>
      </c>
      <c r="C917">
        <f>VLOOKUP(B909,[0]!all_data,20)</f>
        <v>0.31026993484331367</v>
      </c>
    </row>
    <row r="918" spans="1:3" x14ac:dyDescent="0.3">
      <c r="A918" t="s">
        <v>73</v>
      </c>
      <c r="C918">
        <f>VLOOKUP(B909,[0]!all_data,21)</f>
        <v>0.14750229448013635</v>
      </c>
    </row>
    <row r="919" spans="1:3" x14ac:dyDescent="0.3">
      <c r="A919" t="s">
        <v>77</v>
      </c>
      <c r="C919">
        <f>VLOOKUP(B909,[0]!all_data,41)</f>
        <v>0</v>
      </c>
    </row>
    <row r="920" spans="1:3" x14ac:dyDescent="0.3">
      <c r="A920" t="s">
        <v>24</v>
      </c>
      <c r="C920">
        <f>VLOOKUP(B909,[0]!all_data,23)</f>
        <v>0.2186088151402219</v>
      </c>
    </row>
    <row r="921" spans="1:3" x14ac:dyDescent="0.3">
      <c r="A921" t="s">
        <v>25</v>
      </c>
      <c r="C921">
        <f>VLOOKUP(B909,[0]!all_data,24)</f>
        <v>7.0963163666860216E-2</v>
      </c>
    </row>
    <row r="922" spans="1:3" x14ac:dyDescent="0.3">
      <c r="A922" t="s">
        <v>23</v>
      </c>
      <c r="C922">
        <f>VLOOKUP(B909,[0]!all_data,25)</f>
        <v>0</v>
      </c>
    </row>
    <row r="923" spans="1:3" x14ac:dyDescent="0.3">
      <c r="A923" t="s">
        <v>125</v>
      </c>
      <c r="C923">
        <f>VLOOKUP(B909,[0]!all_data,19)</f>
        <v>2.7717722711901988E-3</v>
      </c>
    </row>
    <row r="924" spans="1:3" x14ac:dyDescent="0.3">
      <c r="A924" t="s">
        <v>108</v>
      </c>
      <c r="C924">
        <f>VLOOKUP(B909,[0]!all_data,26)</f>
        <v>1.4324851827313911E-3</v>
      </c>
    </row>
    <row r="925" spans="1:3" x14ac:dyDescent="0.3">
      <c r="A925" t="s">
        <v>109</v>
      </c>
      <c r="C925">
        <f>VLOOKUP(B909,[0]!all_data,27)</f>
        <v>0</v>
      </c>
    </row>
    <row r="926" spans="1:3" x14ac:dyDescent="0.3">
      <c r="A926" t="s">
        <v>11</v>
      </c>
      <c r="C926">
        <f>VLOOKUP(B909,[0]!all_data,28)</f>
        <v>0</v>
      </c>
    </row>
    <row r="927" spans="1:3" x14ac:dyDescent="0.3">
      <c r="A927" t="s">
        <v>54</v>
      </c>
      <c r="C927">
        <f>VLOOKUP(B909,[0]!all_data,29)</f>
        <v>0.29458757739165164</v>
      </c>
    </row>
    <row r="928" spans="1:3" x14ac:dyDescent="0.3">
      <c r="A928" t="s">
        <v>55</v>
      </c>
      <c r="C928">
        <f>VLOOKUP(B909,[0]!all_data,30)</f>
        <v>2.2112245972412338E-3</v>
      </c>
    </row>
    <row r="929" spans="1:3" x14ac:dyDescent="0.3">
      <c r="A929" t="s">
        <v>67</v>
      </c>
      <c r="C929">
        <f>VLOOKUP(B909,[0]!all_data,33)</f>
        <v>0</v>
      </c>
    </row>
    <row r="930" spans="1:3" x14ac:dyDescent="0.3">
      <c r="A930" t="s">
        <v>16</v>
      </c>
      <c r="C930">
        <f>VLOOKUP(B909,[0]!all_data,37)</f>
        <v>0</v>
      </c>
    </row>
    <row r="931" spans="1:3" x14ac:dyDescent="0.3">
      <c r="A931" t="s">
        <v>17</v>
      </c>
      <c r="C931">
        <f>VLOOKUP(B909,[0]!all_data,38)</f>
        <v>0</v>
      </c>
    </row>
    <row r="932" spans="1:3" x14ac:dyDescent="0.3">
      <c r="A932" t="s">
        <v>18</v>
      </c>
      <c r="C932">
        <f>VLOOKUP(B909,[0]!all_data,39)</f>
        <v>0</v>
      </c>
    </row>
    <row r="933" spans="1:3" x14ac:dyDescent="0.3">
      <c r="A933" t="s">
        <v>21</v>
      </c>
      <c r="B933">
        <f>B909+1</f>
        <v>39</v>
      </c>
      <c r="C933" t="str">
        <f>CONCATENATE(VLOOKUP(B933,[0]!all_data,2),"_",VLOOKUP(B933,[0]!all_data,3),"_",VLOOKUP(B933,[0]!all_data,4))</f>
        <v>A2_19_320543</v>
      </c>
    </row>
    <row r="934" spans="1:3" x14ac:dyDescent="0.3">
      <c r="A934" t="s">
        <v>22</v>
      </c>
    </row>
    <row r="935" spans="1:3" x14ac:dyDescent="0.3">
      <c r="A935" t="s">
        <v>0</v>
      </c>
      <c r="C935">
        <f>VLOOKUP(B933,[0]!all_data,13)</f>
        <v>5.98</v>
      </c>
    </row>
    <row r="936" spans="1:3" x14ac:dyDescent="0.3">
      <c r="A936" t="s">
        <v>57</v>
      </c>
      <c r="C936">
        <f>VLOOKUP(B933,[0]!all_data,14)</f>
        <v>10</v>
      </c>
    </row>
    <row r="937" spans="1:3" x14ac:dyDescent="0.3">
      <c r="A937" t="s">
        <v>2</v>
      </c>
      <c r="C937">
        <f>VLOOKUP(B933,[0]!all_data,15)</f>
        <v>0.43064074122406371</v>
      </c>
    </row>
    <row r="938" spans="1:3" x14ac:dyDescent="0.3">
      <c r="A938" t="s">
        <v>3</v>
      </c>
      <c r="C938">
        <f>VLOOKUP(B933,[0]!all_data,16)</f>
        <v>2.8134431428717584E-2</v>
      </c>
    </row>
    <row r="939" spans="1:3" x14ac:dyDescent="0.3">
      <c r="A939" t="s">
        <v>4</v>
      </c>
      <c r="C939">
        <f>VLOOKUP(B933,[0]!all_data,17)</f>
        <v>6.583007611602551E-2</v>
      </c>
    </row>
    <row r="940" spans="1:3" x14ac:dyDescent="0.3">
      <c r="A940" t="s">
        <v>5</v>
      </c>
      <c r="C940">
        <f>VLOOKUP(B933,[0]!all_data,18)</f>
        <v>0.2195718349219023</v>
      </c>
    </row>
    <row r="941" spans="1:3" x14ac:dyDescent="0.3">
      <c r="A941" t="s">
        <v>7</v>
      </c>
      <c r="C941">
        <f>VLOOKUP(B933,[0]!all_data,20)</f>
        <v>0.33847629255634215</v>
      </c>
    </row>
    <row r="942" spans="1:3" x14ac:dyDescent="0.3">
      <c r="A942" t="s">
        <v>73</v>
      </c>
      <c r="C942">
        <f>VLOOKUP(B933,[0]!all_data,21)</f>
        <v>0.14750229448013635</v>
      </c>
    </row>
    <row r="943" spans="1:3" x14ac:dyDescent="0.3">
      <c r="A943" t="s">
        <v>77</v>
      </c>
      <c r="C943">
        <f>VLOOKUP(B933,[0]!all_data,41)</f>
        <v>0</v>
      </c>
    </row>
    <row r="944" spans="1:3" x14ac:dyDescent="0.3">
      <c r="A944" t="s">
        <v>24</v>
      </c>
      <c r="C944">
        <f>VLOOKUP(B933,[0]!all_data,23)</f>
        <v>0.30188836376506833</v>
      </c>
    </row>
    <row r="945" spans="1:3" x14ac:dyDescent="0.3">
      <c r="A945" t="s">
        <v>25</v>
      </c>
      <c r="C945">
        <f>VLOOKUP(B933,[0]!all_data,24)</f>
        <v>7.2575962841107025E-2</v>
      </c>
    </row>
    <row r="946" spans="1:3" x14ac:dyDescent="0.3">
      <c r="A946" t="s">
        <v>23</v>
      </c>
      <c r="C946">
        <f>VLOOKUP(B933,[0]!all_data,25)</f>
        <v>0</v>
      </c>
    </row>
    <row r="947" spans="1:3" x14ac:dyDescent="0.3">
      <c r="A947" t="s">
        <v>125</v>
      </c>
      <c r="C947">
        <f>VLOOKUP(B933,[0]!all_data,19)</f>
        <v>2.2174178169521589E-3</v>
      </c>
    </row>
    <row r="948" spans="1:3" x14ac:dyDescent="0.3">
      <c r="A948" t="s">
        <v>108</v>
      </c>
      <c r="C948">
        <f>VLOOKUP(B933,[0]!all_data,26)</f>
        <v>1.2534245348899673E-3</v>
      </c>
    </row>
    <row r="949" spans="1:3" x14ac:dyDescent="0.3">
      <c r="A949" t="s">
        <v>109</v>
      </c>
      <c r="C949">
        <f>VLOOKUP(B933,[0]!all_data,27)</f>
        <v>0</v>
      </c>
    </row>
    <row r="950" spans="1:3" x14ac:dyDescent="0.3">
      <c r="A950" t="s">
        <v>11</v>
      </c>
      <c r="C950">
        <f>VLOOKUP(B933,[0]!all_data,28)</f>
        <v>0</v>
      </c>
    </row>
    <row r="951" spans="1:3" x14ac:dyDescent="0.3">
      <c r="A951" t="s">
        <v>54</v>
      </c>
      <c r="C951">
        <f>VLOOKUP(B933,[0]!all_data,29)</f>
        <v>0.30290926036881693</v>
      </c>
    </row>
    <row r="952" spans="1:3" x14ac:dyDescent="0.3">
      <c r="A952" t="s">
        <v>55</v>
      </c>
      <c r="C952">
        <f>VLOOKUP(B933,[0]!all_data,30)</f>
        <v>1.6847425502790356E-3</v>
      </c>
    </row>
    <row r="953" spans="1:3" x14ac:dyDescent="0.3">
      <c r="A953" t="s">
        <v>67</v>
      </c>
      <c r="C953">
        <f>VLOOKUP(B933,[0]!all_data,33)</f>
        <v>0</v>
      </c>
    </row>
    <row r="954" spans="1:3" x14ac:dyDescent="0.3">
      <c r="A954" t="s">
        <v>16</v>
      </c>
      <c r="C954">
        <f>VLOOKUP(B933,[0]!all_data,37)</f>
        <v>0</v>
      </c>
    </row>
    <row r="955" spans="1:3" x14ac:dyDescent="0.3">
      <c r="A955" t="s">
        <v>17</v>
      </c>
      <c r="C955">
        <f>VLOOKUP(B933,[0]!all_data,38)</f>
        <v>0</v>
      </c>
    </row>
    <row r="956" spans="1:3" x14ac:dyDescent="0.3">
      <c r="A956" t="s">
        <v>18</v>
      </c>
      <c r="C956">
        <f>VLOOKUP(B933,[0]!all_data,39)</f>
        <v>0</v>
      </c>
    </row>
    <row r="957" spans="1:3" x14ac:dyDescent="0.3">
      <c r="A957" t="s">
        <v>21</v>
      </c>
      <c r="B957">
        <f>B933+1</f>
        <v>40</v>
      </c>
      <c r="C957" t="str">
        <f>CONCATENATE(VLOOKUP(B957,[0]!all_data,2),"_",VLOOKUP(B957,[0]!all_data,3),"_",VLOOKUP(B957,[0]!all_data,4))</f>
        <v>A2_20_320543</v>
      </c>
    </row>
    <row r="958" spans="1:3" x14ac:dyDescent="0.3">
      <c r="A958" t="s">
        <v>22</v>
      </c>
    </row>
    <row r="959" spans="1:3" x14ac:dyDescent="0.3">
      <c r="A959" t="s">
        <v>0</v>
      </c>
      <c r="C959">
        <f>VLOOKUP(B957,[0]!all_data,13)</f>
        <v>5.72</v>
      </c>
    </row>
    <row r="960" spans="1:3" x14ac:dyDescent="0.3">
      <c r="A960" t="s">
        <v>57</v>
      </c>
      <c r="C960">
        <f>VLOOKUP(B957,[0]!all_data,14)</f>
        <v>10</v>
      </c>
    </row>
    <row r="961" spans="1:3" x14ac:dyDescent="0.3">
      <c r="A961" t="s">
        <v>2</v>
      </c>
      <c r="C961">
        <f>VLOOKUP(B957,[0]!all_data,15)</f>
        <v>0.43499064770107443</v>
      </c>
    </row>
    <row r="962" spans="1:3" x14ac:dyDescent="0.3">
      <c r="A962" t="s">
        <v>3</v>
      </c>
      <c r="C962">
        <f>VLOOKUP(B957,[0]!all_data,16)</f>
        <v>2.8134431428717584E-2</v>
      </c>
    </row>
    <row r="963" spans="1:3" x14ac:dyDescent="0.3">
      <c r="A963" t="s">
        <v>4</v>
      </c>
      <c r="C963">
        <f>VLOOKUP(B957,[0]!all_data,17)</f>
        <v>5.3486936844270729E-2</v>
      </c>
    </row>
    <row r="964" spans="1:3" x14ac:dyDescent="0.3">
      <c r="A964" t="s">
        <v>5</v>
      </c>
      <c r="C964">
        <f>VLOOKUP(B957,[0]!all_data,18)</f>
        <v>0.20460102799540891</v>
      </c>
    </row>
    <row r="965" spans="1:3" x14ac:dyDescent="0.3">
      <c r="A965" t="s">
        <v>7</v>
      </c>
      <c r="C965">
        <f>VLOOKUP(B957,[0]!all_data,20)</f>
        <v>0.33847629255634215</v>
      </c>
    </row>
    <row r="966" spans="1:3" x14ac:dyDescent="0.3">
      <c r="A966" t="s">
        <v>73</v>
      </c>
      <c r="C966">
        <f>VLOOKUP(B957,[0]!all_data,21)</f>
        <v>9.8334862986757574E-2</v>
      </c>
    </row>
    <row r="967" spans="1:3" x14ac:dyDescent="0.3">
      <c r="A967" t="s">
        <v>77</v>
      </c>
      <c r="C967">
        <f>VLOOKUP(B957,[0]!all_data,41)</f>
        <v>0</v>
      </c>
    </row>
    <row r="968" spans="1:3" x14ac:dyDescent="0.3">
      <c r="A968" t="s">
        <v>24</v>
      </c>
      <c r="C968">
        <f>VLOOKUP(B957,[0]!all_data,23)</f>
        <v>0.35393808165559737</v>
      </c>
    </row>
    <row r="969" spans="1:3" x14ac:dyDescent="0.3">
      <c r="A969" t="s">
        <v>25</v>
      </c>
      <c r="C969">
        <f>VLOOKUP(B957,[0]!all_data,24)</f>
        <v>0</v>
      </c>
    </row>
    <row r="970" spans="1:3" x14ac:dyDescent="0.3">
      <c r="A970" t="s">
        <v>23</v>
      </c>
      <c r="C970">
        <f>VLOOKUP(B957,[0]!all_data,25)</f>
        <v>0</v>
      </c>
    </row>
    <row r="971" spans="1:3" x14ac:dyDescent="0.3">
      <c r="A971" t="s">
        <v>125</v>
      </c>
      <c r="C971">
        <f>VLOOKUP(B957,[0]!all_data,19)</f>
        <v>1.6630633627141192E-3</v>
      </c>
    </row>
    <row r="972" spans="1:3" x14ac:dyDescent="0.3">
      <c r="A972" t="s">
        <v>108</v>
      </c>
      <c r="C972">
        <f>VLOOKUP(B957,[0]!all_data,26)</f>
        <v>1.19970634053754E-2</v>
      </c>
    </row>
    <row r="973" spans="1:3" x14ac:dyDescent="0.3">
      <c r="A973" t="s">
        <v>109</v>
      </c>
      <c r="C973">
        <f>VLOOKUP(B957,[0]!all_data,27)</f>
        <v>3.6409313502393914E-4</v>
      </c>
    </row>
    <row r="974" spans="1:3" x14ac:dyDescent="0.3">
      <c r="A974" t="s">
        <v>11</v>
      </c>
      <c r="C974">
        <f>VLOOKUP(B957,[0]!all_data,28)</f>
        <v>0</v>
      </c>
    </row>
    <row r="975" spans="1:3" x14ac:dyDescent="0.3">
      <c r="A975" t="s">
        <v>54</v>
      </c>
      <c r="C975">
        <f>VLOOKUP(B957,[0]!all_data,29)</f>
        <v>0.31289527994141536</v>
      </c>
    </row>
    <row r="976" spans="1:3" x14ac:dyDescent="0.3">
      <c r="A976" t="s">
        <v>55</v>
      </c>
      <c r="C976">
        <f>VLOOKUP(B957,[0]!all_data,30)</f>
        <v>1.6847425502790356E-3</v>
      </c>
    </row>
    <row r="977" spans="1:3" x14ac:dyDescent="0.3">
      <c r="A977" t="s">
        <v>67</v>
      </c>
      <c r="C977">
        <f>VLOOKUP(B957,[0]!all_data,33)</f>
        <v>0</v>
      </c>
    </row>
    <row r="978" spans="1:3" x14ac:dyDescent="0.3">
      <c r="A978" t="s">
        <v>16</v>
      </c>
      <c r="C978">
        <f>VLOOKUP(B957,[0]!all_data,37)</f>
        <v>0</v>
      </c>
    </row>
    <row r="979" spans="1:3" x14ac:dyDescent="0.3">
      <c r="A979" t="s">
        <v>17</v>
      </c>
      <c r="C979">
        <f>VLOOKUP(B957,[0]!all_data,38)</f>
        <v>0</v>
      </c>
    </row>
    <row r="980" spans="1:3" x14ac:dyDescent="0.3">
      <c r="A980" t="s">
        <v>18</v>
      </c>
      <c r="C980">
        <f>VLOOKUP(B957,[0]!all_data,39)</f>
        <v>0</v>
      </c>
    </row>
    <row r="981" spans="1:3" x14ac:dyDescent="0.3">
      <c r="A981" t="s">
        <v>21</v>
      </c>
      <c r="B981">
        <f>B957+1</f>
        <v>41</v>
      </c>
      <c r="C981" t="str">
        <f>CONCATENATE(VLOOKUP(B981,[0]!all_data,2),"_",VLOOKUP(B981,[0]!all_data,3),"_",VLOOKUP(B981,[0]!all_data,4))</f>
        <v>A2_21_320543</v>
      </c>
    </row>
    <row r="982" spans="1:3" x14ac:dyDescent="0.3">
      <c r="A982" t="s">
        <v>22</v>
      </c>
    </row>
    <row r="983" spans="1:3" x14ac:dyDescent="0.3">
      <c r="A983" t="s">
        <v>0</v>
      </c>
      <c r="C983">
        <f>VLOOKUP(B981,[0]!all_data,13)</f>
        <v>5.83</v>
      </c>
    </row>
    <row r="984" spans="1:3" x14ac:dyDescent="0.3">
      <c r="A984" t="s">
        <v>57</v>
      </c>
      <c r="C984">
        <f>VLOOKUP(B981,[0]!all_data,14)</f>
        <v>10</v>
      </c>
    </row>
    <row r="985" spans="1:3" x14ac:dyDescent="0.3">
      <c r="A985" t="s">
        <v>2</v>
      </c>
      <c r="C985">
        <f>VLOOKUP(B981,[0]!all_data,15)</f>
        <v>0.3349427987298273</v>
      </c>
    </row>
    <row r="986" spans="1:3" x14ac:dyDescent="0.3">
      <c r="A986" t="s">
        <v>3</v>
      </c>
      <c r="C986">
        <f>VLOOKUP(B981,[0]!all_data,16)</f>
        <v>2.3019080259859839E-2</v>
      </c>
    </row>
    <row r="987" spans="1:3" x14ac:dyDescent="0.3">
      <c r="A987" t="s">
        <v>4</v>
      </c>
      <c r="C987">
        <f>VLOOKUP(B981,[0]!all_data,17)</f>
        <v>3.2915038058012755E-2</v>
      </c>
    </row>
    <row r="988" spans="1:3" x14ac:dyDescent="0.3">
      <c r="A988" t="s">
        <v>5</v>
      </c>
      <c r="C988">
        <f>VLOOKUP(B981,[0]!all_data,18)</f>
        <v>0.11976645541194669</v>
      </c>
    </row>
    <row r="989" spans="1:3" x14ac:dyDescent="0.3">
      <c r="A989" t="s">
        <v>7</v>
      </c>
      <c r="C989">
        <f>VLOOKUP(B981,[0]!all_data,20)</f>
        <v>0.25385721941725664</v>
      </c>
    </row>
    <row r="990" spans="1:3" x14ac:dyDescent="0.3">
      <c r="A990" t="s">
        <v>73</v>
      </c>
      <c r="C990">
        <f>VLOOKUP(B981,[0]!all_data,21)</f>
        <v>0.13111315064901011</v>
      </c>
    </row>
    <row r="991" spans="1:3" x14ac:dyDescent="0.3">
      <c r="A991" t="s">
        <v>77</v>
      </c>
      <c r="C991">
        <f>VLOOKUP(B981,[0]!all_data,41)</f>
        <v>0</v>
      </c>
    </row>
    <row r="992" spans="1:3" x14ac:dyDescent="0.3">
      <c r="A992" t="s">
        <v>24</v>
      </c>
      <c r="C992">
        <f>VLOOKUP(B981,[0]!all_data,23)</f>
        <v>0.1873789844059045</v>
      </c>
    </row>
    <row r="993" spans="1:3" x14ac:dyDescent="0.3">
      <c r="A993" t="s">
        <v>25</v>
      </c>
      <c r="C993">
        <f>VLOOKUP(B981,[0]!all_data,24)</f>
        <v>0</v>
      </c>
    </row>
    <row r="994" spans="1:3" x14ac:dyDescent="0.3">
      <c r="A994" t="s">
        <v>23</v>
      </c>
      <c r="C994">
        <f>VLOOKUP(B981,[0]!all_data,25)</f>
        <v>0</v>
      </c>
    </row>
    <row r="995" spans="1:3" x14ac:dyDescent="0.3">
      <c r="A995" t="s">
        <v>125</v>
      </c>
      <c r="C995">
        <f>VLOOKUP(B981,[0]!all_data,19)</f>
        <v>3.3261267254282383E-3</v>
      </c>
    </row>
    <row r="996" spans="1:3" x14ac:dyDescent="0.3">
      <c r="A996" t="s">
        <v>108</v>
      </c>
      <c r="C996">
        <f>VLOOKUP(B981,[0]!all_data,26)</f>
        <v>4.4274635272257556E-2</v>
      </c>
    </row>
    <row r="997" spans="1:3" x14ac:dyDescent="0.3">
      <c r="A997" t="s">
        <v>109</v>
      </c>
      <c r="C997">
        <f>VLOOKUP(B981,[0]!all_data,27)</f>
        <v>2.9127450801915132E-3</v>
      </c>
    </row>
    <row r="998" spans="1:3" x14ac:dyDescent="0.3">
      <c r="A998" t="s">
        <v>11</v>
      </c>
      <c r="C998">
        <f>VLOOKUP(B981,[0]!all_data,28)</f>
        <v>0</v>
      </c>
    </row>
    <row r="999" spans="1:3" x14ac:dyDescent="0.3">
      <c r="A999" t="s">
        <v>54</v>
      </c>
      <c r="C999">
        <f>VLOOKUP(B981,[0]!all_data,29)</f>
        <v>0.32454563610944676</v>
      </c>
    </row>
    <row r="1000" spans="1:3" x14ac:dyDescent="0.3">
      <c r="A1000" t="s">
        <v>55</v>
      </c>
      <c r="C1000">
        <f>VLOOKUP(B981,[0]!all_data,30)</f>
        <v>1.2635569127092765E-3</v>
      </c>
    </row>
    <row r="1001" spans="1:3" x14ac:dyDescent="0.3">
      <c r="A1001" t="s">
        <v>67</v>
      </c>
      <c r="C1001">
        <f>VLOOKUP(B981,[0]!all_data,33)</f>
        <v>0</v>
      </c>
    </row>
    <row r="1002" spans="1:3" x14ac:dyDescent="0.3">
      <c r="A1002" t="s">
        <v>16</v>
      </c>
      <c r="C1002">
        <f>VLOOKUP(B981,[0]!all_data,37)</f>
        <v>0</v>
      </c>
    </row>
    <row r="1003" spans="1:3" x14ac:dyDescent="0.3">
      <c r="A1003" t="s">
        <v>17</v>
      </c>
      <c r="C1003">
        <f>VLOOKUP(B981,[0]!all_data,38)</f>
        <v>0</v>
      </c>
    </row>
    <row r="1004" spans="1:3" x14ac:dyDescent="0.3">
      <c r="A1004" t="s">
        <v>18</v>
      </c>
      <c r="C1004">
        <f>VLOOKUP(B981,[0]!all_data,39)</f>
        <v>0</v>
      </c>
    </row>
    <row r="1005" spans="1:3" x14ac:dyDescent="0.3">
      <c r="A1005" t="s">
        <v>21</v>
      </c>
      <c r="B1005">
        <f>B981+1</f>
        <v>42</v>
      </c>
      <c r="C1005" t="str">
        <f>CONCATENATE(VLOOKUP(B1005,[0]!all_data,2),"_",VLOOKUP(B1005,[0]!all_data,3),"_",VLOOKUP(B1005,[0]!all_data,4))</f>
        <v>A2_22_320543</v>
      </c>
    </row>
    <row r="1006" spans="1:3" x14ac:dyDescent="0.3">
      <c r="A1006" t="s">
        <v>22</v>
      </c>
    </row>
    <row r="1007" spans="1:3" x14ac:dyDescent="0.3">
      <c r="A1007" t="s">
        <v>0</v>
      </c>
      <c r="C1007">
        <f>VLOOKUP(B1005,[0]!all_data,13)</f>
        <v>5.83</v>
      </c>
    </row>
    <row r="1008" spans="1:3" x14ac:dyDescent="0.3">
      <c r="A1008" t="s">
        <v>57</v>
      </c>
      <c r="C1008">
        <f>VLOOKUP(B1005,[0]!all_data,14)</f>
        <v>10</v>
      </c>
    </row>
    <row r="1009" spans="1:3" x14ac:dyDescent="0.3">
      <c r="A1009" t="s">
        <v>2</v>
      </c>
      <c r="C1009">
        <f>VLOOKUP(B1005,[0]!all_data,15)</f>
        <v>0.3349427987298273</v>
      </c>
    </row>
    <row r="1010" spans="1:3" x14ac:dyDescent="0.3">
      <c r="A1010" t="s">
        <v>3</v>
      </c>
      <c r="C1010">
        <f>VLOOKUP(B1005,[0]!all_data,16)</f>
        <v>2.3019080259859839E-2</v>
      </c>
    </row>
    <row r="1011" spans="1:3" x14ac:dyDescent="0.3">
      <c r="A1011" t="s">
        <v>4</v>
      </c>
      <c r="C1011">
        <f>VLOOKUP(B1005,[0]!all_data,17)</f>
        <v>3.2915038058012755E-2</v>
      </c>
    </row>
    <row r="1012" spans="1:3" x14ac:dyDescent="0.3">
      <c r="A1012" t="s">
        <v>5</v>
      </c>
      <c r="C1012">
        <f>VLOOKUP(B1005,[0]!all_data,18)</f>
        <v>0.11976645541194669</v>
      </c>
    </row>
    <row r="1013" spans="1:3" x14ac:dyDescent="0.3">
      <c r="A1013" t="s">
        <v>7</v>
      </c>
      <c r="C1013">
        <f>VLOOKUP(B1005,[0]!all_data,20)</f>
        <v>0.25385721941725664</v>
      </c>
    </row>
    <row r="1014" spans="1:3" x14ac:dyDescent="0.3">
      <c r="A1014" t="s">
        <v>73</v>
      </c>
      <c r="C1014">
        <f>VLOOKUP(B1005,[0]!all_data,21)</f>
        <v>0.14750229448013635</v>
      </c>
    </row>
    <row r="1015" spans="1:3" x14ac:dyDescent="0.3">
      <c r="A1015" t="s">
        <v>77</v>
      </c>
      <c r="C1015">
        <f>VLOOKUP(B1005,[0]!all_data,41)</f>
        <v>0</v>
      </c>
    </row>
    <row r="1016" spans="1:3" x14ac:dyDescent="0.3">
      <c r="A1016" t="s">
        <v>24</v>
      </c>
      <c r="C1016">
        <f>VLOOKUP(B1005,[0]!all_data,23)</f>
        <v>0.16655909724969289</v>
      </c>
    </row>
    <row r="1017" spans="1:3" x14ac:dyDescent="0.3">
      <c r="A1017" t="s">
        <v>25</v>
      </c>
      <c r="C1017">
        <f>VLOOKUP(B1005,[0]!all_data,24)</f>
        <v>0</v>
      </c>
    </row>
    <row r="1018" spans="1:3" x14ac:dyDescent="0.3">
      <c r="A1018" t="s">
        <v>23</v>
      </c>
      <c r="C1018">
        <f>VLOOKUP(B1005,[0]!all_data,25)</f>
        <v>0</v>
      </c>
    </row>
    <row r="1019" spans="1:3" x14ac:dyDescent="0.3">
      <c r="A1019" t="s">
        <v>125</v>
      </c>
      <c r="C1019">
        <f>VLOOKUP(B1005,[0]!all_data,19)</f>
        <v>4.4348356339043177E-3</v>
      </c>
    </row>
    <row r="1020" spans="1:3" x14ac:dyDescent="0.3">
      <c r="A1020" t="s">
        <v>108</v>
      </c>
      <c r="C1020">
        <f>VLOOKUP(B1005,[0]!all_data,26)</f>
        <v>2.5580494057938885E-2</v>
      </c>
    </row>
    <row r="1021" spans="1:3" x14ac:dyDescent="0.3">
      <c r="A1021" t="s">
        <v>109</v>
      </c>
      <c r="C1021">
        <f>VLOOKUP(B1005,[0]!all_data,27)</f>
        <v>8.3741421055506006E-3</v>
      </c>
    </row>
    <row r="1022" spans="1:3" x14ac:dyDescent="0.3">
      <c r="A1022" t="s">
        <v>11</v>
      </c>
      <c r="C1022">
        <f>VLOOKUP(B1005,[0]!all_data,28)</f>
        <v>0</v>
      </c>
    </row>
    <row r="1023" spans="1:3" x14ac:dyDescent="0.3">
      <c r="A1023" t="s">
        <v>54</v>
      </c>
      <c r="C1023">
        <f>VLOOKUP(B1005,[0]!all_data,29)</f>
        <v>0.3062379335596831</v>
      </c>
    </row>
    <row r="1024" spans="1:3" x14ac:dyDescent="0.3">
      <c r="A1024" t="s">
        <v>55</v>
      </c>
      <c r="C1024">
        <f>VLOOKUP(B1005,[0]!all_data,30)</f>
        <v>1.1582605033168369E-3</v>
      </c>
    </row>
    <row r="1025" spans="1:3" x14ac:dyDescent="0.3">
      <c r="A1025" t="s">
        <v>67</v>
      </c>
      <c r="C1025">
        <f>VLOOKUP(B1005,[0]!all_data,33)</f>
        <v>0</v>
      </c>
    </row>
    <row r="1026" spans="1:3" x14ac:dyDescent="0.3">
      <c r="A1026" t="s">
        <v>16</v>
      </c>
      <c r="C1026">
        <f>VLOOKUP(B1005,[0]!all_data,37)</f>
        <v>0</v>
      </c>
    </row>
    <row r="1027" spans="1:3" x14ac:dyDescent="0.3">
      <c r="A1027" t="s">
        <v>17</v>
      </c>
      <c r="C1027">
        <f>VLOOKUP(B1005,[0]!all_data,38)</f>
        <v>0</v>
      </c>
    </row>
    <row r="1028" spans="1:3" x14ac:dyDescent="0.3">
      <c r="A1028" t="s">
        <v>18</v>
      </c>
      <c r="C1028">
        <f>VLOOKUP(B1005,[0]!all_data,39)</f>
        <v>0</v>
      </c>
    </row>
    <row r="1029" spans="1:3" x14ac:dyDescent="0.3">
      <c r="A1029" t="s">
        <v>21</v>
      </c>
      <c r="B1029">
        <f>B1005+1</f>
        <v>43</v>
      </c>
      <c r="C1029" t="str">
        <f>CONCATENATE(VLOOKUP(B1029,[0]!all_data,2),"_",VLOOKUP(B1029,[0]!all_data,3),"_",VLOOKUP(B1029,[0]!all_data,4))</f>
        <v>A2_23_320543</v>
      </c>
    </row>
    <row r="1030" spans="1:3" x14ac:dyDescent="0.3">
      <c r="A1030" t="s">
        <v>22</v>
      </c>
    </row>
    <row r="1031" spans="1:3" x14ac:dyDescent="0.3">
      <c r="A1031" t="s">
        <v>0</v>
      </c>
      <c r="C1031">
        <f>VLOOKUP(B1029,[0]!all_data,13)</f>
        <v>6.43</v>
      </c>
    </row>
    <row r="1032" spans="1:3" x14ac:dyDescent="0.3">
      <c r="A1032" t="s">
        <v>57</v>
      </c>
      <c r="C1032">
        <f>VLOOKUP(B1029,[0]!all_data,14)</f>
        <v>10</v>
      </c>
    </row>
    <row r="1033" spans="1:3" x14ac:dyDescent="0.3">
      <c r="A1033" t="s">
        <v>2</v>
      </c>
      <c r="C1033">
        <f>VLOOKUP(B1029,[0]!all_data,15)</f>
        <v>0.32189307929879507</v>
      </c>
    </row>
    <row r="1034" spans="1:3" x14ac:dyDescent="0.3">
      <c r="A1034" t="s">
        <v>3</v>
      </c>
      <c r="C1034">
        <f>VLOOKUP(B1029,[0]!all_data,16)</f>
        <v>2.0461404675430971E-2</v>
      </c>
    </row>
    <row r="1035" spans="1:3" x14ac:dyDescent="0.3">
      <c r="A1035" t="s">
        <v>4</v>
      </c>
      <c r="C1035">
        <f>VLOOKUP(B1029,[0]!all_data,17)</f>
        <v>3.2915038058012755E-2</v>
      </c>
    </row>
    <row r="1036" spans="1:3" x14ac:dyDescent="0.3">
      <c r="A1036" t="s">
        <v>5</v>
      </c>
      <c r="C1036">
        <f>VLOOKUP(B1029,[0]!all_data,18)</f>
        <v>0.20460102799540891</v>
      </c>
    </row>
    <row r="1037" spans="1:3" x14ac:dyDescent="0.3">
      <c r="A1037" t="s">
        <v>7</v>
      </c>
      <c r="C1037">
        <f>VLOOKUP(B1029,[0]!all_data,20)</f>
        <v>0.25385721941725664</v>
      </c>
    </row>
    <row r="1038" spans="1:3" x14ac:dyDescent="0.3">
      <c r="A1038" t="s">
        <v>73</v>
      </c>
      <c r="C1038">
        <f>VLOOKUP(B1029,[0]!all_data,21)</f>
        <v>0.31139373279139898</v>
      </c>
    </row>
    <row r="1039" spans="1:3" x14ac:dyDescent="0.3">
      <c r="A1039" t="s">
        <v>77</v>
      </c>
      <c r="C1039">
        <f>VLOOKUP(B1029,[0]!all_data,41)</f>
        <v>0</v>
      </c>
    </row>
    <row r="1040" spans="1:3" x14ac:dyDescent="0.3">
      <c r="A1040" t="s">
        <v>24</v>
      </c>
      <c r="C1040">
        <f>VLOOKUP(B1029,[0]!all_data,23)</f>
        <v>0.16655909724969289</v>
      </c>
    </row>
    <row r="1041" spans="1:3" x14ac:dyDescent="0.3">
      <c r="A1041" t="s">
        <v>25</v>
      </c>
      <c r="C1041">
        <f>VLOOKUP(B1029,[0]!all_data,24)</f>
        <v>0</v>
      </c>
    </row>
    <row r="1042" spans="1:3" x14ac:dyDescent="0.3">
      <c r="A1042" t="s">
        <v>23</v>
      </c>
      <c r="C1042">
        <f>VLOOKUP(B1029,[0]!all_data,25)</f>
        <v>0</v>
      </c>
    </row>
    <row r="1043" spans="1:3" x14ac:dyDescent="0.3">
      <c r="A1043" t="s">
        <v>125</v>
      </c>
      <c r="C1043">
        <f>VLOOKUP(B1029,[0]!all_data,19)</f>
        <v>2.7717722711901988E-3</v>
      </c>
    </row>
    <row r="1044" spans="1:3" x14ac:dyDescent="0.3">
      <c r="A1044" t="s">
        <v>108</v>
      </c>
      <c r="C1044">
        <f>VLOOKUP(B1029,[0]!all_data,26)</f>
        <v>2.5816352633194151E-2</v>
      </c>
    </row>
    <row r="1045" spans="1:3" x14ac:dyDescent="0.3">
      <c r="A1045" t="s">
        <v>109</v>
      </c>
      <c r="C1045">
        <f>VLOOKUP(B1029,[0]!all_data,27)</f>
        <v>1.3835539130909687E-2</v>
      </c>
    </row>
    <row r="1046" spans="1:3" x14ac:dyDescent="0.3">
      <c r="A1046" t="s">
        <v>11</v>
      </c>
      <c r="C1046">
        <f>VLOOKUP(B1029,[0]!all_data,28)</f>
        <v>0</v>
      </c>
    </row>
    <row r="1047" spans="1:3" x14ac:dyDescent="0.3">
      <c r="A1047" t="s">
        <v>54</v>
      </c>
      <c r="C1047">
        <f>VLOOKUP(B1029,[0]!all_data,29)</f>
        <v>0.28793023100991944</v>
      </c>
    </row>
    <row r="1048" spans="1:3" x14ac:dyDescent="0.3">
      <c r="A1048" t="s">
        <v>55</v>
      </c>
      <c r="C1048">
        <f>VLOOKUP(B1029,[0]!all_data,30)</f>
        <v>1.0529640939243973E-3</v>
      </c>
    </row>
    <row r="1049" spans="1:3" x14ac:dyDescent="0.3">
      <c r="A1049" t="s">
        <v>67</v>
      </c>
      <c r="C1049">
        <f>VLOOKUP(B1029,[0]!all_data,33)</f>
        <v>0</v>
      </c>
    </row>
    <row r="1050" spans="1:3" x14ac:dyDescent="0.3">
      <c r="A1050" t="s">
        <v>16</v>
      </c>
      <c r="C1050">
        <f>VLOOKUP(B1029,[0]!all_data,37)</f>
        <v>0</v>
      </c>
    </row>
    <row r="1051" spans="1:3" x14ac:dyDescent="0.3">
      <c r="A1051" t="s">
        <v>17</v>
      </c>
      <c r="C1051">
        <f>VLOOKUP(B1029,[0]!all_data,38)</f>
        <v>0</v>
      </c>
    </row>
    <row r="1052" spans="1:3" x14ac:dyDescent="0.3">
      <c r="A1052" t="s">
        <v>18</v>
      </c>
      <c r="C1052">
        <f>VLOOKUP(B1029,[0]!all_data,39)</f>
        <v>0</v>
      </c>
    </row>
    <row r="1053" spans="1:3" x14ac:dyDescent="0.3">
      <c r="A1053" t="s">
        <v>21</v>
      </c>
      <c r="B1053">
        <f>B1029+1</f>
        <v>44</v>
      </c>
      <c r="C1053" t="str">
        <f>CONCATENATE(VLOOKUP(B1053,[0]!all_data,2),"_",VLOOKUP(B1053,[0]!all_data,3),"_",VLOOKUP(B1053,[0]!all_data,4))</f>
        <v>A2_24_320543</v>
      </c>
    </row>
    <row r="1054" spans="1:3" x14ac:dyDescent="0.3">
      <c r="A1054" t="s">
        <v>22</v>
      </c>
    </row>
    <row r="1055" spans="1:3" x14ac:dyDescent="0.3">
      <c r="A1055" t="s">
        <v>0</v>
      </c>
      <c r="C1055">
        <f>VLOOKUP(B1053,[0]!all_data,13)</f>
        <v>6.93</v>
      </c>
    </row>
    <row r="1056" spans="1:3" x14ac:dyDescent="0.3">
      <c r="A1056" t="s">
        <v>57</v>
      </c>
      <c r="C1056">
        <f>VLOOKUP(B1053,[0]!all_data,14)</f>
        <v>10</v>
      </c>
    </row>
    <row r="1057" spans="1:3" x14ac:dyDescent="0.3">
      <c r="A1057" t="s">
        <v>2</v>
      </c>
      <c r="C1057">
        <f>VLOOKUP(B1053,[0]!all_data,15)</f>
        <v>0.30014354691374134</v>
      </c>
    </row>
    <row r="1058" spans="1:3" x14ac:dyDescent="0.3">
      <c r="A1058" t="s">
        <v>3</v>
      </c>
      <c r="C1058">
        <f>VLOOKUP(B1053,[0]!all_data,16)</f>
        <v>2.5576755844288711E-2</v>
      </c>
    </row>
    <row r="1059" spans="1:3" x14ac:dyDescent="0.3">
      <c r="A1059" t="s">
        <v>4</v>
      </c>
      <c r="C1059">
        <f>VLOOKUP(B1053,[0]!all_data,17)</f>
        <v>4.9372557087019132E-2</v>
      </c>
    </row>
    <row r="1060" spans="1:3" x14ac:dyDescent="0.3">
      <c r="A1060" t="s">
        <v>5</v>
      </c>
      <c r="C1060">
        <f>VLOOKUP(B1053,[0]!all_data,18)</f>
        <v>0.44912420779480011</v>
      </c>
    </row>
    <row r="1061" spans="1:3" x14ac:dyDescent="0.3">
      <c r="A1061" t="s">
        <v>7</v>
      </c>
      <c r="C1061">
        <f>VLOOKUP(B1053,[0]!all_data,20)</f>
        <v>0.25385721941725664</v>
      </c>
    </row>
    <row r="1062" spans="1:3" x14ac:dyDescent="0.3">
      <c r="A1062" t="s">
        <v>73</v>
      </c>
      <c r="C1062">
        <f>VLOOKUP(B1053,[0]!all_data,21)</f>
        <v>0.80306804772518681</v>
      </c>
    </row>
    <row r="1063" spans="1:3" x14ac:dyDescent="0.3">
      <c r="A1063" t="s">
        <v>77</v>
      </c>
      <c r="C1063">
        <f>VLOOKUP(B1053,[0]!all_data,41)</f>
        <v>0</v>
      </c>
    </row>
    <row r="1064" spans="1:3" x14ac:dyDescent="0.3">
      <c r="A1064" t="s">
        <v>24</v>
      </c>
      <c r="C1064">
        <f>VLOOKUP(B1053,[0]!all_data,23)</f>
        <v>0.16655909724969289</v>
      </c>
    </row>
    <row r="1065" spans="1:3" x14ac:dyDescent="0.3">
      <c r="A1065" t="s">
        <v>25</v>
      </c>
      <c r="C1065">
        <f>VLOOKUP(B1053,[0]!all_data,24)</f>
        <v>0</v>
      </c>
    </row>
    <row r="1066" spans="1:3" x14ac:dyDescent="0.3">
      <c r="A1066" t="s">
        <v>23</v>
      </c>
      <c r="C1066">
        <f>VLOOKUP(B1053,[0]!all_data,25)</f>
        <v>0</v>
      </c>
    </row>
    <row r="1067" spans="1:3" x14ac:dyDescent="0.3">
      <c r="A1067" t="s">
        <v>125</v>
      </c>
      <c r="C1067">
        <f>VLOOKUP(B1053,[0]!all_data,19)</f>
        <v>3.3261267254282383E-3</v>
      </c>
    </row>
    <row r="1068" spans="1:3" x14ac:dyDescent="0.3">
      <c r="A1068" t="s">
        <v>108</v>
      </c>
      <c r="C1068">
        <f>VLOOKUP(B1053,[0]!all_data,26)</f>
        <v>1.6535315629903569E-2</v>
      </c>
    </row>
    <row r="1069" spans="1:3" x14ac:dyDescent="0.3">
      <c r="A1069" t="s">
        <v>109</v>
      </c>
      <c r="C1069">
        <f>VLOOKUP(B1053,[0]!all_data,27)</f>
        <v>1.6020097941053323E-2</v>
      </c>
    </row>
    <row r="1070" spans="1:3" x14ac:dyDescent="0.3">
      <c r="A1070" t="s">
        <v>11</v>
      </c>
      <c r="C1070">
        <f>VLOOKUP(B1053,[0]!all_data,28)</f>
        <v>0</v>
      </c>
    </row>
    <row r="1071" spans="1:3" x14ac:dyDescent="0.3">
      <c r="A1071" t="s">
        <v>54</v>
      </c>
      <c r="C1071">
        <f>VLOOKUP(B1053,[0]!all_data,29)</f>
        <v>0.25297916250582514</v>
      </c>
    </row>
    <row r="1072" spans="1:3" x14ac:dyDescent="0.3">
      <c r="A1072" t="s">
        <v>55</v>
      </c>
      <c r="C1072">
        <f>VLOOKUP(B1053,[0]!all_data,30)</f>
        <v>1.0529640939243973E-3</v>
      </c>
    </row>
    <row r="1073" spans="1:3" x14ac:dyDescent="0.3">
      <c r="A1073" t="s">
        <v>67</v>
      </c>
      <c r="C1073">
        <f>VLOOKUP(B1053,[0]!all_data,33)</f>
        <v>0</v>
      </c>
    </row>
    <row r="1074" spans="1:3" x14ac:dyDescent="0.3">
      <c r="A1074" t="s">
        <v>16</v>
      </c>
      <c r="C1074">
        <f>VLOOKUP(B1053,[0]!all_data,37)</f>
        <v>0</v>
      </c>
    </row>
    <row r="1075" spans="1:3" x14ac:dyDescent="0.3">
      <c r="A1075" t="s">
        <v>17</v>
      </c>
      <c r="C1075">
        <f>VLOOKUP(B1053,[0]!all_data,38)</f>
        <v>0</v>
      </c>
    </row>
    <row r="1076" spans="1:3" x14ac:dyDescent="0.3">
      <c r="A1076" t="s">
        <v>18</v>
      </c>
      <c r="C1076">
        <f>VLOOKUP(B1053,[0]!all_data,39)</f>
        <v>0</v>
      </c>
    </row>
    <row r="1077" spans="1:3" x14ac:dyDescent="0.3">
      <c r="A1077" t="s">
        <v>21</v>
      </c>
      <c r="B1077">
        <f>B1053+1</f>
        <v>45</v>
      </c>
      <c r="C1077" t="str">
        <f>CONCATENATE(VLOOKUP(B1077,[0]!all_data,2),"_",VLOOKUP(B1077,[0]!all_data,3),"_",VLOOKUP(B1077,[0]!all_data,4))</f>
        <v>A2_25_320543</v>
      </c>
    </row>
    <row r="1078" spans="1:3" x14ac:dyDescent="0.3">
      <c r="A1078" t="s">
        <v>22</v>
      </c>
    </row>
    <row r="1079" spans="1:3" x14ac:dyDescent="0.3">
      <c r="A1079" t="s">
        <v>0</v>
      </c>
      <c r="C1079">
        <f>VLOOKUP(B1077,[0]!all_data,13)</f>
        <v>6.88</v>
      </c>
    </row>
    <row r="1080" spans="1:3" x14ac:dyDescent="0.3">
      <c r="A1080" t="s">
        <v>57</v>
      </c>
      <c r="C1080">
        <f>VLOOKUP(B1077,[0]!all_data,14)</f>
        <v>10</v>
      </c>
    </row>
    <row r="1081" spans="1:3" x14ac:dyDescent="0.3">
      <c r="A1081" t="s">
        <v>2</v>
      </c>
      <c r="C1081">
        <f>VLOOKUP(B1077,[0]!all_data,15)</f>
        <v>0.29579364043673062</v>
      </c>
    </row>
    <row r="1082" spans="1:3" x14ac:dyDescent="0.3">
      <c r="A1082" t="s">
        <v>3</v>
      </c>
      <c r="C1082">
        <f>VLOOKUP(B1077,[0]!all_data,16)</f>
        <v>2.3019080259859839E-2</v>
      </c>
    </row>
    <row r="1083" spans="1:3" x14ac:dyDescent="0.3">
      <c r="A1083" t="s">
        <v>4</v>
      </c>
      <c r="C1083">
        <f>VLOOKUP(B1077,[0]!all_data,17)</f>
        <v>5.3486936844270729E-2</v>
      </c>
    </row>
    <row r="1084" spans="1:3" x14ac:dyDescent="0.3">
      <c r="A1084" t="s">
        <v>5</v>
      </c>
      <c r="C1084">
        <f>VLOOKUP(B1077,[0]!all_data,18)</f>
        <v>0.52397824242726676</v>
      </c>
    </row>
    <row r="1085" spans="1:3" x14ac:dyDescent="0.3">
      <c r="A1085" t="s">
        <v>7</v>
      </c>
      <c r="C1085">
        <f>VLOOKUP(B1077,[0]!all_data,20)</f>
        <v>0.28206357713028513</v>
      </c>
    </row>
    <row r="1086" spans="1:3" x14ac:dyDescent="0.3">
      <c r="A1086" t="s">
        <v>73</v>
      </c>
      <c r="C1086">
        <f>VLOOKUP(B1077,[0]!all_data,21)</f>
        <v>1.0980726366854596</v>
      </c>
    </row>
    <row r="1087" spans="1:3" x14ac:dyDescent="0.3">
      <c r="A1087" t="s">
        <v>77</v>
      </c>
      <c r="C1087">
        <f>VLOOKUP(B1077,[0]!all_data,41)</f>
        <v>0</v>
      </c>
    </row>
    <row r="1088" spans="1:3" x14ac:dyDescent="0.3">
      <c r="A1088" t="s">
        <v>24</v>
      </c>
      <c r="C1088">
        <f>VLOOKUP(B1077,[0]!all_data,23)</f>
        <v>0.13532926651537547</v>
      </c>
    </row>
    <row r="1089" spans="1:3" x14ac:dyDescent="0.3">
      <c r="A1089" t="s">
        <v>25</v>
      </c>
      <c r="C1089">
        <f>VLOOKUP(B1077,[0]!all_data,24)</f>
        <v>0</v>
      </c>
    </row>
    <row r="1090" spans="1:3" x14ac:dyDescent="0.3">
      <c r="A1090" t="s">
        <v>23</v>
      </c>
      <c r="C1090">
        <f>VLOOKUP(B1077,[0]!all_data,25)</f>
        <v>0</v>
      </c>
    </row>
    <row r="1091" spans="1:3" x14ac:dyDescent="0.3">
      <c r="A1091" t="s">
        <v>125</v>
      </c>
      <c r="C1091">
        <f>VLOOKUP(B1077,[0]!all_data,19)</f>
        <v>3.8804811796662787E-3</v>
      </c>
    </row>
    <row r="1092" spans="1:3" x14ac:dyDescent="0.3">
      <c r="A1092" t="s">
        <v>108</v>
      </c>
      <c r="C1092">
        <f>VLOOKUP(B1077,[0]!all_data,26)</f>
        <v>7.1483028099488588E-2</v>
      </c>
    </row>
    <row r="1093" spans="1:3" x14ac:dyDescent="0.3">
      <c r="A1093" t="s">
        <v>109</v>
      </c>
      <c r="C1093">
        <f>VLOOKUP(B1077,[0]!all_data,27)</f>
        <v>1.5656004806029383E-2</v>
      </c>
    </row>
    <row r="1094" spans="1:3" x14ac:dyDescent="0.3">
      <c r="A1094" t="s">
        <v>11</v>
      </c>
      <c r="C1094">
        <f>VLOOKUP(B1077,[0]!all_data,28)</f>
        <v>0</v>
      </c>
    </row>
    <row r="1095" spans="1:3" x14ac:dyDescent="0.3">
      <c r="A1095" t="s">
        <v>54</v>
      </c>
      <c r="C1095">
        <f>VLOOKUP(B1077,[0]!all_data,29)</f>
        <v>0.28127288462818717</v>
      </c>
    </row>
    <row r="1096" spans="1:3" x14ac:dyDescent="0.3">
      <c r="A1096" t="s">
        <v>55</v>
      </c>
      <c r="C1096">
        <f>VLOOKUP(B1077,[0]!all_data,30)</f>
        <v>1.0529640939243973E-3</v>
      </c>
    </row>
    <row r="1097" spans="1:3" x14ac:dyDescent="0.3">
      <c r="A1097" t="s">
        <v>67</v>
      </c>
      <c r="C1097">
        <f>VLOOKUP(B1077,[0]!all_data,33)</f>
        <v>0</v>
      </c>
    </row>
    <row r="1098" spans="1:3" x14ac:dyDescent="0.3">
      <c r="A1098" t="s">
        <v>16</v>
      </c>
      <c r="C1098">
        <f>VLOOKUP(B1077,[0]!all_data,37)</f>
        <v>0</v>
      </c>
    </row>
    <row r="1099" spans="1:3" x14ac:dyDescent="0.3">
      <c r="A1099" t="s">
        <v>17</v>
      </c>
      <c r="C1099">
        <f>VLOOKUP(B1077,[0]!all_data,38)</f>
        <v>0</v>
      </c>
    </row>
    <row r="1100" spans="1:3" x14ac:dyDescent="0.3">
      <c r="A1100" t="s">
        <v>18</v>
      </c>
      <c r="C1100">
        <f>VLOOKUP(B1077,[0]!all_data,39)</f>
        <v>0</v>
      </c>
    </row>
    <row r="1101" spans="1:3" x14ac:dyDescent="0.3">
      <c r="A1101" t="s">
        <v>21</v>
      </c>
      <c r="B1101">
        <f>B1077+1</f>
        <v>46</v>
      </c>
      <c r="C1101" t="str">
        <f>CONCATENATE(VLOOKUP(B1101,[0]!all_data,2),"_",VLOOKUP(B1101,[0]!all_data,3),"_",VLOOKUP(B1101,[0]!all_data,4))</f>
        <v>A2_26_320543</v>
      </c>
    </row>
    <row r="1102" spans="1:3" x14ac:dyDescent="0.3">
      <c r="A1102" t="s">
        <v>22</v>
      </c>
    </row>
    <row r="1103" spans="1:3" x14ac:dyDescent="0.3">
      <c r="A1103" t="s">
        <v>0</v>
      </c>
      <c r="C1103">
        <f>VLOOKUP(B1101,[0]!all_data,13)</f>
        <v>6.88</v>
      </c>
    </row>
    <row r="1104" spans="1:3" x14ac:dyDescent="0.3">
      <c r="A1104" t="s">
        <v>57</v>
      </c>
      <c r="C1104">
        <f>VLOOKUP(B1101,[0]!all_data,14)</f>
        <v>10</v>
      </c>
    </row>
    <row r="1105" spans="1:3" x14ac:dyDescent="0.3">
      <c r="A1105" t="s">
        <v>2</v>
      </c>
      <c r="C1105">
        <f>VLOOKUP(B1101,[0]!all_data,15)</f>
        <v>0.29579364043673062</v>
      </c>
    </row>
    <row r="1106" spans="1:3" x14ac:dyDescent="0.3">
      <c r="A1106" t="s">
        <v>3</v>
      </c>
      <c r="C1106">
        <f>VLOOKUP(B1101,[0]!all_data,16)</f>
        <v>2.3019080259859839E-2</v>
      </c>
    </row>
    <row r="1107" spans="1:3" x14ac:dyDescent="0.3">
      <c r="A1107" t="s">
        <v>4</v>
      </c>
      <c r="C1107">
        <f>VLOOKUP(B1101,[0]!all_data,17)</f>
        <v>5.3486936844270729E-2</v>
      </c>
    </row>
    <row r="1108" spans="1:3" x14ac:dyDescent="0.3">
      <c r="A1108" t="s">
        <v>5</v>
      </c>
      <c r="C1108">
        <f>VLOOKUP(B1101,[0]!all_data,18)</f>
        <v>0.52397824242726676</v>
      </c>
    </row>
    <row r="1109" spans="1:3" x14ac:dyDescent="0.3">
      <c r="A1109" t="s">
        <v>7</v>
      </c>
      <c r="C1109">
        <f>VLOOKUP(B1101,[0]!all_data,20)</f>
        <v>0.28206357713028513</v>
      </c>
    </row>
    <row r="1110" spans="1:3" x14ac:dyDescent="0.3">
      <c r="A1110" t="s">
        <v>73</v>
      </c>
      <c r="C1110">
        <f>VLOOKUP(B1101,[0]!all_data,21)</f>
        <v>1.0980726366854596</v>
      </c>
    </row>
    <row r="1111" spans="1:3" x14ac:dyDescent="0.3">
      <c r="A1111" t="s">
        <v>77</v>
      </c>
      <c r="C1111">
        <f>VLOOKUP(B1101,[0]!all_data,41)</f>
        <v>0</v>
      </c>
    </row>
    <row r="1112" spans="1:3" x14ac:dyDescent="0.3">
      <c r="A1112" t="s">
        <v>24</v>
      </c>
      <c r="C1112">
        <f>VLOOKUP(B1101,[0]!all_data,23)</f>
        <v>0.13532926651537547</v>
      </c>
    </row>
    <row r="1113" spans="1:3" x14ac:dyDescent="0.3">
      <c r="A1113" t="s">
        <v>25</v>
      </c>
      <c r="C1113">
        <f>VLOOKUP(B1101,[0]!all_data,24)</f>
        <v>0</v>
      </c>
    </row>
    <row r="1114" spans="1:3" x14ac:dyDescent="0.3">
      <c r="A1114" t="s">
        <v>23</v>
      </c>
      <c r="C1114">
        <f>VLOOKUP(B1101,[0]!all_data,25)</f>
        <v>0</v>
      </c>
    </row>
    <row r="1115" spans="1:3" x14ac:dyDescent="0.3">
      <c r="A1115" t="s">
        <v>125</v>
      </c>
      <c r="C1115">
        <f>VLOOKUP(B1101,[0]!all_data,19)</f>
        <v>3.8804811796662787E-3</v>
      </c>
    </row>
    <row r="1116" spans="1:3" x14ac:dyDescent="0.3">
      <c r="A1116" t="s">
        <v>108</v>
      </c>
      <c r="C1116">
        <f>VLOOKUP(B1101,[0]!all_data,26)</f>
        <v>7.1483028099488588E-2</v>
      </c>
    </row>
    <row r="1117" spans="1:3" x14ac:dyDescent="0.3">
      <c r="A1117" t="s">
        <v>109</v>
      </c>
      <c r="C1117">
        <f>VLOOKUP(B1101,[0]!all_data,27)</f>
        <v>1.5656004806029383E-2</v>
      </c>
    </row>
    <row r="1118" spans="1:3" x14ac:dyDescent="0.3">
      <c r="A1118" t="s">
        <v>11</v>
      </c>
      <c r="C1118">
        <f>VLOOKUP(B1101,[0]!all_data,28)</f>
        <v>0</v>
      </c>
    </row>
    <row r="1119" spans="1:3" x14ac:dyDescent="0.3">
      <c r="A1119" t="s">
        <v>54</v>
      </c>
      <c r="C1119">
        <f>VLOOKUP(B1101,[0]!all_data,29)</f>
        <v>0.28127288462818717</v>
      </c>
    </row>
    <row r="1120" spans="1:3" x14ac:dyDescent="0.3">
      <c r="A1120" t="s">
        <v>55</v>
      </c>
      <c r="C1120">
        <f>VLOOKUP(B1101,[0]!all_data,30)</f>
        <v>1.0529640939243973E-3</v>
      </c>
    </row>
    <row r="1121" spans="1:3" x14ac:dyDescent="0.3">
      <c r="A1121" t="s">
        <v>67</v>
      </c>
      <c r="C1121">
        <f>VLOOKUP(B1101,[0]!all_data,33)</f>
        <v>0</v>
      </c>
    </row>
    <row r="1122" spans="1:3" x14ac:dyDescent="0.3">
      <c r="A1122" t="s">
        <v>16</v>
      </c>
      <c r="C1122">
        <f>VLOOKUP(B1101,[0]!all_data,37)</f>
        <v>0</v>
      </c>
    </row>
    <row r="1123" spans="1:3" x14ac:dyDescent="0.3">
      <c r="A1123" t="s">
        <v>17</v>
      </c>
      <c r="C1123">
        <f>VLOOKUP(B1101,[0]!all_data,38)</f>
        <v>0</v>
      </c>
    </row>
    <row r="1124" spans="1:3" x14ac:dyDescent="0.3">
      <c r="A1124" t="s">
        <v>18</v>
      </c>
      <c r="C1124">
        <f>VLOOKUP(B1101,[0]!all_data,39)</f>
        <v>0</v>
      </c>
    </row>
    <row r="1125" spans="1:3" x14ac:dyDescent="0.3">
      <c r="A1125" t="s">
        <v>21</v>
      </c>
      <c r="B1125">
        <f>B1101+1</f>
        <v>47</v>
      </c>
      <c r="C1125" t="str">
        <f>CONCATENATE(VLOOKUP(B1125,[0]!all_data,2),"_",VLOOKUP(B1125,[0]!all_data,3),"_",VLOOKUP(B1125,[0]!all_data,4))</f>
        <v>A3_1_319340</v>
      </c>
    </row>
    <row r="1126" spans="1:3" x14ac:dyDescent="0.3">
      <c r="A1126" t="s">
        <v>22</v>
      </c>
    </row>
    <row r="1127" spans="1:3" x14ac:dyDescent="0.3">
      <c r="A1127" t="s">
        <v>0</v>
      </c>
      <c r="C1127">
        <f>VLOOKUP(B1125,[0]!all_data,13)</f>
        <v>6.63</v>
      </c>
    </row>
    <row r="1128" spans="1:3" x14ac:dyDescent="0.3">
      <c r="A1128" t="s">
        <v>57</v>
      </c>
      <c r="C1128">
        <f>VLOOKUP(B1125,[0]!all_data,14)</f>
        <v>10</v>
      </c>
    </row>
    <row r="1129" spans="1:3" x14ac:dyDescent="0.3">
      <c r="A1129" t="s">
        <v>2</v>
      </c>
      <c r="C1129">
        <f>VLOOKUP(B1125,[0]!all_data,15)</f>
        <v>0.33059289225281652</v>
      </c>
    </row>
    <row r="1130" spans="1:3" x14ac:dyDescent="0.3">
      <c r="A1130" t="s">
        <v>3</v>
      </c>
      <c r="C1130">
        <f>VLOOKUP(B1125,[0]!all_data,16)</f>
        <v>0.94633996623868233</v>
      </c>
    </row>
    <row r="1131" spans="1:3" x14ac:dyDescent="0.3">
      <c r="A1131" t="s">
        <v>4</v>
      </c>
      <c r="C1131">
        <f>VLOOKUP(B1125,[0]!all_data,17)</f>
        <v>6.1715696358773914E-2</v>
      </c>
    </row>
    <row r="1132" spans="1:3" x14ac:dyDescent="0.3">
      <c r="A1132" t="s">
        <v>5</v>
      </c>
      <c r="C1132">
        <f>VLOOKUP(B1125,[0]!all_data,18)</f>
        <v>0.32436748340735561</v>
      </c>
    </row>
    <row r="1133" spans="1:3" x14ac:dyDescent="0.3">
      <c r="A1133" t="s">
        <v>7</v>
      </c>
      <c r="C1133">
        <f>VLOOKUP(B1125,[0]!all_data,20)</f>
        <v>0.25385721941725664</v>
      </c>
    </row>
    <row r="1134" spans="1:3" x14ac:dyDescent="0.3">
      <c r="A1134" t="s">
        <v>73</v>
      </c>
      <c r="C1134">
        <f>VLOOKUP(B1125,[0]!all_data,21)</f>
        <v>9.8334862986757574E-2</v>
      </c>
    </row>
    <row r="1135" spans="1:3" x14ac:dyDescent="0.3">
      <c r="A1135" t="s">
        <v>77</v>
      </c>
      <c r="C1135">
        <f>VLOOKUP(B1125,[0]!all_data,41)</f>
        <v>0</v>
      </c>
    </row>
    <row r="1136" spans="1:3" x14ac:dyDescent="0.3">
      <c r="A1136" t="s">
        <v>24</v>
      </c>
      <c r="C1136">
        <f>VLOOKUP(B1125,[0]!all_data,23)</f>
        <v>0.4372176302804438</v>
      </c>
    </row>
    <row r="1137" spans="1:3" x14ac:dyDescent="0.3">
      <c r="A1137" t="s">
        <v>25</v>
      </c>
      <c r="C1137">
        <f>VLOOKUP(B1125,[0]!all_data,24)</f>
        <v>0.88703954583575262</v>
      </c>
    </row>
    <row r="1138" spans="1:3" x14ac:dyDescent="0.3">
      <c r="A1138" t="s">
        <v>23</v>
      </c>
      <c r="C1138">
        <f>VLOOKUP(B1125,[0]!all_data,25)</f>
        <v>0</v>
      </c>
    </row>
    <row r="1139" spans="1:3" x14ac:dyDescent="0.3">
      <c r="A1139" t="s">
        <v>125</v>
      </c>
      <c r="C1139">
        <f>VLOOKUP(B1125,[0]!all_data,19)</f>
        <v>1.6630633627141192E-3</v>
      </c>
    </row>
    <row r="1140" spans="1:3" x14ac:dyDescent="0.3">
      <c r="A1140" t="s">
        <v>108</v>
      </c>
      <c r="C1140">
        <f>VLOOKUP(B1125,[0]!all_data,26)</f>
        <v>4.2974555481941727E-3</v>
      </c>
    </row>
    <row r="1141" spans="1:3" x14ac:dyDescent="0.3">
      <c r="A1141" t="s">
        <v>109</v>
      </c>
      <c r="C1141">
        <f>VLOOKUP(B1125,[0]!all_data,27)</f>
        <v>8.5561886730625685E-3</v>
      </c>
    </row>
    <row r="1142" spans="1:3" x14ac:dyDescent="0.3">
      <c r="A1142" t="s">
        <v>11</v>
      </c>
      <c r="C1142">
        <f>VLOOKUP(B1125,[0]!all_data,28)</f>
        <v>0</v>
      </c>
    </row>
    <row r="1143" spans="1:3" x14ac:dyDescent="0.3">
      <c r="A1143" t="s">
        <v>54</v>
      </c>
      <c r="C1143">
        <f>VLOOKUP(B1125,[0]!all_data,29)</f>
        <v>0.2596365088875574</v>
      </c>
    </row>
    <row r="1144" spans="1:3" x14ac:dyDescent="0.3">
      <c r="A1144" t="s">
        <v>55</v>
      </c>
      <c r="C1144">
        <f>VLOOKUP(B1125,[0]!all_data,30)</f>
        <v>4.211856375697589E-4</v>
      </c>
    </row>
    <row r="1145" spans="1:3" x14ac:dyDescent="0.3">
      <c r="A1145" t="s">
        <v>67</v>
      </c>
      <c r="C1145">
        <f>VLOOKUP(B1125,[0]!all_data,33)</f>
        <v>0</v>
      </c>
    </row>
    <row r="1146" spans="1:3" x14ac:dyDescent="0.3">
      <c r="A1146" t="s">
        <v>16</v>
      </c>
      <c r="C1146">
        <f>VLOOKUP(B1125,[0]!all_data,37)</f>
        <v>0</v>
      </c>
    </row>
    <row r="1147" spans="1:3" x14ac:dyDescent="0.3">
      <c r="A1147" t="s">
        <v>17</v>
      </c>
      <c r="C1147">
        <f>VLOOKUP(B1125,[0]!all_data,38)</f>
        <v>0</v>
      </c>
    </row>
    <row r="1148" spans="1:3" x14ac:dyDescent="0.3">
      <c r="A1148" t="s">
        <v>18</v>
      </c>
      <c r="C1148">
        <f>VLOOKUP(B1125,[0]!all_data,39)</f>
        <v>0</v>
      </c>
    </row>
    <row r="1149" spans="1:3" x14ac:dyDescent="0.3">
      <c r="A1149" t="s">
        <v>21</v>
      </c>
      <c r="B1149">
        <f>B1125+1</f>
        <v>48</v>
      </c>
      <c r="C1149" t="str">
        <f>CONCATENATE(VLOOKUP(B1149,[0]!all_data,2),"_",VLOOKUP(B1149,[0]!all_data,3),"_",VLOOKUP(B1149,[0]!all_data,4))</f>
        <v>A3_2_319340</v>
      </c>
    </row>
    <row r="1150" spans="1:3" x14ac:dyDescent="0.3">
      <c r="A1150" t="s">
        <v>22</v>
      </c>
    </row>
    <row r="1151" spans="1:3" x14ac:dyDescent="0.3">
      <c r="A1151" t="s">
        <v>0</v>
      </c>
      <c r="C1151">
        <f>VLOOKUP(B1149,[0]!all_data,13)</f>
        <v>6.28</v>
      </c>
    </row>
    <row r="1152" spans="1:3" x14ac:dyDescent="0.3">
      <c r="A1152" t="s">
        <v>57</v>
      </c>
      <c r="C1152">
        <f>VLOOKUP(B1149,[0]!all_data,14)</f>
        <v>10</v>
      </c>
    </row>
    <row r="1153" spans="1:3" x14ac:dyDescent="0.3">
      <c r="A1153" t="s">
        <v>2</v>
      </c>
      <c r="C1153">
        <f>VLOOKUP(B1149,[0]!all_data,15)</f>
        <v>0.24359476271260166</v>
      </c>
    </row>
    <row r="1154" spans="1:3" x14ac:dyDescent="0.3">
      <c r="A1154" t="s">
        <v>3</v>
      </c>
      <c r="C1154">
        <f>VLOOKUP(B1149,[0]!all_data,16)</f>
        <v>0.28134431428717582</v>
      </c>
    </row>
    <row r="1155" spans="1:3" x14ac:dyDescent="0.3">
      <c r="A1155" t="s">
        <v>4</v>
      </c>
      <c r="C1155">
        <f>VLOOKUP(B1149,[0]!all_data,17)</f>
        <v>0.13988891174655421</v>
      </c>
    </row>
    <row r="1156" spans="1:3" x14ac:dyDescent="0.3">
      <c r="A1156" t="s">
        <v>5</v>
      </c>
      <c r="C1156">
        <f>VLOOKUP(B1149,[0]!all_data,18)</f>
        <v>0.79844303607964462</v>
      </c>
    </row>
    <row r="1157" spans="1:3" x14ac:dyDescent="0.3">
      <c r="A1157" t="s">
        <v>7</v>
      </c>
      <c r="C1157">
        <f>VLOOKUP(B1149,[0]!all_data,20)</f>
        <v>0.4513017234084562</v>
      </c>
    </row>
    <row r="1158" spans="1:3" x14ac:dyDescent="0.3">
      <c r="A1158" t="s">
        <v>73</v>
      </c>
      <c r="C1158">
        <f>VLOOKUP(B1149,[0]!all_data,21)</f>
        <v>0.14750229448013635</v>
      </c>
    </row>
    <row r="1159" spans="1:3" x14ac:dyDescent="0.3">
      <c r="A1159" t="s">
        <v>77</v>
      </c>
      <c r="C1159">
        <f>VLOOKUP(B1149,[0]!all_data,41)</f>
        <v>0</v>
      </c>
    </row>
    <row r="1160" spans="1:3" x14ac:dyDescent="0.3">
      <c r="A1160" t="s">
        <v>24</v>
      </c>
      <c r="C1160">
        <f>VLOOKUP(B1149,[0]!all_data,23)</f>
        <v>0.26024858945264512</v>
      </c>
    </row>
    <row r="1161" spans="1:3" x14ac:dyDescent="0.3">
      <c r="A1161" t="s">
        <v>25</v>
      </c>
      <c r="C1161">
        <f>VLOOKUP(B1149,[0]!all_data,24)</f>
        <v>1.6127991742468228</v>
      </c>
    </row>
    <row r="1162" spans="1:3" x14ac:dyDescent="0.3">
      <c r="A1162" t="s">
        <v>23</v>
      </c>
      <c r="C1162">
        <f>VLOOKUP(B1149,[0]!all_data,25)</f>
        <v>0</v>
      </c>
    </row>
    <row r="1163" spans="1:3" x14ac:dyDescent="0.3">
      <c r="A1163" t="s">
        <v>125</v>
      </c>
      <c r="C1163">
        <f>VLOOKUP(B1149,[0]!all_data,19)</f>
        <v>2.2174178169521589E-3</v>
      </c>
    </row>
    <row r="1164" spans="1:3" x14ac:dyDescent="0.3">
      <c r="A1164" t="s">
        <v>108</v>
      </c>
      <c r="C1164">
        <f>VLOOKUP(B1149,[0]!all_data,26)</f>
        <v>8.9530323920711946E-3</v>
      </c>
    </row>
    <row r="1165" spans="1:3" x14ac:dyDescent="0.3">
      <c r="A1165" t="s">
        <v>109</v>
      </c>
      <c r="C1165">
        <f>VLOOKUP(B1149,[0]!all_data,27)</f>
        <v>6.1895832954069656E-3</v>
      </c>
    </row>
    <row r="1166" spans="1:3" x14ac:dyDescent="0.3">
      <c r="A1166" t="s">
        <v>11</v>
      </c>
      <c r="C1166">
        <f>VLOOKUP(B1149,[0]!all_data,28)</f>
        <v>0</v>
      </c>
    </row>
    <row r="1167" spans="1:3" x14ac:dyDescent="0.3">
      <c r="A1167" t="s">
        <v>54</v>
      </c>
      <c r="C1167">
        <f>VLOOKUP(B1149,[0]!all_data,29)</f>
        <v>0.27794421143732106</v>
      </c>
    </row>
    <row r="1168" spans="1:3" x14ac:dyDescent="0.3">
      <c r="A1168" t="s">
        <v>55</v>
      </c>
      <c r="C1168">
        <f>VLOOKUP(B1149,[0]!all_data,30)</f>
        <v>5.2648204696219866E-4</v>
      </c>
    </row>
    <row r="1169" spans="1:3" x14ac:dyDescent="0.3">
      <c r="A1169" t="s">
        <v>67</v>
      </c>
      <c r="C1169">
        <f>VLOOKUP(B1149,[0]!all_data,33)</f>
        <v>0</v>
      </c>
    </row>
    <row r="1170" spans="1:3" x14ac:dyDescent="0.3">
      <c r="A1170" t="s">
        <v>16</v>
      </c>
      <c r="C1170">
        <f>VLOOKUP(B1149,[0]!all_data,37)</f>
        <v>0</v>
      </c>
    </row>
    <row r="1171" spans="1:3" x14ac:dyDescent="0.3">
      <c r="A1171" t="s">
        <v>17</v>
      </c>
      <c r="C1171">
        <f>VLOOKUP(B1149,[0]!all_data,38)</f>
        <v>0</v>
      </c>
    </row>
    <row r="1172" spans="1:3" x14ac:dyDescent="0.3">
      <c r="A1172" t="s">
        <v>18</v>
      </c>
      <c r="C1172">
        <f>VLOOKUP(B1149,[0]!all_data,39)</f>
        <v>0</v>
      </c>
    </row>
    <row r="1173" spans="1:3" x14ac:dyDescent="0.3">
      <c r="A1173" t="s">
        <v>21</v>
      </c>
      <c r="B1173">
        <f>B1149+1</f>
        <v>49</v>
      </c>
      <c r="C1173" t="str">
        <f>CONCATENATE(VLOOKUP(B1173,[0]!all_data,2),"_",VLOOKUP(B1173,[0]!all_data,3),"_",VLOOKUP(B1173,[0]!all_data,4))</f>
        <v>A3_3_319340</v>
      </c>
    </row>
    <row r="1174" spans="1:3" x14ac:dyDescent="0.3">
      <c r="A1174" t="s">
        <v>22</v>
      </c>
    </row>
    <row r="1175" spans="1:3" x14ac:dyDescent="0.3">
      <c r="A1175" t="s">
        <v>0</v>
      </c>
      <c r="C1175">
        <f>VLOOKUP(B1173,[0]!all_data,13)</f>
        <v>7.28</v>
      </c>
    </row>
    <row r="1176" spans="1:3" x14ac:dyDescent="0.3">
      <c r="A1176" t="s">
        <v>57</v>
      </c>
      <c r="C1176">
        <f>VLOOKUP(B1173,[0]!all_data,14)</f>
        <v>10</v>
      </c>
    </row>
    <row r="1177" spans="1:3" x14ac:dyDescent="0.3">
      <c r="A1177" t="s">
        <v>2</v>
      </c>
      <c r="C1177">
        <f>VLOOKUP(B1173,[0]!all_data,15)</f>
        <v>0.52198877724128934</v>
      </c>
    </row>
    <row r="1178" spans="1:3" x14ac:dyDescent="0.3">
      <c r="A1178" t="s">
        <v>3</v>
      </c>
      <c r="C1178">
        <f>VLOOKUP(B1173,[0]!all_data,16)</f>
        <v>0.21484474909202519</v>
      </c>
    </row>
    <row r="1179" spans="1:3" x14ac:dyDescent="0.3">
      <c r="A1179" t="s">
        <v>4</v>
      </c>
      <c r="C1179">
        <f>VLOOKUP(B1173,[0]!all_data,17)</f>
        <v>0.3085784817938696</v>
      </c>
    </row>
    <row r="1180" spans="1:3" x14ac:dyDescent="0.3">
      <c r="A1180" t="s">
        <v>5</v>
      </c>
      <c r="C1180">
        <f>VLOOKUP(B1173,[0]!all_data,18)</f>
        <v>2.0709616248315781</v>
      </c>
    </row>
    <row r="1181" spans="1:3" x14ac:dyDescent="0.3">
      <c r="A1181" t="s">
        <v>7</v>
      </c>
      <c r="C1181">
        <f>VLOOKUP(B1173,[0]!all_data,20)</f>
        <v>1.0718415930950835</v>
      </c>
    </row>
    <row r="1182" spans="1:3" x14ac:dyDescent="0.3">
      <c r="A1182" t="s">
        <v>73</v>
      </c>
      <c r="C1182">
        <f>VLOOKUP(B1173,[0]!all_data,21)</f>
        <v>0.65556575324505051</v>
      </c>
    </row>
    <row r="1183" spans="1:3" x14ac:dyDescent="0.3">
      <c r="A1183" t="s">
        <v>77</v>
      </c>
      <c r="C1183">
        <f>VLOOKUP(B1173,[0]!all_data,41)</f>
        <v>0</v>
      </c>
    </row>
    <row r="1184" spans="1:3" x14ac:dyDescent="0.3">
      <c r="A1184" t="s">
        <v>24</v>
      </c>
      <c r="C1184">
        <f>VLOOKUP(B1173,[0]!all_data,23)</f>
        <v>0.49967729174907866</v>
      </c>
    </row>
    <row r="1185" spans="1:3" x14ac:dyDescent="0.3">
      <c r="A1185" t="s">
        <v>25</v>
      </c>
      <c r="C1185">
        <f>VLOOKUP(B1173,[0]!all_data,24)</f>
        <v>2.9030385136442813</v>
      </c>
    </row>
    <row r="1186" spans="1:3" x14ac:dyDescent="0.3">
      <c r="A1186" t="s">
        <v>23</v>
      </c>
      <c r="C1186">
        <f>VLOOKUP(B1173,[0]!all_data,25)</f>
        <v>0</v>
      </c>
    </row>
    <row r="1187" spans="1:3" x14ac:dyDescent="0.3">
      <c r="A1187" t="s">
        <v>125</v>
      </c>
      <c r="C1187">
        <f>VLOOKUP(B1173,[0]!all_data,19)</f>
        <v>2.7717722711901988E-3</v>
      </c>
    </row>
    <row r="1188" spans="1:3" x14ac:dyDescent="0.3">
      <c r="A1188" t="s">
        <v>108</v>
      </c>
      <c r="C1188">
        <f>VLOOKUP(B1173,[0]!all_data,26)</f>
        <v>3.7602736046699016E-3</v>
      </c>
    </row>
    <row r="1189" spans="1:3" x14ac:dyDescent="0.3">
      <c r="A1189" t="s">
        <v>109</v>
      </c>
      <c r="C1189">
        <f>VLOOKUP(B1173,[0]!all_data,27)</f>
        <v>1.0558700915694235E-2</v>
      </c>
    </row>
    <row r="1190" spans="1:3" x14ac:dyDescent="0.3">
      <c r="A1190" t="s">
        <v>11</v>
      </c>
      <c r="C1190">
        <f>VLOOKUP(B1173,[0]!all_data,28)</f>
        <v>0</v>
      </c>
    </row>
    <row r="1191" spans="1:3" x14ac:dyDescent="0.3">
      <c r="A1191" t="s">
        <v>54</v>
      </c>
      <c r="C1191">
        <f>VLOOKUP(B1173,[0]!all_data,29)</f>
        <v>0.31622395313228147</v>
      </c>
    </row>
    <row r="1192" spans="1:3" x14ac:dyDescent="0.3">
      <c r="A1192" t="s">
        <v>55</v>
      </c>
      <c r="C1192">
        <f>VLOOKUP(B1173,[0]!all_data,30)</f>
        <v>1.0529640939243972E-4</v>
      </c>
    </row>
    <row r="1193" spans="1:3" x14ac:dyDescent="0.3">
      <c r="A1193" t="s">
        <v>67</v>
      </c>
      <c r="C1193">
        <f>VLOOKUP(B1173,[0]!all_data,33)</f>
        <v>0</v>
      </c>
    </row>
    <row r="1194" spans="1:3" x14ac:dyDescent="0.3">
      <c r="A1194" t="s">
        <v>16</v>
      </c>
      <c r="C1194">
        <f>VLOOKUP(B1173,[0]!all_data,37)</f>
        <v>0</v>
      </c>
    </row>
    <row r="1195" spans="1:3" x14ac:dyDescent="0.3">
      <c r="A1195" t="s">
        <v>17</v>
      </c>
      <c r="C1195">
        <f>VLOOKUP(B1173,[0]!all_data,38)</f>
        <v>0</v>
      </c>
    </row>
    <row r="1196" spans="1:3" x14ac:dyDescent="0.3">
      <c r="A1196" t="s">
        <v>18</v>
      </c>
      <c r="C1196">
        <f>VLOOKUP(B1173,[0]!all_data,39)</f>
        <v>0</v>
      </c>
    </row>
    <row r="1197" spans="1:3" x14ac:dyDescent="0.3">
      <c r="A1197" t="s">
        <v>21</v>
      </c>
      <c r="B1197">
        <f>B1173+1</f>
        <v>50</v>
      </c>
      <c r="C1197" t="str">
        <f>CONCATENATE(VLOOKUP(B1197,[0]!all_data,2),"_",VLOOKUP(B1197,[0]!all_data,3),"_",VLOOKUP(B1197,[0]!all_data,4))</f>
        <v>A3_4_319340</v>
      </c>
    </row>
    <row r="1198" spans="1:3" x14ac:dyDescent="0.3">
      <c r="A1198" t="s">
        <v>22</v>
      </c>
    </row>
    <row r="1199" spans="1:3" x14ac:dyDescent="0.3">
      <c r="A1199" t="s">
        <v>0</v>
      </c>
      <c r="C1199">
        <f>VLOOKUP(B1197,[0]!all_data,13)</f>
        <v>7.48</v>
      </c>
    </row>
    <row r="1200" spans="1:3" x14ac:dyDescent="0.3">
      <c r="A1200" t="s">
        <v>57</v>
      </c>
      <c r="C1200">
        <f>VLOOKUP(B1197,[0]!all_data,14)</f>
        <v>10</v>
      </c>
    </row>
    <row r="1201" spans="1:3" x14ac:dyDescent="0.3">
      <c r="A1201" t="s">
        <v>2</v>
      </c>
      <c r="C1201">
        <f>VLOOKUP(B1197,[0]!all_data,15)</f>
        <v>0.60898690678150413</v>
      </c>
    </row>
    <row r="1202" spans="1:3" x14ac:dyDescent="0.3">
      <c r="A1202" t="s">
        <v>3</v>
      </c>
      <c r="C1202">
        <f>VLOOKUP(B1197,[0]!all_data,16)</f>
        <v>0.25320988285845825</v>
      </c>
    </row>
    <row r="1203" spans="1:3" x14ac:dyDescent="0.3">
      <c r="A1203" t="s">
        <v>4</v>
      </c>
      <c r="C1203">
        <f>VLOOKUP(B1197,[0]!all_data,17)</f>
        <v>0.32092162106562433</v>
      </c>
    </row>
    <row r="1204" spans="1:3" x14ac:dyDescent="0.3">
      <c r="A1204" t="s">
        <v>5</v>
      </c>
      <c r="C1204">
        <f>VLOOKUP(B1197,[0]!all_data,18)</f>
        <v>3.4931882828484451</v>
      </c>
    </row>
    <row r="1205" spans="1:3" x14ac:dyDescent="0.3">
      <c r="A1205" t="s">
        <v>7</v>
      </c>
      <c r="C1205">
        <f>VLOOKUP(B1197,[0]!all_data,20)</f>
        <v>0.98722251995599797</v>
      </c>
    </row>
    <row r="1206" spans="1:3" x14ac:dyDescent="0.3">
      <c r="A1206" t="s">
        <v>73</v>
      </c>
      <c r="C1206">
        <f>VLOOKUP(B1197,[0]!all_data,21)</f>
        <v>3.6711682181722827</v>
      </c>
    </row>
    <row r="1207" spans="1:3" x14ac:dyDescent="0.3">
      <c r="A1207" t="s">
        <v>77</v>
      </c>
      <c r="C1207">
        <f>VLOOKUP(B1197,[0]!all_data,41)</f>
        <v>0</v>
      </c>
    </row>
    <row r="1208" spans="1:3" x14ac:dyDescent="0.3">
      <c r="A1208" t="s">
        <v>24</v>
      </c>
      <c r="C1208">
        <f>VLOOKUP(B1197,[0]!all_data,23)</f>
        <v>0.73910599404551214</v>
      </c>
    </row>
    <row r="1209" spans="1:3" x14ac:dyDescent="0.3">
      <c r="A1209" t="s">
        <v>25</v>
      </c>
      <c r="C1209">
        <f>VLOOKUP(B1197,[0]!all_data,24)</f>
        <v>2.4191987613702342</v>
      </c>
    </row>
    <row r="1210" spans="1:3" x14ac:dyDescent="0.3">
      <c r="A1210" t="s">
        <v>23</v>
      </c>
      <c r="C1210">
        <f>VLOOKUP(B1197,[0]!all_data,25)</f>
        <v>0</v>
      </c>
    </row>
    <row r="1211" spans="1:3" x14ac:dyDescent="0.3">
      <c r="A1211" t="s">
        <v>125</v>
      </c>
      <c r="C1211">
        <f>VLOOKUP(B1197,[0]!all_data,19)</f>
        <v>2.7717722711901988E-3</v>
      </c>
    </row>
    <row r="1212" spans="1:3" x14ac:dyDescent="0.3">
      <c r="A1212" t="s">
        <v>108</v>
      </c>
      <c r="C1212">
        <f>VLOOKUP(B1197,[0]!all_data,26)</f>
        <v>2.6859097176213584E-3</v>
      </c>
    </row>
    <row r="1213" spans="1:3" x14ac:dyDescent="0.3">
      <c r="A1213" t="s">
        <v>109</v>
      </c>
      <c r="C1213">
        <f>VLOOKUP(B1197,[0]!all_data,27)</f>
        <v>1.8204656751196957E-4</v>
      </c>
    </row>
    <row r="1214" spans="1:3" x14ac:dyDescent="0.3">
      <c r="A1214" t="s">
        <v>11</v>
      </c>
      <c r="C1214">
        <f>VLOOKUP(B1197,[0]!all_data,28)</f>
        <v>0</v>
      </c>
    </row>
    <row r="1215" spans="1:3" x14ac:dyDescent="0.3">
      <c r="A1215" t="s">
        <v>54</v>
      </c>
      <c r="C1215">
        <f>VLOOKUP(B1197,[0]!all_data,29)</f>
        <v>0.21303508421543174</v>
      </c>
    </row>
    <row r="1216" spans="1:3" x14ac:dyDescent="0.3">
      <c r="A1216" t="s">
        <v>55</v>
      </c>
      <c r="C1216">
        <f>VLOOKUP(B1197,[0]!all_data,30)</f>
        <v>1.1582605033168369E-3</v>
      </c>
    </row>
    <row r="1217" spans="1:3" x14ac:dyDescent="0.3">
      <c r="A1217" t="s">
        <v>67</v>
      </c>
      <c r="C1217">
        <f>VLOOKUP(B1197,[0]!all_data,33)</f>
        <v>0</v>
      </c>
    </row>
    <row r="1218" spans="1:3" x14ac:dyDescent="0.3">
      <c r="A1218" t="s">
        <v>16</v>
      </c>
      <c r="C1218">
        <f>VLOOKUP(B1197,[0]!all_data,37)</f>
        <v>0</v>
      </c>
    </row>
    <row r="1219" spans="1:3" x14ac:dyDescent="0.3">
      <c r="A1219" t="s">
        <v>17</v>
      </c>
      <c r="C1219">
        <f>VLOOKUP(B1197,[0]!all_data,38)</f>
        <v>0</v>
      </c>
    </row>
    <row r="1220" spans="1:3" x14ac:dyDescent="0.3">
      <c r="A1220" t="s">
        <v>18</v>
      </c>
      <c r="C1220">
        <f>VLOOKUP(B1197,[0]!all_data,39)</f>
        <v>0</v>
      </c>
    </row>
    <row r="1221" spans="1:3" x14ac:dyDescent="0.3">
      <c r="A1221" t="s">
        <v>21</v>
      </c>
      <c r="B1221">
        <f>B1197+1</f>
        <v>51</v>
      </c>
      <c r="C1221" t="str">
        <f>CONCATENATE(VLOOKUP(B1221,[0]!all_data,2),"_",VLOOKUP(B1221,[0]!all_data,3),"_",VLOOKUP(B1221,[0]!all_data,4))</f>
        <v>A3_5_319340</v>
      </c>
    </row>
    <row r="1222" spans="1:3" x14ac:dyDescent="0.3">
      <c r="A1222" t="s">
        <v>22</v>
      </c>
    </row>
    <row r="1223" spans="1:3" x14ac:dyDescent="0.3">
      <c r="A1223" t="s">
        <v>0</v>
      </c>
      <c r="C1223">
        <f>VLOOKUP(B1221,[0]!all_data,13)</f>
        <v>7.13</v>
      </c>
    </row>
    <row r="1224" spans="1:3" x14ac:dyDescent="0.3">
      <c r="A1224" t="s">
        <v>57</v>
      </c>
      <c r="C1224">
        <f>VLOOKUP(B1221,[0]!all_data,14)</f>
        <v>10</v>
      </c>
    </row>
    <row r="1225" spans="1:3" x14ac:dyDescent="0.3">
      <c r="A1225" t="s">
        <v>2</v>
      </c>
      <c r="C1225">
        <f>VLOOKUP(B1221,[0]!all_data,15)</f>
        <v>1.1744747487929008</v>
      </c>
    </row>
    <row r="1226" spans="1:3" x14ac:dyDescent="0.3">
      <c r="A1226" t="s">
        <v>3</v>
      </c>
      <c r="C1226">
        <f>VLOOKUP(B1221,[0]!all_data,16)</f>
        <v>0.13811448155915904</v>
      </c>
    </row>
    <row r="1227" spans="1:3" x14ac:dyDescent="0.3">
      <c r="A1227" t="s">
        <v>4</v>
      </c>
      <c r="C1227">
        <f>VLOOKUP(B1221,[0]!all_data,17)</f>
        <v>0.38675169718164987</v>
      </c>
    </row>
    <row r="1228" spans="1:3" x14ac:dyDescent="0.3">
      <c r="A1228" t="s">
        <v>5</v>
      </c>
      <c r="C1228">
        <f>VLOOKUP(B1221,[0]!all_data,18)</f>
        <v>3.4931882828484451</v>
      </c>
    </row>
    <row r="1229" spans="1:3" x14ac:dyDescent="0.3">
      <c r="A1229" t="s">
        <v>7</v>
      </c>
      <c r="C1229">
        <f>VLOOKUP(B1221,[0]!all_data,20)</f>
        <v>1.4103178856514258</v>
      </c>
    </row>
    <row r="1230" spans="1:3" x14ac:dyDescent="0.3">
      <c r="A1230" t="s">
        <v>73</v>
      </c>
      <c r="C1230">
        <f>VLOOKUP(B1221,[0]!all_data,21)</f>
        <v>3.0647698964206112</v>
      </c>
    </row>
    <row r="1231" spans="1:3" x14ac:dyDescent="0.3">
      <c r="A1231" t="s">
        <v>77</v>
      </c>
      <c r="C1231">
        <f>VLOOKUP(B1221,[0]!all_data,41)</f>
        <v>0</v>
      </c>
    </row>
    <row r="1232" spans="1:3" x14ac:dyDescent="0.3">
      <c r="A1232" t="s">
        <v>24</v>
      </c>
      <c r="C1232">
        <f>VLOOKUP(B1221,[0]!all_data,23)</f>
        <v>0.84320542982657021</v>
      </c>
    </row>
    <row r="1233" spans="1:3" x14ac:dyDescent="0.3">
      <c r="A1233" t="s">
        <v>25</v>
      </c>
      <c r="C1233">
        <f>VLOOKUP(B1221,[0]!all_data,24)</f>
        <v>3.0643184310689633</v>
      </c>
    </row>
    <row r="1234" spans="1:3" x14ac:dyDescent="0.3">
      <c r="A1234" t="s">
        <v>23</v>
      </c>
      <c r="C1234">
        <f>VLOOKUP(B1221,[0]!all_data,25)</f>
        <v>0</v>
      </c>
    </row>
    <row r="1235" spans="1:3" x14ac:dyDescent="0.3">
      <c r="A1235" t="s">
        <v>125</v>
      </c>
      <c r="C1235">
        <f>VLOOKUP(B1221,[0]!all_data,19)</f>
        <v>2.7717722711901988E-3</v>
      </c>
    </row>
    <row r="1236" spans="1:3" x14ac:dyDescent="0.3">
      <c r="A1236" t="s">
        <v>108</v>
      </c>
      <c r="C1236">
        <f>VLOOKUP(B1221,[0]!all_data,26)</f>
        <v>7.1624259136569553E-4</v>
      </c>
    </row>
    <row r="1237" spans="1:3" x14ac:dyDescent="0.3">
      <c r="A1237" t="s">
        <v>109</v>
      </c>
      <c r="C1237">
        <f>VLOOKUP(B1221,[0]!all_data,27)</f>
        <v>1.8204656751196957E-4</v>
      </c>
    </row>
    <row r="1238" spans="1:3" x14ac:dyDescent="0.3">
      <c r="A1238" t="s">
        <v>11</v>
      </c>
      <c r="C1238">
        <f>VLOOKUP(B1221,[0]!all_data,28)</f>
        <v>0</v>
      </c>
    </row>
    <row r="1239" spans="1:3" x14ac:dyDescent="0.3">
      <c r="A1239" t="s">
        <v>54</v>
      </c>
      <c r="C1239">
        <f>VLOOKUP(B1221,[0]!all_data,29)</f>
        <v>0.30290926036881693</v>
      </c>
    </row>
    <row r="1240" spans="1:3" x14ac:dyDescent="0.3">
      <c r="A1240" t="s">
        <v>55</v>
      </c>
      <c r="C1240">
        <f>VLOOKUP(B1221,[0]!all_data,30)</f>
        <v>9.476676845319574E-4</v>
      </c>
    </row>
    <row r="1241" spans="1:3" x14ac:dyDescent="0.3">
      <c r="A1241" t="s">
        <v>67</v>
      </c>
      <c r="C1241">
        <f>VLOOKUP(B1221,[0]!all_data,33)</f>
        <v>0</v>
      </c>
    </row>
    <row r="1242" spans="1:3" x14ac:dyDescent="0.3">
      <c r="A1242" t="s">
        <v>16</v>
      </c>
      <c r="C1242">
        <f>VLOOKUP(B1221,[0]!all_data,37)</f>
        <v>0</v>
      </c>
    </row>
    <row r="1243" spans="1:3" x14ac:dyDescent="0.3">
      <c r="A1243" t="s">
        <v>17</v>
      </c>
      <c r="C1243">
        <f>VLOOKUP(B1221,[0]!all_data,38)</f>
        <v>0</v>
      </c>
    </row>
    <row r="1244" spans="1:3" x14ac:dyDescent="0.3">
      <c r="A1244" t="s">
        <v>18</v>
      </c>
      <c r="C1244">
        <f>VLOOKUP(B1221,[0]!all_data,39)</f>
        <v>0</v>
      </c>
    </row>
    <row r="1245" spans="1:3" x14ac:dyDescent="0.3">
      <c r="A1245" t="s">
        <v>21</v>
      </c>
      <c r="B1245">
        <f>B1221+1</f>
        <v>52</v>
      </c>
      <c r="C1245" t="str">
        <f>CONCATENATE(VLOOKUP(B1245,[0]!all_data,2),"_",VLOOKUP(B1245,[0]!all_data,3),"_",VLOOKUP(B1245,[0]!all_data,4))</f>
        <v>A3_6_319340</v>
      </c>
    </row>
    <row r="1246" spans="1:3" x14ac:dyDescent="0.3">
      <c r="A1246" t="s">
        <v>22</v>
      </c>
    </row>
    <row r="1247" spans="1:3" x14ac:dyDescent="0.3">
      <c r="A1247" t="s">
        <v>0</v>
      </c>
      <c r="C1247">
        <f>VLOOKUP(B1245,[0]!all_data,13)</f>
        <v>7.13</v>
      </c>
    </row>
    <row r="1248" spans="1:3" x14ac:dyDescent="0.3">
      <c r="A1248" t="s">
        <v>57</v>
      </c>
      <c r="C1248">
        <f>VLOOKUP(B1245,[0]!all_data,14)</f>
        <v>10</v>
      </c>
    </row>
    <row r="1249" spans="1:3" x14ac:dyDescent="0.3">
      <c r="A1249" t="s">
        <v>2</v>
      </c>
      <c r="C1249">
        <f>VLOOKUP(B1245,[0]!all_data,15)</f>
        <v>0.95697942494236365</v>
      </c>
    </row>
    <row r="1250" spans="1:3" x14ac:dyDescent="0.3">
      <c r="A1250" t="s">
        <v>3</v>
      </c>
      <c r="C1250">
        <f>VLOOKUP(B1245,[0]!all_data,16)</f>
        <v>0.1074223745460126</v>
      </c>
    </row>
    <row r="1251" spans="1:3" x14ac:dyDescent="0.3">
      <c r="A1251" t="s">
        <v>4</v>
      </c>
      <c r="C1251">
        <f>VLOOKUP(B1245,[0]!all_data,17)</f>
        <v>0.32503600082287598</v>
      </c>
    </row>
    <row r="1252" spans="1:3" x14ac:dyDescent="0.3">
      <c r="A1252" t="s">
        <v>5</v>
      </c>
      <c r="C1252">
        <f>VLOOKUP(B1245,[0]!all_data,18)</f>
        <v>2.4452317979939115</v>
      </c>
    </row>
    <row r="1253" spans="1:3" x14ac:dyDescent="0.3">
      <c r="A1253" t="s">
        <v>7</v>
      </c>
      <c r="C1253">
        <f>VLOOKUP(B1245,[0]!all_data,20)</f>
        <v>1.1282543085211405</v>
      </c>
    </row>
    <row r="1254" spans="1:3" x14ac:dyDescent="0.3">
      <c r="A1254" t="s">
        <v>73</v>
      </c>
      <c r="C1254">
        <f>VLOOKUP(B1245,[0]!all_data,21)</f>
        <v>2.7697653074603386</v>
      </c>
    </row>
    <row r="1255" spans="1:3" x14ac:dyDescent="0.3">
      <c r="A1255" t="s">
        <v>77</v>
      </c>
      <c r="C1255">
        <f>VLOOKUP(B1245,[0]!all_data,41)</f>
        <v>0</v>
      </c>
    </row>
    <row r="1256" spans="1:3" x14ac:dyDescent="0.3">
      <c r="A1256" t="s">
        <v>24</v>
      </c>
      <c r="C1256">
        <f>VLOOKUP(B1245,[0]!all_data,23)</f>
        <v>0.64541650184255994</v>
      </c>
    </row>
    <row r="1257" spans="1:3" x14ac:dyDescent="0.3">
      <c r="A1257" t="s">
        <v>25</v>
      </c>
      <c r="C1257">
        <f>VLOOKUP(B1245,[0]!all_data,24)</f>
        <v>1.5321592155344816</v>
      </c>
    </row>
    <row r="1258" spans="1:3" x14ac:dyDescent="0.3">
      <c r="A1258" t="s">
        <v>23</v>
      </c>
      <c r="C1258">
        <f>VLOOKUP(B1245,[0]!all_data,25)</f>
        <v>0</v>
      </c>
    </row>
    <row r="1259" spans="1:3" x14ac:dyDescent="0.3">
      <c r="A1259" t="s">
        <v>125</v>
      </c>
      <c r="C1259">
        <f>VLOOKUP(B1245,[0]!all_data,19)</f>
        <v>1.6630633627141192E-3</v>
      </c>
    </row>
    <row r="1260" spans="1:3" x14ac:dyDescent="0.3">
      <c r="A1260" t="s">
        <v>108</v>
      </c>
      <c r="C1260">
        <f>VLOOKUP(B1245,[0]!all_data,26)</f>
        <v>7.1624259136569553E-4</v>
      </c>
    </row>
    <row r="1261" spans="1:3" x14ac:dyDescent="0.3">
      <c r="A1261" t="s">
        <v>109</v>
      </c>
      <c r="C1261">
        <f>VLOOKUP(B1245,[0]!all_data,27)</f>
        <v>3.6409313502393914E-4</v>
      </c>
    </row>
    <row r="1262" spans="1:3" x14ac:dyDescent="0.3">
      <c r="A1262" t="s">
        <v>11</v>
      </c>
      <c r="C1262">
        <f>VLOOKUP(B1245,[0]!all_data,28)</f>
        <v>0</v>
      </c>
    </row>
    <row r="1263" spans="1:3" x14ac:dyDescent="0.3">
      <c r="A1263" t="s">
        <v>54</v>
      </c>
      <c r="C1263">
        <f>VLOOKUP(B1245,[0]!all_data,29)</f>
        <v>0.26296518207842356</v>
      </c>
    </row>
    <row r="1264" spans="1:3" x14ac:dyDescent="0.3">
      <c r="A1264" t="s">
        <v>55</v>
      </c>
      <c r="C1264">
        <f>VLOOKUP(B1245,[0]!all_data,30)</f>
        <v>7.3707486574707808E-4</v>
      </c>
    </row>
    <row r="1265" spans="1:3" x14ac:dyDescent="0.3">
      <c r="A1265" t="s">
        <v>67</v>
      </c>
      <c r="C1265">
        <f>VLOOKUP(B1245,[0]!all_data,33)</f>
        <v>0</v>
      </c>
    </row>
    <row r="1266" spans="1:3" x14ac:dyDescent="0.3">
      <c r="A1266" t="s">
        <v>16</v>
      </c>
      <c r="C1266">
        <f>VLOOKUP(B1245,[0]!all_data,37)</f>
        <v>0</v>
      </c>
    </row>
    <row r="1267" spans="1:3" x14ac:dyDescent="0.3">
      <c r="A1267" t="s">
        <v>17</v>
      </c>
      <c r="C1267">
        <f>VLOOKUP(B1245,[0]!all_data,38)</f>
        <v>0</v>
      </c>
    </row>
    <row r="1268" spans="1:3" x14ac:dyDescent="0.3">
      <c r="A1268" t="s">
        <v>18</v>
      </c>
      <c r="C1268">
        <f>VLOOKUP(B1245,[0]!all_data,39)</f>
        <v>0</v>
      </c>
    </row>
    <row r="1269" spans="1:3" x14ac:dyDescent="0.3">
      <c r="A1269" t="s">
        <v>21</v>
      </c>
      <c r="B1269">
        <f>B1245+1</f>
        <v>53</v>
      </c>
      <c r="C1269" t="str">
        <f>CONCATENATE(VLOOKUP(B1269,[0]!all_data,2),"_",VLOOKUP(B1269,[0]!all_data,3),"_",VLOOKUP(B1269,[0]!all_data,4))</f>
        <v>A3_7_319340</v>
      </c>
    </row>
    <row r="1270" spans="1:3" x14ac:dyDescent="0.3">
      <c r="A1270" t="s">
        <v>22</v>
      </c>
    </row>
    <row r="1271" spans="1:3" x14ac:dyDescent="0.3">
      <c r="A1271" t="s">
        <v>0</v>
      </c>
      <c r="C1271">
        <f>VLOOKUP(B1269,[0]!all_data,13)</f>
        <v>7.38</v>
      </c>
    </row>
    <row r="1272" spans="1:3" x14ac:dyDescent="0.3">
      <c r="A1272" t="s">
        <v>57</v>
      </c>
      <c r="C1272">
        <f>VLOOKUP(B1269,[0]!all_data,14)</f>
        <v>10</v>
      </c>
    </row>
    <row r="1273" spans="1:3" x14ac:dyDescent="0.3">
      <c r="A1273" t="s">
        <v>2</v>
      </c>
      <c r="C1273">
        <f>VLOOKUP(B1269,[0]!all_data,15)</f>
        <v>0.78298316586193395</v>
      </c>
    </row>
    <row r="1274" spans="1:3" x14ac:dyDescent="0.3">
      <c r="A1274" t="s">
        <v>3</v>
      </c>
      <c r="C1274">
        <f>VLOOKUP(B1269,[0]!all_data,16)</f>
        <v>7.6730267532866131E-2</v>
      </c>
    </row>
    <row r="1275" spans="1:3" x14ac:dyDescent="0.3">
      <c r="A1275" t="s">
        <v>4</v>
      </c>
      <c r="C1275">
        <f>VLOOKUP(B1269,[0]!all_data,17)</f>
        <v>0.27566344373585683</v>
      </c>
    </row>
    <row r="1276" spans="1:3" x14ac:dyDescent="0.3">
      <c r="A1276" t="s">
        <v>5</v>
      </c>
      <c r="C1276">
        <f>VLOOKUP(B1269,[0]!all_data,18)</f>
        <v>2.4701831428714005</v>
      </c>
    </row>
    <row r="1277" spans="1:3" x14ac:dyDescent="0.3">
      <c r="A1277" t="s">
        <v>7</v>
      </c>
      <c r="C1277">
        <f>VLOOKUP(B1269,[0]!all_data,20)</f>
        <v>1.1282543085211405</v>
      </c>
    </row>
    <row r="1278" spans="1:3" x14ac:dyDescent="0.3">
      <c r="A1278" t="s">
        <v>73</v>
      </c>
      <c r="C1278">
        <f>VLOOKUP(B1269,[0]!all_data,21)</f>
        <v>2.8681001704470961</v>
      </c>
    </row>
    <row r="1279" spans="1:3" x14ac:dyDescent="0.3">
      <c r="A1279" t="s">
        <v>77</v>
      </c>
      <c r="C1279">
        <f>VLOOKUP(B1269,[0]!all_data,41)</f>
        <v>0</v>
      </c>
    </row>
    <row r="1280" spans="1:3" x14ac:dyDescent="0.3">
      <c r="A1280" t="s">
        <v>24</v>
      </c>
      <c r="C1280">
        <f>VLOOKUP(B1269,[0]!all_data,23)</f>
        <v>0.81197559909225281</v>
      </c>
    </row>
    <row r="1281" spans="1:3" x14ac:dyDescent="0.3">
      <c r="A1281" t="s">
        <v>25</v>
      </c>
      <c r="C1281">
        <f>VLOOKUP(B1269,[0]!all_data,24)</f>
        <v>0.80639958712341142</v>
      </c>
    </row>
    <row r="1282" spans="1:3" x14ac:dyDescent="0.3">
      <c r="A1282" t="s">
        <v>23</v>
      </c>
      <c r="C1282">
        <f>VLOOKUP(B1269,[0]!all_data,25)</f>
        <v>0</v>
      </c>
    </row>
    <row r="1283" spans="1:3" x14ac:dyDescent="0.3">
      <c r="A1283" t="s">
        <v>125</v>
      </c>
      <c r="C1283">
        <f>VLOOKUP(B1269,[0]!all_data,19)</f>
        <v>1.6630633627141192E-3</v>
      </c>
    </row>
    <row r="1284" spans="1:3" x14ac:dyDescent="0.3">
      <c r="A1284" t="s">
        <v>108</v>
      </c>
      <c r="C1284">
        <f>VLOOKUP(B1269,[0]!all_data,26)</f>
        <v>7.1624259136569553E-4</v>
      </c>
    </row>
    <row r="1285" spans="1:3" x14ac:dyDescent="0.3">
      <c r="A1285" t="s">
        <v>109</v>
      </c>
      <c r="C1285">
        <f>VLOOKUP(B1269,[0]!all_data,27)</f>
        <v>1.8204656751196957E-4</v>
      </c>
    </row>
    <row r="1286" spans="1:3" x14ac:dyDescent="0.3">
      <c r="A1286" t="s">
        <v>11</v>
      </c>
      <c r="C1286">
        <f>VLOOKUP(B1269,[0]!all_data,28)</f>
        <v>0</v>
      </c>
    </row>
    <row r="1287" spans="1:3" x14ac:dyDescent="0.3">
      <c r="A1287" t="s">
        <v>54</v>
      </c>
      <c r="C1287">
        <f>VLOOKUP(B1269,[0]!all_data,29)</f>
        <v>0.20970641102456558</v>
      </c>
    </row>
    <row r="1288" spans="1:3" x14ac:dyDescent="0.3">
      <c r="A1288" t="s">
        <v>55</v>
      </c>
      <c r="C1288">
        <f>VLOOKUP(B1269,[0]!all_data,30)</f>
        <v>4.211856375697589E-4</v>
      </c>
    </row>
    <row r="1289" spans="1:3" x14ac:dyDescent="0.3">
      <c r="A1289" t="s">
        <v>67</v>
      </c>
      <c r="C1289">
        <f>VLOOKUP(B1269,[0]!all_data,33)</f>
        <v>0</v>
      </c>
    </row>
    <row r="1290" spans="1:3" x14ac:dyDescent="0.3">
      <c r="A1290" t="s">
        <v>16</v>
      </c>
      <c r="C1290">
        <f>VLOOKUP(B1269,[0]!all_data,37)</f>
        <v>0</v>
      </c>
    </row>
    <row r="1291" spans="1:3" x14ac:dyDescent="0.3">
      <c r="A1291" t="s">
        <v>17</v>
      </c>
      <c r="C1291">
        <f>VLOOKUP(B1269,[0]!all_data,38)</f>
        <v>0</v>
      </c>
    </row>
    <row r="1292" spans="1:3" x14ac:dyDescent="0.3">
      <c r="A1292" t="s">
        <v>18</v>
      </c>
      <c r="C1292">
        <f>VLOOKUP(B1269,[0]!all_data,39)</f>
        <v>0</v>
      </c>
    </row>
    <row r="1293" spans="1:3" x14ac:dyDescent="0.3">
      <c r="A1293" t="s">
        <v>21</v>
      </c>
      <c r="B1293">
        <f>B1269+1</f>
        <v>54</v>
      </c>
      <c r="C1293" t="str">
        <f>CONCATENATE(VLOOKUP(B1293,[0]!all_data,2),"_",VLOOKUP(B1293,[0]!all_data,3),"_",VLOOKUP(B1293,[0]!all_data,4))</f>
        <v>A3_8_319340</v>
      </c>
    </row>
    <row r="1294" spans="1:3" x14ac:dyDescent="0.3">
      <c r="A1294" t="s">
        <v>22</v>
      </c>
    </row>
    <row r="1295" spans="1:3" x14ac:dyDescent="0.3">
      <c r="A1295" t="s">
        <v>0</v>
      </c>
      <c r="C1295">
        <f>VLOOKUP(B1293,[0]!all_data,13)</f>
        <v>7.53</v>
      </c>
    </row>
    <row r="1296" spans="1:3" x14ac:dyDescent="0.3">
      <c r="A1296" t="s">
        <v>57</v>
      </c>
      <c r="C1296">
        <f>VLOOKUP(B1293,[0]!all_data,14)</f>
        <v>10</v>
      </c>
    </row>
    <row r="1297" spans="1:3" x14ac:dyDescent="0.3">
      <c r="A1297" t="s">
        <v>2</v>
      </c>
      <c r="C1297">
        <f>VLOOKUP(B1293,[0]!all_data,15)</f>
        <v>0.7394841010918265</v>
      </c>
    </row>
    <row r="1298" spans="1:3" x14ac:dyDescent="0.3">
      <c r="A1298" t="s">
        <v>3</v>
      </c>
      <c r="C1298">
        <f>VLOOKUP(B1293,[0]!all_data,16)</f>
        <v>4.348048493529081E-2</v>
      </c>
    </row>
    <row r="1299" spans="1:3" x14ac:dyDescent="0.3">
      <c r="A1299" t="s">
        <v>4</v>
      </c>
      <c r="C1299">
        <f>VLOOKUP(B1293,[0]!all_data,17)</f>
        <v>0.23040526640608927</v>
      </c>
    </row>
    <row r="1300" spans="1:3" x14ac:dyDescent="0.3">
      <c r="A1300" t="s">
        <v>5</v>
      </c>
      <c r="C1300">
        <f>VLOOKUP(B1293,[0]!all_data,18)</f>
        <v>2.5949398672588448</v>
      </c>
    </row>
    <row r="1301" spans="1:3" x14ac:dyDescent="0.3">
      <c r="A1301" t="s">
        <v>7</v>
      </c>
      <c r="C1301">
        <f>VLOOKUP(B1293,[0]!all_data,20)</f>
        <v>0.9026034468169124</v>
      </c>
    </row>
    <row r="1302" spans="1:3" x14ac:dyDescent="0.3">
      <c r="A1302" t="s">
        <v>73</v>
      </c>
      <c r="C1302">
        <f>VLOOKUP(B1293,[0]!all_data,21)</f>
        <v>4.2939556837550805</v>
      </c>
    </row>
    <row r="1303" spans="1:3" x14ac:dyDescent="0.3">
      <c r="A1303" t="s">
        <v>77</v>
      </c>
      <c r="C1303">
        <f>VLOOKUP(B1293,[0]!all_data,41)</f>
        <v>0</v>
      </c>
    </row>
    <row r="1304" spans="1:3" x14ac:dyDescent="0.3">
      <c r="A1304" t="s">
        <v>24</v>
      </c>
      <c r="C1304">
        <f>VLOOKUP(B1293,[0]!all_data,23)</f>
        <v>0.66623638899877158</v>
      </c>
    </row>
    <row r="1305" spans="1:3" x14ac:dyDescent="0.3">
      <c r="A1305" t="s">
        <v>25</v>
      </c>
      <c r="C1305">
        <f>VLOOKUP(B1293,[0]!all_data,24)</f>
        <v>0</v>
      </c>
    </row>
    <row r="1306" spans="1:3" x14ac:dyDescent="0.3">
      <c r="A1306" t="s">
        <v>23</v>
      </c>
      <c r="C1306">
        <f>VLOOKUP(B1293,[0]!all_data,25)</f>
        <v>0</v>
      </c>
    </row>
    <row r="1307" spans="1:3" x14ac:dyDescent="0.3">
      <c r="A1307" t="s">
        <v>125</v>
      </c>
      <c r="C1307">
        <f>VLOOKUP(B1293,[0]!all_data,19)</f>
        <v>3.8804811796662787E-3</v>
      </c>
    </row>
    <row r="1308" spans="1:3" x14ac:dyDescent="0.3">
      <c r="A1308" t="s">
        <v>108</v>
      </c>
      <c r="C1308">
        <f>VLOOKUP(B1293,[0]!all_data,26)</f>
        <v>1.9696671262556626E-3</v>
      </c>
    </row>
    <row r="1309" spans="1:3" x14ac:dyDescent="0.3">
      <c r="A1309" t="s">
        <v>109</v>
      </c>
      <c r="C1309">
        <f>VLOOKUP(B1293,[0]!all_data,27)</f>
        <v>1.0194607780670297E-2</v>
      </c>
    </row>
    <row r="1310" spans="1:3" x14ac:dyDescent="0.3">
      <c r="A1310" t="s">
        <v>11</v>
      </c>
      <c r="C1310">
        <f>VLOOKUP(B1293,[0]!all_data,28)</f>
        <v>0</v>
      </c>
    </row>
    <row r="1311" spans="1:3" x14ac:dyDescent="0.3">
      <c r="A1311" t="s">
        <v>54</v>
      </c>
      <c r="C1311">
        <f>VLOOKUP(B1293,[0]!all_data,29)</f>
        <v>0.14313294720724318</v>
      </c>
    </row>
    <row r="1312" spans="1:3" x14ac:dyDescent="0.3">
      <c r="A1312" t="s">
        <v>55</v>
      </c>
      <c r="C1312">
        <f>VLOOKUP(B1293,[0]!all_data,30)</f>
        <v>3.1588922817731913E-4</v>
      </c>
    </row>
    <row r="1313" spans="1:3" x14ac:dyDescent="0.3">
      <c r="A1313" t="s">
        <v>67</v>
      </c>
      <c r="C1313">
        <f>VLOOKUP(B1293,[0]!all_data,33)</f>
        <v>0</v>
      </c>
    </row>
    <row r="1314" spans="1:3" x14ac:dyDescent="0.3">
      <c r="A1314" t="s">
        <v>16</v>
      </c>
      <c r="C1314">
        <f>VLOOKUP(B1293,[0]!all_data,37)</f>
        <v>0</v>
      </c>
    </row>
    <row r="1315" spans="1:3" x14ac:dyDescent="0.3">
      <c r="A1315" t="s">
        <v>17</v>
      </c>
      <c r="C1315">
        <f>VLOOKUP(B1293,[0]!all_data,38)</f>
        <v>0</v>
      </c>
    </row>
    <row r="1316" spans="1:3" x14ac:dyDescent="0.3">
      <c r="A1316" t="s">
        <v>18</v>
      </c>
      <c r="C1316">
        <f>VLOOKUP(B1293,[0]!all_data,39)</f>
        <v>0</v>
      </c>
    </row>
    <row r="1317" spans="1:3" x14ac:dyDescent="0.3">
      <c r="A1317" t="s">
        <v>21</v>
      </c>
      <c r="B1317">
        <f>B1293+1</f>
        <v>55</v>
      </c>
      <c r="C1317" t="str">
        <f>CONCATENATE(VLOOKUP(B1317,[0]!all_data,2),"_",VLOOKUP(B1317,[0]!all_data,3),"_",VLOOKUP(B1317,[0]!all_data,4))</f>
        <v>A3_9_319340</v>
      </c>
    </row>
    <row r="1318" spans="1:3" x14ac:dyDescent="0.3">
      <c r="A1318" t="s">
        <v>22</v>
      </c>
    </row>
    <row r="1319" spans="1:3" x14ac:dyDescent="0.3">
      <c r="A1319" t="s">
        <v>0</v>
      </c>
      <c r="C1319">
        <f>VLOOKUP(B1317,[0]!all_data,13)</f>
        <v>7.74</v>
      </c>
    </row>
    <row r="1320" spans="1:3" x14ac:dyDescent="0.3">
      <c r="A1320" t="s">
        <v>57</v>
      </c>
      <c r="C1320">
        <f>VLOOKUP(B1317,[0]!all_data,14)</f>
        <v>10</v>
      </c>
    </row>
    <row r="1321" spans="1:3" x14ac:dyDescent="0.3">
      <c r="A1321" t="s">
        <v>2</v>
      </c>
      <c r="C1321">
        <f>VLOOKUP(B1317,[0]!all_data,15)</f>
        <v>0.65248597155161159</v>
      </c>
    </row>
    <row r="1322" spans="1:3" x14ac:dyDescent="0.3">
      <c r="A1322" t="s">
        <v>3</v>
      </c>
      <c r="C1322">
        <f>VLOOKUP(B1317,[0]!all_data,16)</f>
        <v>2.8134431428717584E-2</v>
      </c>
    </row>
    <row r="1323" spans="1:3" x14ac:dyDescent="0.3">
      <c r="A1323" t="s">
        <v>4</v>
      </c>
      <c r="C1323">
        <f>VLOOKUP(B1317,[0]!all_data,17)</f>
        <v>0.20571898786257972</v>
      </c>
    </row>
    <row r="1324" spans="1:3" x14ac:dyDescent="0.3">
      <c r="A1324" t="s">
        <v>5</v>
      </c>
      <c r="C1324">
        <f>VLOOKUP(B1317,[0]!all_data,18)</f>
        <v>1.8963022106891561</v>
      </c>
    </row>
    <row r="1325" spans="1:3" x14ac:dyDescent="0.3">
      <c r="A1325" t="s">
        <v>7</v>
      </c>
      <c r="C1325">
        <f>VLOOKUP(B1317,[0]!all_data,20)</f>
        <v>0.73336530053874138</v>
      </c>
    </row>
    <row r="1326" spans="1:3" x14ac:dyDescent="0.3">
      <c r="A1326" t="s">
        <v>73</v>
      </c>
      <c r="C1326">
        <f>VLOOKUP(B1317,[0]!all_data,21)</f>
        <v>2.9172676019404746</v>
      </c>
    </row>
    <row r="1327" spans="1:3" x14ac:dyDescent="0.3">
      <c r="A1327" t="s">
        <v>77</v>
      </c>
      <c r="C1327">
        <f>VLOOKUP(B1317,[0]!all_data,41)</f>
        <v>0</v>
      </c>
    </row>
    <row r="1328" spans="1:3" x14ac:dyDescent="0.3">
      <c r="A1328" t="s">
        <v>24</v>
      </c>
      <c r="C1328">
        <f>VLOOKUP(B1317,[0]!all_data,23)</f>
        <v>0.79115571193604117</v>
      </c>
    </row>
    <row r="1329" spans="1:3" x14ac:dyDescent="0.3">
      <c r="A1329" t="s">
        <v>25</v>
      </c>
      <c r="C1329">
        <f>VLOOKUP(B1317,[0]!all_data,24)</f>
        <v>0</v>
      </c>
    </row>
    <row r="1330" spans="1:3" x14ac:dyDescent="0.3">
      <c r="A1330" t="s">
        <v>23</v>
      </c>
      <c r="C1330">
        <f>VLOOKUP(B1317,[0]!all_data,25)</f>
        <v>0</v>
      </c>
    </row>
    <row r="1331" spans="1:3" x14ac:dyDescent="0.3">
      <c r="A1331" t="s">
        <v>125</v>
      </c>
      <c r="C1331">
        <f>VLOOKUP(B1317,[0]!all_data,19)</f>
        <v>9.4240257220466767E-3</v>
      </c>
    </row>
    <row r="1332" spans="1:3" x14ac:dyDescent="0.3">
      <c r="A1332" t="s">
        <v>108</v>
      </c>
      <c r="C1332">
        <f>VLOOKUP(B1317,[0]!all_data,26)</f>
        <v>0.14324851827313911</v>
      </c>
    </row>
    <row r="1333" spans="1:3" x14ac:dyDescent="0.3">
      <c r="A1333" t="s">
        <v>109</v>
      </c>
      <c r="C1333">
        <f>VLOOKUP(B1317,[0]!all_data,27)</f>
        <v>9.6484680781343882E-3</v>
      </c>
    </row>
    <row r="1334" spans="1:3" x14ac:dyDescent="0.3">
      <c r="A1334" t="s">
        <v>11</v>
      </c>
      <c r="C1334">
        <f>VLOOKUP(B1317,[0]!all_data,28)</f>
        <v>0</v>
      </c>
    </row>
    <row r="1335" spans="1:3" x14ac:dyDescent="0.3">
      <c r="A1335" t="s">
        <v>54</v>
      </c>
      <c r="C1335">
        <f>VLOOKUP(B1317,[0]!all_data,29)</f>
        <v>0.18807003528393582</v>
      </c>
    </row>
    <row r="1336" spans="1:3" x14ac:dyDescent="0.3">
      <c r="A1336" t="s">
        <v>55</v>
      </c>
      <c r="C1336">
        <f>VLOOKUP(B1317,[0]!all_data,30)</f>
        <v>3.1588922817731913E-4</v>
      </c>
    </row>
    <row r="1337" spans="1:3" x14ac:dyDescent="0.3">
      <c r="A1337" t="s">
        <v>67</v>
      </c>
      <c r="C1337">
        <f>VLOOKUP(B1317,[0]!all_data,33)</f>
        <v>0</v>
      </c>
    </row>
    <row r="1338" spans="1:3" x14ac:dyDescent="0.3">
      <c r="A1338" t="s">
        <v>16</v>
      </c>
      <c r="C1338">
        <f>VLOOKUP(B1317,[0]!all_data,37)</f>
        <v>0</v>
      </c>
    </row>
    <row r="1339" spans="1:3" x14ac:dyDescent="0.3">
      <c r="A1339" t="s">
        <v>17</v>
      </c>
      <c r="C1339">
        <f>VLOOKUP(B1317,[0]!all_data,38)</f>
        <v>0</v>
      </c>
    </row>
    <row r="1340" spans="1:3" x14ac:dyDescent="0.3">
      <c r="A1340" t="s">
        <v>18</v>
      </c>
      <c r="C1340">
        <f>VLOOKUP(B1317,[0]!all_data,39)</f>
        <v>0</v>
      </c>
    </row>
    <row r="1341" spans="1:3" x14ac:dyDescent="0.3">
      <c r="A1341" t="s">
        <v>21</v>
      </c>
      <c r="B1341">
        <f>B1317+1</f>
        <v>56</v>
      </c>
      <c r="C1341" t="str">
        <f>CONCATENATE(VLOOKUP(B1341,[0]!all_data,2),"_",VLOOKUP(B1341,[0]!all_data,3),"_",VLOOKUP(B1341,[0]!all_data,4))</f>
        <v>A3_10_319340</v>
      </c>
    </row>
    <row r="1342" spans="1:3" x14ac:dyDescent="0.3">
      <c r="A1342" t="s">
        <v>22</v>
      </c>
    </row>
    <row r="1343" spans="1:3" x14ac:dyDescent="0.3">
      <c r="A1343" t="s">
        <v>0</v>
      </c>
      <c r="C1343">
        <f>VLOOKUP(B1341,[0]!all_data,13)</f>
        <v>7.9</v>
      </c>
    </row>
    <row r="1344" spans="1:3" x14ac:dyDescent="0.3">
      <c r="A1344" t="s">
        <v>57</v>
      </c>
      <c r="C1344">
        <f>VLOOKUP(B1341,[0]!all_data,14)</f>
        <v>10</v>
      </c>
    </row>
    <row r="1345" spans="1:3" x14ac:dyDescent="0.3">
      <c r="A1345" t="s">
        <v>2</v>
      </c>
      <c r="C1345">
        <f>VLOOKUP(B1341,[0]!all_data,15)</f>
        <v>0.65248597155161159</v>
      </c>
    </row>
    <row r="1346" spans="1:3" x14ac:dyDescent="0.3">
      <c r="A1346" t="s">
        <v>3</v>
      </c>
      <c r="C1346">
        <f>VLOOKUP(B1341,[0]!all_data,16)</f>
        <v>3.0692107013146452E-2</v>
      </c>
    </row>
    <row r="1347" spans="1:3" x14ac:dyDescent="0.3">
      <c r="A1347" t="s">
        <v>4</v>
      </c>
      <c r="C1347">
        <f>VLOOKUP(B1341,[0]!all_data,17)</f>
        <v>0.18514708907632174</v>
      </c>
    </row>
    <row r="1348" spans="1:3" x14ac:dyDescent="0.3">
      <c r="A1348" t="s">
        <v>5</v>
      </c>
      <c r="C1348">
        <f>VLOOKUP(B1341,[0]!all_data,18)</f>
        <v>1.6467887619142672</v>
      </c>
    </row>
    <row r="1349" spans="1:3" x14ac:dyDescent="0.3">
      <c r="A1349" t="s">
        <v>7</v>
      </c>
      <c r="C1349">
        <f>VLOOKUP(B1341,[0]!all_data,20)</f>
        <v>0.7051589428257129</v>
      </c>
    </row>
    <row r="1350" spans="1:3" x14ac:dyDescent="0.3">
      <c r="A1350" t="s">
        <v>73</v>
      </c>
      <c r="C1350">
        <f>VLOOKUP(B1341,[0]!all_data,21)</f>
        <v>2.3928149993444343</v>
      </c>
    </row>
    <row r="1351" spans="1:3" x14ac:dyDescent="0.3">
      <c r="A1351" t="s">
        <v>77</v>
      </c>
      <c r="C1351">
        <f>VLOOKUP(B1341,[0]!all_data,41)</f>
        <v>0</v>
      </c>
    </row>
    <row r="1352" spans="1:3" x14ac:dyDescent="0.3">
      <c r="A1352" t="s">
        <v>24</v>
      </c>
      <c r="C1352">
        <f>VLOOKUP(B1341,[0]!all_data,23)</f>
        <v>0.78074576835793541</v>
      </c>
    </row>
    <row r="1353" spans="1:3" x14ac:dyDescent="0.3">
      <c r="A1353" t="s">
        <v>25</v>
      </c>
      <c r="C1353">
        <f>VLOOKUP(B1341,[0]!all_data,24)</f>
        <v>0</v>
      </c>
    </row>
    <row r="1354" spans="1:3" x14ac:dyDescent="0.3">
      <c r="A1354" t="s">
        <v>23</v>
      </c>
      <c r="C1354">
        <f>VLOOKUP(B1341,[0]!all_data,25)</f>
        <v>0</v>
      </c>
    </row>
    <row r="1355" spans="1:3" x14ac:dyDescent="0.3">
      <c r="A1355" t="s">
        <v>125</v>
      </c>
      <c r="C1355">
        <f>VLOOKUP(B1341,[0]!all_data,19)</f>
        <v>7.7609623593325574E-3</v>
      </c>
    </row>
    <row r="1356" spans="1:3" x14ac:dyDescent="0.3">
      <c r="A1356" t="s">
        <v>108</v>
      </c>
      <c r="C1356">
        <f>VLOOKUP(B1341,[0]!all_data,26)</f>
        <v>0.16652640249252423</v>
      </c>
    </row>
    <row r="1357" spans="1:3" x14ac:dyDescent="0.3">
      <c r="A1357" t="s">
        <v>109</v>
      </c>
      <c r="C1357">
        <f>VLOOKUP(B1341,[0]!all_data,27)</f>
        <v>1.0558700915694235E-2</v>
      </c>
    </row>
    <row r="1358" spans="1:3" x14ac:dyDescent="0.3">
      <c r="A1358" t="s">
        <v>11</v>
      </c>
      <c r="C1358">
        <f>VLOOKUP(B1341,[0]!all_data,28)</f>
        <v>0</v>
      </c>
    </row>
    <row r="1359" spans="1:3" x14ac:dyDescent="0.3">
      <c r="A1359" t="s">
        <v>54</v>
      </c>
      <c r="C1359">
        <f>VLOOKUP(B1341,[0]!all_data,29)</f>
        <v>0.23467145995606151</v>
      </c>
    </row>
    <row r="1360" spans="1:3" x14ac:dyDescent="0.3">
      <c r="A1360" t="s">
        <v>55</v>
      </c>
      <c r="C1360">
        <f>VLOOKUP(B1341,[0]!all_data,30)</f>
        <v>4.211856375697589E-4</v>
      </c>
    </row>
    <row r="1361" spans="1:3" x14ac:dyDescent="0.3">
      <c r="A1361" t="s">
        <v>67</v>
      </c>
      <c r="C1361">
        <f>VLOOKUP(B1341,[0]!all_data,33)</f>
        <v>0</v>
      </c>
    </row>
    <row r="1362" spans="1:3" x14ac:dyDescent="0.3">
      <c r="A1362" t="s">
        <v>16</v>
      </c>
      <c r="C1362">
        <f>VLOOKUP(B1341,[0]!all_data,37)</f>
        <v>0</v>
      </c>
    </row>
    <row r="1363" spans="1:3" x14ac:dyDescent="0.3">
      <c r="A1363" t="s">
        <v>17</v>
      </c>
      <c r="C1363">
        <f>VLOOKUP(B1341,[0]!all_data,38)</f>
        <v>0</v>
      </c>
    </row>
    <row r="1364" spans="1:3" x14ac:dyDescent="0.3">
      <c r="A1364" t="s">
        <v>18</v>
      </c>
      <c r="C1364">
        <f>VLOOKUP(B1341,[0]!all_data,39)</f>
        <v>0</v>
      </c>
    </row>
    <row r="1365" spans="1:3" x14ac:dyDescent="0.3">
      <c r="A1365" t="s">
        <v>21</v>
      </c>
      <c r="B1365">
        <f>B1341+1</f>
        <v>57</v>
      </c>
      <c r="C1365" t="str">
        <f>CONCATENATE(VLOOKUP(B1365,[0]!all_data,2),"_",VLOOKUP(B1365,[0]!all_data,3),"_",VLOOKUP(B1365,[0]!all_data,4))</f>
        <v>A3_11_319340</v>
      </c>
    </row>
    <row r="1366" spans="1:3" x14ac:dyDescent="0.3">
      <c r="A1366" t="s">
        <v>22</v>
      </c>
    </row>
    <row r="1367" spans="1:3" x14ac:dyDescent="0.3">
      <c r="A1367" t="s">
        <v>0</v>
      </c>
      <c r="C1367">
        <f>VLOOKUP(B1365,[0]!all_data,13)</f>
        <v>8</v>
      </c>
    </row>
    <row r="1368" spans="1:3" x14ac:dyDescent="0.3">
      <c r="A1368" t="s">
        <v>57</v>
      </c>
      <c r="C1368">
        <f>VLOOKUP(B1365,[0]!all_data,14)</f>
        <v>10</v>
      </c>
    </row>
    <row r="1369" spans="1:3" x14ac:dyDescent="0.3">
      <c r="A1369" t="s">
        <v>2</v>
      </c>
      <c r="C1369">
        <f>VLOOKUP(B1365,[0]!all_data,15)</f>
        <v>0.69598503632171904</v>
      </c>
    </row>
    <row r="1370" spans="1:3" x14ac:dyDescent="0.3">
      <c r="A1370" t="s">
        <v>3</v>
      </c>
      <c r="C1370">
        <f>VLOOKUP(B1365,[0]!all_data,16)</f>
        <v>3.3249782597575328E-2</v>
      </c>
    </row>
    <row r="1371" spans="1:3" x14ac:dyDescent="0.3">
      <c r="A1371" t="s">
        <v>4</v>
      </c>
      <c r="C1371">
        <f>VLOOKUP(B1365,[0]!all_data,17)</f>
        <v>0.2262908866488377</v>
      </c>
    </row>
    <row r="1372" spans="1:3" x14ac:dyDescent="0.3">
      <c r="A1372" t="s">
        <v>5</v>
      </c>
      <c r="C1372">
        <f>VLOOKUP(B1365,[0]!all_data,18)</f>
        <v>1.4471780028943559</v>
      </c>
    </row>
    <row r="1373" spans="1:3" x14ac:dyDescent="0.3">
      <c r="A1373" t="s">
        <v>7</v>
      </c>
      <c r="C1373">
        <f>VLOOKUP(B1365,[0]!all_data,20)</f>
        <v>0.73336530053874138</v>
      </c>
    </row>
    <row r="1374" spans="1:3" x14ac:dyDescent="0.3">
      <c r="A1374" t="s">
        <v>73</v>
      </c>
      <c r="C1374">
        <f>VLOOKUP(B1365,[0]!all_data,21)</f>
        <v>1.868362396748394</v>
      </c>
    </row>
    <row r="1375" spans="1:3" x14ac:dyDescent="0.3">
      <c r="A1375" t="s">
        <v>77</v>
      </c>
      <c r="C1375">
        <f>VLOOKUP(B1365,[0]!all_data,41)</f>
        <v>0</v>
      </c>
    </row>
    <row r="1376" spans="1:3" x14ac:dyDescent="0.3">
      <c r="A1376" t="s">
        <v>24</v>
      </c>
      <c r="C1376">
        <f>VLOOKUP(B1365,[0]!all_data,23)</f>
        <v>0.88484520413899348</v>
      </c>
    </row>
    <row r="1377" spans="1:3" x14ac:dyDescent="0.3">
      <c r="A1377" t="s">
        <v>25</v>
      </c>
      <c r="C1377">
        <f>VLOOKUP(B1365,[0]!all_data,24)</f>
        <v>0</v>
      </c>
    </row>
    <row r="1378" spans="1:3" x14ac:dyDescent="0.3">
      <c r="A1378" t="s">
        <v>23</v>
      </c>
      <c r="C1378">
        <f>VLOOKUP(B1365,[0]!all_data,25)</f>
        <v>0</v>
      </c>
    </row>
    <row r="1379" spans="1:3" x14ac:dyDescent="0.3">
      <c r="A1379" t="s">
        <v>125</v>
      </c>
      <c r="C1379">
        <f>VLOOKUP(B1365,[0]!all_data,19)</f>
        <v>8.8696712678086355E-3</v>
      </c>
    </row>
    <row r="1380" spans="1:3" x14ac:dyDescent="0.3">
      <c r="A1380" t="s">
        <v>108</v>
      </c>
      <c r="C1380">
        <f>VLOOKUP(B1365,[0]!all_data,26)</f>
        <v>0.20771035149605171</v>
      </c>
    </row>
    <row r="1381" spans="1:3" x14ac:dyDescent="0.3">
      <c r="A1381" t="s">
        <v>109</v>
      </c>
      <c r="C1381">
        <f>VLOOKUP(B1365,[0]!all_data,27)</f>
        <v>1.2015073455789992E-2</v>
      </c>
    </row>
    <row r="1382" spans="1:3" x14ac:dyDescent="0.3">
      <c r="A1382" t="s">
        <v>11</v>
      </c>
      <c r="C1382">
        <f>VLOOKUP(B1365,[0]!all_data,28)</f>
        <v>0</v>
      </c>
    </row>
    <row r="1383" spans="1:3" x14ac:dyDescent="0.3">
      <c r="A1383" t="s">
        <v>54</v>
      </c>
      <c r="C1383">
        <f>VLOOKUP(B1365,[0]!all_data,29)</f>
        <v>0.20637773783369948</v>
      </c>
    </row>
    <row r="1384" spans="1:3" x14ac:dyDescent="0.3">
      <c r="A1384" t="s">
        <v>55</v>
      </c>
      <c r="C1384">
        <f>VLOOKUP(B1365,[0]!all_data,30)</f>
        <v>3.1588922817731913E-4</v>
      </c>
    </row>
    <row r="1385" spans="1:3" x14ac:dyDescent="0.3">
      <c r="A1385" t="s">
        <v>67</v>
      </c>
      <c r="C1385">
        <f>VLOOKUP(B1365,[0]!all_data,33)</f>
        <v>0</v>
      </c>
    </row>
    <row r="1386" spans="1:3" x14ac:dyDescent="0.3">
      <c r="A1386" t="s">
        <v>16</v>
      </c>
      <c r="C1386">
        <f>VLOOKUP(B1365,[0]!all_data,37)</f>
        <v>0</v>
      </c>
    </row>
    <row r="1387" spans="1:3" x14ac:dyDescent="0.3">
      <c r="A1387" t="s">
        <v>17</v>
      </c>
      <c r="C1387">
        <f>VLOOKUP(B1365,[0]!all_data,38)</f>
        <v>0</v>
      </c>
    </row>
    <row r="1388" spans="1:3" x14ac:dyDescent="0.3">
      <c r="A1388" t="s">
        <v>18</v>
      </c>
      <c r="C1388">
        <f>VLOOKUP(B1365,[0]!all_data,39)</f>
        <v>0</v>
      </c>
    </row>
    <row r="1389" spans="1:3" x14ac:dyDescent="0.3">
      <c r="A1389" t="s">
        <v>21</v>
      </c>
      <c r="B1389">
        <f>B1365+1</f>
        <v>58</v>
      </c>
      <c r="C1389" t="str">
        <f>CONCATENATE(VLOOKUP(B1389,[0]!all_data,2),"_",VLOOKUP(B1389,[0]!all_data,3),"_",VLOOKUP(B1389,[0]!all_data,4))</f>
        <v>A3_12_319340</v>
      </c>
    </row>
    <row r="1390" spans="1:3" x14ac:dyDescent="0.3">
      <c r="A1390" t="s">
        <v>22</v>
      </c>
    </row>
    <row r="1391" spans="1:3" x14ac:dyDescent="0.3">
      <c r="A1391" t="s">
        <v>0</v>
      </c>
      <c r="C1391">
        <f>VLOOKUP(B1389,[0]!all_data,13)</f>
        <v>7.64</v>
      </c>
    </row>
    <row r="1392" spans="1:3" x14ac:dyDescent="0.3">
      <c r="A1392" t="s">
        <v>57</v>
      </c>
      <c r="C1392">
        <f>VLOOKUP(B1389,[0]!all_data,14)</f>
        <v>10</v>
      </c>
    </row>
    <row r="1393" spans="1:3" x14ac:dyDescent="0.3">
      <c r="A1393" t="s">
        <v>2</v>
      </c>
      <c r="C1393">
        <f>VLOOKUP(B1389,[0]!all_data,15)</f>
        <v>0.7394841010918265</v>
      </c>
    </row>
    <row r="1394" spans="1:3" x14ac:dyDescent="0.3">
      <c r="A1394" t="s">
        <v>3</v>
      </c>
      <c r="C1394">
        <f>VLOOKUP(B1389,[0]!all_data,16)</f>
        <v>3.3249782597575328E-2</v>
      </c>
    </row>
    <row r="1395" spans="1:3" x14ac:dyDescent="0.3">
      <c r="A1395" t="s">
        <v>4</v>
      </c>
      <c r="C1395">
        <f>VLOOKUP(B1389,[0]!all_data,17)</f>
        <v>0.25509154494959885</v>
      </c>
    </row>
    <row r="1396" spans="1:3" x14ac:dyDescent="0.3">
      <c r="A1396" t="s">
        <v>5</v>
      </c>
      <c r="C1396">
        <f>VLOOKUP(B1389,[0]!all_data,18)</f>
        <v>1.5220320375268226</v>
      </c>
    </row>
    <row r="1397" spans="1:3" x14ac:dyDescent="0.3">
      <c r="A1397" t="s">
        <v>7</v>
      </c>
      <c r="C1397">
        <f>VLOOKUP(B1389,[0]!all_data,20)</f>
        <v>0.78977801596479835</v>
      </c>
    </row>
    <row r="1398" spans="1:3" x14ac:dyDescent="0.3">
      <c r="A1398" t="s">
        <v>73</v>
      </c>
      <c r="C1398">
        <f>VLOOKUP(B1389,[0]!all_data,21)</f>
        <v>2.2289235610331719</v>
      </c>
    </row>
    <row r="1399" spans="1:3" x14ac:dyDescent="0.3">
      <c r="A1399" t="s">
        <v>77</v>
      </c>
      <c r="C1399">
        <f>VLOOKUP(B1389,[0]!all_data,41)</f>
        <v>0</v>
      </c>
    </row>
    <row r="1400" spans="1:3" x14ac:dyDescent="0.3">
      <c r="A1400" t="s">
        <v>24</v>
      </c>
      <c r="C1400">
        <f>VLOOKUP(B1389,[0]!all_data,23)</f>
        <v>0.84320542982657021</v>
      </c>
    </row>
    <row r="1401" spans="1:3" x14ac:dyDescent="0.3">
      <c r="A1401" t="s">
        <v>25</v>
      </c>
      <c r="C1401">
        <f>VLOOKUP(B1389,[0]!all_data,24)</f>
        <v>0</v>
      </c>
    </row>
    <row r="1402" spans="1:3" x14ac:dyDescent="0.3">
      <c r="A1402" t="s">
        <v>23</v>
      </c>
      <c r="C1402">
        <f>VLOOKUP(B1389,[0]!all_data,25)</f>
        <v>0</v>
      </c>
    </row>
    <row r="1403" spans="1:3" x14ac:dyDescent="0.3">
      <c r="A1403" t="s">
        <v>125</v>
      </c>
      <c r="C1403">
        <f>VLOOKUP(B1389,[0]!all_data,19)</f>
        <v>9.4240257220466767E-3</v>
      </c>
    </row>
    <row r="1404" spans="1:3" x14ac:dyDescent="0.3">
      <c r="A1404" t="s">
        <v>108</v>
      </c>
      <c r="C1404">
        <f>VLOOKUP(B1389,[0]!all_data,26)</f>
        <v>0.18264186079825234</v>
      </c>
    </row>
    <row r="1405" spans="1:3" x14ac:dyDescent="0.3">
      <c r="A1405" t="s">
        <v>109</v>
      </c>
      <c r="C1405">
        <f>VLOOKUP(B1389,[0]!all_data,27)</f>
        <v>9.6484680781343882E-3</v>
      </c>
    </row>
    <row r="1406" spans="1:3" x14ac:dyDescent="0.3">
      <c r="A1406" t="s">
        <v>11</v>
      </c>
      <c r="C1406">
        <f>VLOOKUP(B1389,[0]!all_data,28)</f>
        <v>0</v>
      </c>
    </row>
    <row r="1407" spans="1:3" x14ac:dyDescent="0.3">
      <c r="A1407" t="s">
        <v>54</v>
      </c>
      <c r="C1407">
        <f>VLOOKUP(B1389,[0]!all_data,29)</f>
        <v>0.19972039145196724</v>
      </c>
    </row>
    <row r="1408" spans="1:3" x14ac:dyDescent="0.3">
      <c r="A1408" t="s">
        <v>55</v>
      </c>
      <c r="C1408">
        <f>VLOOKUP(B1389,[0]!all_data,30)</f>
        <v>4.211856375697589E-4</v>
      </c>
    </row>
    <row r="1409" spans="1:3" x14ac:dyDescent="0.3">
      <c r="A1409" t="s">
        <v>67</v>
      </c>
      <c r="C1409">
        <f>VLOOKUP(B1389,[0]!all_data,33)</f>
        <v>0</v>
      </c>
    </row>
    <row r="1410" spans="1:3" x14ac:dyDescent="0.3">
      <c r="A1410" t="s">
        <v>16</v>
      </c>
      <c r="C1410">
        <f>VLOOKUP(B1389,[0]!all_data,37)</f>
        <v>0</v>
      </c>
    </row>
    <row r="1411" spans="1:3" x14ac:dyDescent="0.3">
      <c r="A1411" t="s">
        <v>17</v>
      </c>
      <c r="C1411">
        <f>VLOOKUP(B1389,[0]!all_data,38)</f>
        <v>0</v>
      </c>
    </row>
    <row r="1412" spans="1:3" x14ac:dyDescent="0.3">
      <c r="A1412" t="s">
        <v>18</v>
      </c>
      <c r="C1412">
        <f>VLOOKUP(B1389,[0]!all_data,39)</f>
        <v>0</v>
      </c>
    </row>
    <row r="1413" spans="1:3" x14ac:dyDescent="0.3">
      <c r="A1413" t="s">
        <v>21</v>
      </c>
      <c r="B1413">
        <f>B1389+1</f>
        <v>59</v>
      </c>
      <c r="C1413" t="str">
        <f>CONCATENATE(VLOOKUP(B1413,[0]!all_data,2),"_",VLOOKUP(B1413,[0]!all_data,3),"_",VLOOKUP(B1413,[0]!all_data,4))</f>
        <v>A3_13_319340</v>
      </c>
    </row>
    <row r="1414" spans="1:3" x14ac:dyDescent="0.3">
      <c r="A1414" t="s">
        <v>22</v>
      </c>
    </row>
    <row r="1415" spans="1:3" x14ac:dyDescent="0.3">
      <c r="A1415" t="s">
        <v>0</v>
      </c>
      <c r="C1415">
        <f>VLOOKUP(B1413,[0]!all_data,13)</f>
        <v>7</v>
      </c>
    </row>
    <row r="1416" spans="1:3" x14ac:dyDescent="0.3">
      <c r="A1416" t="s">
        <v>57</v>
      </c>
      <c r="C1416">
        <f>VLOOKUP(B1413,[0]!all_data,14)</f>
        <v>10</v>
      </c>
    </row>
    <row r="1417" spans="1:3" x14ac:dyDescent="0.3">
      <c r="A1417" t="s">
        <v>2</v>
      </c>
      <c r="C1417">
        <f>VLOOKUP(B1413,[0]!all_data,15)</f>
        <v>0.78298316586193395</v>
      </c>
    </row>
    <row r="1418" spans="1:3" x14ac:dyDescent="0.3">
      <c r="A1418" t="s">
        <v>3</v>
      </c>
      <c r="C1418">
        <f>VLOOKUP(B1413,[0]!all_data,16)</f>
        <v>3.3249782597575328E-2</v>
      </c>
    </row>
    <row r="1419" spans="1:3" x14ac:dyDescent="0.3">
      <c r="A1419" t="s">
        <v>4</v>
      </c>
      <c r="C1419">
        <f>VLOOKUP(B1413,[0]!all_data,17)</f>
        <v>0.24686278543509566</v>
      </c>
    </row>
    <row r="1420" spans="1:3" x14ac:dyDescent="0.3">
      <c r="A1420" t="s">
        <v>5</v>
      </c>
      <c r="C1420">
        <f>VLOOKUP(B1413,[0]!all_data,18)</f>
        <v>1.7465941414242225</v>
      </c>
    </row>
    <row r="1421" spans="1:3" x14ac:dyDescent="0.3">
      <c r="A1421" t="s">
        <v>7</v>
      </c>
      <c r="C1421">
        <f>VLOOKUP(B1413,[0]!all_data,20)</f>
        <v>0.78977801596479835</v>
      </c>
    </row>
    <row r="1422" spans="1:3" x14ac:dyDescent="0.3">
      <c r="A1422" t="s">
        <v>73</v>
      </c>
      <c r="C1422">
        <f>VLOOKUP(B1413,[0]!all_data,21)</f>
        <v>2.3928149993444343</v>
      </c>
    </row>
    <row r="1423" spans="1:3" x14ac:dyDescent="0.3">
      <c r="A1423" t="s">
        <v>77</v>
      </c>
      <c r="C1423">
        <f>VLOOKUP(B1413,[0]!all_data,41)</f>
        <v>0</v>
      </c>
    </row>
    <row r="1424" spans="1:3" x14ac:dyDescent="0.3">
      <c r="A1424" t="s">
        <v>24</v>
      </c>
      <c r="C1424">
        <f>VLOOKUP(B1413,[0]!all_data,23)</f>
        <v>1.0097645270762632</v>
      </c>
    </row>
    <row r="1425" spans="1:3" x14ac:dyDescent="0.3">
      <c r="A1425" t="s">
        <v>25</v>
      </c>
      <c r="C1425">
        <f>VLOOKUP(B1413,[0]!all_data,24)</f>
        <v>0</v>
      </c>
    </row>
    <row r="1426" spans="1:3" x14ac:dyDescent="0.3">
      <c r="A1426" t="s">
        <v>23</v>
      </c>
      <c r="C1426">
        <f>VLOOKUP(B1413,[0]!all_data,25)</f>
        <v>0</v>
      </c>
    </row>
    <row r="1427" spans="1:3" x14ac:dyDescent="0.3">
      <c r="A1427" t="s">
        <v>125</v>
      </c>
      <c r="C1427">
        <f>VLOOKUP(B1413,[0]!all_data,19)</f>
        <v>7.7609623593325574E-3</v>
      </c>
    </row>
    <row r="1428" spans="1:3" x14ac:dyDescent="0.3">
      <c r="A1428" t="s">
        <v>108</v>
      </c>
      <c r="C1428">
        <f>VLOOKUP(B1413,[0]!all_data,26)</f>
        <v>0.17010761544935268</v>
      </c>
    </row>
    <row r="1429" spans="1:3" x14ac:dyDescent="0.3">
      <c r="A1429" t="s">
        <v>109</v>
      </c>
      <c r="C1429">
        <f>VLOOKUP(B1413,[0]!all_data,27)</f>
        <v>9.2843749431104489E-3</v>
      </c>
    </row>
    <row r="1430" spans="1:3" x14ac:dyDescent="0.3">
      <c r="A1430" t="s">
        <v>11</v>
      </c>
      <c r="C1430">
        <f>VLOOKUP(B1413,[0]!all_data,28)</f>
        <v>0</v>
      </c>
    </row>
    <row r="1431" spans="1:3" x14ac:dyDescent="0.3">
      <c r="A1431" t="s">
        <v>54</v>
      </c>
      <c r="C1431">
        <f>VLOOKUP(B1413,[0]!all_data,29)</f>
        <v>0.21969243059716395</v>
      </c>
    </row>
    <row r="1432" spans="1:3" x14ac:dyDescent="0.3">
      <c r="A1432" t="s">
        <v>55</v>
      </c>
      <c r="C1432">
        <f>VLOOKUP(B1413,[0]!all_data,30)</f>
        <v>4.211856375697589E-4</v>
      </c>
    </row>
    <row r="1433" spans="1:3" x14ac:dyDescent="0.3">
      <c r="A1433" t="s">
        <v>67</v>
      </c>
      <c r="C1433">
        <f>VLOOKUP(B1413,[0]!all_data,33)</f>
        <v>0</v>
      </c>
    </row>
    <row r="1434" spans="1:3" x14ac:dyDescent="0.3">
      <c r="A1434" t="s">
        <v>16</v>
      </c>
      <c r="C1434">
        <f>VLOOKUP(B1413,[0]!all_data,37)</f>
        <v>0</v>
      </c>
    </row>
    <row r="1435" spans="1:3" x14ac:dyDescent="0.3">
      <c r="A1435" t="s">
        <v>17</v>
      </c>
      <c r="C1435">
        <f>VLOOKUP(B1413,[0]!all_data,38)</f>
        <v>0</v>
      </c>
    </row>
    <row r="1436" spans="1:3" x14ac:dyDescent="0.3">
      <c r="A1436" t="s">
        <v>18</v>
      </c>
      <c r="C1436">
        <f>VLOOKUP(B1413,[0]!all_data,39)</f>
        <v>0</v>
      </c>
    </row>
    <row r="1437" spans="1:3" x14ac:dyDescent="0.3">
      <c r="A1437" t="s">
        <v>21</v>
      </c>
      <c r="B1437">
        <f>B1413+1</f>
        <v>60</v>
      </c>
      <c r="C1437" t="str">
        <f>CONCATENATE(VLOOKUP(B1437,[0]!all_data,2),"_",VLOOKUP(B1437,[0]!all_data,3),"_",VLOOKUP(B1437,[0]!all_data,4))</f>
        <v>A3_14_319340</v>
      </c>
    </row>
    <row r="1438" spans="1:3" x14ac:dyDescent="0.3">
      <c r="A1438" t="s">
        <v>22</v>
      </c>
    </row>
    <row r="1439" spans="1:3" x14ac:dyDescent="0.3">
      <c r="A1439" t="s">
        <v>0</v>
      </c>
      <c r="C1439">
        <f>VLOOKUP(B1437,[0]!all_data,13)</f>
        <v>7.79</v>
      </c>
    </row>
    <row r="1440" spans="1:3" x14ac:dyDescent="0.3">
      <c r="A1440" t="s">
        <v>57</v>
      </c>
      <c r="C1440">
        <f>VLOOKUP(B1437,[0]!all_data,14)</f>
        <v>10</v>
      </c>
    </row>
    <row r="1441" spans="1:3" x14ac:dyDescent="0.3">
      <c r="A1441" t="s">
        <v>2</v>
      </c>
      <c r="C1441">
        <f>VLOOKUP(B1437,[0]!all_data,15)</f>
        <v>0.56548784201139679</v>
      </c>
    </row>
    <row r="1442" spans="1:3" x14ac:dyDescent="0.3">
      <c r="A1442" t="s">
        <v>3</v>
      </c>
      <c r="C1442">
        <f>VLOOKUP(B1437,[0]!all_data,16)</f>
        <v>2.8134431428717584E-2</v>
      </c>
    </row>
    <row r="1443" spans="1:3" x14ac:dyDescent="0.3">
      <c r="A1443" t="s">
        <v>4</v>
      </c>
      <c r="C1443">
        <f>VLOOKUP(B1437,[0]!all_data,17)</f>
        <v>0.16868957004731536</v>
      </c>
    </row>
    <row r="1444" spans="1:3" x14ac:dyDescent="0.3">
      <c r="A1444" t="s">
        <v>5</v>
      </c>
      <c r="C1444">
        <f>VLOOKUP(B1437,[0]!all_data,18)</f>
        <v>1.6966914516692448</v>
      </c>
    </row>
    <row r="1445" spans="1:3" x14ac:dyDescent="0.3">
      <c r="A1445" t="s">
        <v>7</v>
      </c>
      <c r="C1445">
        <f>VLOOKUP(B1437,[0]!all_data,20)</f>
        <v>0.64874622739965582</v>
      </c>
    </row>
    <row r="1446" spans="1:3" x14ac:dyDescent="0.3">
      <c r="A1446" t="s">
        <v>73</v>
      </c>
      <c r="C1446">
        <f>VLOOKUP(B1437,[0]!all_data,21)</f>
        <v>2.7697653074603386</v>
      </c>
    </row>
    <row r="1447" spans="1:3" x14ac:dyDescent="0.3">
      <c r="A1447" t="s">
        <v>77</v>
      </c>
      <c r="C1447">
        <f>VLOOKUP(B1437,[0]!all_data,41)</f>
        <v>0</v>
      </c>
    </row>
    <row r="1448" spans="1:3" x14ac:dyDescent="0.3">
      <c r="A1448" t="s">
        <v>24</v>
      </c>
      <c r="C1448">
        <f>VLOOKUP(B1437,[0]!all_data,23)</f>
        <v>0.57254689679581927</v>
      </c>
    </row>
    <row r="1449" spans="1:3" x14ac:dyDescent="0.3">
      <c r="A1449" t="s">
        <v>25</v>
      </c>
      <c r="C1449">
        <f>VLOOKUP(B1437,[0]!all_data,24)</f>
        <v>0</v>
      </c>
    </row>
    <row r="1450" spans="1:3" x14ac:dyDescent="0.3">
      <c r="A1450" t="s">
        <v>23</v>
      </c>
      <c r="C1450">
        <f>VLOOKUP(B1437,[0]!all_data,25)</f>
        <v>0</v>
      </c>
    </row>
    <row r="1451" spans="1:3" x14ac:dyDescent="0.3">
      <c r="A1451" t="s">
        <v>125</v>
      </c>
      <c r="C1451">
        <f>VLOOKUP(B1437,[0]!all_data,19)</f>
        <v>4.9891900881423572E-3</v>
      </c>
    </row>
    <row r="1452" spans="1:3" x14ac:dyDescent="0.3">
      <c r="A1452" t="s">
        <v>108</v>
      </c>
      <c r="C1452">
        <f>VLOOKUP(B1437,[0]!all_data,26)</f>
        <v>7.3414865614983782E-2</v>
      </c>
    </row>
    <row r="1453" spans="1:3" x14ac:dyDescent="0.3">
      <c r="A1453" t="s">
        <v>109</v>
      </c>
      <c r="C1453">
        <f>VLOOKUP(B1437,[0]!all_data,27)</f>
        <v>4.0050244852633306E-3</v>
      </c>
    </row>
    <row r="1454" spans="1:3" x14ac:dyDescent="0.3">
      <c r="A1454" t="s">
        <v>11</v>
      </c>
      <c r="C1454">
        <f>VLOOKUP(B1437,[0]!all_data,28)</f>
        <v>0</v>
      </c>
    </row>
    <row r="1455" spans="1:3" x14ac:dyDescent="0.3">
      <c r="A1455" t="s">
        <v>54</v>
      </c>
      <c r="C1455">
        <f>VLOOKUP(B1437,[0]!all_data,29)</f>
        <v>0.22801411357432924</v>
      </c>
    </row>
    <row r="1456" spans="1:3" x14ac:dyDescent="0.3">
      <c r="A1456" t="s">
        <v>55</v>
      </c>
      <c r="C1456">
        <f>VLOOKUP(B1437,[0]!all_data,30)</f>
        <v>4.211856375697589E-4</v>
      </c>
    </row>
    <row r="1457" spans="1:3" x14ac:dyDescent="0.3">
      <c r="A1457" t="s">
        <v>67</v>
      </c>
      <c r="C1457">
        <f>VLOOKUP(B1437,[0]!all_data,33)</f>
        <v>0</v>
      </c>
    </row>
    <row r="1458" spans="1:3" x14ac:dyDescent="0.3">
      <c r="A1458" t="s">
        <v>16</v>
      </c>
      <c r="C1458">
        <f>VLOOKUP(B1437,[0]!all_data,37)</f>
        <v>0</v>
      </c>
    </row>
    <row r="1459" spans="1:3" x14ac:dyDescent="0.3">
      <c r="A1459" t="s">
        <v>17</v>
      </c>
      <c r="C1459">
        <f>VLOOKUP(B1437,[0]!all_data,38)</f>
        <v>0</v>
      </c>
    </row>
    <row r="1460" spans="1:3" x14ac:dyDescent="0.3">
      <c r="A1460" t="s">
        <v>18</v>
      </c>
      <c r="C1460">
        <f>VLOOKUP(B1437,[0]!all_data,39)</f>
        <v>0</v>
      </c>
    </row>
    <row r="1461" spans="1:3" x14ac:dyDescent="0.3">
      <c r="A1461" t="s">
        <v>21</v>
      </c>
      <c r="B1461">
        <f>B1437+1</f>
        <v>61</v>
      </c>
      <c r="C1461" t="str">
        <f>CONCATENATE(VLOOKUP(B1461,[0]!all_data,2),"_",VLOOKUP(B1461,[0]!all_data,3),"_",VLOOKUP(B1461,[0]!all_data,4))</f>
        <v>A3_15_319340</v>
      </c>
    </row>
    <row r="1462" spans="1:3" x14ac:dyDescent="0.3">
      <c r="A1462" t="s">
        <v>22</v>
      </c>
    </row>
    <row r="1463" spans="1:3" x14ac:dyDescent="0.3">
      <c r="A1463" t="s">
        <v>0</v>
      </c>
      <c r="C1463">
        <f>VLOOKUP(B1461,[0]!all_data,13)</f>
        <v>7.89</v>
      </c>
    </row>
    <row r="1464" spans="1:3" x14ac:dyDescent="0.3">
      <c r="A1464" t="s">
        <v>57</v>
      </c>
      <c r="C1464">
        <f>VLOOKUP(B1461,[0]!all_data,14)</f>
        <v>10</v>
      </c>
    </row>
    <row r="1465" spans="1:3" x14ac:dyDescent="0.3">
      <c r="A1465" t="s">
        <v>2</v>
      </c>
      <c r="C1465">
        <f>VLOOKUP(B1461,[0]!all_data,15)</f>
        <v>0.65248597155161159</v>
      </c>
    </row>
    <row r="1466" spans="1:3" x14ac:dyDescent="0.3">
      <c r="A1466" t="s">
        <v>3</v>
      </c>
      <c r="C1466">
        <f>VLOOKUP(B1461,[0]!all_data,16)</f>
        <v>2.8134431428717584E-2</v>
      </c>
    </row>
    <row r="1467" spans="1:3" x14ac:dyDescent="0.3">
      <c r="A1467" t="s">
        <v>4</v>
      </c>
      <c r="C1467">
        <f>VLOOKUP(B1461,[0]!all_data,17)</f>
        <v>0.152232051018309</v>
      </c>
    </row>
    <row r="1468" spans="1:3" x14ac:dyDescent="0.3">
      <c r="A1468" t="s">
        <v>5</v>
      </c>
      <c r="C1468">
        <f>VLOOKUP(B1461,[0]!all_data,18)</f>
        <v>1.8713508658116671</v>
      </c>
    </row>
    <row r="1469" spans="1:3" x14ac:dyDescent="0.3">
      <c r="A1469" t="s">
        <v>7</v>
      </c>
      <c r="C1469">
        <f>VLOOKUP(B1461,[0]!all_data,20)</f>
        <v>0.64874622739965582</v>
      </c>
    </row>
    <row r="1470" spans="1:3" x14ac:dyDescent="0.3">
      <c r="A1470" t="s">
        <v>73</v>
      </c>
      <c r="C1470">
        <f>VLOOKUP(B1461,[0]!all_data,21)</f>
        <v>2.8353218827848434</v>
      </c>
    </row>
    <row r="1471" spans="1:3" x14ac:dyDescent="0.3">
      <c r="A1471" t="s">
        <v>77</v>
      </c>
      <c r="C1471">
        <f>VLOOKUP(B1461,[0]!all_data,41)</f>
        <v>0</v>
      </c>
    </row>
    <row r="1472" spans="1:3" x14ac:dyDescent="0.3">
      <c r="A1472" t="s">
        <v>24</v>
      </c>
      <c r="C1472">
        <f>VLOOKUP(B1461,[0]!all_data,23)</f>
        <v>0.74951593762361801</v>
      </c>
    </row>
    <row r="1473" spans="1:3" x14ac:dyDescent="0.3">
      <c r="A1473" t="s">
        <v>25</v>
      </c>
      <c r="C1473">
        <f>VLOOKUP(B1461,[0]!all_data,24)</f>
        <v>0</v>
      </c>
    </row>
    <row r="1474" spans="1:3" x14ac:dyDescent="0.3">
      <c r="A1474" t="s">
        <v>23</v>
      </c>
      <c r="C1474">
        <f>VLOOKUP(B1461,[0]!all_data,25)</f>
        <v>0</v>
      </c>
    </row>
    <row r="1475" spans="1:3" x14ac:dyDescent="0.3">
      <c r="A1475" t="s">
        <v>125</v>
      </c>
      <c r="C1475">
        <f>VLOOKUP(B1461,[0]!all_data,19)</f>
        <v>3.8804811796662787E-3</v>
      </c>
    </row>
    <row r="1476" spans="1:3" x14ac:dyDescent="0.3">
      <c r="A1476" t="s">
        <v>108</v>
      </c>
      <c r="C1476">
        <f>VLOOKUP(B1461,[0]!all_data,26)</f>
        <v>4.2974555481941734E-2</v>
      </c>
    </row>
    <row r="1477" spans="1:3" x14ac:dyDescent="0.3">
      <c r="A1477" t="s">
        <v>109</v>
      </c>
      <c r="C1477">
        <f>VLOOKUP(B1461,[0]!all_data,27)</f>
        <v>2.0025122426316653E-3</v>
      </c>
    </row>
    <row r="1478" spans="1:3" x14ac:dyDescent="0.3">
      <c r="A1478" t="s">
        <v>11</v>
      </c>
      <c r="C1478">
        <f>VLOOKUP(B1461,[0]!all_data,28)</f>
        <v>0</v>
      </c>
    </row>
    <row r="1479" spans="1:3" x14ac:dyDescent="0.3">
      <c r="A1479" t="s">
        <v>54</v>
      </c>
      <c r="C1479">
        <f>VLOOKUP(B1461,[0]!all_data,29)</f>
        <v>0.21303508421543174</v>
      </c>
    </row>
    <row r="1480" spans="1:3" x14ac:dyDescent="0.3">
      <c r="A1480" t="s">
        <v>55</v>
      </c>
      <c r="C1480">
        <f>VLOOKUP(B1461,[0]!all_data,30)</f>
        <v>4.211856375697589E-4</v>
      </c>
    </row>
    <row r="1481" spans="1:3" x14ac:dyDescent="0.3">
      <c r="A1481" t="s">
        <v>67</v>
      </c>
      <c r="C1481">
        <f>VLOOKUP(B1461,[0]!all_data,33)</f>
        <v>0</v>
      </c>
    </row>
    <row r="1482" spans="1:3" x14ac:dyDescent="0.3">
      <c r="A1482" t="s">
        <v>16</v>
      </c>
      <c r="C1482">
        <f>VLOOKUP(B1461,[0]!all_data,37)</f>
        <v>0</v>
      </c>
    </row>
    <row r="1483" spans="1:3" x14ac:dyDescent="0.3">
      <c r="A1483" t="s">
        <v>17</v>
      </c>
      <c r="C1483">
        <f>VLOOKUP(B1461,[0]!all_data,38)</f>
        <v>0</v>
      </c>
    </row>
    <row r="1484" spans="1:3" x14ac:dyDescent="0.3">
      <c r="A1484" t="s">
        <v>18</v>
      </c>
      <c r="C1484">
        <f>VLOOKUP(B1461,[0]!all_data,39)</f>
        <v>0</v>
      </c>
    </row>
    <row r="1485" spans="1:3" x14ac:dyDescent="0.3">
      <c r="A1485" t="s">
        <v>21</v>
      </c>
      <c r="B1485">
        <f>B1461+1</f>
        <v>62</v>
      </c>
      <c r="C1485" t="str">
        <f>CONCATENATE(VLOOKUP(B1485,[0]!all_data,2),"_",VLOOKUP(B1485,[0]!all_data,3),"_",VLOOKUP(B1485,[0]!all_data,4))</f>
        <v>A3_16_319340</v>
      </c>
    </row>
    <row r="1486" spans="1:3" x14ac:dyDescent="0.3">
      <c r="A1486" t="s">
        <v>22</v>
      </c>
    </row>
    <row r="1487" spans="1:3" x14ac:dyDescent="0.3">
      <c r="A1487" t="s">
        <v>0</v>
      </c>
      <c r="C1487">
        <f>VLOOKUP(B1485,[0]!all_data,13)</f>
        <v>6.58</v>
      </c>
    </row>
    <row r="1488" spans="1:3" x14ac:dyDescent="0.3">
      <c r="A1488" t="s">
        <v>57</v>
      </c>
      <c r="C1488">
        <f>VLOOKUP(B1485,[0]!all_data,14)</f>
        <v>10</v>
      </c>
    </row>
    <row r="1489" spans="1:3" x14ac:dyDescent="0.3">
      <c r="A1489" t="s">
        <v>2</v>
      </c>
      <c r="C1489">
        <f>VLOOKUP(B1485,[0]!all_data,15)</f>
        <v>0.38714167645395625</v>
      </c>
    </row>
    <row r="1490" spans="1:3" x14ac:dyDescent="0.3">
      <c r="A1490" t="s">
        <v>3</v>
      </c>
      <c r="C1490">
        <f>VLOOKUP(B1485,[0]!all_data,16)</f>
        <v>2.3019080259859839E-2</v>
      </c>
    </row>
    <row r="1491" spans="1:3" x14ac:dyDescent="0.3">
      <c r="A1491" t="s">
        <v>4</v>
      </c>
      <c r="C1491">
        <f>VLOOKUP(B1485,[0]!all_data,17)</f>
        <v>0.10285949393128986</v>
      </c>
    </row>
    <row r="1492" spans="1:3" x14ac:dyDescent="0.3">
      <c r="A1492" t="s">
        <v>5</v>
      </c>
      <c r="C1492">
        <f>VLOOKUP(B1485,[0]!all_data,18)</f>
        <v>1.2226158989969558</v>
      </c>
    </row>
    <row r="1493" spans="1:3" x14ac:dyDescent="0.3">
      <c r="A1493" t="s">
        <v>7</v>
      </c>
      <c r="C1493">
        <f>VLOOKUP(B1485,[0]!all_data,20)</f>
        <v>0.50771443883451328</v>
      </c>
    </row>
    <row r="1494" spans="1:3" x14ac:dyDescent="0.3">
      <c r="A1494" t="s">
        <v>73</v>
      </c>
      <c r="C1494">
        <f>VLOOKUP(B1485,[0]!all_data,21)</f>
        <v>1.9830864035662779</v>
      </c>
    </row>
    <row r="1495" spans="1:3" x14ac:dyDescent="0.3">
      <c r="A1495" t="s">
        <v>77</v>
      </c>
      <c r="C1495">
        <f>VLOOKUP(B1485,[0]!all_data,41)</f>
        <v>0</v>
      </c>
    </row>
    <row r="1496" spans="1:3" x14ac:dyDescent="0.3">
      <c r="A1496" t="s">
        <v>24</v>
      </c>
      <c r="C1496">
        <f>VLOOKUP(B1485,[0]!all_data,23)</f>
        <v>0.33311819449938579</v>
      </c>
    </row>
    <row r="1497" spans="1:3" x14ac:dyDescent="0.3">
      <c r="A1497" t="s">
        <v>25</v>
      </c>
      <c r="C1497">
        <f>VLOOKUP(B1485,[0]!all_data,24)</f>
        <v>0</v>
      </c>
    </row>
    <row r="1498" spans="1:3" x14ac:dyDescent="0.3">
      <c r="A1498" t="s">
        <v>23</v>
      </c>
      <c r="C1498">
        <f>VLOOKUP(B1485,[0]!all_data,25)</f>
        <v>0</v>
      </c>
    </row>
    <row r="1499" spans="1:3" x14ac:dyDescent="0.3">
      <c r="A1499" t="s">
        <v>125</v>
      </c>
      <c r="C1499">
        <f>VLOOKUP(B1485,[0]!all_data,19)</f>
        <v>3.3261267254282383E-3</v>
      </c>
    </row>
    <row r="1500" spans="1:3" x14ac:dyDescent="0.3">
      <c r="A1500" t="s">
        <v>108</v>
      </c>
      <c r="C1500">
        <f>VLOOKUP(B1485,[0]!all_data,26)</f>
        <v>5.2822891113220048E-2</v>
      </c>
    </row>
    <row r="1501" spans="1:3" x14ac:dyDescent="0.3">
      <c r="A1501" t="s">
        <v>109</v>
      </c>
      <c r="C1501">
        <f>VLOOKUP(B1485,[0]!all_data,27)</f>
        <v>2.0025122426316653E-3</v>
      </c>
    </row>
    <row r="1502" spans="1:3" x14ac:dyDescent="0.3">
      <c r="A1502" t="s">
        <v>11</v>
      </c>
      <c r="C1502">
        <f>VLOOKUP(B1485,[0]!all_data,28)</f>
        <v>0</v>
      </c>
    </row>
    <row r="1503" spans="1:3" x14ac:dyDescent="0.3">
      <c r="A1503" t="s">
        <v>54</v>
      </c>
      <c r="C1503">
        <f>VLOOKUP(B1485,[0]!all_data,29)</f>
        <v>0.26962252846015577</v>
      </c>
    </row>
    <row r="1504" spans="1:3" x14ac:dyDescent="0.3">
      <c r="A1504" t="s">
        <v>55</v>
      </c>
      <c r="C1504">
        <f>VLOOKUP(B1485,[0]!all_data,30)</f>
        <v>5.2648204696219866E-4</v>
      </c>
    </row>
    <row r="1505" spans="1:3" x14ac:dyDescent="0.3">
      <c r="A1505" t="s">
        <v>67</v>
      </c>
      <c r="C1505">
        <f>VLOOKUP(B1485,[0]!all_data,33)</f>
        <v>0</v>
      </c>
    </row>
    <row r="1506" spans="1:3" x14ac:dyDescent="0.3">
      <c r="A1506" t="s">
        <v>16</v>
      </c>
      <c r="C1506">
        <f>VLOOKUP(B1485,[0]!all_data,37)</f>
        <v>0</v>
      </c>
    </row>
    <row r="1507" spans="1:3" x14ac:dyDescent="0.3">
      <c r="A1507" t="s">
        <v>17</v>
      </c>
      <c r="C1507">
        <f>VLOOKUP(B1485,[0]!all_data,38)</f>
        <v>0</v>
      </c>
    </row>
    <row r="1508" spans="1:3" x14ac:dyDescent="0.3">
      <c r="A1508" t="s">
        <v>18</v>
      </c>
      <c r="C1508">
        <f>VLOOKUP(B1485,[0]!all_data,39)</f>
        <v>0</v>
      </c>
    </row>
    <row r="1509" spans="1:3" x14ac:dyDescent="0.3">
      <c r="A1509" t="s">
        <v>21</v>
      </c>
      <c r="B1509">
        <f>B1485+1</f>
        <v>63</v>
      </c>
      <c r="C1509" t="str">
        <f>CONCATENATE(VLOOKUP(B1509,[0]!all_data,2),"_",VLOOKUP(B1509,[0]!all_data,3),"_",VLOOKUP(B1509,[0]!all_data,4))</f>
        <v>A3_17_319340</v>
      </c>
    </row>
    <row r="1510" spans="1:3" x14ac:dyDescent="0.3">
      <c r="A1510" t="s">
        <v>22</v>
      </c>
    </row>
    <row r="1511" spans="1:3" x14ac:dyDescent="0.3">
      <c r="A1511" t="s">
        <v>0</v>
      </c>
      <c r="C1511">
        <f>VLOOKUP(B1509,[0]!all_data,13)</f>
        <v>6.23</v>
      </c>
    </row>
    <row r="1512" spans="1:3" x14ac:dyDescent="0.3">
      <c r="A1512" t="s">
        <v>57</v>
      </c>
      <c r="C1512">
        <f>VLOOKUP(B1509,[0]!all_data,14)</f>
        <v>10</v>
      </c>
    </row>
    <row r="1513" spans="1:3" x14ac:dyDescent="0.3">
      <c r="A1513" t="s">
        <v>2</v>
      </c>
      <c r="C1513">
        <f>VLOOKUP(B1509,[0]!all_data,15)</f>
        <v>0.3610422375918918</v>
      </c>
    </row>
    <row r="1514" spans="1:3" x14ac:dyDescent="0.3">
      <c r="A1514" t="s">
        <v>3</v>
      </c>
      <c r="C1514">
        <f>VLOOKUP(B1509,[0]!all_data,16)</f>
        <v>2.5576755844288711E-2</v>
      </c>
    </row>
    <row r="1515" spans="1:3" x14ac:dyDescent="0.3">
      <c r="A1515" t="s">
        <v>4</v>
      </c>
      <c r="C1515">
        <f>VLOOKUP(B1509,[0]!all_data,17)</f>
        <v>7.4058835630528702E-2</v>
      </c>
    </row>
    <row r="1516" spans="1:3" x14ac:dyDescent="0.3">
      <c r="A1516" t="s">
        <v>5</v>
      </c>
      <c r="C1516">
        <f>VLOOKUP(B1509,[0]!all_data,18)</f>
        <v>0.84834572583462242</v>
      </c>
    </row>
    <row r="1517" spans="1:3" x14ac:dyDescent="0.3">
      <c r="A1517" t="s">
        <v>7</v>
      </c>
      <c r="C1517">
        <f>VLOOKUP(B1509,[0]!all_data,20)</f>
        <v>0.36668265026937069</v>
      </c>
    </row>
    <row r="1518" spans="1:3" x14ac:dyDescent="0.3">
      <c r="A1518" t="s">
        <v>73</v>
      </c>
      <c r="C1518">
        <f>VLOOKUP(B1509,[0]!all_data,21)</f>
        <v>1.5569686639569948</v>
      </c>
    </row>
    <row r="1519" spans="1:3" x14ac:dyDescent="0.3">
      <c r="A1519" t="s">
        <v>77</v>
      </c>
      <c r="C1519">
        <f>VLOOKUP(B1509,[0]!all_data,41)</f>
        <v>0</v>
      </c>
    </row>
    <row r="1520" spans="1:3" x14ac:dyDescent="0.3">
      <c r="A1520" t="s">
        <v>24</v>
      </c>
      <c r="C1520">
        <f>VLOOKUP(B1509,[0]!all_data,23)</f>
        <v>0.20819887156211611</v>
      </c>
    </row>
    <row r="1521" spans="1:3" x14ac:dyDescent="0.3">
      <c r="A1521" t="s">
        <v>25</v>
      </c>
      <c r="C1521">
        <f>VLOOKUP(B1509,[0]!all_data,24)</f>
        <v>0</v>
      </c>
    </row>
    <row r="1522" spans="1:3" x14ac:dyDescent="0.3">
      <c r="A1522" t="s">
        <v>23</v>
      </c>
      <c r="C1522">
        <f>VLOOKUP(B1509,[0]!all_data,25)</f>
        <v>0</v>
      </c>
    </row>
    <row r="1523" spans="1:3" x14ac:dyDescent="0.3">
      <c r="A1523" t="s">
        <v>125</v>
      </c>
      <c r="C1523">
        <f>VLOOKUP(B1509,[0]!all_data,19)</f>
        <v>3.3261267254282383E-3</v>
      </c>
    </row>
    <row r="1524" spans="1:3" x14ac:dyDescent="0.3">
      <c r="A1524" t="s">
        <v>108</v>
      </c>
      <c r="C1524">
        <f>VLOOKUP(B1509,[0]!all_data,26)</f>
        <v>0.12176124053216823</v>
      </c>
    </row>
    <row r="1525" spans="1:3" x14ac:dyDescent="0.3">
      <c r="A1525" t="s">
        <v>109</v>
      </c>
      <c r="C1525">
        <f>VLOOKUP(B1509,[0]!all_data,27)</f>
        <v>5.2793504578471174E-3</v>
      </c>
    </row>
    <row r="1526" spans="1:3" x14ac:dyDescent="0.3">
      <c r="A1526" t="s">
        <v>11</v>
      </c>
      <c r="C1526">
        <f>VLOOKUP(B1509,[0]!all_data,28)</f>
        <v>0</v>
      </c>
    </row>
    <row r="1527" spans="1:3" x14ac:dyDescent="0.3">
      <c r="A1527" t="s">
        <v>54</v>
      </c>
      <c r="C1527">
        <f>VLOOKUP(B1509,[0]!all_data,29)</f>
        <v>0.29125890420078554</v>
      </c>
    </row>
    <row r="1528" spans="1:3" x14ac:dyDescent="0.3">
      <c r="A1528" t="s">
        <v>55</v>
      </c>
      <c r="C1528">
        <f>VLOOKUP(B1509,[0]!all_data,30)</f>
        <v>5.2648204696219866E-4</v>
      </c>
    </row>
    <row r="1529" spans="1:3" x14ac:dyDescent="0.3">
      <c r="A1529" t="s">
        <v>67</v>
      </c>
      <c r="C1529">
        <f>VLOOKUP(B1509,[0]!all_data,33)</f>
        <v>0</v>
      </c>
    </row>
    <row r="1530" spans="1:3" x14ac:dyDescent="0.3">
      <c r="A1530" t="s">
        <v>16</v>
      </c>
      <c r="C1530">
        <f>VLOOKUP(B1509,[0]!all_data,37)</f>
        <v>0</v>
      </c>
    </row>
    <row r="1531" spans="1:3" x14ac:dyDescent="0.3">
      <c r="A1531" t="s">
        <v>17</v>
      </c>
      <c r="C1531">
        <f>VLOOKUP(B1509,[0]!all_data,38)</f>
        <v>0</v>
      </c>
    </row>
    <row r="1532" spans="1:3" x14ac:dyDescent="0.3">
      <c r="A1532" t="s">
        <v>18</v>
      </c>
      <c r="C1532">
        <f>VLOOKUP(B1509,[0]!all_data,39)</f>
        <v>0</v>
      </c>
    </row>
    <row r="1533" spans="1:3" x14ac:dyDescent="0.3">
      <c r="A1533" t="s">
        <v>21</v>
      </c>
      <c r="B1533">
        <f>B1509+1</f>
        <v>64</v>
      </c>
      <c r="C1533" t="str">
        <f>CONCATENATE(VLOOKUP(B1533,[0]!all_data,2),"_",VLOOKUP(B1533,[0]!all_data,3),"_",VLOOKUP(B1533,[0]!all_data,4))</f>
        <v>A3_18_319340</v>
      </c>
    </row>
    <row r="1534" spans="1:3" x14ac:dyDescent="0.3">
      <c r="A1534" t="s">
        <v>22</v>
      </c>
    </row>
    <row r="1535" spans="1:3" x14ac:dyDescent="0.3">
      <c r="A1535" t="s">
        <v>0</v>
      </c>
      <c r="C1535">
        <f>VLOOKUP(B1533,[0]!all_data,13)</f>
        <v>6.13</v>
      </c>
    </row>
    <row r="1536" spans="1:3" x14ac:dyDescent="0.3">
      <c r="A1536" t="s">
        <v>57</v>
      </c>
      <c r="C1536">
        <f>VLOOKUP(B1533,[0]!all_data,14)</f>
        <v>10</v>
      </c>
    </row>
    <row r="1537" spans="1:3" x14ac:dyDescent="0.3">
      <c r="A1537" t="s">
        <v>2</v>
      </c>
      <c r="C1537">
        <f>VLOOKUP(B1533,[0]!all_data,15)</f>
        <v>0.60898690678150413</v>
      </c>
    </row>
    <row r="1538" spans="1:3" x14ac:dyDescent="0.3">
      <c r="A1538" t="s">
        <v>3</v>
      </c>
      <c r="C1538">
        <f>VLOOKUP(B1533,[0]!all_data,16)</f>
        <v>3.580745818200419E-2</v>
      </c>
    </row>
    <row r="1539" spans="1:3" x14ac:dyDescent="0.3">
      <c r="A1539" t="s">
        <v>4</v>
      </c>
      <c r="C1539">
        <f>VLOOKUP(B1533,[0]!all_data,17)</f>
        <v>0.13166015223205102</v>
      </c>
    </row>
    <row r="1540" spans="1:3" x14ac:dyDescent="0.3">
      <c r="A1540" t="s">
        <v>5</v>
      </c>
      <c r="C1540">
        <f>VLOOKUP(B1533,[0]!all_data,18)</f>
        <v>1.397275313139378</v>
      </c>
    </row>
    <row r="1541" spans="1:3" x14ac:dyDescent="0.3">
      <c r="A1541" t="s">
        <v>7</v>
      </c>
      <c r="C1541">
        <f>VLOOKUP(B1533,[0]!all_data,20)</f>
        <v>0.76157165825176987</v>
      </c>
    </row>
    <row r="1542" spans="1:3" x14ac:dyDescent="0.3">
      <c r="A1542" t="s">
        <v>73</v>
      </c>
      <c r="C1542">
        <f>VLOOKUP(B1533,[0]!all_data,21)</f>
        <v>1.9175298282417728</v>
      </c>
    </row>
    <row r="1543" spans="1:3" x14ac:dyDescent="0.3">
      <c r="A1543" t="s">
        <v>77</v>
      </c>
      <c r="C1543">
        <f>VLOOKUP(B1533,[0]!all_data,41)</f>
        <v>0</v>
      </c>
    </row>
    <row r="1544" spans="1:3" x14ac:dyDescent="0.3">
      <c r="A1544" t="s">
        <v>24</v>
      </c>
      <c r="C1544">
        <f>VLOOKUP(B1533,[0]!all_data,23)</f>
        <v>0.64541650184255994</v>
      </c>
    </row>
    <row r="1545" spans="1:3" x14ac:dyDescent="0.3">
      <c r="A1545" t="s">
        <v>25</v>
      </c>
      <c r="C1545">
        <f>VLOOKUP(B1533,[0]!all_data,24)</f>
        <v>0</v>
      </c>
    </row>
    <row r="1546" spans="1:3" x14ac:dyDescent="0.3">
      <c r="A1546" t="s">
        <v>23</v>
      </c>
      <c r="C1546">
        <f>VLOOKUP(B1533,[0]!all_data,25)</f>
        <v>0</v>
      </c>
    </row>
    <row r="1547" spans="1:3" x14ac:dyDescent="0.3">
      <c r="A1547" t="s">
        <v>125</v>
      </c>
      <c r="C1547">
        <f>VLOOKUP(B1533,[0]!all_data,19)</f>
        <v>7.206607905094517E-3</v>
      </c>
    </row>
    <row r="1548" spans="1:3" x14ac:dyDescent="0.3">
      <c r="A1548" t="s">
        <v>108</v>
      </c>
      <c r="C1548">
        <f>VLOOKUP(B1533,[0]!all_data,26)</f>
        <v>0.31872795315773456</v>
      </c>
    </row>
    <row r="1549" spans="1:3" x14ac:dyDescent="0.3">
      <c r="A1549" t="s">
        <v>109</v>
      </c>
      <c r="C1549">
        <f>VLOOKUP(B1533,[0]!all_data,27)</f>
        <v>1.2743259725837869E-2</v>
      </c>
    </row>
    <row r="1550" spans="1:3" x14ac:dyDescent="0.3">
      <c r="A1550" t="s">
        <v>11</v>
      </c>
      <c r="C1550">
        <f>VLOOKUP(B1533,[0]!all_data,28)</f>
        <v>0</v>
      </c>
    </row>
    <row r="1551" spans="1:3" x14ac:dyDescent="0.3">
      <c r="A1551" t="s">
        <v>54</v>
      </c>
      <c r="C1551">
        <f>VLOOKUP(B1533,[0]!all_data,29)</f>
        <v>0.26296518207842356</v>
      </c>
    </row>
    <row r="1552" spans="1:3" x14ac:dyDescent="0.3">
      <c r="A1552" t="s">
        <v>55</v>
      </c>
      <c r="C1552">
        <f>VLOOKUP(B1533,[0]!all_data,30)</f>
        <v>5.2648204696219866E-4</v>
      </c>
    </row>
    <row r="1553" spans="1:3" x14ac:dyDescent="0.3">
      <c r="A1553" t="s">
        <v>67</v>
      </c>
      <c r="C1553">
        <f>VLOOKUP(B1533,[0]!all_data,33)</f>
        <v>0</v>
      </c>
    </row>
    <row r="1554" spans="1:3" x14ac:dyDescent="0.3">
      <c r="A1554" t="s">
        <v>16</v>
      </c>
      <c r="C1554">
        <f>VLOOKUP(B1533,[0]!all_data,37)</f>
        <v>0</v>
      </c>
    </row>
    <row r="1555" spans="1:3" x14ac:dyDescent="0.3">
      <c r="A1555" t="s">
        <v>17</v>
      </c>
      <c r="C1555">
        <f>VLOOKUP(B1533,[0]!all_data,38)</f>
        <v>0</v>
      </c>
    </row>
    <row r="1556" spans="1:3" x14ac:dyDescent="0.3">
      <c r="A1556" t="s">
        <v>18</v>
      </c>
      <c r="C1556">
        <f>VLOOKUP(B1533,[0]!all_data,39)</f>
        <v>0</v>
      </c>
    </row>
    <row r="1557" spans="1:3" x14ac:dyDescent="0.3">
      <c r="A1557" t="s">
        <v>21</v>
      </c>
      <c r="B1557">
        <f>B1533+1</f>
        <v>65</v>
      </c>
      <c r="C1557" t="str">
        <f>CONCATENATE(VLOOKUP(B1557,[0]!all_data,2),"_",VLOOKUP(B1557,[0]!all_data,3),"_",VLOOKUP(B1557,[0]!all_data,4))</f>
        <v>A3_19_319340</v>
      </c>
    </row>
    <row r="1558" spans="1:3" x14ac:dyDescent="0.3">
      <c r="A1558" t="s">
        <v>22</v>
      </c>
    </row>
    <row r="1559" spans="1:3" x14ac:dyDescent="0.3">
      <c r="A1559" t="s">
        <v>0</v>
      </c>
      <c r="C1559">
        <f>VLOOKUP(B1557,[0]!all_data,13)</f>
        <v>6.23</v>
      </c>
    </row>
    <row r="1560" spans="1:3" x14ac:dyDescent="0.3">
      <c r="A1560" t="s">
        <v>57</v>
      </c>
      <c r="C1560">
        <f>VLOOKUP(B1557,[0]!all_data,14)</f>
        <v>10</v>
      </c>
    </row>
    <row r="1561" spans="1:3" x14ac:dyDescent="0.3">
      <c r="A1561" t="s">
        <v>2</v>
      </c>
      <c r="C1561">
        <f>VLOOKUP(B1557,[0]!all_data,15)</f>
        <v>0.3958414894079777</v>
      </c>
    </row>
    <row r="1562" spans="1:3" x14ac:dyDescent="0.3">
      <c r="A1562" t="s">
        <v>3</v>
      </c>
      <c r="C1562">
        <f>VLOOKUP(B1557,[0]!all_data,16)</f>
        <v>3.0692107013146452E-2</v>
      </c>
    </row>
    <row r="1563" spans="1:3" x14ac:dyDescent="0.3">
      <c r="A1563" t="s">
        <v>4</v>
      </c>
      <c r="C1563">
        <f>VLOOKUP(B1557,[0]!all_data,17)</f>
        <v>9.8745114174038265E-2</v>
      </c>
    </row>
    <row r="1564" spans="1:3" x14ac:dyDescent="0.3">
      <c r="A1564" t="s">
        <v>5</v>
      </c>
      <c r="C1564">
        <f>VLOOKUP(B1557,[0]!all_data,18)</f>
        <v>0.92319976046708907</v>
      </c>
    </row>
    <row r="1565" spans="1:3" x14ac:dyDescent="0.3">
      <c r="A1565" t="s">
        <v>7</v>
      </c>
      <c r="C1565">
        <f>VLOOKUP(B1557,[0]!all_data,20)</f>
        <v>0.50771443883451328</v>
      </c>
    </row>
    <row r="1566" spans="1:3" x14ac:dyDescent="0.3">
      <c r="A1566" t="s">
        <v>73</v>
      </c>
      <c r="C1566">
        <f>VLOOKUP(B1557,[0]!all_data,21)</f>
        <v>1.5405795201258687</v>
      </c>
    </row>
    <row r="1567" spans="1:3" x14ac:dyDescent="0.3">
      <c r="A1567" t="s">
        <v>77</v>
      </c>
      <c r="C1567">
        <f>VLOOKUP(B1557,[0]!all_data,41)</f>
        <v>0</v>
      </c>
    </row>
    <row r="1568" spans="1:3" x14ac:dyDescent="0.3">
      <c r="A1568" t="s">
        <v>24</v>
      </c>
      <c r="C1568">
        <f>VLOOKUP(B1557,[0]!all_data,23)</f>
        <v>0.28106847660885675</v>
      </c>
    </row>
    <row r="1569" spans="1:3" x14ac:dyDescent="0.3">
      <c r="A1569" t="s">
        <v>25</v>
      </c>
      <c r="C1569">
        <f>VLOOKUP(B1557,[0]!all_data,24)</f>
        <v>0</v>
      </c>
    </row>
    <row r="1570" spans="1:3" x14ac:dyDescent="0.3">
      <c r="A1570" t="s">
        <v>23</v>
      </c>
      <c r="C1570">
        <f>VLOOKUP(B1557,[0]!all_data,25)</f>
        <v>0</v>
      </c>
    </row>
    <row r="1571" spans="1:3" x14ac:dyDescent="0.3">
      <c r="A1571" t="s">
        <v>125</v>
      </c>
      <c r="C1571">
        <f>VLOOKUP(B1557,[0]!all_data,19)</f>
        <v>3.8804811796662787E-3</v>
      </c>
    </row>
    <row r="1572" spans="1:3" x14ac:dyDescent="0.3">
      <c r="A1572" t="s">
        <v>108</v>
      </c>
      <c r="C1572">
        <f>VLOOKUP(B1557,[0]!all_data,26)</f>
        <v>0.23636005515067951</v>
      </c>
    </row>
    <row r="1573" spans="1:3" x14ac:dyDescent="0.3">
      <c r="A1573" t="s">
        <v>109</v>
      </c>
      <c r="C1573">
        <f>VLOOKUP(B1557,[0]!all_data,27)</f>
        <v>9.2843749431104489E-3</v>
      </c>
    </row>
    <row r="1574" spans="1:3" x14ac:dyDescent="0.3">
      <c r="A1574" t="s">
        <v>11</v>
      </c>
      <c r="C1574">
        <f>VLOOKUP(B1557,[0]!all_data,28)</f>
        <v>0</v>
      </c>
    </row>
    <row r="1575" spans="1:3" x14ac:dyDescent="0.3">
      <c r="A1575" t="s">
        <v>54</v>
      </c>
      <c r="C1575">
        <f>VLOOKUP(B1557,[0]!all_data,29)</f>
        <v>0.29125890420078554</v>
      </c>
    </row>
    <row r="1576" spans="1:3" x14ac:dyDescent="0.3">
      <c r="A1576" t="s">
        <v>55</v>
      </c>
      <c r="C1576">
        <f>VLOOKUP(B1557,[0]!all_data,30)</f>
        <v>5.2648204696219866E-4</v>
      </c>
    </row>
    <row r="1577" spans="1:3" x14ac:dyDescent="0.3">
      <c r="A1577" t="s">
        <v>67</v>
      </c>
      <c r="C1577">
        <f>VLOOKUP(B1557,[0]!all_data,33)</f>
        <v>0</v>
      </c>
    </row>
    <row r="1578" spans="1:3" x14ac:dyDescent="0.3">
      <c r="A1578" t="s">
        <v>16</v>
      </c>
      <c r="C1578">
        <f>VLOOKUP(B1557,[0]!all_data,37)</f>
        <v>0</v>
      </c>
    </row>
    <row r="1579" spans="1:3" x14ac:dyDescent="0.3">
      <c r="A1579" t="s">
        <v>17</v>
      </c>
      <c r="C1579">
        <f>VLOOKUP(B1557,[0]!all_data,38)</f>
        <v>0</v>
      </c>
    </row>
    <row r="1580" spans="1:3" x14ac:dyDescent="0.3">
      <c r="A1580" t="s">
        <v>18</v>
      </c>
      <c r="C1580">
        <f>VLOOKUP(B1557,[0]!all_data,39)</f>
        <v>0</v>
      </c>
    </row>
    <row r="1581" spans="1:3" x14ac:dyDescent="0.3">
      <c r="A1581" t="s">
        <v>21</v>
      </c>
      <c r="B1581">
        <f>B1557+1</f>
        <v>66</v>
      </c>
      <c r="C1581" t="str">
        <f>CONCATENATE(VLOOKUP(B1581,[0]!all_data,2),"_",VLOOKUP(B1581,[0]!all_data,3),"_",VLOOKUP(B1581,[0]!all_data,4))</f>
        <v>A3_20_319340</v>
      </c>
    </row>
    <row r="1582" spans="1:3" x14ac:dyDescent="0.3">
      <c r="A1582" t="s">
        <v>22</v>
      </c>
    </row>
    <row r="1583" spans="1:3" x14ac:dyDescent="0.3">
      <c r="A1583" t="s">
        <v>0</v>
      </c>
      <c r="C1583">
        <f>VLOOKUP(B1581,[0]!all_data,13)</f>
        <v>5.98</v>
      </c>
    </row>
    <row r="1584" spans="1:3" x14ac:dyDescent="0.3">
      <c r="A1584" t="s">
        <v>57</v>
      </c>
      <c r="C1584">
        <f>VLOOKUP(B1581,[0]!all_data,14)</f>
        <v>10</v>
      </c>
    </row>
    <row r="1585" spans="1:3" x14ac:dyDescent="0.3">
      <c r="A1585" t="s">
        <v>2</v>
      </c>
      <c r="C1585">
        <f>VLOOKUP(B1581,[0]!all_data,15)</f>
        <v>0.60898690678150413</v>
      </c>
    </row>
    <row r="1586" spans="1:3" x14ac:dyDescent="0.3">
      <c r="A1586" t="s">
        <v>3</v>
      </c>
      <c r="C1586">
        <f>VLOOKUP(B1581,[0]!all_data,16)</f>
        <v>3.580745818200419E-2</v>
      </c>
    </row>
    <row r="1587" spans="1:3" x14ac:dyDescent="0.3">
      <c r="A1587" t="s">
        <v>4</v>
      </c>
      <c r="C1587">
        <f>VLOOKUP(B1581,[0]!all_data,17)</f>
        <v>0.16868957004731536</v>
      </c>
    </row>
    <row r="1588" spans="1:3" x14ac:dyDescent="0.3">
      <c r="A1588" t="s">
        <v>5</v>
      </c>
      <c r="C1588">
        <f>VLOOKUP(B1581,[0]!all_data,18)</f>
        <v>1.2974699336294224</v>
      </c>
    </row>
    <row r="1589" spans="1:3" x14ac:dyDescent="0.3">
      <c r="A1589" t="s">
        <v>7</v>
      </c>
      <c r="C1589">
        <f>VLOOKUP(B1581,[0]!all_data,20)</f>
        <v>0.78977801596479835</v>
      </c>
    </row>
    <row r="1590" spans="1:3" x14ac:dyDescent="0.3">
      <c r="A1590" t="s">
        <v>73</v>
      </c>
      <c r="C1590">
        <f>VLOOKUP(B1581,[0]!all_data,21)</f>
        <v>1.9503081159040252</v>
      </c>
    </row>
    <row r="1591" spans="1:3" x14ac:dyDescent="0.3">
      <c r="A1591" t="s">
        <v>77</v>
      </c>
      <c r="C1591">
        <f>VLOOKUP(B1581,[0]!all_data,41)</f>
        <v>0</v>
      </c>
    </row>
    <row r="1592" spans="1:3" x14ac:dyDescent="0.3">
      <c r="A1592" t="s">
        <v>24</v>
      </c>
      <c r="C1592">
        <f>VLOOKUP(B1581,[0]!all_data,23)</f>
        <v>0.60377672753013667</v>
      </c>
    </row>
    <row r="1593" spans="1:3" x14ac:dyDescent="0.3">
      <c r="A1593" t="s">
        <v>25</v>
      </c>
      <c r="C1593">
        <f>VLOOKUP(B1581,[0]!all_data,24)</f>
        <v>0</v>
      </c>
    </row>
    <row r="1594" spans="1:3" x14ac:dyDescent="0.3">
      <c r="A1594" t="s">
        <v>23</v>
      </c>
      <c r="C1594">
        <f>VLOOKUP(B1581,[0]!all_data,25)</f>
        <v>0</v>
      </c>
    </row>
    <row r="1595" spans="1:3" x14ac:dyDescent="0.3">
      <c r="A1595" t="s">
        <v>125</v>
      </c>
      <c r="C1595">
        <f>VLOOKUP(B1581,[0]!all_data,19)</f>
        <v>7.206607905094517E-3</v>
      </c>
    </row>
    <row r="1596" spans="1:3" x14ac:dyDescent="0.3">
      <c r="A1596" t="s">
        <v>108</v>
      </c>
      <c r="C1596">
        <f>VLOOKUP(B1581,[0]!all_data,26)</f>
        <v>0.37065554103174742</v>
      </c>
    </row>
    <row r="1597" spans="1:3" x14ac:dyDescent="0.3">
      <c r="A1597" t="s">
        <v>109</v>
      </c>
      <c r="C1597">
        <f>VLOOKUP(B1581,[0]!all_data,27)</f>
        <v>1.3289399428373778E-2</v>
      </c>
    </row>
    <row r="1598" spans="1:3" x14ac:dyDescent="0.3">
      <c r="A1598" t="s">
        <v>11</v>
      </c>
      <c r="C1598">
        <f>VLOOKUP(B1581,[0]!all_data,28)</f>
        <v>0</v>
      </c>
    </row>
    <row r="1599" spans="1:3" x14ac:dyDescent="0.3">
      <c r="A1599" t="s">
        <v>54</v>
      </c>
      <c r="C1599">
        <f>VLOOKUP(B1581,[0]!all_data,29)</f>
        <v>0.26296518207842356</v>
      </c>
    </row>
    <row r="1600" spans="1:3" x14ac:dyDescent="0.3">
      <c r="A1600" t="s">
        <v>55</v>
      </c>
      <c r="C1600">
        <f>VLOOKUP(B1581,[0]!all_data,30)</f>
        <v>5.2648204696219866E-4</v>
      </c>
    </row>
    <row r="1601" spans="1:3" x14ac:dyDescent="0.3">
      <c r="A1601" t="s">
        <v>67</v>
      </c>
      <c r="C1601">
        <f>VLOOKUP(B1581,[0]!all_data,33)</f>
        <v>0</v>
      </c>
    </row>
    <row r="1602" spans="1:3" x14ac:dyDescent="0.3">
      <c r="A1602" t="s">
        <v>16</v>
      </c>
      <c r="C1602">
        <f>VLOOKUP(B1581,[0]!all_data,37)</f>
        <v>0</v>
      </c>
    </row>
    <row r="1603" spans="1:3" x14ac:dyDescent="0.3">
      <c r="A1603" t="s">
        <v>17</v>
      </c>
      <c r="C1603">
        <f>VLOOKUP(B1581,[0]!all_data,38)</f>
        <v>0</v>
      </c>
    </row>
    <row r="1604" spans="1:3" x14ac:dyDescent="0.3">
      <c r="A1604" t="s">
        <v>18</v>
      </c>
      <c r="C1604">
        <f>VLOOKUP(B1581,[0]!all_data,39)</f>
        <v>0</v>
      </c>
    </row>
    <row r="1605" spans="1:3" x14ac:dyDescent="0.3">
      <c r="A1605" t="s">
        <v>21</v>
      </c>
      <c r="B1605">
        <f>B1581+1</f>
        <v>67</v>
      </c>
      <c r="C1605" t="str">
        <f>CONCATENATE(VLOOKUP(B1605,[0]!all_data,2),"_",VLOOKUP(B1605,[0]!all_data,3),"_",VLOOKUP(B1605,[0]!all_data,4))</f>
        <v>A3_21_319340</v>
      </c>
    </row>
    <row r="1606" spans="1:3" x14ac:dyDescent="0.3">
      <c r="A1606" t="s">
        <v>22</v>
      </c>
    </row>
    <row r="1607" spans="1:3" x14ac:dyDescent="0.3">
      <c r="A1607" t="s">
        <v>0</v>
      </c>
      <c r="C1607">
        <f>VLOOKUP(B1605,[0]!all_data,13)</f>
        <v>5.72</v>
      </c>
    </row>
    <row r="1608" spans="1:3" x14ac:dyDescent="0.3">
      <c r="A1608" t="s">
        <v>57</v>
      </c>
      <c r="C1608">
        <f>VLOOKUP(B1605,[0]!all_data,14)</f>
        <v>10</v>
      </c>
    </row>
    <row r="1609" spans="1:3" x14ac:dyDescent="0.3">
      <c r="A1609" t="s">
        <v>2</v>
      </c>
      <c r="C1609">
        <f>VLOOKUP(B1605,[0]!all_data,15)</f>
        <v>0.3436426116838488</v>
      </c>
    </row>
    <row r="1610" spans="1:3" x14ac:dyDescent="0.3">
      <c r="A1610" t="s">
        <v>3</v>
      </c>
      <c r="C1610">
        <f>VLOOKUP(B1605,[0]!all_data,16)</f>
        <v>2.8134431428717584E-2</v>
      </c>
    </row>
    <row r="1611" spans="1:3" x14ac:dyDescent="0.3">
      <c r="A1611" t="s">
        <v>4</v>
      </c>
      <c r="C1611">
        <f>VLOOKUP(B1605,[0]!all_data,17)</f>
        <v>9.8745114174038265E-2</v>
      </c>
    </row>
    <row r="1612" spans="1:3" x14ac:dyDescent="0.3">
      <c r="A1612" t="s">
        <v>5</v>
      </c>
      <c r="C1612">
        <f>VLOOKUP(B1605,[0]!all_data,18)</f>
        <v>0.89824841558960022</v>
      </c>
    </row>
    <row r="1613" spans="1:3" x14ac:dyDescent="0.3">
      <c r="A1613" t="s">
        <v>7</v>
      </c>
      <c r="C1613">
        <f>VLOOKUP(B1605,[0]!all_data,20)</f>
        <v>0.4513017234084562</v>
      </c>
    </row>
    <row r="1614" spans="1:3" x14ac:dyDescent="0.3">
      <c r="A1614" t="s">
        <v>73</v>
      </c>
      <c r="C1614">
        <f>VLOOKUP(B1605,[0]!all_data,21)</f>
        <v>1.5733578077881212</v>
      </c>
    </row>
    <row r="1615" spans="1:3" x14ac:dyDescent="0.3">
      <c r="A1615" t="s">
        <v>77</v>
      </c>
      <c r="C1615">
        <f>VLOOKUP(B1605,[0]!all_data,41)</f>
        <v>0</v>
      </c>
    </row>
    <row r="1616" spans="1:3" x14ac:dyDescent="0.3">
      <c r="A1616" t="s">
        <v>24</v>
      </c>
      <c r="C1616">
        <f>VLOOKUP(B1605,[0]!all_data,23)</f>
        <v>0.24983864587453933</v>
      </c>
    </row>
    <row r="1617" spans="1:3" x14ac:dyDescent="0.3">
      <c r="A1617" t="s">
        <v>25</v>
      </c>
      <c r="C1617">
        <f>VLOOKUP(B1605,[0]!all_data,24)</f>
        <v>0</v>
      </c>
    </row>
    <row r="1618" spans="1:3" x14ac:dyDescent="0.3">
      <c r="A1618" t="s">
        <v>23</v>
      </c>
      <c r="C1618">
        <f>VLOOKUP(B1605,[0]!all_data,25)</f>
        <v>0</v>
      </c>
    </row>
    <row r="1619" spans="1:3" x14ac:dyDescent="0.3">
      <c r="A1619" t="s">
        <v>125</v>
      </c>
      <c r="C1619">
        <f>VLOOKUP(B1605,[0]!all_data,19)</f>
        <v>4.9891900881423572E-3</v>
      </c>
    </row>
    <row r="1620" spans="1:3" x14ac:dyDescent="0.3">
      <c r="A1620" t="s">
        <v>108</v>
      </c>
      <c r="C1620">
        <f>VLOOKUP(B1605,[0]!all_data,26)</f>
        <v>0.18801368023349507</v>
      </c>
    </row>
    <row r="1621" spans="1:3" x14ac:dyDescent="0.3">
      <c r="A1621" t="s">
        <v>109</v>
      </c>
      <c r="C1621">
        <f>VLOOKUP(B1605,[0]!all_data,27)</f>
        <v>6.7357229979428737E-3</v>
      </c>
    </row>
    <row r="1622" spans="1:3" x14ac:dyDescent="0.3">
      <c r="A1622" t="s">
        <v>11</v>
      </c>
      <c r="C1622">
        <f>VLOOKUP(B1605,[0]!all_data,28)</f>
        <v>0</v>
      </c>
    </row>
    <row r="1623" spans="1:3" x14ac:dyDescent="0.3">
      <c r="A1623" t="s">
        <v>54</v>
      </c>
      <c r="C1623">
        <f>VLOOKUP(B1605,[0]!all_data,29)</f>
        <v>0.2563078356966913</v>
      </c>
    </row>
    <row r="1624" spans="1:3" x14ac:dyDescent="0.3">
      <c r="A1624" t="s">
        <v>55</v>
      </c>
      <c r="C1624">
        <f>VLOOKUP(B1605,[0]!all_data,30)</f>
        <v>6.3177845635463826E-4</v>
      </c>
    </row>
    <row r="1625" spans="1:3" x14ac:dyDescent="0.3">
      <c r="A1625" t="s">
        <v>67</v>
      </c>
      <c r="C1625">
        <f>VLOOKUP(B1605,[0]!all_data,33)</f>
        <v>0</v>
      </c>
    </row>
    <row r="1626" spans="1:3" x14ac:dyDescent="0.3">
      <c r="A1626" t="s">
        <v>16</v>
      </c>
      <c r="C1626">
        <f>VLOOKUP(B1605,[0]!all_data,37)</f>
        <v>0</v>
      </c>
    </row>
    <row r="1627" spans="1:3" x14ac:dyDescent="0.3">
      <c r="A1627" t="s">
        <v>17</v>
      </c>
      <c r="C1627">
        <f>VLOOKUP(B1605,[0]!all_data,38)</f>
        <v>0</v>
      </c>
    </row>
    <row r="1628" spans="1:3" x14ac:dyDescent="0.3">
      <c r="A1628" t="s">
        <v>18</v>
      </c>
      <c r="C1628">
        <f>VLOOKUP(B1605,[0]!all_data,39)</f>
        <v>0</v>
      </c>
    </row>
    <row r="1629" spans="1:3" x14ac:dyDescent="0.3">
      <c r="A1629" t="s">
        <v>21</v>
      </c>
      <c r="B1629">
        <f>B1605+1</f>
        <v>68</v>
      </c>
      <c r="C1629" t="str">
        <f>CONCATENATE(VLOOKUP(B1629,[0]!all_data,2),"_",VLOOKUP(B1629,[0]!all_data,3),"_",VLOOKUP(B1629,[0]!all_data,4))</f>
        <v>A3_22_319340</v>
      </c>
    </row>
    <row r="1630" spans="1:3" x14ac:dyDescent="0.3">
      <c r="A1630" t="s">
        <v>22</v>
      </c>
    </row>
    <row r="1631" spans="1:3" x14ac:dyDescent="0.3">
      <c r="A1631" t="s">
        <v>0</v>
      </c>
      <c r="C1631">
        <f>VLOOKUP(B1629,[0]!all_data,13)</f>
        <v>6.88</v>
      </c>
    </row>
    <row r="1632" spans="1:3" x14ac:dyDescent="0.3">
      <c r="A1632" t="s">
        <v>57</v>
      </c>
      <c r="C1632">
        <f>VLOOKUP(B1629,[0]!all_data,14)</f>
        <v>10</v>
      </c>
    </row>
    <row r="1633" spans="1:3" x14ac:dyDescent="0.3">
      <c r="A1633" t="s">
        <v>2</v>
      </c>
      <c r="C1633">
        <f>VLOOKUP(B1629,[0]!all_data,15)</f>
        <v>0.30884335986776279</v>
      </c>
    </row>
    <row r="1634" spans="1:3" x14ac:dyDescent="0.3">
      <c r="A1634" t="s">
        <v>3</v>
      </c>
      <c r="C1634">
        <f>VLOOKUP(B1629,[0]!all_data,16)</f>
        <v>2.8134431428717584E-2</v>
      </c>
    </row>
    <row r="1635" spans="1:3" x14ac:dyDescent="0.3">
      <c r="A1635" t="s">
        <v>4</v>
      </c>
      <c r="C1635">
        <f>VLOOKUP(B1629,[0]!all_data,17)</f>
        <v>6.583007611602551E-2</v>
      </c>
    </row>
    <row r="1636" spans="1:3" x14ac:dyDescent="0.3">
      <c r="A1636" t="s">
        <v>5</v>
      </c>
      <c r="C1636">
        <f>VLOOKUP(B1629,[0]!all_data,18)</f>
        <v>0.54892958730475572</v>
      </c>
    </row>
    <row r="1637" spans="1:3" x14ac:dyDescent="0.3">
      <c r="A1637" t="s">
        <v>7</v>
      </c>
      <c r="C1637">
        <f>VLOOKUP(B1629,[0]!all_data,20)</f>
        <v>0.2256508617042281</v>
      </c>
    </row>
    <row r="1638" spans="1:3" x14ac:dyDescent="0.3">
      <c r="A1638" t="s">
        <v>73</v>
      </c>
      <c r="C1638">
        <f>VLOOKUP(B1629,[0]!all_data,21)</f>
        <v>1.3275206503212273</v>
      </c>
    </row>
    <row r="1639" spans="1:3" x14ac:dyDescent="0.3">
      <c r="A1639" t="s">
        <v>77</v>
      </c>
      <c r="C1639">
        <f>VLOOKUP(B1629,[0]!all_data,41)</f>
        <v>0</v>
      </c>
    </row>
    <row r="1640" spans="1:3" x14ac:dyDescent="0.3">
      <c r="A1640" t="s">
        <v>24</v>
      </c>
      <c r="C1640">
        <f>VLOOKUP(B1629,[0]!all_data,23)</f>
        <v>5.2049717890529028E-2</v>
      </c>
    </row>
    <row r="1641" spans="1:3" x14ac:dyDescent="0.3">
      <c r="A1641" t="s">
        <v>25</v>
      </c>
      <c r="C1641">
        <f>VLOOKUP(B1629,[0]!all_data,24)</f>
        <v>0</v>
      </c>
    </row>
    <row r="1642" spans="1:3" x14ac:dyDescent="0.3">
      <c r="A1642" t="s">
        <v>23</v>
      </c>
      <c r="C1642">
        <f>VLOOKUP(B1629,[0]!all_data,25)</f>
        <v>0</v>
      </c>
    </row>
    <row r="1643" spans="1:3" x14ac:dyDescent="0.3">
      <c r="A1643" t="s">
        <v>125</v>
      </c>
      <c r="C1643">
        <f>VLOOKUP(B1629,[0]!all_data,19)</f>
        <v>3.3261267254282383E-3</v>
      </c>
    </row>
    <row r="1644" spans="1:3" x14ac:dyDescent="0.3">
      <c r="A1644" t="s">
        <v>108</v>
      </c>
      <c r="C1644">
        <f>VLOOKUP(B1629,[0]!all_data,26)</f>
        <v>0.16294518953569573</v>
      </c>
    </row>
    <row r="1645" spans="1:3" x14ac:dyDescent="0.3">
      <c r="A1645" t="s">
        <v>109</v>
      </c>
      <c r="C1645">
        <f>VLOOKUP(B1629,[0]!all_data,27)</f>
        <v>5.8254901603830263E-3</v>
      </c>
    </row>
    <row r="1646" spans="1:3" x14ac:dyDescent="0.3">
      <c r="A1646" t="s">
        <v>11</v>
      </c>
      <c r="C1646">
        <f>VLOOKUP(B1629,[0]!all_data,28)</f>
        <v>0</v>
      </c>
    </row>
    <row r="1647" spans="1:3" x14ac:dyDescent="0.3">
      <c r="A1647" t="s">
        <v>54</v>
      </c>
      <c r="C1647">
        <f>VLOOKUP(B1629,[0]!all_data,29)</f>
        <v>0.31289527994141536</v>
      </c>
    </row>
    <row r="1648" spans="1:3" x14ac:dyDescent="0.3">
      <c r="A1648" t="s">
        <v>55</v>
      </c>
      <c r="C1648">
        <f>VLOOKUP(B1629,[0]!all_data,30)</f>
        <v>6.3177845635463826E-4</v>
      </c>
    </row>
    <row r="1649" spans="1:3" x14ac:dyDescent="0.3">
      <c r="A1649" t="s">
        <v>67</v>
      </c>
      <c r="C1649">
        <f>VLOOKUP(B1629,[0]!all_data,33)</f>
        <v>0</v>
      </c>
    </row>
    <row r="1650" spans="1:3" x14ac:dyDescent="0.3">
      <c r="A1650" t="s">
        <v>16</v>
      </c>
      <c r="C1650">
        <f>VLOOKUP(B1629,[0]!all_data,37)</f>
        <v>0</v>
      </c>
    </row>
    <row r="1651" spans="1:3" x14ac:dyDescent="0.3">
      <c r="A1651" t="s">
        <v>17</v>
      </c>
      <c r="C1651">
        <f>VLOOKUP(B1629,[0]!all_data,38)</f>
        <v>0</v>
      </c>
    </row>
    <row r="1652" spans="1:3" x14ac:dyDescent="0.3">
      <c r="A1652" t="s">
        <v>18</v>
      </c>
      <c r="C1652">
        <f>VLOOKUP(B1629,[0]!all_data,39)</f>
        <v>0</v>
      </c>
    </row>
    <row r="1653" spans="1:3" x14ac:dyDescent="0.3">
      <c r="A1653" t="s">
        <v>21</v>
      </c>
      <c r="B1653">
        <f>B1629+1</f>
        <v>69</v>
      </c>
      <c r="C1653" t="str">
        <f>CONCATENATE(VLOOKUP(B1653,[0]!all_data,2),"_",VLOOKUP(B1653,[0]!all_data,3),"_",VLOOKUP(B1653,[0]!all_data,4))</f>
        <v>A4_1_317970</v>
      </c>
    </row>
    <row r="1654" spans="1:3" x14ac:dyDescent="0.3">
      <c r="A1654" t="s">
        <v>22</v>
      </c>
    </row>
    <row r="1655" spans="1:3" x14ac:dyDescent="0.3">
      <c r="A1655" t="s">
        <v>0</v>
      </c>
      <c r="C1655">
        <f>VLOOKUP(B1653,[0]!all_data,13)</f>
        <v>7</v>
      </c>
    </row>
    <row r="1656" spans="1:3" x14ac:dyDescent="0.3">
      <c r="A1656" t="s">
        <v>57</v>
      </c>
      <c r="C1656">
        <f>VLOOKUP(B1653,[0]!all_data,14)</f>
        <v>10</v>
      </c>
    </row>
    <row r="1657" spans="1:3" x14ac:dyDescent="0.3">
      <c r="A1657" t="s">
        <v>2</v>
      </c>
      <c r="C1657">
        <f>VLOOKUP(B1653,[0]!all_data,15)</f>
        <v>1.3049719431032232</v>
      </c>
    </row>
    <row r="1658" spans="1:3" x14ac:dyDescent="0.3">
      <c r="A1658" t="s">
        <v>3</v>
      </c>
      <c r="C1658">
        <f>VLOOKUP(B1653,[0]!all_data,16)</f>
        <v>5.6268862857435167E-2</v>
      </c>
    </row>
    <row r="1659" spans="1:3" x14ac:dyDescent="0.3">
      <c r="A1659" t="s">
        <v>4</v>
      </c>
      <c r="C1659">
        <f>VLOOKUP(B1653,[0]!all_data,17)</f>
        <v>0.58835630528697802</v>
      </c>
    </row>
    <row r="1660" spans="1:3" x14ac:dyDescent="0.3">
      <c r="A1660" t="s">
        <v>5</v>
      </c>
      <c r="C1660">
        <f>VLOOKUP(B1653,[0]!all_data,18)</f>
        <v>3.6179450072358899</v>
      </c>
    </row>
    <row r="1661" spans="1:3" x14ac:dyDescent="0.3">
      <c r="A1661" t="s">
        <v>7</v>
      </c>
      <c r="C1661">
        <f>VLOOKUP(B1653,[0]!all_data,20)</f>
        <v>1.5513496742165682</v>
      </c>
    </row>
    <row r="1662" spans="1:3" x14ac:dyDescent="0.3">
      <c r="A1662" t="s">
        <v>73</v>
      </c>
      <c r="C1662">
        <f>VLOOKUP(B1653,[0]!all_data,21)</f>
        <v>4.6053494165464794</v>
      </c>
    </row>
    <row r="1663" spans="1:3" x14ac:dyDescent="0.3">
      <c r="A1663" t="s">
        <v>77</v>
      </c>
      <c r="C1663">
        <f>VLOOKUP(B1653,[0]!all_data,41)</f>
        <v>0</v>
      </c>
    </row>
    <row r="1664" spans="1:3" x14ac:dyDescent="0.3">
      <c r="A1664" t="s">
        <v>24</v>
      </c>
      <c r="C1664">
        <f>VLOOKUP(B1653,[0]!all_data,23)</f>
        <v>2.0819887156211609</v>
      </c>
    </row>
    <row r="1665" spans="1:3" x14ac:dyDescent="0.3">
      <c r="A1665" t="s">
        <v>25</v>
      </c>
      <c r="C1665">
        <f>VLOOKUP(B1653,[0]!all_data,24)</f>
        <v>0</v>
      </c>
    </row>
    <row r="1666" spans="1:3" x14ac:dyDescent="0.3">
      <c r="A1666" t="s">
        <v>23</v>
      </c>
      <c r="C1666">
        <f>VLOOKUP(B1653,[0]!all_data,25)</f>
        <v>0</v>
      </c>
    </row>
    <row r="1667" spans="1:3" x14ac:dyDescent="0.3">
      <c r="A1667" t="s">
        <v>125</v>
      </c>
      <c r="C1667">
        <f>VLOOKUP(B1653,[0]!all_data,19)</f>
        <v>1.9402405898331389E-2</v>
      </c>
    </row>
    <row r="1668" spans="1:3" x14ac:dyDescent="0.3">
      <c r="A1668" t="s">
        <v>108</v>
      </c>
      <c r="C1668">
        <f>VLOOKUP(B1653,[0]!all_data,26)</f>
        <v>0.16473579601410995</v>
      </c>
    </row>
    <row r="1669" spans="1:3" x14ac:dyDescent="0.3">
      <c r="A1669" t="s">
        <v>109</v>
      </c>
      <c r="C1669">
        <f>VLOOKUP(B1653,[0]!all_data,27)</f>
        <v>8.0100489705266613E-3</v>
      </c>
    </row>
    <row r="1670" spans="1:3" x14ac:dyDescent="0.3">
      <c r="A1670" t="s">
        <v>11</v>
      </c>
      <c r="C1670">
        <f>VLOOKUP(B1653,[0]!all_data,28)</f>
        <v>0</v>
      </c>
    </row>
    <row r="1671" spans="1:3" x14ac:dyDescent="0.3">
      <c r="A1671" t="s">
        <v>54</v>
      </c>
      <c r="C1671">
        <f>VLOOKUP(B1653,[0]!all_data,29)</f>
        <v>0.14646162039810931</v>
      </c>
    </row>
    <row r="1672" spans="1:3" x14ac:dyDescent="0.3">
      <c r="A1672" t="s">
        <v>55</v>
      </c>
      <c r="C1672">
        <f>VLOOKUP(B1653,[0]!all_data,30)</f>
        <v>4.211856375697589E-4</v>
      </c>
    </row>
    <row r="1673" spans="1:3" x14ac:dyDescent="0.3">
      <c r="A1673" t="s">
        <v>67</v>
      </c>
      <c r="C1673">
        <f>VLOOKUP(B1653,[0]!all_data,33)</f>
        <v>0</v>
      </c>
    </row>
    <row r="1674" spans="1:3" x14ac:dyDescent="0.3">
      <c r="A1674" t="s">
        <v>16</v>
      </c>
      <c r="C1674">
        <f>VLOOKUP(B1653,[0]!all_data,37)</f>
        <v>0</v>
      </c>
    </row>
    <row r="1675" spans="1:3" x14ac:dyDescent="0.3">
      <c r="A1675" t="s">
        <v>17</v>
      </c>
      <c r="C1675">
        <f>VLOOKUP(B1653,[0]!all_data,38)</f>
        <v>0</v>
      </c>
    </row>
    <row r="1676" spans="1:3" x14ac:dyDescent="0.3">
      <c r="A1676" t="s">
        <v>18</v>
      </c>
      <c r="C1676">
        <f>VLOOKUP(B1653,[0]!all_data,39)</f>
        <v>0</v>
      </c>
    </row>
    <row r="1677" spans="1:3" x14ac:dyDescent="0.3">
      <c r="A1677" t="s">
        <v>21</v>
      </c>
      <c r="B1677">
        <f>B1653+1</f>
        <v>70</v>
      </c>
      <c r="C1677" t="str">
        <f>CONCATENATE(VLOOKUP(B1677,[0]!all_data,2),"_",VLOOKUP(B1677,[0]!all_data,3),"_",VLOOKUP(B1677,[0]!all_data,4))</f>
        <v>A4_2_317970</v>
      </c>
    </row>
    <row r="1678" spans="1:3" x14ac:dyDescent="0.3">
      <c r="A1678" t="s">
        <v>22</v>
      </c>
    </row>
    <row r="1679" spans="1:3" x14ac:dyDescent="0.3">
      <c r="A1679" t="s">
        <v>0</v>
      </c>
      <c r="C1679">
        <f>VLOOKUP(B1677,[0]!all_data,13)</f>
        <v>5.0119999999999996</v>
      </c>
    </row>
    <row r="1680" spans="1:3" x14ac:dyDescent="0.3">
      <c r="A1680" t="s">
        <v>57</v>
      </c>
      <c r="C1680">
        <f>VLOOKUP(B1677,[0]!all_data,14)</f>
        <v>10</v>
      </c>
    </row>
    <row r="1681" spans="1:3" x14ac:dyDescent="0.3">
      <c r="A1681" t="s">
        <v>2</v>
      </c>
      <c r="C1681">
        <f>VLOOKUP(B1677,[0]!all_data,15)</f>
        <v>1.0874766192526861</v>
      </c>
    </row>
    <row r="1682" spans="1:3" x14ac:dyDescent="0.3">
      <c r="A1682" t="s">
        <v>3</v>
      </c>
      <c r="C1682">
        <f>VLOOKUP(B1677,[0]!all_data,16)</f>
        <v>2.0461404675430971E-2</v>
      </c>
    </row>
    <row r="1683" spans="1:3" x14ac:dyDescent="0.3">
      <c r="A1683" t="s">
        <v>4</v>
      </c>
      <c r="C1683">
        <f>VLOOKUP(B1677,[0]!all_data,17)</f>
        <v>0.31269286155112114</v>
      </c>
    </row>
    <row r="1684" spans="1:3" x14ac:dyDescent="0.3">
      <c r="A1684" t="s">
        <v>5</v>
      </c>
      <c r="C1684">
        <f>VLOOKUP(B1677,[0]!all_data,18)</f>
        <v>2.2206696940965118</v>
      </c>
    </row>
    <row r="1685" spans="1:3" x14ac:dyDescent="0.3">
      <c r="A1685" t="s">
        <v>7</v>
      </c>
      <c r="C1685">
        <f>VLOOKUP(B1677,[0]!all_data,20)</f>
        <v>1.3256988125123401</v>
      </c>
    </row>
    <row r="1686" spans="1:3" x14ac:dyDescent="0.3">
      <c r="A1686" t="s">
        <v>73</v>
      </c>
      <c r="C1686">
        <f>VLOOKUP(B1677,[0]!all_data,21)</f>
        <v>3.5236659236921466</v>
      </c>
    </row>
    <row r="1687" spans="1:3" x14ac:dyDescent="0.3">
      <c r="A1687" t="s">
        <v>77</v>
      </c>
      <c r="C1687">
        <f>VLOOKUP(B1677,[0]!all_data,41)</f>
        <v>0</v>
      </c>
    </row>
    <row r="1688" spans="1:3" x14ac:dyDescent="0.3">
      <c r="A1688" t="s">
        <v>24</v>
      </c>
      <c r="C1688">
        <f>VLOOKUP(B1677,[0]!all_data,23)</f>
        <v>0.71828610688930061</v>
      </c>
    </row>
    <row r="1689" spans="1:3" x14ac:dyDescent="0.3">
      <c r="A1689" t="s">
        <v>25</v>
      </c>
      <c r="C1689">
        <f>VLOOKUP(B1677,[0]!all_data,24)</f>
        <v>0</v>
      </c>
    </row>
    <row r="1690" spans="1:3" x14ac:dyDescent="0.3">
      <c r="A1690" t="s">
        <v>23</v>
      </c>
      <c r="C1690">
        <f>VLOOKUP(B1677,[0]!all_data,25)</f>
        <v>0</v>
      </c>
    </row>
    <row r="1691" spans="1:3" x14ac:dyDescent="0.3">
      <c r="A1691" t="s">
        <v>125</v>
      </c>
      <c r="C1691">
        <f>VLOOKUP(B1677,[0]!all_data,19)</f>
        <v>1.2195797993236874E-2</v>
      </c>
    </row>
    <row r="1692" spans="1:3" x14ac:dyDescent="0.3">
      <c r="A1692" t="s">
        <v>108</v>
      </c>
      <c r="C1692">
        <f>VLOOKUP(B1677,[0]!all_data,26)</f>
        <v>8.0577291528640752E-2</v>
      </c>
    </row>
    <row r="1693" spans="1:3" x14ac:dyDescent="0.3">
      <c r="A1693" t="s">
        <v>109</v>
      </c>
      <c r="C1693">
        <f>VLOOKUP(B1677,[0]!all_data,27)</f>
        <v>4.7332107553112093E-3</v>
      </c>
    </row>
    <row r="1694" spans="1:3" x14ac:dyDescent="0.3">
      <c r="A1694" t="s">
        <v>11</v>
      </c>
      <c r="C1694">
        <f>VLOOKUP(B1677,[0]!all_data,28)</f>
        <v>0</v>
      </c>
    </row>
    <row r="1695" spans="1:3" x14ac:dyDescent="0.3">
      <c r="A1695" t="s">
        <v>54</v>
      </c>
      <c r="C1695">
        <f>VLOOKUP(B1677,[0]!all_data,29)</f>
        <v>0.23467145995606151</v>
      </c>
    </row>
    <row r="1696" spans="1:3" x14ac:dyDescent="0.3">
      <c r="A1696" t="s">
        <v>55</v>
      </c>
      <c r="C1696">
        <f>VLOOKUP(B1677,[0]!all_data,30)</f>
        <v>6.3177845635463826E-4</v>
      </c>
    </row>
    <row r="1697" spans="1:3" x14ac:dyDescent="0.3">
      <c r="A1697" t="s">
        <v>67</v>
      </c>
      <c r="C1697">
        <f>VLOOKUP(B1677,[0]!all_data,33)</f>
        <v>0</v>
      </c>
    </row>
    <row r="1698" spans="1:3" x14ac:dyDescent="0.3">
      <c r="A1698" t="s">
        <v>16</v>
      </c>
      <c r="C1698">
        <f>VLOOKUP(B1677,[0]!all_data,37)</f>
        <v>0</v>
      </c>
    </row>
    <row r="1699" spans="1:3" x14ac:dyDescent="0.3">
      <c r="A1699" t="s">
        <v>17</v>
      </c>
      <c r="C1699">
        <f>VLOOKUP(B1677,[0]!all_data,38)</f>
        <v>0</v>
      </c>
    </row>
    <row r="1700" spans="1:3" x14ac:dyDescent="0.3">
      <c r="A1700" t="s">
        <v>18</v>
      </c>
      <c r="C1700">
        <f>VLOOKUP(B1677,[0]!all_data,39)</f>
        <v>0</v>
      </c>
    </row>
    <row r="1701" spans="1:3" x14ac:dyDescent="0.3">
      <c r="A1701" t="s">
        <v>21</v>
      </c>
      <c r="B1701">
        <f>B1677+1</f>
        <v>71</v>
      </c>
      <c r="C1701" t="str">
        <f>CONCATENATE(VLOOKUP(B1701,[0]!all_data,2),"_",VLOOKUP(B1701,[0]!all_data,3),"_",VLOOKUP(B1701,[0]!all_data,4))</f>
        <v>A4_3_317970</v>
      </c>
    </row>
    <row r="1702" spans="1:3" x14ac:dyDescent="0.3">
      <c r="A1702" t="s">
        <v>22</v>
      </c>
    </row>
    <row r="1703" spans="1:3" x14ac:dyDescent="0.3">
      <c r="A1703" t="s">
        <v>0</v>
      </c>
      <c r="C1703">
        <f>VLOOKUP(B1701,[0]!all_data,13)</f>
        <v>5.52</v>
      </c>
    </row>
    <row r="1704" spans="1:3" x14ac:dyDescent="0.3">
      <c r="A1704" t="s">
        <v>57</v>
      </c>
      <c r="C1704">
        <f>VLOOKUP(B1701,[0]!all_data,14)</f>
        <v>10</v>
      </c>
    </row>
    <row r="1705" spans="1:3" x14ac:dyDescent="0.3">
      <c r="A1705" t="s">
        <v>2</v>
      </c>
      <c r="C1705">
        <f>VLOOKUP(B1701,[0]!all_data,15)</f>
        <v>1.2614728783331157</v>
      </c>
    </row>
    <row r="1706" spans="1:3" x14ac:dyDescent="0.3">
      <c r="A1706" t="s">
        <v>3</v>
      </c>
      <c r="C1706">
        <f>VLOOKUP(B1701,[0]!all_data,16)</f>
        <v>2.8134431428717584E-2</v>
      </c>
    </row>
    <row r="1707" spans="1:3" x14ac:dyDescent="0.3">
      <c r="A1707" t="s">
        <v>4</v>
      </c>
      <c r="C1707">
        <f>VLOOKUP(B1701,[0]!all_data,17)</f>
        <v>0.44846739354042381</v>
      </c>
    </row>
    <row r="1708" spans="1:3" x14ac:dyDescent="0.3">
      <c r="A1708" t="s">
        <v>5</v>
      </c>
      <c r="C1708">
        <f>VLOOKUP(B1701,[0]!all_data,18)</f>
        <v>3.0939667648086231</v>
      </c>
    </row>
    <row r="1709" spans="1:3" x14ac:dyDescent="0.3">
      <c r="A1709" t="s">
        <v>7</v>
      </c>
      <c r="C1709">
        <f>VLOOKUP(B1701,[0]!all_data,20)</f>
        <v>1.3821115279383971</v>
      </c>
    </row>
    <row r="1710" spans="1:3" x14ac:dyDescent="0.3">
      <c r="A1710" t="s">
        <v>73</v>
      </c>
      <c r="C1710">
        <f>VLOOKUP(B1701,[0]!all_data,21)</f>
        <v>3.9497836633014294</v>
      </c>
    </row>
    <row r="1711" spans="1:3" x14ac:dyDescent="0.3">
      <c r="A1711" t="s">
        <v>77</v>
      </c>
      <c r="C1711">
        <f>VLOOKUP(B1701,[0]!all_data,41)</f>
        <v>0</v>
      </c>
    </row>
    <row r="1712" spans="1:3" x14ac:dyDescent="0.3">
      <c r="A1712" t="s">
        <v>24</v>
      </c>
      <c r="C1712">
        <f>VLOOKUP(B1701,[0]!all_data,23)</f>
        <v>1.7488705211217752</v>
      </c>
    </row>
    <row r="1713" spans="1:3" x14ac:dyDescent="0.3">
      <c r="A1713" t="s">
        <v>25</v>
      </c>
      <c r="C1713">
        <f>VLOOKUP(B1701,[0]!all_data,24)</f>
        <v>0</v>
      </c>
    </row>
    <row r="1714" spans="1:3" x14ac:dyDescent="0.3">
      <c r="A1714" t="s">
        <v>23</v>
      </c>
      <c r="C1714">
        <f>VLOOKUP(B1701,[0]!all_data,25)</f>
        <v>0</v>
      </c>
    </row>
    <row r="1715" spans="1:3" x14ac:dyDescent="0.3">
      <c r="A1715" t="s">
        <v>125</v>
      </c>
      <c r="C1715">
        <f>VLOOKUP(B1701,[0]!all_data,19)</f>
        <v>1.2195797993236874E-2</v>
      </c>
    </row>
    <row r="1716" spans="1:3" x14ac:dyDescent="0.3">
      <c r="A1716" t="s">
        <v>108</v>
      </c>
      <c r="C1716">
        <f>VLOOKUP(B1701,[0]!all_data,26)</f>
        <v>0.14145791179472489</v>
      </c>
    </row>
    <row r="1717" spans="1:3" x14ac:dyDescent="0.3">
      <c r="A1717" t="s">
        <v>109</v>
      </c>
      <c r="C1717">
        <f>VLOOKUP(B1701,[0]!all_data,27)</f>
        <v>6.5536764304309041E-3</v>
      </c>
    </row>
    <row r="1718" spans="1:3" x14ac:dyDescent="0.3">
      <c r="A1718" t="s">
        <v>11</v>
      </c>
      <c r="C1718">
        <f>VLOOKUP(B1701,[0]!all_data,28)</f>
        <v>0</v>
      </c>
    </row>
    <row r="1719" spans="1:3" x14ac:dyDescent="0.3">
      <c r="A1719" t="s">
        <v>54</v>
      </c>
      <c r="C1719">
        <f>VLOOKUP(B1701,[0]!all_data,29)</f>
        <v>0.22468544038346314</v>
      </c>
    </row>
    <row r="1720" spans="1:3" x14ac:dyDescent="0.3">
      <c r="A1720" t="s">
        <v>55</v>
      </c>
      <c r="C1720">
        <f>VLOOKUP(B1701,[0]!all_data,30)</f>
        <v>6.3177845635463826E-4</v>
      </c>
    </row>
    <row r="1721" spans="1:3" x14ac:dyDescent="0.3">
      <c r="A1721" t="s">
        <v>67</v>
      </c>
      <c r="C1721">
        <f>VLOOKUP(B1701,[0]!all_data,33)</f>
        <v>0</v>
      </c>
    </row>
    <row r="1722" spans="1:3" x14ac:dyDescent="0.3">
      <c r="A1722" t="s">
        <v>16</v>
      </c>
      <c r="C1722">
        <f>VLOOKUP(B1701,[0]!all_data,37)</f>
        <v>0</v>
      </c>
    </row>
    <row r="1723" spans="1:3" x14ac:dyDescent="0.3">
      <c r="A1723" t="s">
        <v>17</v>
      </c>
      <c r="C1723">
        <f>VLOOKUP(B1701,[0]!all_data,38)</f>
        <v>0</v>
      </c>
    </row>
    <row r="1724" spans="1:3" x14ac:dyDescent="0.3">
      <c r="A1724" t="s">
        <v>18</v>
      </c>
      <c r="C1724">
        <f>VLOOKUP(B1701,[0]!all_data,39)</f>
        <v>0</v>
      </c>
    </row>
    <row r="1725" spans="1:3" x14ac:dyDescent="0.3">
      <c r="A1725" t="s">
        <v>21</v>
      </c>
      <c r="B1725">
        <f>B1701+1</f>
        <v>72</v>
      </c>
      <c r="C1725" t="str">
        <f>CONCATENATE(VLOOKUP(B1725,[0]!all_data,2),"_",VLOOKUP(B1725,[0]!all_data,3),"_",VLOOKUP(B1725,[0]!all_data,4))</f>
        <v>A4_4_317970</v>
      </c>
    </row>
    <row r="1726" spans="1:3" x14ac:dyDescent="0.3">
      <c r="A1726" t="s">
        <v>22</v>
      </c>
    </row>
    <row r="1727" spans="1:3" x14ac:dyDescent="0.3">
      <c r="A1727" t="s">
        <v>0</v>
      </c>
      <c r="C1727">
        <f>VLOOKUP(B1725,[0]!all_data,13)</f>
        <v>5.22</v>
      </c>
    </row>
    <row r="1728" spans="1:3" x14ac:dyDescent="0.3">
      <c r="A1728" t="s">
        <v>57</v>
      </c>
      <c r="C1728">
        <f>VLOOKUP(B1725,[0]!all_data,14)</f>
        <v>10</v>
      </c>
    </row>
    <row r="1729" spans="1:3" x14ac:dyDescent="0.3">
      <c r="A1729" t="s">
        <v>2</v>
      </c>
      <c r="C1729">
        <f>VLOOKUP(B1725,[0]!all_data,15)</f>
        <v>1.0874766192526861</v>
      </c>
    </row>
    <row r="1730" spans="1:3" x14ac:dyDescent="0.3">
      <c r="A1730" t="s">
        <v>3</v>
      </c>
      <c r="C1730">
        <f>VLOOKUP(B1725,[0]!all_data,16)</f>
        <v>2.3019080259859839E-2</v>
      </c>
    </row>
    <row r="1731" spans="1:3" x14ac:dyDescent="0.3">
      <c r="A1731" t="s">
        <v>4</v>
      </c>
      <c r="C1731">
        <f>VLOOKUP(B1725,[0]!all_data,17)</f>
        <v>0.31269286155112114</v>
      </c>
    </row>
    <row r="1732" spans="1:3" x14ac:dyDescent="0.3">
      <c r="A1732" t="s">
        <v>5</v>
      </c>
      <c r="C1732">
        <f>VLOOKUP(B1725,[0]!all_data,18)</f>
        <v>2.5949398672588448</v>
      </c>
    </row>
    <row r="1733" spans="1:3" x14ac:dyDescent="0.3">
      <c r="A1733" t="s">
        <v>7</v>
      </c>
      <c r="C1733">
        <f>VLOOKUP(B1725,[0]!all_data,20)</f>
        <v>1.2692860970862831</v>
      </c>
    </row>
    <row r="1734" spans="1:3" x14ac:dyDescent="0.3">
      <c r="A1734" t="s">
        <v>73</v>
      </c>
      <c r="C1734">
        <f>VLOOKUP(B1725,[0]!all_data,21)</f>
        <v>3.8514488003146718</v>
      </c>
    </row>
    <row r="1735" spans="1:3" x14ac:dyDescent="0.3">
      <c r="A1735" t="s">
        <v>77</v>
      </c>
      <c r="C1735">
        <f>VLOOKUP(B1725,[0]!all_data,41)</f>
        <v>0</v>
      </c>
    </row>
    <row r="1736" spans="1:3" x14ac:dyDescent="0.3">
      <c r="A1736" t="s">
        <v>24</v>
      </c>
      <c r="C1736">
        <f>VLOOKUP(B1725,[0]!all_data,23)</f>
        <v>0.93689492202952251</v>
      </c>
    </row>
    <row r="1737" spans="1:3" x14ac:dyDescent="0.3">
      <c r="A1737" t="s">
        <v>25</v>
      </c>
      <c r="C1737">
        <f>VLOOKUP(B1725,[0]!all_data,24)</f>
        <v>0</v>
      </c>
    </row>
    <row r="1738" spans="1:3" x14ac:dyDescent="0.3">
      <c r="A1738" t="s">
        <v>23</v>
      </c>
      <c r="C1738">
        <f>VLOOKUP(B1725,[0]!all_data,25)</f>
        <v>0</v>
      </c>
    </row>
    <row r="1739" spans="1:3" x14ac:dyDescent="0.3">
      <c r="A1739" t="s">
        <v>125</v>
      </c>
      <c r="C1739">
        <f>VLOOKUP(B1725,[0]!all_data,19)</f>
        <v>9.9783801762847145E-3</v>
      </c>
    </row>
    <row r="1740" spans="1:3" x14ac:dyDescent="0.3">
      <c r="A1740" t="s">
        <v>108</v>
      </c>
      <c r="C1740">
        <f>VLOOKUP(B1725,[0]!all_data,26)</f>
        <v>6.9833652658155318E-2</v>
      </c>
    </row>
    <row r="1741" spans="1:3" x14ac:dyDescent="0.3">
      <c r="A1741" t="s">
        <v>109</v>
      </c>
      <c r="C1741">
        <f>VLOOKUP(B1725,[0]!all_data,27)</f>
        <v>4.36911762028727E-3</v>
      </c>
    </row>
    <row r="1742" spans="1:3" x14ac:dyDescent="0.3">
      <c r="A1742" t="s">
        <v>11</v>
      </c>
      <c r="C1742">
        <f>VLOOKUP(B1725,[0]!all_data,28)</f>
        <v>0</v>
      </c>
    </row>
    <row r="1743" spans="1:3" x14ac:dyDescent="0.3">
      <c r="A1743" t="s">
        <v>54</v>
      </c>
      <c r="C1743">
        <f>VLOOKUP(B1725,[0]!all_data,29)</f>
        <v>0.193063045070235</v>
      </c>
    </row>
    <row r="1744" spans="1:3" x14ac:dyDescent="0.3">
      <c r="A1744" t="s">
        <v>55</v>
      </c>
      <c r="C1744">
        <f>VLOOKUP(B1725,[0]!all_data,30)</f>
        <v>6.3177845635463826E-4</v>
      </c>
    </row>
    <row r="1745" spans="1:3" x14ac:dyDescent="0.3">
      <c r="A1745" t="s">
        <v>67</v>
      </c>
      <c r="C1745">
        <f>VLOOKUP(B1725,[0]!all_data,33)</f>
        <v>0</v>
      </c>
    </row>
    <row r="1746" spans="1:3" x14ac:dyDescent="0.3">
      <c r="A1746" t="s">
        <v>16</v>
      </c>
      <c r="C1746">
        <f>VLOOKUP(B1725,[0]!all_data,37)</f>
        <v>0</v>
      </c>
    </row>
    <row r="1747" spans="1:3" x14ac:dyDescent="0.3">
      <c r="A1747" t="s">
        <v>17</v>
      </c>
      <c r="C1747">
        <f>VLOOKUP(B1725,[0]!all_data,38)</f>
        <v>0</v>
      </c>
    </row>
    <row r="1748" spans="1:3" x14ac:dyDescent="0.3">
      <c r="A1748" t="s">
        <v>18</v>
      </c>
      <c r="C1748">
        <f>VLOOKUP(B1725,[0]!all_data,39)</f>
        <v>0</v>
      </c>
    </row>
    <row r="1749" spans="1:3" x14ac:dyDescent="0.3">
      <c r="A1749" t="s">
        <v>21</v>
      </c>
      <c r="B1749">
        <f>B1725+1</f>
        <v>73</v>
      </c>
      <c r="C1749" t="str">
        <f>CONCATENATE(VLOOKUP(B1749,[0]!all_data,2),"_",VLOOKUP(B1749,[0]!all_data,3),"_",VLOOKUP(B1749,[0]!all_data,4))</f>
        <v>A4_5_317970</v>
      </c>
    </row>
    <row r="1750" spans="1:3" x14ac:dyDescent="0.3">
      <c r="A1750" t="s">
        <v>22</v>
      </c>
    </row>
    <row r="1751" spans="1:3" x14ac:dyDescent="0.3">
      <c r="A1751" t="s">
        <v>0</v>
      </c>
      <c r="C1751">
        <f>VLOOKUP(B1749,[0]!all_data,13)</f>
        <v>5.67</v>
      </c>
    </row>
    <row r="1752" spans="1:3" x14ac:dyDescent="0.3">
      <c r="A1752" t="s">
        <v>57</v>
      </c>
      <c r="C1752">
        <f>VLOOKUP(B1749,[0]!all_data,14)</f>
        <v>10</v>
      </c>
    </row>
    <row r="1753" spans="1:3" x14ac:dyDescent="0.3">
      <c r="A1753" t="s">
        <v>2</v>
      </c>
      <c r="C1753">
        <f>VLOOKUP(B1749,[0]!all_data,15)</f>
        <v>1.0874766192526861</v>
      </c>
    </row>
    <row r="1754" spans="1:3" x14ac:dyDescent="0.3">
      <c r="A1754" t="s">
        <v>3</v>
      </c>
      <c r="C1754">
        <f>VLOOKUP(B1749,[0]!all_data,16)</f>
        <v>2.5576755844288711E-2</v>
      </c>
    </row>
    <row r="1755" spans="1:3" x14ac:dyDescent="0.3">
      <c r="A1755" t="s">
        <v>4</v>
      </c>
      <c r="C1755">
        <f>VLOOKUP(B1749,[0]!all_data,17)</f>
        <v>0.32092162106562433</v>
      </c>
    </row>
    <row r="1756" spans="1:3" x14ac:dyDescent="0.3">
      <c r="A1756" t="s">
        <v>5</v>
      </c>
      <c r="C1756">
        <f>VLOOKUP(B1749,[0]!all_data,18)</f>
        <v>2.6198912121363338</v>
      </c>
    </row>
    <row r="1757" spans="1:3" x14ac:dyDescent="0.3">
      <c r="A1757" t="s">
        <v>7</v>
      </c>
      <c r="C1757">
        <f>VLOOKUP(B1749,[0]!all_data,20)</f>
        <v>1.3256988125123401</v>
      </c>
    </row>
    <row r="1758" spans="1:3" x14ac:dyDescent="0.3">
      <c r="A1758" t="s">
        <v>73</v>
      </c>
      <c r="C1758">
        <f>VLOOKUP(B1749,[0]!all_data,21)</f>
        <v>3.9333945194703031</v>
      </c>
    </row>
    <row r="1759" spans="1:3" x14ac:dyDescent="0.3">
      <c r="A1759" t="s">
        <v>77</v>
      </c>
      <c r="C1759">
        <f>VLOOKUP(B1749,[0]!all_data,41)</f>
        <v>0</v>
      </c>
    </row>
    <row r="1760" spans="1:3" x14ac:dyDescent="0.3">
      <c r="A1760" t="s">
        <v>24</v>
      </c>
      <c r="C1760">
        <f>VLOOKUP(B1749,[0]!all_data,23)</f>
        <v>0.87443526056088761</v>
      </c>
    </row>
    <row r="1761" spans="1:3" x14ac:dyDescent="0.3">
      <c r="A1761" t="s">
        <v>25</v>
      </c>
      <c r="C1761">
        <f>VLOOKUP(B1749,[0]!all_data,24)</f>
        <v>0</v>
      </c>
    </row>
    <row r="1762" spans="1:3" x14ac:dyDescent="0.3">
      <c r="A1762" t="s">
        <v>23</v>
      </c>
      <c r="C1762">
        <f>VLOOKUP(B1749,[0]!all_data,25)</f>
        <v>0</v>
      </c>
    </row>
    <row r="1763" spans="1:3" x14ac:dyDescent="0.3">
      <c r="A1763" t="s">
        <v>125</v>
      </c>
      <c r="C1763">
        <f>VLOOKUP(B1749,[0]!all_data,19)</f>
        <v>9.4240257220466767E-3</v>
      </c>
    </row>
    <row r="1764" spans="1:3" x14ac:dyDescent="0.3">
      <c r="A1764" t="s">
        <v>108</v>
      </c>
      <c r="C1764">
        <f>VLOOKUP(B1749,[0]!all_data,26)</f>
        <v>6.9833652658155318E-2</v>
      </c>
    </row>
    <row r="1765" spans="1:3" x14ac:dyDescent="0.3">
      <c r="A1765" t="s">
        <v>109</v>
      </c>
      <c r="C1765">
        <f>VLOOKUP(B1749,[0]!all_data,27)</f>
        <v>4.5511641877992396E-3</v>
      </c>
    </row>
    <row r="1766" spans="1:3" x14ac:dyDescent="0.3">
      <c r="A1766" t="s">
        <v>11</v>
      </c>
      <c r="C1766">
        <f>VLOOKUP(B1749,[0]!all_data,28)</f>
        <v>0</v>
      </c>
    </row>
    <row r="1767" spans="1:3" x14ac:dyDescent="0.3">
      <c r="A1767" t="s">
        <v>54</v>
      </c>
      <c r="C1767">
        <f>VLOOKUP(B1749,[0]!all_data,29)</f>
        <v>0.23134278676519537</v>
      </c>
    </row>
    <row r="1768" spans="1:3" x14ac:dyDescent="0.3">
      <c r="A1768" t="s">
        <v>55</v>
      </c>
      <c r="C1768">
        <f>VLOOKUP(B1749,[0]!all_data,30)</f>
        <v>7.3707486574707808E-4</v>
      </c>
    </row>
    <row r="1769" spans="1:3" x14ac:dyDescent="0.3">
      <c r="A1769" t="s">
        <v>67</v>
      </c>
      <c r="C1769">
        <f>VLOOKUP(B1749,[0]!all_data,33)</f>
        <v>0</v>
      </c>
    </row>
    <row r="1770" spans="1:3" x14ac:dyDescent="0.3">
      <c r="A1770" t="s">
        <v>16</v>
      </c>
      <c r="C1770">
        <f>VLOOKUP(B1749,[0]!all_data,37)</f>
        <v>0</v>
      </c>
    </row>
    <row r="1771" spans="1:3" x14ac:dyDescent="0.3">
      <c r="A1771" t="s">
        <v>17</v>
      </c>
      <c r="C1771">
        <f>VLOOKUP(B1749,[0]!all_data,38)</f>
        <v>0</v>
      </c>
    </row>
    <row r="1772" spans="1:3" x14ac:dyDescent="0.3">
      <c r="A1772" t="s">
        <v>18</v>
      </c>
      <c r="C1772">
        <f>VLOOKUP(B1749,[0]!all_data,39)</f>
        <v>0</v>
      </c>
    </row>
    <row r="1773" spans="1:3" x14ac:dyDescent="0.3">
      <c r="A1773" t="s">
        <v>21</v>
      </c>
      <c r="B1773">
        <f>B1749+1</f>
        <v>74</v>
      </c>
      <c r="C1773" t="str">
        <f>CONCATENATE(VLOOKUP(B1773,[0]!all_data,2),"_",VLOOKUP(B1773,[0]!all_data,3),"_",VLOOKUP(B1773,[0]!all_data,4))</f>
        <v>A4_6_317970</v>
      </c>
    </row>
    <row r="1774" spans="1:3" x14ac:dyDescent="0.3">
      <c r="A1774" t="s">
        <v>22</v>
      </c>
    </row>
    <row r="1775" spans="1:3" x14ac:dyDescent="0.3">
      <c r="A1775" t="s">
        <v>0</v>
      </c>
      <c r="C1775">
        <f>VLOOKUP(B1773,[0]!all_data,13)</f>
        <v>6.03</v>
      </c>
    </row>
    <row r="1776" spans="1:3" x14ac:dyDescent="0.3">
      <c r="A1776" t="s">
        <v>57</v>
      </c>
      <c r="C1776">
        <f>VLOOKUP(B1773,[0]!all_data,14)</f>
        <v>10</v>
      </c>
    </row>
    <row r="1777" spans="1:3" x14ac:dyDescent="0.3">
      <c r="A1777" t="s">
        <v>2</v>
      </c>
      <c r="C1777">
        <f>VLOOKUP(B1773,[0]!all_data,15)</f>
        <v>1.0439775544825787</v>
      </c>
    </row>
    <row r="1778" spans="1:3" x14ac:dyDescent="0.3">
      <c r="A1778" t="s">
        <v>3</v>
      </c>
      <c r="C1778">
        <f>VLOOKUP(B1773,[0]!all_data,16)</f>
        <v>2.3019080259859839E-2</v>
      </c>
    </row>
    <row r="1779" spans="1:3" x14ac:dyDescent="0.3">
      <c r="A1779" t="s">
        <v>4</v>
      </c>
      <c r="C1779">
        <f>VLOOKUP(B1773,[0]!all_data,17)</f>
        <v>0.28800658300761162</v>
      </c>
    </row>
    <row r="1780" spans="1:3" x14ac:dyDescent="0.3">
      <c r="A1780" t="s">
        <v>5</v>
      </c>
      <c r="C1780">
        <f>VLOOKUP(B1773,[0]!all_data,18)</f>
        <v>2.5200858326263784</v>
      </c>
    </row>
    <row r="1781" spans="1:3" x14ac:dyDescent="0.3">
      <c r="A1781" t="s">
        <v>7</v>
      </c>
      <c r="C1781">
        <f>VLOOKUP(B1773,[0]!all_data,20)</f>
        <v>1.3256988125123401</v>
      </c>
    </row>
    <row r="1782" spans="1:3" x14ac:dyDescent="0.3">
      <c r="A1782" t="s">
        <v>73</v>
      </c>
      <c r="C1782">
        <f>VLOOKUP(B1773,[0]!all_data,21)</f>
        <v>3.9661728071325557</v>
      </c>
    </row>
    <row r="1783" spans="1:3" x14ac:dyDescent="0.3">
      <c r="A1783" t="s">
        <v>77</v>
      </c>
      <c r="C1783">
        <f>VLOOKUP(B1773,[0]!all_data,41)</f>
        <v>0</v>
      </c>
    </row>
    <row r="1784" spans="1:3" x14ac:dyDescent="0.3">
      <c r="A1784" t="s">
        <v>24</v>
      </c>
      <c r="C1784">
        <f>VLOOKUP(B1773,[0]!all_data,23)</f>
        <v>0.77033582477982965</v>
      </c>
    </row>
    <row r="1785" spans="1:3" x14ac:dyDescent="0.3">
      <c r="A1785" t="s">
        <v>25</v>
      </c>
      <c r="C1785">
        <f>VLOOKUP(B1773,[0]!all_data,24)</f>
        <v>0</v>
      </c>
    </row>
    <row r="1786" spans="1:3" x14ac:dyDescent="0.3">
      <c r="A1786" t="s">
        <v>23</v>
      </c>
      <c r="C1786">
        <f>VLOOKUP(B1773,[0]!all_data,25)</f>
        <v>0</v>
      </c>
    </row>
    <row r="1787" spans="1:3" x14ac:dyDescent="0.3">
      <c r="A1787" t="s">
        <v>125</v>
      </c>
      <c r="C1787">
        <f>VLOOKUP(B1773,[0]!all_data,19)</f>
        <v>8.8696712678086355E-3</v>
      </c>
    </row>
    <row r="1788" spans="1:3" x14ac:dyDescent="0.3">
      <c r="A1788" t="s">
        <v>108</v>
      </c>
      <c r="C1788">
        <f>VLOOKUP(B1773,[0]!all_data,26)</f>
        <v>5.7299407309255646E-2</v>
      </c>
    </row>
    <row r="1789" spans="1:3" x14ac:dyDescent="0.3">
      <c r="A1789" t="s">
        <v>109</v>
      </c>
      <c r="C1789">
        <f>VLOOKUP(B1773,[0]!all_data,27)</f>
        <v>4.36911762028727E-3</v>
      </c>
    </row>
    <row r="1790" spans="1:3" x14ac:dyDescent="0.3">
      <c r="A1790" t="s">
        <v>11</v>
      </c>
      <c r="C1790">
        <f>VLOOKUP(B1773,[0]!all_data,28)</f>
        <v>0</v>
      </c>
    </row>
    <row r="1791" spans="1:3" x14ac:dyDescent="0.3">
      <c r="A1791" t="s">
        <v>54</v>
      </c>
      <c r="C1791">
        <f>VLOOKUP(B1773,[0]!all_data,29)</f>
        <v>0.21969243059716395</v>
      </c>
    </row>
    <row r="1792" spans="1:3" x14ac:dyDescent="0.3">
      <c r="A1792" t="s">
        <v>55</v>
      </c>
      <c r="C1792">
        <f>VLOOKUP(B1773,[0]!all_data,30)</f>
        <v>7.3707486574707808E-4</v>
      </c>
    </row>
    <row r="1793" spans="1:3" x14ac:dyDescent="0.3">
      <c r="A1793" t="s">
        <v>67</v>
      </c>
      <c r="C1793">
        <f>VLOOKUP(B1773,[0]!all_data,33)</f>
        <v>0</v>
      </c>
    </row>
    <row r="1794" spans="1:3" x14ac:dyDescent="0.3">
      <c r="A1794" t="s">
        <v>16</v>
      </c>
      <c r="C1794">
        <f>VLOOKUP(B1773,[0]!all_data,37)</f>
        <v>0</v>
      </c>
    </row>
    <row r="1795" spans="1:3" x14ac:dyDescent="0.3">
      <c r="A1795" t="s">
        <v>17</v>
      </c>
      <c r="C1795">
        <f>VLOOKUP(B1773,[0]!all_data,38)</f>
        <v>0</v>
      </c>
    </row>
    <row r="1796" spans="1:3" x14ac:dyDescent="0.3">
      <c r="A1796" t="s">
        <v>18</v>
      </c>
      <c r="C1796">
        <f>VLOOKUP(B1773,[0]!all_data,39)</f>
        <v>0</v>
      </c>
    </row>
    <row r="1797" spans="1:3" x14ac:dyDescent="0.3">
      <c r="A1797" t="s">
        <v>21</v>
      </c>
      <c r="B1797">
        <f>B1773+1</f>
        <v>75</v>
      </c>
      <c r="C1797" t="str">
        <f>CONCATENATE(VLOOKUP(B1797,[0]!all_data,2),"_",VLOOKUP(B1797,[0]!all_data,3),"_",VLOOKUP(B1797,[0]!all_data,4))</f>
        <v>A4_7_317970</v>
      </c>
    </row>
    <row r="1798" spans="1:3" x14ac:dyDescent="0.3">
      <c r="A1798" t="s">
        <v>22</v>
      </c>
    </row>
    <row r="1799" spans="1:3" x14ac:dyDescent="0.3">
      <c r="A1799" t="s">
        <v>0</v>
      </c>
      <c r="C1799">
        <f>VLOOKUP(B1797,[0]!all_data,13)</f>
        <v>6.08</v>
      </c>
    </row>
    <row r="1800" spans="1:3" x14ac:dyDescent="0.3">
      <c r="A1800" t="s">
        <v>57</v>
      </c>
      <c r="C1800">
        <f>VLOOKUP(B1797,[0]!all_data,14)</f>
        <v>10</v>
      </c>
    </row>
    <row r="1801" spans="1:3" x14ac:dyDescent="0.3">
      <c r="A1801" t="s">
        <v>2</v>
      </c>
      <c r="C1801">
        <f>VLOOKUP(B1797,[0]!all_data,15)</f>
        <v>0.86998129540214886</v>
      </c>
    </row>
    <row r="1802" spans="1:3" x14ac:dyDescent="0.3">
      <c r="A1802" t="s">
        <v>3</v>
      </c>
      <c r="C1802">
        <f>VLOOKUP(B1797,[0]!all_data,16)</f>
        <v>2.0461404675430971E-2</v>
      </c>
    </row>
    <row r="1803" spans="1:3" x14ac:dyDescent="0.3">
      <c r="A1803" t="s">
        <v>4</v>
      </c>
      <c r="C1803">
        <f>VLOOKUP(B1797,[0]!all_data,17)</f>
        <v>0.21806212713433448</v>
      </c>
    </row>
    <row r="1804" spans="1:3" x14ac:dyDescent="0.3">
      <c r="A1804" t="s">
        <v>5</v>
      </c>
      <c r="C1804">
        <f>VLOOKUP(B1797,[0]!all_data,18)</f>
        <v>2.095912969709067</v>
      </c>
    </row>
    <row r="1805" spans="1:3" x14ac:dyDescent="0.3">
      <c r="A1805" t="s">
        <v>7</v>
      </c>
      <c r="C1805">
        <f>VLOOKUP(B1797,[0]!all_data,20)</f>
        <v>1.1282543085211405</v>
      </c>
    </row>
    <row r="1806" spans="1:3" x14ac:dyDescent="0.3">
      <c r="A1806" t="s">
        <v>73</v>
      </c>
      <c r="C1806">
        <f>VLOOKUP(B1797,[0]!all_data,21)</f>
        <v>3.4089419168742627</v>
      </c>
    </row>
    <row r="1807" spans="1:3" x14ac:dyDescent="0.3">
      <c r="A1807" t="s">
        <v>77</v>
      </c>
      <c r="C1807">
        <f>VLOOKUP(B1797,[0]!all_data,41)</f>
        <v>0</v>
      </c>
    </row>
    <row r="1808" spans="1:3" x14ac:dyDescent="0.3">
      <c r="A1808" t="s">
        <v>24</v>
      </c>
      <c r="C1808">
        <f>VLOOKUP(B1797,[0]!all_data,23)</f>
        <v>0.56213695321771351</v>
      </c>
    </row>
    <row r="1809" spans="1:3" x14ac:dyDescent="0.3">
      <c r="A1809" t="s">
        <v>25</v>
      </c>
      <c r="C1809">
        <f>VLOOKUP(B1797,[0]!all_data,24)</f>
        <v>0</v>
      </c>
    </row>
    <row r="1810" spans="1:3" x14ac:dyDescent="0.3">
      <c r="A1810" t="s">
        <v>23</v>
      </c>
      <c r="C1810">
        <f>VLOOKUP(B1797,[0]!all_data,25)</f>
        <v>0</v>
      </c>
    </row>
    <row r="1811" spans="1:3" x14ac:dyDescent="0.3">
      <c r="A1811" t="s">
        <v>125</v>
      </c>
      <c r="C1811">
        <f>VLOOKUP(B1797,[0]!all_data,19)</f>
        <v>7.206607905094517E-3</v>
      </c>
    </row>
    <row r="1812" spans="1:3" x14ac:dyDescent="0.3">
      <c r="A1812" t="s">
        <v>108</v>
      </c>
      <c r="C1812">
        <f>VLOOKUP(B1797,[0]!all_data,26)</f>
        <v>5.3718194352427168E-2</v>
      </c>
    </row>
    <row r="1813" spans="1:3" x14ac:dyDescent="0.3">
      <c r="A1813" t="s">
        <v>109</v>
      </c>
      <c r="C1813">
        <f>VLOOKUP(B1797,[0]!all_data,27)</f>
        <v>3.6409313502393918E-3</v>
      </c>
    </row>
    <row r="1814" spans="1:3" x14ac:dyDescent="0.3">
      <c r="A1814" t="s">
        <v>11</v>
      </c>
      <c r="C1814">
        <f>VLOOKUP(B1797,[0]!all_data,28)</f>
        <v>0</v>
      </c>
    </row>
    <row r="1815" spans="1:3" x14ac:dyDescent="0.3">
      <c r="A1815" t="s">
        <v>54</v>
      </c>
      <c r="C1815">
        <f>VLOOKUP(B1797,[0]!all_data,29)</f>
        <v>0.17808401571133745</v>
      </c>
    </row>
    <row r="1816" spans="1:3" x14ac:dyDescent="0.3">
      <c r="A1816" t="s">
        <v>55</v>
      </c>
      <c r="C1816">
        <f>VLOOKUP(B1797,[0]!all_data,30)</f>
        <v>6.3177845635463826E-4</v>
      </c>
    </row>
    <row r="1817" spans="1:3" x14ac:dyDescent="0.3">
      <c r="A1817" t="s">
        <v>67</v>
      </c>
      <c r="C1817">
        <f>VLOOKUP(B1797,[0]!all_data,33)</f>
        <v>0</v>
      </c>
    </row>
    <row r="1818" spans="1:3" x14ac:dyDescent="0.3">
      <c r="A1818" t="s">
        <v>16</v>
      </c>
      <c r="C1818">
        <f>VLOOKUP(B1797,[0]!all_data,37)</f>
        <v>0</v>
      </c>
    </row>
    <row r="1819" spans="1:3" x14ac:dyDescent="0.3">
      <c r="A1819" t="s">
        <v>17</v>
      </c>
      <c r="C1819">
        <f>VLOOKUP(B1797,[0]!all_data,38)</f>
        <v>0</v>
      </c>
    </row>
    <row r="1820" spans="1:3" x14ac:dyDescent="0.3">
      <c r="A1820" t="s">
        <v>18</v>
      </c>
      <c r="C1820">
        <f>VLOOKUP(B1797,[0]!all_data,39)</f>
        <v>0</v>
      </c>
    </row>
    <row r="1821" spans="1:3" x14ac:dyDescent="0.3">
      <c r="A1821" t="s">
        <v>21</v>
      </c>
      <c r="B1821">
        <f>B1797+1</f>
        <v>76</v>
      </c>
      <c r="C1821" t="str">
        <f>CONCATENATE(VLOOKUP(B1821,[0]!all_data,2),"_",VLOOKUP(B1821,[0]!all_data,3),"_",VLOOKUP(B1821,[0]!all_data,4))</f>
        <v>A4_8_317970</v>
      </c>
    </row>
    <row r="1822" spans="1:3" x14ac:dyDescent="0.3">
      <c r="A1822" t="s">
        <v>22</v>
      </c>
    </row>
    <row r="1823" spans="1:3" x14ac:dyDescent="0.3">
      <c r="A1823" t="s">
        <v>0</v>
      </c>
      <c r="C1823">
        <f>VLOOKUP(B1821,[0]!all_data,13)</f>
        <v>6.43</v>
      </c>
    </row>
    <row r="1824" spans="1:3" x14ac:dyDescent="0.3">
      <c r="A1824" t="s">
        <v>57</v>
      </c>
      <c r="C1824">
        <f>VLOOKUP(B1821,[0]!all_data,14)</f>
        <v>10</v>
      </c>
    </row>
    <row r="1825" spans="1:3" x14ac:dyDescent="0.3">
      <c r="A1825" t="s">
        <v>2</v>
      </c>
      <c r="C1825">
        <f>VLOOKUP(B1821,[0]!all_data,15)</f>
        <v>0.47848971247118183</v>
      </c>
    </row>
    <row r="1826" spans="1:3" x14ac:dyDescent="0.3">
      <c r="A1826" t="s">
        <v>3</v>
      </c>
      <c r="C1826">
        <f>VLOOKUP(B1821,[0]!all_data,16)</f>
        <v>1.7903729091002095E-2</v>
      </c>
    </row>
    <row r="1827" spans="1:3" x14ac:dyDescent="0.3">
      <c r="A1827" t="s">
        <v>4</v>
      </c>
      <c r="C1827">
        <f>VLOOKUP(B1821,[0]!all_data,17)</f>
        <v>0.11520263320304464</v>
      </c>
    </row>
    <row r="1828" spans="1:3" x14ac:dyDescent="0.3">
      <c r="A1828" t="s">
        <v>5</v>
      </c>
      <c r="C1828">
        <f>VLOOKUP(B1821,[0]!all_data,18)</f>
        <v>1.4970806926493336</v>
      </c>
    </row>
    <row r="1829" spans="1:3" x14ac:dyDescent="0.3">
      <c r="A1829" t="s">
        <v>7</v>
      </c>
      <c r="C1829">
        <f>VLOOKUP(B1821,[0]!all_data,20)</f>
        <v>0.78977801596479835</v>
      </c>
    </row>
    <row r="1830" spans="1:3" x14ac:dyDescent="0.3">
      <c r="A1830" t="s">
        <v>73</v>
      </c>
      <c r="C1830">
        <f>VLOOKUP(B1821,[0]!all_data,21)</f>
        <v>2.5403172938245708</v>
      </c>
    </row>
    <row r="1831" spans="1:3" x14ac:dyDescent="0.3">
      <c r="A1831" t="s">
        <v>77</v>
      </c>
      <c r="C1831">
        <f>VLOOKUP(B1821,[0]!all_data,41)</f>
        <v>0</v>
      </c>
    </row>
    <row r="1832" spans="1:3" x14ac:dyDescent="0.3">
      <c r="A1832" t="s">
        <v>24</v>
      </c>
      <c r="C1832">
        <f>VLOOKUP(B1821,[0]!all_data,23)</f>
        <v>0.24983864587453933</v>
      </c>
    </row>
    <row r="1833" spans="1:3" x14ac:dyDescent="0.3">
      <c r="A1833" t="s">
        <v>25</v>
      </c>
      <c r="C1833">
        <f>VLOOKUP(B1821,[0]!all_data,24)</f>
        <v>0</v>
      </c>
    </row>
    <row r="1834" spans="1:3" x14ac:dyDescent="0.3">
      <c r="A1834" t="s">
        <v>23</v>
      </c>
      <c r="C1834">
        <f>VLOOKUP(B1821,[0]!all_data,25)</f>
        <v>0</v>
      </c>
    </row>
    <row r="1835" spans="1:3" x14ac:dyDescent="0.3">
      <c r="A1835" t="s">
        <v>125</v>
      </c>
      <c r="C1835">
        <f>VLOOKUP(B1821,[0]!all_data,19)</f>
        <v>9.9783801762847145E-3</v>
      </c>
    </row>
    <row r="1836" spans="1:3" x14ac:dyDescent="0.3">
      <c r="A1836" t="s">
        <v>108</v>
      </c>
      <c r="C1836">
        <f>VLOOKUP(B1821,[0]!all_data,26)</f>
        <v>4.6555768438770212E-2</v>
      </c>
    </row>
    <row r="1837" spans="1:3" x14ac:dyDescent="0.3">
      <c r="A1837" t="s">
        <v>109</v>
      </c>
      <c r="C1837">
        <f>VLOOKUP(B1821,[0]!all_data,27)</f>
        <v>3.4588847827274217E-3</v>
      </c>
    </row>
    <row r="1838" spans="1:3" x14ac:dyDescent="0.3">
      <c r="A1838" t="s">
        <v>11</v>
      </c>
      <c r="C1838">
        <f>VLOOKUP(B1821,[0]!all_data,28)</f>
        <v>0</v>
      </c>
    </row>
    <row r="1839" spans="1:3" x14ac:dyDescent="0.3">
      <c r="A1839" t="s">
        <v>54</v>
      </c>
      <c r="C1839">
        <f>VLOOKUP(B1821,[0]!all_data,29)</f>
        <v>0.22801411357432924</v>
      </c>
    </row>
    <row r="1840" spans="1:3" x14ac:dyDescent="0.3">
      <c r="A1840" t="s">
        <v>55</v>
      </c>
      <c r="C1840">
        <f>VLOOKUP(B1821,[0]!all_data,30)</f>
        <v>6.3177845635463826E-4</v>
      </c>
    </row>
    <row r="1841" spans="1:3" x14ac:dyDescent="0.3">
      <c r="A1841" t="s">
        <v>67</v>
      </c>
      <c r="C1841">
        <f>VLOOKUP(B1821,[0]!all_data,33)</f>
        <v>0</v>
      </c>
    </row>
    <row r="1842" spans="1:3" x14ac:dyDescent="0.3">
      <c r="A1842" t="s">
        <v>16</v>
      </c>
      <c r="C1842">
        <f>VLOOKUP(B1821,[0]!all_data,37)</f>
        <v>0</v>
      </c>
    </row>
    <row r="1843" spans="1:3" x14ac:dyDescent="0.3">
      <c r="A1843" t="s">
        <v>17</v>
      </c>
      <c r="C1843">
        <f>VLOOKUP(B1821,[0]!all_data,38)</f>
        <v>0</v>
      </c>
    </row>
    <row r="1844" spans="1:3" x14ac:dyDescent="0.3">
      <c r="A1844" t="s">
        <v>18</v>
      </c>
      <c r="C1844">
        <f>VLOOKUP(B1821,[0]!all_data,39)</f>
        <v>0</v>
      </c>
    </row>
    <row r="1845" spans="1:3" x14ac:dyDescent="0.3">
      <c r="A1845" t="s">
        <v>21</v>
      </c>
      <c r="B1845">
        <f>B1821+1</f>
        <v>77</v>
      </c>
      <c r="C1845" t="str">
        <f>CONCATENATE(VLOOKUP(B1845,[0]!all_data,2),"_",VLOOKUP(B1845,[0]!all_data,3),"_",VLOOKUP(B1845,[0]!all_data,4))</f>
        <v>A4_9_317970</v>
      </c>
    </row>
    <row r="1846" spans="1:3" x14ac:dyDescent="0.3">
      <c r="A1846" t="s">
        <v>22</v>
      </c>
    </row>
    <row r="1847" spans="1:3" x14ac:dyDescent="0.3">
      <c r="A1847" t="s">
        <v>0</v>
      </c>
      <c r="C1847">
        <f>VLOOKUP(B1845,[0]!all_data,13)</f>
        <v>6.28</v>
      </c>
    </row>
    <row r="1848" spans="1:3" x14ac:dyDescent="0.3">
      <c r="A1848" t="s">
        <v>57</v>
      </c>
      <c r="C1848">
        <f>VLOOKUP(B1845,[0]!all_data,14)</f>
        <v>10</v>
      </c>
    </row>
    <row r="1849" spans="1:3" x14ac:dyDescent="0.3">
      <c r="A1849" t="s">
        <v>2</v>
      </c>
      <c r="C1849">
        <f>VLOOKUP(B1845,[0]!all_data,15)</f>
        <v>0.30884335986776279</v>
      </c>
    </row>
    <row r="1850" spans="1:3" x14ac:dyDescent="0.3">
      <c r="A1850" t="s">
        <v>3</v>
      </c>
      <c r="C1850">
        <f>VLOOKUP(B1845,[0]!all_data,16)</f>
        <v>1.7903729091002095E-2</v>
      </c>
    </row>
    <row r="1851" spans="1:3" x14ac:dyDescent="0.3">
      <c r="A1851" t="s">
        <v>4</v>
      </c>
      <c r="C1851">
        <f>VLOOKUP(B1845,[0]!all_data,17)</f>
        <v>9.0516354659535087E-2</v>
      </c>
    </row>
    <row r="1852" spans="1:3" x14ac:dyDescent="0.3">
      <c r="A1852" t="s">
        <v>5</v>
      </c>
      <c r="C1852">
        <f>VLOOKUP(B1845,[0]!all_data,18)</f>
        <v>1.197664554119467</v>
      </c>
    </row>
    <row r="1853" spans="1:3" x14ac:dyDescent="0.3">
      <c r="A1853" t="s">
        <v>7</v>
      </c>
      <c r="C1853">
        <f>VLOOKUP(B1845,[0]!all_data,20)</f>
        <v>0.4513017234084562</v>
      </c>
    </row>
    <row r="1854" spans="1:3" x14ac:dyDescent="0.3">
      <c r="A1854" t="s">
        <v>73</v>
      </c>
      <c r="C1854">
        <f>VLOOKUP(B1845,[0]!all_data,21)</f>
        <v>2.3600367116821817</v>
      </c>
    </row>
    <row r="1855" spans="1:3" x14ac:dyDescent="0.3">
      <c r="A1855" t="s">
        <v>77</v>
      </c>
      <c r="C1855">
        <f>VLOOKUP(B1845,[0]!all_data,41)</f>
        <v>0</v>
      </c>
    </row>
    <row r="1856" spans="1:3" x14ac:dyDescent="0.3">
      <c r="A1856" t="s">
        <v>24</v>
      </c>
      <c r="C1856">
        <f>VLOOKUP(B1845,[0]!all_data,23)</f>
        <v>0.12491932293726966</v>
      </c>
    </row>
    <row r="1857" spans="1:3" x14ac:dyDescent="0.3">
      <c r="A1857" t="s">
        <v>25</v>
      </c>
      <c r="C1857">
        <f>VLOOKUP(B1845,[0]!all_data,24)</f>
        <v>0</v>
      </c>
    </row>
    <row r="1858" spans="1:3" x14ac:dyDescent="0.3">
      <c r="A1858" t="s">
        <v>23</v>
      </c>
      <c r="C1858">
        <f>VLOOKUP(B1845,[0]!all_data,25)</f>
        <v>0</v>
      </c>
    </row>
    <row r="1859" spans="1:3" x14ac:dyDescent="0.3">
      <c r="A1859" t="s">
        <v>125</v>
      </c>
      <c r="C1859">
        <f>VLOOKUP(B1845,[0]!all_data,19)</f>
        <v>1.3304506901712953E-2</v>
      </c>
    </row>
    <row r="1860" spans="1:3" x14ac:dyDescent="0.3">
      <c r="A1860" t="s">
        <v>108</v>
      </c>
      <c r="C1860">
        <f>VLOOKUP(B1845,[0]!all_data,26)</f>
        <v>5.5508800830841407E-2</v>
      </c>
    </row>
    <row r="1861" spans="1:3" x14ac:dyDescent="0.3">
      <c r="A1861" t="s">
        <v>109</v>
      </c>
      <c r="C1861">
        <f>VLOOKUP(B1845,[0]!all_data,27)</f>
        <v>3.0947916477034828E-3</v>
      </c>
    </row>
    <row r="1862" spans="1:3" x14ac:dyDescent="0.3">
      <c r="A1862" t="s">
        <v>11</v>
      </c>
      <c r="C1862">
        <f>VLOOKUP(B1845,[0]!all_data,28)</f>
        <v>0</v>
      </c>
    </row>
    <row r="1863" spans="1:3" x14ac:dyDescent="0.3">
      <c r="A1863" t="s">
        <v>54</v>
      </c>
      <c r="C1863">
        <f>VLOOKUP(B1845,[0]!all_data,29)</f>
        <v>0.24132880633779374</v>
      </c>
    </row>
    <row r="1864" spans="1:3" x14ac:dyDescent="0.3">
      <c r="A1864" t="s">
        <v>55</v>
      </c>
      <c r="C1864">
        <f>VLOOKUP(B1845,[0]!all_data,30)</f>
        <v>7.3707486574707808E-4</v>
      </c>
    </row>
    <row r="1865" spans="1:3" x14ac:dyDescent="0.3">
      <c r="A1865" t="s">
        <v>67</v>
      </c>
      <c r="C1865">
        <f>VLOOKUP(B1845,[0]!all_data,33)</f>
        <v>0</v>
      </c>
    </row>
    <row r="1866" spans="1:3" x14ac:dyDescent="0.3">
      <c r="A1866" t="s">
        <v>16</v>
      </c>
      <c r="C1866">
        <f>VLOOKUP(B1845,[0]!all_data,37)</f>
        <v>0</v>
      </c>
    </row>
    <row r="1867" spans="1:3" x14ac:dyDescent="0.3">
      <c r="A1867" t="s">
        <v>17</v>
      </c>
      <c r="C1867">
        <f>VLOOKUP(B1845,[0]!all_data,38)</f>
        <v>0</v>
      </c>
    </row>
    <row r="1868" spans="1:3" x14ac:dyDescent="0.3">
      <c r="A1868" t="s">
        <v>18</v>
      </c>
      <c r="C1868">
        <f>VLOOKUP(B1845,[0]!all_data,39)</f>
        <v>0</v>
      </c>
    </row>
    <row r="1869" spans="1:3" x14ac:dyDescent="0.3">
      <c r="A1869" t="s">
        <v>21</v>
      </c>
      <c r="B1869">
        <f>B1845+1</f>
        <v>78</v>
      </c>
      <c r="C1869" t="str">
        <f>CONCATENATE(VLOOKUP(B1869,[0]!all_data,2),"_",VLOOKUP(B1869,[0]!all_data,3),"_",VLOOKUP(B1869,[0]!all_data,4))</f>
        <v>A4_10_317970</v>
      </c>
    </row>
    <row r="1870" spans="1:3" x14ac:dyDescent="0.3">
      <c r="A1870" t="s">
        <v>22</v>
      </c>
    </row>
    <row r="1871" spans="1:3" x14ac:dyDescent="0.3">
      <c r="A1871" t="s">
        <v>0</v>
      </c>
      <c r="C1871">
        <f>VLOOKUP(B1869,[0]!all_data,13)</f>
        <v>6.58</v>
      </c>
    </row>
    <row r="1872" spans="1:3" x14ac:dyDescent="0.3">
      <c r="A1872" t="s">
        <v>57</v>
      </c>
      <c r="C1872">
        <f>VLOOKUP(B1869,[0]!all_data,14)</f>
        <v>10</v>
      </c>
    </row>
    <row r="1873" spans="1:3" x14ac:dyDescent="0.3">
      <c r="A1873" t="s">
        <v>2</v>
      </c>
      <c r="C1873">
        <f>VLOOKUP(B1869,[0]!all_data,15)</f>
        <v>0.33929270520683802</v>
      </c>
    </row>
    <row r="1874" spans="1:3" x14ac:dyDescent="0.3">
      <c r="A1874" t="s">
        <v>3</v>
      </c>
      <c r="C1874">
        <f>VLOOKUP(B1869,[0]!all_data,16)</f>
        <v>2.0461404675430971E-2</v>
      </c>
    </row>
    <row r="1875" spans="1:3" x14ac:dyDescent="0.3">
      <c r="A1875" t="s">
        <v>4</v>
      </c>
      <c r="C1875">
        <f>VLOOKUP(B1869,[0]!all_data,17)</f>
        <v>0.10285949393128986</v>
      </c>
    </row>
    <row r="1876" spans="1:3" x14ac:dyDescent="0.3">
      <c r="A1876" t="s">
        <v>5</v>
      </c>
      <c r="C1876">
        <f>VLOOKUP(B1869,[0]!all_data,18)</f>
        <v>1.1477618643644891</v>
      </c>
    </row>
    <row r="1877" spans="1:3" x14ac:dyDescent="0.3">
      <c r="A1877" t="s">
        <v>7</v>
      </c>
      <c r="C1877">
        <f>VLOOKUP(B1869,[0]!all_data,20)</f>
        <v>0.6769525851126843</v>
      </c>
    </row>
    <row r="1878" spans="1:3" x14ac:dyDescent="0.3">
      <c r="A1878" t="s">
        <v>73</v>
      </c>
      <c r="C1878">
        <f>VLOOKUP(B1869,[0]!all_data,21)</f>
        <v>2.0322538350596564</v>
      </c>
    </row>
    <row r="1879" spans="1:3" x14ac:dyDescent="0.3">
      <c r="A1879" t="s">
        <v>77</v>
      </c>
      <c r="C1879">
        <f>VLOOKUP(B1869,[0]!all_data,41)</f>
        <v>0</v>
      </c>
    </row>
    <row r="1880" spans="1:3" x14ac:dyDescent="0.3">
      <c r="A1880" t="s">
        <v>24</v>
      </c>
      <c r="C1880">
        <f>VLOOKUP(B1869,[0]!all_data,23)</f>
        <v>0.17696904082779868</v>
      </c>
    </row>
    <row r="1881" spans="1:3" x14ac:dyDescent="0.3">
      <c r="A1881" t="s">
        <v>25</v>
      </c>
      <c r="C1881">
        <f>VLOOKUP(B1869,[0]!all_data,24)</f>
        <v>0</v>
      </c>
    </row>
    <row r="1882" spans="1:3" x14ac:dyDescent="0.3">
      <c r="A1882" t="s">
        <v>23</v>
      </c>
      <c r="C1882">
        <f>VLOOKUP(B1869,[0]!all_data,25)</f>
        <v>0</v>
      </c>
    </row>
    <row r="1883" spans="1:3" x14ac:dyDescent="0.3">
      <c r="A1883" t="s">
        <v>125</v>
      </c>
      <c r="C1883">
        <f>VLOOKUP(B1869,[0]!all_data,19)</f>
        <v>7.206607905094517E-3</v>
      </c>
    </row>
    <row r="1884" spans="1:3" x14ac:dyDescent="0.3">
      <c r="A1884" t="s">
        <v>108</v>
      </c>
      <c r="C1884">
        <f>VLOOKUP(B1869,[0]!all_data,26)</f>
        <v>8.7739717442297707E-2</v>
      </c>
    </row>
    <row r="1885" spans="1:3" x14ac:dyDescent="0.3">
      <c r="A1885" t="s">
        <v>109</v>
      </c>
      <c r="C1885">
        <f>VLOOKUP(B1869,[0]!all_data,27)</f>
        <v>4.1870710527753003E-3</v>
      </c>
    </row>
    <row r="1886" spans="1:3" x14ac:dyDescent="0.3">
      <c r="A1886" t="s">
        <v>11</v>
      </c>
      <c r="C1886">
        <f>VLOOKUP(B1869,[0]!all_data,28)</f>
        <v>0</v>
      </c>
    </row>
    <row r="1887" spans="1:3" x14ac:dyDescent="0.3">
      <c r="A1887" t="s">
        <v>54</v>
      </c>
      <c r="C1887">
        <f>VLOOKUP(B1869,[0]!all_data,29)</f>
        <v>0.20304906464283334</v>
      </c>
    </row>
    <row r="1888" spans="1:3" x14ac:dyDescent="0.3">
      <c r="A1888" t="s">
        <v>55</v>
      </c>
      <c r="C1888">
        <f>VLOOKUP(B1869,[0]!all_data,30)</f>
        <v>6.3177845635463826E-4</v>
      </c>
    </row>
    <row r="1889" spans="1:3" x14ac:dyDescent="0.3">
      <c r="A1889" t="s">
        <v>67</v>
      </c>
      <c r="C1889">
        <f>VLOOKUP(B1869,[0]!all_data,33)</f>
        <v>0</v>
      </c>
    </row>
    <row r="1890" spans="1:3" x14ac:dyDescent="0.3">
      <c r="A1890" t="s">
        <v>16</v>
      </c>
      <c r="C1890">
        <f>VLOOKUP(B1869,[0]!all_data,37)</f>
        <v>0</v>
      </c>
    </row>
    <row r="1891" spans="1:3" x14ac:dyDescent="0.3">
      <c r="A1891" t="s">
        <v>17</v>
      </c>
      <c r="C1891">
        <f>VLOOKUP(B1869,[0]!all_data,38)</f>
        <v>0</v>
      </c>
    </row>
    <row r="1892" spans="1:3" x14ac:dyDescent="0.3">
      <c r="A1892" t="s">
        <v>18</v>
      </c>
      <c r="C1892">
        <f>VLOOKUP(B1869,[0]!all_data,39)</f>
        <v>0</v>
      </c>
    </row>
    <row r="1893" spans="1:3" x14ac:dyDescent="0.3">
      <c r="A1893" t="s">
        <v>21</v>
      </c>
      <c r="B1893">
        <f>B1869+1</f>
        <v>79</v>
      </c>
      <c r="C1893" t="str">
        <f>CONCATENATE(VLOOKUP(B1893,[0]!all_data,2),"_",VLOOKUP(B1893,[0]!all_data,3),"_",VLOOKUP(B1893,[0]!all_data,4))</f>
        <v>A4_11_317970</v>
      </c>
    </row>
    <row r="1894" spans="1:3" x14ac:dyDescent="0.3">
      <c r="A1894" t="s">
        <v>22</v>
      </c>
    </row>
    <row r="1895" spans="1:3" x14ac:dyDescent="0.3">
      <c r="A1895" t="s">
        <v>0</v>
      </c>
      <c r="C1895">
        <f>VLOOKUP(B1893,[0]!all_data,13)</f>
        <v>6.28</v>
      </c>
    </row>
    <row r="1896" spans="1:3" x14ac:dyDescent="0.3">
      <c r="A1896" t="s">
        <v>57</v>
      </c>
      <c r="C1896">
        <f>VLOOKUP(B1893,[0]!all_data,14)</f>
        <v>10</v>
      </c>
    </row>
    <row r="1897" spans="1:3" x14ac:dyDescent="0.3">
      <c r="A1897" t="s">
        <v>2</v>
      </c>
      <c r="C1897">
        <f>VLOOKUP(B1893,[0]!all_data,15)</f>
        <v>0.32624298577580579</v>
      </c>
    </row>
    <row r="1898" spans="1:3" x14ac:dyDescent="0.3">
      <c r="A1898" t="s">
        <v>3</v>
      </c>
      <c r="C1898">
        <f>VLOOKUP(B1893,[0]!all_data,16)</f>
        <v>2.0461404675430971E-2</v>
      </c>
    </row>
    <row r="1899" spans="1:3" x14ac:dyDescent="0.3">
      <c r="A1899" t="s">
        <v>4</v>
      </c>
      <c r="C1899">
        <f>VLOOKUP(B1893,[0]!all_data,17)</f>
        <v>0.11520263320304464</v>
      </c>
    </row>
    <row r="1900" spans="1:3" x14ac:dyDescent="0.3">
      <c r="A1900" t="s">
        <v>5</v>
      </c>
      <c r="C1900">
        <f>VLOOKUP(B1893,[0]!all_data,18)</f>
        <v>1.1477618643644891</v>
      </c>
    </row>
    <row r="1901" spans="1:3" x14ac:dyDescent="0.3">
      <c r="A1901" t="s">
        <v>7</v>
      </c>
      <c r="C1901">
        <f>VLOOKUP(B1893,[0]!all_data,20)</f>
        <v>0.56412715426057025</v>
      </c>
    </row>
    <row r="1902" spans="1:3" x14ac:dyDescent="0.3">
      <c r="A1902" t="s">
        <v>73</v>
      </c>
      <c r="C1902">
        <f>VLOOKUP(B1893,[0]!all_data,21)</f>
        <v>2.0322538350596564</v>
      </c>
    </row>
    <row r="1903" spans="1:3" x14ac:dyDescent="0.3">
      <c r="A1903" t="s">
        <v>77</v>
      </c>
      <c r="C1903">
        <f>VLOOKUP(B1893,[0]!all_data,41)</f>
        <v>0</v>
      </c>
    </row>
    <row r="1904" spans="1:3" x14ac:dyDescent="0.3">
      <c r="A1904" t="s">
        <v>24</v>
      </c>
      <c r="C1904">
        <f>VLOOKUP(B1893,[0]!all_data,23)</f>
        <v>0.14573921009348129</v>
      </c>
    </row>
    <row r="1905" spans="1:3" x14ac:dyDescent="0.3">
      <c r="A1905" t="s">
        <v>25</v>
      </c>
      <c r="C1905">
        <f>VLOOKUP(B1893,[0]!all_data,24)</f>
        <v>0</v>
      </c>
    </row>
    <row r="1906" spans="1:3" x14ac:dyDescent="0.3">
      <c r="A1906" t="s">
        <v>23</v>
      </c>
      <c r="C1906">
        <f>VLOOKUP(B1893,[0]!all_data,25)</f>
        <v>0</v>
      </c>
    </row>
    <row r="1907" spans="1:3" x14ac:dyDescent="0.3">
      <c r="A1907" t="s">
        <v>125</v>
      </c>
      <c r="C1907">
        <f>VLOOKUP(B1893,[0]!all_data,19)</f>
        <v>4.9891900881423572E-3</v>
      </c>
    </row>
    <row r="1908" spans="1:3" x14ac:dyDescent="0.3">
      <c r="A1908" t="s">
        <v>108</v>
      </c>
      <c r="C1908">
        <f>VLOOKUP(B1893,[0]!all_data,26)</f>
        <v>8.7739717442297707E-2</v>
      </c>
    </row>
    <row r="1909" spans="1:3" x14ac:dyDescent="0.3">
      <c r="A1909" t="s">
        <v>109</v>
      </c>
      <c r="C1909">
        <f>VLOOKUP(B1893,[0]!all_data,27)</f>
        <v>4.0050244852633306E-3</v>
      </c>
    </row>
    <row r="1910" spans="1:3" x14ac:dyDescent="0.3">
      <c r="A1910" t="s">
        <v>11</v>
      </c>
      <c r="C1910">
        <f>VLOOKUP(B1893,[0]!all_data,28)</f>
        <v>0</v>
      </c>
    </row>
    <row r="1911" spans="1:3" x14ac:dyDescent="0.3">
      <c r="A1911" t="s">
        <v>54</v>
      </c>
      <c r="C1911">
        <f>VLOOKUP(B1893,[0]!all_data,29)</f>
        <v>0.20304906464283334</v>
      </c>
    </row>
    <row r="1912" spans="1:3" x14ac:dyDescent="0.3">
      <c r="A1912" t="s">
        <v>55</v>
      </c>
      <c r="C1912">
        <f>VLOOKUP(B1893,[0]!all_data,30)</f>
        <v>6.3177845635463826E-4</v>
      </c>
    </row>
    <row r="1913" spans="1:3" x14ac:dyDescent="0.3">
      <c r="A1913" t="s">
        <v>67</v>
      </c>
      <c r="C1913">
        <f>VLOOKUP(B1893,[0]!all_data,33)</f>
        <v>0</v>
      </c>
    </row>
    <row r="1914" spans="1:3" x14ac:dyDescent="0.3">
      <c r="A1914" t="s">
        <v>16</v>
      </c>
      <c r="C1914">
        <f>VLOOKUP(B1893,[0]!all_data,37)</f>
        <v>0</v>
      </c>
    </row>
    <row r="1915" spans="1:3" x14ac:dyDescent="0.3">
      <c r="A1915" t="s">
        <v>17</v>
      </c>
      <c r="C1915">
        <f>VLOOKUP(B1893,[0]!all_data,38)</f>
        <v>0</v>
      </c>
    </row>
    <row r="1916" spans="1:3" x14ac:dyDescent="0.3">
      <c r="A1916" t="s">
        <v>18</v>
      </c>
      <c r="C1916">
        <f>VLOOKUP(B1893,[0]!all_data,39)</f>
        <v>0</v>
      </c>
    </row>
    <row r="1917" spans="1:3" x14ac:dyDescent="0.3">
      <c r="A1917" t="s">
        <v>21</v>
      </c>
      <c r="B1917">
        <f>B1893+1</f>
        <v>80</v>
      </c>
      <c r="C1917" t="str">
        <f>CONCATENATE(VLOOKUP(B1917,[0]!all_data,2),"_",VLOOKUP(B1917,[0]!all_data,3),"_",VLOOKUP(B1917,[0]!all_data,4))</f>
        <v>A4_12_317970</v>
      </c>
    </row>
    <row r="1918" spans="1:3" x14ac:dyDescent="0.3">
      <c r="A1918" t="s">
        <v>22</v>
      </c>
    </row>
    <row r="1919" spans="1:3" x14ac:dyDescent="0.3">
      <c r="A1919" t="s">
        <v>0</v>
      </c>
      <c r="C1919">
        <f>VLOOKUP(B1917,[0]!all_data,13)</f>
        <v>6.38</v>
      </c>
    </row>
    <row r="1920" spans="1:3" x14ac:dyDescent="0.3">
      <c r="A1920" t="s">
        <v>57</v>
      </c>
      <c r="C1920">
        <f>VLOOKUP(B1917,[0]!all_data,14)</f>
        <v>10</v>
      </c>
    </row>
    <row r="1921" spans="1:3" x14ac:dyDescent="0.3">
      <c r="A1921" t="s">
        <v>2</v>
      </c>
      <c r="C1921">
        <f>VLOOKUP(B1917,[0]!all_data,15)</f>
        <v>0.28709382748270912</v>
      </c>
    </row>
    <row r="1922" spans="1:3" x14ac:dyDescent="0.3">
      <c r="A1922" t="s">
        <v>3</v>
      </c>
      <c r="C1922">
        <f>VLOOKUP(B1917,[0]!all_data,16)</f>
        <v>2.0461404675430971E-2</v>
      </c>
    </row>
    <row r="1923" spans="1:3" x14ac:dyDescent="0.3">
      <c r="A1923" t="s">
        <v>4</v>
      </c>
      <c r="C1923">
        <f>VLOOKUP(B1917,[0]!all_data,17)</f>
        <v>7.4058835630528702E-2</v>
      </c>
    </row>
    <row r="1924" spans="1:3" x14ac:dyDescent="0.3">
      <c r="A1924" t="s">
        <v>5</v>
      </c>
      <c r="C1924">
        <f>VLOOKUP(B1917,[0]!all_data,18)</f>
        <v>0.79844303607964462</v>
      </c>
    </row>
    <row r="1925" spans="1:3" x14ac:dyDescent="0.3">
      <c r="A1925" t="s">
        <v>7</v>
      </c>
      <c r="C1925">
        <f>VLOOKUP(B1917,[0]!all_data,20)</f>
        <v>0.25385721941725664</v>
      </c>
    </row>
    <row r="1926" spans="1:3" x14ac:dyDescent="0.3">
      <c r="A1926" t="s">
        <v>73</v>
      </c>
      <c r="C1926">
        <f>VLOOKUP(B1917,[0]!all_data,21)</f>
        <v>1.8028058214238889</v>
      </c>
    </row>
    <row r="1927" spans="1:3" x14ac:dyDescent="0.3">
      <c r="A1927" t="s">
        <v>77</v>
      </c>
      <c r="C1927">
        <f>VLOOKUP(B1917,[0]!all_data,41)</f>
        <v>0</v>
      </c>
    </row>
    <row r="1928" spans="1:3" x14ac:dyDescent="0.3">
      <c r="A1928" t="s">
        <v>24</v>
      </c>
      <c r="C1928">
        <f>VLOOKUP(B1917,[0]!all_data,23)</f>
        <v>3.1229830734317416E-2</v>
      </c>
    </row>
    <row r="1929" spans="1:3" x14ac:dyDescent="0.3">
      <c r="A1929" t="s">
        <v>25</v>
      </c>
      <c r="C1929">
        <f>VLOOKUP(B1917,[0]!all_data,24)</f>
        <v>0</v>
      </c>
    </row>
    <row r="1930" spans="1:3" x14ac:dyDescent="0.3">
      <c r="A1930" t="s">
        <v>23</v>
      </c>
      <c r="C1930">
        <f>VLOOKUP(B1917,[0]!all_data,25)</f>
        <v>0</v>
      </c>
    </row>
    <row r="1931" spans="1:3" x14ac:dyDescent="0.3">
      <c r="A1931" t="s">
        <v>125</v>
      </c>
      <c r="C1931">
        <f>VLOOKUP(B1917,[0]!all_data,19)</f>
        <v>5.5435445423803976E-3</v>
      </c>
    </row>
    <row r="1932" spans="1:3" x14ac:dyDescent="0.3">
      <c r="A1932" t="s">
        <v>108</v>
      </c>
      <c r="C1932">
        <f>VLOOKUP(B1917,[0]!all_data,26)</f>
        <v>8.5949110963883468E-2</v>
      </c>
    </row>
    <row r="1933" spans="1:3" x14ac:dyDescent="0.3">
      <c r="A1933" t="s">
        <v>109</v>
      </c>
      <c r="C1933">
        <f>VLOOKUP(B1917,[0]!all_data,27)</f>
        <v>3.4588847827274217E-3</v>
      </c>
    </row>
    <row r="1934" spans="1:3" x14ac:dyDescent="0.3">
      <c r="A1934" t="s">
        <v>11</v>
      </c>
      <c r="C1934">
        <f>VLOOKUP(B1917,[0]!all_data,28)</f>
        <v>0</v>
      </c>
    </row>
    <row r="1935" spans="1:3" x14ac:dyDescent="0.3">
      <c r="A1935" t="s">
        <v>54</v>
      </c>
      <c r="C1935">
        <f>VLOOKUP(B1917,[0]!all_data,29)</f>
        <v>0.22468544038346314</v>
      </c>
    </row>
    <row r="1936" spans="1:3" x14ac:dyDescent="0.3">
      <c r="A1936" t="s">
        <v>55</v>
      </c>
      <c r="C1936">
        <f>VLOOKUP(B1917,[0]!all_data,30)</f>
        <v>8.4237127513951779E-4</v>
      </c>
    </row>
    <row r="1937" spans="1:3" x14ac:dyDescent="0.3">
      <c r="A1937" t="s">
        <v>67</v>
      </c>
      <c r="C1937">
        <f>VLOOKUP(B1917,[0]!all_data,33)</f>
        <v>0</v>
      </c>
    </row>
    <row r="1938" spans="1:3" x14ac:dyDescent="0.3">
      <c r="A1938" t="s">
        <v>16</v>
      </c>
      <c r="C1938">
        <f>VLOOKUP(B1917,[0]!all_data,37)</f>
        <v>0</v>
      </c>
    </row>
    <row r="1939" spans="1:3" x14ac:dyDescent="0.3">
      <c r="A1939" t="s">
        <v>17</v>
      </c>
      <c r="C1939">
        <f>VLOOKUP(B1917,[0]!all_data,38)</f>
        <v>0</v>
      </c>
    </row>
    <row r="1940" spans="1:3" x14ac:dyDescent="0.3">
      <c r="A1940" t="s">
        <v>18</v>
      </c>
      <c r="C1940">
        <f>VLOOKUP(B1917,[0]!all_data,39)</f>
        <v>0</v>
      </c>
    </row>
    <row r="1941" spans="1:3" x14ac:dyDescent="0.3">
      <c r="A1941" t="s">
        <v>21</v>
      </c>
      <c r="B1941">
        <f>B1917+1</f>
        <v>81</v>
      </c>
      <c r="C1941" t="str">
        <f>CONCATENATE(VLOOKUP(B1941,[0]!all_data,2),"_",VLOOKUP(B1941,[0]!all_data,3),"_",VLOOKUP(B1941,[0]!all_data,4))</f>
        <v>A4_13_317970</v>
      </c>
    </row>
    <row r="1942" spans="1:3" x14ac:dyDescent="0.3">
      <c r="A1942" t="s">
        <v>22</v>
      </c>
    </row>
    <row r="1943" spans="1:3" x14ac:dyDescent="0.3">
      <c r="A1943" t="s">
        <v>0</v>
      </c>
      <c r="C1943">
        <f>VLOOKUP(B1941,[0]!all_data,13)</f>
        <v>6.53</v>
      </c>
    </row>
    <row r="1944" spans="1:3" x14ac:dyDescent="0.3">
      <c r="A1944" t="s">
        <v>57</v>
      </c>
      <c r="C1944">
        <f>VLOOKUP(B1941,[0]!all_data,14)</f>
        <v>10</v>
      </c>
    </row>
    <row r="1945" spans="1:3" x14ac:dyDescent="0.3">
      <c r="A1945" t="s">
        <v>2</v>
      </c>
      <c r="C1945">
        <f>VLOOKUP(B1941,[0]!all_data,15)</f>
        <v>0.26534429509765539</v>
      </c>
    </row>
    <row r="1946" spans="1:3" x14ac:dyDescent="0.3">
      <c r="A1946" t="s">
        <v>3</v>
      </c>
      <c r="C1946">
        <f>VLOOKUP(B1941,[0]!all_data,16)</f>
        <v>1.5346053506573226E-2</v>
      </c>
    </row>
    <row r="1947" spans="1:3" x14ac:dyDescent="0.3">
      <c r="A1947" t="s">
        <v>4</v>
      </c>
      <c r="C1947">
        <f>VLOOKUP(B1941,[0]!all_data,17)</f>
        <v>7.4058835630528702E-2</v>
      </c>
    </row>
    <row r="1948" spans="1:3" x14ac:dyDescent="0.3">
      <c r="A1948" t="s">
        <v>5</v>
      </c>
      <c r="C1948">
        <f>VLOOKUP(B1941,[0]!all_data,18)</f>
        <v>0.97310245022206687</v>
      </c>
    </row>
    <row r="1949" spans="1:3" x14ac:dyDescent="0.3">
      <c r="A1949" t="s">
        <v>7</v>
      </c>
      <c r="C1949">
        <f>VLOOKUP(B1941,[0]!all_data,20)</f>
        <v>0.25385721941725664</v>
      </c>
    </row>
    <row r="1950" spans="1:3" x14ac:dyDescent="0.3">
      <c r="A1950" t="s">
        <v>73</v>
      </c>
      <c r="C1950">
        <f>VLOOKUP(B1941,[0]!all_data,21)</f>
        <v>2.114199554215288</v>
      </c>
    </row>
    <row r="1951" spans="1:3" x14ac:dyDescent="0.3">
      <c r="A1951" t="s">
        <v>77</v>
      </c>
      <c r="C1951">
        <f>VLOOKUP(B1941,[0]!all_data,41)</f>
        <v>0</v>
      </c>
    </row>
    <row r="1952" spans="1:3" x14ac:dyDescent="0.3">
      <c r="A1952" t="s">
        <v>24</v>
      </c>
      <c r="C1952">
        <f>VLOOKUP(B1941,[0]!all_data,23)</f>
        <v>3.1229830734317416E-2</v>
      </c>
    </row>
    <row r="1953" spans="1:3" x14ac:dyDescent="0.3">
      <c r="A1953" t="s">
        <v>25</v>
      </c>
      <c r="C1953">
        <f>VLOOKUP(B1941,[0]!all_data,24)</f>
        <v>0</v>
      </c>
    </row>
    <row r="1954" spans="1:3" x14ac:dyDescent="0.3">
      <c r="A1954" t="s">
        <v>23</v>
      </c>
      <c r="C1954">
        <f>VLOOKUP(B1941,[0]!all_data,25)</f>
        <v>0</v>
      </c>
    </row>
    <row r="1955" spans="1:3" x14ac:dyDescent="0.3">
      <c r="A1955" t="s">
        <v>125</v>
      </c>
      <c r="C1955">
        <f>VLOOKUP(B1941,[0]!all_data,19)</f>
        <v>4.4348356339043177E-3</v>
      </c>
    </row>
    <row r="1956" spans="1:3" x14ac:dyDescent="0.3">
      <c r="A1956" t="s">
        <v>108</v>
      </c>
      <c r="C1956">
        <f>VLOOKUP(B1941,[0]!all_data,26)</f>
        <v>4.6555768438770212E-2</v>
      </c>
    </row>
    <row r="1957" spans="1:3" x14ac:dyDescent="0.3">
      <c r="A1957" t="s">
        <v>109</v>
      </c>
      <c r="C1957">
        <f>VLOOKUP(B1941,[0]!all_data,27)</f>
        <v>2.0025122426316653E-3</v>
      </c>
    </row>
    <row r="1958" spans="1:3" x14ac:dyDescent="0.3">
      <c r="A1958" t="s">
        <v>11</v>
      </c>
      <c r="C1958">
        <f>VLOOKUP(B1941,[0]!all_data,28)</f>
        <v>0</v>
      </c>
    </row>
    <row r="1959" spans="1:3" x14ac:dyDescent="0.3">
      <c r="A1959" t="s">
        <v>54</v>
      </c>
      <c r="C1959">
        <f>VLOOKUP(B1941,[0]!all_data,29)</f>
        <v>0.24132880633779374</v>
      </c>
    </row>
    <row r="1960" spans="1:3" x14ac:dyDescent="0.3">
      <c r="A1960" t="s">
        <v>55</v>
      </c>
      <c r="C1960">
        <f>VLOOKUP(B1941,[0]!all_data,30)</f>
        <v>8.4237127513951779E-4</v>
      </c>
    </row>
    <row r="1961" spans="1:3" x14ac:dyDescent="0.3">
      <c r="A1961" t="s">
        <v>67</v>
      </c>
      <c r="C1961">
        <f>VLOOKUP(B1941,[0]!all_data,33)</f>
        <v>0</v>
      </c>
    </row>
    <row r="1962" spans="1:3" x14ac:dyDescent="0.3">
      <c r="A1962" t="s">
        <v>16</v>
      </c>
      <c r="C1962">
        <f>VLOOKUP(B1941,[0]!all_data,37)</f>
        <v>0</v>
      </c>
    </row>
    <row r="1963" spans="1:3" x14ac:dyDescent="0.3">
      <c r="A1963" t="s">
        <v>17</v>
      </c>
      <c r="C1963">
        <f>VLOOKUP(B1941,[0]!all_data,38)</f>
        <v>0</v>
      </c>
    </row>
    <row r="1964" spans="1:3" x14ac:dyDescent="0.3">
      <c r="A1964" t="s">
        <v>18</v>
      </c>
      <c r="C1964">
        <f>VLOOKUP(B1941,[0]!all_data,39)</f>
        <v>0</v>
      </c>
    </row>
    <row r="1965" spans="1:3" x14ac:dyDescent="0.3">
      <c r="A1965" t="s">
        <v>21</v>
      </c>
      <c r="B1965">
        <f>B1941+1</f>
        <v>82</v>
      </c>
      <c r="C1965" t="str">
        <f>CONCATENATE(VLOOKUP(B1965,[0]!all_data,2),"_",VLOOKUP(B1965,[0]!all_data,3),"_",VLOOKUP(B1965,[0]!all_data,4))</f>
        <v>A4_14_317970</v>
      </c>
    </row>
    <row r="1966" spans="1:3" x14ac:dyDescent="0.3">
      <c r="A1966" t="s">
        <v>22</v>
      </c>
    </row>
    <row r="1967" spans="1:3" x14ac:dyDescent="0.3">
      <c r="A1967" t="s">
        <v>0</v>
      </c>
      <c r="C1967">
        <f>VLOOKUP(B1965,[0]!all_data,13)</f>
        <v>5.88</v>
      </c>
    </row>
    <row r="1968" spans="1:3" x14ac:dyDescent="0.3">
      <c r="A1968" t="s">
        <v>57</v>
      </c>
      <c r="C1968">
        <f>VLOOKUP(B1965,[0]!all_data,14)</f>
        <v>10</v>
      </c>
    </row>
    <row r="1969" spans="1:3" x14ac:dyDescent="0.3">
      <c r="A1969" t="s">
        <v>2</v>
      </c>
      <c r="C1969">
        <f>VLOOKUP(B1965,[0]!all_data,15)</f>
        <v>0.26534429509765539</v>
      </c>
    </row>
    <row r="1970" spans="1:3" x14ac:dyDescent="0.3">
      <c r="A1970" t="s">
        <v>3</v>
      </c>
      <c r="C1970">
        <f>VLOOKUP(B1965,[0]!all_data,16)</f>
        <v>1.7903729091002095E-2</v>
      </c>
    </row>
    <row r="1971" spans="1:3" x14ac:dyDescent="0.3">
      <c r="A1971" t="s">
        <v>4</v>
      </c>
      <c r="C1971">
        <f>VLOOKUP(B1965,[0]!all_data,17)</f>
        <v>8.2287595145031894E-2</v>
      </c>
    </row>
    <row r="1972" spans="1:3" x14ac:dyDescent="0.3">
      <c r="A1972" t="s">
        <v>5</v>
      </c>
      <c r="C1972">
        <f>VLOOKUP(B1965,[0]!all_data,18)</f>
        <v>0.97310245022206687</v>
      </c>
    </row>
    <row r="1973" spans="1:3" x14ac:dyDescent="0.3">
      <c r="A1973" t="s">
        <v>7</v>
      </c>
      <c r="C1973">
        <f>VLOOKUP(B1965,[0]!all_data,20)</f>
        <v>0.25385721941725664</v>
      </c>
    </row>
    <row r="1974" spans="1:3" x14ac:dyDescent="0.3">
      <c r="A1974" t="s">
        <v>73</v>
      </c>
      <c r="C1974">
        <f>VLOOKUP(B1965,[0]!all_data,21)</f>
        <v>2.1305886980464139</v>
      </c>
    </row>
    <row r="1975" spans="1:3" x14ac:dyDescent="0.3">
      <c r="A1975" t="s">
        <v>77</v>
      </c>
      <c r="C1975">
        <f>VLOOKUP(B1965,[0]!all_data,41)</f>
        <v>0</v>
      </c>
    </row>
    <row r="1976" spans="1:3" x14ac:dyDescent="0.3">
      <c r="A1976" t="s">
        <v>24</v>
      </c>
      <c r="C1976">
        <f>VLOOKUP(B1965,[0]!all_data,23)</f>
        <v>3.1229830734317416E-2</v>
      </c>
    </row>
    <row r="1977" spans="1:3" x14ac:dyDescent="0.3">
      <c r="A1977" t="s">
        <v>25</v>
      </c>
      <c r="C1977">
        <f>VLOOKUP(B1965,[0]!all_data,24)</f>
        <v>0</v>
      </c>
    </row>
    <row r="1978" spans="1:3" x14ac:dyDescent="0.3">
      <c r="A1978" t="s">
        <v>23</v>
      </c>
      <c r="C1978">
        <f>VLOOKUP(B1965,[0]!all_data,25)</f>
        <v>0</v>
      </c>
    </row>
    <row r="1979" spans="1:3" x14ac:dyDescent="0.3">
      <c r="A1979" t="s">
        <v>125</v>
      </c>
      <c r="C1979">
        <f>VLOOKUP(B1965,[0]!all_data,19)</f>
        <v>4.4348356339043177E-3</v>
      </c>
    </row>
    <row r="1980" spans="1:3" x14ac:dyDescent="0.3">
      <c r="A1980" t="s">
        <v>108</v>
      </c>
      <c r="C1980">
        <f>VLOOKUP(B1965,[0]!all_data,26)</f>
        <v>5.5508800830841407E-2</v>
      </c>
    </row>
    <row r="1981" spans="1:3" x14ac:dyDescent="0.3">
      <c r="A1981" t="s">
        <v>109</v>
      </c>
      <c r="C1981">
        <f>VLOOKUP(B1965,[0]!all_data,27)</f>
        <v>3.0947916477034828E-3</v>
      </c>
    </row>
    <row r="1982" spans="1:3" x14ac:dyDescent="0.3">
      <c r="A1982" t="s">
        <v>11</v>
      </c>
      <c r="C1982">
        <f>VLOOKUP(B1965,[0]!all_data,28)</f>
        <v>0</v>
      </c>
    </row>
    <row r="1983" spans="1:3" x14ac:dyDescent="0.3">
      <c r="A1983" t="s">
        <v>54</v>
      </c>
      <c r="C1983">
        <f>VLOOKUP(B1965,[0]!all_data,29)</f>
        <v>0.21303508421543174</v>
      </c>
    </row>
    <row r="1984" spans="1:3" x14ac:dyDescent="0.3">
      <c r="A1984" t="s">
        <v>55</v>
      </c>
      <c r="C1984">
        <f>VLOOKUP(B1965,[0]!all_data,30)</f>
        <v>8.4237127513951779E-4</v>
      </c>
    </row>
    <row r="1985" spans="1:3" x14ac:dyDescent="0.3">
      <c r="A1985" t="s">
        <v>67</v>
      </c>
      <c r="C1985">
        <f>VLOOKUP(B1965,[0]!all_data,33)</f>
        <v>0</v>
      </c>
    </row>
    <row r="1986" spans="1:3" x14ac:dyDescent="0.3">
      <c r="A1986" t="s">
        <v>16</v>
      </c>
      <c r="C1986">
        <f>VLOOKUP(B1965,[0]!all_data,37)</f>
        <v>0</v>
      </c>
    </row>
    <row r="1987" spans="1:3" x14ac:dyDescent="0.3">
      <c r="A1987" t="s">
        <v>17</v>
      </c>
      <c r="C1987">
        <f>VLOOKUP(B1965,[0]!all_data,38)</f>
        <v>0</v>
      </c>
    </row>
    <row r="1988" spans="1:3" x14ac:dyDescent="0.3">
      <c r="A1988" t="s">
        <v>18</v>
      </c>
      <c r="C1988">
        <f>VLOOKUP(B1965,[0]!all_data,39)</f>
        <v>0</v>
      </c>
    </row>
    <row r="1989" spans="1:3" x14ac:dyDescent="0.3">
      <c r="A1989" t="s">
        <v>21</v>
      </c>
      <c r="B1989">
        <f>B1965+1</f>
        <v>83</v>
      </c>
      <c r="C1989" t="str">
        <f>CONCATENATE(VLOOKUP(B1989,[0]!all_data,2),"_",VLOOKUP(B1989,[0]!all_data,3),"_",VLOOKUP(B1989,[0]!all_data,4))</f>
        <v>A5_1_316276</v>
      </c>
    </row>
    <row r="1990" spans="1:3" x14ac:dyDescent="0.3">
      <c r="A1990" t="s">
        <v>22</v>
      </c>
    </row>
    <row r="1991" spans="1:3" x14ac:dyDescent="0.3">
      <c r="A1991" t="s">
        <v>0</v>
      </c>
      <c r="C1991">
        <f>VLOOKUP(B1989,[0]!all_data,13)</f>
        <v>7.68</v>
      </c>
    </row>
    <row r="1992" spans="1:3" x14ac:dyDescent="0.3">
      <c r="A1992" t="s">
        <v>57</v>
      </c>
      <c r="C1992">
        <f>VLOOKUP(B1989,[0]!all_data,14)</f>
        <v>10</v>
      </c>
    </row>
    <row r="1993" spans="1:3" x14ac:dyDescent="0.3">
      <c r="A1993" t="s">
        <v>2</v>
      </c>
      <c r="C1993">
        <f>VLOOKUP(B1989,[0]!all_data,15)</f>
        <v>0.43499064770107443</v>
      </c>
    </row>
    <row r="1994" spans="1:3" x14ac:dyDescent="0.3">
      <c r="A1994" t="s">
        <v>3</v>
      </c>
      <c r="C1994">
        <f>VLOOKUP(B1989,[0]!all_data,16)</f>
        <v>6.1384214026292905E-2</v>
      </c>
    </row>
    <row r="1995" spans="1:3" x14ac:dyDescent="0.3">
      <c r="A1995" t="s">
        <v>4</v>
      </c>
      <c r="C1995">
        <f>VLOOKUP(B1989,[0]!all_data,17)</f>
        <v>0.2262908866488377</v>
      </c>
    </row>
    <row r="1996" spans="1:3" x14ac:dyDescent="0.3">
      <c r="A1996" t="s">
        <v>5</v>
      </c>
      <c r="C1996">
        <f>VLOOKUP(B1989,[0]!all_data,18)</f>
        <v>1.4970806926493336</v>
      </c>
    </row>
    <row r="1997" spans="1:3" x14ac:dyDescent="0.3">
      <c r="A1997" t="s">
        <v>7</v>
      </c>
      <c r="C1997">
        <f>VLOOKUP(B1989,[0]!all_data,20)</f>
        <v>0.42309536569542772</v>
      </c>
    </row>
    <row r="1998" spans="1:3" x14ac:dyDescent="0.3">
      <c r="A1998" t="s">
        <v>73</v>
      </c>
      <c r="C1998">
        <f>VLOOKUP(B1989,[0]!all_data,21)</f>
        <v>1.0816834928543333</v>
      </c>
    </row>
    <row r="1999" spans="1:3" x14ac:dyDescent="0.3">
      <c r="A1999" t="s">
        <v>77</v>
      </c>
      <c r="C1999">
        <f>VLOOKUP(B1989,[0]!all_data,41)</f>
        <v>0</v>
      </c>
    </row>
    <row r="2000" spans="1:3" x14ac:dyDescent="0.3">
      <c r="A2000" t="s">
        <v>24</v>
      </c>
      <c r="C2000">
        <f>VLOOKUP(B1989,[0]!all_data,23)</f>
        <v>0.53090712248339611</v>
      </c>
    </row>
    <row r="2001" spans="1:3" x14ac:dyDescent="0.3">
      <c r="A2001" t="s">
        <v>25</v>
      </c>
      <c r="C2001">
        <f>VLOOKUP(B1989,[0]!all_data,24)</f>
        <v>1.4515192568221407</v>
      </c>
    </row>
    <row r="2002" spans="1:3" x14ac:dyDescent="0.3">
      <c r="A2002" t="s">
        <v>23</v>
      </c>
      <c r="C2002">
        <f>VLOOKUP(B1989,[0]!all_data,25)</f>
        <v>0</v>
      </c>
    </row>
    <row r="2003" spans="1:3" x14ac:dyDescent="0.3">
      <c r="A2003" t="s">
        <v>125</v>
      </c>
      <c r="C2003">
        <f>VLOOKUP(B1989,[0]!all_data,19)</f>
        <v>1.6630633627141192E-3</v>
      </c>
    </row>
    <row r="2004" spans="1:3" x14ac:dyDescent="0.3">
      <c r="A2004" t="s">
        <v>108</v>
      </c>
      <c r="C2004">
        <f>VLOOKUP(B1989,[0]!all_data,26)</f>
        <v>2.5068490697799347E-3</v>
      </c>
    </row>
    <row r="2005" spans="1:3" x14ac:dyDescent="0.3">
      <c r="A2005" t="s">
        <v>109</v>
      </c>
      <c r="C2005">
        <f>VLOOKUP(B1989,[0]!all_data,27)</f>
        <v>3.6409313502393914E-4</v>
      </c>
    </row>
    <row r="2006" spans="1:3" x14ac:dyDescent="0.3">
      <c r="A2006" t="s">
        <v>11</v>
      </c>
      <c r="C2006">
        <f>VLOOKUP(B1989,[0]!all_data,28)</f>
        <v>0</v>
      </c>
    </row>
    <row r="2007" spans="1:3" x14ac:dyDescent="0.3">
      <c r="A2007" t="s">
        <v>54</v>
      </c>
      <c r="C2007">
        <f>VLOOKUP(B1989,[0]!all_data,29)</f>
        <v>0.15311896677984155</v>
      </c>
    </row>
    <row r="2008" spans="1:3" x14ac:dyDescent="0.3">
      <c r="A2008" t="s">
        <v>55</v>
      </c>
      <c r="C2008">
        <f>VLOOKUP(B1989,[0]!all_data,30)</f>
        <v>2.3165210066336739E-3</v>
      </c>
    </row>
    <row r="2009" spans="1:3" x14ac:dyDescent="0.3">
      <c r="A2009" t="s">
        <v>67</v>
      </c>
      <c r="C2009">
        <f>VLOOKUP(B1989,[0]!all_data,33)</f>
        <v>0</v>
      </c>
    </row>
    <row r="2010" spans="1:3" x14ac:dyDescent="0.3">
      <c r="A2010" t="s">
        <v>16</v>
      </c>
      <c r="C2010">
        <f>VLOOKUP(B1989,[0]!all_data,37)</f>
        <v>0</v>
      </c>
    </row>
    <row r="2011" spans="1:3" x14ac:dyDescent="0.3">
      <c r="A2011" t="s">
        <v>17</v>
      </c>
      <c r="C2011">
        <f>VLOOKUP(B1989,[0]!all_data,38)</f>
        <v>0</v>
      </c>
    </row>
    <row r="2012" spans="1:3" x14ac:dyDescent="0.3">
      <c r="A2012" t="s">
        <v>18</v>
      </c>
      <c r="C2012">
        <f>VLOOKUP(B1989,[0]!all_data,39)</f>
        <v>0</v>
      </c>
    </row>
    <row r="2013" spans="1:3" x14ac:dyDescent="0.3">
      <c r="A2013" t="s">
        <v>21</v>
      </c>
      <c r="B2013">
        <f>B1989+1</f>
        <v>84</v>
      </c>
      <c r="C2013" t="str">
        <f>CONCATENATE(VLOOKUP(B2013,[0]!all_data,2),"_",VLOOKUP(B2013,[0]!all_data,3),"_",VLOOKUP(B2013,[0]!all_data,4))</f>
        <v>A5_2_316276</v>
      </c>
    </row>
    <row r="2014" spans="1:3" x14ac:dyDescent="0.3">
      <c r="A2014" t="s">
        <v>22</v>
      </c>
    </row>
    <row r="2015" spans="1:3" x14ac:dyDescent="0.3">
      <c r="A2015" t="s">
        <v>0</v>
      </c>
      <c r="C2015">
        <f>VLOOKUP(B2013,[0]!all_data,13)</f>
        <v>7.95</v>
      </c>
    </row>
    <row r="2016" spans="1:3" x14ac:dyDescent="0.3">
      <c r="A2016" t="s">
        <v>57</v>
      </c>
      <c r="C2016">
        <f>VLOOKUP(B2013,[0]!all_data,14)</f>
        <v>10</v>
      </c>
    </row>
    <row r="2017" spans="1:3" x14ac:dyDescent="0.3">
      <c r="A2017" t="s">
        <v>2</v>
      </c>
      <c r="C2017">
        <f>VLOOKUP(B2013,[0]!all_data,15)</f>
        <v>0.78298316586193395</v>
      </c>
    </row>
    <row r="2018" spans="1:3" x14ac:dyDescent="0.3">
      <c r="A2018" t="s">
        <v>3</v>
      </c>
      <c r="C2018">
        <f>VLOOKUP(B2013,[0]!all_data,16)</f>
        <v>0.17903729091002099</v>
      </c>
    </row>
    <row r="2019" spans="1:3" x14ac:dyDescent="0.3">
      <c r="A2019" t="s">
        <v>4</v>
      </c>
      <c r="C2019">
        <f>VLOOKUP(B2013,[0]!all_data,17)</f>
        <v>0.51429746965644929</v>
      </c>
    </row>
    <row r="2020" spans="1:3" x14ac:dyDescent="0.3">
      <c r="A2020" t="s">
        <v>5</v>
      </c>
      <c r="C2020">
        <f>VLOOKUP(B2013,[0]!all_data,18)</f>
        <v>2.4951344877488895</v>
      </c>
    </row>
    <row r="2021" spans="1:3" x14ac:dyDescent="0.3">
      <c r="A2021" t="s">
        <v>7</v>
      </c>
      <c r="C2021">
        <f>VLOOKUP(B2013,[0]!all_data,20)</f>
        <v>0.87439708910388392</v>
      </c>
    </row>
    <row r="2022" spans="1:3" x14ac:dyDescent="0.3">
      <c r="A2022" t="s">
        <v>73</v>
      </c>
      <c r="C2022">
        <f>VLOOKUP(B2013,[0]!all_data,21)</f>
        <v>2.884489314278222</v>
      </c>
    </row>
    <row r="2023" spans="1:3" x14ac:dyDescent="0.3">
      <c r="A2023" t="s">
        <v>77</v>
      </c>
      <c r="C2023">
        <f>VLOOKUP(B2013,[0]!all_data,41)</f>
        <v>0</v>
      </c>
    </row>
    <row r="2024" spans="1:3" x14ac:dyDescent="0.3">
      <c r="A2024" t="s">
        <v>24</v>
      </c>
      <c r="C2024">
        <f>VLOOKUP(B2013,[0]!all_data,23)</f>
        <v>0.63500655826445418</v>
      </c>
    </row>
    <row r="2025" spans="1:3" x14ac:dyDescent="0.3">
      <c r="A2025" t="s">
        <v>25</v>
      </c>
      <c r="C2025">
        <f>VLOOKUP(B2013,[0]!all_data,24)</f>
        <v>1.9353590090961874</v>
      </c>
    </row>
    <row r="2026" spans="1:3" x14ac:dyDescent="0.3">
      <c r="A2026" t="s">
        <v>23</v>
      </c>
      <c r="C2026">
        <f>VLOOKUP(B2013,[0]!all_data,25)</f>
        <v>0</v>
      </c>
    </row>
    <row r="2027" spans="1:3" x14ac:dyDescent="0.3">
      <c r="A2027" t="s">
        <v>125</v>
      </c>
      <c r="C2027">
        <f>VLOOKUP(B2013,[0]!all_data,19)</f>
        <v>5.5435445423803972E-4</v>
      </c>
    </row>
    <row r="2028" spans="1:3" x14ac:dyDescent="0.3">
      <c r="A2028" t="s">
        <v>108</v>
      </c>
      <c r="C2028">
        <f>VLOOKUP(B2013,[0]!all_data,26)</f>
        <v>3.22309166114563E-3</v>
      </c>
    </row>
    <row r="2029" spans="1:3" x14ac:dyDescent="0.3">
      <c r="A2029" t="s">
        <v>109</v>
      </c>
      <c r="C2029">
        <f>VLOOKUP(B2013,[0]!all_data,27)</f>
        <v>1.8204656751196957E-4</v>
      </c>
    </row>
    <row r="2030" spans="1:3" x14ac:dyDescent="0.3">
      <c r="A2030" t="s">
        <v>11</v>
      </c>
      <c r="C2030">
        <f>VLOOKUP(B2013,[0]!all_data,28)</f>
        <v>0</v>
      </c>
    </row>
    <row r="2031" spans="1:3" x14ac:dyDescent="0.3">
      <c r="A2031" t="s">
        <v>54</v>
      </c>
      <c r="C2031">
        <f>VLOOKUP(B2013,[0]!all_data,29)</f>
        <v>0.24132880633779374</v>
      </c>
    </row>
    <row r="2032" spans="1:3" x14ac:dyDescent="0.3">
      <c r="A2032" t="s">
        <v>55</v>
      </c>
      <c r="C2032">
        <f>VLOOKUP(B2013,[0]!all_data,30)</f>
        <v>1.6847425502790356E-3</v>
      </c>
    </row>
    <row r="2033" spans="1:3" x14ac:dyDescent="0.3">
      <c r="A2033" t="s">
        <v>67</v>
      </c>
      <c r="C2033">
        <f>VLOOKUP(B2013,[0]!all_data,33)</f>
        <v>0</v>
      </c>
    </row>
    <row r="2034" spans="1:3" x14ac:dyDescent="0.3">
      <c r="A2034" t="s">
        <v>16</v>
      </c>
      <c r="C2034">
        <f>VLOOKUP(B2013,[0]!all_data,37)</f>
        <v>0</v>
      </c>
    </row>
    <row r="2035" spans="1:3" x14ac:dyDescent="0.3">
      <c r="A2035" t="s">
        <v>17</v>
      </c>
      <c r="C2035">
        <f>VLOOKUP(B2013,[0]!all_data,38)</f>
        <v>0</v>
      </c>
    </row>
    <row r="2036" spans="1:3" x14ac:dyDescent="0.3">
      <c r="A2036" t="s">
        <v>18</v>
      </c>
      <c r="C2036">
        <f>VLOOKUP(B2013,[0]!all_data,39)</f>
        <v>0</v>
      </c>
    </row>
    <row r="2037" spans="1:3" x14ac:dyDescent="0.3">
      <c r="A2037" t="s">
        <v>21</v>
      </c>
      <c r="B2037">
        <f>B2013+1</f>
        <v>85</v>
      </c>
      <c r="C2037" t="str">
        <f>CONCATENATE(VLOOKUP(B2037,[0]!all_data,2),"_",VLOOKUP(B2037,[0]!all_data,3),"_",VLOOKUP(B2037,[0]!all_data,4))</f>
        <v>A5_3_316276</v>
      </c>
    </row>
    <row r="2038" spans="1:3" x14ac:dyDescent="0.3">
      <c r="A2038" t="s">
        <v>22</v>
      </c>
    </row>
    <row r="2039" spans="1:3" x14ac:dyDescent="0.3">
      <c r="A2039" t="s">
        <v>0</v>
      </c>
      <c r="C2039">
        <f>VLOOKUP(B2037,[0]!all_data,13)</f>
        <v>7.74</v>
      </c>
    </row>
    <row r="2040" spans="1:3" x14ac:dyDescent="0.3">
      <c r="A2040" t="s">
        <v>57</v>
      </c>
      <c r="C2040">
        <f>VLOOKUP(B2037,[0]!all_data,14)</f>
        <v>10</v>
      </c>
    </row>
    <row r="2041" spans="1:3" x14ac:dyDescent="0.3">
      <c r="A2041" t="s">
        <v>2</v>
      </c>
      <c r="C2041">
        <f>VLOOKUP(B2037,[0]!all_data,15)</f>
        <v>0.91348036017225631</v>
      </c>
    </row>
    <row r="2042" spans="1:3" x14ac:dyDescent="0.3">
      <c r="A2042" t="s">
        <v>3</v>
      </c>
      <c r="C2042">
        <f>VLOOKUP(B2037,[0]!all_data,16)</f>
        <v>6.9057240779579518E-2</v>
      </c>
    </row>
    <row r="2043" spans="1:3" x14ac:dyDescent="0.3">
      <c r="A2043" t="s">
        <v>4</v>
      </c>
      <c r="C2043">
        <f>VLOOKUP(B2037,[0]!all_data,17)</f>
        <v>0.41143797572515944</v>
      </c>
    </row>
    <row r="2044" spans="1:3" x14ac:dyDescent="0.3">
      <c r="A2044" t="s">
        <v>5</v>
      </c>
      <c r="C2044">
        <f>VLOOKUP(B2037,[0]!all_data,18)</f>
        <v>3.6179450072358899</v>
      </c>
    </row>
    <row r="2045" spans="1:3" x14ac:dyDescent="0.3">
      <c r="A2045" t="s">
        <v>7</v>
      </c>
      <c r="C2045">
        <f>VLOOKUP(B2037,[0]!all_data,20)</f>
        <v>1.043635235382055</v>
      </c>
    </row>
    <row r="2046" spans="1:3" x14ac:dyDescent="0.3">
      <c r="A2046" t="s">
        <v>73</v>
      </c>
      <c r="C2046">
        <f>VLOOKUP(B2037,[0]!all_data,21)</f>
        <v>3.1958830470696213</v>
      </c>
    </row>
    <row r="2047" spans="1:3" x14ac:dyDescent="0.3">
      <c r="A2047" t="s">
        <v>77</v>
      </c>
      <c r="C2047">
        <f>VLOOKUP(B2037,[0]!all_data,41)</f>
        <v>0</v>
      </c>
    </row>
    <row r="2048" spans="1:3" x14ac:dyDescent="0.3">
      <c r="A2048" t="s">
        <v>24</v>
      </c>
      <c r="C2048">
        <f>VLOOKUP(B2037,[0]!all_data,23)</f>
        <v>0.66623638899877158</v>
      </c>
    </row>
    <row r="2049" spans="1:3" x14ac:dyDescent="0.3">
      <c r="A2049" t="s">
        <v>25</v>
      </c>
      <c r="C2049">
        <f>VLOOKUP(B2037,[0]!all_data,24)</f>
        <v>3.5481581833430105</v>
      </c>
    </row>
    <row r="2050" spans="1:3" x14ac:dyDescent="0.3">
      <c r="A2050" t="s">
        <v>23</v>
      </c>
      <c r="C2050">
        <f>VLOOKUP(B2037,[0]!all_data,25)</f>
        <v>0</v>
      </c>
    </row>
    <row r="2051" spans="1:3" x14ac:dyDescent="0.3">
      <c r="A2051" t="s">
        <v>125</v>
      </c>
      <c r="C2051">
        <f>VLOOKUP(B2037,[0]!all_data,19)</f>
        <v>2.2174178169521589E-3</v>
      </c>
    </row>
    <row r="2052" spans="1:3" x14ac:dyDescent="0.3">
      <c r="A2052" t="s">
        <v>108</v>
      </c>
      <c r="C2052">
        <f>VLOOKUP(B2037,[0]!all_data,26)</f>
        <v>1.7906064784142388E-4</v>
      </c>
    </row>
    <row r="2053" spans="1:3" x14ac:dyDescent="0.3">
      <c r="A2053" t="s">
        <v>109</v>
      </c>
      <c r="C2053">
        <f>VLOOKUP(B2037,[0]!all_data,27)</f>
        <v>1.2561213158325899E-2</v>
      </c>
    </row>
    <row r="2054" spans="1:3" x14ac:dyDescent="0.3">
      <c r="A2054" t="s">
        <v>11</v>
      </c>
      <c r="C2054">
        <f>VLOOKUP(B2037,[0]!all_data,28)</f>
        <v>0</v>
      </c>
    </row>
    <row r="2055" spans="1:3" x14ac:dyDescent="0.3">
      <c r="A2055" t="s">
        <v>54</v>
      </c>
      <c r="C2055">
        <f>VLOOKUP(B2037,[0]!all_data,29)</f>
        <v>0.13481126423007789</v>
      </c>
    </row>
    <row r="2056" spans="1:3" x14ac:dyDescent="0.3">
      <c r="A2056" t="s">
        <v>55</v>
      </c>
      <c r="C2056">
        <f>VLOOKUP(B2037,[0]!all_data,30)</f>
        <v>6.3177845635463826E-4</v>
      </c>
    </row>
    <row r="2057" spans="1:3" x14ac:dyDescent="0.3">
      <c r="A2057" t="s">
        <v>67</v>
      </c>
      <c r="C2057">
        <f>VLOOKUP(B2037,[0]!all_data,33)</f>
        <v>0</v>
      </c>
    </row>
    <row r="2058" spans="1:3" x14ac:dyDescent="0.3">
      <c r="A2058" t="s">
        <v>16</v>
      </c>
      <c r="C2058">
        <f>VLOOKUP(B2037,[0]!all_data,37)</f>
        <v>0</v>
      </c>
    </row>
    <row r="2059" spans="1:3" x14ac:dyDescent="0.3">
      <c r="A2059" t="s">
        <v>17</v>
      </c>
      <c r="C2059">
        <f>VLOOKUP(B2037,[0]!all_data,38)</f>
        <v>0</v>
      </c>
    </row>
    <row r="2060" spans="1:3" x14ac:dyDescent="0.3">
      <c r="A2060" t="s">
        <v>18</v>
      </c>
      <c r="C2060">
        <f>VLOOKUP(B2037,[0]!all_data,39)</f>
        <v>0</v>
      </c>
    </row>
    <row r="2061" spans="1:3" x14ac:dyDescent="0.3">
      <c r="A2061" t="s">
        <v>21</v>
      </c>
      <c r="B2061">
        <f>B2037+1</f>
        <v>86</v>
      </c>
      <c r="C2061" t="str">
        <f>CONCATENATE(VLOOKUP(B2061,[0]!all_data,2),"_",VLOOKUP(B2061,[0]!all_data,3),"_",VLOOKUP(B2061,[0]!all_data,4))</f>
        <v>A5_4_316276</v>
      </c>
    </row>
    <row r="2062" spans="1:3" x14ac:dyDescent="0.3">
      <c r="A2062" t="s">
        <v>22</v>
      </c>
    </row>
    <row r="2063" spans="1:3" x14ac:dyDescent="0.3">
      <c r="A2063" t="s">
        <v>0</v>
      </c>
      <c r="C2063">
        <f>VLOOKUP(B2061,[0]!all_data,13)</f>
        <v>7.78</v>
      </c>
    </row>
    <row r="2064" spans="1:3" x14ac:dyDescent="0.3">
      <c r="A2064" t="s">
        <v>57</v>
      </c>
      <c r="C2064">
        <f>VLOOKUP(B2061,[0]!all_data,14)</f>
        <v>10</v>
      </c>
    </row>
    <row r="2065" spans="1:3" x14ac:dyDescent="0.3">
      <c r="A2065" t="s">
        <v>2</v>
      </c>
      <c r="C2065">
        <f>VLOOKUP(B2061,[0]!all_data,15)</f>
        <v>0.69598503632171904</v>
      </c>
    </row>
    <row r="2066" spans="1:3" x14ac:dyDescent="0.3">
      <c r="A2066" t="s">
        <v>3</v>
      </c>
      <c r="C2066">
        <f>VLOOKUP(B2061,[0]!all_data,16)</f>
        <v>1.7903729091002095E-2</v>
      </c>
    </row>
    <row r="2067" spans="1:3" x14ac:dyDescent="0.3">
      <c r="A2067" t="s">
        <v>4</v>
      </c>
      <c r="C2067">
        <f>VLOOKUP(B2061,[0]!all_data,17)</f>
        <v>0.18514708907632174</v>
      </c>
    </row>
    <row r="2068" spans="1:3" x14ac:dyDescent="0.3">
      <c r="A2068" t="s">
        <v>5</v>
      </c>
      <c r="C2068">
        <f>VLOOKUP(B2061,[0]!all_data,18)</f>
        <v>2.0210589350766006</v>
      </c>
    </row>
    <row r="2069" spans="1:3" x14ac:dyDescent="0.3">
      <c r="A2069" t="s">
        <v>7</v>
      </c>
      <c r="C2069">
        <f>VLOOKUP(B2061,[0]!all_data,20)</f>
        <v>0.84619073139085543</v>
      </c>
    </row>
    <row r="2070" spans="1:3" x14ac:dyDescent="0.3">
      <c r="A2070" t="s">
        <v>73</v>
      </c>
      <c r="C2070">
        <f>VLOOKUP(B2061,[0]!all_data,21)</f>
        <v>3.2778287662252525</v>
      </c>
    </row>
    <row r="2071" spans="1:3" x14ac:dyDescent="0.3">
      <c r="A2071" t="s">
        <v>77</v>
      </c>
      <c r="C2071">
        <f>VLOOKUP(B2061,[0]!all_data,41)</f>
        <v>0</v>
      </c>
    </row>
    <row r="2072" spans="1:3" x14ac:dyDescent="0.3">
      <c r="A2072" t="s">
        <v>24</v>
      </c>
      <c r="C2072">
        <f>VLOOKUP(B2061,[0]!all_data,23)</f>
        <v>0.54131706606150187</v>
      </c>
    </row>
    <row r="2073" spans="1:3" x14ac:dyDescent="0.3">
      <c r="A2073" t="s">
        <v>25</v>
      </c>
      <c r="C2073">
        <f>VLOOKUP(B2061,[0]!all_data,24)</f>
        <v>3.5481581833430108E-2</v>
      </c>
    </row>
    <row r="2074" spans="1:3" x14ac:dyDescent="0.3">
      <c r="A2074" t="s">
        <v>23</v>
      </c>
      <c r="C2074">
        <f>VLOOKUP(B2061,[0]!all_data,25)</f>
        <v>0</v>
      </c>
    </row>
    <row r="2075" spans="1:3" x14ac:dyDescent="0.3">
      <c r="A2075" t="s">
        <v>125</v>
      </c>
      <c r="C2075">
        <f>VLOOKUP(B2061,[0]!all_data,19)</f>
        <v>9.9783801762847145E-3</v>
      </c>
    </row>
    <row r="2076" spans="1:3" x14ac:dyDescent="0.3">
      <c r="A2076" t="s">
        <v>108</v>
      </c>
      <c r="C2076">
        <f>VLOOKUP(B2061,[0]!all_data,26)</f>
        <v>3.2230916611456301E-2</v>
      </c>
    </row>
    <row r="2077" spans="1:3" x14ac:dyDescent="0.3">
      <c r="A2077" t="s">
        <v>109</v>
      </c>
      <c r="C2077">
        <f>VLOOKUP(B2061,[0]!all_data,27)</f>
        <v>2.7306985126795435E-3</v>
      </c>
    </row>
    <row r="2078" spans="1:3" x14ac:dyDescent="0.3">
      <c r="A2078" t="s">
        <v>11</v>
      </c>
      <c r="C2078">
        <f>VLOOKUP(B2061,[0]!all_data,28)</f>
        <v>0</v>
      </c>
    </row>
    <row r="2079" spans="1:3" x14ac:dyDescent="0.3">
      <c r="A2079" t="s">
        <v>54</v>
      </c>
      <c r="C2079">
        <f>VLOOKUP(B2061,[0]!all_data,29)</f>
        <v>9.65315225351175E-2</v>
      </c>
    </row>
    <row r="2080" spans="1:3" x14ac:dyDescent="0.3">
      <c r="A2080" t="s">
        <v>55</v>
      </c>
      <c r="C2080">
        <f>VLOOKUP(B2061,[0]!all_data,30)</f>
        <v>5.2648204696219866E-4</v>
      </c>
    </row>
    <row r="2081" spans="1:3" x14ac:dyDescent="0.3">
      <c r="A2081" t="s">
        <v>67</v>
      </c>
      <c r="C2081">
        <f>VLOOKUP(B2061,[0]!all_data,33)</f>
        <v>0</v>
      </c>
    </row>
    <row r="2082" spans="1:3" x14ac:dyDescent="0.3">
      <c r="A2082" t="s">
        <v>16</v>
      </c>
      <c r="C2082">
        <f>VLOOKUP(B2061,[0]!all_data,37)</f>
        <v>0</v>
      </c>
    </row>
    <row r="2083" spans="1:3" x14ac:dyDescent="0.3">
      <c r="A2083" t="s">
        <v>17</v>
      </c>
      <c r="C2083">
        <f>VLOOKUP(B2061,[0]!all_data,38)</f>
        <v>0</v>
      </c>
    </row>
    <row r="2084" spans="1:3" x14ac:dyDescent="0.3">
      <c r="A2084" t="s">
        <v>18</v>
      </c>
      <c r="C2084">
        <f>VLOOKUP(B2061,[0]!all_data,39)</f>
        <v>0</v>
      </c>
    </row>
    <row r="2085" spans="1:3" x14ac:dyDescent="0.3">
      <c r="A2085" t="s">
        <v>21</v>
      </c>
      <c r="B2085">
        <f>B2061+1</f>
        <v>87</v>
      </c>
      <c r="C2085" t="str">
        <f>CONCATENATE(VLOOKUP(B2085,[0]!all_data,2),"_",VLOOKUP(B2085,[0]!all_data,3),"_",VLOOKUP(B2085,[0]!all_data,4))</f>
        <v>A5_5_316276</v>
      </c>
    </row>
    <row r="2086" spans="1:3" x14ac:dyDescent="0.3">
      <c r="A2086" t="s">
        <v>22</v>
      </c>
    </row>
    <row r="2087" spans="1:3" x14ac:dyDescent="0.3">
      <c r="A2087" t="s">
        <v>0</v>
      </c>
      <c r="C2087">
        <f>VLOOKUP(B2085,[0]!all_data,13)</f>
        <v>7.78</v>
      </c>
    </row>
    <row r="2088" spans="1:3" x14ac:dyDescent="0.3">
      <c r="A2088" t="s">
        <v>57</v>
      </c>
      <c r="C2088">
        <f>VLOOKUP(B2085,[0]!all_data,14)</f>
        <v>10</v>
      </c>
    </row>
    <row r="2089" spans="1:3" x14ac:dyDescent="0.3">
      <c r="A2089" t="s">
        <v>2</v>
      </c>
      <c r="C2089">
        <f>VLOOKUP(B2085,[0]!all_data,15)</f>
        <v>0.69598503632171904</v>
      </c>
    </row>
    <row r="2090" spans="1:3" x14ac:dyDescent="0.3">
      <c r="A2090" t="s">
        <v>3</v>
      </c>
      <c r="C2090">
        <f>VLOOKUP(B2085,[0]!all_data,16)</f>
        <v>1.7903729091002095E-2</v>
      </c>
    </row>
    <row r="2091" spans="1:3" x14ac:dyDescent="0.3">
      <c r="A2091" t="s">
        <v>4</v>
      </c>
      <c r="C2091">
        <f>VLOOKUP(B2085,[0]!all_data,17)</f>
        <v>0.18514708907632174</v>
      </c>
    </row>
    <row r="2092" spans="1:3" x14ac:dyDescent="0.3">
      <c r="A2092" t="s">
        <v>5</v>
      </c>
      <c r="C2092">
        <f>VLOOKUP(B2085,[0]!all_data,18)</f>
        <v>2.0210589350766006</v>
      </c>
    </row>
    <row r="2093" spans="1:3" x14ac:dyDescent="0.3">
      <c r="A2093" t="s">
        <v>7</v>
      </c>
      <c r="C2093">
        <f>VLOOKUP(B2085,[0]!all_data,20)</f>
        <v>0.84619073139085543</v>
      </c>
    </row>
    <row r="2094" spans="1:3" x14ac:dyDescent="0.3">
      <c r="A2094" t="s">
        <v>73</v>
      </c>
      <c r="C2094">
        <f>VLOOKUP(B2085,[0]!all_data,21)</f>
        <v>3.2778287662252525</v>
      </c>
    </row>
    <row r="2095" spans="1:3" x14ac:dyDescent="0.3">
      <c r="A2095" t="s">
        <v>77</v>
      </c>
      <c r="C2095">
        <f>VLOOKUP(B2085,[0]!all_data,41)</f>
        <v>0</v>
      </c>
    </row>
    <row r="2096" spans="1:3" x14ac:dyDescent="0.3">
      <c r="A2096" t="s">
        <v>24</v>
      </c>
      <c r="C2096">
        <f>VLOOKUP(B2085,[0]!all_data,23)</f>
        <v>0.54131706606150187</v>
      </c>
    </row>
    <row r="2097" spans="1:3" x14ac:dyDescent="0.3">
      <c r="A2097" t="s">
        <v>25</v>
      </c>
      <c r="C2097">
        <f>VLOOKUP(B2085,[0]!all_data,24)</f>
        <v>0</v>
      </c>
    </row>
    <row r="2098" spans="1:3" x14ac:dyDescent="0.3">
      <c r="A2098" t="s">
        <v>23</v>
      </c>
      <c r="C2098">
        <f>VLOOKUP(B2085,[0]!all_data,25)</f>
        <v>0</v>
      </c>
    </row>
    <row r="2099" spans="1:3" x14ac:dyDescent="0.3">
      <c r="A2099" t="s">
        <v>125</v>
      </c>
      <c r="C2099">
        <f>VLOOKUP(B2085,[0]!all_data,19)</f>
        <v>9.9783801762847145E-3</v>
      </c>
    </row>
    <row r="2100" spans="1:3" x14ac:dyDescent="0.3">
      <c r="A2100" t="s">
        <v>108</v>
      </c>
      <c r="C2100">
        <f>VLOOKUP(B2085,[0]!all_data,26)</f>
        <v>3.2230916611456301E-2</v>
      </c>
    </row>
    <row r="2101" spans="1:3" x14ac:dyDescent="0.3">
      <c r="A2101" t="s">
        <v>109</v>
      </c>
      <c r="C2101">
        <f>VLOOKUP(B2085,[0]!all_data,27)</f>
        <v>2.7306985126795435E-3</v>
      </c>
    </row>
    <row r="2102" spans="1:3" x14ac:dyDescent="0.3">
      <c r="A2102" t="s">
        <v>11</v>
      </c>
      <c r="C2102">
        <f>VLOOKUP(B2085,[0]!all_data,28)</f>
        <v>0</v>
      </c>
    </row>
    <row r="2103" spans="1:3" x14ac:dyDescent="0.3">
      <c r="A2103" t="s">
        <v>54</v>
      </c>
      <c r="C2103">
        <f>VLOOKUP(B2085,[0]!all_data,29)</f>
        <v>9.65315225351175E-2</v>
      </c>
    </row>
    <row r="2104" spans="1:3" x14ac:dyDescent="0.3">
      <c r="A2104" t="s">
        <v>55</v>
      </c>
      <c r="C2104">
        <f>VLOOKUP(B2085,[0]!all_data,30)</f>
        <v>5.2648204696219866E-4</v>
      </c>
    </row>
    <row r="2105" spans="1:3" x14ac:dyDescent="0.3">
      <c r="A2105" t="s">
        <v>67</v>
      </c>
      <c r="C2105">
        <f>VLOOKUP(B2085,[0]!all_data,33)</f>
        <v>0</v>
      </c>
    </row>
    <row r="2106" spans="1:3" x14ac:dyDescent="0.3">
      <c r="A2106" t="s">
        <v>16</v>
      </c>
      <c r="C2106">
        <f>VLOOKUP(B2085,[0]!all_data,37)</f>
        <v>0</v>
      </c>
    </row>
    <row r="2107" spans="1:3" x14ac:dyDescent="0.3">
      <c r="A2107" t="s">
        <v>17</v>
      </c>
      <c r="C2107">
        <f>VLOOKUP(B2085,[0]!all_data,38)</f>
        <v>0</v>
      </c>
    </row>
    <row r="2108" spans="1:3" x14ac:dyDescent="0.3">
      <c r="A2108" t="s">
        <v>18</v>
      </c>
      <c r="C2108">
        <f>VLOOKUP(B2085,[0]!all_data,39)</f>
        <v>0</v>
      </c>
    </row>
    <row r="2109" spans="1:3" x14ac:dyDescent="0.3">
      <c r="A2109" t="s">
        <v>21</v>
      </c>
      <c r="B2109">
        <f>B2085+1</f>
        <v>88</v>
      </c>
      <c r="C2109" t="str">
        <f>CONCATENATE(VLOOKUP(B2109,[0]!all_data,2),"_",VLOOKUP(B2109,[0]!all_data,3),"_",VLOOKUP(B2109,[0]!all_data,4))</f>
        <v>A5_6_316276</v>
      </c>
    </row>
    <row r="2110" spans="1:3" x14ac:dyDescent="0.3">
      <c r="A2110" t="s">
        <v>22</v>
      </c>
    </row>
    <row r="2111" spans="1:3" x14ac:dyDescent="0.3">
      <c r="A2111" t="s">
        <v>0</v>
      </c>
      <c r="C2111">
        <f>VLOOKUP(B2109,[0]!all_data,13)</f>
        <v>7.68</v>
      </c>
    </row>
    <row r="2112" spans="1:3" x14ac:dyDescent="0.3">
      <c r="A2112" t="s">
        <v>57</v>
      </c>
      <c r="C2112">
        <f>VLOOKUP(B2109,[0]!all_data,14)</f>
        <v>10</v>
      </c>
    </row>
    <row r="2113" spans="1:3" x14ac:dyDescent="0.3">
      <c r="A2113" t="s">
        <v>2</v>
      </c>
      <c r="C2113">
        <f>VLOOKUP(B2109,[0]!all_data,15)</f>
        <v>0.65248597155161159</v>
      </c>
    </row>
    <row r="2114" spans="1:3" x14ac:dyDescent="0.3">
      <c r="A2114" t="s">
        <v>3</v>
      </c>
      <c r="C2114">
        <f>VLOOKUP(B2109,[0]!all_data,16)</f>
        <v>1.7903729091002095E-2</v>
      </c>
    </row>
    <row r="2115" spans="1:3" x14ac:dyDescent="0.3">
      <c r="A2115" t="s">
        <v>4</v>
      </c>
      <c r="C2115">
        <f>VLOOKUP(B2109,[0]!all_data,17)</f>
        <v>0.20571898786257972</v>
      </c>
    </row>
    <row r="2116" spans="1:3" x14ac:dyDescent="0.3">
      <c r="A2116" t="s">
        <v>5</v>
      </c>
      <c r="C2116">
        <f>VLOOKUP(B2109,[0]!all_data,18)</f>
        <v>1.9961075901991117</v>
      </c>
    </row>
    <row r="2117" spans="1:3" x14ac:dyDescent="0.3">
      <c r="A2117" t="s">
        <v>7</v>
      </c>
      <c r="C2117">
        <f>VLOOKUP(B2109,[0]!all_data,20)</f>
        <v>0.84619073139085543</v>
      </c>
    </row>
    <row r="2118" spans="1:3" x14ac:dyDescent="0.3">
      <c r="A2118" t="s">
        <v>73</v>
      </c>
      <c r="C2118">
        <f>VLOOKUP(B2109,[0]!all_data,21)</f>
        <v>3.130326471745116</v>
      </c>
    </row>
    <row r="2119" spans="1:3" x14ac:dyDescent="0.3">
      <c r="A2119" t="s">
        <v>77</v>
      </c>
      <c r="C2119">
        <f>VLOOKUP(B2109,[0]!all_data,41)</f>
        <v>0</v>
      </c>
    </row>
    <row r="2120" spans="1:3" x14ac:dyDescent="0.3">
      <c r="A2120" t="s">
        <v>24</v>
      </c>
      <c r="C2120">
        <f>VLOOKUP(B2109,[0]!all_data,23)</f>
        <v>0.60377672753013667</v>
      </c>
    </row>
    <row r="2121" spans="1:3" x14ac:dyDescent="0.3">
      <c r="A2121" t="s">
        <v>25</v>
      </c>
      <c r="C2121">
        <f>VLOOKUP(B2109,[0]!all_data,24)</f>
        <v>0</v>
      </c>
    </row>
    <row r="2122" spans="1:3" x14ac:dyDescent="0.3">
      <c r="A2122" t="s">
        <v>23</v>
      </c>
      <c r="C2122">
        <f>VLOOKUP(B2109,[0]!all_data,25)</f>
        <v>0</v>
      </c>
    </row>
    <row r="2123" spans="1:3" x14ac:dyDescent="0.3">
      <c r="A2123" t="s">
        <v>125</v>
      </c>
      <c r="C2123">
        <f>VLOOKUP(B2109,[0]!all_data,19)</f>
        <v>6.0978989966184371E-3</v>
      </c>
    </row>
    <row r="2124" spans="1:3" x14ac:dyDescent="0.3">
      <c r="A2124" t="s">
        <v>108</v>
      </c>
      <c r="C2124">
        <f>VLOOKUP(B2109,[0]!all_data,26)</f>
        <v>3.7602736046699017E-2</v>
      </c>
    </row>
    <row r="2125" spans="1:3" x14ac:dyDescent="0.3">
      <c r="A2125" t="s">
        <v>109</v>
      </c>
      <c r="C2125">
        <f>VLOOKUP(B2109,[0]!all_data,27)</f>
        <v>2.3666053776556046E-3</v>
      </c>
    </row>
    <row r="2126" spans="1:3" x14ac:dyDescent="0.3">
      <c r="A2126" t="s">
        <v>11</v>
      </c>
      <c r="C2126">
        <f>VLOOKUP(B2109,[0]!all_data,28)</f>
        <v>0</v>
      </c>
    </row>
    <row r="2127" spans="1:3" x14ac:dyDescent="0.3">
      <c r="A2127" t="s">
        <v>54</v>
      </c>
      <c r="C2127">
        <f>VLOOKUP(B2109,[0]!all_data,29)</f>
        <v>0.16809799613873908</v>
      </c>
    </row>
    <row r="2128" spans="1:3" x14ac:dyDescent="0.3">
      <c r="A2128" t="s">
        <v>55</v>
      </c>
      <c r="C2128">
        <f>VLOOKUP(B2109,[0]!all_data,30)</f>
        <v>1.2635569127092765E-3</v>
      </c>
    </row>
    <row r="2129" spans="1:3" x14ac:dyDescent="0.3">
      <c r="A2129" t="s">
        <v>67</v>
      </c>
      <c r="C2129">
        <f>VLOOKUP(B2109,[0]!all_data,33)</f>
        <v>0</v>
      </c>
    </row>
    <row r="2130" spans="1:3" x14ac:dyDescent="0.3">
      <c r="A2130" t="s">
        <v>16</v>
      </c>
      <c r="C2130">
        <f>VLOOKUP(B2109,[0]!all_data,37)</f>
        <v>0</v>
      </c>
    </row>
    <row r="2131" spans="1:3" x14ac:dyDescent="0.3">
      <c r="A2131" t="s">
        <v>17</v>
      </c>
      <c r="C2131">
        <f>VLOOKUP(B2109,[0]!all_data,38)</f>
        <v>0</v>
      </c>
    </row>
    <row r="2132" spans="1:3" x14ac:dyDescent="0.3">
      <c r="A2132" t="s">
        <v>18</v>
      </c>
      <c r="C2132">
        <f>VLOOKUP(B2109,[0]!all_data,39)</f>
        <v>0</v>
      </c>
    </row>
    <row r="2133" spans="1:3" x14ac:dyDescent="0.3">
      <c r="A2133" t="s">
        <v>21</v>
      </c>
      <c r="B2133">
        <f>B2109+1</f>
        <v>89</v>
      </c>
      <c r="C2133" t="str">
        <f>CONCATENATE(VLOOKUP(B2133,[0]!all_data,2),"_",VLOOKUP(B2133,[0]!all_data,3),"_",VLOOKUP(B2133,[0]!all_data,4))</f>
        <v>A5_7_316276</v>
      </c>
    </row>
    <row r="2134" spans="1:3" x14ac:dyDescent="0.3">
      <c r="A2134" t="s">
        <v>22</v>
      </c>
    </row>
    <row r="2135" spans="1:3" x14ac:dyDescent="0.3">
      <c r="A2135" t="s">
        <v>0</v>
      </c>
      <c r="C2135">
        <f>VLOOKUP(B2133,[0]!all_data,13)</f>
        <v>7.74</v>
      </c>
    </row>
    <row r="2136" spans="1:3" x14ac:dyDescent="0.3">
      <c r="A2136" t="s">
        <v>57</v>
      </c>
      <c r="C2136">
        <f>VLOOKUP(B2133,[0]!all_data,14)</f>
        <v>10</v>
      </c>
    </row>
    <row r="2137" spans="1:3" x14ac:dyDescent="0.3">
      <c r="A2137" t="s">
        <v>2</v>
      </c>
      <c r="C2137">
        <f>VLOOKUP(B2133,[0]!all_data,15)</f>
        <v>0.69598503632171904</v>
      </c>
    </row>
    <row r="2138" spans="1:3" x14ac:dyDescent="0.3">
      <c r="A2138" t="s">
        <v>3</v>
      </c>
      <c r="C2138">
        <f>VLOOKUP(B2133,[0]!all_data,16)</f>
        <v>1.7903729091002095E-2</v>
      </c>
    </row>
    <row r="2139" spans="1:3" x14ac:dyDescent="0.3">
      <c r="A2139" t="s">
        <v>4</v>
      </c>
      <c r="C2139">
        <f>VLOOKUP(B2133,[0]!all_data,17)</f>
        <v>0.18514708907632174</v>
      </c>
    </row>
    <row r="2140" spans="1:3" x14ac:dyDescent="0.3">
      <c r="A2140" t="s">
        <v>5</v>
      </c>
      <c r="C2140">
        <f>VLOOKUP(B2133,[0]!all_data,18)</f>
        <v>1.8963022106891561</v>
      </c>
    </row>
    <row r="2141" spans="1:3" x14ac:dyDescent="0.3">
      <c r="A2141" t="s">
        <v>7</v>
      </c>
      <c r="C2141">
        <f>VLOOKUP(B2133,[0]!all_data,20)</f>
        <v>0.84619073139085543</v>
      </c>
    </row>
    <row r="2142" spans="1:3" x14ac:dyDescent="0.3">
      <c r="A2142" t="s">
        <v>73</v>
      </c>
      <c r="C2142">
        <f>VLOOKUP(B2133,[0]!all_data,21)</f>
        <v>3.0319916087583585</v>
      </c>
    </row>
    <row r="2143" spans="1:3" x14ac:dyDescent="0.3">
      <c r="A2143" t="s">
        <v>77</v>
      </c>
      <c r="C2143">
        <f>VLOOKUP(B2133,[0]!all_data,41)</f>
        <v>0</v>
      </c>
    </row>
    <row r="2144" spans="1:3" x14ac:dyDescent="0.3">
      <c r="A2144" t="s">
        <v>24</v>
      </c>
      <c r="C2144">
        <f>VLOOKUP(B2133,[0]!all_data,23)</f>
        <v>0.57254689679581927</v>
      </c>
    </row>
    <row r="2145" spans="1:3" x14ac:dyDescent="0.3">
      <c r="A2145" t="s">
        <v>25</v>
      </c>
      <c r="C2145">
        <f>VLOOKUP(B2133,[0]!all_data,24)</f>
        <v>0</v>
      </c>
    </row>
    <row r="2146" spans="1:3" x14ac:dyDescent="0.3">
      <c r="A2146" t="s">
        <v>23</v>
      </c>
      <c r="C2146">
        <f>VLOOKUP(B2133,[0]!all_data,25)</f>
        <v>0</v>
      </c>
    </row>
    <row r="2147" spans="1:3" x14ac:dyDescent="0.3">
      <c r="A2147" t="s">
        <v>125</v>
      </c>
      <c r="C2147">
        <f>VLOOKUP(B2133,[0]!all_data,19)</f>
        <v>7.206607905094517E-3</v>
      </c>
    </row>
    <row r="2148" spans="1:3" x14ac:dyDescent="0.3">
      <c r="A2148" t="s">
        <v>108</v>
      </c>
      <c r="C2148">
        <f>VLOOKUP(B2133,[0]!all_data,26)</f>
        <v>4.2079252242734615E-2</v>
      </c>
    </row>
    <row r="2149" spans="1:3" x14ac:dyDescent="0.3">
      <c r="A2149" t="s">
        <v>109</v>
      </c>
      <c r="C2149">
        <f>VLOOKUP(B2133,[0]!all_data,27)</f>
        <v>2.7306985126795435E-3</v>
      </c>
    </row>
    <row r="2150" spans="1:3" x14ac:dyDescent="0.3">
      <c r="A2150" t="s">
        <v>11</v>
      </c>
      <c r="C2150">
        <f>VLOOKUP(B2133,[0]!all_data,28)</f>
        <v>0</v>
      </c>
    </row>
    <row r="2151" spans="1:3" x14ac:dyDescent="0.3">
      <c r="A2151" t="s">
        <v>54</v>
      </c>
      <c r="C2151">
        <f>VLOOKUP(B2133,[0]!all_data,29)</f>
        <v>0.18807003528393582</v>
      </c>
    </row>
    <row r="2152" spans="1:3" x14ac:dyDescent="0.3">
      <c r="A2152" t="s">
        <v>55</v>
      </c>
      <c r="C2152">
        <f>VLOOKUP(B2133,[0]!all_data,30)</f>
        <v>8.4237127513951779E-4</v>
      </c>
    </row>
    <row r="2153" spans="1:3" x14ac:dyDescent="0.3">
      <c r="A2153" t="s">
        <v>67</v>
      </c>
      <c r="C2153">
        <f>VLOOKUP(B2133,[0]!all_data,33)</f>
        <v>0</v>
      </c>
    </row>
    <row r="2154" spans="1:3" x14ac:dyDescent="0.3">
      <c r="A2154" t="s">
        <v>16</v>
      </c>
      <c r="C2154">
        <f>VLOOKUP(B2133,[0]!all_data,37)</f>
        <v>0</v>
      </c>
    </row>
    <row r="2155" spans="1:3" x14ac:dyDescent="0.3">
      <c r="A2155" t="s">
        <v>17</v>
      </c>
      <c r="C2155">
        <f>VLOOKUP(B2133,[0]!all_data,38)</f>
        <v>0</v>
      </c>
    </row>
    <row r="2156" spans="1:3" x14ac:dyDescent="0.3">
      <c r="A2156" t="s">
        <v>18</v>
      </c>
      <c r="C2156">
        <f>VLOOKUP(B2133,[0]!all_data,39)</f>
        <v>0</v>
      </c>
    </row>
    <row r="2157" spans="1:3" x14ac:dyDescent="0.3">
      <c r="A2157" t="s">
        <v>21</v>
      </c>
      <c r="B2157">
        <f>B2133+1</f>
        <v>90</v>
      </c>
      <c r="C2157" t="str">
        <f>CONCATENATE(VLOOKUP(B2157,[0]!all_data,2),"_",VLOOKUP(B2157,[0]!all_data,3),"_",VLOOKUP(B2157,[0]!all_data,4))</f>
        <v>A5_8_316276</v>
      </c>
    </row>
    <row r="2158" spans="1:3" x14ac:dyDescent="0.3">
      <c r="A2158" t="s">
        <v>22</v>
      </c>
    </row>
    <row r="2159" spans="1:3" x14ac:dyDescent="0.3">
      <c r="A2159" t="s">
        <v>0</v>
      </c>
      <c r="C2159">
        <f>VLOOKUP(B2157,[0]!all_data,13)</f>
        <v>7.63</v>
      </c>
    </row>
    <row r="2160" spans="1:3" x14ac:dyDescent="0.3">
      <c r="A2160" t="s">
        <v>57</v>
      </c>
      <c r="C2160">
        <f>VLOOKUP(B2157,[0]!all_data,14)</f>
        <v>10</v>
      </c>
    </row>
    <row r="2161" spans="1:3" x14ac:dyDescent="0.3">
      <c r="A2161" t="s">
        <v>2</v>
      </c>
      <c r="C2161">
        <f>VLOOKUP(B2157,[0]!all_data,15)</f>
        <v>0.69598503632171904</v>
      </c>
    </row>
    <row r="2162" spans="1:3" x14ac:dyDescent="0.3">
      <c r="A2162" t="s">
        <v>3</v>
      </c>
      <c r="C2162">
        <f>VLOOKUP(B2157,[0]!all_data,16)</f>
        <v>1.7903729091002095E-2</v>
      </c>
    </row>
    <row r="2163" spans="1:3" x14ac:dyDescent="0.3">
      <c r="A2163" t="s">
        <v>4</v>
      </c>
      <c r="C2163">
        <f>VLOOKUP(B2157,[0]!all_data,17)</f>
        <v>0.18514708907632174</v>
      </c>
    </row>
    <row r="2164" spans="1:3" x14ac:dyDescent="0.3">
      <c r="A2164" t="s">
        <v>5</v>
      </c>
      <c r="C2164">
        <f>VLOOKUP(B2157,[0]!all_data,18)</f>
        <v>1.8713508658116671</v>
      </c>
    </row>
    <row r="2165" spans="1:3" x14ac:dyDescent="0.3">
      <c r="A2165" t="s">
        <v>7</v>
      </c>
      <c r="C2165">
        <f>VLOOKUP(B2157,[0]!all_data,20)</f>
        <v>0.87439708910388392</v>
      </c>
    </row>
    <row r="2166" spans="1:3" x14ac:dyDescent="0.3">
      <c r="A2166" t="s">
        <v>73</v>
      </c>
      <c r="C2166">
        <f>VLOOKUP(B2157,[0]!all_data,21)</f>
        <v>2.9992133210961058</v>
      </c>
    </row>
    <row r="2167" spans="1:3" x14ac:dyDescent="0.3">
      <c r="A2167" t="s">
        <v>77</v>
      </c>
      <c r="C2167">
        <f>VLOOKUP(B2157,[0]!all_data,41)</f>
        <v>0</v>
      </c>
    </row>
    <row r="2168" spans="1:3" x14ac:dyDescent="0.3">
      <c r="A2168" t="s">
        <v>24</v>
      </c>
      <c r="C2168">
        <f>VLOOKUP(B2157,[0]!all_data,23)</f>
        <v>0.54131706606150187</v>
      </c>
    </row>
    <row r="2169" spans="1:3" x14ac:dyDescent="0.3">
      <c r="A2169" t="s">
        <v>25</v>
      </c>
      <c r="C2169">
        <f>VLOOKUP(B2157,[0]!all_data,24)</f>
        <v>0</v>
      </c>
    </row>
    <row r="2170" spans="1:3" x14ac:dyDescent="0.3">
      <c r="A2170" t="s">
        <v>23</v>
      </c>
      <c r="C2170">
        <f>VLOOKUP(B2157,[0]!all_data,25)</f>
        <v>0</v>
      </c>
    </row>
    <row r="2171" spans="1:3" x14ac:dyDescent="0.3">
      <c r="A2171" t="s">
        <v>125</v>
      </c>
      <c r="C2171">
        <f>VLOOKUP(B2157,[0]!all_data,19)</f>
        <v>6.6522534508564766E-3</v>
      </c>
    </row>
    <row r="2172" spans="1:3" x14ac:dyDescent="0.3">
      <c r="A2172" t="s">
        <v>108</v>
      </c>
      <c r="C2172">
        <f>VLOOKUP(B2157,[0]!all_data,26)</f>
        <v>3.4916826329077659E-2</v>
      </c>
    </row>
    <row r="2173" spans="1:3" x14ac:dyDescent="0.3">
      <c r="A2173" t="s">
        <v>109</v>
      </c>
      <c r="C2173">
        <f>VLOOKUP(B2157,[0]!all_data,27)</f>
        <v>2.7306985126795435E-3</v>
      </c>
    </row>
    <row r="2174" spans="1:3" x14ac:dyDescent="0.3">
      <c r="A2174" t="s">
        <v>11</v>
      </c>
      <c r="C2174">
        <f>VLOOKUP(B2157,[0]!all_data,28)</f>
        <v>0</v>
      </c>
    </row>
    <row r="2175" spans="1:3" x14ac:dyDescent="0.3">
      <c r="A2175" t="s">
        <v>54</v>
      </c>
      <c r="C2175">
        <f>VLOOKUP(B2157,[0]!all_data,29)</f>
        <v>0.18474136209306968</v>
      </c>
    </row>
    <row r="2176" spans="1:3" x14ac:dyDescent="0.3">
      <c r="A2176" t="s">
        <v>55</v>
      </c>
      <c r="C2176">
        <f>VLOOKUP(B2157,[0]!all_data,30)</f>
        <v>8.4237127513951779E-4</v>
      </c>
    </row>
    <row r="2177" spans="1:3" x14ac:dyDescent="0.3">
      <c r="A2177" t="s">
        <v>67</v>
      </c>
      <c r="C2177">
        <f>VLOOKUP(B2157,[0]!all_data,33)</f>
        <v>0</v>
      </c>
    </row>
    <row r="2178" spans="1:3" x14ac:dyDescent="0.3">
      <c r="A2178" t="s">
        <v>16</v>
      </c>
      <c r="C2178">
        <f>VLOOKUP(B2157,[0]!all_data,37)</f>
        <v>0</v>
      </c>
    </row>
    <row r="2179" spans="1:3" x14ac:dyDescent="0.3">
      <c r="A2179" t="s">
        <v>17</v>
      </c>
      <c r="C2179">
        <f>VLOOKUP(B2157,[0]!all_data,38)</f>
        <v>0</v>
      </c>
    </row>
    <row r="2180" spans="1:3" x14ac:dyDescent="0.3">
      <c r="A2180" t="s">
        <v>18</v>
      </c>
      <c r="C2180">
        <f>VLOOKUP(B2157,[0]!all_data,39)</f>
        <v>0</v>
      </c>
    </row>
    <row r="2181" spans="1:3" x14ac:dyDescent="0.3">
      <c r="A2181" t="s">
        <v>21</v>
      </c>
      <c r="B2181">
        <f>B2157+1</f>
        <v>91</v>
      </c>
      <c r="C2181" t="str">
        <f>CONCATENATE(VLOOKUP(B2181,[0]!all_data,2),"_",VLOOKUP(B2181,[0]!all_data,3),"_",VLOOKUP(B2181,[0]!all_data,4))</f>
        <v>A5_9_316276</v>
      </c>
    </row>
    <row r="2182" spans="1:3" x14ac:dyDescent="0.3">
      <c r="A2182" t="s">
        <v>22</v>
      </c>
    </row>
    <row r="2183" spans="1:3" x14ac:dyDescent="0.3">
      <c r="A2183" t="s">
        <v>0</v>
      </c>
      <c r="C2183">
        <f>VLOOKUP(B2181,[0]!all_data,13)</f>
        <v>7.68</v>
      </c>
    </row>
    <row r="2184" spans="1:3" x14ac:dyDescent="0.3">
      <c r="A2184" t="s">
        <v>57</v>
      </c>
      <c r="C2184">
        <f>VLOOKUP(B2181,[0]!all_data,14)</f>
        <v>10</v>
      </c>
    </row>
    <row r="2185" spans="1:3" x14ac:dyDescent="0.3">
      <c r="A2185" t="s">
        <v>2</v>
      </c>
      <c r="C2185">
        <f>VLOOKUP(B2181,[0]!all_data,15)</f>
        <v>0.69598503632171904</v>
      </c>
    </row>
    <row r="2186" spans="1:3" x14ac:dyDescent="0.3">
      <c r="A2186" t="s">
        <v>3</v>
      </c>
      <c r="C2186">
        <f>VLOOKUP(B2181,[0]!all_data,16)</f>
        <v>1.7903729091002095E-2</v>
      </c>
    </row>
    <row r="2187" spans="1:3" x14ac:dyDescent="0.3">
      <c r="A2187" t="s">
        <v>4</v>
      </c>
      <c r="C2187">
        <f>VLOOKUP(B2181,[0]!all_data,17)</f>
        <v>0.16457519029006379</v>
      </c>
    </row>
    <row r="2188" spans="1:3" x14ac:dyDescent="0.3">
      <c r="A2188" t="s">
        <v>5</v>
      </c>
      <c r="C2188">
        <f>VLOOKUP(B2181,[0]!all_data,18)</f>
        <v>1.7964968311792004</v>
      </c>
    </row>
    <row r="2189" spans="1:3" x14ac:dyDescent="0.3">
      <c r="A2189" t="s">
        <v>7</v>
      </c>
      <c r="C2189">
        <f>VLOOKUP(B2181,[0]!all_data,20)</f>
        <v>0.9026034468169124</v>
      </c>
    </row>
    <row r="2190" spans="1:3" x14ac:dyDescent="0.3">
      <c r="A2190" t="s">
        <v>73</v>
      </c>
      <c r="C2190">
        <f>VLOOKUP(B2181,[0]!all_data,21)</f>
        <v>2.8353218827848434</v>
      </c>
    </row>
    <row r="2191" spans="1:3" x14ac:dyDescent="0.3">
      <c r="A2191" t="s">
        <v>77</v>
      </c>
      <c r="C2191">
        <f>VLOOKUP(B2181,[0]!all_data,41)</f>
        <v>0</v>
      </c>
    </row>
    <row r="2192" spans="1:3" x14ac:dyDescent="0.3">
      <c r="A2192" t="s">
        <v>24</v>
      </c>
      <c r="C2192">
        <f>VLOOKUP(B2181,[0]!all_data,23)</f>
        <v>0.52049717890529024</v>
      </c>
    </row>
    <row r="2193" spans="1:3" x14ac:dyDescent="0.3">
      <c r="A2193" t="s">
        <v>25</v>
      </c>
      <c r="C2193">
        <f>VLOOKUP(B2181,[0]!all_data,24)</f>
        <v>0</v>
      </c>
    </row>
    <row r="2194" spans="1:3" x14ac:dyDescent="0.3">
      <c r="A2194" t="s">
        <v>23</v>
      </c>
      <c r="C2194">
        <f>VLOOKUP(B2181,[0]!all_data,25)</f>
        <v>0</v>
      </c>
    </row>
    <row r="2195" spans="1:3" x14ac:dyDescent="0.3">
      <c r="A2195" t="s">
        <v>125</v>
      </c>
      <c r="C2195">
        <f>VLOOKUP(B2181,[0]!all_data,19)</f>
        <v>6.0978989966184371E-3</v>
      </c>
    </row>
    <row r="2196" spans="1:3" x14ac:dyDescent="0.3">
      <c r="A2196" t="s">
        <v>108</v>
      </c>
      <c r="C2196">
        <f>VLOOKUP(B2181,[0]!all_data,26)</f>
        <v>3.7602736046699017E-2</v>
      </c>
    </row>
    <row r="2197" spans="1:3" x14ac:dyDescent="0.3">
      <c r="A2197" t="s">
        <v>109</v>
      </c>
      <c r="C2197">
        <f>VLOOKUP(B2181,[0]!all_data,27)</f>
        <v>2.5486519451675743E-3</v>
      </c>
    </row>
    <row r="2198" spans="1:3" x14ac:dyDescent="0.3">
      <c r="A2198" t="s">
        <v>11</v>
      </c>
      <c r="C2198">
        <f>VLOOKUP(B2181,[0]!all_data,28)</f>
        <v>0</v>
      </c>
    </row>
    <row r="2199" spans="1:3" x14ac:dyDescent="0.3">
      <c r="A2199" t="s">
        <v>54</v>
      </c>
      <c r="C2199">
        <f>VLOOKUP(B2181,[0]!all_data,29)</f>
        <v>0.193063045070235</v>
      </c>
    </row>
    <row r="2200" spans="1:3" x14ac:dyDescent="0.3">
      <c r="A2200" t="s">
        <v>55</v>
      </c>
      <c r="C2200">
        <f>VLOOKUP(B2181,[0]!all_data,30)</f>
        <v>9.476676845319574E-4</v>
      </c>
    </row>
    <row r="2201" spans="1:3" x14ac:dyDescent="0.3">
      <c r="A2201" t="s">
        <v>67</v>
      </c>
      <c r="C2201">
        <f>VLOOKUP(B2181,[0]!all_data,33)</f>
        <v>0</v>
      </c>
    </row>
    <row r="2202" spans="1:3" x14ac:dyDescent="0.3">
      <c r="A2202" t="s">
        <v>16</v>
      </c>
      <c r="C2202">
        <f>VLOOKUP(B2181,[0]!all_data,37)</f>
        <v>0</v>
      </c>
    </row>
    <row r="2203" spans="1:3" x14ac:dyDescent="0.3">
      <c r="A2203" t="s">
        <v>17</v>
      </c>
      <c r="C2203">
        <f>VLOOKUP(B2181,[0]!all_data,38)</f>
        <v>0</v>
      </c>
    </row>
    <row r="2204" spans="1:3" x14ac:dyDescent="0.3">
      <c r="A2204" t="s">
        <v>18</v>
      </c>
      <c r="C2204">
        <f>VLOOKUP(B2181,[0]!all_data,39)</f>
        <v>0</v>
      </c>
    </row>
    <row r="2205" spans="1:3" x14ac:dyDescent="0.3">
      <c r="A2205" t="s">
        <v>21</v>
      </c>
      <c r="B2205">
        <f>B2181+1</f>
        <v>92</v>
      </c>
      <c r="C2205" t="str">
        <f>CONCATENATE(VLOOKUP(B2205,[0]!all_data,2),"_",VLOOKUP(B2205,[0]!all_data,3),"_",VLOOKUP(B2205,[0]!all_data,4))</f>
        <v>A5_10_316276</v>
      </c>
    </row>
    <row r="2206" spans="1:3" x14ac:dyDescent="0.3">
      <c r="A2206" t="s">
        <v>22</v>
      </c>
    </row>
    <row r="2207" spans="1:3" x14ac:dyDescent="0.3">
      <c r="A2207" t="s">
        <v>0</v>
      </c>
      <c r="C2207">
        <f>VLOOKUP(B2205,[0]!all_data,13)</f>
        <v>7.69</v>
      </c>
    </row>
    <row r="2208" spans="1:3" x14ac:dyDescent="0.3">
      <c r="A2208" t="s">
        <v>57</v>
      </c>
      <c r="C2208">
        <f>VLOOKUP(B2205,[0]!all_data,14)</f>
        <v>10</v>
      </c>
    </row>
    <row r="2209" spans="1:3" x14ac:dyDescent="0.3">
      <c r="A2209" t="s">
        <v>2</v>
      </c>
      <c r="C2209">
        <f>VLOOKUP(B2205,[0]!all_data,15)</f>
        <v>0.69598503632171904</v>
      </c>
    </row>
    <row r="2210" spans="1:3" x14ac:dyDescent="0.3">
      <c r="A2210" t="s">
        <v>3</v>
      </c>
      <c r="C2210">
        <f>VLOOKUP(B2205,[0]!all_data,16)</f>
        <v>1.7903729091002095E-2</v>
      </c>
    </row>
    <row r="2211" spans="1:3" x14ac:dyDescent="0.3">
      <c r="A2211" t="s">
        <v>4</v>
      </c>
      <c r="C2211">
        <f>VLOOKUP(B2205,[0]!all_data,17)</f>
        <v>0.20571898786257972</v>
      </c>
    </row>
    <row r="2212" spans="1:3" x14ac:dyDescent="0.3">
      <c r="A2212" t="s">
        <v>5</v>
      </c>
      <c r="C2212">
        <f>VLOOKUP(B2205,[0]!all_data,18)</f>
        <v>2.145815659464045</v>
      </c>
    </row>
    <row r="2213" spans="1:3" x14ac:dyDescent="0.3">
      <c r="A2213" t="s">
        <v>7</v>
      </c>
      <c r="C2213">
        <f>VLOOKUP(B2205,[0]!all_data,20)</f>
        <v>0.84619073139085543</v>
      </c>
    </row>
    <row r="2214" spans="1:3" x14ac:dyDescent="0.3">
      <c r="A2214" t="s">
        <v>73</v>
      </c>
      <c r="C2214">
        <f>VLOOKUP(B2205,[0]!all_data,21)</f>
        <v>3.3106070538875052</v>
      </c>
    </row>
    <row r="2215" spans="1:3" x14ac:dyDescent="0.3">
      <c r="A2215" t="s">
        <v>77</v>
      </c>
      <c r="C2215">
        <f>VLOOKUP(B2205,[0]!all_data,41)</f>
        <v>0</v>
      </c>
    </row>
    <row r="2216" spans="1:3" x14ac:dyDescent="0.3">
      <c r="A2216" t="s">
        <v>24</v>
      </c>
      <c r="C2216">
        <f>VLOOKUP(B2205,[0]!all_data,23)</f>
        <v>0.64541650184255994</v>
      </c>
    </row>
    <row r="2217" spans="1:3" x14ac:dyDescent="0.3">
      <c r="A2217" t="s">
        <v>25</v>
      </c>
      <c r="C2217">
        <f>VLOOKUP(B2205,[0]!all_data,24)</f>
        <v>0</v>
      </c>
    </row>
    <row r="2218" spans="1:3" x14ac:dyDescent="0.3">
      <c r="A2218" t="s">
        <v>23</v>
      </c>
      <c r="C2218">
        <f>VLOOKUP(B2205,[0]!all_data,25)</f>
        <v>0</v>
      </c>
    </row>
    <row r="2219" spans="1:3" x14ac:dyDescent="0.3">
      <c r="A2219" t="s">
        <v>125</v>
      </c>
      <c r="C2219">
        <f>VLOOKUP(B2205,[0]!all_data,19)</f>
        <v>6.0978989966184371E-3</v>
      </c>
    </row>
    <row r="2220" spans="1:3" x14ac:dyDescent="0.3">
      <c r="A2220" t="s">
        <v>108</v>
      </c>
      <c r="C2220">
        <f>VLOOKUP(B2205,[0]!all_data,26)</f>
        <v>4.6555768438770212E-2</v>
      </c>
    </row>
    <row r="2221" spans="1:3" x14ac:dyDescent="0.3">
      <c r="A2221" t="s">
        <v>109</v>
      </c>
      <c r="C2221">
        <f>VLOOKUP(B2205,[0]!all_data,27)</f>
        <v>3.4588847827274217E-3</v>
      </c>
    </row>
    <row r="2222" spans="1:3" x14ac:dyDescent="0.3">
      <c r="A2222" t="s">
        <v>11</v>
      </c>
      <c r="C2222">
        <f>VLOOKUP(B2205,[0]!all_data,28)</f>
        <v>0</v>
      </c>
    </row>
    <row r="2223" spans="1:3" x14ac:dyDescent="0.3">
      <c r="A2223" t="s">
        <v>54</v>
      </c>
      <c r="C2223">
        <f>VLOOKUP(B2205,[0]!all_data,29)</f>
        <v>0.20637773783369948</v>
      </c>
    </row>
    <row r="2224" spans="1:3" x14ac:dyDescent="0.3">
      <c r="A2224" t="s">
        <v>55</v>
      </c>
      <c r="C2224">
        <f>VLOOKUP(B2205,[0]!all_data,30)</f>
        <v>1.2635569127092765E-3</v>
      </c>
    </row>
    <row r="2225" spans="1:3" x14ac:dyDescent="0.3">
      <c r="A2225" t="s">
        <v>67</v>
      </c>
      <c r="C2225">
        <f>VLOOKUP(B2205,[0]!all_data,33)</f>
        <v>0</v>
      </c>
    </row>
    <row r="2226" spans="1:3" x14ac:dyDescent="0.3">
      <c r="A2226" t="s">
        <v>16</v>
      </c>
      <c r="C2226">
        <f>VLOOKUP(B2205,[0]!all_data,37)</f>
        <v>0</v>
      </c>
    </row>
    <row r="2227" spans="1:3" x14ac:dyDescent="0.3">
      <c r="A2227" t="s">
        <v>17</v>
      </c>
      <c r="C2227">
        <f>VLOOKUP(B2205,[0]!all_data,38)</f>
        <v>0</v>
      </c>
    </row>
    <row r="2228" spans="1:3" x14ac:dyDescent="0.3">
      <c r="A2228" t="s">
        <v>18</v>
      </c>
      <c r="C2228">
        <f>VLOOKUP(B2205,[0]!all_data,39)</f>
        <v>0</v>
      </c>
    </row>
    <row r="2229" spans="1:3" x14ac:dyDescent="0.3">
      <c r="A2229" t="s">
        <v>21</v>
      </c>
      <c r="B2229">
        <f>B2205+1</f>
        <v>93</v>
      </c>
      <c r="C2229" t="str">
        <f>CONCATENATE(VLOOKUP(B2229,[0]!all_data,2),"_",VLOOKUP(B2229,[0]!all_data,3),"_",VLOOKUP(B2229,[0]!all_data,4))</f>
        <v>A5_11_316276</v>
      </c>
    </row>
    <row r="2230" spans="1:3" x14ac:dyDescent="0.3">
      <c r="A2230" t="s">
        <v>22</v>
      </c>
    </row>
    <row r="2231" spans="1:3" x14ac:dyDescent="0.3">
      <c r="A2231" t="s">
        <v>0</v>
      </c>
      <c r="C2231">
        <f>VLOOKUP(B2229,[0]!all_data,13)</f>
        <v>7.68</v>
      </c>
    </row>
    <row r="2232" spans="1:3" x14ac:dyDescent="0.3">
      <c r="A2232" t="s">
        <v>57</v>
      </c>
      <c r="C2232">
        <f>VLOOKUP(B2229,[0]!all_data,14)</f>
        <v>10</v>
      </c>
    </row>
    <row r="2233" spans="1:3" x14ac:dyDescent="0.3">
      <c r="A2233" t="s">
        <v>2</v>
      </c>
      <c r="C2233">
        <f>VLOOKUP(B2229,[0]!all_data,15)</f>
        <v>0.65248597155161159</v>
      </c>
    </row>
    <row r="2234" spans="1:3" x14ac:dyDescent="0.3">
      <c r="A2234" t="s">
        <v>3</v>
      </c>
      <c r="C2234">
        <f>VLOOKUP(B2229,[0]!all_data,16)</f>
        <v>1.7903729091002095E-2</v>
      </c>
    </row>
    <row r="2235" spans="1:3" x14ac:dyDescent="0.3">
      <c r="A2235" t="s">
        <v>4</v>
      </c>
      <c r="C2235">
        <f>VLOOKUP(B2229,[0]!all_data,17)</f>
        <v>0.152232051018309</v>
      </c>
    </row>
    <row r="2236" spans="1:3" x14ac:dyDescent="0.3">
      <c r="A2236" t="s">
        <v>5</v>
      </c>
      <c r="C2236">
        <f>VLOOKUP(B2229,[0]!all_data,18)</f>
        <v>1.6966914516692448</v>
      </c>
    </row>
    <row r="2237" spans="1:3" x14ac:dyDescent="0.3">
      <c r="A2237" t="s">
        <v>7</v>
      </c>
      <c r="C2237">
        <f>VLOOKUP(B2229,[0]!all_data,20)</f>
        <v>0.87439708910388392</v>
      </c>
    </row>
    <row r="2238" spans="1:3" x14ac:dyDescent="0.3">
      <c r="A2238" t="s">
        <v>73</v>
      </c>
      <c r="C2238">
        <f>VLOOKUP(B2229,[0]!all_data,21)</f>
        <v>2.8353218827848434</v>
      </c>
    </row>
    <row r="2239" spans="1:3" x14ac:dyDescent="0.3">
      <c r="A2239" t="s">
        <v>77</v>
      </c>
      <c r="C2239">
        <f>VLOOKUP(B2229,[0]!all_data,41)</f>
        <v>0</v>
      </c>
    </row>
    <row r="2240" spans="1:3" x14ac:dyDescent="0.3">
      <c r="A2240" t="s">
        <v>24</v>
      </c>
      <c r="C2240">
        <f>VLOOKUP(B2229,[0]!all_data,23)</f>
        <v>0.42680768670233804</v>
      </c>
    </row>
    <row r="2241" spans="1:3" x14ac:dyDescent="0.3">
      <c r="A2241" t="s">
        <v>25</v>
      </c>
      <c r="C2241">
        <f>VLOOKUP(B2229,[0]!all_data,24)</f>
        <v>0</v>
      </c>
    </row>
    <row r="2242" spans="1:3" x14ac:dyDescent="0.3">
      <c r="A2242" t="s">
        <v>23</v>
      </c>
      <c r="C2242">
        <f>VLOOKUP(B2229,[0]!all_data,25)</f>
        <v>0</v>
      </c>
    </row>
    <row r="2243" spans="1:3" x14ac:dyDescent="0.3">
      <c r="A2243" t="s">
        <v>125</v>
      </c>
      <c r="C2243">
        <f>VLOOKUP(B2229,[0]!all_data,19)</f>
        <v>6.6522534508564766E-3</v>
      </c>
    </row>
    <row r="2244" spans="1:3" x14ac:dyDescent="0.3">
      <c r="A2244" t="s">
        <v>108</v>
      </c>
      <c r="C2244">
        <f>VLOOKUP(B2229,[0]!all_data,26)</f>
        <v>4.8346374917184451E-2</v>
      </c>
    </row>
    <row r="2245" spans="1:3" x14ac:dyDescent="0.3">
      <c r="A2245" t="s">
        <v>109</v>
      </c>
      <c r="C2245">
        <f>VLOOKUP(B2229,[0]!all_data,27)</f>
        <v>3.276838215215452E-3</v>
      </c>
    </row>
    <row r="2246" spans="1:3" x14ac:dyDescent="0.3">
      <c r="A2246" t="s">
        <v>11</v>
      </c>
      <c r="C2246">
        <f>VLOOKUP(B2229,[0]!all_data,28)</f>
        <v>0</v>
      </c>
    </row>
    <row r="2247" spans="1:3" x14ac:dyDescent="0.3">
      <c r="A2247" t="s">
        <v>54</v>
      </c>
      <c r="C2247">
        <f>VLOOKUP(B2229,[0]!all_data,29)</f>
        <v>0.22801411357432924</v>
      </c>
    </row>
    <row r="2248" spans="1:3" x14ac:dyDescent="0.3">
      <c r="A2248" t="s">
        <v>55</v>
      </c>
      <c r="C2248">
        <f>VLOOKUP(B2229,[0]!all_data,30)</f>
        <v>9.476676845319574E-4</v>
      </c>
    </row>
    <row r="2249" spans="1:3" x14ac:dyDescent="0.3">
      <c r="A2249" t="s">
        <v>67</v>
      </c>
      <c r="C2249">
        <f>VLOOKUP(B2229,[0]!all_data,33)</f>
        <v>0</v>
      </c>
    </row>
    <row r="2250" spans="1:3" x14ac:dyDescent="0.3">
      <c r="A2250" t="s">
        <v>16</v>
      </c>
      <c r="C2250">
        <f>VLOOKUP(B2229,[0]!all_data,37)</f>
        <v>0</v>
      </c>
    </row>
    <row r="2251" spans="1:3" x14ac:dyDescent="0.3">
      <c r="A2251" t="s">
        <v>17</v>
      </c>
      <c r="C2251">
        <f>VLOOKUP(B2229,[0]!all_data,38)</f>
        <v>0</v>
      </c>
    </row>
    <row r="2252" spans="1:3" x14ac:dyDescent="0.3">
      <c r="A2252" t="s">
        <v>18</v>
      </c>
      <c r="C2252">
        <f>VLOOKUP(B2229,[0]!all_data,39)</f>
        <v>0</v>
      </c>
    </row>
    <row r="2253" spans="1:3" x14ac:dyDescent="0.3">
      <c r="A2253" t="s">
        <v>21</v>
      </c>
      <c r="B2253">
        <f>B2229+1</f>
        <v>94</v>
      </c>
      <c r="C2253" t="str">
        <f>CONCATENATE(VLOOKUP(B2253,[0]!all_data,2),"_",VLOOKUP(B2253,[0]!all_data,3),"_",VLOOKUP(B2253,[0]!all_data,4))</f>
        <v>A5_12_316276</v>
      </c>
    </row>
    <row r="2254" spans="1:3" x14ac:dyDescent="0.3">
      <c r="A2254" t="s">
        <v>22</v>
      </c>
    </row>
    <row r="2255" spans="1:3" x14ac:dyDescent="0.3">
      <c r="A2255" t="s">
        <v>0</v>
      </c>
      <c r="C2255">
        <f>VLOOKUP(B2253,[0]!all_data,13)</f>
        <v>7.68</v>
      </c>
    </row>
    <row r="2256" spans="1:3" x14ac:dyDescent="0.3">
      <c r="A2256" t="s">
        <v>57</v>
      </c>
      <c r="C2256">
        <f>VLOOKUP(B2253,[0]!all_data,14)</f>
        <v>10</v>
      </c>
    </row>
    <row r="2257" spans="1:3" x14ac:dyDescent="0.3">
      <c r="A2257" t="s">
        <v>2</v>
      </c>
      <c r="C2257">
        <f>VLOOKUP(B2253,[0]!all_data,15)</f>
        <v>0.7394841010918265</v>
      </c>
    </row>
    <row r="2258" spans="1:3" x14ac:dyDescent="0.3">
      <c r="A2258" t="s">
        <v>3</v>
      </c>
      <c r="C2258">
        <f>VLOOKUP(B2253,[0]!all_data,16)</f>
        <v>2.0461404675430971E-2</v>
      </c>
    </row>
    <row r="2259" spans="1:3" x14ac:dyDescent="0.3">
      <c r="A2259" t="s">
        <v>4</v>
      </c>
      <c r="C2259">
        <f>VLOOKUP(B2253,[0]!all_data,17)</f>
        <v>0.18514708907632174</v>
      </c>
    </row>
    <row r="2260" spans="1:3" x14ac:dyDescent="0.3">
      <c r="A2260" t="s">
        <v>5</v>
      </c>
      <c r="C2260">
        <f>VLOOKUP(B2253,[0]!all_data,18)</f>
        <v>1.9711562453216227</v>
      </c>
    </row>
    <row r="2261" spans="1:3" x14ac:dyDescent="0.3">
      <c r="A2261" t="s">
        <v>7</v>
      </c>
      <c r="C2261">
        <f>VLOOKUP(B2253,[0]!all_data,20)</f>
        <v>0.98722251995599797</v>
      </c>
    </row>
    <row r="2262" spans="1:3" x14ac:dyDescent="0.3">
      <c r="A2262" t="s">
        <v>73</v>
      </c>
      <c r="C2262">
        <f>VLOOKUP(B2253,[0]!all_data,21)</f>
        <v>3.2450504785629999</v>
      </c>
    </row>
    <row r="2263" spans="1:3" x14ac:dyDescent="0.3">
      <c r="A2263" t="s">
        <v>77</v>
      </c>
      <c r="C2263">
        <f>VLOOKUP(B2253,[0]!all_data,41)</f>
        <v>0</v>
      </c>
    </row>
    <row r="2264" spans="1:3" x14ac:dyDescent="0.3">
      <c r="A2264" t="s">
        <v>24</v>
      </c>
      <c r="C2264">
        <f>VLOOKUP(B2253,[0]!all_data,23)</f>
        <v>0.54131706606150187</v>
      </c>
    </row>
    <row r="2265" spans="1:3" x14ac:dyDescent="0.3">
      <c r="A2265" t="s">
        <v>25</v>
      </c>
      <c r="C2265">
        <f>VLOOKUP(B2253,[0]!all_data,24)</f>
        <v>0</v>
      </c>
    </row>
    <row r="2266" spans="1:3" x14ac:dyDescent="0.3">
      <c r="A2266" t="s">
        <v>23</v>
      </c>
      <c r="C2266">
        <f>VLOOKUP(B2253,[0]!all_data,25)</f>
        <v>0</v>
      </c>
    </row>
    <row r="2267" spans="1:3" x14ac:dyDescent="0.3">
      <c r="A2267" t="s">
        <v>125</v>
      </c>
      <c r="C2267">
        <f>VLOOKUP(B2253,[0]!all_data,19)</f>
        <v>6.0978989966184371E-3</v>
      </c>
    </row>
    <row r="2268" spans="1:3" x14ac:dyDescent="0.3">
      <c r="A2268" t="s">
        <v>108</v>
      </c>
      <c r="C2268">
        <f>VLOOKUP(B2253,[0]!all_data,26)</f>
        <v>5.0136981395598683E-2</v>
      </c>
    </row>
    <row r="2269" spans="1:3" x14ac:dyDescent="0.3">
      <c r="A2269" t="s">
        <v>109</v>
      </c>
      <c r="C2269">
        <f>VLOOKUP(B2253,[0]!all_data,27)</f>
        <v>3.6409313502393918E-3</v>
      </c>
    </row>
    <row r="2270" spans="1:3" x14ac:dyDescent="0.3">
      <c r="A2270" t="s">
        <v>11</v>
      </c>
      <c r="C2270">
        <f>VLOOKUP(B2253,[0]!all_data,28)</f>
        <v>0</v>
      </c>
    </row>
    <row r="2271" spans="1:3" x14ac:dyDescent="0.3">
      <c r="A2271" t="s">
        <v>54</v>
      </c>
      <c r="C2271">
        <f>VLOOKUP(B2253,[0]!all_data,29)</f>
        <v>0.17142666932960524</v>
      </c>
    </row>
    <row r="2272" spans="1:3" x14ac:dyDescent="0.3">
      <c r="A2272" t="s">
        <v>55</v>
      </c>
      <c r="C2272">
        <f>VLOOKUP(B2253,[0]!all_data,30)</f>
        <v>1.0529640939243973E-3</v>
      </c>
    </row>
    <row r="2273" spans="1:3" x14ac:dyDescent="0.3">
      <c r="A2273" t="s">
        <v>67</v>
      </c>
      <c r="C2273">
        <f>VLOOKUP(B2253,[0]!all_data,33)</f>
        <v>0</v>
      </c>
    </row>
    <row r="2274" spans="1:3" x14ac:dyDescent="0.3">
      <c r="A2274" t="s">
        <v>16</v>
      </c>
      <c r="C2274">
        <f>VLOOKUP(B2253,[0]!all_data,37)</f>
        <v>0</v>
      </c>
    </row>
    <row r="2275" spans="1:3" x14ac:dyDescent="0.3">
      <c r="A2275" t="s">
        <v>17</v>
      </c>
      <c r="C2275">
        <f>VLOOKUP(B2253,[0]!all_data,38)</f>
        <v>0</v>
      </c>
    </row>
    <row r="2276" spans="1:3" x14ac:dyDescent="0.3">
      <c r="A2276" t="s">
        <v>18</v>
      </c>
      <c r="C2276">
        <f>VLOOKUP(B2253,[0]!all_data,39)</f>
        <v>0</v>
      </c>
    </row>
    <row r="2277" spans="1:3" x14ac:dyDescent="0.3">
      <c r="A2277" t="s">
        <v>21</v>
      </c>
      <c r="B2277">
        <f>B2253+1</f>
        <v>95</v>
      </c>
      <c r="C2277" t="str">
        <f>CONCATENATE(VLOOKUP(B2277,[0]!all_data,2),"_",VLOOKUP(B2277,[0]!all_data,3),"_",VLOOKUP(B2277,[0]!all_data,4))</f>
        <v>A5_13_316276</v>
      </c>
    </row>
    <row r="2278" spans="1:3" x14ac:dyDescent="0.3">
      <c r="A2278" t="s">
        <v>22</v>
      </c>
    </row>
    <row r="2279" spans="1:3" x14ac:dyDescent="0.3">
      <c r="A2279" t="s">
        <v>0</v>
      </c>
      <c r="C2279">
        <f>VLOOKUP(B2277,[0]!all_data,13)</f>
        <v>7.49</v>
      </c>
    </row>
    <row r="2280" spans="1:3" x14ac:dyDescent="0.3">
      <c r="A2280" t="s">
        <v>57</v>
      </c>
      <c r="C2280">
        <f>VLOOKUP(B2277,[0]!all_data,14)</f>
        <v>10</v>
      </c>
    </row>
    <row r="2281" spans="1:3" x14ac:dyDescent="0.3">
      <c r="A2281" t="s">
        <v>2</v>
      </c>
      <c r="C2281">
        <f>VLOOKUP(B2277,[0]!all_data,15)</f>
        <v>0.69598503632171904</v>
      </c>
    </row>
    <row r="2282" spans="1:3" x14ac:dyDescent="0.3">
      <c r="A2282" t="s">
        <v>3</v>
      </c>
      <c r="C2282">
        <f>VLOOKUP(B2277,[0]!all_data,16)</f>
        <v>2.0461404675430971E-2</v>
      </c>
    </row>
    <row r="2283" spans="1:3" x14ac:dyDescent="0.3">
      <c r="A2283" t="s">
        <v>4</v>
      </c>
      <c r="C2283">
        <f>VLOOKUP(B2277,[0]!all_data,17)</f>
        <v>0.18514708907632174</v>
      </c>
    </row>
    <row r="2284" spans="1:3" x14ac:dyDescent="0.3">
      <c r="A2284" t="s">
        <v>5</v>
      </c>
      <c r="C2284">
        <f>VLOOKUP(B2277,[0]!all_data,18)</f>
        <v>1.9711562453216227</v>
      </c>
    </row>
    <row r="2285" spans="1:3" x14ac:dyDescent="0.3">
      <c r="A2285" t="s">
        <v>7</v>
      </c>
      <c r="C2285">
        <f>VLOOKUP(B2277,[0]!all_data,20)</f>
        <v>0.930809804529941</v>
      </c>
    </row>
    <row r="2286" spans="1:3" x14ac:dyDescent="0.3">
      <c r="A2286" t="s">
        <v>73</v>
      </c>
      <c r="C2286">
        <f>VLOOKUP(B2277,[0]!all_data,21)</f>
        <v>3.1958830470696213</v>
      </c>
    </row>
    <row r="2287" spans="1:3" x14ac:dyDescent="0.3">
      <c r="A2287" t="s">
        <v>77</v>
      </c>
      <c r="C2287">
        <f>VLOOKUP(B2277,[0]!all_data,41)</f>
        <v>0</v>
      </c>
    </row>
    <row r="2288" spans="1:3" x14ac:dyDescent="0.3">
      <c r="A2288" t="s">
        <v>24</v>
      </c>
      <c r="C2288">
        <f>VLOOKUP(B2277,[0]!all_data,23)</f>
        <v>0.52049717890529024</v>
      </c>
    </row>
    <row r="2289" spans="1:3" x14ac:dyDescent="0.3">
      <c r="A2289" t="s">
        <v>25</v>
      </c>
      <c r="C2289">
        <f>VLOOKUP(B2277,[0]!all_data,24)</f>
        <v>0</v>
      </c>
    </row>
    <row r="2290" spans="1:3" x14ac:dyDescent="0.3">
      <c r="A2290" t="s">
        <v>23</v>
      </c>
      <c r="C2290">
        <f>VLOOKUP(B2277,[0]!all_data,25)</f>
        <v>0</v>
      </c>
    </row>
    <row r="2291" spans="1:3" x14ac:dyDescent="0.3">
      <c r="A2291" t="s">
        <v>125</v>
      </c>
      <c r="C2291">
        <f>VLOOKUP(B2277,[0]!all_data,19)</f>
        <v>4.4348356339043177E-3</v>
      </c>
    </row>
    <row r="2292" spans="1:3" x14ac:dyDescent="0.3">
      <c r="A2292" t="s">
        <v>108</v>
      </c>
      <c r="C2292">
        <f>VLOOKUP(B2277,[0]!all_data,26)</f>
        <v>4.4765161960355973E-2</v>
      </c>
    </row>
    <row r="2293" spans="1:3" x14ac:dyDescent="0.3">
      <c r="A2293" t="s">
        <v>109</v>
      </c>
      <c r="C2293">
        <f>VLOOKUP(B2277,[0]!all_data,27)</f>
        <v>3.276838215215452E-3</v>
      </c>
    </row>
    <row r="2294" spans="1:3" x14ac:dyDescent="0.3">
      <c r="A2294" t="s">
        <v>11</v>
      </c>
      <c r="C2294">
        <f>VLOOKUP(B2277,[0]!all_data,28)</f>
        <v>0</v>
      </c>
    </row>
    <row r="2295" spans="1:3" x14ac:dyDescent="0.3">
      <c r="A2295" t="s">
        <v>54</v>
      </c>
      <c r="C2295">
        <f>VLOOKUP(B2277,[0]!all_data,29)</f>
        <v>0.17475534252047134</v>
      </c>
    </row>
    <row r="2296" spans="1:3" x14ac:dyDescent="0.3">
      <c r="A2296" t="s">
        <v>55</v>
      </c>
      <c r="C2296">
        <f>VLOOKUP(B2277,[0]!all_data,30)</f>
        <v>8.4237127513951779E-4</v>
      </c>
    </row>
    <row r="2297" spans="1:3" x14ac:dyDescent="0.3">
      <c r="A2297" t="s">
        <v>67</v>
      </c>
      <c r="C2297">
        <f>VLOOKUP(B2277,[0]!all_data,33)</f>
        <v>0</v>
      </c>
    </row>
    <row r="2298" spans="1:3" x14ac:dyDescent="0.3">
      <c r="A2298" t="s">
        <v>16</v>
      </c>
      <c r="C2298">
        <f>VLOOKUP(B2277,[0]!all_data,37)</f>
        <v>0</v>
      </c>
    </row>
    <row r="2299" spans="1:3" x14ac:dyDescent="0.3">
      <c r="A2299" t="s">
        <v>17</v>
      </c>
      <c r="C2299">
        <f>VLOOKUP(B2277,[0]!all_data,38)</f>
        <v>0</v>
      </c>
    </row>
    <row r="2300" spans="1:3" x14ac:dyDescent="0.3">
      <c r="A2300" t="s">
        <v>18</v>
      </c>
      <c r="C2300">
        <f>VLOOKUP(B2277,[0]!all_data,39)</f>
        <v>0</v>
      </c>
    </row>
    <row r="2301" spans="1:3" x14ac:dyDescent="0.3">
      <c r="A2301" t="s">
        <v>21</v>
      </c>
      <c r="B2301">
        <f>B2277+1</f>
        <v>96</v>
      </c>
      <c r="C2301" t="str">
        <f>CONCATENATE(VLOOKUP(B2301,[0]!all_data,2),"_",VLOOKUP(B2301,[0]!all_data,3),"_",VLOOKUP(B2301,[0]!all_data,4))</f>
        <v>A5_14_316276</v>
      </c>
    </row>
    <row r="2302" spans="1:3" x14ac:dyDescent="0.3">
      <c r="A2302" t="s">
        <v>22</v>
      </c>
    </row>
    <row r="2303" spans="1:3" x14ac:dyDescent="0.3">
      <c r="A2303" t="s">
        <v>0</v>
      </c>
      <c r="C2303">
        <f>VLOOKUP(B2301,[0]!all_data,13)</f>
        <v>7.74</v>
      </c>
    </row>
    <row r="2304" spans="1:3" x14ac:dyDescent="0.3">
      <c r="A2304" t="s">
        <v>57</v>
      </c>
      <c r="C2304">
        <f>VLOOKUP(B2301,[0]!all_data,14)</f>
        <v>10</v>
      </c>
    </row>
    <row r="2305" spans="1:3" x14ac:dyDescent="0.3">
      <c r="A2305" t="s">
        <v>2</v>
      </c>
      <c r="C2305">
        <f>VLOOKUP(B2301,[0]!all_data,15)</f>
        <v>0.40454130236199926</v>
      </c>
    </row>
    <row r="2306" spans="1:3" x14ac:dyDescent="0.3">
      <c r="A2306" t="s">
        <v>3</v>
      </c>
      <c r="C2306">
        <f>VLOOKUP(B2301,[0]!all_data,16)</f>
        <v>1.5346053506573226E-2</v>
      </c>
    </row>
    <row r="2307" spans="1:3" x14ac:dyDescent="0.3">
      <c r="A2307" t="s">
        <v>4</v>
      </c>
      <c r="C2307">
        <f>VLOOKUP(B2301,[0]!all_data,17)</f>
        <v>0.10285949393128986</v>
      </c>
    </row>
    <row r="2308" spans="1:3" x14ac:dyDescent="0.3">
      <c r="A2308" t="s">
        <v>5</v>
      </c>
      <c r="C2308">
        <f>VLOOKUP(B2301,[0]!all_data,18)</f>
        <v>1.3723239682618893</v>
      </c>
    </row>
    <row r="2309" spans="1:3" x14ac:dyDescent="0.3">
      <c r="A2309" t="s">
        <v>7</v>
      </c>
      <c r="C2309">
        <f>VLOOKUP(B2301,[0]!all_data,20)</f>
        <v>0.62053986968662733</v>
      </c>
    </row>
    <row r="2310" spans="1:3" x14ac:dyDescent="0.3">
      <c r="A2310" t="s">
        <v>73</v>
      </c>
      <c r="C2310">
        <f>VLOOKUP(B2301,[0]!all_data,21)</f>
        <v>2.4419824308378133</v>
      </c>
    </row>
    <row r="2311" spans="1:3" x14ac:dyDescent="0.3">
      <c r="A2311" t="s">
        <v>77</v>
      </c>
      <c r="C2311">
        <f>VLOOKUP(B2301,[0]!all_data,41)</f>
        <v>0</v>
      </c>
    </row>
    <row r="2312" spans="1:3" x14ac:dyDescent="0.3">
      <c r="A2312" t="s">
        <v>24</v>
      </c>
      <c r="C2312">
        <f>VLOOKUP(B2301,[0]!all_data,23)</f>
        <v>0.22901875871832772</v>
      </c>
    </row>
    <row r="2313" spans="1:3" x14ac:dyDescent="0.3">
      <c r="A2313" t="s">
        <v>25</v>
      </c>
      <c r="C2313">
        <f>VLOOKUP(B2301,[0]!all_data,24)</f>
        <v>0</v>
      </c>
    </row>
    <row r="2314" spans="1:3" x14ac:dyDescent="0.3">
      <c r="A2314" t="s">
        <v>23</v>
      </c>
      <c r="C2314">
        <f>VLOOKUP(B2301,[0]!all_data,25)</f>
        <v>0</v>
      </c>
    </row>
    <row r="2315" spans="1:3" x14ac:dyDescent="0.3">
      <c r="A2315" t="s">
        <v>125</v>
      </c>
      <c r="C2315">
        <f>VLOOKUP(B2301,[0]!all_data,19)</f>
        <v>3.3261267254282383E-3</v>
      </c>
    </row>
    <row r="2316" spans="1:3" x14ac:dyDescent="0.3">
      <c r="A2316" t="s">
        <v>108</v>
      </c>
      <c r="C2316">
        <f>VLOOKUP(B2301,[0]!all_data,26)</f>
        <v>2.9545006893834939E-2</v>
      </c>
    </row>
    <row r="2317" spans="1:3" x14ac:dyDescent="0.3">
      <c r="A2317" t="s">
        <v>109</v>
      </c>
      <c r="C2317">
        <f>VLOOKUP(B2301,[0]!all_data,27)</f>
        <v>2.5486519451675743E-3</v>
      </c>
    </row>
    <row r="2318" spans="1:3" x14ac:dyDescent="0.3">
      <c r="A2318" t="s">
        <v>11</v>
      </c>
      <c r="C2318">
        <f>VLOOKUP(B2301,[0]!all_data,28)</f>
        <v>0</v>
      </c>
    </row>
    <row r="2319" spans="1:3" x14ac:dyDescent="0.3">
      <c r="A2319" t="s">
        <v>54</v>
      </c>
      <c r="C2319">
        <f>VLOOKUP(B2301,[0]!all_data,29)</f>
        <v>0.20304906464283334</v>
      </c>
    </row>
    <row r="2320" spans="1:3" x14ac:dyDescent="0.3">
      <c r="A2320" t="s">
        <v>55</v>
      </c>
      <c r="C2320">
        <f>VLOOKUP(B2301,[0]!all_data,30)</f>
        <v>8.4237127513951779E-4</v>
      </c>
    </row>
    <row r="2321" spans="1:3" x14ac:dyDescent="0.3">
      <c r="A2321" t="s">
        <v>67</v>
      </c>
      <c r="C2321">
        <f>VLOOKUP(B2301,[0]!all_data,33)</f>
        <v>0</v>
      </c>
    </row>
    <row r="2322" spans="1:3" x14ac:dyDescent="0.3">
      <c r="A2322" t="s">
        <v>16</v>
      </c>
      <c r="C2322">
        <f>VLOOKUP(B2301,[0]!all_data,37)</f>
        <v>0</v>
      </c>
    </row>
    <row r="2323" spans="1:3" x14ac:dyDescent="0.3">
      <c r="A2323" t="s">
        <v>17</v>
      </c>
      <c r="C2323">
        <f>VLOOKUP(B2301,[0]!all_data,38)</f>
        <v>0</v>
      </c>
    </row>
    <row r="2324" spans="1:3" x14ac:dyDescent="0.3">
      <c r="A2324" t="s">
        <v>18</v>
      </c>
      <c r="C2324">
        <f>VLOOKUP(B2301,[0]!all_data,39)</f>
        <v>0</v>
      </c>
    </row>
    <row r="2325" spans="1:3" x14ac:dyDescent="0.3">
      <c r="A2325" t="s">
        <v>21</v>
      </c>
      <c r="B2325">
        <f>B2301+1</f>
        <v>97</v>
      </c>
      <c r="C2325" t="str">
        <f>CONCATENATE(VLOOKUP(B2325,[0]!all_data,2),"_",VLOOKUP(B2325,[0]!all_data,3),"_",VLOOKUP(B2325,[0]!all_data,4))</f>
        <v>A5_15_316276</v>
      </c>
    </row>
    <row r="2326" spans="1:3" x14ac:dyDescent="0.3">
      <c r="A2326" t="s">
        <v>22</v>
      </c>
    </row>
    <row r="2327" spans="1:3" x14ac:dyDescent="0.3">
      <c r="A2327" t="s">
        <v>0</v>
      </c>
      <c r="C2327">
        <f>VLOOKUP(B2325,[0]!all_data,13)</f>
        <v>7.84</v>
      </c>
    </row>
    <row r="2328" spans="1:3" x14ac:dyDescent="0.3">
      <c r="A2328" t="s">
        <v>57</v>
      </c>
      <c r="C2328">
        <f>VLOOKUP(B2325,[0]!all_data,14)</f>
        <v>10</v>
      </c>
    </row>
    <row r="2329" spans="1:3" x14ac:dyDescent="0.3">
      <c r="A2329" t="s">
        <v>2</v>
      </c>
      <c r="C2329">
        <f>VLOOKUP(B2325,[0]!all_data,15)</f>
        <v>0.37844186349993469</v>
      </c>
    </row>
    <row r="2330" spans="1:3" x14ac:dyDescent="0.3">
      <c r="A2330" t="s">
        <v>3</v>
      </c>
      <c r="C2330">
        <f>VLOOKUP(B2325,[0]!all_data,16)</f>
        <v>1.5346053506573226E-2</v>
      </c>
    </row>
    <row r="2331" spans="1:3" x14ac:dyDescent="0.3">
      <c r="A2331" t="s">
        <v>4</v>
      </c>
      <c r="C2331">
        <f>VLOOKUP(B2325,[0]!all_data,17)</f>
        <v>0.12343139271754783</v>
      </c>
    </row>
    <row r="2332" spans="1:3" x14ac:dyDescent="0.3">
      <c r="A2332" t="s">
        <v>5</v>
      </c>
      <c r="C2332">
        <f>VLOOKUP(B2325,[0]!all_data,18)</f>
        <v>1.3224212785069114</v>
      </c>
    </row>
    <row r="2333" spans="1:3" x14ac:dyDescent="0.3">
      <c r="A2333" t="s">
        <v>7</v>
      </c>
      <c r="C2333">
        <f>VLOOKUP(B2325,[0]!all_data,20)</f>
        <v>0.50771443883451328</v>
      </c>
    </row>
    <row r="2334" spans="1:3" x14ac:dyDescent="0.3">
      <c r="A2334" t="s">
        <v>73</v>
      </c>
      <c r="C2334">
        <f>VLOOKUP(B2325,[0]!all_data,21)</f>
        <v>2.4747607185000655</v>
      </c>
    </row>
    <row r="2335" spans="1:3" x14ac:dyDescent="0.3">
      <c r="A2335" t="s">
        <v>77</v>
      </c>
      <c r="C2335">
        <f>VLOOKUP(B2325,[0]!all_data,41)</f>
        <v>0</v>
      </c>
    </row>
    <row r="2336" spans="1:3" x14ac:dyDescent="0.3">
      <c r="A2336" t="s">
        <v>24</v>
      </c>
      <c r="C2336">
        <f>VLOOKUP(B2325,[0]!all_data,23)</f>
        <v>0.19778892798401029</v>
      </c>
    </row>
    <row r="2337" spans="1:3" x14ac:dyDescent="0.3">
      <c r="A2337" t="s">
        <v>25</v>
      </c>
      <c r="C2337">
        <f>VLOOKUP(B2325,[0]!all_data,24)</f>
        <v>0</v>
      </c>
    </row>
    <row r="2338" spans="1:3" x14ac:dyDescent="0.3">
      <c r="A2338" t="s">
        <v>23</v>
      </c>
      <c r="C2338">
        <f>VLOOKUP(B2325,[0]!all_data,25)</f>
        <v>0</v>
      </c>
    </row>
    <row r="2339" spans="1:3" x14ac:dyDescent="0.3">
      <c r="A2339" t="s">
        <v>125</v>
      </c>
      <c r="C2339">
        <f>VLOOKUP(B2325,[0]!all_data,19)</f>
        <v>3.3261267254282383E-3</v>
      </c>
    </row>
    <row r="2340" spans="1:3" x14ac:dyDescent="0.3">
      <c r="A2340" t="s">
        <v>108</v>
      </c>
      <c r="C2340">
        <f>VLOOKUP(B2325,[0]!all_data,26)</f>
        <v>2.6859097176213584E-2</v>
      </c>
    </row>
    <row r="2341" spans="1:3" x14ac:dyDescent="0.3">
      <c r="A2341" t="s">
        <v>109</v>
      </c>
      <c r="C2341">
        <f>VLOOKUP(B2325,[0]!all_data,27)</f>
        <v>2.5486519451675743E-3</v>
      </c>
    </row>
    <row r="2342" spans="1:3" x14ac:dyDescent="0.3">
      <c r="A2342" t="s">
        <v>11</v>
      </c>
      <c r="C2342">
        <f>VLOOKUP(B2325,[0]!all_data,28)</f>
        <v>0</v>
      </c>
    </row>
    <row r="2343" spans="1:3" x14ac:dyDescent="0.3">
      <c r="A2343" t="s">
        <v>54</v>
      </c>
      <c r="C2343">
        <f>VLOOKUP(B2325,[0]!all_data,29)</f>
        <v>0.19472738166566805</v>
      </c>
    </row>
    <row r="2344" spans="1:3" x14ac:dyDescent="0.3">
      <c r="A2344" t="s">
        <v>55</v>
      </c>
      <c r="C2344">
        <f>VLOOKUP(B2325,[0]!all_data,30)</f>
        <v>7.3707486574707808E-4</v>
      </c>
    </row>
    <row r="2345" spans="1:3" x14ac:dyDescent="0.3">
      <c r="A2345" t="s">
        <v>67</v>
      </c>
      <c r="C2345">
        <f>VLOOKUP(B2325,[0]!all_data,33)</f>
        <v>0</v>
      </c>
    </row>
    <row r="2346" spans="1:3" x14ac:dyDescent="0.3">
      <c r="A2346" t="s">
        <v>16</v>
      </c>
      <c r="C2346">
        <f>VLOOKUP(B2325,[0]!all_data,37)</f>
        <v>0</v>
      </c>
    </row>
    <row r="2347" spans="1:3" x14ac:dyDescent="0.3">
      <c r="A2347" t="s">
        <v>17</v>
      </c>
      <c r="C2347">
        <f>VLOOKUP(B2325,[0]!all_data,38)</f>
        <v>0</v>
      </c>
    </row>
    <row r="2348" spans="1:3" x14ac:dyDescent="0.3">
      <c r="A2348" t="s">
        <v>18</v>
      </c>
      <c r="C2348">
        <f>VLOOKUP(B2325,[0]!all_data,39)</f>
        <v>0</v>
      </c>
    </row>
    <row r="2349" spans="1:3" x14ac:dyDescent="0.3">
      <c r="A2349" t="s">
        <v>21</v>
      </c>
      <c r="B2349">
        <f>B2325+1</f>
        <v>98</v>
      </c>
      <c r="C2349" t="str">
        <f>CONCATENATE(VLOOKUP(B2349,[0]!all_data,2),"_",VLOOKUP(B2349,[0]!all_data,3),"_",VLOOKUP(B2349,[0]!all_data,4))</f>
        <v>A5_16_316276</v>
      </c>
    </row>
    <row r="2350" spans="1:3" x14ac:dyDescent="0.3">
      <c r="A2350" t="s">
        <v>22</v>
      </c>
    </row>
    <row r="2351" spans="1:3" x14ac:dyDescent="0.3">
      <c r="A2351" t="s">
        <v>0</v>
      </c>
      <c r="C2351">
        <f>VLOOKUP(B2349,[0]!all_data,13)</f>
        <v>8</v>
      </c>
    </row>
    <row r="2352" spans="1:3" x14ac:dyDescent="0.3">
      <c r="A2352" t="s">
        <v>57</v>
      </c>
      <c r="C2352">
        <f>VLOOKUP(B2349,[0]!all_data,14)</f>
        <v>10</v>
      </c>
    </row>
    <row r="2353" spans="1:3" x14ac:dyDescent="0.3">
      <c r="A2353" t="s">
        <v>2</v>
      </c>
      <c r="C2353">
        <f>VLOOKUP(B2349,[0]!all_data,15)</f>
        <v>0.3436426116838488</v>
      </c>
    </row>
    <row r="2354" spans="1:3" x14ac:dyDescent="0.3">
      <c r="A2354" t="s">
        <v>3</v>
      </c>
      <c r="C2354">
        <f>VLOOKUP(B2349,[0]!all_data,16)</f>
        <v>1.5346053506573226E-2</v>
      </c>
    </row>
    <row r="2355" spans="1:3" x14ac:dyDescent="0.3">
      <c r="A2355" t="s">
        <v>4</v>
      </c>
      <c r="C2355">
        <f>VLOOKUP(B2349,[0]!all_data,17)</f>
        <v>0.10697387368854146</v>
      </c>
    </row>
    <row r="2356" spans="1:3" x14ac:dyDescent="0.3">
      <c r="A2356" t="s">
        <v>5</v>
      </c>
      <c r="C2356">
        <f>VLOOKUP(B2349,[0]!all_data,18)</f>
        <v>1.0729078297320225</v>
      </c>
    </row>
    <row r="2357" spans="1:3" x14ac:dyDescent="0.3">
      <c r="A2357" t="s">
        <v>7</v>
      </c>
      <c r="C2357">
        <f>VLOOKUP(B2349,[0]!all_data,20)</f>
        <v>0.33847629255634215</v>
      </c>
    </row>
    <row r="2358" spans="1:3" x14ac:dyDescent="0.3">
      <c r="A2358" t="s">
        <v>73</v>
      </c>
      <c r="C2358">
        <f>VLOOKUP(B2349,[0]!all_data,21)</f>
        <v>2.2617018486954241</v>
      </c>
    </row>
    <row r="2359" spans="1:3" x14ac:dyDescent="0.3">
      <c r="A2359" t="s">
        <v>77</v>
      </c>
      <c r="C2359">
        <f>VLOOKUP(B2349,[0]!all_data,41)</f>
        <v>0</v>
      </c>
    </row>
    <row r="2360" spans="1:3" x14ac:dyDescent="0.3">
      <c r="A2360" t="s">
        <v>24</v>
      </c>
      <c r="C2360">
        <f>VLOOKUP(B2349,[0]!all_data,23)</f>
        <v>0.10409943578105806</v>
      </c>
    </row>
    <row r="2361" spans="1:3" x14ac:dyDescent="0.3">
      <c r="A2361" t="s">
        <v>25</v>
      </c>
      <c r="C2361">
        <f>VLOOKUP(B2349,[0]!all_data,24)</f>
        <v>0</v>
      </c>
    </row>
    <row r="2362" spans="1:3" x14ac:dyDescent="0.3">
      <c r="A2362" t="s">
        <v>23</v>
      </c>
      <c r="C2362">
        <f>VLOOKUP(B2349,[0]!all_data,25)</f>
        <v>0</v>
      </c>
    </row>
    <row r="2363" spans="1:3" x14ac:dyDescent="0.3">
      <c r="A2363" t="s">
        <v>125</v>
      </c>
      <c r="C2363">
        <f>VLOOKUP(B2349,[0]!all_data,19)</f>
        <v>3.8804811796662787E-3</v>
      </c>
    </row>
    <row r="2364" spans="1:3" x14ac:dyDescent="0.3">
      <c r="A2364" t="s">
        <v>108</v>
      </c>
      <c r="C2364">
        <f>VLOOKUP(B2349,[0]!all_data,26)</f>
        <v>2.3277884219385106E-2</v>
      </c>
    </row>
    <row r="2365" spans="1:3" x14ac:dyDescent="0.3">
      <c r="A2365" t="s">
        <v>109</v>
      </c>
      <c r="C2365">
        <f>VLOOKUP(B2349,[0]!all_data,27)</f>
        <v>2.184558810143635E-3</v>
      </c>
    </row>
    <row r="2366" spans="1:3" x14ac:dyDescent="0.3">
      <c r="A2366" t="s">
        <v>11</v>
      </c>
      <c r="C2366">
        <f>VLOOKUP(B2349,[0]!all_data,28)</f>
        <v>0</v>
      </c>
    </row>
    <row r="2367" spans="1:3" x14ac:dyDescent="0.3">
      <c r="A2367" t="s">
        <v>54</v>
      </c>
      <c r="C2367">
        <f>VLOOKUP(B2349,[0]!all_data,29)</f>
        <v>0.18807003528393582</v>
      </c>
    </row>
    <row r="2368" spans="1:3" x14ac:dyDescent="0.3">
      <c r="A2368" t="s">
        <v>55</v>
      </c>
      <c r="C2368">
        <f>VLOOKUP(B2349,[0]!all_data,30)</f>
        <v>9.476676845319574E-4</v>
      </c>
    </row>
    <row r="2369" spans="1:3" x14ac:dyDescent="0.3">
      <c r="A2369" t="s">
        <v>67</v>
      </c>
      <c r="C2369">
        <f>VLOOKUP(B2349,[0]!all_data,33)</f>
        <v>0</v>
      </c>
    </row>
    <row r="2370" spans="1:3" x14ac:dyDescent="0.3">
      <c r="A2370" t="s">
        <v>16</v>
      </c>
      <c r="C2370">
        <f>VLOOKUP(B2349,[0]!all_data,37)</f>
        <v>0</v>
      </c>
    </row>
    <row r="2371" spans="1:3" x14ac:dyDescent="0.3">
      <c r="A2371" t="s">
        <v>17</v>
      </c>
      <c r="C2371">
        <f>VLOOKUP(B2349,[0]!all_data,38)</f>
        <v>0</v>
      </c>
    </row>
    <row r="2372" spans="1:3" x14ac:dyDescent="0.3">
      <c r="A2372" t="s">
        <v>18</v>
      </c>
      <c r="C2372">
        <f>VLOOKUP(B2349,[0]!all_data,39)</f>
        <v>0</v>
      </c>
    </row>
    <row r="2373" spans="1:3" x14ac:dyDescent="0.3">
      <c r="A2373" t="s">
        <v>21</v>
      </c>
      <c r="B2373">
        <f>B2349+1</f>
        <v>99</v>
      </c>
      <c r="C2373" t="str">
        <f>CONCATENATE(VLOOKUP(B2373,[0]!all_data,2),"_",VLOOKUP(B2373,[0]!all_data,3),"_",VLOOKUP(B2373,[0]!all_data,4))</f>
        <v>A5_17_316276</v>
      </c>
    </row>
    <row r="2374" spans="1:3" x14ac:dyDescent="0.3">
      <c r="A2374" t="s">
        <v>22</v>
      </c>
    </row>
    <row r="2375" spans="1:3" x14ac:dyDescent="0.3">
      <c r="A2375" t="s">
        <v>0</v>
      </c>
      <c r="C2375">
        <f>VLOOKUP(B2373,[0]!all_data,13)</f>
        <v>7.73</v>
      </c>
    </row>
    <row r="2376" spans="1:3" x14ac:dyDescent="0.3">
      <c r="A2376" t="s">
        <v>57</v>
      </c>
      <c r="C2376">
        <f>VLOOKUP(B2373,[0]!all_data,14)</f>
        <v>10</v>
      </c>
    </row>
    <row r="2377" spans="1:3" x14ac:dyDescent="0.3">
      <c r="A2377" t="s">
        <v>2</v>
      </c>
      <c r="C2377">
        <f>VLOOKUP(B2373,[0]!all_data,15)</f>
        <v>0.31319326634477357</v>
      </c>
    </row>
    <row r="2378" spans="1:3" x14ac:dyDescent="0.3">
      <c r="A2378" t="s">
        <v>3</v>
      </c>
      <c r="C2378">
        <f>VLOOKUP(B2373,[0]!all_data,16)</f>
        <v>1.5346053506573226E-2</v>
      </c>
    </row>
    <row r="2379" spans="1:3" x14ac:dyDescent="0.3">
      <c r="A2379" t="s">
        <v>4</v>
      </c>
      <c r="C2379">
        <f>VLOOKUP(B2373,[0]!all_data,17)</f>
        <v>9.4630734416786669E-2</v>
      </c>
    </row>
    <row r="2380" spans="1:3" x14ac:dyDescent="0.3">
      <c r="A2380" t="s">
        <v>5</v>
      </c>
      <c r="C2380">
        <f>VLOOKUP(B2373,[0]!all_data,18)</f>
        <v>1.0729078297320225</v>
      </c>
    </row>
    <row r="2381" spans="1:3" x14ac:dyDescent="0.3">
      <c r="A2381" t="s">
        <v>7</v>
      </c>
      <c r="C2381">
        <f>VLOOKUP(B2373,[0]!all_data,20)</f>
        <v>0.31026993484331367</v>
      </c>
    </row>
    <row r="2382" spans="1:3" x14ac:dyDescent="0.3">
      <c r="A2382" t="s">
        <v>73</v>
      </c>
      <c r="C2382">
        <f>VLOOKUP(B2373,[0]!all_data,21)</f>
        <v>2.2289235610331719</v>
      </c>
    </row>
    <row r="2383" spans="1:3" x14ac:dyDescent="0.3">
      <c r="A2383" t="s">
        <v>77</v>
      </c>
      <c r="C2383">
        <f>VLOOKUP(B2373,[0]!all_data,41)</f>
        <v>0</v>
      </c>
    </row>
    <row r="2384" spans="1:3" x14ac:dyDescent="0.3">
      <c r="A2384" t="s">
        <v>24</v>
      </c>
      <c r="C2384">
        <f>VLOOKUP(B2373,[0]!all_data,23)</f>
        <v>7.2869605046740643E-2</v>
      </c>
    </row>
    <row r="2385" spans="1:3" x14ac:dyDescent="0.3">
      <c r="A2385" t="s">
        <v>25</v>
      </c>
      <c r="C2385">
        <f>VLOOKUP(B2373,[0]!all_data,24)</f>
        <v>0</v>
      </c>
    </row>
    <row r="2386" spans="1:3" x14ac:dyDescent="0.3">
      <c r="A2386" t="s">
        <v>23</v>
      </c>
      <c r="C2386">
        <f>VLOOKUP(B2373,[0]!all_data,25)</f>
        <v>0</v>
      </c>
    </row>
    <row r="2387" spans="1:3" x14ac:dyDescent="0.3">
      <c r="A2387" t="s">
        <v>125</v>
      </c>
      <c r="C2387">
        <f>VLOOKUP(B2373,[0]!all_data,19)</f>
        <v>3.3261267254282383E-3</v>
      </c>
    </row>
    <row r="2388" spans="1:3" x14ac:dyDescent="0.3">
      <c r="A2388" t="s">
        <v>108</v>
      </c>
      <c r="C2388">
        <f>VLOOKUP(B2373,[0]!all_data,26)</f>
        <v>2.6859097176213584E-2</v>
      </c>
    </row>
    <row r="2389" spans="1:3" x14ac:dyDescent="0.3">
      <c r="A2389" t="s">
        <v>109</v>
      </c>
      <c r="C2389">
        <f>VLOOKUP(B2373,[0]!all_data,27)</f>
        <v>2.184558810143635E-3</v>
      </c>
    </row>
    <row r="2390" spans="1:3" x14ac:dyDescent="0.3">
      <c r="A2390" t="s">
        <v>11</v>
      </c>
      <c r="C2390">
        <f>VLOOKUP(B2373,[0]!all_data,28)</f>
        <v>0</v>
      </c>
    </row>
    <row r="2391" spans="1:3" x14ac:dyDescent="0.3">
      <c r="A2391" t="s">
        <v>54</v>
      </c>
      <c r="C2391">
        <f>VLOOKUP(B2373,[0]!all_data,29)</f>
        <v>0.19972039145196724</v>
      </c>
    </row>
    <row r="2392" spans="1:3" x14ac:dyDescent="0.3">
      <c r="A2392" t="s">
        <v>55</v>
      </c>
      <c r="C2392">
        <f>VLOOKUP(B2373,[0]!all_data,30)</f>
        <v>8.4237127513951779E-4</v>
      </c>
    </row>
    <row r="2393" spans="1:3" x14ac:dyDescent="0.3">
      <c r="A2393" t="s">
        <v>67</v>
      </c>
      <c r="C2393">
        <f>VLOOKUP(B2373,[0]!all_data,33)</f>
        <v>0</v>
      </c>
    </row>
    <row r="2394" spans="1:3" x14ac:dyDescent="0.3">
      <c r="A2394" t="s">
        <v>16</v>
      </c>
      <c r="C2394">
        <f>VLOOKUP(B2373,[0]!all_data,37)</f>
        <v>0</v>
      </c>
    </row>
    <row r="2395" spans="1:3" x14ac:dyDescent="0.3">
      <c r="A2395" t="s">
        <v>17</v>
      </c>
      <c r="C2395">
        <f>VLOOKUP(B2373,[0]!all_data,38)</f>
        <v>0</v>
      </c>
    </row>
    <row r="2396" spans="1:3" x14ac:dyDescent="0.3">
      <c r="A2396" t="s">
        <v>18</v>
      </c>
      <c r="C2396">
        <f>VLOOKUP(B2373,[0]!all_data,39)</f>
        <v>0</v>
      </c>
    </row>
    <row r="2397" spans="1:3" x14ac:dyDescent="0.3">
      <c r="A2397" t="s">
        <v>21</v>
      </c>
      <c r="B2397">
        <f>B2373+1</f>
        <v>100</v>
      </c>
      <c r="C2397" t="str">
        <f>CONCATENATE(VLOOKUP(B2397,[0]!all_data,2),"_",VLOOKUP(B2397,[0]!all_data,3),"_",VLOOKUP(B2397,[0]!all_data,4))</f>
        <v>A5_18_316276</v>
      </c>
    </row>
    <row r="2398" spans="1:3" x14ac:dyDescent="0.3">
      <c r="A2398" t="s">
        <v>22</v>
      </c>
    </row>
    <row r="2399" spans="1:3" x14ac:dyDescent="0.3">
      <c r="A2399" t="s">
        <v>0</v>
      </c>
      <c r="C2399">
        <f>VLOOKUP(B2397,[0]!all_data,13)</f>
        <v>7.58</v>
      </c>
    </row>
    <row r="2400" spans="1:3" x14ac:dyDescent="0.3">
      <c r="A2400" t="s">
        <v>57</v>
      </c>
      <c r="C2400">
        <f>VLOOKUP(B2397,[0]!all_data,14)</f>
        <v>10</v>
      </c>
    </row>
    <row r="2401" spans="1:3" x14ac:dyDescent="0.3">
      <c r="A2401" t="s">
        <v>2</v>
      </c>
      <c r="C2401">
        <f>VLOOKUP(B2397,[0]!all_data,15)</f>
        <v>0.28709382748270912</v>
      </c>
    </row>
    <row r="2402" spans="1:3" x14ac:dyDescent="0.3">
      <c r="A2402" t="s">
        <v>3</v>
      </c>
      <c r="C2402">
        <f>VLOOKUP(B2397,[0]!all_data,16)</f>
        <v>1.5346053506573226E-2</v>
      </c>
    </row>
    <row r="2403" spans="1:3" x14ac:dyDescent="0.3">
      <c r="A2403" t="s">
        <v>4</v>
      </c>
      <c r="C2403">
        <f>VLOOKUP(B2397,[0]!all_data,17)</f>
        <v>9.0516354659535087E-2</v>
      </c>
    </row>
    <row r="2404" spans="1:3" x14ac:dyDescent="0.3">
      <c r="A2404" t="s">
        <v>5</v>
      </c>
      <c r="C2404">
        <f>VLOOKUP(B2397,[0]!all_data,18)</f>
        <v>0.97310245022206687</v>
      </c>
    </row>
    <row r="2405" spans="1:3" x14ac:dyDescent="0.3">
      <c r="A2405" t="s">
        <v>7</v>
      </c>
      <c r="C2405">
        <f>VLOOKUP(B2397,[0]!all_data,20)</f>
        <v>0.31026993484331367</v>
      </c>
    </row>
    <row r="2406" spans="1:3" x14ac:dyDescent="0.3">
      <c r="A2406" t="s">
        <v>73</v>
      </c>
      <c r="C2406">
        <f>VLOOKUP(B2397,[0]!all_data,21)</f>
        <v>2.1469778418775403</v>
      </c>
    </row>
    <row r="2407" spans="1:3" x14ac:dyDescent="0.3">
      <c r="A2407" t="s">
        <v>77</v>
      </c>
      <c r="C2407">
        <f>VLOOKUP(B2397,[0]!all_data,41)</f>
        <v>0</v>
      </c>
    </row>
    <row r="2408" spans="1:3" x14ac:dyDescent="0.3">
      <c r="A2408" t="s">
        <v>24</v>
      </c>
      <c r="C2408">
        <f>VLOOKUP(B2397,[0]!all_data,23)</f>
        <v>6.2459661468634832E-2</v>
      </c>
    </row>
    <row r="2409" spans="1:3" x14ac:dyDescent="0.3">
      <c r="A2409" t="s">
        <v>25</v>
      </c>
      <c r="C2409">
        <f>VLOOKUP(B2397,[0]!all_data,24)</f>
        <v>0</v>
      </c>
    </row>
    <row r="2410" spans="1:3" x14ac:dyDescent="0.3">
      <c r="A2410" t="s">
        <v>23</v>
      </c>
      <c r="C2410">
        <f>VLOOKUP(B2397,[0]!all_data,25)</f>
        <v>0</v>
      </c>
    </row>
    <row r="2411" spans="1:3" x14ac:dyDescent="0.3">
      <c r="A2411" t="s">
        <v>125</v>
      </c>
      <c r="C2411">
        <f>VLOOKUP(B2397,[0]!all_data,19)</f>
        <v>3.8804811796662787E-3</v>
      </c>
    </row>
    <row r="2412" spans="1:3" x14ac:dyDescent="0.3">
      <c r="A2412" t="s">
        <v>108</v>
      </c>
      <c r="C2412">
        <f>VLOOKUP(B2397,[0]!all_data,26)</f>
        <v>3.4916826329077659E-2</v>
      </c>
    </row>
    <row r="2413" spans="1:3" x14ac:dyDescent="0.3">
      <c r="A2413" t="s">
        <v>109</v>
      </c>
      <c r="C2413">
        <f>VLOOKUP(B2397,[0]!all_data,27)</f>
        <v>2.3666053776556046E-3</v>
      </c>
    </row>
    <row r="2414" spans="1:3" x14ac:dyDescent="0.3">
      <c r="A2414" t="s">
        <v>11</v>
      </c>
      <c r="C2414">
        <f>VLOOKUP(B2397,[0]!all_data,28)</f>
        <v>0</v>
      </c>
    </row>
    <row r="2415" spans="1:3" x14ac:dyDescent="0.3">
      <c r="A2415" t="s">
        <v>54</v>
      </c>
      <c r="C2415">
        <f>VLOOKUP(B2397,[0]!all_data,29)</f>
        <v>0.20637773783369948</v>
      </c>
    </row>
    <row r="2416" spans="1:3" x14ac:dyDescent="0.3">
      <c r="A2416" t="s">
        <v>55</v>
      </c>
      <c r="C2416">
        <f>VLOOKUP(B2397,[0]!all_data,30)</f>
        <v>1.2635569127092765E-3</v>
      </c>
    </row>
    <row r="2417" spans="1:3" x14ac:dyDescent="0.3">
      <c r="A2417" t="s">
        <v>67</v>
      </c>
      <c r="C2417">
        <f>VLOOKUP(B2397,[0]!all_data,33)</f>
        <v>0</v>
      </c>
    </row>
    <row r="2418" spans="1:3" x14ac:dyDescent="0.3">
      <c r="A2418" t="s">
        <v>16</v>
      </c>
      <c r="C2418">
        <f>VLOOKUP(B2397,[0]!all_data,37)</f>
        <v>0</v>
      </c>
    </row>
    <row r="2419" spans="1:3" x14ac:dyDescent="0.3">
      <c r="A2419" t="s">
        <v>17</v>
      </c>
      <c r="C2419">
        <f>VLOOKUP(B2397,[0]!all_data,38)</f>
        <v>0</v>
      </c>
    </row>
    <row r="2420" spans="1:3" x14ac:dyDescent="0.3">
      <c r="A2420" t="s">
        <v>18</v>
      </c>
      <c r="C2420">
        <f>VLOOKUP(B2397,[0]!all_data,39)</f>
        <v>0</v>
      </c>
    </row>
    <row r="2421" spans="1:3" x14ac:dyDescent="0.3">
      <c r="A2421" t="s">
        <v>21</v>
      </c>
      <c r="B2421">
        <f>B2397+1</f>
        <v>101</v>
      </c>
      <c r="C2421" t="str">
        <f>CONCATENATE(VLOOKUP(B2421,[0]!all_data,2),"_",VLOOKUP(B2421,[0]!all_data,3),"_",VLOOKUP(B2421,[0]!all_data,4))</f>
        <v>A6_1_315814</v>
      </c>
    </row>
    <row r="2422" spans="1:3" x14ac:dyDescent="0.3">
      <c r="A2422" t="s">
        <v>22</v>
      </c>
    </row>
    <row r="2423" spans="1:3" x14ac:dyDescent="0.3">
      <c r="A2423" t="s">
        <v>0</v>
      </c>
      <c r="C2423">
        <f>VLOOKUP(B2421,[0]!all_data,13)</f>
        <v>7.18</v>
      </c>
    </row>
    <row r="2424" spans="1:3" x14ac:dyDescent="0.3">
      <c r="A2424" t="s">
        <v>57</v>
      </c>
      <c r="C2424">
        <f>VLOOKUP(B2421,[0]!all_data,14)</f>
        <v>10</v>
      </c>
    </row>
    <row r="2425" spans="1:3" x14ac:dyDescent="0.3">
      <c r="A2425" t="s">
        <v>2</v>
      </c>
      <c r="C2425">
        <f>VLOOKUP(B2421,[0]!all_data,15)</f>
        <v>0.34799251816085952</v>
      </c>
    </row>
    <row r="2426" spans="1:3" x14ac:dyDescent="0.3">
      <c r="A2426" t="s">
        <v>3</v>
      </c>
      <c r="C2426">
        <f>VLOOKUP(B2421,[0]!all_data,16)</f>
        <v>2.3019080259859839E-2</v>
      </c>
    </row>
    <row r="2427" spans="1:3" x14ac:dyDescent="0.3">
      <c r="A2427" t="s">
        <v>4</v>
      </c>
      <c r="C2427">
        <f>VLOOKUP(B2421,[0]!all_data,17)</f>
        <v>0.2262908866488377</v>
      </c>
    </row>
    <row r="2428" spans="1:3" x14ac:dyDescent="0.3">
      <c r="A2428" t="s">
        <v>5</v>
      </c>
      <c r="C2428">
        <f>VLOOKUP(B2421,[0]!all_data,18)</f>
        <v>2.3454264184839562</v>
      </c>
    </row>
    <row r="2429" spans="1:3" x14ac:dyDescent="0.3">
      <c r="A2429" t="s">
        <v>7</v>
      </c>
      <c r="C2429">
        <f>VLOOKUP(B2421,[0]!all_data,20)</f>
        <v>0.39488900798239918</v>
      </c>
    </row>
    <row r="2430" spans="1:3" x14ac:dyDescent="0.3">
      <c r="A2430" t="s">
        <v>73</v>
      </c>
      <c r="C2430">
        <f>VLOOKUP(B2421,[0]!all_data,21)</f>
        <v>4.539792841221975</v>
      </c>
    </row>
    <row r="2431" spans="1:3" x14ac:dyDescent="0.3">
      <c r="A2431" t="s">
        <v>77</v>
      </c>
      <c r="C2431">
        <f>VLOOKUP(B2421,[0]!all_data,41)</f>
        <v>0</v>
      </c>
    </row>
    <row r="2432" spans="1:3" x14ac:dyDescent="0.3">
      <c r="A2432" t="s">
        <v>24</v>
      </c>
      <c r="C2432">
        <f>VLOOKUP(B2421,[0]!all_data,23)</f>
        <v>0.26024858945264512</v>
      </c>
    </row>
    <row r="2433" spans="1:3" x14ac:dyDescent="0.3">
      <c r="A2433" t="s">
        <v>25</v>
      </c>
      <c r="C2433">
        <f>VLOOKUP(B2421,[0]!all_data,24)</f>
        <v>6.4511966969872919E-3</v>
      </c>
    </row>
    <row r="2434" spans="1:3" x14ac:dyDescent="0.3">
      <c r="A2434" t="s">
        <v>23</v>
      </c>
      <c r="C2434">
        <f>VLOOKUP(B2421,[0]!all_data,25)</f>
        <v>0</v>
      </c>
    </row>
    <row r="2435" spans="1:3" x14ac:dyDescent="0.3">
      <c r="A2435" t="s">
        <v>125</v>
      </c>
      <c r="C2435">
        <f>VLOOKUP(B2421,[0]!all_data,19)</f>
        <v>1.1641443538998835E-2</v>
      </c>
    </row>
    <row r="2436" spans="1:3" x14ac:dyDescent="0.3">
      <c r="A2436" t="s">
        <v>108</v>
      </c>
      <c r="C2436">
        <f>VLOOKUP(B2421,[0]!all_data,26)</f>
        <v>0.12534245348899672</v>
      </c>
    </row>
    <row r="2437" spans="1:3" x14ac:dyDescent="0.3">
      <c r="A2437" t="s">
        <v>109</v>
      </c>
      <c r="C2437">
        <f>VLOOKUP(B2421,[0]!all_data,27)</f>
        <v>1.0194607780670297E-2</v>
      </c>
    </row>
    <row r="2438" spans="1:3" x14ac:dyDescent="0.3">
      <c r="A2438" t="s">
        <v>11</v>
      </c>
      <c r="C2438">
        <f>VLOOKUP(B2421,[0]!all_data,28)</f>
        <v>0</v>
      </c>
    </row>
    <row r="2439" spans="1:3" x14ac:dyDescent="0.3">
      <c r="A2439" t="s">
        <v>54</v>
      </c>
      <c r="C2439">
        <f>VLOOKUP(B2421,[0]!all_data,29)</f>
        <v>0.16809799613873908</v>
      </c>
    </row>
    <row r="2440" spans="1:3" x14ac:dyDescent="0.3">
      <c r="A2440" t="s">
        <v>55</v>
      </c>
      <c r="C2440">
        <f>VLOOKUP(B2421,[0]!all_data,30)</f>
        <v>1.2635569127092765E-3</v>
      </c>
    </row>
    <row r="2441" spans="1:3" x14ac:dyDescent="0.3">
      <c r="A2441" t="s">
        <v>67</v>
      </c>
      <c r="C2441">
        <f>VLOOKUP(B2421,[0]!all_data,33)</f>
        <v>0</v>
      </c>
    </row>
    <row r="2442" spans="1:3" x14ac:dyDescent="0.3">
      <c r="A2442" t="s">
        <v>16</v>
      </c>
      <c r="C2442">
        <f>VLOOKUP(B2421,[0]!all_data,37)</f>
        <v>0</v>
      </c>
    </row>
    <row r="2443" spans="1:3" x14ac:dyDescent="0.3">
      <c r="A2443" t="s">
        <v>17</v>
      </c>
      <c r="C2443">
        <f>VLOOKUP(B2421,[0]!all_data,38)</f>
        <v>0</v>
      </c>
    </row>
    <row r="2444" spans="1:3" x14ac:dyDescent="0.3">
      <c r="A2444" t="s">
        <v>18</v>
      </c>
      <c r="C2444">
        <f>VLOOKUP(B2421,[0]!all_data,39)</f>
        <v>0</v>
      </c>
    </row>
    <row r="2445" spans="1:3" x14ac:dyDescent="0.3">
      <c r="A2445" t="s">
        <v>21</v>
      </c>
      <c r="B2445">
        <f>B2421+1</f>
        <v>102</v>
      </c>
      <c r="C2445" t="str">
        <f>CONCATENATE(VLOOKUP(B2445,[0]!all_data,2),"_",VLOOKUP(B2445,[0]!all_data,3),"_",VLOOKUP(B2445,[0]!all_data,4))</f>
        <v>A6_2_315814</v>
      </c>
    </row>
    <row r="2446" spans="1:3" x14ac:dyDescent="0.3">
      <c r="A2446" t="s">
        <v>22</v>
      </c>
    </row>
    <row r="2447" spans="1:3" x14ac:dyDescent="0.3">
      <c r="A2447" t="s">
        <v>0</v>
      </c>
      <c r="C2447">
        <f>VLOOKUP(B2445,[0]!all_data,13)</f>
        <v>7.32</v>
      </c>
    </row>
    <row r="2448" spans="1:3" x14ac:dyDescent="0.3">
      <c r="A2448" t="s">
        <v>57</v>
      </c>
      <c r="C2448">
        <f>VLOOKUP(B2445,[0]!all_data,14)</f>
        <v>10</v>
      </c>
    </row>
    <row r="2449" spans="1:3" x14ac:dyDescent="0.3">
      <c r="A2449" t="s">
        <v>2</v>
      </c>
      <c r="C2449">
        <f>VLOOKUP(B2445,[0]!all_data,15)</f>
        <v>0.35669233111488097</v>
      </c>
    </row>
    <row r="2450" spans="1:3" x14ac:dyDescent="0.3">
      <c r="A2450" t="s">
        <v>3</v>
      </c>
      <c r="C2450">
        <f>VLOOKUP(B2445,[0]!all_data,16)</f>
        <v>3.3249782597575328E-2</v>
      </c>
    </row>
    <row r="2451" spans="1:3" x14ac:dyDescent="0.3">
      <c r="A2451" t="s">
        <v>4</v>
      </c>
      <c r="C2451">
        <f>VLOOKUP(B2445,[0]!all_data,17)</f>
        <v>0.2262908866488377</v>
      </c>
    </row>
    <row r="2452" spans="1:3" x14ac:dyDescent="0.3">
      <c r="A2452" t="s">
        <v>5</v>
      </c>
      <c r="C2452">
        <f>VLOOKUP(B2445,[0]!all_data,18)</f>
        <v>2.2456210389740003</v>
      </c>
    </row>
    <row r="2453" spans="1:3" x14ac:dyDescent="0.3">
      <c r="A2453" t="s">
        <v>7</v>
      </c>
      <c r="C2453">
        <f>VLOOKUP(B2445,[0]!all_data,20)</f>
        <v>0.33847629255634215</v>
      </c>
    </row>
    <row r="2454" spans="1:3" x14ac:dyDescent="0.3">
      <c r="A2454" t="s">
        <v>73</v>
      </c>
      <c r="C2454">
        <f>VLOOKUP(B2445,[0]!all_data,21)</f>
        <v>4.1956208207683234</v>
      </c>
    </row>
    <row r="2455" spans="1:3" x14ac:dyDescent="0.3">
      <c r="A2455" t="s">
        <v>77</v>
      </c>
      <c r="C2455">
        <f>VLOOKUP(B2445,[0]!all_data,41)</f>
        <v>0</v>
      </c>
    </row>
    <row r="2456" spans="1:3" x14ac:dyDescent="0.3">
      <c r="A2456" t="s">
        <v>24</v>
      </c>
      <c r="C2456">
        <f>VLOOKUP(B2445,[0]!all_data,23)</f>
        <v>0.41639774312423222</v>
      </c>
    </row>
    <row r="2457" spans="1:3" x14ac:dyDescent="0.3">
      <c r="A2457" t="s">
        <v>25</v>
      </c>
      <c r="C2457">
        <f>VLOOKUP(B2445,[0]!all_data,24)</f>
        <v>3.2255983484936459E-3</v>
      </c>
    </row>
    <row r="2458" spans="1:3" x14ac:dyDescent="0.3">
      <c r="A2458" t="s">
        <v>23</v>
      </c>
      <c r="C2458">
        <f>VLOOKUP(B2445,[0]!all_data,25)</f>
        <v>0</v>
      </c>
    </row>
    <row r="2459" spans="1:3" x14ac:dyDescent="0.3">
      <c r="A2459" t="s">
        <v>125</v>
      </c>
      <c r="C2459">
        <f>VLOOKUP(B2445,[0]!all_data,19)</f>
        <v>2.0511114806807472E-2</v>
      </c>
    </row>
    <row r="2460" spans="1:3" x14ac:dyDescent="0.3">
      <c r="A2460" t="s">
        <v>108</v>
      </c>
      <c r="C2460">
        <f>VLOOKUP(B2445,[0]!all_data,26)</f>
        <v>0.17010761544935268</v>
      </c>
    </row>
    <row r="2461" spans="1:3" x14ac:dyDescent="0.3">
      <c r="A2461" t="s">
        <v>109</v>
      </c>
      <c r="C2461">
        <f>VLOOKUP(B2445,[0]!all_data,27)</f>
        <v>6.7357229979428737E-3</v>
      </c>
    </row>
    <row r="2462" spans="1:3" x14ac:dyDescent="0.3">
      <c r="A2462" t="s">
        <v>11</v>
      </c>
      <c r="C2462">
        <f>VLOOKUP(B2445,[0]!all_data,28)</f>
        <v>0</v>
      </c>
    </row>
    <row r="2463" spans="1:3" x14ac:dyDescent="0.3">
      <c r="A2463" t="s">
        <v>54</v>
      </c>
      <c r="C2463">
        <f>VLOOKUP(B2445,[0]!all_data,29)</f>
        <v>0.20970641102456558</v>
      </c>
    </row>
    <row r="2464" spans="1:3" x14ac:dyDescent="0.3">
      <c r="A2464" t="s">
        <v>55</v>
      </c>
      <c r="C2464">
        <f>VLOOKUP(B2445,[0]!all_data,30)</f>
        <v>1.7900389596714754E-3</v>
      </c>
    </row>
    <row r="2465" spans="1:3" x14ac:dyDescent="0.3">
      <c r="A2465" t="s">
        <v>67</v>
      </c>
      <c r="C2465">
        <f>VLOOKUP(B2445,[0]!all_data,33)</f>
        <v>0</v>
      </c>
    </row>
    <row r="2466" spans="1:3" x14ac:dyDescent="0.3">
      <c r="A2466" t="s">
        <v>16</v>
      </c>
      <c r="C2466">
        <f>VLOOKUP(B2445,[0]!all_data,37)</f>
        <v>0</v>
      </c>
    </row>
    <row r="2467" spans="1:3" x14ac:dyDescent="0.3">
      <c r="A2467" t="s">
        <v>17</v>
      </c>
      <c r="C2467">
        <f>VLOOKUP(B2445,[0]!all_data,38)</f>
        <v>0</v>
      </c>
    </row>
    <row r="2468" spans="1:3" x14ac:dyDescent="0.3">
      <c r="A2468" t="s">
        <v>18</v>
      </c>
      <c r="C2468">
        <f>VLOOKUP(B2445,[0]!all_data,39)</f>
        <v>0</v>
      </c>
    </row>
    <row r="2469" spans="1:3" x14ac:dyDescent="0.3">
      <c r="A2469" t="s">
        <v>21</v>
      </c>
      <c r="B2469">
        <f>B2445+1</f>
        <v>103</v>
      </c>
      <c r="C2469" t="str">
        <f>CONCATENATE(VLOOKUP(B2469,[0]!all_data,2),"_",VLOOKUP(B2469,[0]!all_data,3),"_",VLOOKUP(B2469,[0]!all_data,4))</f>
        <v>A6_3_315814</v>
      </c>
    </row>
    <row r="2470" spans="1:3" x14ac:dyDescent="0.3">
      <c r="A2470" t="s">
        <v>22</v>
      </c>
    </row>
    <row r="2471" spans="1:3" x14ac:dyDescent="0.3">
      <c r="A2471" t="s">
        <v>0</v>
      </c>
      <c r="C2471">
        <f>VLOOKUP(B2469,[0]!all_data,13)</f>
        <v>7.27</v>
      </c>
    </row>
    <row r="2472" spans="1:3" x14ac:dyDescent="0.3">
      <c r="A2472" t="s">
        <v>57</v>
      </c>
      <c r="C2472">
        <f>VLOOKUP(B2469,[0]!all_data,14)</f>
        <v>10</v>
      </c>
    </row>
    <row r="2473" spans="1:3" x14ac:dyDescent="0.3">
      <c r="A2473" t="s">
        <v>2</v>
      </c>
      <c r="C2473">
        <f>VLOOKUP(B2469,[0]!all_data,15)</f>
        <v>0.47848971247118183</v>
      </c>
    </row>
    <row r="2474" spans="1:3" x14ac:dyDescent="0.3">
      <c r="A2474" t="s">
        <v>3</v>
      </c>
      <c r="C2474">
        <f>VLOOKUP(B2469,[0]!all_data,16)</f>
        <v>1.5346053506573226E-2</v>
      </c>
    </row>
    <row r="2475" spans="1:3" x14ac:dyDescent="0.3">
      <c r="A2475" t="s">
        <v>4</v>
      </c>
      <c r="C2475">
        <f>VLOOKUP(B2469,[0]!all_data,17)</f>
        <v>0.20571898786257972</v>
      </c>
    </row>
    <row r="2476" spans="1:3" x14ac:dyDescent="0.3">
      <c r="A2476" t="s">
        <v>5</v>
      </c>
      <c r="C2476">
        <f>VLOOKUP(B2469,[0]!all_data,18)</f>
        <v>2.2456210389740003</v>
      </c>
    </row>
    <row r="2477" spans="1:3" x14ac:dyDescent="0.3">
      <c r="A2477" t="s">
        <v>7</v>
      </c>
      <c r="C2477">
        <f>VLOOKUP(B2469,[0]!all_data,20)</f>
        <v>0.4513017234084562</v>
      </c>
    </row>
    <row r="2478" spans="1:3" x14ac:dyDescent="0.3">
      <c r="A2478" t="s">
        <v>73</v>
      </c>
      <c r="C2478">
        <f>VLOOKUP(B2469,[0]!all_data,21)</f>
        <v>4.1300642454438181</v>
      </c>
    </row>
    <row r="2479" spans="1:3" x14ac:dyDescent="0.3">
      <c r="A2479" t="s">
        <v>77</v>
      </c>
      <c r="C2479">
        <f>VLOOKUP(B2469,[0]!all_data,41)</f>
        <v>0</v>
      </c>
    </row>
    <row r="2480" spans="1:3" x14ac:dyDescent="0.3">
      <c r="A2480" t="s">
        <v>24</v>
      </c>
      <c r="C2480">
        <f>VLOOKUP(B2469,[0]!all_data,23)</f>
        <v>0.4372176302804438</v>
      </c>
    </row>
    <row r="2481" spans="1:3" x14ac:dyDescent="0.3">
      <c r="A2481" t="s">
        <v>25</v>
      </c>
      <c r="C2481">
        <f>VLOOKUP(B2469,[0]!all_data,24)</f>
        <v>3.2255983484936459E-3</v>
      </c>
    </row>
    <row r="2482" spans="1:3" x14ac:dyDescent="0.3">
      <c r="A2482" t="s">
        <v>23</v>
      </c>
      <c r="C2482">
        <f>VLOOKUP(B2469,[0]!all_data,25)</f>
        <v>0</v>
      </c>
    </row>
    <row r="2483" spans="1:3" x14ac:dyDescent="0.3">
      <c r="A2483" t="s">
        <v>125</v>
      </c>
      <c r="C2483">
        <f>VLOOKUP(B2469,[0]!all_data,19)</f>
        <v>8.315316813570596E-3</v>
      </c>
    </row>
    <row r="2484" spans="1:3" x14ac:dyDescent="0.3">
      <c r="A2484" t="s">
        <v>108</v>
      </c>
      <c r="C2484">
        <f>VLOOKUP(B2469,[0]!all_data,26)</f>
        <v>0.12176124053216823</v>
      </c>
    </row>
    <row r="2485" spans="1:3" x14ac:dyDescent="0.3">
      <c r="A2485" t="s">
        <v>109</v>
      </c>
      <c r="C2485">
        <f>VLOOKUP(B2469,[0]!all_data,27)</f>
        <v>5.461397025359087E-3</v>
      </c>
    </row>
    <row r="2486" spans="1:3" x14ac:dyDescent="0.3">
      <c r="A2486" t="s">
        <v>11</v>
      </c>
      <c r="C2486">
        <f>VLOOKUP(B2469,[0]!all_data,28)</f>
        <v>0</v>
      </c>
    </row>
    <row r="2487" spans="1:3" x14ac:dyDescent="0.3">
      <c r="A2487" t="s">
        <v>54</v>
      </c>
      <c r="C2487">
        <f>VLOOKUP(B2469,[0]!all_data,29)</f>
        <v>0.22468544038346314</v>
      </c>
    </row>
    <row r="2488" spans="1:3" x14ac:dyDescent="0.3">
      <c r="A2488" t="s">
        <v>55</v>
      </c>
      <c r="C2488">
        <f>VLOOKUP(B2469,[0]!all_data,30)</f>
        <v>1.8953353690639148E-3</v>
      </c>
    </row>
    <row r="2489" spans="1:3" x14ac:dyDescent="0.3">
      <c r="A2489" t="s">
        <v>67</v>
      </c>
      <c r="C2489">
        <f>VLOOKUP(B2469,[0]!all_data,33)</f>
        <v>0</v>
      </c>
    </row>
    <row r="2490" spans="1:3" x14ac:dyDescent="0.3">
      <c r="A2490" t="s">
        <v>16</v>
      </c>
      <c r="C2490">
        <f>VLOOKUP(B2469,[0]!all_data,37)</f>
        <v>0</v>
      </c>
    </row>
    <row r="2491" spans="1:3" x14ac:dyDescent="0.3">
      <c r="A2491" t="s">
        <v>17</v>
      </c>
      <c r="C2491">
        <f>VLOOKUP(B2469,[0]!all_data,38)</f>
        <v>0</v>
      </c>
    </row>
    <row r="2492" spans="1:3" x14ac:dyDescent="0.3">
      <c r="A2492" t="s">
        <v>18</v>
      </c>
      <c r="C2492">
        <f>VLOOKUP(B2469,[0]!all_data,39)</f>
        <v>0</v>
      </c>
    </row>
    <row r="2493" spans="1:3" x14ac:dyDescent="0.3">
      <c r="A2493" t="s">
        <v>21</v>
      </c>
      <c r="B2493">
        <f>B2469+1</f>
        <v>104</v>
      </c>
      <c r="C2493" t="str">
        <f>CONCATENATE(VLOOKUP(B2493,[0]!all_data,2),"_",VLOOKUP(B2493,[0]!all_data,3),"_",VLOOKUP(B2493,[0]!all_data,4))</f>
        <v>A6_4_315814</v>
      </c>
    </row>
    <row r="2494" spans="1:3" x14ac:dyDescent="0.3">
      <c r="A2494" t="s">
        <v>22</v>
      </c>
    </row>
    <row r="2495" spans="1:3" x14ac:dyDescent="0.3">
      <c r="A2495" t="s">
        <v>0</v>
      </c>
      <c r="C2495">
        <f>VLOOKUP(B2493,[0]!all_data,13)</f>
        <v>7.33</v>
      </c>
    </row>
    <row r="2496" spans="1:3" x14ac:dyDescent="0.3">
      <c r="A2496" t="s">
        <v>57</v>
      </c>
      <c r="C2496">
        <f>VLOOKUP(B2493,[0]!all_data,14)</f>
        <v>10</v>
      </c>
    </row>
    <row r="2497" spans="1:3" x14ac:dyDescent="0.3">
      <c r="A2497" t="s">
        <v>2</v>
      </c>
      <c r="C2497">
        <f>VLOOKUP(B2493,[0]!all_data,15)</f>
        <v>0.52198877724128934</v>
      </c>
    </row>
    <row r="2498" spans="1:3" x14ac:dyDescent="0.3">
      <c r="A2498" t="s">
        <v>3</v>
      </c>
      <c r="C2498">
        <f>VLOOKUP(B2493,[0]!all_data,16)</f>
        <v>2.0461404675430971E-2</v>
      </c>
    </row>
    <row r="2499" spans="1:3" x14ac:dyDescent="0.3">
      <c r="A2499" t="s">
        <v>4</v>
      </c>
      <c r="C2499">
        <f>VLOOKUP(B2493,[0]!all_data,17)</f>
        <v>0.14400329150380581</v>
      </c>
    </row>
    <row r="2500" spans="1:3" x14ac:dyDescent="0.3">
      <c r="A2500" t="s">
        <v>5</v>
      </c>
      <c r="C2500">
        <f>VLOOKUP(B2493,[0]!all_data,18)</f>
        <v>2.2456210389740003</v>
      </c>
    </row>
    <row r="2501" spans="1:3" x14ac:dyDescent="0.3">
      <c r="A2501" t="s">
        <v>7</v>
      </c>
      <c r="C2501">
        <f>VLOOKUP(B2493,[0]!all_data,20)</f>
        <v>0.53592079654754177</v>
      </c>
    </row>
    <row r="2502" spans="1:3" x14ac:dyDescent="0.3">
      <c r="A2502" t="s">
        <v>73</v>
      </c>
      <c r="C2502">
        <f>VLOOKUP(B2493,[0]!all_data,21)</f>
        <v>4.0317293824570601</v>
      </c>
    </row>
    <row r="2503" spans="1:3" x14ac:dyDescent="0.3">
      <c r="A2503" t="s">
        <v>77</v>
      </c>
      <c r="C2503">
        <f>VLOOKUP(B2493,[0]!all_data,41)</f>
        <v>0</v>
      </c>
    </row>
    <row r="2504" spans="1:3" x14ac:dyDescent="0.3">
      <c r="A2504" t="s">
        <v>24</v>
      </c>
      <c r="C2504">
        <f>VLOOKUP(B2493,[0]!all_data,23)</f>
        <v>0.39557785596802059</v>
      </c>
    </row>
    <row r="2505" spans="1:3" x14ac:dyDescent="0.3">
      <c r="A2505" t="s">
        <v>25</v>
      </c>
      <c r="C2505">
        <f>VLOOKUP(B2493,[0]!all_data,24)</f>
        <v>0</v>
      </c>
    </row>
    <row r="2506" spans="1:3" x14ac:dyDescent="0.3">
      <c r="A2506" t="s">
        <v>23</v>
      </c>
      <c r="C2506">
        <f>VLOOKUP(B2493,[0]!all_data,25)</f>
        <v>0</v>
      </c>
    </row>
    <row r="2507" spans="1:3" x14ac:dyDescent="0.3">
      <c r="A2507" t="s">
        <v>125</v>
      </c>
      <c r="C2507">
        <f>VLOOKUP(B2493,[0]!all_data,19)</f>
        <v>5.5435445423803976E-3</v>
      </c>
    </row>
    <row r="2508" spans="1:3" x14ac:dyDescent="0.3">
      <c r="A2508" t="s">
        <v>108</v>
      </c>
      <c r="C2508">
        <f>VLOOKUP(B2493,[0]!all_data,26)</f>
        <v>8.0577291528640752E-2</v>
      </c>
    </row>
    <row r="2509" spans="1:3" x14ac:dyDescent="0.3">
      <c r="A2509" t="s">
        <v>109</v>
      </c>
      <c r="C2509">
        <f>VLOOKUP(B2493,[0]!all_data,27)</f>
        <v>5.6434435928710567E-3</v>
      </c>
    </row>
    <row r="2510" spans="1:3" x14ac:dyDescent="0.3">
      <c r="A2510" t="s">
        <v>11</v>
      </c>
      <c r="C2510">
        <f>VLOOKUP(B2493,[0]!all_data,28)</f>
        <v>0</v>
      </c>
    </row>
    <row r="2511" spans="1:3" x14ac:dyDescent="0.3">
      <c r="A2511" t="s">
        <v>54</v>
      </c>
      <c r="C2511">
        <f>VLOOKUP(B2493,[0]!all_data,29)</f>
        <v>0.22468544038346314</v>
      </c>
    </row>
    <row r="2512" spans="1:3" x14ac:dyDescent="0.3">
      <c r="A2512" t="s">
        <v>55</v>
      </c>
      <c r="C2512">
        <f>VLOOKUP(B2493,[0]!all_data,30)</f>
        <v>1.6847425502790356E-3</v>
      </c>
    </row>
    <row r="2513" spans="1:3" x14ac:dyDescent="0.3">
      <c r="A2513" t="s">
        <v>67</v>
      </c>
      <c r="C2513">
        <f>VLOOKUP(B2493,[0]!all_data,33)</f>
        <v>0</v>
      </c>
    </row>
    <row r="2514" spans="1:3" x14ac:dyDescent="0.3">
      <c r="A2514" t="s">
        <v>16</v>
      </c>
      <c r="C2514">
        <f>VLOOKUP(B2493,[0]!all_data,37)</f>
        <v>0</v>
      </c>
    </row>
    <row r="2515" spans="1:3" x14ac:dyDescent="0.3">
      <c r="A2515" t="s">
        <v>17</v>
      </c>
      <c r="C2515">
        <f>VLOOKUP(B2493,[0]!all_data,38)</f>
        <v>0</v>
      </c>
    </row>
    <row r="2516" spans="1:3" x14ac:dyDescent="0.3">
      <c r="A2516" t="s">
        <v>18</v>
      </c>
      <c r="C2516">
        <f>VLOOKUP(B2493,[0]!all_data,39)</f>
        <v>0</v>
      </c>
    </row>
    <row r="2517" spans="1:3" x14ac:dyDescent="0.3">
      <c r="A2517" t="s">
        <v>21</v>
      </c>
      <c r="B2517">
        <f>B2493+1</f>
        <v>105</v>
      </c>
      <c r="C2517" t="str">
        <f>CONCATENATE(VLOOKUP(B2517,[0]!all_data,2),"_",VLOOKUP(B2517,[0]!all_data,3),"_",VLOOKUP(B2517,[0]!all_data,4))</f>
        <v>A6_5_315814</v>
      </c>
    </row>
    <row r="2518" spans="1:3" x14ac:dyDescent="0.3">
      <c r="A2518" t="s">
        <v>22</v>
      </c>
    </row>
    <row r="2519" spans="1:3" x14ac:dyDescent="0.3">
      <c r="A2519" t="s">
        <v>0</v>
      </c>
      <c r="C2519">
        <f>VLOOKUP(B2517,[0]!all_data,13)</f>
        <v>7.48</v>
      </c>
    </row>
    <row r="2520" spans="1:3" x14ac:dyDescent="0.3">
      <c r="A2520" t="s">
        <v>57</v>
      </c>
      <c r="C2520">
        <f>VLOOKUP(B2517,[0]!all_data,14)</f>
        <v>10</v>
      </c>
    </row>
    <row r="2521" spans="1:3" x14ac:dyDescent="0.3">
      <c r="A2521" t="s">
        <v>2</v>
      </c>
      <c r="C2521">
        <f>VLOOKUP(B2517,[0]!all_data,15)</f>
        <v>0.52198877724128934</v>
      </c>
    </row>
    <row r="2522" spans="1:3" x14ac:dyDescent="0.3">
      <c r="A2522" t="s">
        <v>3</v>
      </c>
      <c r="C2522">
        <f>VLOOKUP(B2517,[0]!all_data,16)</f>
        <v>2.3019080259859839E-2</v>
      </c>
    </row>
    <row r="2523" spans="1:3" x14ac:dyDescent="0.3">
      <c r="A2523" t="s">
        <v>4</v>
      </c>
      <c r="C2523">
        <f>VLOOKUP(B2517,[0]!all_data,17)</f>
        <v>0.18514708907632174</v>
      </c>
    </row>
    <row r="2524" spans="1:3" x14ac:dyDescent="0.3">
      <c r="A2524" t="s">
        <v>5</v>
      </c>
      <c r="C2524">
        <f>VLOOKUP(B2517,[0]!all_data,18)</f>
        <v>2.2206696940965118</v>
      </c>
    </row>
    <row r="2525" spans="1:3" x14ac:dyDescent="0.3">
      <c r="A2525" t="s">
        <v>7</v>
      </c>
      <c r="C2525">
        <f>VLOOKUP(B2517,[0]!all_data,20)</f>
        <v>0.6769525851126843</v>
      </c>
    </row>
    <row r="2526" spans="1:3" x14ac:dyDescent="0.3">
      <c r="A2526" t="s">
        <v>73</v>
      </c>
      <c r="C2526">
        <f>VLOOKUP(B2517,[0]!all_data,21)</f>
        <v>3.7531139373279143</v>
      </c>
    </row>
    <row r="2527" spans="1:3" x14ac:dyDescent="0.3">
      <c r="A2527" t="s">
        <v>77</v>
      </c>
      <c r="C2527">
        <f>VLOOKUP(B2517,[0]!all_data,41)</f>
        <v>0</v>
      </c>
    </row>
    <row r="2528" spans="1:3" x14ac:dyDescent="0.3">
      <c r="A2528" t="s">
        <v>24</v>
      </c>
      <c r="C2528">
        <f>VLOOKUP(B2517,[0]!all_data,23)</f>
        <v>0.46844746101476126</v>
      </c>
    </row>
    <row r="2529" spans="1:3" x14ac:dyDescent="0.3">
      <c r="A2529" t="s">
        <v>25</v>
      </c>
      <c r="C2529">
        <f>VLOOKUP(B2517,[0]!all_data,24)</f>
        <v>0</v>
      </c>
    </row>
    <row r="2530" spans="1:3" x14ac:dyDescent="0.3">
      <c r="A2530" t="s">
        <v>23</v>
      </c>
      <c r="C2530">
        <f>VLOOKUP(B2517,[0]!all_data,25)</f>
        <v>0</v>
      </c>
    </row>
    <row r="2531" spans="1:3" x14ac:dyDescent="0.3">
      <c r="A2531" t="s">
        <v>125</v>
      </c>
      <c r="C2531">
        <f>VLOOKUP(B2517,[0]!all_data,19)</f>
        <v>6.0978989966184371E-3</v>
      </c>
    </row>
    <row r="2532" spans="1:3" x14ac:dyDescent="0.3">
      <c r="A2532" t="s">
        <v>108</v>
      </c>
      <c r="C2532">
        <f>VLOOKUP(B2517,[0]!all_data,26)</f>
        <v>5.5508800830841407E-2</v>
      </c>
    </row>
    <row r="2533" spans="1:3" x14ac:dyDescent="0.3">
      <c r="A2533" t="s">
        <v>109</v>
      </c>
      <c r="C2533">
        <f>VLOOKUP(B2517,[0]!all_data,27)</f>
        <v>3.822977917751361E-3</v>
      </c>
    </row>
    <row r="2534" spans="1:3" x14ac:dyDescent="0.3">
      <c r="A2534" t="s">
        <v>11</v>
      </c>
      <c r="C2534">
        <f>VLOOKUP(B2517,[0]!all_data,28)</f>
        <v>0</v>
      </c>
    </row>
    <row r="2535" spans="1:3" x14ac:dyDescent="0.3">
      <c r="A2535" t="s">
        <v>54</v>
      </c>
      <c r="C2535">
        <f>VLOOKUP(B2517,[0]!all_data,29)</f>
        <v>0.20970641102456558</v>
      </c>
    </row>
    <row r="2536" spans="1:3" x14ac:dyDescent="0.3">
      <c r="A2536" t="s">
        <v>55</v>
      </c>
      <c r="C2536">
        <f>VLOOKUP(B2517,[0]!all_data,30)</f>
        <v>1.5794461408865958E-3</v>
      </c>
    </row>
    <row r="2537" spans="1:3" x14ac:dyDescent="0.3">
      <c r="A2537" t="s">
        <v>67</v>
      </c>
      <c r="C2537">
        <f>VLOOKUP(B2517,[0]!all_data,33)</f>
        <v>0</v>
      </c>
    </row>
    <row r="2538" spans="1:3" x14ac:dyDescent="0.3">
      <c r="A2538" t="s">
        <v>16</v>
      </c>
      <c r="C2538">
        <f>VLOOKUP(B2517,[0]!all_data,37)</f>
        <v>0</v>
      </c>
    </row>
    <row r="2539" spans="1:3" x14ac:dyDescent="0.3">
      <c r="A2539" t="s">
        <v>17</v>
      </c>
      <c r="C2539">
        <f>VLOOKUP(B2517,[0]!all_data,38)</f>
        <v>0</v>
      </c>
    </row>
    <row r="2540" spans="1:3" x14ac:dyDescent="0.3">
      <c r="A2540" t="s">
        <v>18</v>
      </c>
      <c r="C2540">
        <f>VLOOKUP(B2517,[0]!all_data,39)</f>
        <v>0</v>
      </c>
    </row>
    <row r="2541" spans="1:3" x14ac:dyDescent="0.3">
      <c r="A2541" t="s">
        <v>21</v>
      </c>
      <c r="B2541">
        <f>B2517+1</f>
        <v>106</v>
      </c>
      <c r="C2541" t="str">
        <f>CONCATENATE(VLOOKUP(B2541,[0]!all_data,2),"_",VLOOKUP(B2541,[0]!all_data,3),"_",VLOOKUP(B2541,[0]!all_data,4))</f>
        <v>A6_6_315814</v>
      </c>
    </row>
    <row r="2542" spans="1:3" x14ac:dyDescent="0.3">
      <c r="A2542" t="s">
        <v>22</v>
      </c>
    </row>
    <row r="2543" spans="1:3" x14ac:dyDescent="0.3">
      <c r="A2543" t="s">
        <v>0</v>
      </c>
      <c r="C2543">
        <f>VLOOKUP(B2541,[0]!all_data,13)</f>
        <v>7.53</v>
      </c>
    </row>
    <row r="2544" spans="1:3" x14ac:dyDescent="0.3">
      <c r="A2544" t="s">
        <v>57</v>
      </c>
      <c r="C2544">
        <f>VLOOKUP(B2541,[0]!all_data,14)</f>
        <v>10</v>
      </c>
    </row>
    <row r="2545" spans="1:3" x14ac:dyDescent="0.3">
      <c r="A2545" t="s">
        <v>2</v>
      </c>
      <c r="C2545">
        <f>VLOOKUP(B2541,[0]!all_data,15)</f>
        <v>0.56548784201139679</v>
      </c>
    </row>
    <row r="2546" spans="1:3" x14ac:dyDescent="0.3">
      <c r="A2546" t="s">
        <v>3</v>
      </c>
      <c r="C2546">
        <f>VLOOKUP(B2541,[0]!all_data,16)</f>
        <v>2.5576755844288711E-2</v>
      </c>
    </row>
    <row r="2547" spans="1:3" x14ac:dyDescent="0.3">
      <c r="A2547" t="s">
        <v>4</v>
      </c>
      <c r="C2547">
        <f>VLOOKUP(B2541,[0]!all_data,17)</f>
        <v>0.18514708907632174</v>
      </c>
    </row>
    <row r="2548" spans="1:3" x14ac:dyDescent="0.3">
      <c r="A2548" t="s">
        <v>5</v>
      </c>
      <c r="C2548">
        <f>VLOOKUP(B2541,[0]!all_data,18)</f>
        <v>2.2456210389740003</v>
      </c>
    </row>
    <row r="2549" spans="1:3" x14ac:dyDescent="0.3">
      <c r="A2549" t="s">
        <v>7</v>
      </c>
      <c r="C2549">
        <f>VLOOKUP(B2541,[0]!all_data,20)</f>
        <v>0.7051589428257129</v>
      </c>
    </row>
    <row r="2550" spans="1:3" x14ac:dyDescent="0.3">
      <c r="A2550" t="s">
        <v>73</v>
      </c>
      <c r="C2550">
        <f>VLOOKUP(B2541,[0]!all_data,21)</f>
        <v>3.8022813688212929</v>
      </c>
    </row>
    <row r="2551" spans="1:3" x14ac:dyDescent="0.3">
      <c r="A2551" t="s">
        <v>77</v>
      </c>
      <c r="C2551">
        <f>VLOOKUP(B2541,[0]!all_data,41)</f>
        <v>0</v>
      </c>
    </row>
    <row r="2552" spans="1:3" x14ac:dyDescent="0.3">
      <c r="A2552" t="s">
        <v>24</v>
      </c>
      <c r="C2552">
        <f>VLOOKUP(B2541,[0]!all_data,23)</f>
        <v>0.46844746101476126</v>
      </c>
    </row>
    <row r="2553" spans="1:3" x14ac:dyDescent="0.3">
      <c r="A2553" t="s">
        <v>25</v>
      </c>
      <c r="C2553">
        <f>VLOOKUP(B2541,[0]!all_data,24)</f>
        <v>0</v>
      </c>
    </row>
    <row r="2554" spans="1:3" x14ac:dyDescent="0.3">
      <c r="A2554" t="s">
        <v>23</v>
      </c>
      <c r="C2554">
        <f>VLOOKUP(B2541,[0]!all_data,25)</f>
        <v>0</v>
      </c>
    </row>
    <row r="2555" spans="1:3" x14ac:dyDescent="0.3">
      <c r="A2555" t="s">
        <v>125</v>
      </c>
      <c r="C2555">
        <f>VLOOKUP(B2541,[0]!all_data,19)</f>
        <v>5.5435445423803976E-3</v>
      </c>
    </row>
    <row r="2556" spans="1:3" x14ac:dyDescent="0.3">
      <c r="A2556" t="s">
        <v>108</v>
      </c>
      <c r="C2556">
        <f>VLOOKUP(B2541,[0]!all_data,26)</f>
        <v>4.924167815639157E-2</v>
      </c>
    </row>
    <row r="2557" spans="1:3" x14ac:dyDescent="0.3">
      <c r="A2557" t="s">
        <v>109</v>
      </c>
      <c r="C2557">
        <f>VLOOKUP(B2541,[0]!all_data,27)</f>
        <v>3.6409313502393918E-3</v>
      </c>
    </row>
    <row r="2558" spans="1:3" x14ac:dyDescent="0.3">
      <c r="A2558" t="s">
        <v>11</v>
      </c>
      <c r="C2558">
        <f>VLOOKUP(B2541,[0]!all_data,28)</f>
        <v>0</v>
      </c>
    </row>
    <row r="2559" spans="1:3" x14ac:dyDescent="0.3">
      <c r="A2559" t="s">
        <v>54</v>
      </c>
      <c r="C2559">
        <f>VLOOKUP(B2541,[0]!all_data,29)</f>
        <v>0.2563078356966913</v>
      </c>
    </row>
    <row r="2560" spans="1:3" x14ac:dyDescent="0.3">
      <c r="A2560" t="s">
        <v>55</v>
      </c>
      <c r="C2560">
        <f>VLOOKUP(B2541,[0]!all_data,30)</f>
        <v>1.5794461408865958E-3</v>
      </c>
    </row>
    <row r="2561" spans="1:3" x14ac:dyDescent="0.3">
      <c r="A2561" t="s">
        <v>67</v>
      </c>
      <c r="C2561">
        <f>VLOOKUP(B2541,[0]!all_data,33)</f>
        <v>0</v>
      </c>
    </row>
    <row r="2562" spans="1:3" x14ac:dyDescent="0.3">
      <c r="A2562" t="s">
        <v>16</v>
      </c>
      <c r="C2562">
        <f>VLOOKUP(B2541,[0]!all_data,37)</f>
        <v>0</v>
      </c>
    </row>
    <row r="2563" spans="1:3" x14ac:dyDescent="0.3">
      <c r="A2563" t="s">
        <v>17</v>
      </c>
      <c r="C2563">
        <f>VLOOKUP(B2541,[0]!all_data,38)</f>
        <v>0</v>
      </c>
    </row>
    <row r="2564" spans="1:3" x14ac:dyDescent="0.3">
      <c r="A2564" t="s">
        <v>18</v>
      </c>
      <c r="C2564">
        <f>VLOOKUP(B2541,[0]!all_data,39)</f>
        <v>0</v>
      </c>
    </row>
    <row r="2565" spans="1:3" x14ac:dyDescent="0.3">
      <c r="A2565" t="s">
        <v>21</v>
      </c>
      <c r="B2565">
        <f>B2541+1</f>
        <v>107</v>
      </c>
      <c r="C2565" t="str">
        <f>CONCATENATE(VLOOKUP(B2565,[0]!all_data,2),"_",VLOOKUP(B2565,[0]!all_data,3),"_",VLOOKUP(B2565,[0]!all_data,4))</f>
        <v>A6_7_315814</v>
      </c>
    </row>
    <row r="2566" spans="1:3" x14ac:dyDescent="0.3">
      <c r="A2566" t="s">
        <v>22</v>
      </c>
    </row>
    <row r="2567" spans="1:3" x14ac:dyDescent="0.3">
      <c r="A2567" t="s">
        <v>0</v>
      </c>
      <c r="C2567">
        <f>VLOOKUP(B2565,[0]!all_data,13)</f>
        <v>7.63</v>
      </c>
    </row>
    <row r="2568" spans="1:3" x14ac:dyDescent="0.3">
      <c r="A2568" t="s">
        <v>57</v>
      </c>
      <c r="C2568">
        <f>VLOOKUP(B2565,[0]!all_data,14)</f>
        <v>10</v>
      </c>
    </row>
    <row r="2569" spans="1:3" x14ac:dyDescent="0.3">
      <c r="A2569" t="s">
        <v>2</v>
      </c>
      <c r="C2569">
        <f>VLOOKUP(B2565,[0]!all_data,15)</f>
        <v>0.52198877724128934</v>
      </c>
    </row>
    <row r="2570" spans="1:3" x14ac:dyDescent="0.3">
      <c r="A2570" t="s">
        <v>3</v>
      </c>
      <c r="C2570">
        <f>VLOOKUP(B2565,[0]!all_data,16)</f>
        <v>2.3019080259859839E-2</v>
      </c>
    </row>
    <row r="2571" spans="1:3" x14ac:dyDescent="0.3">
      <c r="A2571" t="s">
        <v>4</v>
      </c>
      <c r="C2571">
        <f>VLOOKUP(B2565,[0]!all_data,17)</f>
        <v>0.18514708907632174</v>
      </c>
    </row>
    <row r="2572" spans="1:3" x14ac:dyDescent="0.3">
      <c r="A2572" t="s">
        <v>5</v>
      </c>
      <c r="C2572">
        <f>VLOOKUP(B2565,[0]!all_data,18)</f>
        <v>2.0210589350766006</v>
      </c>
    </row>
    <row r="2573" spans="1:3" x14ac:dyDescent="0.3">
      <c r="A2573" t="s">
        <v>7</v>
      </c>
      <c r="C2573">
        <f>VLOOKUP(B2565,[0]!all_data,20)</f>
        <v>0.64874622739965582</v>
      </c>
    </row>
    <row r="2574" spans="1:3" x14ac:dyDescent="0.3">
      <c r="A2574" t="s">
        <v>73</v>
      </c>
      <c r="C2574">
        <f>VLOOKUP(B2565,[0]!all_data,21)</f>
        <v>3.5072767798610203</v>
      </c>
    </row>
    <row r="2575" spans="1:3" x14ac:dyDescent="0.3">
      <c r="A2575" t="s">
        <v>77</v>
      </c>
      <c r="C2575">
        <f>VLOOKUP(B2565,[0]!all_data,41)</f>
        <v>0</v>
      </c>
    </row>
    <row r="2576" spans="1:3" x14ac:dyDescent="0.3">
      <c r="A2576" t="s">
        <v>24</v>
      </c>
      <c r="C2576">
        <f>VLOOKUP(B2565,[0]!all_data,23)</f>
        <v>0.39557785596802059</v>
      </c>
    </row>
    <row r="2577" spans="1:3" x14ac:dyDescent="0.3">
      <c r="A2577" t="s">
        <v>25</v>
      </c>
      <c r="C2577">
        <f>VLOOKUP(B2565,[0]!all_data,24)</f>
        <v>0</v>
      </c>
    </row>
    <row r="2578" spans="1:3" x14ac:dyDescent="0.3">
      <c r="A2578" t="s">
        <v>23</v>
      </c>
      <c r="C2578">
        <f>VLOOKUP(B2565,[0]!all_data,25)</f>
        <v>0</v>
      </c>
    </row>
    <row r="2579" spans="1:3" x14ac:dyDescent="0.3">
      <c r="A2579" t="s">
        <v>125</v>
      </c>
      <c r="C2579">
        <f>VLOOKUP(B2565,[0]!all_data,19)</f>
        <v>5.5435445423803976E-3</v>
      </c>
    </row>
    <row r="2580" spans="1:3" x14ac:dyDescent="0.3">
      <c r="A2580" t="s">
        <v>108</v>
      </c>
      <c r="C2580">
        <f>VLOOKUP(B2565,[0]!all_data,26)</f>
        <v>4.6555768438770212E-2</v>
      </c>
    </row>
    <row r="2581" spans="1:3" x14ac:dyDescent="0.3">
      <c r="A2581" t="s">
        <v>109</v>
      </c>
      <c r="C2581">
        <f>VLOOKUP(B2565,[0]!all_data,27)</f>
        <v>3.0947916477034828E-3</v>
      </c>
    </row>
    <row r="2582" spans="1:3" x14ac:dyDescent="0.3">
      <c r="A2582" t="s">
        <v>11</v>
      </c>
      <c r="C2582">
        <f>VLOOKUP(B2565,[0]!all_data,28)</f>
        <v>0</v>
      </c>
    </row>
    <row r="2583" spans="1:3" x14ac:dyDescent="0.3">
      <c r="A2583" t="s">
        <v>54</v>
      </c>
      <c r="C2583">
        <f>VLOOKUP(B2565,[0]!all_data,29)</f>
        <v>0.24965048931495903</v>
      </c>
    </row>
    <row r="2584" spans="1:3" x14ac:dyDescent="0.3">
      <c r="A2584" t="s">
        <v>55</v>
      </c>
      <c r="C2584">
        <f>VLOOKUP(B2565,[0]!all_data,30)</f>
        <v>1.8953353690639148E-3</v>
      </c>
    </row>
    <row r="2585" spans="1:3" x14ac:dyDescent="0.3">
      <c r="A2585" t="s">
        <v>67</v>
      </c>
      <c r="C2585">
        <f>VLOOKUP(B2565,[0]!all_data,33)</f>
        <v>0</v>
      </c>
    </row>
    <row r="2586" spans="1:3" x14ac:dyDescent="0.3">
      <c r="A2586" t="s">
        <v>16</v>
      </c>
      <c r="C2586">
        <f>VLOOKUP(B2565,[0]!all_data,37)</f>
        <v>0</v>
      </c>
    </row>
    <row r="2587" spans="1:3" x14ac:dyDescent="0.3">
      <c r="A2587" t="s">
        <v>17</v>
      </c>
      <c r="C2587">
        <f>VLOOKUP(B2565,[0]!all_data,38)</f>
        <v>0</v>
      </c>
    </row>
    <row r="2588" spans="1:3" x14ac:dyDescent="0.3">
      <c r="A2588" t="s">
        <v>18</v>
      </c>
      <c r="C2588">
        <f>VLOOKUP(B2565,[0]!all_data,39)</f>
        <v>0</v>
      </c>
    </row>
    <row r="2589" spans="1:3" x14ac:dyDescent="0.3">
      <c r="A2589" t="s">
        <v>21</v>
      </c>
      <c r="B2589">
        <f>B2565+1</f>
        <v>108</v>
      </c>
      <c r="C2589" t="str">
        <f>CONCATENATE(VLOOKUP(B2589,[0]!all_data,2),"_",VLOOKUP(B2589,[0]!all_data,3),"_",VLOOKUP(B2589,[0]!all_data,4))</f>
        <v>A6_8_315814</v>
      </c>
    </row>
    <row r="2590" spans="1:3" x14ac:dyDescent="0.3">
      <c r="A2590" t="s">
        <v>22</v>
      </c>
    </row>
    <row r="2591" spans="1:3" x14ac:dyDescent="0.3">
      <c r="A2591" t="s">
        <v>0</v>
      </c>
      <c r="C2591">
        <f>VLOOKUP(B2589,[0]!all_data,13)</f>
        <v>7.63</v>
      </c>
    </row>
    <row r="2592" spans="1:3" x14ac:dyDescent="0.3">
      <c r="A2592" t="s">
        <v>57</v>
      </c>
      <c r="C2592">
        <f>VLOOKUP(B2589,[0]!all_data,14)</f>
        <v>10</v>
      </c>
    </row>
    <row r="2593" spans="1:3" x14ac:dyDescent="0.3">
      <c r="A2593" t="s">
        <v>2</v>
      </c>
      <c r="C2593">
        <f>VLOOKUP(B2589,[0]!all_data,15)</f>
        <v>0.52198877724128934</v>
      </c>
    </row>
    <row r="2594" spans="1:3" x14ac:dyDescent="0.3">
      <c r="A2594" t="s">
        <v>3</v>
      </c>
      <c r="C2594">
        <f>VLOOKUP(B2589,[0]!all_data,16)</f>
        <v>2.3019080259859839E-2</v>
      </c>
    </row>
    <row r="2595" spans="1:3" x14ac:dyDescent="0.3">
      <c r="A2595" t="s">
        <v>4</v>
      </c>
      <c r="C2595">
        <f>VLOOKUP(B2589,[0]!all_data,17)</f>
        <v>0.18514708907632174</v>
      </c>
    </row>
    <row r="2596" spans="1:3" x14ac:dyDescent="0.3">
      <c r="A2596" t="s">
        <v>5</v>
      </c>
      <c r="C2596">
        <f>VLOOKUP(B2589,[0]!all_data,18)</f>
        <v>1.9961075901991117</v>
      </c>
    </row>
    <row r="2597" spans="1:3" x14ac:dyDescent="0.3">
      <c r="A2597" t="s">
        <v>7</v>
      </c>
      <c r="C2597">
        <f>VLOOKUP(B2589,[0]!all_data,20)</f>
        <v>0.62053986968662733</v>
      </c>
    </row>
    <row r="2598" spans="1:3" x14ac:dyDescent="0.3">
      <c r="A2598" t="s">
        <v>73</v>
      </c>
      <c r="C2598">
        <f>VLOOKUP(B2589,[0]!all_data,21)</f>
        <v>3.5072767798610203</v>
      </c>
    </row>
    <row r="2599" spans="1:3" x14ac:dyDescent="0.3">
      <c r="A2599" t="s">
        <v>77</v>
      </c>
      <c r="C2599">
        <f>VLOOKUP(B2589,[0]!all_data,41)</f>
        <v>0</v>
      </c>
    </row>
    <row r="2600" spans="1:3" x14ac:dyDescent="0.3">
      <c r="A2600" t="s">
        <v>24</v>
      </c>
      <c r="C2600">
        <f>VLOOKUP(B2589,[0]!all_data,23)</f>
        <v>0.38516791238991482</v>
      </c>
    </row>
    <row r="2601" spans="1:3" x14ac:dyDescent="0.3">
      <c r="A2601" t="s">
        <v>25</v>
      </c>
      <c r="C2601">
        <f>VLOOKUP(B2589,[0]!all_data,24)</f>
        <v>0</v>
      </c>
    </row>
    <row r="2602" spans="1:3" x14ac:dyDescent="0.3">
      <c r="A2602" t="s">
        <v>23</v>
      </c>
      <c r="C2602">
        <f>VLOOKUP(B2589,[0]!all_data,25)</f>
        <v>0</v>
      </c>
    </row>
    <row r="2603" spans="1:3" x14ac:dyDescent="0.3">
      <c r="A2603" t="s">
        <v>125</v>
      </c>
      <c r="C2603">
        <f>VLOOKUP(B2589,[0]!all_data,19)</f>
        <v>7.206607905094517E-3</v>
      </c>
    </row>
    <row r="2604" spans="1:3" x14ac:dyDescent="0.3">
      <c r="A2604" t="s">
        <v>108</v>
      </c>
      <c r="C2604">
        <f>VLOOKUP(B2589,[0]!all_data,26)</f>
        <v>4.3869858721148854E-2</v>
      </c>
    </row>
    <row r="2605" spans="1:3" x14ac:dyDescent="0.3">
      <c r="A2605" t="s">
        <v>109</v>
      </c>
      <c r="C2605">
        <f>VLOOKUP(B2589,[0]!all_data,27)</f>
        <v>3.276838215215452E-3</v>
      </c>
    </row>
    <row r="2606" spans="1:3" x14ac:dyDescent="0.3">
      <c r="A2606" t="s">
        <v>11</v>
      </c>
      <c r="C2606">
        <f>VLOOKUP(B2589,[0]!all_data,28)</f>
        <v>0</v>
      </c>
    </row>
    <row r="2607" spans="1:3" x14ac:dyDescent="0.3">
      <c r="A2607" t="s">
        <v>54</v>
      </c>
      <c r="C2607">
        <f>VLOOKUP(B2589,[0]!all_data,29)</f>
        <v>0.23800013314692764</v>
      </c>
    </row>
    <row r="2608" spans="1:3" x14ac:dyDescent="0.3">
      <c r="A2608" t="s">
        <v>55</v>
      </c>
      <c r="C2608">
        <f>VLOOKUP(B2589,[0]!all_data,30)</f>
        <v>2.1059281878487946E-3</v>
      </c>
    </row>
    <row r="2609" spans="1:3" x14ac:dyDescent="0.3">
      <c r="A2609" t="s">
        <v>67</v>
      </c>
      <c r="C2609">
        <f>VLOOKUP(B2589,[0]!all_data,33)</f>
        <v>0</v>
      </c>
    </row>
    <row r="2610" spans="1:3" x14ac:dyDescent="0.3">
      <c r="A2610" t="s">
        <v>16</v>
      </c>
      <c r="C2610">
        <f>VLOOKUP(B2589,[0]!all_data,37)</f>
        <v>0</v>
      </c>
    </row>
    <row r="2611" spans="1:3" x14ac:dyDescent="0.3">
      <c r="A2611" t="s">
        <v>17</v>
      </c>
      <c r="C2611">
        <f>VLOOKUP(B2589,[0]!all_data,38)</f>
        <v>0</v>
      </c>
    </row>
    <row r="2612" spans="1:3" x14ac:dyDescent="0.3">
      <c r="A2612" t="s">
        <v>18</v>
      </c>
      <c r="C2612">
        <f>VLOOKUP(B2589,[0]!all_data,39)</f>
        <v>0</v>
      </c>
    </row>
    <row r="2613" spans="1:3" x14ac:dyDescent="0.3">
      <c r="A2613" t="s">
        <v>21</v>
      </c>
      <c r="B2613">
        <f>B2589+1</f>
        <v>109</v>
      </c>
      <c r="C2613" t="str">
        <f>CONCATENATE(VLOOKUP(B2613,[0]!all_data,2),"_",VLOOKUP(B2613,[0]!all_data,3),"_",VLOOKUP(B2613,[0]!all_data,4))</f>
        <v>A6_9_315814</v>
      </c>
    </row>
    <row r="2614" spans="1:3" x14ac:dyDescent="0.3">
      <c r="A2614" t="s">
        <v>22</v>
      </c>
    </row>
    <row r="2615" spans="1:3" x14ac:dyDescent="0.3">
      <c r="A2615" t="s">
        <v>0</v>
      </c>
      <c r="C2615">
        <f>VLOOKUP(B2613,[0]!all_data,13)</f>
        <v>7.63</v>
      </c>
    </row>
    <row r="2616" spans="1:3" x14ac:dyDescent="0.3">
      <c r="A2616" t="s">
        <v>57</v>
      </c>
      <c r="C2616">
        <f>VLOOKUP(B2613,[0]!all_data,14)</f>
        <v>10</v>
      </c>
    </row>
    <row r="2617" spans="1:3" x14ac:dyDescent="0.3">
      <c r="A2617" t="s">
        <v>2</v>
      </c>
      <c r="C2617">
        <f>VLOOKUP(B2613,[0]!all_data,15)</f>
        <v>0.56548784201139679</v>
      </c>
    </row>
    <row r="2618" spans="1:3" x14ac:dyDescent="0.3">
      <c r="A2618" t="s">
        <v>3</v>
      </c>
      <c r="C2618">
        <f>VLOOKUP(B2613,[0]!all_data,16)</f>
        <v>2.5576755844288711E-2</v>
      </c>
    </row>
    <row r="2619" spans="1:3" x14ac:dyDescent="0.3">
      <c r="A2619" t="s">
        <v>4</v>
      </c>
      <c r="C2619">
        <f>VLOOKUP(B2613,[0]!all_data,17)</f>
        <v>0.18514708907632174</v>
      </c>
    </row>
    <row r="2620" spans="1:3" x14ac:dyDescent="0.3">
      <c r="A2620" t="s">
        <v>5</v>
      </c>
      <c r="C2620">
        <f>VLOOKUP(B2613,[0]!all_data,18)</f>
        <v>2.1957183492190229</v>
      </c>
    </row>
    <row r="2621" spans="1:3" x14ac:dyDescent="0.3">
      <c r="A2621" t="s">
        <v>7</v>
      </c>
      <c r="C2621">
        <f>VLOOKUP(B2613,[0]!all_data,20)</f>
        <v>0.64874622739965582</v>
      </c>
    </row>
    <row r="2622" spans="1:3" x14ac:dyDescent="0.3">
      <c r="A2622" t="s">
        <v>73</v>
      </c>
      <c r="C2622">
        <f>VLOOKUP(B2613,[0]!all_data,21)</f>
        <v>3.7203356496656617</v>
      </c>
    </row>
    <row r="2623" spans="1:3" x14ac:dyDescent="0.3">
      <c r="A2623" t="s">
        <v>77</v>
      </c>
      <c r="C2623">
        <f>VLOOKUP(B2613,[0]!all_data,41)</f>
        <v>0</v>
      </c>
    </row>
    <row r="2624" spans="1:3" x14ac:dyDescent="0.3">
      <c r="A2624" t="s">
        <v>24</v>
      </c>
      <c r="C2624">
        <f>VLOOKUP(B2613,[0]!all_data,23)</f>
        <v>0.47885740459286708</v>
      </c>
    </row>
    <row r="2625" spans="1:3" x14ac:dyDescent="0.3">
      <c r="A2625" t="s">
        <v>25</v>
      </c>
      <c r="C2625">
        <f>VLOOKUP(B2613,[0]!all_data,24)</f>
        <v>0</v>
      </c>
    </row>
    <row r="2626" spans="1:3" x14ac:dyDescent="0.3">
      <c r="A2626" t="s">
        <v>23</v>
      </c>
      <c r="C2626">
        <f>VLOOKUP(B2613,[0]!all_data,25)</f>
        <v>0</v>
      </c>
    </row>
    <row r="2627" spans="1:3" x14ac:dyDescent="0.3">
      <c r="A2627" t="s">
        <v>125</v>
      </c>
      <c r="C2627">
        <f>VLOOKUP(B2613,[0]!all_data,19)</f>
        <v>6.0978989966184371E-3</v>
      </c>
    </row>
    <row r="2628" spans="1:3" x14ac:dyDescent="0.3">
      <c r="A2628" t="s">
        <v>108</v>
      </c>
      <c r="C2628">
        <f>VLOOKUP(B2613,[0]!all_data,26)</f>
        <v>4.3869858721148854E-2</v>
      </c>
    </row>
    <row r="2629" spans="1:3" x14ac:dyDescent="0.3">
      <c r="A2629" t="s">
        <v>109</v>
      </c>
      <c r="C2629">
        <f>VLOOKUP(B2613,[0]!all_data,27)</f>
        <v>3.276838215215452E-3</v>
      </c>
    </row>
    <row r="2630" spans="1:3" x14ac:dyDescent="0.3">
      <c r="A2630" t="s">
        <v>11</v>
      </c>
      <c r="C2630">
        <f>VLOOKUP(B2613,[0]!all_data,28)</f>
        <v>0</v>
      </c>
    </row>
    <row r="2631" spans="1:3" x14ac:dyDescent="0.3">
      <c r="A2631" t="s">
        <v>54</v>
      </c>
      <c r="C2631">
        <f>VLOOKUP(B2613,[0]!all_data,29)</f>
        <v>0.24965048931495903</v>
      </c>
    </row>
    <row r="2632" spans="1:3" x14ac:dyDescent="0.3">
      <c r="A2632" t="s">
        <v>55</v>
      </c>
      <c r="C2632">
        <f>VLOOKUP(B2613,[0]!all_data,30)</f>
        <v>1.7900389596714754E-3</v>
      </c>
    </row>
    <row r="2633" spans="1:3" x14ac:dyDescent="0.3">
      <c r="A2633" t="s">
        <v>67</v>
      </c>
      <c r="C2633">
        <f>VLOOKUP(B2613,[0]!all_data,33)</f>
        <v>0</v>
      </c>
    </row>
    <row r="2634" spans="1:3" x14ac:dyDescent="0.3">
      <c r="A2634" t="s">
        <v>16</v>
      </c>
      <c r="C2634">
        <f>VLOOKUP(B2613,[0]!all_data,37)</f>
        <v>0</v>
      </c>
    </row>
    <row r="2635" spans="1:3" x14ac:dyDescent="0.3">
      <c r="A2635" t="s">
        <v>17</v>
      </c>
      <c r="C2635">
        <f>VLOOKUP(B2613,[0]!all_data,38)</f>
        <v>0</v>
      </c>
    </row>
    <row r="2636" spans="1:3" x14ac:dyDescent="0.3">
      <c r="A2636" t="s">
        <v>18</v>
      </c>
      <c r="C2636">
        <f>VLOOKUP(B2613,[0]!all_data,39)</f>
        <v>0</v>
      </c>
    </row>
    <row r="2637" spans="1:3" x14ac:dyDescent="0.3">
      <c r="A2637" t="s">
        <v>21</v>
      </c>
      <c r="B2637">
        <f>B2613+1</f>
        <v>110</v>
      </c>
      <c r="C2637" t="str">
        <f>CONCATENATE(VLOOKUP(B2637,[0]!all_data,2),"_",VLOOKUP(B2637,[0]!all_data,3),"_",VLOOKUP(B2637,[0]!all_data,4))</f>
        <v>A6_10_315814</v>
      </c>
    </row>
    <row r="2638" spans="1:3" x14ac:dyDescent="0.3">
      <c r="A2638" t="s">
        <v>22</v>
      </c>
    </row>
    <row r="2639" spans="1:3" x14ac:dyDescent="0.3">
      <c r="A2639" t="s">
        <v>0</v>
      </c>
      <c r="C2639">
        <f>VLOOKUP(B2637,[0]!all_data,13)</f>
        <v>7.74</v>
      </c>
    </row>
    <row r="2640" spans="1:3" x14ac:dyDescent="0.3">
      <c r="A2640" t="s">
        <v>57</v>
      </c>
      <c r="C2640">
        <f>VLOOKUP(B2637,[0]!all_data,14)</f>
        <v>10</v>
      </c>
    </row>
    <row r="2641" spans="1:3" x14ac:dyDescent="0.3">
      <c r="A2641" t="s">
        <v>2</v>
      </c>
      <c r="C2641">
        <f>VLOOKUP(B2637,[0]!all_data,15)</f>
        <v>0.29579364043673062</v>
      </c>
    </row>
    <row r="2642" spans="1:3" x14ac:dyDescent="0.3">
      <c r="A2642" t="s">
        <v>3</v>
      </c>
      <c r="C2642">
        <f>VLOOKUP(B2637,[0]!all_data,16)</f>
        <v>1.7903729091002095E-2</v>
      </c>
    </row>
    <row r="2643" spans="1:3" x14ac:dyDescent="0.3">
      <c r="A2643" t="s">
        <v>4</v>
      </c>
      <c r="C2643">
        <f>VLOOKUP(B2637,[0]!all_data,17)</f>
        <v>0.11520263320304464</v>
      </c>
    </row>
    <row r="2644" spans="1:3" x14ac:dyDescent="0.3">
      <c r="A2644" t="s">
        <v>5</v>
      </c>
      <c r="C2644">
        <f>VLOOKUP(B2637,[0]!all_data,18)</f>
        <v>1.3723239682618893</v>
      </c>
    </row>
    <row r="2645" spans="1:3" x14ac:dyDescent="0.3">
      <c r="A2645" t="s">
        <v>7</v>
      </c>
      <c r="C2645">
        <f>VLOOKUP(B2637,[0]!all_data,20)</f>
        <v>0.4513017234084562</v>
      </c>
    </row>
    <row r="2646" spans="1:3" x14ac:dyDescent="0.3">
      <c r="A2646" t="s">
        <v>73</v>
      </c>
      <c r="C2646">
        <f>VLOOKUP(B2637,[0]!all_data,21)</f>
        <v>2.7369870197980859</v>
      </c>
    </row>
    <row r="2647" spans="1:3" x14ac:dyDescent="0.3">
      <c r="A2647" t="s">
        <v>77</v>
      </c>
      <c r="C2647">
        <f>VLOOKUP(B2637,[0]!all_data,41)</f>
        <v>0</v>
      </c>
    </row>
    <row r="2648" spans="1:3" x14ac:dyDescent="0.3">
      <c r="A2648" t="s">
        <v>24</v>
      </c>
      <c r="C2648">
        <f>VLOOKUP(B2637,[0]!all_data,23)</f>
        <v>8.3279548624846447E-2</v>
      </c>
    </row>
    <row r="2649" spans="1:3" x14ac:dyDescent="0.3">
      <c r="A2649" t="s">
        <v>25</v>
      </c>
      <c r="C2649">
        <f>VLOOKUP(B2637,[0]!all_data,24)</f>
        <v>0</v>
      </c>
    </row>
    <row r="2650" spans="1:3" x14ac:dyDescent="0.3">
      <c r="A2650" t="s">
        <v>23</v>
      </c>
      <c r="C2650">
        <f>VLOOKUP(B2637,[0]!all_data,25)</f>
        <v>0</v>
      </c>
    </row>
    <row r="2651" spans="1:3" x14ac:dyDescent="0.3">
      <c r="A2651" t="s">
        <v>125</v>
      </c>
      <c r="C2651">
        <f>VLOOKUP(B2637,[0]!all_data,19)</f>
        <v>4.4348356339043177E-3</v>
      </c>
    </row>
    <row r="2652" spans="1:3" x14ac:dyDescent="0.3">
      <c r="A2652" t="s">
        <v>108</v>
      </c>
      <c r="C2652">
        <f>VLOOKUP(B2637,[0]!all_data,26)</f>
        <v>2.7754400415420703E-2</v>
      </c>
    </row>
    <row r="2653" spans="1:3" x14ac:dyDescent="0.3">
      <c r="A2653" t="s">
        <v>109</v>
      </c>
      <c r="C2653">
        <f>VLOOKUP(B2637,[0]!all_data,27)</f>
        <v>2.0025122426316653E-3</v>
      </c>
    </row>
    <row r="2654" spans="1:3" x14ac:dyDescent="0.3">
      <c r="A2654" t="s">
        <v>11</v>
      </c>
      <c r="C2654">
        <f>VLOOKUP(B2637,[0]!all_data,28)</f>
        <v>0</v>
      </c>
    </row>
    <row r="2655" spans="1:3" x14ac:dyDescent="0.3">
      <c r="A2655" t="s">
        <v>54</v>
      </c>
      <c r="C2655">
        <f>VLOOKUP(B2637,[0]!all_data,29)</f>
        <v>0.25297916250582514</v>
      </c>
    </row>
    <row r="2656" spans="1:3" x14ac:dyDescent="0.3">
      <c r="A2656" t="s">
        <v>55</v>
      </c>
      <c r="C2656">
        <f>VLOOKUP(B2637,[0]!all_data,30)</f>
        <v>1.8953353690639148E-3</v>
      </c>
    </row>
    <row r="2657" spans="1:3" x14ac:dyDescent="0.3">
      <c r="A2657" t="s">
        <v>67</v>
      </c>
      <c r="C2657">
        <f>VLOOKUP(B2637,[0]!all_data,33)</f>
        <v>0</v>
      </c>
    </row>
    <row r="2658" spans="1:3" x14ac:dyDescent="0.3">
      <c r="A2658" t="s">
        <v>16</v>
      </c>
      <c r="C2658">
        <f>VLOOKUP(B2637,[0]!all_data,37)</f>
        <v>0</v>
      </c>
    </row>
    <row r="2659" spans="1:3" x14ac:dyDescent="0.3">
      <c r="A2659" t="s">
        <v>17</v>
      </c>
      <c r="C2659">
        <f>VLOOKUP(B2637,[0]!all_data,38)</f>
        <v>0</v>
      </c>
    </row>
    <row r="2660" spans="1:3" x14ac:dyDescent="0.3">
      <c r="A2660" t="s">
        <v>18</v>
      </c>
      <c r="C2660">
        <f>VLOOKUP(B2637,[0]!all_data,39)</f>
        <v>0</v>
      </c>
    </row>
    <row r="2661" spans="1:3" x14ac:dyDescent="0.3">
      <c r="A2661" t="s">
        <v>21</v>
      </c>
      <c r="B2661">
        <f>B2637+1</f>
        <v>111</v>
      </c>
      <c r="C2661" t="str">
        <f>CONCATENATE(VLOOKUP(B2661,[0]!all_data,2),"_",VLOOKUP(B2661,[0]!all_data,3),"_",VLOOKUP(B2661,[0]!all_data,4))</f>
        <v>A6_11_315814</v>
      </c>
    </row>
    <row r="2662" spans="1:3" x14ac:dyDescent="0.3">
      <c r="A2662" t="s">
        <v>22</v>
      </c>
    </row>
    <row r="2663" spans="1:3" x14ac:dyDescent="0.3">
      <c r="A2663" t="s">
        <v>0</v>
      </c>
      <c r="C2663">
        <f>VLOOKUP(B2661,[0]!all_data,13)</f>
        <v>7.63</v>
      </c>
    </row>
    <row r="2664" spans="1:3" x14ac:dyDescent="0.3">
      <c r="A2664" t="s">
        <v>57</v>
      </c>
      <c r="C2664">
        <f>VLOOKUP(B2661,[0]!all_data,14)</f>
        <v>10</v>
      </c>
    </row>
    <row r="2665" spans="1:3" x14ac:dyDescent="0.3">
      <c r="A2665" t="s">
        <v>2</v>
      </c>
      <c r="C2665">
        <f>VLOOKUP(B2661,[0]!all_data,15)</f>
        <v>0.26969420157466617</v>
      </c>
    </row>
    <row r="2666" spans="1:3" x14ac:dyDescent="0.3">
      <c r="A2666" t="s">
        <v>3</v>
      </c>
      <c r="C2666">
        <f>VLOOKUP(B2661,[0]!all_data,16)</f>
        <v>1.7903729091002095E-2</v>
      </c>
    </row>
    <row r="2667" spans="1:3" x14ac:dyDescent="0.3">
      <c r="A2667" t="s">
        <v>4</v>
      </c>
      <c r="C2667">
        <f>VLOOKUP(B2661,[0]!all_data,17)</f>
        <v>0.12343139271754783</v>
      </c>
    </row>
    <row r="2668" spans="1:3" x14ac:dyDescent="0.3">
      <c r="A2668" t="s">
        <v>5</v>
      </c>
      <c r="C2668">
        <f>VLOOKUP(B2661,[0]!all_data,18)</f>
        <v>1.3723239682618893</v>
      </c>
    </row>
    <row r="2669" spans="1:3" x14ac:dyDescent="0.3">
      <c r="A2669" t="s">
        <v>7</v>
      </c>
      <c r="C2669">
        <f>VLOOKUP(B2661,[0]!all_data,20)</f>
        <v>0.28206357713028513</v>
      </c>
    </row>
    <row r="2670" spans="1:3" x14ac:dyDescent="0.3">
      <c r="A2670" t="s">
        <v>73</v>
      </c>
      <c r="C2670">
        <f>VLOOKUP(B2661,[0]!all_data,21)</f>
        <v>2.9828241772649799</v>
      </c>
    </row>
    <row r="2671" spans="1:3" x14ac:dyDescent="0.3">
      <c r="A2671" t="s">
        <v>77</v>
      </c>
      <c r="C2671">
        <f>VLOOKUP(B2661,[0]!all_data,41)</f>
        <v>0</v>
      </c>
    </row>
    <row r="2672" spans="1:3" x14ac:dyDescent="0.3">
      <c r="A2672" t="s">
        <v>24</v>
      </c>
      <c r="C2672">
        <f>VLOOKUP(B2661,[0]!all_data,23)</f>
        <v>2.0819887156211612E-2</v>
      </c>
    </row>
    <row r="2673" spans="1:3" x14ac:dyDescent="0.3">
      <c r="A2673" t="s">
        <v>25</v>
      </c>
      <c r="C2673">
        <f>VLOOKUP(B2661,[0]!all_data,24)</f>
        <v>0</v>
      </c>
    </row>
    <row r="2674" spans="1:3" x14ac:dyDescent="0.3">
      <c r="A2674" t="s">
        <v>23</v>
      </c>
      <c r="C2674">
        <f>VLOOKUP(B2661,[0]!all_data,25)</f>
        <v>0</v>
      </c>
    </row>
    <row r="2675" spans="1:3" x14ac:dyDescent="0.3">
      <c r="A2675" t="s">
        <v>125</v>
      </c>
      <c r="C2675">
        <f>VLOOKUP(B2661,[0]!all_data,19)</f>
        <v>4.9891900881423572E-3</v>
      </c>
    </row>
    <row r="2676" spans="1:3" x14ac:dyDescent="0.3">
      <c r="A2676" t="s">
        <v>108</v>
      </c>
      <c r="C2676">
        <f>VLOOKUP(B2661,[0]!all_data,26)</f>
        <v>2.7754400415420703E-2</v>
      </c>
    </row>
    <row r="2677" spans="1:3" x14ac:dyDescent="0.3">
      <c r="A2677" t="s">
        <v>109</v>
      </c>
      <c r="C2677">
        <f>VLOOKUP(B2661,[0]!all_data,27)</f>
        <v>2.0025122426316653E-3</v>
      </c>
    </row>
    <row r="2678" spans="1:3" x14ac:dyDescent="0.3">
      <c r="A2678" t="s">
        <v>11</v>
      </c>
      <c r="C2678">
        <f>VLOOKUP(B2661,[0]!all_data,28)</f>
        <v>0</v>
      </c>
    </row>
    <row r="2679" spans="1:3" x14ac:dyDescent="0.3">
      <c r="A2679" t="s">
        <v>54</v>
      </c>
      <c r="C2679">
        <f>VLOOKUP(B2661,[0]!all_data,29)</f>
        <v>0.2563078356966913</v>
      </c>
    </row>
    <row r="2680" spans="1:3" x14ac:dyDescent="0.3">
      <c r="A2680" t="s">
        <v>55</v>
      </c>
      <c r="C2680">
        <f>VLOOKUP(B2661,[0]!all_data,30)</f>
        <v>1.4741497314941562E-3</v>
      </c>
    </row>
    <row r="2681" spans="1:3" x14ac:dyDescent="0.3">
      <c r="A2681" t="s">
        <v>67</v>
      </c>
      <c r="C2681">
        <f>VLOOKUP(B2661,[0]!all_data,33)</f>
        <v>0</v>
      </c>
    </row>
    <row r="2682" spans="1:3" x14ac:dyDescent="0.3">
      <c r="A2682" t="s">
        <v>16</v>
      </c>
      <c r="C2682">
        <f>VLOOKUP(B2661,[0]!all_data,37)</f>
        <v>0</v>
      </c>
    </row>
    <row r="2683" spans="1:3" x14ac:dyDescent="0.3">
      <c r="A2683" t="s">
        <v>17</v>
      </c>
      <c r="C2683">
        <f>VLOOKUP(B2661,[0]!all_data,38)</f>
        <v>0</v>
      </c>
    </row>
    <row r="2684" spans="1:3" x14ac:dyDescent="0.3">
      <c r="A2684" t="s">
        <v>18</v>
      </c>
      <c r="C2684">
        <f>VLOOKUP(B2661,[0]!all_data,39)</f>
        <v>0.19995909927514827</v>
      </c>
    </row>
    <row r="2685" spans="1:3" x14ac:dyDescent="0.3">
      <c r="A2685" t="s">
        <v>21</v>
      </c>
      <c r="B2685">
        <f>B2661+1</f>
        <v>112</v>
      </c>
      <c r="C2685" t="str">
        <f>CONCATENATE(VLOOKUP(B2685,[0]!all_data,2),"_",VLOOKUP(B2685,[0]!all_data,3),"_",VLOOKUP(B2685,[0]!all_data,4))</f>
        <v>A6_12_315814</v>
      </c>
    </row>
    <row r="2686" spans="1:3" x14ac:dyDescent="0.3">
      <c r="A2686" t="s">
        <v>22</v>
      </c>
    </row>
    <row r="2687" spans="1:3" x14ac:dyDescent="0.3">
      <c r="A2687" t="s">
        <v>0</v>
      </c>
      <c r="C2687">
        <f>VLOOKUP(B2685,[0]!all_data,13)</f>
        <v>7.58</v>
      </c>
    </row>
    <row r="2688" spans="1:3" x14ac:dyDescent="0.3">
      <c r="A2688" t="s">
        <v>57</v>
      </c>
      <c r="C2688">
        <f>VLOOKUP(B2685,[0]!all_data,14)</f>
        <v>10</v>
      </c>
    </row>
    <row r="2689" spans="1:3" x14ac:dyDescent="0.3">
      <c r="A2689" t="s">
        <v>2</v>
      </c>
      <c r="C2689">
        <f>VLOOKUP(B2685,[0]!all_data,15)</f>
        <v>0.47848971247118183</v>
      </c>
    </row>
    <row r="2690" spans="1:3" x14ac:dyDescent="0.3">
      <c r="A2690" t="s">
        <v>3</v>
      </c>
      <c r="C2690">
        <f>VLOOKUP(B2685,[0]!all_data,16)</f>
        <v>2.8134431428717584E-2</v>
      </c>
    </row>
    <row r="2691" spans="1:3" x14ac:dyDescent="0.3">
      <c r="A2691" t="s">
        <v>4</v>
      </c>
      <c r="C2691">
        <f>VLOOKUP(B2685,[0]!all_data,17)</f>
        <v>0.16457519029006379</v>
      </c>
    </row>
    <row r="2692" spans="1:3" x14ac:dyDescent="0.3">
      <c r="A2692" t="s">
        <v>5</v>
      </c>
      <c r="C2692">
        <f>VLOOKUP(B2685,[0]!all_data,18)</f>
        <v>1.4970806926493336</v>
      </c>
    </row>
    <row r="2693" spans="1:3" x14ac:dyDescent="0.3">
      <c r="A2693" t="s">
        <v>7</v>
      </c>
      <c r="C2693">
        <f>VLOOKUP(B2685,[0]!all_data,20)</f>
        <v>0.25385721941725664</v>
      </c>
    </row>
    <row r="2694" spans="1:3" x14ac:dyDescent="0.3">
      <c r="A2694" t="s">
        <v>73</v>
      </c>
      <c r="C2694">
        <f>VLOOKUP(B2685,[0]!all_data,21)</f>
        <v>3.5892224990166515</v>
      </c>
    </row>
    <row r="2695" spans="1:3" x14ac:dyDescent="0.3">
      <c r="A2695" t="s">
        <v>77</v>
      </c>
      <c r="C2695">
        <f>VLOOKUP(B2685,[0]!all_data,41)</f>
        <v>0</v>
      </c>
    </row>
    <row r="2696" spans="1:3" x14ac:dyDescent="0.3">
      <c r="A2696" t="s">
        <v>24</v>
      </c>
      <c r="C2696">
        <f>VLOOKUP(B2685,[0]!all_data,23)</f>
        <v>1.0409943578105806E-4</v>
      </c>
    </row>
    <row r="2697" spans="1:3" x14ac:dyDescent="0.3">
      <c r="A2697" t="s">
        <v>25</v>
      </c>
      <c r="C2697">
        <f>VLOOKUP(B2685,[0]!all_data,24)</f>
        <v>0</v>
      </c>
    </row>
    <row r="2698" spans="1:3" x14ac:dyDescent="0.3">
      <c r="A2698" t="s">
        <v>23</v>
      </c>
      <c r="C2698">
        <f>VLOOKUP(B2685,[0]!all_data,25)</f>
        <v>0</v>
      </c>
    </row>
    <row r="2699" spans="1:3" x14ac:dyDescent="0.3">
      <c r="A2699" t="s">
        <v>125</v>
      </c>
      <c r="C2699">
        <f>VLOOKUP(B2685,[0]!all_data,19)</f>
        <v>1.9402405898331389E-2</v>
      </c>
    </row>
    <row r="2700" spans="1:3" x14ac:dyDescent="0.3">
      <c r="A2700" t="s">
        <v>108</v>
      </c>
      <c r="C2700">
        <f>VLOOKUP(B2685,[0]!all_data,26)</f>
        <v>3.5812129568284778E-2</v>
      </c>
    </row>
    <row r="2701" spans="1:3" x14ac:dyDescent="0.3">
      <c r="A2701" t="s">
        <v>109</v>
      </c>
      <c r="C2701">
        <f>VLOOKUP(B2685,[0]!all_data,27)</f>
        <v>2.184558810143635E-3</v>
      </c>
    </row>
    <row r="2702" spans="1:3" x14ac:dyDescent="0.3">
      <c r="A2702" t="s">
        <v>11</v>
      </c>
      <c r="C2702">
        <f>VLOOKUP(B2685,[0]!all_data,28)</f>
        <v>0</v>
      </c>
    </row>
    <row r="2703" spans="1:3" x14ac:dyDescent="0.3">
      <c r="A2703" t="s">
        <v>54</v>
      </c>
      <c r="C2703">
        <f>VLOOKUP(B2685,[0]!all_data,29)</f>
        <v>0.28460155781905333</v>
      </c>
    </row>
    <row r="2704" spans="1:3" x14ac:dyDescent="0.3">
      <c r="A2704" t="s">
        <v>55</v>
      </c>
      <c r="C2704">
        <f>VLOOKUP(B2685,[0]!all_data,30)</f>
        <v>2.3165210066336739E-3</v>
      </c>
    </row>
    <row r="2705" spans="1:3" x14ac:dyDescent="0.3">
      <c r="A2705" t="s">
        <v>67</v>
      </c>
      <c r="C2705">
        <f>VLOOKUP(B2685,[0]!all_data,33)</f>
        <v>0</v>
      </c>
    </row>
    <row r="2706" spans="1:3" x14ac:dyDescent="0.3">
      <c r="A2706" t="s">
        <v>16</v>
      </c>
      <c r="C2706">
        <f>VLOOKUP(B2685,[0]!all_data,37)</f>
        <v>0</v>
      </c>
    </row>
    <row r="2707" spans="1:3" x14ac:dyDescent="0.3">
      <c r="A2707" t="s">
        <v>17</v>
      </c>
      <c r="C2707">
        <f>VLOOKUP(B2685,[0]!all_data,38)</f>
        <v>0</v>
      </c>
    </row>
    <row r="2708" spans="1:3" x14ac:dyDescent="0.3">
      <c r="A2708" t="s">
        <v>18</v>
      </c>
      <c r="C2708">
        <f>VLOOKUP(B2685,[0]!all_data,39)</f>
        <v>9.9979549637574133E-2</v>
      </c>
    </row>
    <row r="2709" spans="1:3" x14ac:dyDescent="0.3">
      <c r="A2709" t="s">
        <v>21</v>
      </c>
      <c r="B2709">
        <f>B2685+1</f>
        <v>113</v>
      </c>
      <c r="C2709" t="str">
        <f>CONCATENATE(VLOOKUP(B2709,[0]!all_data,2),"_",VLOOKUP(B2709,[0]!all_data,3),"_",VLOOKUP(B2709,[0]!all_data,4))</f>
        <v>A7_1_313775</v>
      </c>
    </row>
    <row r="2710" spans="1:3" x14ac:dyDescent="0.3">
      <c r="A2710" t="s">
        <v>22</v>
      </c>
    </row>
    <row r="2711" spans="1:3" x14ac:dyDescent="0.3">
      <c r="A2711" t="s">
        <v>0</v>
      </c>
      <c r="C2711">
        <f>VLOOKUP(B2709,[0]!all_data,13)</f>
        <v>6.33</v>
      </c>
    </row>
    <row r="2712" spans="1:3" x14ac:dyDescent="0.3">
      <c r="A2712" t="s">
        <v>57</v>
      </c>
      <c r="C2712">
        <f>VLOOKUP(B2709,[0]!all_data,14)</f>
        <v>10</v>
      </c>
    </row>
    <row r="2713" spans="1:3" x14ac:dyDescent="0.3">
      <c r="A2713" t="s">
        <v>2</v>
      </c>
      <c r="C2713">
        <f>VLOOKUP(B2709,[0]!all_data,15)</f>
        <v>1.9574579146548348</v>
      </c>
    </row>
    <row r="2714" spans="1:3" x14ac:dyDescent="0.3">
      <c r="A2714" t="s">
        <v>3</v>
      </c>
      <c r="C2714">
        <f>VLOOKUP(B2709,[0]!all_data,16)</f>
        <v>1.0230702337715485</v>
      </c>
    </row>
    <row r="2715" spans="1:3" x14ac:dyDescent="0.3">
      <c r="A2715" t="s">
        <v>4</v>
      </c>
      <c r="C2715">
        <f>VLOOKUP(B2709,[0]!all_data,17)</f>
        <v>0.73235959679078377</v>
      </c>
    </row>
    <row r="2716" spans="1:3" x14ac:dyDescent="0.3">
      <c r="A2716" t="s">
        <v>5</v>
      </c>
      <c r="C2716">
        <f>VLOOKUP(B2709,[0]!all_data,18)</f>
        <v>4.241728629173112</v>
      </c>
    </row>
    <row r="2717" spans="1:3" x14ac:dyDescent="0.3">
      <c r="A2717" t="s">
        <v>7</v>
      </c>
      <c r="C2717">
        <f>VLOOKUP(B2709,[0]!all_data,20)</f>
        <v>2.5949849095986233</v>
      </c>
    </row>
    <row r="2718" spans="1:3" x14ac:dyDescent="0.3">
      <c r="A2718" t="s">
        <v>73</v>
      </c>
      <c r="C2718">
        <f>VLOOKUP(B2709,[0]!all_data,21)</f>
        <v>1.688081814606005</v>
      </c>
    </row>
    <row r="2719" spans="1:3" x14ac:dyDescent="0.3">
      <c r="A2719" t="s">
        <v>77</v>
      </c>
      <c r="C2719">
        <f>VLOOKUP(B2709,[0]!all_data,41)</f>
        <v>0</v>
      </c>
    </row>
    <row r="2720" spans="1:3" x14ac:dyDescent="0.3">
      <c r="A2720" t="s">
        <v>24</v>
      </c>
      <c r="C2720">
        <f>VLOOKUP(B2709,[0]!all_data,23)</f>
        <v>0.81197559909225281</v>
      </c>
    </row>
    <row r="2721" spans="1:3" x14ac:dyDescent="0.3">
      <c r="A2721" t="s">
        <v>25</v>
      </c>
      <c r="C2721">
        <f>VLOOKUP(B2709,[0]!all_data,24)</f>
        <v>6.7737565318366562</v>
      </c>
    </row>
    <row r="2722" spans="1:3" x14ac:dyDescent="0.3">
      <c r="A2722" t="s">
        <v>23</v>
      </c>
      <c r="C2722">
        <f>VLOOKUP(B2709,[0]!all_data,25)</f>
        <v>0</v>
      </c>
    </row>
    <row r="2723" spans="1:3" x14ac:dyDescent="0.3">
      <c r="A2723" t="s">
        <v>125</v>
      </c>
      <c r="C2723">
        <f>VLOOKUP(B2709,[0]!all_data,19)</f>
        <v>0.11641443538998836</v>
      </c>
    </row>
    <row r="2724" spans="1:3" x14ac:dyDescent="0.3">
      <c r="A2724" t="s">
        <v>108</v>
      </c>
      <c r="C2724">
        <f>VLOOKUP(B2709,[0]!all_data,26)</f>
        <v>6.983365265815532E-3</v>
      </c>
    </row>
    <row r="2725" spans="1:3" x14ac:dyDescent="0.3">
      <c r="A2725" t="s">
        <v>109</v>
      </c>
      <c r="C2725">
        <f>VLOOKUP(B2709,[0]!all_data,27)</f>
        <v>1.8204656751196958E-2</v>
      </c>
    </row>
    <row r="2726" spans="1:3" x14ac:dyDescent="0.3">
      <c r="A2726" t="s">
        <v>11</v>
      </c>
      <c r="C2726">
        <f>VLOOKUP(B2709,[0]!all_data,28)</f>
        <v>0</v>
      </c>
    </row>
    <row r="2727" spans="1:3" x14ac:dyDescent="0.3">
      <c r="A2727" t="s">
        <v>54</v>
      </c>
      <c r="C2727">
        <f>VLOOKUP(B2709,[0]!all_data,29)</f>
        <v>0.14313294720724318</v>
      </c>
    </row>
    <row r="2728" spans="1:3" x14ac:dyDescent="0.3">
      <c r="A2728" t="s">
        <v>55</v>
      </c>
      <c r="C2728">
        <f>VLOOKUP(B2709,[0]!all_data,30)</f>
        <v>5.2648204696219866E-4</v>
      </c>
    </row>
    <row r="2729" spans="1:3" x14ac:dyDescent="0.3">
      <c r="A2729" t="s">
        <v>67</v>
      </c>
      <c r="C2729">
        <f>VLOOKUP(B2709,[0]!all_data,33)</f>
        <v>0</v>
      </c>
    </row>
    <row r="2730" spans="1:3" x14ac:dyDescent="0.3">
      <c r="A2730" t="s">
        <v>16</v>
      </c>
      <c r="C2730">
        <f>VLOOKUP(B2709,[0]!all_data,37)</f>
        <v>0</v>
      </c>
    </row>
    <row r="2731" spans="1:3" x14ac:dyDescent="0.3">
      <c r="A2731" t="s">
        <v>17</v>
      </c>
      <c r="C2731">
        <f>VLOOKUP(B2709,[0]!all_data,38)</f>
        <v>0</v>
      </c>
    </row>
    <row r="2732" spans="1:3" x14ac:dyDescent="0.3">
      <c r="A2732" t="s">
        <v>18</v>
      </c>
      <c r="C2732">
        <f>VLOOKUP(B2709,[0]!all_data,39)</f>
        <v>4.9989774818787067E-2</v>
      </c>
    </row>
    <row r="2733" spans="1:3" x14ac:dyDescent="0.3">
      <c r="A2733" t="s">
        <v>21</v>
      </c>
      <c r="B2733">
        <f>B2709+1</f>
        <v>114</v>
      </c>
      <c r="C2733" t="str">
        <f>CONCATENATE(VLOOKUP(B2733,[0]!all_data,2),"_",VLOOKUP(B2733,[0]!all_data,3),"_",VLOOKUP(B2733,[0]!all_data,4))</f>
        <v>A7_2_313775</v>
      </c>
    </row>
    <row r="2734" spans="1:3" x14ac:dyDescent="0.3">
      <c r="A2734" t="s">
        <v>22</v>
      </c>
    </row>
    <row r="2735" spans="1:3" x14ac:dyDescent="0.3">
      <c r="A2735" t="s">
        <v>0</v>
      </c>
      <c r="C2735">
        <f>VLOOKUP(B2733,[0]!all_data,13)</f>
        <v>5.78</v>
      </c>
    </row>
    <row r="2736" spans="1:3" x14ac:dyDescent="0.3">
      <c r="A2736" t="s">
        <v>57</v>
      </c>
      <c r="C2736">
        <f>VLOOKUP(B2733,[0]!all_data,14)</f>
        <v>10</v>
      </c>
    </row>
    <row r="2737" spans="1:3" x14ac:dyDescent="0.3">
      <c r="A2737" t="s">
        <v>2</v>
      </c>
      <c r="C2737">
        <f>VLOOKUP(B2733,[0]!all_data,15)</f>
        <v>1.7834616555744052</v>
      </c>
    </row>
    <row r="2738" spans="1:3" x14ac:dyDescent="0.3">
      <c r="A2738" t="s">
        <v>3</v>
      </c>
      <c r="C2738">
        <f>VLOOKUP(B2733,[0]!all_data,16)</f>
        <v>0.76730267532866137</v>
      </c>
    </row>
    <row r="2739" spans="1:3" x14ac:dyDescent="0.3">
      <c r="A2739" t="s">
        <v>4</v>
      </c>
      <c r="C2739">
        <f>VLOOKUP(B2733,[0]!all_data,17)</f>
        <v>0.70355893849002271</v>
      </c>
    </row>
    <row r="2740" spans="1:3" x14ac:dyDescent="0.3">
      <c r="A2740" t="s">
        <v>5</v>
      </c>
      <c r="C2740">
        <f>VLOOKUP(B2733,[0]!all_data,18)</f>
        <v>3.9922151803982233</v>
      </c>
    </row>
    <row r="2741" spans="1:3" x14ac:dyDescent="0.3">
      <c r="A2741" t="s">
        <v>7</v>
      </c>
      <c r="C2741">
        <f>VLOOKUP(B2733,[0]!all_data,20)</f>
        <v>2.312921332468338</v>
      </c>
    </row>
    <row r="2742" spans="1:3" x14ac:dyDescent="0.3">
      <c r="A2742" t="s">
        <v>73</v>
      </c>
      <c r="C2742">
        <f>VLOOKUP(B2733,[0]!all_data,21)</f>
        <v>0.65556575324505051</v>
      </c>
    </row>
    <row r="2743" spans="1:3" x14ac:dyDescent="0.3">
      <c r="A2743" t="s">
        <v>77</v>
      </c>
      <c r="C2743">
        <f>VLOOKUP(B2733,[0]!all_data,41)</f>
        <v>0</v>
      </c>
    </row>
    <row r="2744" spans="1:3" x14ac:dyDescent="0.3">
      <c r="A2744" t="s">
        <v>24</v>
      </c>
      <c r="C2744">
        <f>VLOOKUP(B2733,[0]!all_data,23)</f>
        <v>0.88484520413899348</v>
      </c>
    </row>
    <row r="2745" spans="1:3" x14ac:dyDescent="0.3">
      <c r="A2745" t="s">
        <v>25</v>
      </c>
      <c r="C2745">
        <f>VLOOKUP(B2733,[0]!all_data,24)</f>
        <v>6.9350364492613386</v>
      </c>
    </row>
    <row r="2746" spans="1:3" x14ac:dyDescent="0.3">
      <c r="A2746" t="s">
        <v>23</v>
      </c>
      <c r="C2746">
        <f>VLOOKUP(B2733,[0]!all_data,25)</f>
        <v>0</v>
      </c>
    </row>
    <row r="2747" spans="1:3" x14ac:dyDescent="0.3">
      <c r="A2747" t="s">
        <v>125</v>
      </c>
      <c r="C2747">
        <f>VLOOKUP(B2733,[0]!all_data,19)</f>
        <v>5.2663673152613777E-2</v>
      </c>
    </row>
    <row r="2748" spans="1:3" x14ac:dyDescent="0.3">
      <c r="A2748" t="s">
        <v>108</v>
      </c>
      <c r="C2748">
        <f>VLOOKUP(B2733,[0]!all_data,26)</f>
        <v>7.3414865614983785E-3</v>
      </c>
    </row>
    <row r="2749" spans="1:3" x14ac:dyDescent="0.3">
      <c r="A2749" t="s">
        <v>109</v>
      </c>
      <c r="C2749">
        <f>VLOOKUP(B2733,[0]!all_data,27)</f>
        <v>1.6930330778613171E-2</v>
      </c>
    </row>
    <row r="2750" spans="1:3" x14ac:dyDescent="0.3">
      <c r="A2750" t="s">
        <v>11</v>
      </c>
      <c r="C2750">
        <f>VLOOKUP(B2733,[0]!all_data,28)</f>
        <v>0</v>
      </c>
    </row>
    <row r="2751" spans="1:3" x14ac:dyDescent="0.3">
      <c r="A2751" t="s">
        <v>54</v>
      </c>
      <c r="C2751">
        <f>VLOOKUP(B2733,[0]!all_data,29)</f>
        <v>0.12815391784834565</v>
      </c>
    </row>
    <row r="2752" spans="1:3" x14ac:dyDescent="0.3">
      <c r="A2752" t="s">
        <v>55</v>
      </c>
      <c r="C2752">
        <f>VLOOKUP(B2733,[0]!all_data,30)</f>
        <v>6.3177845635463826E-4</v>
      </c>
    </row>
    <row r="2753" spans="1:3" x14ac:dyDescent="0.3">
      <c r="A2753" t="s">
        <v>67</v>
      </c>
      <c r="C2753">
        <f>VLOOKUP(B2733,[0]!all_data,33)</f>
        <v>0</v>
      </c>
    </row>
    <row r="2754" spans="1:3" x14ac:dyDescent="0.3">
      <c r="A2754" t="s">
        <v>16</v>
      </c>
      <c r="C2754">
        <f>VLOOKUP(B2733,[0]!all_data,37)</f>
        <v>0</v>
      </c>
    </row>
    <row r="2755" spans="1:3" x14ac:dyDescent="0.3">
      <c r="A2755" t="s">
        <v>17</v>
      </c>
      <c r="C2755">
        <f>VLOOKUP(B2733,[0]!all_data,38)</f>
        <v>0</v>
      </c>
    </row>
    <row r="2756" spans="1:3" x14ac:dyDescent="0.3">
      <c r="A2756" t="s">
        <v>18</v>
      </c>
      <c r="C2756">
        <f>VLOOKUP(B2733,[0]!all_data,39)</f>
        <v>0</v>
      </c>
    </row>
    <row r="2757" spans="1:3" x14ac:dyDescent="0.3">
      <c r="A2757" t="s">
        <v>21</v>
      </c>
      <c r="B2757">
        <f>B2733+1</f>
        <v>115</v>
      </c>
      <c r="C2757" t="str">
        <f>CONCATENATE(VLOOKUP(B2757,[0]!all_data,2),"_",VLOOKUP(B2757,[0]!all_data,3),"_",VLOOKUP(B2757,[0]!all_data,4))</f>
        <v>A7_3_313775</v>
      </c>
    </row>
    <row r="2758" spans="1:3" x14ac:dyDescent="0.3">
      <c r="A2758" t="s">
        <v>22</v>
      </c>
    </row>
    <row r="2759" spans="1:3" x14ac:dyDescent="0.3">
      <c r="A2759" t="s">
        <v>0</v>
      </c>
      <c r="C2759">
        <f>VLOOKUP(B2757,[0]!all_data,13)</f>
        <v>6.58</v>
      </c>
    </row>
    <row r="2760" spans="1:3" x14ac:dyDescent="0.3">
      <c r="A2760" t="s">
        <v>57</v>
      </c>
      <c r="C2760">
        <f>VLOOKUP(B2757,[0]!all_data,14)</f>
        <v>10</v>
      </c>
    </row>
    <row r="2761" spans="1:3" x14ac:dyDescent="0.3">
      <c r="A2761" t="s">
        <v>2</v>
      </c>
      <c r="C2761">
        <f>VLOOKUP(B2757,[0]!all_data,15)</f>
        <v>1.3049719431032232</v>
      </c>
    </row>
    <row r="2762" spans="1:3" x14ac:dyDescent="0.3">
      <c r="A2762" t="s">
        <v>3</v>
      </c>
      <c r="C2762">
        <f>VLOOKUP(B2757,[0]!all_data,16)</f>
        <v>0.23786382935188502</v>
      </c>
    </row>
    <row r="2763" spans="1:3" x14ac:dyDescent="0.3">
      <c r="A2763" t="s">
        <v>4</v>
      </c>
      <c r="C2763">
        <f>VLOOKUP(B2757,[0]!all_data,17)</f>
        <v>0.59658506480148121</v>
      </c>
    </row>
    <row r="2764" spans="1:3" x14ac:dyDescent="0.3">
      <c r="A2764" t="s">
        <v>5</v>
      </c>
      <c r="C2764">
        <f>VLOOKUP(B2757,[0]!all_data,18)</f>
        <v>3.2436748340735564</v>
      </c>
    </row>
    <row r="2765" spans="1:3" x14ac:dyDescent="0.3">
      <c r="A2765" t="s">
        <v>7</v>
      </c>
      <c r="C2765">
        <f>VLOOKUP(B2757,[0]!all_data,20)</f>
        <v>2.6796039827377087</v>
      </c>
    </row>
    <row r="2766" spans="1:3" x14ac:dyDescent="0.3">
      <c r="A2766" t="s">
        <v>73</v>
      </c>
      <c r="C2766">
        <f>VLOOKUP(B2757,[0]!all_data,21)</f>
        <v>3.2778287662252525</v>
      </c>
    </row>
    <row r="2767" spans="1:3" x14ac:dyDescent="0.3">
      <c r="A2767" t="s">
        <v>77</v>
      </c>
      <c r="C2767">
        <f>VLOOKUP(B2757,[0]!all_data,41)</f>
        <v>0</v>
      </c>
    </row>
    <row r="2768" spans="1:3" x14ac:dyDescent="0.3">
      <c r="A2768" t="s">
        <v>24</v>
      </c>
      <c r="C2768">
        <f>VLOOKUP(B2757,[0]!all_data,23)</f>
        <v>1.5614915367158708</v>
      </c>
    </row>
    <row r="2769" spans="1:3" x14ac:dyDescent="0.3">
      <c r="A2769" t="s">
        <v>25</v>
      </c>
      <c r="C2769">
        <f>VLOOKUP(B2757,[0]!all_data,24)</f>
        <v>0.3870718018192375</v>
      </c>
    </row>
    <row r="2770" spans="1:3" x14ac:dyDescent="0.3">
      <c r="A2770" t="s">
        <v>23</v>
      </c>
      <c r="C2770">
        <f>VLOOKUP(B2757,[0]!all_data,25)</f>
        <v>0</v>
      </c>
    </row>
    <row r="2771" spans="1:3" x14ac:dyDescent="0.3">
      <c r="A2771" t="s">
        <v>125</v>
      </c>
      <c r="C2771">
        <f>VLOOKUP(B2757,[0]!all_data,19)</f>
        <v>2.2174178169521589E-3</v>
      </c>
    </row>
    <row r="2772" spans="1:3" x14ac:dyDescent="0.3">
      <c r="A2772" t="s">
        <v>108</v>
      </c>
      <c r="C2772">
        <f>VLOOKUP(B2757,[0]!all_data,26)</f>
        <v>6.4461833222912599E-3</v>
      </c>
    </row>
    <row r="2773" spans="1:3" x14ac:dyDescent="0.3">
      <c r="A2773" t="s">
        <v>109</v>
      </c>
      <c r="C2773">
        <f>VLOOKUP(B2757,[0]!all_data,27)</f>
        <v>1.6930330778613171E-2</v>
      </c>
    </row>
    <row r="2774" spans="1:3" x14ac:dyDescent="0.3">
      <c r="A2774" t="s">
        <v>11</v>
      </c>
      <c r="C2774">
        <f>VLOOKUP(B2757,[0]!all_data,28)</f>
        <v>0</v>
      </c>
    </row>
    <row r="2775" spans="1:3" x14ac:dyDescent="0.3">
      <c r="A2775" t="s">
        <v>54</v>
      </c>
      <c r="C2775">
        <f>VLOOKUP(B2757,[0]!all_data,29)</f>
        <v>0.19472738166566805</v>
      </c>
    </row>
    <row r="2776" spans="1:3" x14ac:dyDescent="0.3">
      <c r="A2776" t="s">
        <v>55</v>
      </c>
      <c r="C2776">
        <f>VLOOKUP(B2757,[0]!all_data,30)</f>
        <v>8.4237127513951779E-4</v>
      </c>
    </row>
    <row r="2777" spans="1:3" x14ac:dyDescent="0.3">
      <c r="A2777" t="s">
        <v>67</v>
      </c>
      <c r="C2777">
        <f>VLOOKUP(B2757,[0]!all_data,33)</f>
        <v>0</v>
      </c>
    </row>
    <row r="2778" spans="1:3" x14ac:dyDescent="0.3">
      <c r="A2778" t="s">
        <v>16</v>
      </c>
      <c r="C2778">
        <f>VLOOKUP(B2757,[0]!all_data,37)</f>
        <v>0</v>
      </c>
    </row>
    <row r="2779" spans="1:3" x14ac:dyDescent="0.3">
      <c r="A2779" t="s">
        <v>17</v>
      </c>
      <c r="C2779">
        <f>VLOOKUP(B2757,[0]!all_data,38)</f>
        <v>0</v>
      </c>
    </row>
    <row r="2780" spans="1:3" x14ac:dyDescent="0.3">
      <c r="A2780" t="s">
        <v>18</v>
      </c>
      <c r="C2780">
        <f>VLOOKUP(B2757,[0]!all_data,39)</f>
        <v>9.9979549637574133E-2</v>
      </c>
    </row>
    <row r="2781" spans="1:3" x14ac:dyDescent="0.3">
      <c r="A2781" t="s">
        <v>21</v>
      </c>
      <c r="B2781">
        <f>B2757+1</f>
        <v>116</v>
      </c>
      <c r="C2781" t="str">
        <f>CONCATENATE(VLOOKUP(B2781,[0]!all_data,2),"_",VLOOKUP(B2781,[0]!all_data,3),"_",VLOOKUP(B2781,[0]!all_data,4))</f>
        <v>A7_4_313775</v>
      </c>
    </row>
    <row r="2782" spans="1:3" x14ac:dyDescent="0.3">
      <c r="A2782" t="s">
        <v>22</v>
      </c>
    </row>
    <row r="2783" spans="1:3" x14ac:dyDescent="0.3">
      <c r="A2783" t="s">
        <v>0</v>
      </c>
      <c r="C2783">
        <f>VLOOKUP(B2781,[0]!all_data,13)</f>
        <v>7.95</v>
      </c>
    </row>
    <row r="2784" spans="1:3" x14ac:dyDescent="0.3">
      <c r="A2784" t="s">
        <v>57</v>
      </c>
      <c r="C2784">
        <f>VLOOKUP(B2781,[0]!all_data,14)</f>
        <v>10</v>
      </c>
    </row>
    <row r="2785" spans="1:3" x14ac:dyDescent="0.3">
      <c r="A2785" t="s">
        <v>2</v>
      </c>
      <c r="C2785">
        <f>VLOOKUP(B2781,[0]!all_data,15)</f>
        <v>2.1314541737352646</v>
      </c>
    </row>
    <row r="2786" spans="1:3" x14ac:dyDescent="0.3">
      <c r="A2786" t="s">
        <v>3</v>
      </c>
      <c r="C2786">
        <f>VLOOKUP(B2781,[0]!all_data,16)</f>
        <v>0.14067215714358791</v>
      </c>
    </row>
    <row r="2787" spans="1:3" x14ac:dyDescent="0.3">
      <c r="A2787" t="s">
        <v>4</v>
      </c>
      <c r="C2787">
        <f>VLOOKUP(B2781,[0]!all_data,17)</f>
        <v>0.41143797572515944</v>
      </c>
    </row>
    <row r="2788" spans="1:3" x14ac:dyDescent="0.3">
      <c r="A2788" t="s">
        <v>5</v>
      </c>
      <c r="C2788">
        <f>VLOOKUP(B2781,[0]!all_data,18)</f>
        <v>2.7446479365237786</v>
      </c>
    </row>
    <row r="2789" spans="1:3" x14ac:dyDescent="0.3">
      <c r="A2789" t="s">
        <v>7</v>
      </c>
      <c r="C2789">
        <f>VLOOKUP(B2781,[0]!all_data,20)</f>
        <v>2.256508617042281</v>
      </c>
    </row>
    <row r="2790" spans="1:3" x14ac:dyDescent="0.3">
      <c r="A2790" t="s">
        <v>73</v>
      </c>
      <c r="C2790">
        <f>VLOOKUP(B2781,[0]!all_data,21)</f>
        <v>4.2283991084305761</v>
      </c>
    </row>
    <row r="2791" spans="1:3" x14ac:dyDescent="0.3">
      <c r="A2791" t="s">
        <v>77</v>
      </c>
      <c r="C2791">
        <f>VLOOKUP(B2781,[0]!all_data,41)</f>
        <v>0</v>
      </c>
    </row>
    <row r="2792" spans="1:3" x14ac:dyDescent="0.3">
      <c r="A2792" t="s">
        <v>24</v>
      </c>
      <c r="C2792">
        <f>VLOOKUP(B2781,[0]!all_data,23)</f>
        <v>0.98894463992005155</v>
      </c>
    </row>
    <row r="2793" spans="1:3" x14ac:dyDescent="0.3">
      <c r="A2793" t="s">
        <v>25</v>
      </c>
      <c r="C2793">
        <f>VLOOKUP(B2781,[0]!all_data,24)</f>
        <v>0.30643184310689636</v>
      </c>
    </row>
    <row r="2794" spans="1:3" x14ac:dyDescent="0.3">
      <c r="A2794" t="s">
        <v>23</v>
      </c>
      <c r="C2794">
        <f>VLOOKUP(B2781,[0]!all_data,25)</f>
        <v>0</v>
      </c>
    </row>
    <row r="2795" spans="1:3" x14ac:dyDescent="0.3">
      <c r="A2795" t="s">
        <v>125</v>
      </c>
      <c r="C2795">
        <f>VLOOKUP(B2781,[0]!all_data,19)</f>
        <v>1.6630633627141192E-3</v>
      </c>
    </row>
    <row r="2796" spans="1:3" x14ac:dyDescent="0.3">
      <c r="A2796" t="s">
        <v>108</v>
      </c>
      <c r="C2796">
        <f>VLOOKUP(B2781,[0]!all_data,26)</f>
        <v>1.0743638870485432E-3</v>
      </c>
    </row>
    <row r="2797" spans="1:3" x14ac:dyDescent="0.3">
      <c r="A2797" t="s">
        <v>109</v>
      </c>
      <c r="C2797">
        <f>VLOOKUP(B2781,[0]!all_data,27)</f>
        <v>1.0012561213158327E-2</v>
      </c>
    </row>
    <row r="2798" spans="1:3" x14ac:dyDescent="0.3">
      <c r="A2798" t="s">
        <v>11</v>
      </c>
      <c r="C2798">
        <f>VLOOKUP(B2781,[0]!all_data,28)</f>
        <v>0</v>
      </c>
    </row>
    <row r="2799" spans="1:3" x14ac:dyDescent="0.3">
      <c r="A2799" t="s">
        <v>54</v>
      </c>
      <c r="C2799">
        <f>VLOOKUP(B2781,[0]!all_data,29)</f>
        <v>0.15644763997070768</v>
      </c>
    </row>
    <row r="2800" spans="1:3" x14ac:dyDescent="0.3">
      <c r="A2800" t="s">
        <v>55</v>
      </c>
      <c r="C2800">
        <f>VLOOKUP(B2781,[0]!all_data,30)</f>
        <v>6.3177845635463826E-4</v>
      </c>
    </row>
    <row r="2801" spans="1:3" x14ac:dyDescent="0.3">
      <c r="A2801" t="s">
        <v>67</v>
      </c>
      <c r="C2801">
        <f>VLOOKUP(B2781,[0]!all_data,33)</f>
        <v>0</v>
      </c>
    </row>
    <row r="2802" spans="1:3" x14ac:dyDescent="0.3">
      <c r="A2802" t="s">
        <v>16</v>
      </c>
      <c r="C2802">
        <f>VLOOKUP(B2781,[0]!all_data,37)</f>
        <v>0</v>
      </c>
    </row>
    <row r="2803" spans="1:3" x14ac:dyDescent="0.3">
      <c r="A2803" t="s">
        <v>17</v>
      </c>
      <c r="C2803">
        <f>VLOOKUP(B2781,[0]!all_data,38)</f>
        <v>0</v>
      </c>
    </row>
    <row r="2804" spans="1:3" x14ac:dyDescent="0.3">
      <c r="A2804" t="s">
        <v>18</v>
      </c>
      <c r="C2804">
        <f>VLOOKUP(B2781,[0]!all_data,39)</f>
        <v>0</v>
      </c>
    </row>
    <row r="2805" spans="1:3" x14ac:dyDescent="0.3">
      <c r="A2805" t="s">
        <v>21</v>
      </c>
      <c r="B2805">
        <f>B2781+1</f>
        <v>117</v>
      </c>
      <c r="C2805" t="str">
        <f>CONCATENATE(VLOOKUP(B2805,[0]!all_data,2),"_",VLOOKUP(B2805,[0]!all_data,3),"_",VLOOKUP(B2805,[0]!all_data,4))</f>
        <v>A7_5_313775</v>
      </c>
    </row>
    <row r="2806" spans="1:3" x14ac:dyDescent="0.3">
      <c r="A2806" t="s">
        <v>22</v>
      </c>
    </row>
    <row r="2807" spans="1:3" x14ac:dyDescent="0.3">
      <c r="A2807" t="s">
        <v>0</v>
      </c>
      <c r="C2807">
        <f>VLOOKUP(B2805,[0]!all_data,13)</f>
        <v>7.48</v>
      </c>
    </row>
    <row r="2808" spans="1:3" x14ac:dyDescent="0.3">
      <c r="A2808" t="s">
        <v>57</v>
      </c>
      <c r="C2808">
        <f>VLOOKUP(B2805,[0]!all_data,14)</f>
        <v>10</v>
      </c>
    </row>
    <row r="2809" spans="1:3" x14ac:dyDescent="0.3">
      <c r="A2809" t="s">
        <v>2</v>
      </c>
      <c r="C2809">
        <f>VLOOKUP(B2805,[0]!all_data,15)</f>
        <v>2.3489494975858016</v>
      </c>
    </row>
    <row r="2810" spans="1:3" x14ac:dyDescent="0.3">
      <c r="A2810" t="s">
        <v>3</v>
      </c>
      <c r="C2810">
        <f>VLOOKUP(B2805,[0]!all_data,16)</f>
        <v>0.12788377922144356</v>
      </c>
    </row>
    <row r="2811" spans="1:3" x14ac:dyDescent="0.3">
      <c r="A2811" t="s">
        <v>4</v>
      </c>
      <c r="C2811">
        <f>VLOOKUP(B2805,[0]!all_data,17)</f>
        <v>0.35795103888088869</v>
      </c>
    </row>
    <row r="2812" spans="1:3" x14ac:dyDescent="0.3">
      <c r="A2812" t="s">
        <v>5</v>
      </c>
      <c r="C2812">
        <f>VLOOKUP(B2805,[0]!all_data,18)</f>
        <v>2.4452317979939115</v>
      </c>
    </row>
    <row r="2813" spans="1:3" x14ac:dyDescent="0.3">
      <c r="A2813" t="s">
        <v>7</v>
      </c>
      <c r="C2813">
        <f>VLOOKUP(B2805,[0]!all_data,20)</f>
        <v>2.256508617042281</v>
      </c>
    </row>
    <row r="2814" spans="1:3" x14ac:dyDescent="0.3">
      <c r="A2814" t="s">
        <v>73</v>
      </c>
      <c r="C2814">
        <f>VLOOKUP(B2805,[0]!all_data,21)</f>
        <v>4.0153402386259343</v>
      </c>
    </row>
    <row r="2815" spans="1:3" x14ac:dyDescent="0.3">
      <c r="A2815" t="s">
        <v>77</v>
      </c>
      <c r="C2815">
        <f>VLOOKUP(B2805,[0]!all_data,41)</f>
        <v>0</v>
      </c>
    </row>
    <row r="2816" spans="1:3" x14ac:dyDescent="0.3">
      <c r="A2816" t="s">
        <v>24</v>
      </c>
      <c r="C2816">
        <f>VLOOKUP(B2805,[0]!all_data,23)</f>
        <v>0.97853469634194568</v>
      </c>
    </row>
    <row r="2817" spans="1:3" x14ac:dyDescent="0.3">
      <c r="A2817" t="s">
        <v>25</v>
      </c>
      <c r="C2817">
        <f>VLOOKUP(B2805,[0]!all_data,24)</f>
        <v>3.2255983484936459E-3</v>
      </c>
    </row>
    <row r="2818" spans="1:3" x14ac:dyDescent="0.3">
      <c r="A2818" t="s">
        <v>23</v>
      </c>
      <c r="C2818">
        <f>VLOOKUP(B2805,[0]!all_data,25)</f>
        <v>0</v>
      </c>
    </row>
    <row r="2819" spans="1:3" x14ac:dyDescent="0.3">
      <c r="A2819" t="s">
        <v>125</v>
      </c>
      <c r="C2819">
        <f>VLOOKUP(B2805,[0]!all_data,19)</f>
        <v>2.2174178169521589E-3</v>
      </c>
    </row>
    <row r="2820" spans="1:3" x14ac:dyDescent="0.3">
      <c r="A2820" t="s">
        <v>108</v>
      </c>
      <c r="C2820">
        <f>VLOOKUP(B2805,[0]!all_data,26)</f>
        <v>1.2534245348899673E-3</v>
      </c>
    </row>
    <row r="2821" spans="1:3" x14ac:dyDescent="0.3">
      <c r="A2821" t="s">
        <v>109</v>
      </c>
      <c r="C2821">
        <f>VLOOKUP(B2805,[0]!all_data,27)</f>
        <v>8.0100489705266613E-3</v>
      </c>
    </row>
    <row r="2822" spans="1:3" x14ac:dyDescent="0.3">
      <c r="A2822" t="s">
        <v>11</v>
      </c>
      <c r="C2822">
        <f>VLOOKUP(B2805,[0]!all_data,28)</f>
        <v>0</v>
      </c>
    </row>
    <row r="2823" spans="1:3" x14ac:dyDescent="0.3">
      <c r="A2823" t="s">
        <v>54</v>
      </c>
      <c r="C2823">
        <f>VLOOKUP(B2805,[0]!all_data,29)</f>
        <v>0.14313294720724318</v>
      </c>
    </row>
    <row r="2824" spans="1:3" x14ac:dyDescent="0.3">
      <c r="A2824" t="s">
        <v>55</v>
      </c>
      <c r="C2824">
        <f>VLOOKUP(B2805,[0]!all_data,30)</f>
        <v>5.2648204696219866E-4</v>
      </c>
    </row>
    <row r="2825" spans="1:3" x14ac:dyDescent="0.3">
      <c r="A2825" t="s">
        <v>67</v>
      </c>
      <c r="C2825">
        <f>VLOOKUP(B2805,[0]!all_data,33)</f>
        <v>0</v>
      </c>
    </row>
    <row r="2826" spans="1:3" x14ac:dyDescent="0.3">
      <c r="A2826" t="s">
        <v>16</v>
      </c>
      <c r="C2826">
        <f>VLOOKUP(B2805,[0]!all_data,37)</f>
        <v>0</v>
      </c>
    </row>
    <row r="2827" spans="1:3" x14ac:dyDescent="0.3">
      <c r="A2827" t="s">
        <v>17</v>
      </c>
      <c r="C2827">
        <f>VLOOKUP(B2805,[0]!all_data,38)</f>
        <v>0</v>
      </c>
    </row>
    <row r="2828" spans="1:3" x14ac:dyDescent="0.3">
      <c r="A2828" t="s">
        <v>18</v>
      </c>
      <c r="C2828">
        <f>VLOOKUP(B2805,[0]!all_data,39)</f>
        <v>0</v>
      </c>
    </row>
    <row r="2829" spans="1:3" x14ac:dyDescent="0.3">
      <c r="A2829" t="s">
        <v>21</v>
      </c>
      <c r="B2829">
        <f>B2805+1</f>
        <v>118</v>
      </c>
      <c r="C2829" t="str">
        <f>CONCATENATE(VLOOKUP(B2829,[0]!all_data,2),"_",VLOOKUP(B2829,[0]!all_data,3),"_",VLOOKUP(B2829,[0]!all_data,4))</f>
        <v>A7_6_313775</v>
      </c>
    </row>
    <row r="2830" spans="1:3" x14ac:dyDescent="0.3">
      <c r="A2830" t="s">
        <v>22</v>
      </c>
    </row>
    <row r="2831" spans="1:3" x14ac:dyDescent="0.3">
      <c r="A2831" t="s">
        <v>0</v>
      </c>
      <c r="C2831">
        <f>VLOOKUP(B2829,[0]!all_data,13)</f>
        <v>7.5830000000000002</v>
      </c>
    </row>
    <row r="2832" spans="1:3" x14ac:dyDescent="0.3">
      <c r="A2832" t="s">
        <v>57</v>
      </c>
      <c r="C2832">
        <f>VLOOKUP(B2829,[0]!all_data,14)</f>
        <v>10</v>
      </c>
    </row>
    <row r="2833" spans="1:3" x14ac:dyDescent="0.3">
      <c r="A2833" t="s">
        <v>2</v>
      </c>
      <c r="C2833">
        <f>VLOOKUP(B2829,[0]!all_data,15)</f>
        <v>1.9139588498847273</v>
      </c>
    </row>
    <row r="2834" spans="1:3" x14ac:dyDescent="0.3">
      <c r="A2834" t="s">
        <v>3</v>
      </c>
      <c r="C2834">
        <f>VLOOKUP(B2829,[0]!all_data,16)</f>
        <v>0.18671031766330759</v>
      </c>
    </row>
    <row r="2835" spans="1:3" x14ac:dyDescent="0.3">
      <c r="A2835" t="s">
        <v>4</v>
      </c>
      <c r="C2835">
        <f>VLOOKUP(B2829,[0]!all_data,17)</f>
        <v>0.36617979839539189</v>
      </c>
    </row>
    <row r="2836" spans="1:3" x14ac:dyDescent="0.3">
      <c r="A2836" t="s">
        <v>5</v>
      </c>
      <c r="C2836">
        <f>VLOOKUP(B2829,[0]!all_data,18)</f>
        <v>2.7446479365237786</v>
      </c>
    </row>
    <row r="2837" spans="1:3" x14ac:dyDescent="0.3">
      <c r="A2837" t="s">
        <v>7</v>
      </c>
      <c r="C2837">
        <f>VLOOKUP(B2829,[0]!all_data,20)</f>
        <v>2.3975404056074239</v>
      </c>
    </row>
    <row r="2838" spans="1:3" x14ac:dyDescent="0.3">
      <c r="A2838" t="s">
        <v>73</v>
      </c>
      <c r="C2838">
        <f>VLOOKUP(B2829,[0]!all_data,21)</f>
        <v>4.0972859577815655</v>
      </c>
    </row>
    <row r="2839" spans="1:3" x14ac:dyDescent="0.3">
      <c r="A2839" t="s">
        <v>77</v>
      </c>
      <c r="C2839">
        <f>VLOOKUP(B2829,[0]!all_data,41)</f>
        <v>0</v>
      </c>
    </row>
    <row r="2840" spans="1:3" x14ac:dyDescent="0.3">
      <c r="A2840" t="s">
        <v>24</v>
      </c>
      <c r="C2840">
        <f>VLOOKUP(B2829,[0]!all_data,23)</f>
        <v>0.93689492202952251</v>
      </c>
    </row>
    <row r="2841" spans="1:3" x14ac:dyDescent="0.3">
      <c r="A2841" t="s">
        <v>25</v>
      </c>
      <c r="C2841">
        <f>VLOOKUP(B2829,[0]!all_data,24)</f>
        <v>8.0639958712341135E-3</v>
      </c>
    </row>
    <row r="2842" spans="1:3" x14ac:dyDescent="0.3">
      <c r="A2842" t="s">
        <v>23</v>
      </c>
      <c r="C2842">
        <f>VLOOKUP(B2829,[0]!all_data,25)</f>
        <v>0</v>
      </c>
    </row>
    <row r="2843" spans="1:3" x14ac:dyDescent="0.3">
      <c r="A2843" t="s">
        <v>125</v>
      </c>
      <c r="C2843">
        <f>VLOOKUP(B2829,[0]!all_data,19)</f>
        <v>1.1087089084760795E-2</v>
      </c>
    </row>
    <row r="2844" spans="1:3" x14ac:dyDescent="0.3">
      <c r="A2844" t="s">
        <v>108</v>
      </c>
      <c r="C2844">
        <f>VLOOKUP(B2829,[0]!all_data,26)</f>
        <v>3.0440310133042063E-3</v>
      </c>
    </row>
    <row r="2845" spans="1:3" x14ac:dyDescent="0.3">
      <c r="A2845" t="s">
        <v>109</v>
      </c>
      <c r="C2845">
        <f>VLOOKUP(B2829,[0]!all_data,27)</f>
        <v>8.3741421055506006E-3</v>
      </c>
    </row>
    <row r="2846" spans="1:3" x14ac:dyDescent="0.3">
      <c r="A2846" t="s">
        <v>11</v>
      </c>
      <c r="C2846">
        <f>VLOOKUP(B2829,[0]!all_data,28)</f>
        <v>0</v>
      </c>
    </row>
    <row r="2847" spans="1:3" x14ac:dyDescent="0.3">
      <c r="A2847" t="s">
        <v>54</v>
      </c>
      <c r="C2847">
        <f>VLOOKUP(B2829,[0]!all_data,29)</f>
        <v>9.9860195725983619E-2</v>
      </c>
    </row>
    <row r="2848" spans="1:3" x14ac:dyDescent="0.3">
      <c r="A2848" t="s">
        <v>55</v>
      </c>
      <c r="C2848">
        <f>VLOOKUP(B2829,[0]!all_data,30)</f>
        <v>8.4237127513951779E-4</v>
      </c>
    </row>
    <row r="2849" spans="1:3" x14ac:dyDescent="0.3">
      <c r="A2849" t="s">
        <v>67</v>
      </c>
      <c r="C2849">
        <f>VLOOKUP(B2829,[0]!all_data,33)</f>
        <v>0</v>
      </c>
    </row>
    <row r="2850" spans="1:3" x14ac:dyDescent="0.3">
      <c r="A2850" t="s">
        <v>16</v>
      </c>
      <c r="C2850">
        <f>VLOOKUP(B2829,[0]!all_data,37)</f>
        <v>0</v>
      </c>
    </row>
    <row r="2851" spans="1:3" x14ac:dyDescent="0.3">
      <c r="A2851" t="s">
        <v>17</v>
      </c>
      <c r="C2851">
        <f>VLOOKUP(B2829,[0]!all_data,38)</f>
        <v>0</v>
      </c>
    </row>
    <row r="2852" spans="1:3" x14ac:dyDescent="0.3">
      <c r="A2852" t="s">
        <v>18</v>
      </c>
      <c r="C2852">
        <f>VLOOKUP(B2829,[0]!all_data,39)</f>
        <v>4.9989774818787067E-2</v>
      </c>
    </row>
    <row r="2853" spans="1:3" x14ac:dyDescent="0.3">
      <c r="A2853" t="s">
        <v>21</v>
      </c>
      <c r="B2853">
        <f>B2829+1</f>
        <v>119</v>
      </c>
      <c r="C2853" t="str">
        <f>CONCATENATE(VLOOKUP(B2853,[0]!all_data,2),"_",VLOOKUP(B2853,[0]!all_data,3),"_",VLOOKUP(B2853,[0]!all_data,4))</f>
        <v>A7_7_313775</v>
      </c>
    </row>
    <row r="2854" spans="1:3" x14ac:dyDescent="0.3">
      <c r="A2854" t="s">
        <v>22</v>
      </c>
    </row>
    <row r="2855" spans="1:3" x14ac:dyDescent="0.3">
      <c r="A2855" t="s">
        <v>0</v>
      </c>
      <c r="C2855">
        <f>VLOOKUP(B2853,[0]!all_data,13)</f>
        <v>7.48</v>
      </c>
    </row>
    <row r="2856" spans="1:3" x14ac:dyDescent="0.3">
      <c r="A2856" t="s">
        <v>57</v>
      </c>
      <c r="C2856">
        <f>VLOOKUP(B2853,[0]!all_data,14)</f>
        <v>10</v>
      </c>
    </row>
    <row r="2857" spans="1:3" x14ac:dyDescent="0.3">
      <c r="A2857" t="s">
        <v>2</v>
      </c>
      <c r="C2857">
        <f>VLOOKUP(B2853,[0]!all_data,15)</f>
        <v>2.3054504328156944</v>
      </c>
    </row>
    <row r="2858" spans="1:3" x14ac:dyDescent="0.3">
      <c r="A2858" t="s">
        <v>3</v>
      </c>
      <c r="C2858">
        <f>VLOOKUP(B2853,[0]!all_data,16)</f>
        <v>0.13044145480587241</v>
      </c>
    </row>
    <row r="2859" spans="1:3" x14ac:dyDescent="0.3">
      <c r="A2859" t="s">
        <v>4</v>
      </c>
      <c r="C2859">
        <f>VLOOKUP(B2853,[0]!all_data,17)</f>
        <v>0.37029417815264348</v>
      </c>
    </row>
    <row r="2860" spans="1:3" x14ac:dyDescent="0.3">
      <c r="A2860" t="s">
        <v>5</v>
      </c>
      <c r="C2860">
        <f>VLOOKUP(B2853,[0]!all_data,18)</f>
        <v>2.4951344877488895</v>
      </c>
    </row>
    <row r="2861" spans="1:3" x14ac:dyDescent="0.3">
      <c r="A2861" t="s">
        <v>7</v>
      </c>
      <c r="C2861">
        <f>VLOOKUP(B2853,[0]!all_data,20)</f>
        <v>2.6513976250246802</v>
      </c>
    </row>
    <row r="2862" spans="1:3" x14ac:dyDescent="0.3">
      <c r="A2862" t="s">
        <v>73</v>
      </c>
      <c r="C2862">
        <f>VLOOKUP(B2853,[0]!all_data,21)</f>
        <v>3.9825619509636816</v>
      </c>
    </row>
    <row r="2863" spans="1:3" x14ac:dyDescent="0.3">
      <c r="A2863" t="s">
        <v>77</v>
      </c>
      <c r="C2863">
        <f>VLOOKUP(B2853,[0]!all_data,41)</f>
        <v>0</v>
      </c>
    </row>
    <row r="2864" spans="1:3" x14ac:dyDescent="0.3">
      <c r="A2864" t="s">
        <v>24</v>
      </c>
      <c r="C2864">
        <f>VLOOKUP(B2853,[0]!all_data,23)</f>
        <v>0.89525514771709924</v>
      </c>
    </row>
    <row r="2865" spans="1:3" x14ac:dyDescent="0.3">
      <c r="A2865" t="s">
        <v>25</v>
      </c>
      <c r="C2865">
        <f>VLOOKUP(B2853,[0]!all_data,24)</f>
        <v>0</v>
      </c>
    </row>
    <row r="2866" spans="1:3" x14ac:dyDescent="0.3">
      <c r="A2866" t="s">
        <v>23</v>
      </c>
      <c r="C2866">
        <f>VLOOKUP(B2853,[0]!all_data,25)</f>
        <v>0</v>
      </c>
    </row>
    <row r="2867" spans="1:3" x14ac:dyDescent="0.3">
      <c r="A2867" t="s">
        <v>125</v>
      </c>
      <c r="C2867">
        <f>VLOOKUP(B2853,[0]!all_data,19)</f>
        <v>5.5435445423803976E-3</v>
      </c>
    </row>
    <row r="2868" spans="1:3" x14ac:dyDescent="0.3">
      <c r="A2868" t="s">
        <v>108</v>
      </c>
      <c r="C2868">
        <f>VLOOKUP(B2853,[0]!all_data,26)</f>
        <v>1.0743638870485432E-3</v>
      </c>
    </row>
    <row r="2869" spans="1:3" x14ac:dyDescent="0.3">
      <c r="A2869" t="s">
        <v>109</v>
      </c>
      <c r="C2869">
        <f>VLOOKUP(B2853,[0]!all_data,27)</f>
        <v>1.1104840618230144E-2</v>
      </c>
    </row>
    <row r="2870" spans="1:3" x14ac:dyDescent="0.3">
      <c r="A2870" t="s">
        <v>11</v>
      </c>
      <c r="C2870">
        <f>VLOOKUP(B2853,[0]!all_data,28)</f>
        <v>0</v>
      </c>
    </row>
    <row r="2871" spans="1:3" x14ac:dyDescent="0.3">
      <c r="A2871" t="s">
        <v>54</v>
      </c>
      <c r="C2871">
        <f>VLOOKUP(B2853,[0]!all_data,29)</f>
        <v>0.10651754210771587</v>
      </c>
    </row>
    <row r="2872" spans="1:3" x14ac:dyDescent="0.3">
      <c r="A2872" t="s">
        <v>55</v>
      </c>
      <c r="C2872">
        <f>VLOOKUP(B2853,[0]!all_data,30)</f>
        <v>8.4237127513951779E-4</v>
      </c>
    </row>
    <row r="2873" spans="1:3" x14ac:dyDescent="0.3">
      <c r="A2873" t="s">
        <v>67</v>
      </c>
      <c r="C2873">
        <f>VLOOKUP(B2853,[0]!all_data,33)</f>
        <v>0</v>
      </c>
    </row>
    <row r="2874" spans="1:3" x14ac:dyDescent="0.3">
      <c r="A2874" t="s">
        <v>16</v>
      </c>
      <c r="C2874">
        <f>VLOOKUP(B2853,[0]!all_data,37)</f>
        <v>0</v>
      </c>
    </row>
    <row r="2875" spans="1:3" x14ac:dyDescent="0.3">
      <c r="A2875" t="s">
        <v>17</v>
      </c>
      <c r="C2875">
        <f>VLOOKUP(B2853,[0]!all_data,38)</f>
        <v>0</v>
      </c>
    </row>
    <row r="2876" spans="1:3" x14ac:dyDescent="0.3">
      <c r="A2876" t="s">
        <v>18</v>
      </c>
      <c r="C2876">
        <f>VLOOKUP(B2853,[0]!all_data,39)</f>
        <v>4.9989774818787067E-2</v>
      </c>
    </row>
    <row r="2877" spans="1:3" x14ac:dyDescent="0.3">
      <c r="A2877" t="s">
        <v>21</v>
      </c>
      <c r="B2877">
        <f>B2853+1</f>
        <v>120</v>
      </c>
      <c r="C2877" t="str">
        <f>CONCATENATE(VLOOKUP(B2877,[0]!all_data,2),"_",VLOOKUP(B2877,[0]!all_data,3),"_",VLOOKUP(B2877,[0]!all_data,4))</f>
        <v>A7_8_313775</v>
      </c>
    </row>
    <row r="2878" spans="1:3" x14ac:dyDescent="0.3">
      <c r="A2878" t="s">
        <v>22</v>
      </c>
    </row>
    <row r="2879" spans="1:3" x14ac:dyDescent="0.3">
      <c r="A2879" t="s">
        <v>0</v>
      </c>
      <c r="C2879">
        <f>VLOOKUP(B2877,[0]!all_data,13)</f>
        <v>7.48</v>
      </c>
    </row>
    <row r="2880" spans="1:3" x14ac:dyDescent="0.3">
      <c r="A2880" t="s">
        <v>57</v>
      </c>
      <c r="C2880">
        <f>VLOOKUP(B2877,[0]!all_data,14)</f>
        <v>10</v>
      </c>
    </row>
    <row r="2881" spans="1:3" x14ac:dyDescent="0.3">
      <c r="A2881" t="s">
        <v>2</v>
      </c>
      <c r="C2881">
        <f>VLOOKUP(B2877,[0]!all_data,15)</f>
        <v>2.2619513680455872</v>
      </c>
    </row>
    <row r="2882" spans="1:3" x14ac:dyDescent="0.3">
      <c r="A2882" t="s">
        <v>3</v>
      </c>
      <c r="C2882">
        <f>VLOOKUP(B2877,[0]!all_data,16)</f>
        <v>0.15090285948130341</v>
      </c>
    </row>
    <row r="2883" spans="1:3" x14ac:dyDescent="0.3">
      <c r="A2883" t="s">
        <v>4</v>
      </c>
      <c r="C2883">
        <f>VLOOKUP(B2877,[0]!all_data,17)</f>
        <v>0.3497222793663855</v>
      </c>
    </row>
    <row r="2884" spans="1:3" x14ac:dyDescent="0.3">
      <c r="A2884" t="s">
        <v>5</v>
      </c>
      <c r="C2884">
        <f>VLOOKUP(B2877,[0]!all_data,18)</f>
        <v>2.3703777633614451</v>
      </c>
    </row>
    <row r="2885" spans="1:3" x14ac:dyDescent="0.3">
      <c r="A2885" t="s">
        <v>7</v>
      </c>
      <c r="C2885">
        <f>VLOOKUP(B2877,[0]!all_data,20)</f>
        <v>2.6231912673116518</v>
      </c>
    </row>
    <row r="2886" spans="1:3" x14ac:dyDescent="0.3">
      <c r="A2886" t="s">
        <v>73</v>
      </c>
      <c r="C2886">
        <f>VLOOKUP(B2877,[0]!all_data,21)</f>
        <v>3.9006162318080504</v>
      </c>
    </row>
    <row r="2887" spans="1:3" x14ac:dyDescent="0.3">
      <c r="A2887" t="s">
        <v>77</v>
      </c>
      <c r="C2887">
        <f>VLOOKUP(B2877,[0]!all_data,41)</f>
        <v>0</v>
      </c>
    </row>
    <row r="2888" spans="1:3" x14ac:dyDescent="0.3">
      <c r="A2888" t="s">
        <v>24</v>
      </c>
      <c r="C2888">
        <f>VLOOKUP(B2877,[0]!all_data,23)</f>
        <v>0.87443526056088761</v>
      </c>
    </row>
    <row r="2889" spans="1:3" x14ac:dyDescent="0.3">
      <c r="A2889" t="s">
        <v>25</v>
      </c>
      <c r="C2889">
        <f>VLOOKUP(B2877,[0]!all_data,24)</f>
        <v>0</v>
      </c>
    </row>
    <row r="2890" spans="1:3" x14ac:dyDescent="0.3">
      <c r="A2890" t="s">
        <v>23</v>
      </c>
      <c r="C2890">
        <f>VLOOKUP(B2877,[0]!all_data,25)</f>
        <v>0</v>
      </c>
    </row>
    <row r="2891" spans="1:3" x14ac:dyDescent="0.3">
      <c r="A2891" t="s">
        <v>125</v>
      </c>
      <c r="C2891">
        <f>VLOOKUP(B2877,[0]!all_data,19)</f>
        <v>0.1940240589833139</v>
      </c>
    </row>
    <row r="2892" spans="1:3" x14ac:dyDescent="0.3">
      <c r="A2892" t="s">
        <v>108</v>
      </c>
      <c r="C2892">
        <f>VLOOKUP(B2877,[0]!all_data,26)</f>
        <v>2.3277884219385105E-3</v>
      </c>
    </row>
    <row r="2893" spans="1:3" x14ac:dyDescent="0.3">
      <c r="A2893" t="s">
        <v>109</v>
      </c>
      <c r="C2893">
        <f>VLOOKUP(B2877,[0]!all_data,27)</f>
        <v>1.7840563616173019E-2</v>
      </c>
    </row>
    <row r="2894" spans="1:3" x14ac:dyDescent="0.3">
      <c r="A2894" t="s">
        <v>11</v>
      </c>
      <c r="C2894">
        <f>VLOOKUP(B2877,[0]!all_data,28)</f>
        <v>0</v>
      </c>
    </row>
    <row r="2895" spans="1:3" x14ac:dyDescent="0.3">
      <c r="A2895" t="s">
        <v>54</v>
      </c>
      <c r="C2895">
        <f>VLOOKUP(B2877,[0]!all_data,29)</f>
        <v>0.18807003528393582</v>
      </c>
    </row>
    <row r="2896" spans="1:3" x14ac:dyDescent="0.3">
      <c r="A2896" t="s">
        <v>55</v>
      </c>
      <c r="C2896">
        <f>VLOOKUP(B2877,[0]!all_data,30)</f>
        <v>1.0529640939243973E-3</v>
      </c>
    </row>
    <row r="2897" spans="1:3" x14ac:dyDescent="0.3">
      <c r="A2897" t="s">
        <v>67</v>
      </c>
      <c r="C2897">
        <f>VLOOKUP(B2877,[0]!all_data,33)</f>
        <v>0</v>
      </c>
    </row>
    <row r="2898" spans="1:3" x14ac:dyDescent="0.3">
      <c r="A2898" t="s">
        <v>16</v>
      </c>
      <c r="C2898">
        <f>VLOOKUP(B2877,[0]!all_data,37)</f>
        <v>0</v>
      </c>
    </row>
    <row r="2899" spans="1:3" x14ac:dyDescent="0.3">
      <c r="A2899" t="s">
        <v>17</v>
      </c>
      <c r="C2899">
        <f>VLOOKUP(B2877,[0]!all_data,38)</f>
        <v>0</v>
      </c>
    </row>
    <row r="2900" spans="1:3" x14ac:dyDescent="0.3">
      <c r="A2900" t="s">
        <v>18</v>
      </c>
      <c r="C2900">
        <f>VLOOKUP(B2877,[0]!all_data,39)</f>
        <v>0</v>
      </c>
    </row>
    <row r="2901" spans="1:3" x14ac:dyDescent="0.3">
      <c r="A2901" t="s">
        <v>21</v>
      </c>
      <c r="B2901">
        <f>B2877+1</f>
        <v>121</v>
      </c>
      <c r="C2901" t="str">
        <f>CONCATENATE(VLOOKUP(B2901,[0]!all_data,2),"_",VLOOKUP(B2901,[0]!all_data,3),"_",VLOOKUP(B2901,[0]!all_data,4))</f>
        <v>A7_9_313775</v>
      </c>
    </row>
    <row r="2902" spans="1:3" x14ac:dyDescent="0.3">
      <c r="A2902" t="s">
        <v>22</v>
      </c>
    </row>
    <row r="2903" spans="1:3" x14ac:dyDescent="0.3">
      <c r="A2903" t="s">
        <v>0</v>
      </c>
      <c r="C2903">
        <f>VLOOKUP(B2901,[0]!all_data,13)</f>
        <v>7.58</v>
      </c>
    </row>
    <row r="2904" spans="1:3" x14ac:dyDescent="0.3">
      <c r="A2904" t="s">
        <v>57</v>
      </c>
      <c r="C2904">
        <f>VLOOKUP(B2901,[0]!all_data,14)</f>
        <v>10</v>
      </c>
    </row>
    <row r="2905" spans="1:3" x14ac:dyDescent="0.3">
      <c r="A2905" t="s">
        <v>2</v>
      </c>
      <c r="C2905">
        <f>VLOOKUP(B2901,[0]!all_data,15)</f>
        <v>2.0009569794249424</v>
      </c>
    </row>
    <row r="2906" spans="1:3" x14ac:dyDescent="0.3">
      <c r="A2906" t="s">
        <v>3</v>
      </c>
      <c r="C2906">
        <f>VLOOKUP(B2901,[0]!all_data,16)</f>
        <v>0.16113356181901889</v>
      </c>
    </row>
    <row r="2907" spans="1:3" x14ac:dyDescent="0.3">
      <c r="A2907" t="s">
        <v>4</v>
      </c>
      <c r="C2907">
        <f>VLOOKUP(B2901,[0]!all_data,17)</f>
        <v>0.31269286155112114</v>
      </c>
    </row>
    <row r="2908" spans="1:3" x14ac:dyDescent="0.3">
      <c r="A2908" t="s">
        <v>5</v>
      </c>
      <c r="C2908">
        <f>VLOOKUP(B2901,[0]!all_data,18)</f>
        <v>2.1707670043415339</v>
      </c>
    </row>
    <row r="2909" spans="1:3" x14ac:dyDescent="0.3">
      <c r="A2909" t="s">
        <v>7</v>
      </c>
      <c r="C2909">
        <f>VLOOKUP(B2901,[0]!all_data,20)</f>
        <v>2.3411276901813669</v>
      </c>
    </row>
    <row r="2910" spans="1:3" x14ac:dyDescent="0.3">
      <c r="A2910" t="s">
        <v>73</v>
      </c>
      <c r="C2910">
        <f>VLOOKUP(B2901,[0]!all_data,21)</f>
        <v>3.8514488003146718</v>
      </c>
    </row>
    <row r="2911" spans="1:3" x14ac:dyDescent="0.3">
      <c r="A2911" t="s">
        <v>77</v>
      </c>
      <c r="C2911">
        <f>VLOOKUP(B2901,[0]!all_data,41)</f>
        <v>0</v>
      </c>
    </row>
    <row r="2912" spans="1:3" x14ac:dyDescent="0.3">
      <c r="A2912" t="s">
        <v>24</v>
      </c>
      <c r="C2912">
        <f>VLOOKUP(B2901,[0]!all_data,23)</f>
        <v>0.84320542982657021</v>
      </c>
    </row>
    <row r="2913" spans="1:3" x14ac:dyDescent="0.3">
      <c r="A2913" t="s">
        <v>25</v>
      </c>
      <c r="C2913">
        <f>VLOOKUP(B2901,[0]!all_data,24)</f>
        <v>0</v>
      </c>
    </row>
    <row r="2914" spans="1:3" x14ac:dyDescent="0.3">
      <c r="A2914" t="s">
        <v>23</v>
      </c>
      <c r="C2914">
        <f>VLOOKUP(B2901,[0]!all_data,25)</f>
        <v>0</v>
      </c>
    </row>
    <row r="2915" spans="1:3" x14ac:dyDescent="0.3">
      <c r="A2915" t="s">
        <v>125</v>
      </c>
      <c r="C2915">
        <f>VLOOKUP(B2901,[0]!all_data,19)</f>
        <v>0.11087089084760796</v>
      </c>
    </row>
    <row r="2916" spans="1:3" x14ac:dyDescent="0.3">
      <c r="A2916" t="s">
        <v>108</v>
      </c>
      <c r="C2916">
        <f>VLOOKUP(B2901,[0]!all_data,26)</f>
        <v>5.5508800830841407E-2</v>
      </c>
    </row>
    <row r="2917" spans="1:3" x14ac:dyDescent="0.3">
      <c r="A2917" t="s">
        <v>109</v>
      </c>
      <c r="C2917">
        <f>VLOOKUP(B2901,[0]!all_data,27)</f>
        <v>1.0558700915694235E-2</v>
      </c>
    </row>
    <row r="2918" spans="1:3" x14ac:dyDescent="0.3">
      <c r="A2918" t="s">
        <v>11</v>
      </c>
      <c r="C2918">
        <f>VLOOKUP(B2901,[0]!all_data,28)</f>
        <v>0</v>
      </c>
    </row>
    <row r="2919" spans="1:3" x14ac:dyDescent="0.3">
      <c r="A2919" t="s">
        <v>54</v>
      </c>
      <c r="C2919">
        <f>VLOOKUP(B2901,[0]!all_data,29)</f>
        <v>0.18474136209306968</v>
      </c>
    </row>
    <row r="2920" spans="1:3" x14ac:dyDescent="0.3">
      <c r="A2920" t="s">
        <v>55</v>
      </c>
      <c r="C2920">
        <f>VLOOKUP(B2901,[0]!all_data,30)</f>
        <v>1.0529640939243973E-3</v>
      </c>
    </row>
    <row r="2921" spans="1:3" x14ac:dyDescent="0.3">
      <c r="A2921" t="s">
        <v>67</v>
      </c>
      <c r="C2921">
        <f>VLOOKUP(B2901,[0]!all_data,33)</f>
        <v>0</v>
      </c>
    </row>
    <row r="2922" spans="1:3" x14ac:dyDescent="0.3">
      <c r="A2922" t="s">
        <v>16</v>
      </c>
      <c r="C2922">
        <f>VLOOKUP(B2901,[0]!all_data,37)</f>
        <v>0</v>
      </c>
    </row>
    <row r="2923" spans="1:3" x14ac:dyDescent="0.3">
      <c r="A2923" t="s">
        <v>17</v>
      </c>
      <c r="C2923">
        <f>VLOOKUP(B2901,[0]!all_data,38)</f>
        <v>0</v>
      </c>
    </row>
    <row r="2924" spans="1:3" x14ac:dyDescent="0.3">
      <c r="A2924" t="s">
        <v>18</v>
      </c>
      <c r="C2924">
        <f>VLOOKUP(B2901,[0]!all_data,39)</f>
        <v>9.9979549637574133E-2</v>
      </c>
    </row>
    <row r="2925" spans="1:3" x14ac:dyDescent="0.3">
      <c r="A2925" t="s">
        <v>21</v>
      </c>
      <c r="B2925">
        <f>B2901+1</f>
        <v>122</v>
      </c>
      <c r="C2925" t="str">
        <f>CONCATENATE(VLOOKUP(B2925,[0]!all_data,2),"_",VLOOKUP(B2925,[0]!all_data,3),"_",VLOOKUP(B2925,[0]!all_data,4))</f>
        <v>A7_10_313775</v>
      </c>
    </row>
    <row r="2926" spans="1:3" x14ac:dyDescent="0.3">
      <c r="A2926" t="s">
        <v>22</v>
      </c>
    </row>
    <row r="2927" spans="1:3" x14ac:dyDescent="0.3">
      <c r="A2927" t="s">
        <v>0</v>
      </c>
      <c r="C2927">
        <f>VLOOKUP(B2925,[0]!all_data,13)</f>
        <v>7.58</v>
      </c>
    </row>
    <row r="2928" spans="1:3" x14ac:dyDescent="0.3">
      <c r="A2928" t="s">
        <v>57</v>
      </c>
      <c r="C2928">
        <f>VLOOKUP(B2925,[0]!all_data,14)</f>
        <v>10</v>
      </c>
    </row>
    <row r="2929" spans="1:3" x14ac:dyDescent="0.3">
      <c r="A2929" t="s">
        <v>2</v>
      </c>
      <c r="C2929">
        <f>VLOOKUP(B2925,[0]!all_data,15)</f>
        <v>1.6964635260341903</v>
      </c>
    </row>
    <row r="2930" spans="1:3" x14ac:dyDescent="0.3">
      <c r="A2930" t="s">
        <v>3</v>
      </c>
      <c r="C2930">
        <f>VLOOKUP(B2925,[0]!all_data,16)</f>
        <v>0.12788377922144356</v>
      </c>
    </row>
    <row r="2931" spans="1:3" x14ac:dyDescent="0.3">
      <c r="A2931" t="s">
        <v>4</v>
      </c>
      <c r="C2931">
        <f>VLOOKUP(B2925,[0]!all_data,17)</f>
        <v>0.32503600082287598</v>
      </c>
    </row>
    <row r="2932" spans="1:3" x14ac:dyDescent="0.3">
      <c r="A2932" t="s">
        <v>5</v>
      </c>
      <c r="C2932">
        <f>VLOOKUP(B2925,[0]!all_data,18)</f>
        <v>2.120864314586556</v>
      </c>
    </row>
    <row r="2933" spans="1:3" x14ac:dyDescent="0.3">
      <c r="A2933" t="s">
        <v>7</v>
      </c>
      <c r="C2933">
        <f>VLOOKUP(B2925,[0]!all_data,20)</f>
        <v>2.0872704707641101</v>
      </c>
    </row>
    <row r="2934" spans="1:3" x14ac:dyDescent="0.3">
      <c r="A2934" t="s">
        <v>73</v>
      </c>
      <c r="C2934">
        <f>VLOOKUP(B2925,[0]!all_data,21)</f>
        <v>3.7203356496656617</v>
      </c>
    </row>
    <row r="2935" spans="1:3" x14ac:dyDescent="0.3">
      <c r="A2935" t="s">
        <v>77</v>
      </c>
      <c r="C2935">
        <f>VLOOKUP(B2925,[0]!all_data,41)</f>
        <v>0</v>
      </c>
    </row>
    <row r="2936" spans="1:3" x14ac:dyDescent="0.3">
      <c r="A2936" t="s">
        <v>24</v>
      </c>
      <c r="C2936">
        <f>VLOOKUP(B2925,[0]!all_data,23)</f>
        <v>0.64541650184255994</v>
      </c>
    </row>
    <row r="2937" spans="1:3" x14ac:dyDescent="0.3">
      <c r="A2937" t="s">
        <v>25</v>
      </c>
      <c r="C2937">
        <f>VLOOKUP(B2925,[0]!all_data,24)</f>
        <v>0</v>
      </c>
    </row>
    <row r="2938" spans="1:3" x14ac:dyDescent="0.3">
      <c r="A2938" t="s">
        <v>23</v>
      </c>
      <c r="C2938">
        <f>VLOOKUP(B2925,[0]!all_data,25)</f>
        <v>0</v>
      </c>
    </row>
    <row r="2939" spans="1:3" x14ac:dyDescent="0.3">
      <c r="A2939" t="s">
        <v>125</v>
      </c>
      <c r="C2939">
        <f>VLOOKUP(B2925,[0]!all_data,19)</f>
        <v>0.10532734630522755</v>
      </c>
    </row>
    <row r="2940" spans="1:3" x14ac:dyDescent="0.3">
      <c r="A2940" t="s">
        <v>108</v>
      </c>
      <c r="C2940">
        <f>VLOOKUP(B2925,[0]!all_data,26)</f>
        <v>4.6555768438770212E-2</v>
      </c>
    </row>
    <row r="2941" spans="1:3" x14ac:dyDescent="0.3">
      <c r="A2941" t="s">
        <v>109</v>
      </c>
      <c r="C2941">
        <f>VLOOKUP(B2925,[0]!all_data,27)</f>
        <v>1.5473958238517414E-2</v>
      </c>
    </row>
    <row r="2942" spans="1:3" x14ac:dyDescent="0.3">
      <c r="A2942" t="s">
        <v>11</v>
      </c>
      <c r="C2942">
        <f>VLOOKUP(B2925,[0]!all_data,28)</f>
        <v>0</v>
      </c>
    </row>
    <row r="2943" spans="1:3" x14ac:dyDescent="0.3">
      <c r="A2943" t="s">
        <v>54</v>
      </c>
      <c r="C2943">
        <f>VLOOKUP(B2925,[0]!all_data,29)</f>
        <v>0.17142666932960524</v>
      </c>
    </row>
    <row r="2944" spans="1:3" x14ac:dyDescent="0.3">
      <c r="A2944" t="s">
        <v>55</v>
      </c>
      <c r="C2944">
        <f>VLOOKUP(B2925,[0]!all_data,30)</f>
        <v>1.0529640939243973E-3</v>
      </c>
    </row>
    <row r="2945" spans="1:3" x14ac:dyDescent="0.3">
      <c r="A2945" t="s">
        <v>67</v>
      </c>
      <c r="C2945">
        <f>VLOOKUP(B2925,[0]!all_data,33)</f>
        <v>0</v>
      </c>
    </row>
    <row r="2946" spans="1:3" x14ac:dyDescent="0.3">
      <c r="A2946" t="s">
        <v>16</v>
      </c>
      <c r="C2946">
        <f>VLOOKUP(B2925,[0]!all_data,37)</f>
        <v>0</v>
      </c>
    </row>
    <row r="2947" spans="1:3" x14ac:dyDescent="0.3">
      <c r="A2947" t="s">
        <v>17</v>
      </c>
      <c r="C2947">
        <f>VLOOKUP(B2925,[0]!all_data,38)</f>
        <v>0</v>
      </c>
    </row>
    <row r="2948" spans="1:3" x14ac:dyDescent="0.3">
      <c r="A2948" t="s">
        <v>18</v>
      </c>
      <c r="C2948">
        <f>VLOOKUP(B2925,[0]!all_data,39)</f>
        <v>4.9989774818787067E-2</v>
      </c>
    </row>
    <row r="2949" spans="1:3" x14ac:dyDescent="0.3">
      <c r="A2949" t="s">
        <v>21</v>
      </c>
      <c r="B2949">
        <f>B2925+1</f>
        <v>123</v>
      </c>
      <c r="C2949" t="str">
        <f>CONCATENATE(VLOOKUP(B2949,[0]!all_data,2),"_",VLOOKUP(B2949,[0]!all_data,3),"_",VLOOKUP(B2949,[0]!all_data,4))</f>
        <v>A7_11_313775</v>
      </c>
    </row>
    <row r="2950" spans="1:3" x14ac:dyDescent="0.3">
      <c r="A2950" t="s">
        <v>22</v>
      </c>
    </row>
    <row r="2951" spans="1:3" x14ac:dyDescent="0.3">
      <c r="A2951" t="s">
        <v>0</v>
      </c>
      <c r="C2951">
        <f>VLOOKUP(B2949,[0]!all_data,13)</f>
        <v>7.53</v>
      </c>
    </row>
    <row r="2952" spans="1:3" x14ac:dyDescent="0.3">
      <c r="A2952" t="s">
        <v>57</v>
      </c>
      <c r="C2952">
        <f>VLOOKUP(B2949,[0]!all_data,14)</f>
        <v>10</v>
      </c>
    </row>
    <row r="2953" spans="1:3" x14ac:dyDescent="0.3">
      <c r="A2953" t="s">
        <v>2</v>
      </c>
      <c r="C2953">
        <f>VLOOKUP(B2949,[0]!all_data,15)</f>
        <v>1.8269607203445126</v>
      </c>
    </row>
    <row r="2954" spans="1:3" x14ac:dyDescent="0.3">
      <c r="A2954" t="s">
        <v>3</v>
      </c>
      <c r="C2954">
        <f>VLOOKUP(B2949,[0]!all_data,16)</f>
        <v>9.974934779272597E-2</v>
      </c>
    </row>
    <row r="2955" spans="1:3" x14ac:dyDescent="0.3">
      <c r="A2955" t="s">
        <v>4</v>
      </c>
      <c r="C2955">
        <f>VLOOKUP(B2949,[0]!all_data,17)</f>
        <v>0.32915038058012758</v>
      </c>
    </row>
    <row r="2956" spans="1:3" x14ac:dyDescent="0.3">
      <c r="A2956" t="s">
        <v>5</v>
      </c>
      <c r="C2956">
        <f>VLOOKUP(B2949,[0]!all_data,18)</f>
        <v>2.3454264184839562</v>
      </c>
    </row>
    <row r="2957" spans="1:3" x14ac:dyDescent="0.3">
      <c r="A2957" t="s">
        <v>7</v>
      </c>
      <c r="C2957">
        <f>VLOOKUP(B2949,[0]!all_data,20)</f>
        <v>2.256508617042281</v>
      </c>
    </row>
    <row r="2958" spans="1:3" x14ac:dyDescent="0.3">
      <c r="A2958" t="s">
        <v>73</v>
      </c>
      <c r="C2958">
        <f>VLOOKUP(B2949,[0]!all_data,21)</f>
        <v>3.8678379441457977</v>
      </c>
    </row>
    <row r="2959" spans="1:3" x14ac:dyDescent="0.3">
      <c r="A2959" t="s">
        <v>77</v>
      </c>
      <c r="C2959">
        <f>VLOOKUP(B2949,[0]!all_data,41)</f>
        <v>0</v>
      </c>
    </row>
    <row r="2960" spans="1:3" x14ac:dyDescent="0.3">
      <c r="A2960" t="s">
        <v>24</v>
      </c>
      <c r="C2960">
        <f>VLOOKUP(B2949,[0]!all_data,23)</f>
        <v>0.79115571193604117</v>
      </c>
    </row>
    <row r="2961" spans="1:3" x14ac:dyDescent="0.3">
      <c r="A2961" t="s">
        <v>25</v>
      </c>
      <c r="C2961">
        <f>VLOOKUP(B2949,[0]!all_data,24)</f>
        <v>0</v>
      </c>
    </row>
    <row r="2962" spans="1:3" x14ac:dyDescent="0.3">
      <c r="A2962" t="s">
        <v>23</v>
      </c>
      <c r="C2962">
        <f>VLOOKUP(B2949,[0]!all_data,25)</f>
        <v>0</v>
      </c>
    </row>
    <row r="2963" spans="1:3" x14ac:dyDescent="0.3">
      <c r="A2963" t="s">
        <v>125</v>
      </c>
      <c r="C2963">
        <f>VLOOKUP(B2949,[0]!all_data,19)</f>
        <v>0.12195797993236876</v>
      </c>
    </row>
    <row r="2964" spans="1:3" x14ac:dyDescent="0.3">
      <c r="A2964" t="s">
        <v>108</v>
      </c>
      <c r="C2964">
        <f>VLOOKUP(B2949,[0]!all_data,26)</f>
        <v>2.6859097176213584E-2</v>
      </c>
    </row>
    <row r="2965" spans="1:3" x14ac:dyDescent="0.3">
      <c r="A2965" t="s">
        <v>109</v>
      </c>
      <c r="C2965">
        <f>VLOOKUP(B2949,[0]!all_data,27)</f>
        <v>3.2768382152154524E-2</v>
      </c>
    </row>
    <row r="2966" spans="1:3" x14ac:dyDescent="0.3">
      <c r="A2966" t="s">
        <v>11</v>
      </c>
      <c r="C2966">
        <f>VLOOKUP(B2949,[0]!all_data,28)</f>
        <v>0</v>
      </c>
    </row>
    <row r="2967" spans="1:3" x14ac:dyDescent="0.3">
      <c r="A2967" t="s">
        <v>54</v>
      </c>
      <c r="C2967">
        <f>VLOOKUP(B2949,[0]!all_data,29)</f>
        <v>0.26962252846015577</v>
      </c>
    </row>
    <row r="2968" spans="1:3" x14ac:dyDescent="0.3">
      <c r="A2968" t="s">
        <v>55</v>
      </c>
      <c r="C2968">
        <f>VLOOKUP(B2949,[0]!all_data,30)</f>
        <v>1.0529640939243973E-3</v>
      </c>
    </row>
    <row r="2969" spans="1:3" x14ac:dyDescent="0.3">
      <c r="A2969" t="s">
        <v>67</v>
      </c>
      <c r="C2969">
        <f>VLOOKUP(B2949,[0]!all_data,33)</f>
        <v>0</v>
      </c>
    </row>
    <row r="2970" spans="1:3" x14ac:dyDescent="0.3">
      <c r="A2970" t="s">
        <v>16</v>
      </c>
      <c r="C2970">
        <f>VLOOKUP(B2949,[0]!all_data,37)</f>
        <v>0</v>
      </c>
    </row>
    <row r="2971" spans="1:3" x14ac:dyDescent="0.3">
      <c r="A2971" t="s">
        <v>17</v>
      </c>
      <c r="C2971">
        <f>VLOOKUP(B2949,[0]!all_data,38)</f>
        <v>0</v>
      </c>
    </row>
    <row r="2972" spans="1:3" x14ac:dyDescent="0.3">
      <c r="A2972" t="s">
        <v>18</v>
      </c>
      <c r="C2972">
        <f>VLOOKUP(B2949,[0]!all_data,39)</f>
        <v>0.19995909927514827</v>
      </c>
    </row>
    <row r="2973" spans="1:3" x14ac:dyDescent="0.3">
      <c r="A2973" t="s">
        <v>21</v>
      </c>
      <c r="B2973">
        <f>B2949+1</f>
        <v>124</v>
      </c>
      <c r="C2973" t="str">
        <f>CONCATENATE(VLOOKUP(B2973,[0]!all_data,2),"_",VLOOKUP(B2973,[0]!all_data,3),"_",VLOOKUP(B2973,[0]!all_data,4))</f>
        <v>A7_12_313775</v>
      </c>
    </row>
    <row r="2974" spans="1:3" x14ac:dyDescent="0.3">
      <c r="A2974" t="s">
        <v>22</v>
      </c>
    </row>
    <row r="2975" spans="1:3" x14ac:dyDescent="0.3">
      <c r="A2975" t="s">
        <v>0</v>
      </c>
      <c r="C2975">
        <f>VLOOKUP(B2973,[0]!all_data,13)</f>
        <v>7.53</v>
      </c>
    </row>
    <row r="2976" spans="1:3" x14ac:dyDescent="0.3">
      <c r="A2976" t="s">
        <v>57</v>
      </c>
      <c r="C2976">
        <f>VLOOKUP(B2973,[0]!all_data,14)</f>
        <v>10</v>
      </c>
    </row>
    <row r="2977" spans="1:3" x14ac:dyDescent="0.3">
      <c r="A2977" t="s">
        <v>2</v>
      </c>
      <c r="C2977">
        <f>VLOOKUP(B2973,[0]!all_data,15)</f>
        <v>1.3049719431032232</v>
      </c>
    </row>
    <row r="2978" spans="1:3" x14ac:dyDescent="0.3">
      <c r="A2978" t="s">
        <v>3</v>
      </c>
      <c r="C2978">
        <f>VLOOKUP(B2973,[0]!all_data,16)</f>
        <v>0.11253772571487033</v>
      </c>
    </row>
    <row r="2979" spans="1:3" x14ac:dyDescent="0.3">
      <c r="A2979" t="s">
        <v>4</v>
      </c>
      <c r="C2979">
        <f>VLOOKUP(B2973,[0]!all_data,17)</f>
        <v>0.31269286155112114</v>
      </c>
    </row>
    <row r="2980" spans="1:3" x14ac:dyDescent="0.3">
      <c r="A2980" t="s">
        <v>5</v>
      </c>
      <c r="C2980">
        <f>VLOOKUP(B2973,[0]!all_data,18)</f>
        <v>2.1957183492190229</v>
      </c>
    </row>
    <row r="2981" spans="1:3" x14ac:dyDescent="0.3">
      <c r="A2981" t="s">
        <v>7</v>
      </c>
      <c r="C2981">
        <f>VLOOKUP(B2973,[0]!all_data,20)</f>
        <v>1.7205878204947394</v>
      </c>
    </row>
    <row r="2982" spans="1:3" x14ac:dyDescent="0.3">
      <c r="A2982" t="s">
        <v>73</v>
      </c>
      <c r="C2982">
        <f>VLOOKUP(B2973,[0]!all_data,21)</f>
        <v>3.7858922249901665</v>
      </c>
    </row>
    <row r="2983" spans="1:3" x14ac:dyDescent="0.3">
      <c r="A2983" t="s">
        <v>77</v>
      </c>
      <c r="C2983">
        <f>VLOOKUP(B2973,[0]!all_data,41)</f>
        <v>0</v>
      </c>
    </row>
    <row r="2984" spans="1:3" x14ac:dyDescent="0.3">
      <c r="A2984" t="s">
        <v>24</v>
      </c>
      <c r="C2984">
        <f>VLOOKUP(B2973,[0]!all_data,23)</f>
        <v>0.63500655826445418</v>
      </c>
    </row>
    <row r="2985" spans="1:3" x14ac:dyDescent="0.3">
      <c r="A2985" t="s">
        <v>25</v>
      </c>
      <c r="C2985">
        <f>VLOOKUP(B2973,[0]!all_data,24)</f>
        <v>0</v>
      </c>
    </row>
    <row r="2986" spans="1:3" x14ac:dyDescent="0.3">
      <c r="A2986" t="s">
        <v>23</v>
      </c>
      <c r="C2986">
        <f>VLOOKUP(B2973,[0]!all_data,25)</f>
        <v>0</v>
      </c>
    </row>
    <row r="2987" spans="1:3" x14ac:dyDescent="0.3">
      <c r="A2987" t="s">
        <v>125</v>
      </c>
      <c r="C2987">
        <f>VLOOKUP(B2973,[0]!all_data,19)</f>
        <v>7.206607905094517E-2</v>
      </c>
    </row>
    <row r="2988" spans="1:3" x14ac:dyDescent="0.3">
      <c r="A2988" t="s">
        <v>108</v>
      </c>
      <c r="C2988">
        <f>VLOOKUP(B2973,[0]!all_data,26)</f>
        <v>3.7602736046699017E-2</v>
      </c>
    </row>
    <row r="2989" spans="1:3" x14ac:dyDescent="0.3">
      <c r="A2989" t="s">
        <v>109</v>
      </c>
      <c r="C2989">
        <f>VLOOKUP(B2973,[0]!all_data,27)</f>
        <v>2.0025122426316655E-2</v>
      </c>
    </row>
    <row r="2990" spans="1:3" x14ac:dyDescent="0.3">
      <c r="A2990" t="s">
        <v>11</v>
      </c>
      <c r="C2990">
        <f>VLOOKUP(B2973,[0]!all_data,28)</f>
        <v>0</v>
      </c>
    </row>
    <row r="2991" spans="1:3" x14ac:dyDescent="0.3">
      <c r="A2991" t="s">
        <v>54</v>
      </c>
      <c r="C2991">
        <f>VLOOKUP(B2973,[0]!all_data,29)</f>
        <v>0.26629385526928967</v>
      </c>
    </row>
    <row r="2992" spans="1:3" x14ac:dyDescent="0.3">
      <c r="A2992" t="s">
        <v>55</v>
      </c>
      <c r="C2992">
        <f>VLOOKUP(B2973,[0]!all_data,30)</f>
        <v>1.0529640939243973E-3</v>
      </c>
    </row>
    <row r="2993" spans="1:3" x14ac:dyDescent="0.3">
      <c r="A2993" t="s">
        <v>67</v>
      </c>
      <c r="C2993">
        <f>VLOOKUP(B2973,[0]!all_data,33)</f>
        <v>0</v>
      </c>
    </row>
    <row r="2994" spans="1:3" x14ac:dyDescent="0.3">
      <c r="A2994" t="s">
        <v>16</v>
      </c>
      <c r="C2994">
        <f>VLOOKUP(B2973,[0]!all_data,37)</f>
        <v>0</v>
      </c>
    </row>
    <row r="2995" spans="1:3" x14ac:dyDescent="0.3">
      <c r="A2995" t="s">
        <v>17</v>
      </c>
      <c r="C2995">
        <f>VLOOKUP(B2973,[0]!all_data,38)</f>
        <v>0</v>
      </c>
    </row>
    <row r="2996" spans="1:3" x14ac:dyDescent="0.3">
      <c r="A2996" t="s">
        <v>18</v>
      </c>
      <c r="C2996">
        <f>VLOOKUP(B2973,[0]!all_data,39)</f>
        <v>9.9979549637574133E-2</v>
      </c>
    </row>
    <row r="2997" spans="1:3" x14ac:dyDescent="0.3">
      <c r="A2997" t="s">
        <v>21</v>
      </c>
      <c r="B2997">
        <f>B2973+1</f>
        <v>125</v>
      </c>
      <c r="C2997" t="str">
        <f>CONCATENATE(VLOOKUP(B2997,[0]!all_data,2),"_",VLOOKUP(B2997,[0]!all_data,3),"_",VLOOKUP(B2997,[0]!all_data,4))</f>
        <v>A7_13_313775</v>
      </c>
    </row>
    <row r="2998" spans="1:3" x14ac:dyDescent="0.3">
      <c r="A2998" t="s">
        <v>22</v>
      </c>
    </row>
    <row r="2999" spans="1:3" x14ac:dyDescent="0.3">
      <c r="A2999" t="s">
        <v>0</v>
      </c>
      <c r="C2999">
        <f>VLOOKUP(B2997,[0]!all_data,13)</f>
        <v>7.63</v>
      </c>
    </row>
    <row r="3000" spans="1:3" x14ac:dyDescent="0.3">
      <c r="A3000" t="s">
        <v>57</v>
      </c>
      <c r="C3000">
        <f>VLOOKUP(B2997,[0]!all_data,14)</f>
        <v>10</v>
      </c>
    </row>
    <row r="3001" spans="1:3" x14ac:dyDescent="0.3">
      <c r="A3001" t="s">
        <v>2</v>
      </c>
      <c r="C3001">
        <f>VLOOKUP(B2997,[0]!all_data,15)</f>
        <v>1.3049719431032232</v>
      </c>
    </row>
    <row r="3002" spans="1:3" x14ac:dyDescent="0.3">
      <c r="A3002" t="s">
        <v>3</v>
      </c>
      <c r="C3002">
        <f>VLOOKUP(B2997,[0]!all_data,16)</f>
        <v>3.3249782597575328E-2</v>
      </c>
    </row>
    <row r="3003" spans="1:3" x14ac:dyDescent="0.3">
      <c r="A3003" t="s">
        <v>4</v>
      </c>
      <c r="C3003">
        <f>VLOOKUP(B2997,[0]!all_data,17)</f>
        <v>0.3003497222793664</v>
      </c>
    </row>
    <row r="3004" spans="1:3" x14ac:dyDescent="0.3">
      <c r="A3004" t="s">
        <v>5</v>
      </c>
      <c r="C3004">
        <f>VLOOKUP(B2997,[0]!all_data,18)</f>
        <v>2.4951344877488895</v>
      </c>
    </row>
    <row r="3005" spans="1:3" x14ac:dyDescent="0.3">
      <c r="A3005" t="s">
        <v>7</v>
      </c>
      <c r="C3005">
        <f>VLOOKUP(B2997,[0]!all_data,20)</f>
        <v>2.1154768284771386</v>
      </c>
    </row>
    <row r="3006" spans="1:3" x14ac:dyDescent="0.3">
      <c r="A3006" t="s">
        <v>73</v>
      </c>
      <c r="C3006">
        <f>VLOOKUP(B2997,[0]!all_data,21)</f>
        <v>3.8350596564835455</v>
      </c>
    </row>
    <row r="3007" spans="1:3" x14ac:dyDescent="0.3">
      <c r="A3007" t="s">
        <v>77</v>
      </c>
      <c r="C3007">
        <f>VLOOKUP(B2997,[0]!all_data,41)</f>
        <v>0</v>
      </c>
    </row>
    <row r="3008" spans="1:3" x14ac:dyDescent="0.3">
      <c r="A3008" t="s">
        <v>24</v>
      </c>
      <c r="C3008">
        <f>VLOOKUP(B2997,[0]!all_data,23)</f>
        <v>0.69746621973308898</v>
      </c>
    </row>
    <row r="3009" spans="1:3" x14ac:dyDescent="0.3">
      <c r="A3009" t="s">
        <v>25</v>
      </c>
      <c r="C3009">
        <f>VLOOKUP(B2997,[0]!all_data,24)</f>
        <v>0</v>
      </c>
    </row>
    <row r="3010" spans="1:3" x14ac:dyDescent="0.3">
      <c r="A3010" t="s">
        <v>23</v>
      </c>
      <c r="C3010">
        <f>VLOOKUP(B2997,[0]!all_data,25)</f>
        <v>0</v>
      </c>
    </row>
    <row r="3011" spans="1:3" x14ac:dyDescent="0.3">
      <c r="A3011" t="s">
        <v>125</v>
      </c>
      <c r="C3011">
        <f>VLOOKUP(B2997,[0]!all_data,19)</f>
        <v>1.2195797993236874E-2</v>
      </c>
    </row>
    <row r="3012" spans="1:3" x14ac:dyDescent="0.3">
      <c r="A3012" t="s">
        <v>108</v>
      </c>
      <c r="C3012">
        <f>VLOOKUP(B2997,[0]!all_data,26)</f>
        <v>9.3111536877540424E-2</v>
      </c>
    </row>
    <row r="3013" spans="1:3" x14ac:dyDescent="0.3">
      <c r="A3013" t="s">
        <v>109</v>
      </c>
      <c r="C3013">
        <f>VLOOKUP(B2997,[0]!all_data,27)</f>
        <v>4.9152573228231789E-3</v>
      </c>
    </row>
    <row r="3014" spans="1:3" x14ac:dyDescent="0.3">
      <c r="A3014" t="s">
        <v>11</v>
      </c>
      <c r="C3014">
        <f>VLOOKUP(B2997,[0]!all_data,28)</f>
        <v>0</v>
      </c>
    </row>
    <row r="3015" spans="1:3" x14ac:dyDescent="0.3">
      <c r="A3015" t="s">
        <v>54</v>
      </c>
      <c r="C3015">
        <f>VLOOKUP(B2997,[0]!all_data,29)</f>
        <v>0.25297916250582514</v>
      </c>
    </row>
    <row r="3016" spans="1:3" x14ac:dyDescent="0.3">
      <c r="A3016" t="s">
        <v>55</v>
      </c>
      <c r="C3016">
        <f>VLOOKUP(B2997,[0]!all_data,30)</f>
        <v>6.3177845635463826E-4</v>
      </c>
    </row>
    <row r="3017" spans="1:3" x14ac:dyDescent="0.3">
      <c r="A3017" t="s">
        <v>67</v>
      </c>
      <c r="C3017">
        <f>VLOOKUP(B2997,[0]!all_data,33)</f>
        <v>0</v>
      </c>
    </row>
    <row r="3018" spans="1:3" x14ac:dyDescent="0.3">
      <c r="A3018" t="s">
        <v>16</v>
      </c>
      <c r="C3018">
        <f>VLOOKUP(B2997,[0]!all_data,37)</f>
        <v>0</v>
      </c>
    </row>
    <row r="3019" spans="1:3" x14ac:dyDescent="0.3">
      <c r="A3019" t="s">
        <v>17</v>
      </c>
      <c r="C3019">
        <f>VLOOKUP(B2997,[0]!all_data,38)</f>
        <v>0</v>
      </c>
    </row>
    <row r="3020" spans="1:3" x14ac:dyDescent="0.3">
      <c r="A3020" t="s">
        <v>18</v>
      </c>
      <c r="C3020">
        <f>VLOOKUP(B2997,[0]!all_data,39)</f>
        <v>0</v>
      </c>
    </row>
    <row r="3021" spans="1:3" x14ac:dyDescent="0.3">
      <c r="A3021" t="s">
        <v>21</v>
      </c>
      <c r="B3021">
        <f>B2997+1</f>
        <v>126</v>
      </c>
      <c r="C3021" t="str">
        <f>CONCATENATE(VLOOKUP(B3021,[0]!all_data,2),"_",VLOOKUP(B3021,[0]!all_data,3),"_",VLOOKUP(B3021,[0]!all_data,4))</f>
        <v>A7_14_313775</v>
      </c>
    </row>
    <row r="3022" spans="1:3" x14ac:dyDescent="0.3">
      <c r="A3022" t="s">
        <v>22</v>
      </c>
    </row>
    <row r="3023" spans="1:3" x14ac:dyDescent="0.3">
      <c r="A3023" t="s">
        <v>0</v>
      </c>
      <c r="C3023">
        <f>VLOOKUP(B3021,[0]!all_data,13)</f>
        <v>7.38</v>
      </c>
    </row>
    <row r="3024" spans="1:3" x14ac:dyDescent="0.3">
      <c r="A3024" t="s">
        <v>57</v>
      </c>
      <c r="C3024">
        <f>VLOOKUP(B3021,[0]!all_data,14)</f>
        <v>10</v>
      </c>
    </row>
    <row r="3025" spans="1:3" x14ac:dyDescent="0.3">
      <c r="A3025" t="s">
        <v>2</v>
      </c>
      <c r="C3025">
        <f>VLOOKUP(B3021,[0]!all_data,15)</f>
        <v>1.0004784897124712</v>
      </c>
    </row>
    <row r="3026" spans="1:3" x14ac:dyDescent="0.3">
      <c r="A3026" t="s">
        <v>3</v>
      </c>
      <c r="C3026">
        <f>VLOOKUP(B3021,[0]!all_data,16)</f>
        <v>2.8134431428717584E-2</v>
      </c>
    </row>
    <row r="3027" spans="1:3" x14ac:dyDescent="0.3">
      <c r="A3027" t="s">
        <v>4</v>
      </c>
      <c r="C3027">
        <f>VLOOKUP(B3021,[0]!all_data,17)</f>
        <v>0.26332030446410204</v>
      </c>
    </row>
    <row r="3028" spans="1:3" x14ac:dyDescent="0.3">
      <c r="A3028" t="s">
        <v>5</v>
      </c>
      <c r="C3028">
        <f>VLOOKUP(B3021,[0]!all_data,18)</f>
        <v>2.4951344877488895</v>
      </c>
    </row>
    <row r="3029" spans="1:3" x14ac:dyDescent="0.3">
      <c r="A3029" t="s">
        <v>7</v>
      </c>
      <c r="C3029">
        <f>VLOOKUP(B3021,[0]!all_data,20)</f>
        <v>1.8052068936338248</v>
      </c>
    </row>
    <row r="3030" spans="1:3" x14ac:dyDescent="0.3">
      <c r="A3030" t="s">
        <v>73</v>
      </c>
      <c r="C3030">
        <f>VLOOKUP(B3021,[0]!all_data,21)</f>
        <v>3.8678379441457977</v>
      </c>
    </row>
    <row r="3031" spans="1:3" x14ac:dyDescent="0.3">
      <c r="A3031" t="s">
        <v>77</v>
      </c>
      <c r="C3031">
        <f>VLOOKUP(B3021,[0]!all_data,41)</f>
        <v>0</v>
      </c>
    </row>
    <row r="3032" spans="1:3" x14ac:dyDescent="0.3">
      <c r="A3032" t="s">
        <v>24</v>
      </c>
      <c r="C3032">
        <f>VLOOKUP(B3021,[0]!all_data,23)</f>
        <v>0.59336678395203091</v>
      </c>
    </row>
    <row r="3033" spans="1:3" x14ac:dyDescent="0.3">
      <c r="A3033" t="s">
        <v>25</v>
      </c>
      <c r="C3033">
        <f>VLOOKUP(B3021,[0]!all_data,24)</f>
        <v>0</v>
      </c>
    </row>
    <row r="3034" spans="1:3" x14ac:dyDescent="0.3">
      <c r="A3034" t="s">
        <v>23</v>
      </c>
      <c r="C3034">
        <f>VLOOKUP(B3021,[0]!all_data,25)</f>
        <v>0</v>
      </c>
    </row>
    <row r="3035" spans="1:3" x14ac:dyDescent="0.3">
      <c r="A3035" t="s">
        <v>125</v>
      </c>
      <c r="C3035">
        <f>VLOOKUP(B3021,[0]!all_data,19)</f>
        <v>1.0532734630522756E-2</v>
      </c>
    </row>
    <row r="3036" spans="1:3" x14ac:dyDescent="0.3">
      <c r="A3036" t="s">
        <v>108</v>
      </c>
      <c r="C3036">
        <f>VLOOKUP(B3021,[0]!all_data,26)</f>
        <v>0.10027396279119737</v>
      </c>
    </row>
    <row r="3037" spans="1:3" x14ac:dyDescent="0.3">
      <c r="A3037" t="s">
        <v>109</v>
      </c>
      <c r="C3037">
        <f>VLOOKUP(B3021,[0]!all_data,27)</f>
        <v>5.461397025359087E-3</v>
      </c>
    </row>
    <row r="3038" spans="1:3" x14ac:dyDescent="0.3">
      <c r="A3038" t="s">
        <v>11</v>
      </c>
      <c r="C3038">
        <f>VLOOKUP(B3021,[0]!all_data,28)</f>
        <v>0</v>
      </c>
    </row>
    <row r="3039" spans="1:3" x14ac:dyDescent="0.3">
      <c r="A3039" t="s">
        <v>54</v>
      </c>
      <c r="C3039">
        <f>VLOOKUP(B3021,[0]!all_data,29)</f>
        <v>0.2596365088875574</v>
      </c>
    </row>
    <row r="3040" spans="1:3" x14ac:dyDescent="0.3">
      <c r="A3040" t="s">
        <v>55</v>
      </c>
      <c r="C3040">
        <f>VLOOKUP(B3021,[0]!all_data,30)</f>
        <v>1.0529640939243973E-3</v>
      </c>
    </row>
    <row r="3041" spans="1:3" x14ac:dyDescent="0.3">
      <c r="A3041" t="s">
        <v>67</v>
      </c>
      <c r="C3041">
        <f>VLOOKUP(B3021,[0]!all_data,33)</f>
        <v>0</v>
      </c>
    </row>
    <row r="3042" spans="1:3" x14ac:dyDescent="0.3">
      <c r="A3042" t="s">
        <v>16</v>
      </c>
      <c r="C3042">
        <f>VLOOKUP(B3021,[0]!all_data,37)</f>
        <v>0</v>
      </c>
    </row>
    <row r="3043" spans="1:3" x14ac:dyDescent="0.3">
      <c r="A3043" t="s">
        <v>17</v>
      </c>
      <c r="C3043">
        <f>VLOOKUP(B3021,[0]!all_data,38)</f>
        <v>0</v>
      </c>
    </row>
    <row r="3044" spans="1:3" x14ac:dyDescent="0.3">
      <c r="A3044" t="s">
        <v>18</v>
      </c>
      <c r="C3044">
        <f>VLOOKUP(B3021,[0]!all_data,39)</f>
        <v>0.19995909927514827</v>
      </c>
    </row>
    <row r="3045" spans="1:3" x14ac:dyDescent="0.3">
      <c r="A3045" t="s">
        <v>21</v>
      </c>
      <c r="B3045">
        <f>B3021+1</f>
        <v>127</v>
      </c>
      <c r="C3045" t="str">
        <f>CONCATENATE(VLOOKUP(B3045,[0]!all_data,2),"_",VLOOKUP(B3045,[0]!all_data,3),"_",VLOOKUP(B3045,[0]!all_data,4))</f>
        <v>A7_15_313775</v>
      </c>
    </row>
    <row r="3046" spans="1:3" x14ac:dyDescent="0.3">
      <c r="A3046" t="s">
        <v>22</v>
      </c>
    </row>
    <row r="3047" spans="1:3" x14ac:dyDescent="0.3">
      <c r="A3047" t="s">
        <v>0</v>
      </c>
      <c r="C3047">
        <f>VLOOKUP(B3045,[0]!all_data,13)</f>
        <v>7.43</v>
      </c>
    </row>
    <row r="3048" spans="1:3" x14ac:dyDescent="0.3">
      <c r="A3048" t="s">
        <v>57</v>
      </c>
      <c r="C3048">
        <f>VLOOKUP(B3045,[0]!all_data,14)</f>
        <v>10</v>
      </c>
    </row>
    <row r="3049" spans="1:3" x14ac:dyDescent="0.3">
      <c r="A3049" t="s">
        <v>2</v>
      </c>
      <c r="C3049">
        <f>VLOOKUP(B3045,[0]!all_data,15)</f>
        <v>0.78298316586193395</v>
      </c>
    </row>
    <row r="3050" spans="1:3" x14ac:dyDescent="0.3">
      <c r="A3050" t="s">
        <v>3</v>
      </c>
      <c r="C3050">
        <f>VLOOKUP(B3045,[0]!all_data,16)</f>
        <v>3.3249782597575328E-2</v>
      </c>
    </row>
    <row r="3051" spans="1:3" x14ac:dyDescent="0.3">
      <c r="A3051" t="s">
        <v>4</v>
      </c>
      <c r="C3051">
        <f>VLOOKUP(B3045,[0]!all_data,17)</f>
        <v>0.3085784817938696</v>
      </c>
    </row>
    <row r="3052" spans="1:3" x14ac:dyDescent="0.3">
      <c r="A3052" t="s">
        <v>5</v>
      </c>
      <c r="C3052">
        <f>VLOOKUP(B3045,[0]!all_data,18)</f>
        <v>2.4951344877488895</v>
      </c>
    </row>
    <row r="3053" spans="1:3" x14ac:dyDescent="0.3">
      <c r="A3053" t="s">
        <v>7</v>
      </c>
      <c r="C3053">
        <f>VLOOKUP(B3045,[0]!all_data,20)</f>
        <v>1.4667306010774828</v>
      </c>
    </row>
    <row r="3054" spans="1:3" x14ac:dyDescent="0.3">
      <c r="A3054" t="s">
        <v>73</v>
      </c>
      <c r="C3054">
        <f>VLOOKUP(B3045,[0]!all_data,21)</f>
        <v>4.2120099645994493</v>
      </c>
    </row>
    <row r="3055" spans="1:3" x14ac:dyDescent="0.3">
      <c r="A3055" t="s">
        <v>77</v>
      </c>
      <c r="C3055">
        <f>VLOOKUP(B3045,[0]!all_data,41)</f>
        <v>0</v>
      </c>
    </row>
    <row r="3056" spans="1:3" x14ac:dyDescent="0.3">
      <c r="A3056" t="s">
        <v>24</v>
      </c>
      <c r="C3056">
        <f>VLOOKUP(B3045,[0]!all_data,23)</f>
        <v>0.54131706606150187</v>
      </c>
    </row>
    <row r="3057" spans="1:3" x14ac:dyDescent="0.3">
      <c r="A3057" t="s">
        <v>25</v>
      </c>
      <c r="C3057">
        <f>VLOOKUP(B3045,[0]!all_data,24)</f>
        <v>0</v>
      </c>
    </row>
    <row r="3058" spans="1:3" x14ac:dyDescent="0.3">
      <c r="A3058" t="s">
        <v>23</v>
      </c>
      <c r="C3058">
        <f>VLOOKUP(B3045,[0]!all_data,25)</f>
        <v>0</v>
      </c>
    </row>
    <row r="3059" spans="1:3" x14ac:dyDescent="0.3">
      <c r="A3059" t="s">
        <v>125</v>
      </c>
      <c r="C3059">
        <f>VLOOKUP(B3045,[0]!all_data,19)</f>
        <v>3.2706912800044341E-2</v>
      </c>
    </row>
    <row r="3060" spans="1:3" x14ac:dyDescent="0.3">
      <c r="A3060" t="s">
        <v>108</v>
      </c>
      <c r="C3060">
        <f>VLOOKUP(B3045,[0]!all_data,26)</f>
        <v>6.4461833222912601E-2</v>
      </c>
    </row>
    <row r="3061" spans="1:3" x14ac:dyDescent="0.3">
      <c r="A3061" t="s">
        <v>109</v>
      </c>
      <c r="C3061">
        <f>VLOOKUP(B3045,[0]!all_data,27)</f>
        <v>4.1870710527753003E-3</v>
      </c>
    </row>
    <row r="3062" spans="1:3" x14ac:dyDescent="0.3">
      <c r="A3062" t="s">
        <v>11</v>
      </c>
      <c r="C3062">
        <f>VLOOKUP(B3045,[0]!all_data,28)</f>
        <v>0</v>
      </c>
    </row>
    <row r="3063" spans="1:3" x14ac:dyDescent="0.3">
      <c r="A3063" t="s">
        <v>54</v>
      </c>
      <c r="C3063">
        <f>VLOOKUP(B3045,[0]!all_data,29)</f>
        <v>0.32454563610944676</v>
      </c>
    </row>
    <row r="3064" spans="1:3" x14ac:dyDescent="0.3">
      <c r="A3064" t="s">
        <v>55</v>
      </c>
      <c r="C3064">
        <f>VLOOKUP(B3045,[0]!all_data,30)</f>
        <v>1.6847425502790356E-3</v>
      </c>
    </row>
    <row r="3065" spans="1:3" x14ac:dyDescent="0.3">
      <c r="A3065" t="s">
        <v>67</v>
      </c>
      <c r="C3065">
        <f>VLOOKUP(B3045,[0]!all_data,33)</f>
        <v>0</v>
      </c>
    </row>
    <row r="3066" spans="1:3" x14ac:dyDescent="0.3">
      <c r="A3066" t="s">
        <v>16</v>
      </c>
      <c r="C3066">
        <f>VLOOKUP(B3045,[0]!all_data,37)</f>
        <v>0</v>
      </c>
    </row>
    <row r="3067" spans="1:3" x14ac:dyDescent="0.3">
      <c r="A3067" t="s">
        <v>17</v>
      </c>
      <c r="C3067">
        <f>VLOOKUP(B3045,[0]!all_data,38)</f>
        <v>0</v>
      </c>
    </row>
    <row r="3068" spans="1:3" x14ac:dyDescent="0.3">
      <c r="A3068" t="s">
        <v>18</v>
      </c>
      <c r="C3068">
        <f>VLOOKUP(B3045,[0]!all_data,39)</f>
        <v>9.9979549637574133E-2</v>
      </c>
    </row>
    <row r="3069" spans="1:3" x14ac:dyDescent="0.3">
      <c r="A3069" t="s">
        <v>21</v>
      </c>
      <c r="B3069">
        <f>B3045+1</f>
        <v>128</v>
      </c>
      <c r="C3069" t="str">
        <f>CONCATENATE(VLOOKUP(B3069,[0]!all_data,2),"_",VLOOKUP(B3069,[0]!all_data,3),"_",VLOOKUP(B3069,[0]!all_data,4))</f>
        <v>A8_1_312821</v>
      </c>
    </row>
    <row r="3070" spans="1:3" x14ac:dyDescent="0.3">
      <c r="A3070" t="s">
        <v>22</v>
      </c>
    </row>
    <row r="3071" spans="1:3" x14ac:dyDescent="0.3">
      <c r="A3071" t="s">
        <v>0</v>
      </c>
      <c r="C3071">
        <f>VLOOKUP(B3069,[0]!all_data,13)</f>
        <v>7.38</v>
      </c>
    </row>
    <row r="3072" spans="1:3" x14ac:dyDescent="0.3">
      <c r="A3072" t="s">
        <v>57</v>
      </c>
      <c r="C3072">
        <f>VLOOKUP(B3069,[0]!all_data,14)</f>
        <v>10</v>
      </c>
    </row>
    <row r="3073" spans="1:3" x14ac:dyDescent="0.3">
      <c r="A3073" t="s">
        <v>2</v>
      </c>
      <c r="C3073">
        <f>VLOOKUP(B3069,[0]!all_data,15)</f>
        <v>1.1744747487929008</v>
      </c>
    </row>
    <row r="3074" spans="1:3" x14ac:dyDescent="0.3">
      <c r="A3074" t="s">
        <v>3</v>
      </c>
      <c r="C3074">
        <f>VLOOKUP(B3069,[0]!all_data,16)</f>
        <v>0.76730267532866137</v>
      </c>
    </row>
    <row r="3075" spans="1:3" x14ac:dyDescent="0.3">
      <c r="A3075" t="s">
        <v>4</v>
      </c>
      <c r="C3075">
        <f>VLOOKUP(B3069,[0]!all_data,17)</f>
        <v>0.24686278543509566</v>
      </c>
    </row>
    <row r="3076" spans="1:3" x14ac:dyDescent="0.3">
      <c r="A3076" t="s">
        <v>5</v>
      </c>
      <c r="C3076">
        <f>VLOOKUP(B3069,[0]!all_data,18)</f>
        <v>2.7446479365237786</v>
      </c>
    </row>
    <row r="3077" spans="1:3" x14ac:dyDescent="0.3">
      <c r="A3077" t="s">
        <v>7</v>
      </c>
      <c r="C3077">
        <f>VLOOKUP(B3069,[0]!all_data,20)</f>
        <v>1.2974924547993116</v>
      </c>
    </row>
    <row r="3078" spans="1:3" x14ac:dyDescent="0.3">
      <c r="A3078" t="s">
        <v>73</v>
      </c>
      <c r="C3078">
        <f>VLOOKUP(B3069,[0]!all_data,21)</f>
        <v>4.3267339714173332</v>
      </c>
    </row>
    <row r="3079" spans="1:3" x14ac:dyDescent="0.3">
      <c r="A3079" t="s">
        <v>77</v>
      </c>
      <c r="C3079">
        <f>VLOOKUP(B3069,[0]!all_data,41)</f>
        <v>0</v>
      </c>
    </row>
    <row r="3080" spans="1:3" x14ac:dyDescent="0.3">
      <c r="A3080" t="s">
        <v>24</v>
      </c>
      <c r="C3080">
        <f>VLOOKUP(B3069,[0]!all_data,23)</f>
        <v>1.2491932293726966</v>
      </c>
    </row>
    <row r="3081" spans="1:3" x14ac:dyDescent="0.3">
      <c r="A3081" t="s">
        <v>25</v>
      </c>
      <c r="C3081">
        <f>VLOOKUP(B3069,[0]!all_data,24)</f>
        <v>0</v>
      </c>
    </row>
    <row r="3082" spans="1:3" x14ac:dyDescent="0.3">
      <c r="A3082" t="s">
        <v>23</v>
      </c>
      <c r="C3082">
        <f>VLOOKUP(B3069,[0]!all_data,25)</f>
        <v>0</v>
      </c>
    </row>
    <row r="3083" spans="1:3" x14ac:dyDescent="0.3">
      <c r="A3083" t="s">
        <v>125</v>
      </c>
      <c r="C3083">
        <f>VLOOKUP(B3069,[0]!all_data,19)</f>
        <v>1.4413215810189034E-2</v>
      </c>
    </row>
    <row r="3084" spans="1:3" x14ac:dyDescent="0.3">
      <c r="A3084" t="s">
        <v>108</v>
      </c>
      <c r="C3084">
        <f>VLOOKUP(B3069,[0]!all_data,26)</f>
        <v>3.402152308987054E-2</v>
      </c>
    </row>
    <row r="3085" spans="1:3" x14ac:dyDescent="0.3">
      <c r="A3085" t="s">
        <v>109</v>
      </c>
      <c r="C3085">
        <f>VLOOKUP(B3069,[0]!all_data,27)</f>
        <v>1.0012561213158327E-2</v>
      </c>
    </row>
    <row r="3086" spans="1:3" x14ac:dyDescent="0.3">
      <c r="A3086" t="s">
        <v>11</v>
      </c>
      <c r="C3086">
        <f>VLOOKUP(B3069,[0]!all_data,28)</f>
        <v>0</v>
      </c>
    </row>
    <row r="3087" spans="1:3" x14ac:dyDescent="0.3">
      <c r="A3087" t="s">
        <v>54</v>
      </c>
      <c r="C3087">
        <f>VLOOKUP(B3069,[0]!all_data,29)</f>
        <v>0.11317488848944809</v>
      </c>
    </row>
    <row r="3088" spans="1:3" x14ac:dyDescent="0.3">
      <c r="A3088" t="s">
        <v>55</v>
      </c>
      <c r="C3088">
        <f>VLOOKUP(B3069,[0]!all_data,30)</f>
        <v>5.2648204696219866E-4</v>
      </c>
    </row>
    <row r="3089" spans="1:3" x14ac:dyDescent="0.3">
      <c r="A3089" t="s">
        <v>67</v>
      </c>
      <c r="C3089">
        <f>VLOOKUP(B3069,[0]!all_data,33)</f>
        <v>0</v>
      </c>
    </row>
    <row r="3090" spans="1:3" x14ac:dyDescent="0.3">
      <c r="A3090" t="s">
        <v>16</v>
      </c>
      <c r="C3090">
        <f>VLOOKUP(B3069,[0]!all_data,37)</f>
        <v>0</v>
      </c>
    </row>
    <row r="3091" spans="1:3" x14ac:dyDescent="0.3">
      <c r="A3091" t="s">
        <v>17</v>
      </c>
      <c r="C3091">
        <f>VLOOKUP(B3069,[0]!all_data,38)</f>
        <v>0</v>
      </c>
    </row>
    <row r="3092" spans="1:3" x14ac:dyDescent="0.3">
      <c r="A3092" t="s">
        <v>18</v>
      </c>
      <c r="C3092">
        <f>VLOOKUP(B3069,[0]!all_data,39)</f>
        <v>4.9989774818787067E-2</v>
      </c>
    </row>
    <row r="3093" spans="1:3" x14ac:dyDescent="0.3">
      <c r="A3093" t="s">
        <v>21</v>
      </c>
      <c r="B3093">
        <f>B3069+1</f>
        <v>129</v>
      </c>
      <c r="C3093" t="str">
        <f>CONCATENATE(VLOOKUP(B3093,[0]!all_data,2),"_",VLOOKUP(B3093,[0]!all_data,3),"_",VLOOKUP(B3093,[0]!all_data,4))</f>
        <v>A8_2_312821</v>
      </c>
    </row>
    <row r="3094" spans="1:3" x14ac:dyDescent="0.3">
      <c r="A3094" t="s">
        <v>22</v>
      </c>
    </row>
    <row r="3095" spans="1:3" x14ac:dyDescent="0.3">
      <c r="A3095" t="s">
        <v>0</v>
      </c>
      <c r="C3095">
        <f>VLOOKUP(B3093,[0]!all_data,13)</f>
        <v>7.33</v>
      </c>
    </row>
    <row r="3096" spans="1:3" x14ac:dyDescent="0.3">
      <c r="A3096" t="s">
        <v>57</v>
      </c>
      <c r="C3096">
        <f>VLOOKUP(B3093,[0]!all_data,14)</f>
        <v>10</v>
      </c>
    </row>
    <row r="3097" spans="1:3" x14ac:dyDescent="0.3">
      <c r="A3097" t="s">
        <v>2</v>
      </c>
      <c r="C3097">
        <f>VLOOKUP(B3093,[0]!all_data,15)</f>
        <v>1.1744747487929008</v>
      </c>
    </row>
    <row r="3098" spans="1:3" x14ac:dyDescent="0.3">
      <c r="A3098" t="s">
        <v>3</v>
      </c>
      <c r="C3098">
        <f>VLOOKUP(B3093,[0]!all_data,16)</f>
        <v>0.15601821065016114</v>
      </c>
    </row>
    <row r="3099" spans="1:3" x14ac:dyDescent="0.3">
      <c r="A3099" t="s">
        <v>4</v>
      </c>
      <c r="C3099">
        <f>VLOOKUP(B3093,[0]!all_data,17)</f>
        <v>0.19337584859082493</v>
      </c>
    </row>
    <row r="3100" spans="1:3" x14ac:dyDescent="0.3">
      <c r="A3100" t="s">
        <v>5</v>
      </c>
      <c r="C3100">
        <f>VLOOKUP(B3093,[0]!all_data,18)</f>
        <v>2.7446479365237786</v>
      </c>
    </row>
    <row r="3101" spans="1:3" x14ac:dyDescent="0.3">
      <c r="A3101" t="s">
        <v>7</v>
      </c>
      <c r="C3101">
        <f>VLOOKUP(B3093,[0]!all_data,20)</f>
        <v>1.4103178856514258</v>
      </c>
    </row>
    <row r="3102" spans="1:3" x14ac:dyDescent="0.3">
      <c r="A3102" t="s">
        <v>73</v>
      </c>
      <c r="C3102">
        <f>VLOOKUP(B3093,[0]!all_data,21)</f>
        <v>4.752851711026616</v>
      </c>
    </row>
    <row r="3103" spans="1:3" x14ac:dyDescent="0.3">
      <c r="A3103" t="s">
        <v>77</v>
      </c>
      <c r="C3103">
        <f>VLOOKUP(B3093,[0]!all_data,41)</f>
        <v>0</v>
      </c>
    </row>
    <row r="3104" spans="1:3" x14ac:dyDescent="0.3">
      <c r="A3104" t="s">
        <v>24</v>
      </c>
      <c r="C3104">
        <f>VLOOKUP(B3093,[0]!all_data,23)</f>
        <v>0.67664633257687734</v>
      </c>
    </row>
    <row r="3105" spans="1:3" x14ac:dyDescent="0.3">
      <c r="A3105" t="s">
        <v>25</v>
      </c>
      <c r="C3105">
        <f>VLOOKUP(B3093,[0]!all_data,24)</f>
        <v>0</v>
      </c>
    </row>
    <row r="3106" spans="1:3" x14ac:dyDescent="0.3">
      <c r="A3106" t="s">
        <v>23</v>
      </c>
      <c r="C3106">
        <f>VLOOKUP(B3093,[0]!all_data,25)</f>
        <v>0</v>
      </c>
    </row>
    <row r="3107" spans="1:3" x14ac:dyDescent="0.3">
      <c r="A3107" t="s">
        <v>125</v>
      </c>
      <c r="C3107">
        <f>VLOOKUP(B3093,[0]!all_data,19)</f>
        <v>6.097898996618438E-2</v>
      </c>
    </row>
    <row r="3108" spans="1:3" x14ac:dyDescent="0.3">
      <c r="A3108" t="s">
        <v>108</v>
      </c>
      <c r="C3108">
        <f>VLOOKUP(B3093,[0]!all_data,26)</f>
        <v>4.8346374917184451E-2</v>
      </c>
    </row>
    <row r="3109" spans="1:3" x14ac:dyDescent="0.3">
      <c r="A3109" t="s">
        <v>109</v>
      </c>
      <c r="C3109">
        <f>VLOOKUP(B3093,[0]!all_data,27)</f>
        <v>7.0998161329668139E-3</v>
      </c>
    </row>
    <row r="3110" spans="1:3" x14ac:dyDescent="0.3">
      <c r="A3110" t="s">
        <v>11</v>
      </c>
      <c r="C3110">
        <f>VLOOKUP(B3093,[0]!all_data,28)</f>
        <v>0</v>
      </c>
    </row>
    <row r="3111" spans="1:3" x14ac:dyDescent="0.3">
      <c r="A3111" t="s">
        <v>54</v>
      </c>
      <c r="C3111">
        <f>VLOOKUP(B3093,[0]!all_data,29)</f>
        <v>9.9860195725983619E-2</v>
      </c>
    </row>
    <row r="3112" spans="1:3" x14ac:dyDescent="0.3">
      <c r="A3112" t="s">
        <v>55</v>
      </c>
      <c r="C3112">
        <f>VLOOKUP(B3093,[0]!all_data,30)</f>
        <v>5.2648204696219866E-4</v>
      </c>
    </row>
    <row r="3113" spans="1:3" x14ac:dyDescent="0.3">
      <c r="A3113" t="s">
        <v>67</v>
      </c>
      <c r="C3113">
        <f>VLOOKUP(B3093,[0]!all_data,33)</f>
        <v>0</v>
      </c>
    </row>
    <row r="3114" spans="1:3" x14ac:dyDescent="0.3">
      <c r="A3114" t="s">
        <v>16</v>
      </c>
      <c r="C3114">
        <f>VLOOKUP(B3093,[0]!all_data,37)</f>
        <v>0</v>
      </c>
    </row>
    <row r="3115" spans="1:3" x14ac:dyDescent="0.3">
      <c r="A3115" t="s">
        <v>17</v>
      </c>
      <c r="C3115">
        <f>VLOOKUP(B3093,[0]!all_data,38)</f>
        <v>0</v>
      </c>
    </row>
    <row r="3116" spans="1:3" x14ac:dyDescent="0.3">
      <c r="A3116" t="s">
        <v>18</v>
      </c>
      <c r="C3116">
        <f>VLOOKUP(B3093,[0]!all_data,39)</f>
        <v>0</v>
      </c>
    </row>
    <row r="3117" spans="1:3" x14ac:dyDescent="0.3">
      <c r="A3117" t="s">
        <v>21</v>
      </c>
      <c r="B3117">
        <f>B3093+1</f>
        <v>130</v>
      </c>
      <c r="C3117" t="str">
        <f>CONCATENATE(VLOOKUP(B3117,[0]!all_data,2),"_",VLOOKUP(B3117,[0]!all_data,3),"_",VLOOKUP(B3117,[0]!all_data,4))</f>
        <v>A8_3_312821</v>
      </c>
    </row>
    <row r="3118" spans="1:3" x14ac:dyDescent="0.3">
      <c r="A3118" t="s">
        <v>22</v>
      </c>
    </row>
    <row r="3119" spans="1:3" x14ac:dyDescent="0.3">
      <c r="A3119" t="s">
        <v>0</v>
      </c>
      <c r="C3119">
        <f>VLOOKUP(B3117,[0]!all_data,13)</f>
        <v>7.48</v>
      </c>
    </row>
    <row r="3120" spans="1:3" x14ac:dyDescent="0.3">
      <c r="A3120" t="s">
        <v>57</v>
      </c>
      <c r="C3120">
        <f>VLOOKUP(B3117,[0]!all_data,14)</f>
        <v>10</v>
      </c>
    </row>
    <row r="3121" spans="1:3" x14ac:dyDescent="0.3">
      <c r="A3121" t="s">
        <v>2</v>
      </c>
      <c r="C3121">
        <f>VLOOKUP(B3117,[0]!all_data,15)</f>
        <v>1.2614728783331157</v>
      </c>
    </row>
    <row r="3122" spans="1:3" x14ac:dyDescent="0.3">
      <c r="A3122" t="s">
        <v>3</v>
      </c>
      <c r="C3122">
        <f>VLOOKUP(B3117,[0]!all_data,16)</f>
        <v>0.10486469896158371</v>
      </c>
    </row>
    <row r="3123" spans="1:3" x14ac:dyDescent="0.3">
      <c r="A3123" t="s">
        <v>4</v>
      </c>
      <c r="C3123">
        <f>VLOOKUP(B3117,[0]!all_data,17)</f>
        <v>0.20571898786257972</v>
      </c>
    </row>
    <row r="3124" spans="1:3" x14ac:dyDescent="0.3">
      <c r="A3124" t="s">
        <v>5</v>
      </c>
      <c r="C3124">
        <f>VLOOKUP(B3117,[0]!all_data,18)</f>
        <v>2.7446479365237786</v>
      </c>
    </row>
    <row r="3125" spans="1:3" x14ac:dyDescent="0.3">
      <c r="A3125" t="s">
        <v>7</v>
      </c>
      <c r="C3125">
        <f>VLOOKUP(B3117,[0]!all_data,20)</f>
        <v>1.4667306010774828</v>
      </c>
    </row>
    <row r="3126" spans="1:3" x14ac:dyDescent="0.3">
      <c r="A3126" t="s">
        <v>73</v>
      </c>
      <c r="C3126">
        <f>VLOOKUP(B3117,[0]!all_data,21)</f>
        <v>4.5889602727153536</v>
      </c>
    </row>
    <row r="3127" spans="1:3" x14ac:dyDescent="0.3">
      <c r="A3127" t="s">
        <v>77</v>
      </c>
      <c r="C3127">
        <f>VLOOKUP(B3117,[0]!all_data,41)</f>
        <v>0</v>
      </c>
    </row>
    <row r="3128" spans="1:3" x14ac:dyDescent="0.3">
      <c r="A3128" t="s">
        <v>24</v>
      </c>
      <c r="C3128">
        <f>VLOOKUP(B3117,[0]!all_data,23)</f>
        <v>0.64541650184255994</v>
      </c>
    </row>
    <row r="3129" spans="1:3" x14ac:dyDescent="0.3">
      <c r="A3129" t="s">
        <v>25</v>
      </c>
      <c r="C3129">
        <f>VLOOKUP(B3117,[0]!all_data,24)</f>
        <v>0</v>
      </c>
    </row>
    <row r="3130" spans="1:3" x14ac:dyDescent="0.3">
      <c r="A3130" t="s">
        <v>23</v>
      </c>
      <c r="C3130">
        <f>VLOOKUP(B3117,[0]!all_data,25)</f>
        <v>0</v>
      </c>
    </row>
    <row r="3131" spans="1:3" x14ac:dyDescent="0.3">
      <c r="A3131" t="s">
        <v>125</v>
      </c>
      <c r="C3131">
        <f>VLOOKUP(B3117,[0]!all_data,19)</f>
        <v>3.3261267254282384E-2</v>
      </c>
    </row>
    <row r="3132" spans="1:3" x14ac:dyDescent="0.3">
      <c r="A3132" t="s">
        <v>108</v>
      </c>
      <c r="C3132">
        <f>VLOOKUP(B3117,[0]!all_data,26)</f>
        <v>8.0577291528640752E-3</v>
      </c>
    </row>
    <row r="3133" spans="1:3" x14ac:dyDescent="0.3">
      <c r="A3133" t="s">
        <v>109</v>
      </c>
      <c r="C3133">
        <f>VLOOKUP(B3117,[0]!all_data,27)</f>
        <v>8.7382352405745399E-3</v>
      </c>
    </row>
    <row r="3134" spans="1:3" x14ac:dyDescent="0.3">
      <c r="A3134" t="s">
        <v>11</v>
      </c>
      <c r="C3134">
        <f>VLOOKUP(B3117,[0]!all_data,28)</f>
        <v>0</v>
      </c>
    </row>
    <row r="3135" spans="1:3" x14ac:dyDescent="0.3">
      <c r="A3135" t="s">
        <v>54</v>
      </c>
      <c r="C3135">
        <f>VLOOKUP(B3117,[0]!all_data,29)</f>
        <v>8.4881166367086064E-2</v>
      </c>
    </row>
    <row r="3136" spans="1:3" x14ac:dyDescent="0.3">
      <c r="A3136" t="s">
        <v>55</v>
      </c>
      <c r="C3136">
        <f>VLOOKUP(B3117,[0]!all_data,30)</f>
        <v>4.211856375697589E-4</v>
      </c>
    </row>
    <row r="3137" spans="1:3" x14ac:dyDescent="0.3">
      <c r="A3137" t="s">
        <v>67</v>
      </c>
      <c r="C3137">
        <f>VLOOKUP(B3117,[0]!all_data,33)</f>
        <v>0</v>
      </c>
    </row>
    <row r="3138" spans="1:3" x14ac:dyDescent="0.3">
      <c r="A3138" t="s">
        <v>16</v>
      </c>
      <c r="C3138">
        <f>VLOOKUP(B3117,[0]!all_data,37)</f>
        <v>0</v>
      </c>
    </row>
    <row r="3139" spans="1:3" x14ac:dyDescent="0.3">
      <c r="A3139" t="s">
        <v>17</v>
      </c>
      <c r="C3139">
        <f>VLOOKUP(B3117,[0]!all_data,38)</f>
        <v>0</v>
      </c>
    </row>
    <row r="3140" spans="1:3" x14ac:dyDescent="0.3">
      <c r="A3140" t="s">
        <v>18</v>
      </c>
      <c r="C3140">
        <f>VLOOKUP(B3117,[0]!all_data,39)</f>
        <v>0</v>
      </c>
    </row>
    <row r="3141" spans="1:3" x14ac:dyDescent="0.3">
      <c r="A3141" t="s">
        <v>21</v>
      </c>
      <c r="B3141">
        <f>B3117+1</f>
        <v>131</v>
      </c>
      <c r="C3141" t="str">
        <f>CONCATENATE(VLOOKUP(B3141,[0]!all_data,2),"_",VLOOKUP(B3141,[0]!all_data,3),"_",VLOOKUP(B3141,[0]!all_data,4))</f>
        <v>A8_4_312821</v>
      </c>
    </row>
    <row r="3142" spans="1:3" x14ac:dyDescent="0.3">
      <c r="A3142" t="s">
        <v>22</v>
      </c>
    </row>
    <row r="3143" spans="1:3" x14ac:dyDescent="0.3">
      <c r="A3143" t="s">
        <v>0</v>
      </c>
      <c r="C3143">
        <f>VLOOKUP(B3141,[0]!all_data,13)</f>
        <v>7.43</v>
      </c>
    </row>
    <row r="3144" spans="1:3" x14ac:dyDescent="0.3">
      <c r="A3144" t="s">
        <v>57</v>
      </c>
      <c r="C3144">
        <f>VLOOKUP(B3141,[0]!all_data,14)</f>
        <v>10</v>
      </c>
    </row>
    <row r="3145" spans="1:3" x14ac:dyDescent="0.3">
      <c r="A3145" t="s">
        <v>2</v>
      </c>
      <c r="C3145">
        <f>VLOOKUP(B3141,[0]!all_data,15)</f>
        <v>2.6099438862064464</v>
      </c>
    </row>
    <row r="3146" spans="1:3" x14ac:dyDescent="0.3">
      <c r="A3146" t="s">
        <v>3</v>
      </c>
      <c r="C3146">
        <f>VLOOKUP(B3141,[0]!all_data,16)</f>
        <v>6.9057240779579518E-2</v>
      </c>
    </row>
    <row r="3147" spans="1:3" x14ac:dyDescent="0.3">
      <c r="A3147" t="s">
        <v>4</v>
      </c>
      <c r="C3147">
        <f>VLOOKUP(B3141,[0]!all_data,17)</f>
        <v>0.23040526640608927</v>
      </c>
    </row>
    <row r="3148" spans="1:3" x14ac:dyDescent="0.3">
      <c r="A3148" t="s">
        <v>5</v>
      </c>
      <c r="C3148">
        <f>VLOOKUP(B3141,[0]!all_data,18)</f>
        <v>2.6697939018913117</v>
      </c>
    </row>
    <row r="3149" spans="1:3" x14ac:dyDescent="0.3">
      <c r="A3149" t="s">
        <v>7</v>
      </c>
      <c r="C3149">
        <f>VLOOKUP(B3141,[0]!all_data,20)</f>
        <v>3.666826502693707</v>
      </c>
    </row>
    <row r="3150" spans="1:3" x14ac:dyDescent="0.3">
      <c r="A3150" t="s">
        <v>73</v>
      </c>
      <c r="C3150">
        <f>VLOOKUP(B3141,[0]!all_data,21)</f>
        <v>3.3269961977186311</v>
      </c>
    </row>
    <row r="3151" spans="1:3" x14ac:dyDescent="0.3">
      <c r="A3151" t="s">
        <v>77</v>
      </c>
      <c r="C3151">
        <f>VLOOKUP(B3141,[0]!all_data,41)</f>
        <v>0</v>
      </c>
    </row>
    <row r="3152" spans="1:3" x14ac:dyDescent="0.3">
      <c r="A3152" t="s">
        <v>24</v>
      </c>
      <c r="C3152">
        <f>VLOOKUP(B3141,[0]!all_data,23)</f>
        <v>0.83279548624846444</v>
      </c>
    </row>
    <row r="3153" spans="1:3" x14ac:dyDescent="0.3">
      <c r="A3153" t="s">
        <v>25</v>
      </c>
      <c r="C3153">
        <f>VLOOKUP(B3141,[0]!all_data,24)</f>
        <v>0</v>
      </c>
    </row>
    <row r="3154" spans="1:3" x14ac:dyDescent="0.3">
      <c r="A3154" t="s">
        <v>23</v>
      </c>
      <c r="C3154">
        <f>VLOOKUP(B3141,[0]!all_data,25)</f>
        <v>0</v>
      </c>
    </row>
    <row r="3155" spans="1:3" x14ac:dyDescent="0.3">
      <c r="A3155" t="s">
        <v>125</v>
      </c>
      <c r="C3155">
        <f>VLOOKUP(B3141,[0]!all_data,19)</f>
        <v>2.0511114806807472E-2</v>
      </c>
    </row>
    <row r="3156" spans="1:3" x14ac:dyDescent="0.3">
      <c r="A3156" t="s">
        <v>108</v>
      </c>
      <c r="C3156">
        <f>VLOOKUP(B3141,[0]!all_data,26)</f>
        <v>3.2230916611456301E-2</v>
      </c>
    </row>
    <row r="3157" spans="1:3" x14ac:dyDescent="0.3">
      <c r="A3157" t="s">
        <v>109</v>
      </c>
      <c r="C3157">
        <f>VLOOKUP(B3141,[0]!all_data,27)</f>
        <v>8.5561886730625685E-3</v>
      </c>
    </row>
    <row r="3158" spans="1:3" x14ac:dyDescent="0.3">
      <c r="A3158" t="s">
        <v>11</v>
      </c>
      <c r="C3158">
        <f>VLOOKUP(B3141,[0]!all_data,28)</f>
        <v>0</v>
      </c>
    </row>
    <row r="3159" spans="1:3" x14ac:dyDescent="0.3">
      <c r="A3159" t="s">
        <v>54</v>
      </c>
      <c r="C3159">
        <f>VLOOKUP(B3141,[0]!all_data,29)</f>
        <v>0.12482524465747952</v>
      </c>
    </row>
    <row r="3160" spans="1:3" x14ac:dyDescent="0.3">
      <c r="A3160" t="s">
        <v>55</v>
      </c>
      <c r="C3160">
        <f>VLOOKUP(B3141,[0]!all_data,30)</f>
        <v>5.2648204696219866E-4</v>
      </c>
    </row>
    <row r="3161" spans="1:3" x14ac:dyDescent="0.3">
      <c r="A3161" t="s">
        <v>67</v>
      </c>
      <c r="C3161">
        <f>VLOOKUP(B3141,[0]!all_data,33)</f>
        <v>0</v>
      </c>
    </row>
    <row r="3162" spans="1:3" x14ac:dyDescent="0.3">
      <c r="A3162" t="s">
        <v>16</v>
      </c>
      <c r="C3162">
        <f>VLOOKUP(B3141,[0]!all_data,37)</f>
        <v>0</v>
      </c>
    </row>
    <row r="3163" spans="1:3" x14ac:dyDescent="0.3">
      <c r="A3163" t="s">
        <v>17</v>
      </c>
      <c r="C3163">
        <f>VLOOKUP(B3141,[0]!all_data,38)</f>
        <v>0</v>
      </c>
    </row>
    <row r="3164" spans="1:3" x14ac:dyDescent="0.3">
      <c r="A3164" t="s">
        <v>18</v>
      </c>
      <c r="C3164">
        <f>VLOOKUP(B3141,[0]!all_data,39)</f>
        <v>0</v>
      </c>
    </row>
    <row r="3165" spans="1:3" x14ac:dyDescent="0.3">
      <c r="A3165" t="s">
        <v>21</v>
      </c>
      <c r="B3165">
        <f>B3141+1</f>
        <v>132</v>
      </c>
      <c r="C3165" t="str">
        <f>CONCATENATE(VLOOKUP(B3165,[0]!all_data,2),"_",VLOOKUP(B3165,[0]!all_data,3),"_",VLOOKUP(B3165,[0]!all_data,4))</f>
        <v>A8_5_312821</v>
      </c>
    </row>
    <row r="3166" spans="1:3" x14ac:dyDescent="0.3">
      <c r="A3166" t="s">
        <v>22</v>
      </c>
    </row>
    <row r="3167" spans="1:3" x14ac:dyDescent="0.3">
      <c r="A3167" t="s">
        <v>0</v>
      </c>
      <c r="C3167">
        <f>VLOOKUP(B3165,[0]!all_data,13)</f>
        <v>7.23</v>
      </c>
    </row>
    <row r="3168" spans="1:3" x14ac:dyDescent="0.3">
      <c r="A3168" t="s">
        <v>57</v>
      </c>
      <c r="C3168">
        <f>VLOOKUP(B3165,[0]!all_data,14)</f>
        <v>10</v>
      </c>
    </row>
    <row r="3169" spans="1:3" x14ac:dyDescent="0.3">
      <c r="A3169" t="s">
        <v>2</v>
      </c>
      <c r="C3169">
        <f>VLOOKUP(B3165,[0]!all_data,15)</f>
        <v>1.1744747487929008</v>
      </c>
    </row>
    <row r="3170" spans="1:3" x14ac:dyDescent="0.3">
      <c r="A3170" t="s">
        <v>3</v>
      </c>
      <c r="C3170">
        <f>VLOOKUP(B3165,[0]!all_data,16)</f>
        <v>6.394188961072178E-2</v>
      </c>
    </row>
    <row r="3171" spans="1:3" x14ac:dyDescent="0.3">
      <c r="A3171" t="s">
        <v>4</v>
      </c>
      <c r="C3171">
        <f>VLOOKUP(B3165,[0]!all_data,17)</f>
        <v>0.24274840567784409</v>
      </c>
    </row>
    <row r="3172" spans="1:3" x14ac:dyDescent="0.3">
      <c r="A3172" t="s">
        <v>5</v>
      </c>
      <c r="C3172">
        <f>VLOOKUP(B3165,[0]!all_data,18)</f>
        <v>3.2436748340735564</v>
      </c>
    </row>
    <row r="3173" spans="1:3" x14ac:dyDescent="0.3">
      <c r="A3173" t="s">
        <v>7</v>
      </c>
      <c r="C3173">
        <f>VLOOKUP(B3165,[0]!all_data,20)</f>
        <v>1.4385242433644543</v>
      </c>
    </row>
    <row r="3174" spans="1:3" x14ac:dyDescent="0.3">
      <c r="A3174" t="s">
        <v>73</v>
      </c>
      <c r="C3174">
        <f>VLOOKUP(B3165,[0]!all_data,21)</f>
        <v>5.26091516979153</v>
      </c>
    </row>
    <row r="3175" spans="1:3" x14ac:dyDescent="0.3">
      <c r="A3175" t="s">
        <v>77</v>
      </c>
      <c r="C3175">
        <f>VLOOKUP(B3165,[0]!all_data,41)</f>
        <v>0</v>
      </c>
    </row>
    <row r="3176" spans="1:3" x14ac:dyDescent="0.3">
      <c r="A3176" t="s">
        <v>24</v>
      </c>
      <c r="C3176">
        <f>VLOOKUP(B3165,[0]!all_data,23)</f>
        <v>0.93689492202952251</v>
      </c>
    </row>
    <row r="3177" spans="1:3" x14ac:dyDescent="0.3">
      <c r="A3177" t="s">
        <v>25</v>
      </c>
      <c r="C3177">
        <f>VLOOKUP(B3165,[0]!all_data,24)</f>
        <v>0</v>
      </c>
    </row>
    <row r="3178" spans="1:3" x14ac:dyDescent="0.3">
      <c r="A3178" t="s">
        <v>23</v>
      </c>
      <c r="C3178">
        <f>VLOOKUP(B3165,[0]!all_data,25)</f>
        <v>0</v>
      </c>
    </row>
    <row r="3179" spans="1:3" x14ac:dyDescent="0.3">
      <c r="A3179" t="s">
        <v>125</v>
      </c>
      <c r="C3179">
        <f>VLOOKUP(B3165,[0]!all_data,19)</f>
        <v>1.8848051444093353E-2</v>
      </c>
    </row>
    <row r="3180" spans="1:3" x14ac:dyDescent="0.3">
      <c r="A3180" t="s">
        <v>108</v>
      </c>
      <c r="C3180">
        <f>VLOOKUP(B3165,[0]!all_data,26)</f>
        <v>8.0577291528640752E-2</v>
      </c>
    </row>
    <row r="3181" spans="1:3" x14ac:dyDescent="0.3">
      <c r="A3181" t="s">
        <v>109</v>
      </c>
      <c r="C3181">
        <f>VLOOKUP(B3165,[0]!all_data,27)</f>
        <v>1.1286887185742113E-2</v>
      </c>
    </row>
    <row r="3182" spans="1:3" x14ac:dyDescent="0.3">
      <c r="A3182" t="s">
        <v>11</v>
      </c>
      <c r="C3182">
        <f>VLOOKUP(B3165,[0]!all_data,28)</f>
        <v>0</v>
      </c>
    </row>
    <row r="3183" spans="1:3" x14ac:dyDescent="0.3">
      <c r="A3183" t="s">
        <v>54</v>
      </c>
      <c r="C3183">
        <f>VLOOKUP(B3165,[0]!all_data,29)</f>
        <v>9.9860195725983619E-2</v>
      </c>
    </row>
    <row r="3184" spans="1:3" x14ac:dyDescent="0.3">
      <c r="A3184" t="s">
        <v>55</v>
      </c>
      <c r="C3184">
        <f>VLOOKUP(B3165,[0]!all_data,30)</f>
        <v>6.3177845635463826E-4</v>
      </c>
    </row>
    <row r="3185" spans="1:3" x14ac:dyDescent="0.3">
      <c r="A3185" t="s">
        <v>67</v>
      </c>
      <c r="C3185">
        <f>VLOOKUP(B3165,[0]!all_data,33)</f>
        <v>0</v>
      </c>
    </row>
    <row r="3186" spans="1:3" x14ac:dyDescent="0.3">
      <c r="A3186" t="s">
        <v>16</v>
      </c>
      <c r="C3186">
        <f>VLOOKUP(B3165,[0]!all_data,37)</f>
        <v>0</v>
      </c>
    </row>
    <row r="3187" spans="1:3" x14ac:dyDescent="0.3">
      <c r="A3187" t="s">
        <v>17</v>
      </c>
      <c r="C3187">
        <f>VLOOKUP(B3165,[0]!all_data,38)</f>
        <v>0</v>
      </c>
    </row>
    <row r="3188" spans="1:3" x14ac:dyDescent="0.3">
      <c r="A3188" t="s">
        <v>18</v>
      </c>
      <c r="C3188">
        <f>VLOOKUP(B3165,[0]!all_data,39)</f>
        <v>0</v>
      </c>
    </row>
    <row r="3189" spans="1:3" x14ac:dyDescent="0.3">
      <c r="A3189" t="s">
        <v>21</v>
      </c>
      <c r="B3189">
        <f>B3165+1</f>
        <v>133</v>
      </c>
      <c r="C3189" t="str">
        <f>CONCATENATE(VLOOKUP(B3189,[0]!all_data,2),"_",VLOOKUP(B3189,[0]!all_data,3),"_",VLOOKUP(B3189,[0]!all_data,4))</f>
        <v>A8_6_312821</v>
      </c>
    </row>
    <row r="3190" spans="1:3" x14ac:dyDescent="0.3">
      <c r="A3190" t="s">
        <v>22</v>
      </c>
    </row>
    <row r="3191" spans="1:3" x14ac:dyDescent="0.3">
      <c r="A3191" t="s">
        <v>0</v>
      </c>
      <c r="C3191">
        <f>VLOOKUP(B3189,[0]!all_data,13)</f>
        <v>7.28</v>
      </c>
    </row>
    <row r="3192" spans="1:3" x14ac:dyDescent="0.3">
      <c r="A3192" t="s">
        <v>57</v>
      </c>
      <c r="C3192">
        <f>VLOOKUP(B3189,[0]!all_data,14)</f>
        <v>10</v>
      </c>
    </row>
    <row r="3193" spans="1:3" x14ac:dyDescent="0.3">
      <c r="A3193" t="s">
        <v>2</v>
      </c>
      <c r="C3193">
        <f>VLOOKUP(B3189,[0]!all_data,15)</f>
        <v>1.1309756840227936</v>
      </c>
    </row>
    <row r="3194" spans="1:3" x14ac:dyDescent="0.3">
      <c r="A3194" t="s">
        <v>3</v>
      </c>
      <c r="C3194">
        <f>VLOOKUP(B3189,[0]!all_data,16)</f>
        <v>7.161491636400838E-2</v>
      </c>
    </row>
    <row r="3195" spans="1:3" x14ac:dyDescent="0.3">
      <c r="A3195" t="s">
        <v>4</v>
      </c>
      <c r="C3195">
        <f>VLOOKUP(B3189,[0]!all_data,17)</f>
        <v>0.34149351985188237</v>
      </c>
    </row>
    <row r="3196" spans="1:3" x14ac:dyDescent="0.3">
      <c r="A3196" t="s">
        <v>5</v>
      </c>
      <c r="C3196">
        <f>VLOOKUP(B3189,[0]!all_data,18)</f>
        <v>3.4931882828484451</v>
      </c>
    </row>
    <row r="3197" spans="1:3" x14ac:dyDescent="0.3">
      <c r="A3197" t="s">
        <v>7</v>
      </c>
      <c r="C3197">
        <f>VLOOKUP(B3189,[0]!all_data,20)</f>
        <v>1.4667306010774828</v>
      </c>
    </row>
    <row r="3198" spans="1:3" x14ac:dyDescent="0.3">
      <c r="A3198" t="s">
        <v>73</v>
      </c>
      <c r="C3198">
        <f>VLOOKUP(B3189,[0]!all_data,21)</f>
        <v>5.3756391766094138</v>
      </c>
    </row>
    <row r="3199" spans="1:3" x14ac:dyDescent="0.3">
      <c r="A3199" t="s">
        <v>77</v>
      </c>
      <c r="C3199">
        <f>VLOOKUP(B3189,[0]!all_data,41)</f>
        <v>0</v>
      </c>
    </row>
    <row r="3200" spans="1:3" x14ac:dyDescent="0.3">
      <c r="A3200" t="s">
        <v>24</v>
      </c>
      <c r="C3200">
        <f>VLOOKUP(B3189,[0]!all_data,23)</f>
        <v>1.0409943578105805</v>
      </c>
    </row>
    <row r="3201" spans="1:3" x14ac:dyDescent="0.3">
      <c r="A3201" t="s">
        <v>25</v>
      </c>
      <c r="C3201">
        <f>VLOOKUP(B3189,[0]!all_data,24)</f>
        <v>0</v>
      </c>
    </row>
    <row r="3202" spans="1:3" x14ac:dyDescent="0.3">
      <c r="A3202" t="s">
        <v>23</v>
      </c>
      <c r="C3202">
        <f>VLOOKUP(B3189,[0]!all_data,25)</f>
        <v>0</v>
      </c>
    </row>
    <row r="3203" spans="1:3" x14ac:dyDescent="0.3">
      <c r="A3203" t="s">
        <v>125</v>
      </c>
      <c r="C3203">
        <f>VLOOKUP(B3189,[0]!all_data,19)</f>
        <v>1.6076279172903152E-2</v>
      </c>
    </row>
    <row r="3204" spans="1:3" x14ac:dyDescent="0.3">
      <c r="A3204" t="s">
        <v>108</v>
      </c>
      <c r="C3204">
        <f>VLOOKUP(B3189,[0]!all_data,26)</f>
        <v>7.1624259136569557E-2</v>
      </c>
    </row>
    <row r="3205" spans="1:3" x14ac:dyDescent="0.3">
      <c r="A3205" t="s">
        <v>109</v>
      </c>
      <c r="C3205">
        <f>VLOOKUP(B3189,[0]!all_data,27)</f>
        <v>1.1286887185742113E-2</v>
      </c>
    </row>
    <row r="3206" spans="1:3" x14ac:dyDescent="0.3">
      <c r="A3206" t="s">
        <v>11</v>
      </c>
      <c r="C3206">
        <f>VLOOKUP(B3189,[0]!all_data,28)</f>
        <v>0</v>
      </c>
    </row>
    <row r="3207" spans="1:3" x14ac:dyDescent="0.3">
      <c r="A3207" t="s">
        <v>54</v>
      </c>
      <c r="C3207">
        <f>VLOOKUP(B3189,[0]!all_data,29)</f>
        <v>0.10318886891684974</v>
      </c>
    </row>
    <row r="3208" spans="1:3" x14ac:dyDescent="0.3">
      <c r="A3208" t="s">
        <v>55</v>
      </c>
      <c r="C3208">
        <f>VLOOKUP(B3189,[0]!all_data,30)</f>
        <v>5.2648204696219866E-4</v>
      </c>
    </row>
    <row r="3209" spans="1:3" x14ac:dyDescent="0.3">
      <c r="A3209" t="s">
        <v>67</v>
      </c>
      <c r="C3209">
        <f>VLOOKUP(B3189,[0]!all_data,33)</f>
        <v>0</v>
      </c>
    </row>
    <row r="3210" spans="1:3" x14ac:dyDescent="0.3">
      <c r="A3210" t="s">
        <v>16</v>
      </c>
      <c r="C3210">
        <f>VLOOKUP(B3189,[0]!all_data,37)</f>
        <v>0</v>
      </c>
    </row>
    <row r="3211" spans="1:3" x14ac:dyDescent="0.3">
      <c r="A3211" t="s">
        <v>17</v>
      </c>
      <c r="C3211">
        <f>VLOOKUP(B3189,[0]!all_data,38)</f>
        <v>0</v>
      </c>
    </row>
    <row r="3212" spans="1:3" x14ac:dyDescent="0.3">
      <c r="A3212" t="s">
        <v>18</v>
      </c>
      <c r="C3212">
        <f>VLOOKUP(B3189,[0]!all_data,39)</f>
        <v>0</v>
      </c>
    </row>
    <row r="3213" spans="1:3" x14ac:dyDescent="0.3">
      <c r="A3213" t="s">
        <v>21</v>
      </c>
      <c r="B3213">
        <f>B3189+1</f>
        <v>134</v>
      </c>
      <c r="C3213" t="str">
        <f>CONCATENATE(VLOOKUP(B3213,[0]!all_data,2),"_",VLOOKUP(B3213,[0]!all_data,3),"_",VLOOKUP(B3213,[0]!all_data,4))</f>
        <v>A8_7_312821</v>
      </c>
    </row>
    <row r="3214" spans="1:3" x14ac:dyDescent="0.3">
      <c r="A3214" t="s">
        <v>22</v>
      </c>
    </row>
    <row r="3215" spans="1:3" x14ac:dyDescent="0.3">
      <c r="A3215" t="s">
        <v>0</v>
      </c>
      <c r="C3215">
        <f>VLOOKUP(B3213,[0]!all_data,13)</f>
        <v>7.43</v>
      </c>
    </row>
    <row r="3216" spans="1:3" x14ac:dyDescent="0.3">
      <c r="A3216" t="s">
        <v>57</v>
      </c>
      <c r="C3216">
        <f>VLOOKUP(B3213,[0]!all_data,14)</f>
        <v>10</v>
      </c>
    </row>
    <row r="3217" spans="1:3" x14ac:dyDescent="0.3">
      <c r="A3217" t="s">
        <v>2</v>
      </c>
      <c r="C3217">
        <f>VLOOKUP(B3213,[0]!all_data,15)</f>
        <v>1.0439775544825787</v>
      </c>
    </row>
    <row r="3218" spans="1:3" x14ac:dyDescent="0.3">
      <c r="A3218" t="s">
        <v>3</v>
      </c>
      <c r="C3218">
        <f>VLOOKUP(B3213,[0]!all_data,16)</f>
        <v>8.696096987058162E-2</v>
      </c>
    </row>
    <row r="3219" spans="1:3" x14ac:dyDescent="0.3">
      <c r="A3219" t="s">
        <v>4</v>
      </c>
      <c r="C3219">
        <f>VLOOKUP(B3213,[0]!all_data,17)</f>
        <v>0.28800658300761162</v>
      </c>
    </row>
    <row r="3220" spans="1:3" x14ac:dyDescent="0.3">
      <c r="A3220" t="s">
        <v>5</v>
      </c>
      <c r="C3220">
        <f>VLOOKUP(B3213,[0]!all_data,18)</f>
        <v>3.1189181096861121</v>
      </c>
    </row>
    <row r="3221" spans="1:3" x14ac:dyDescent="0.3">
      <c r="A3221" t="s">
        <v>7</v>
      </c>
      <c r="C3221">
        <f>VLOOKUP(B3213,[0]!all_data,20)</f>
        <v>1.4949369587905112</v>
      </c>
    </row>
    <row r="3222" spans="1:3" x14ac:dyDescent="0.3">
      <c r="A3222" t="s">
        <v>73</v>
      </c>
      <c r="C3222">
        <f>VLOOKUP(B3213,[0]!all_data,21)</f>
        <v>5.047856299986889</v>
      </c>
    </row>
    <row r="3223" spans="1:3" x14ac:dyDescent="0.3">
      <c r="A3223" t="s">
        <v>77</v>
      </c>
      <c r="C3223">
        <f>VLOOKUP(B3213,[0]!all_data,41)</f>
        <v>0</v>
      </c>
    </row>
    <row r="3224" spans="1:3" x14ac:dyDescent="0.3">
      <c r="A3224" t="s">
        <v>24</v>
      </c>
      <c r="C3224">
        <f>VLOOKUP(B3213,[0]!all_data,23)</f>
        <v>0.78074576835793541</v>
      </c>
    </row>
    <row r="3225" spans="1:3" x14ac:dyDescent="0.3">
      <c r="A3225" t="s">
        <v>25</v>
      </c>
      <c r="C3225">
        <f>VLOOKUP(B3213,[0]!all_data,24)</f>
        <v>0</v>
      </c>
    </row>
    <row r="3226" spans="1:3" x14ac:dyDescent="0.3">
      <c r="A3226" t="s">
        <v>23</v>
      </c>
      <c r="C3226">
        <f>VLOOKUP(B3213,[0]!all_data,25)</f>
        <v>0</v>
      </c>
    </row>
    <row r="3227" spans="1:3" x14ac:dyDescent="0.3">
      <c r="A3227" t="s">
        <v>125</v>
      </c>
      <c r="C3227">
        <f>VLOOKUP(B3213,[0]!all_data,19)</f>
        <v>1.6630633627141192E-2</v>
      </c>
    </row>
    <row r="3228" spans="1:3" x14ac:dyDescent="0.3">
      <c r="A3228" t="s">
        <v>108</v>
      </c>
      <c r="C3228">
        <f>VLOOKUP(B3213,[0]!all_data,26)</f>
        <v>9.4902143355954663E-2</v>
      </c>
    </row>
    <row r="3229" spans="1:3" x14ac:dyDescent="0.3">
      <c r="A3229" t="s">
        <v>109</v>
      </c>
      <c r="C3229">
        <f>VLOOKUP(B3213,[0]!all_data,27)</f>
        <v>9.1023283755984792E-3</v>
      </c>
    </row>
    <row r="3230" spans="1:3" x14ac:dyDescent="0.3">
      <c r="A3230" t="s">
        <v>11</v>
      </c>
      <c r="C3230">
        <f>VLOOKUP(B3213,[0]!all_data,28)</f>
        <v>0</v>
      </c>
    </row>
    <row r="3231" spans="1:3" x14ac:dyDescent="0.3">
      <c r="A3231" t="s">
        <v>54</v>
      </c>
      <c r="C3231">
        <f>VLOOKUP(B3213,[0]!all_data,29)</f>
        <v>9.9860195725983619E-2</v>
      </c>
    </row>
    <row r="3232" spans="1:3" x14ac:dyDescent="0.3">
      <c r="A3232" t="s">
        <v>55</v>
      </c>
      <c r="C3232">
        <f>VLOOKUP(B3213,[0]!all_data,30)</f>
        <v>5.2648204696219866E-4</v>
      </c>
    </row>
    <row r="3233" spans="1:3" x14ac:dyDescent="0.3">
      <c r="A3233" t="s">
        <v>67</v>
      </c>
      <c r="C3233">
        <f>VLOOKUP(B3213,[0]!all_data,33)</f>
        <v>0</v>
      </c>
    </row>
    <row r="3234" spans="1:3" x14ac:dyDescent="0.3">
      <c r="A3234" t="s">
        <v>16</v>
      </c>
      <c r="C3234">
        <f>VLOOKUP(B3213,[0]!all_data,37)</f>
        <v>0</v>
      </c>
    </row>
    <row r="3235" spans="1:3" x14ac:dyDescent="0.3">
      <c r="A3235" t="s">
        <v>17</v>
      </c>
      <c r="C3235">
        <f>VLOOKUP(B3213,[0]!all_data,38)</f>
        <v>0</v>
      </c>
    </row>
    <row r="3236" spans="1:3" x14ac:dyDescent="0.3">
      <c r="A3236" t="s">
        <v>18</v>
      </c>
      <c r="C3236">
        <f>VLOOKUP(B3213,[0]!all_data,39)</f>
        <v>0</v>
      </c>
    </row>
    <row r="3237" spans="1:3" x14ac:dyDescent="0.3">
      <c r="A3237" t="s">
        <v>21</v>
      </c>
      <c r="B3237">
        <f>B3213+1</f>
        <v>135</v>
      </c>
      <c r="C3237" t="str">
        <f>CONCATENATE(VLOOKUP(B3237,[0]!all_data,2),"_",VLOOKUP(B3237,[0]!all_data,3),"_",VLOOKUP(B3237,[0]!all_data,4))</f>
        <v>A8_8_312821</v>
      </c>
    </row>
    <row r="3238" spans="1:3" x14ac:dyDescent="0.3">
      <c r="A3238" t="s">
        <v>22</v>
      </c>
    </row>
    <row r="3239" spans="1:3" x14ac:dyDescent="0.3">
      <c r="A3239" t="s">
        <v>0</v>
      </c>
      <c r="C3239">
        <f>VLOOKUP(B3237,[0]!all_data,13)</f>
        <v>7.28</v>
      </c>
    </row>
    <row r="3240" spans="1:3" x14ac:dyDescent="0.3">
      <c r="A3240" t="s">
        <v>57</v>
      </c>
      <c r="C3240">
        <f>VLOOKUP(B3237,[0]!all_data,14)</f>
        <v>10</v>
      </c>
    </row>
    <row r="3241" spans="1:3" x14ac:dyDescent="0.3">
      <c r="A3241" t="s">
        <v>2</v>
      </c>
      <c r="C3241">
        <f>VLOOKUP(B3237,[0]!all_data,15)</f>
        <v>1.478968202183653</v>
      </c>
    </row>
    <row r="3242" spans="1:3" x14ac:dyDescent="0.3">
      <c r="A3242" t="s">
        <v>3</v>
      </c>
      <c r="C3242">
        <f>VLOOKUP(B3237,[0]!all_data,16)</f>
        <v>7.4172591948437255E-2</v>
      </c>
    </row>
    <row r="3243" spans="1:3" x14ac:dyDescent="0.3">
      <c r="A3243" t="s">
        <v>4</v>
      </c>
      <c r="C3243">
        <f>VLOOKUP(B3237,[0]!all_data,17)</f>
        <v>0.28389220325036002</v>
      </c>
    </row>
    <row r="3244" spans="1:3" x14ac:dyDescent="0.3">
      <c r="A3244" t="s">
        <v>5</v>
      </c>
      <c r="C3244">
        <f>VLOOKUP(B3237,[0]!all_data,18)</f>
        <v>2.9941613852986673</v>
      </c>
    </row>
    <row r="3245" spans="1:3" x14ac:dyDescent="0.3">
      <c r="A3245" t="s">
        <v>7</v>
      </c>
      <c r="C3245">
        <f>VLOOKUP(B3237,[0]!all_data,20)</f>
        <v>1.3539051702253686</v>
      </c>
    </row>
    <row r="3246" spans="1:3" x14ac:dyDescent="0.3">
      <c r="A3246" t="s">
        <v>73</v>
      </c>
      <c r="C3246">
        <f>VLOOKUP(B3237,[0]!all_data,21)</f>
        <v>5.1461911629736461</v>
      </c>
    </row>
    <row r="3247" spans="1:3" x14ac:dyDescent="0.3">
      <c r="A3247" t="s">
        <v>77</v>
      </c>
      <c r="C3247">
        <f>VLOOKUP(B3237,[0]!all_data,41)</f>
        <v>0</v>
      </c>
    </row>
    <row r="3248" spans="1:3" x14ac:dyDescent="0.3">
      <c r="A3248" t="s">
        <v>24</v>
      </c>
      <c r="C3248">
        <f>VLOOKUP(B3237,[0]!all_data,23)</f>
        <v>0.83279548624846444</v>
      </c>
    </row>
    <row r="3249" spans="1:3" x14ac:dyDescent="0.3">
      <c r="A3249" t="s">
        <v>25</v>
      </c>
      <c r="C3249">
        <f>VLOOKUP(B3237,[0]!all_data,24)</f>
        <v>0</v>
      </c>
    </row>
    <row r="3250" spans="1:3" x14ac:dyDescent="0.3">
      <c r="A3250" t="s">
        <v>23</v>
      </c>
      <c r="C3250">
        <f>VLOOKUP(B3237,[0]!all_data,25)</f>
        <v>0</v>
      </c>
    </row>
    <row r="3251" spans="1:3" x14ac:dyDescent="0.3">
      <c r="A3251" t="s">
        <v>125</v>
      </c>
      <c r="C3251">
        <f>VLOOKUP(B3237,[0]!all_data,19)</f>
        <v>1.8848051444093353E-2</v>
      </c>
    </row>
    <row r="3252" spans="1:3" x14ac:dyDescent="0.3">
      <c r="A3252" t="s">
        <v>108</v>
      </c>
      <c r="C3252">
        <f>VLOOKUP(B3237,[0]!all_data,26)</f>
        <v>0.11638942109692553</v>
      </c>
    </row>
    <row r="3253" spans="1:3" x14ac:dyDescent="0.3">
      <c r="A3253" t="s">
        <v>109</v>
      </c>
      <c r="C3253">
        <f>VLOOKUP(B3237,[0]!all_data,27)</f>
        <v>8.0100489705266613E-3</v>
      </c>
    </row>
    <row r="3254" spans="1:3" x14ac:dyDescent="0.3">
      <c r="A3254" t="s">
        <v>11</v>
      </c>
      <c r="C3254">
        <f>VLOOKUP(B3237,[0]!all_data,28)</f>
        <v>0</v>
      </c>
    </row>
    <row r="3255" spans="1:3" x14ac:dyDescent="0.3">
      <c r="A3255" t="s">
        <v>54</v>
      </c>
      <c r="C3255">
        <f>VLOOKUP(B3237,[0]!all_data,29)</f>
        <v>9.9860195725983619E-2</v>
      </c>
    </row>
    <row r="3256" spans="1:3" x14ac:dyDescent="0.3">
      <c r="A3256" t="s">
        <v>55</v>
      </c>
      <c r="C3256">
        <f>VLOOKUP(B3237,[0]!all_data,30)</f>
        <v>5.2648204696219866E-4</v>
      </c>
    </row>
    <row r="3257" spans="1:3" x14ac:dyDescent="0.3">
      <c r="A3257" t="s">
        <v>67</v>
      </c>
      <c r="C3257">
        <f>VLOOKUP(B3237,[0]!all_data,33)</f>
        <v>0</v>
      </c>
    </row>
    <row r="3258" spans="1:3" x14ac:dyDescent="0.3">
      <c r="A3258" t="s">
        <v>16</v>
      </c>
      <c r="C3258">
        <f>VLOOKUP(B3237,[0]!all_data,37)</f>
        <v>0</v>
      </c>
    </row>
    <row r="3259" spans="1:3" x14ac:dyDescent="0.3">
      <c r="A3259" t="s">
        <v>17</v>
      </c>
      <c r="C3259">
        <f>VLOOKUP(B3237,[0]!all_data,38)</f>
        <v>0</v>
      </c>
    </row>
    <row r="3260" spans="1:3" x14ac:dyDescent="0.3">
      <c r="A3260" t="s">
        <v>18</v>
      </c>
      <c r="C3260">
        <f>VLOOKUP(B3237,[0]!all_data,39)</f>
        <v>0</v>
      </c>
    </row>
    <row r="3261" spans="1:3" x14ac:dyDescent="0.3">
      <c r="A3261" t="s">
        <v>21</v>
      </c>
      <c r="B3261">
        <f>B3237+1</f>
        <v>136</v>
      </c>
      <c r="C3261" t="str">
        <f>CONCATENATE(VLOOKUP(B3261,[0]!all_data,2),"_",VLOOKUP(B3261,[0]!all_data,3),"_",VLOOKUP(B3261,[0]!all_data,4))</f>
        <v>A8_9_312821</v>
      </c>
    </row>
    <row r="3262" spans="1:3" x14ac:dyDescent="0.3">
      <c r="A3262" t="s">
        <v>22</v>
      </c>
    </row>
    <row r="3263" spans="1:3" x14ac:dyDescent="0.3">
      <c r="A3263" t="s">
        <v>0</v>
      </c>
      <c r="C3263">
        <f>VLOOKUP(B3261,[0]!all_data,13)</f>
        <v>7.28</v>
      </c>
    </row>
    <row r="3264" spans="1:3" x14ac:dyDescent="0.3">
      <c r="A3264" t="s">
        <v>57</v>
      </c>
      <c r="C3264">
        <f>VLOOKUP(B3261,[0]!all_data,14)</f>
        <v>10</v>
      </c>
    </row>
    <row r="3265" spans="1:3" x14ac:dyDescent="0.3">
      <c r="A3265" t="s">
        <v>2</v>
      </c>
      <c r="C3265">
        <f>VLOOKUP(B3261,[0]!all_data,15)</f>
        <v>0.86998129540214886</v>
      </c>
    </row>
    <row r="3266" spans="1:3" x14ac:dyDescent="0.3">
      <c r="A3266" t="s">
        <v>3</v>
      </c>
      <c r="C3266">
        <f>VLOOKUP(B3261,[0]!all_data,16)</f>
        <v>5.8826538441864029E-2</v>
      </c>
    </row>
    <row r="3267" spans="1:3" x14ac:dyDescent="0.3">
      <c r="A3267" t="s">
        <v>4</v>
      </c>
      <c r="C3267">
        <f>VLOOKUP(B3261,[0]!all_data,17)</f>
        <v>0.2262908866488377</v>
      </c>
    </row>
    <row r="3268" spans="1:3" x14ac:dyDescent="0.3">
      <c r="A3268" t="s">
        <v>5</v>
      </c>
      <c r="C3268">
        <f>VLOOKUP(B3261,[0]!all_data,18)</f>
        <v>2.7446479365237786</v>
      </c>
    </row>
    <row r="3269" spans="1:3" x14ac:dyDescent="0.3">
      <c r="A3269" t="s">
        <v>7</v>
      </c>
      <c r="C3269">
        <f>VLOOKUP(B3261,[0]!all_data,20)</f>
        <v>1.7205878204947394</v>
      </c>
    </row>
    <row r="3270" spans="1:3" x14ac:dyDescent="0.3">
      <c r="A3270" t="s">
        <v>73</v>
      </c>
      <c r="C3270">
        <f>VLOOKUP(B3261,[0]!all_data,21)</f>
        <v>4.2775665399239546</v>
      </c>
    </row>
    <row r="3271" spans="1:3" x14ac:dyDescent="0.3">
      <c r="A3271" t="s">
        <v>77</v>
      </c>
      <c r="C3271">
        <f>VLOOKUP(B3261,[0]!all_data,41)</f>
        <v>0</v>
      </c>
    </row>
    <row r="3272" spans="1:3" x14ac:dyDescent="0.3">
      <c r="A3272" t="s">
        <v>24</v>
      </c>
      <c r="C3272">
        <f>VLOOKUP(B3261,[0]!all_data,23)</f>
        <v>0.52049717890529024</v>
      </c>
    </row>
    <row r="3273" spans="1:3" x14ac:dyDescent="0.3">
      <c r="A3273" t="s">
        <v>25</v>
      </c>
      <c r="C3273">
        <f>VLOOKUP(B3261,[0]!all_data,24)</f>
        <v>0</v>
      </c>
    </row>
    <row r="3274" spans="1:3" x14ac:dyDescent="0.3">
      <c r="A3274" t="s">
        <v>23</v>
      </c>
      <c r="C3274">
        <f>VLOOKUP(B3261,[0]!all_data,25)</f>
        <v>0</v>
      </c>
    </row>
    <row r="3275" spans="1:3" x14ac:dyDescent="0.3">
      <c r="A3275" t="s">
        <v>125</v>
      </c>
      <c r="C3275">
        <f>VLOOKUP(B3261,[0]!all_data,19)</f>
        <v>2.4391595986473748E-2</v>
      </c>
    </row>
    <row r="3276" spans="1:3" x14ac:dyDescent="0.3">
      <c r="A3276" t="s">
        <v>108</v>
      </c>
      <c r="C3276">
        <f>VLOOKUP(B3261,[0]!all_data,26)</f>
        <v>9.4902143355954663E-2</v>
      </c>
    </row>
    <row r="3277" spans="1:3" x14ac:dyDescent="0.3">
      <c r="A3277" t="s">
        <v>109</v>
      </c>
      <c r="C3277">
        <f>VLOOKUP(B3261,[0]!all_data,27)</f>
        <v>6.1895832954069656E-3</v>
      </c>
    </row>
    <row r="3278" spans="1:3" x14ac:dyDescent="0.3">
      <c r="A3278" t="s">
        <v>11</v>
      </c>
      <c r="C3278">
        <f>VLOOKUP(B3261,[0]!all_data,28)</f>
        <v>0</v>
      </c>
    </row>
    <row r="3279" spans="1:3" x14ac:dyDescent="0.3">
      <c r="A3279" t="s">
        <v>54</v>
      </c>
      <c r="C3279">
        <f>VLOOKUP(B3261,[0]!all_data,29)</f>
        <v>0.13813993742094402</v>
      </c>
    </row>
    <row r="3280" spans="1:3" x14ac:dyDescent="0.3">
      <c r="A3280" t="s">
        <v>55</v>
      </c>
      <c r="C3280">
        <f>VLOOKUP(B3261,[0]!all_data,30)</f>
        <v>6.3177845635463826E-4</v>
      </c>
    </row>
    <row r="3281" spans="1:3" x14ac:dyDescent="0.3">
      <c r="A3281" t="s">
        <v>67</v>
      </c>
      <c r="C3281">
        <f>VLOOKUP(B3261,[0]!all_data,33)</f>
        <v>0</v>
      </c>
    </row>
    <row r="3282" spans="1:3" x14ac:dyDescent="0.3">
      <c r="A3282" t="s">
        <v>16</v>
      </c>
      <c r="C3282">
        <f>VLOOKUP(B3261,[0]!all_data,37)</f>
        <v>0</v>
      </c>
    </row>
    <row r="3283" spans="1:3" x14ac:dyDescent="0.3">
      <c r="A3283" t="s">
        <v>17</v>
      </c>
      <c r="C3283">
        <f>VLOOKUP(B3261,[0]!all_data,38)</f>
        <v>0</v>
      </c>
    </row>
    <row r="3284" spans="1:3" x14ac:dyDescent="0.3">
      <c r="A3284" t="s">
        <v>18</v>
      </c>
      <c r="C3284">
        <f>VLOOKUP(B3261,[0]!all_data,39)</f>
        <v>0</v>
      </c>
    </row>
    <row r="3285" spans="1:3" x14ac:dyDescent="0.3">
      <c r="A3285" t="s">
        <v>21</v>
      </c>
      <c r="B3285">
        <f>B3261+1</f>
        <v>137</v>
      </c>
      <c r="C3285" t="str">
        <f>CONCATENATE(VLOOKUP(B3285,[0]!all_data,2),"_",VLOOKUP(B3285,[0]!all_data,3),"_",VLOOKUP(B3285,[0]!all_data,4))</f>
        <v>A8_10_312821</v>
      </c>
    </row>
    <row r="3286" spans="1:3" x14ac:dyDescent="0.3">
      <c r="A3286" t="s">
        <v>22</v>
      </c>
    </row>
    <row r="3287" spans="1:3" x14ac:dyDescent="0.3">
      <c r="A3287" t="s">
        <v>0</v>
      </c>
      <c r="C3287">
        <f>VLOOKUP(B3285,[0]!all_data,13)</f>
        <v>7.28</v>
      </c>
    </row>
    <row r="3288" spans="1:3" x14ac:dyDescent="0.3">
      <c r="A3288" t="s">
        <v>57</v>
      </c>
      <c r="C3288">
        <f>VLOOKUP(B3285,[0]!all_data,14)</f>
        <v>10</v>
      </c>
    </row>
    <row r="3289" spans="1:3" x14ac:dyDescent="0.3">
      <c r="A3289" t="s">
        <v>2</v>
      </c>
      <c r="C3289">
        <f>VLOOKUP(B3285,[0]!all_data,15)</f>
        <v>1.478968202183653</v>
      </c>
    </row>
    <row r="3290" spans="1:3" x14ac:dyDescent="0.3">
      <c r="A3290" t="s">
        <v>3</v>
      </c>
      <c r="C3290">
        <f>VLOOKUP(B3285,[0]!all_data,16)</f>
        <v>3.0692107013146452E-2</v>
      </c>
    </row>
    <row r="3291" spans="1:3" x14ac:dyDescent="0.3">
      <c r="A3291" t="s">
        <v>4</v>
      </c>
      <c r="C3291">
        <f>VLOOKUP(B3285,[0]!all_data,17)</f>
        <v>0.14400329150380581</v>
      </c>
    </row>
    <row r="3292" spans="1:3" x14ac:dyDescent="0.3">
      <c r="A3292" t="s">
        <v>5</v>
      </c>
      <c r="C3292">
        <f>VLOOKUP(B3285,[0]!all_data,18)</f>
        <v>2.095912969709067</v>
      </c>
    </row>
    <row r="3293" spans="1:3" x14ac:dyDescent="0.3">
      <c r="A3293" t="s">
        <v>7</v>
      </c>
      <c r="C3293">
        <f>VLOOKUP(B3285,[0]!all_data,20)</f>
        <v>1.3256988125123401</v>
      </c>
    </row>
    <row r="3294" spans="1:3" x14ac:dyDescent="0.3">
      <c r="A3294" t="s">
        <v>73</v>
      </c>
      <c r="C3294">
        <f>VLOOKUP(B3285,[0]!all_data,21)</f>
        <v>4.2611773960928279</v>
      </c>
    </row>
    <row r="3295" spans="1:3" x14ac:dyDescent="0.3">
      <c r="A3295" t="s">
        <v>77</v>
      </c>
      <c r="C3295">
        <f>VLOOKUP(B3285,[0]!all_data,41)</f>
        <v>0</v>
      </c>
    </row>
    <row r="3296" spans="1:3" x14ac:dyDescent="0.3">
      <c r="A3296" t="s">
        <v>24</v>
      </c>
      <c r="C3296">
        <f>VLOOKUP(B3285,[0]!all_data,23)</f>
        <v>0.39557785596802059</v>
      </c>
    </row>
    <row r="3297" spans="1:3" x14ac:dyDescent="0.3">
      <c r="A3297" t="s">
        <v>25</v>
      </c>
      <c r="C3297">
        <f>VLOOKUP(B3285,[0]!all_data,24)</f>
        <v>0</v>
      </c>
    </row>
    <row r="3298" spans="1:3" x14ac:dyDescent="0.3">
      <c r="A3298" t="s">
        <v>23</v>
      </c>
      <c r="C3298">
        <f>VLOOKUP(B3285,[0]!all_data,25)</f>
        <v>0</v>
      </c>
    </row>
    <row r="3299" spans="1:3" x14ac:dyDescent="0.3">
      <c r="A3299" t="s">
        <v>125</v>
      </c>
      <c r="C3299">
        <f>VLOOKUP(B3285,[0]!all_data,19)</f>
        <v>1.1087089084760795E-2</v>
      </c>
    </row>
    <row r="3300" spans="1:3" x14ac:dyDescent="0.3">
      <c r="A3300" t="s">
        <v>108</v>
      </c>
      <c r="C3300">
        <f>VLOOKUP(B3285,[0]!all_data,26)</f>
        <v>8.0577291528640752E-2</v>
      </c>
    </row>
    <row r="3301" spans="1:3" x14ac:dyDescent="0.3">
      <c r="A3301" t="s">
        <v>109</v>
      </c>
      <c r="C3301">
        <f>VLOOKUP(B3285,[0]!all_data,27)</f>
        <v>3.822977917751361E-3</v>
      </c>
    </row>
    <row r="3302" spans="1:3" x14ac:dyDescent="0.3">
      <c r="A3302" t="s">
        <v>11</v>
      </c>
      <c r="C3302">
        <f>VLOOKUP(B3285,[0]!all_data,28)</f>
        <v>0</v>
      </c>
    </row>
    <row r="3303" spans="1:3" x14ac:dyDescent="0.3">
      <c r="A3303" t="s">
        <v>54</v>
      </c>
      <c r="C3303">
        <f>VLOOKUP(B3285,[0]!all_data,29)</f>
        <v>0.23134278676519537</v>
      </c>
    </row>
    <row r="3304" spans="1:3" x14ac:dyDescent="0.3">
      <c r="A3304" t="s">
        <v>55</v>
      </c>
      <c r="C3304">
        <f>VLOOKUP(B3285,[0]!all_data,30)</f>
        <v>6.3177845635463826E-4</v>
      </c>
    </row>
    <row r="3305" spans="1:3" x14ac:dyDescent="0.3">
      <c r="A3305" t="s">
        <v>67</v>
      </c>
      <c r="C3305">
        <f>VLOOKUP(B3285,[0]!all_data,33)</f>
        <v>0</v>
      </c>
    </row>
    <row r="3306" spans="1:3" x14ac:dyDescent="0.3">
      <c r="A3306" t="s">
        <v>16</v>
      </c>
      <c r="C3306">
        <f>VLOOKUP(B3285,[0]!all_data,37)</f>
        <v>0</v>
      </c>
    </row>
    <row r="3307" spans="1:3" x14ac:dyDescent="0.3">
      <c r="A3307" t="s">
        <v>17</v>
      </c>
      <c r="C3307">
        <f>VLOOKUP(B3285,[0]!all_data,38)</f>
        <v>0</v>
      </c>
    </row>
    <row r="3308" spans="1:3" x14ac:dyDescent="0.3">
      <c r="A3308" t="s">
        <v>18</v>
      </c>
      <c r="C3308">
        <f>VLOOKUP(B3285,[0]!all_data,39)</f>
        <v>0</v>
      </c>
    </row>
    <row r="3309" spans="1:3" x14ac:dyDescent="0.3">
      <c r="A3309" t="s">
        <v>21</v>
      </c>
      <c r="B3309">
        <f>B3285+1</f>
        <v>138</v>
      </c>
      <c r="C3309" t="str">
        <f>CONCATENATE(VLOOKUP(B3309,[0]!all_data,2),"_",VLOOKUP(B3309,[0]!all_data,3),"_",VLOOKUP(B3309,[0]!all_data,4))</f>
        <v>A8_11_312821</v>
      </c>
    </row>
    <row r="3310" spans="1:3" x14ac:dyDescent="0.3">
      <c r="A3310" t="s">
        <v>22</v>
      </c>
    </row>
    <row r="3311" spans="1:3" x14ac:dyDescent="0.3">
      <c r="A3311" t="s">
        <v>0</v>
      </c>
      <c r="C3311">
        <f>VLOOKUP(B3309,[0]!all_data,13)</f>
        <v>7.33</v>
      </c>
    </row>
    <row r="3312" spans="1:3" x14ac:dyDescent="0.3">
      <c r="A3312" t="s">
        <v>57</v>
      </c>
      <c r="C3312">
        <f>VLOOKUP(B3309,[0]!all_data,14)</f>
        <v>10</v>
      </c>
    </row>
    <row r="3313" spans="1:3" x14ac:dyDescent="0.3">
      <c r="A3313" t="s">
        <v>2</v>
      </c>
      <c r="C3313">
        <f>VLOOKUP(B3309,[0]!all_data,15)</f>
        <v>1.5659663317238679</v>
      </c>
    </row>
    <row r="3314" spans="1:3" x14ac:dyDescent="0.3">
      <c r="A3314" t="s">
        <v>3</v>
      </c>
      <c r="C3314">
        <f>VLOOKUP(B3309,[0]!all_data,16)</f>
        <v>3.0692107013146452E-2</v>
      </c>
    </row>
    <row r="3315" spans="1:3" x14ac:dyDescent="0.3">
      <c r="A3315" t="s">
        <v>4</v>
      </c>
      <c r="C3315">
        <f>VLOOKUP(B3309,[0]!all_data,17)</f>
        <v>0.14400329150380581</v>
      </c>
    </row>
    <row r="3316" spans="1:3" x14ac:dyDescent="0.3">
      <c r="A3316" t="s">
        <v>5</v>
      </c>
      <c r="C3316">
        <f>VLOOKUP(B3309,[0]!all_data,18)</f>
        <v>2.095912969709067</v>
      </c>
    </row>
    <row r="3317" spans="1:3" x14ac:dyDescent="0.3">
      <c r="A3317" t="s">
        <v>7</v>
      </c>
      <c r="C3317">
        <f>VLOOKUP(B3309,[0]!all_data,20)</f>
        <v>1.4103178856514258</v>
      </c>
    </row>
    <row r="3318" spans="1:3" x14ac:dyDescent="0.3">
      <c r="A3318" t="s">
        <v>73</v>
      </c>
      <c r="C3318">
        <f>VLOOKUP(B3309,[0]!all_data,21)</f>
        <v>3.9661728071325557</v>
      </c>
    </row>
    <row r="3319" spans="1:3" x14ac:dyDescent="0.3">
      <c r="A3319" t="s">
        <v>77</v>
      </c>
      <c r="C3319">
        <f>VLOOKUP(B3309,[0]!all_data,41)</f>
        <v>0</v>
      </c>
    </row>
    <row r="3320" spans="1:3" x14ac:dyDescent="0.3">
      <c r="A3320" t="s">
        <v>24</v>
      </c>
      <c r="C3320">
        <f>VLOOKUP(B3309,[0]!all_data,23)</f>
        <v>0.41639774312423222</v>
      </c>
    </row>
    <row r="3321" spans="1:3" x14ac:dyDescent="0.3">
      <c r="A3321" t="s">
        <v>25</v>
      </c>
      <c r="C3321">
        <f>VLOOKUP(B3309,[0]!all_data,24)</f>
        <v>0</v>
      </c>
    </row>
    <row r="3322" spans="1:3" x14ac:dyDescent="0.3">
      <c r="A3322" t="s">
        <v>23</v>
      </c>
      <c r="C3322">
        <f>VLOOKUP(B3309,[0]!all_data,25)</f>
        <v>0</v>
      </c>
    </row>
    <row r="3323" spans="1:3" x14ac:dyDescent="0.3">
      <c r="A3323" t="s">
        <v>125</v>
      </c>
      <c r="C3323">
        <f>VLOOKUP(B3309,[0]!all_data,19)</f>
        <v>1.1087089084760795E-2</v>
      </c>
    </row>
    <row r="3324" spans="1:3" x14ac:dyDescent="0.3">
      <c r="A3324" t="s">
        <v>108</v>
      </c>
      <c r="C3324">
        <f>VLOOKUP(B3309,[0]!all_data,26)</f>
        <v>8.0577291528640752E-2</v>
      </c>
    </row>
    <row r="3325" spans="1:3" x14ac:dyDescent="0.3">
      <c r="A3325" t="s">
        <v>109</v>
      </c>
      <c r="C3325">
        <f>VLOOKUP(B3309,[0]!all_data,27)</f>
        <v>4.0050244852633306E-3</v>
      </c>
    </row>
    <row r="3326" spans="1:3" x14ac:dyDescent="0.3">
      <c r="A3326" t="s">
        <v>11</v>
      </c>
      <c r="C3326">
        <f>VLOOKUP(B3309,[0]!all_data,28)</f>
        <v>0</v>
      </c>
    </row>
    <row r="3327" spans="1:3" x14ac:dyDescent="0.3">
      <c r="A3327" t="s">
        <v>54</v>
      </c>
      <c r="C3327">
        <f>VLOOKUP(B3309,[0]!all_data,29)</f>
        <v>0.2596365088875574</v>
      </c>
    </row>
    <row r="3328" spans="1:3" x14ac:dyDescent="0.3">
      <c r="A3328" t="s">
        <v>55</v>
      </c>
      <c r="C3328">
        <f>VLOOKUP(B3309,[0]!all_data,30)</f>
        <v>6.3177845635463826E-4</v>
      </c>
    </row>
    <row r="3329" spans="1:3" x14ac:dyDescent="0.3">
      <c r="A3329" t="s">
        <v>67</v>
      </c>
      <c r="C3329">
        <f>VLOOKUP(B3309,[0]!all_data,33)</f>
        <v>0</v>
      </c>
    </row>
    <row r="3330" spans="1:3" x14ac:dyDescent="0.3">
      <c r="A3330" t="s">
        <v>16</v>
      </c>
      <c r="C3330">
        <f>VLOOKUP(B3309,[0]!all_data,37)</f>
        <v>0</v>
      </c>
    </row>
    <row r="3331" spans="1:3" x14ac:dyDescent="0.3">
      <c r="A3331" t="s">
        <v>17</v>
      </c>
      <c r="C3331">
        <f>VLOOKUP(B3309,[0]!all_data,38)</f>
        <v>0</v>
      </c>
    </row>
    <row r="3332" spans="1:3" x14ac:dyDescent="0.3">
      <c r="A3332" t="s">
        <v>18</v>
      </c>
      <c r="C3332">
        <f>VLOOKUP(B3309,[0]!all_data,39)</f>
        <v>0</v>
      </c>
    </row>
    <row r="3333" spans="1:3" x14ac:dyDescent="0.3">
      <c r="A3333" t="s">
        <v>21</v>
      </c>
      <c r="B3333">
        <f>B3309+1</f>
        <v>139</v>
      </c>
      <c r="C3333" t="str">
        <f>CONCATENATE(VLOOKUP(B3333,[0]!all_data,2),"_",VLOOKUP(B3333,[0]!all_data,3),"_",VLOOKUP(B3333,[0]!all_data,4))</f>
        <v>A8_12_312821</v>
      </c>
    </row>
    <row r="3334" spans="1:3" x14ac:dyDescent="0.3">
      <c r="A3334" t="s">
        <v>22</v>
      </c>
    </row>
    <row r="3335" spans="1:3" x14ac:dyDescent="0.3">
      <c r="A3335" t="s">
        <v>0</v>
      </c>
      <c r="C3335">
        <f>VLOOKUP(B3333,[0]!all_data,13)</f>
        <v>7.28</v>
      </c>
    </row>
    <row r="3336" spans="1:3" x14ac:dyDescent="0.3">
      <c r="A3336" t="s">
        <v>57</v>
      </c>
      <c r="C3336">
        <f>VLOOKUP(B3333,[0]!all_data,14)</f>
        <v>10</v>
      </c>
    </row>
    <row r="3337" spans="1:3" x14ac:dyDescent="0.3">
      <c r="A3337" t="s">
        <v>2</v>
      </c>
      <c r="C3337">
        <f>VLOOKUP(B3333,[0]!all_data,15)</f>
        <v>0.8264822306320414</v>
      </c>
    </row>
    <row r="3338" spans="1:3" x14ac:dyDescent="0.3">
      <c r="A3338" t="s">
        <v>3</v>
      </c>
      <c r="C3338">
        <f>VLOOKUP(B3333,[0]!all_data,16)</f>
        <v>3.3249782597575328E-2</v>
      </c>
    </row>
    <row r="3339" spans="1:3" x14ac:dyDescent="0.3">
      <c r="A3339" t="s">
        <v>4</v>
      </c>
      <c r="C3339">
        <f>VLOOKUP(B3333,[0]!all_data,17)</f>
        <v>0.24686278543509566</v>
      </c>
    </row>
    <row r="3340" spans="1:3" x14ac:dyDescent="0.3">
      <c r="A3340" t="s">
        <v>5</v>
      </c>
      <c r="C3340">
        <f>VLOOKUP(B3333,[0]!all_data,18)</f>
        <v>2.2206696940965118</v>
      </c>
    </row>
    <row r="3341" spans="1:3" x14ac:dyDescent="0.3">
      <c r="A3341" t="s">
        <v>7</v>
      </c>
      <c r="C3341">
        <f>VLOOKUP(B3333,[0]!all_data,20)</f>
        <v>1.3821115279383971</v>
      </c>
    </row>
    <row r="3342" spans="1:3" x14ac:dyDescent="0.3">
      <c r="A3342" t="s">
        <v>73</v>
      </c>
      <c r="C3342">
        <f>VLOOKUP(B3333,[0]!all_data,21)</f>
        <v>4.3595122590795858</v>
      </c>
    </row>
    <row r="3343" spans="1:3" x14ac:dyDescent="0.3">
      <c r="A3343" t="s">
        <v>77</v>
      </c>
      <c r="C3343">
        <f>VLOOKUP(B3333,[0]!all_data,41)</f>
        <v>0</v>
      </c>
    </row>
    <row r="3344" spans="1:3" x14ac:dyDescent="0.3">
      <c r="A3344" t="s">
        <v>24</v>
      </c>
      <c r="C3344">
        <f>VLOOKUP(B3333,[0]!all_data,23)</f>
        <v>0.16655909724969289</v>
      </c>
    </row>
    <row r="3345" spans="1:3" x14ac:dyDescent="0.3">
      <c r="A3345" t="s">
        <v>25</v>
      </c>
      <c r="C3345">
        <f>VLOOKUP(B3333,[0]!all_data,24)</f>
        <v>0</v>
      </c>
    </row>
    <row r="3346" spans="1:3" x14ac:dyDescent="0.3">
      <c r="A3346" t="s">
        <v>23</v>
      </c>
      <c r="C3346">
        <f>VLOOKUP(B3333,[0]!all_data,25)</f>
        <v>0</v>
      </c>
    </row>
    <row r="3347" spans="1:3" x14ac:dyDescent="0.3">
      <c r="A3347" t="s">
        <v>125</v>
      </c>
      <c r="C3347">
        <f>VLOOKUP(B3333,[0]!all_data,19)</f>
        <v>4.4902710793281224E-2</v>
      </c>
    </row>
    <row r="3348" spans="1:3" x14ac:dyDescent="0.3">
      <c r="A3348" t="s">
        <v>108</v>
      </c>
      <c r="C3348">
        <f>VLOOKUP(B3333,[0]!all_data,26)</f>
        <v>5.9090013787669877E-2</v>
      </c>
    </row>
    <row r="3349" spans="1:3" x14ac:dyDescent="0.3">
      <c r="A3349" t="s">
        <v>109</v>
      </c>
      <c r="C3349">
        <f>VLOOKUP(B3333,[0]!all_data,27)</f>
        <v>2.7306985126795435E-3</v>
      </c>
    </row>
    <row r="3350" spans="1:3" x14ac:dyDescent="0.3">
      <c r="A3350" t="s">
        <v>11</v>
      </c>
      <c r="C3350">
        <f>VLOOKUP(B3333,[0]!all_data,28)</f>
        <v>0</v>
      </c>
    </row>
    <row r="3351" spans="1:3" x14ac:dyDescent="0.3">
      <c r="A3351" t="s">
        <v>54</v>
      </c>
      <c r="C3351">
        <f>VLOOKUP(B3333,[0]!all_data,29)</f>
        <v>0.32121696291858065</v>
      </c>
    </row>
    <row r="3352" spans="1:3" x14ac:dyDescent="0.3">
      <c r="A3352" t="s">
        <v>55</v>
      </c>
      <c r="C3352">
        <f>VLOOKUP(B3333,[0]!all_data,30)</f>
        <v>9.476676845319574E-4</v>
      </c>
    </row>
    <row r="3353" spans="1:3" x14ac:dyDescent="0.3">
      <c r="A3353" t="s">
        <v>67</v>
      </c>
      <c r="C3353">
        <f>VLOOKUP(B3333,[0]!all_data,33)</f>
        <v>0</v>
      </c>
    </row>
    <row r="3354" spans="1:3" x14ac:dyDescent="0.3">
      <c r="A3354" t="s">
        <v>16</v>
      </c>
      <c r="C3354">
        <f>VLOOKUP(B3333,[0]!all_data,37)</f>
        <v>0</v>
      </c>
    </row>
    <row r="3355" spans="1:3" x14ac:dyDescent="0.3">
      <c r="A3355" t="s">
        <v>17</v>
      </c>
      <c r="C3355">
        <f>VLOOKUP(B3333,[0]!all_data,38)</f>
        <v>0</v>
      </c>
    </row>
    <row r="3356" spans="1:3" x14ac:dyDescent="0.3">
      <c r="A3356" t="s">
        <v>18</v>
      </c>
      <c r="C3356">
        <f>VLOOKUP(B3333,[0]!all_data,39)</f>
        <v>0</v>
      </c>
    </row>
    <row r="3357" spans="1:3" x14ac:dyDescent="0.3">
      <c r="A3357" t="s">
        <v>21</v>
      </c>
      <c r="B3357">
        <f>B3333+1</f>
        <v>140</v>
      </c>
      <c r="C3357" t="str">
        <f>CONCATENATE(VLOOKUP(B3357,[0]!all_data,2),"_",VLOOKUP(B3357,[0]!all_data,3),"_",VLOOKUP(B3357,[0]!all_data,4))</f>
        <v>A8_13_312821</v>
      </c>
    </row>
    <row r="3358" spans="1:3" x14ac:dyDescent="0.3">
      <c r="A3358" t="s">
        <v>22</v>
      </c>
    </row>
    <row r="3359" spans="1:3" x14ac:dyDescent="0.3">
      <c r="A3359" t="s">
        <v>0</v>
      </c>
      <c r="C3359">
        <f>VLOOKUP(B3357,[0]!all_data,13)</f>
        <v>7.28</v>
      </c>
    </row>
    <row r="3360" spans="1:3" x14ac:dyDescent="0.3">
      <c r="A3360" t="s">
        <v>57</v>
      </c>
      <c r="C3360">
        <f>VLOOKUP(B3357,[0]!all_data,14)</f>
        <v>10</v>
      </c>
    </row>
    <row r="3361" spans="1:3" x14ac:dyDescent="0.3">
      <c r="A3361" t="s">
        <v>2</v>
      </c>
      <c r="C3361">
        <f>VLOOKUP(B3357,[0]!all_data,15)</f>
        <v>0.60898690678150413</v>
      </c>
    </row>
    <row r="3362" spans="1:3" x14ac:dyDescent="0.3">
      <c r="A3362" t="s">
        <v>3</v>
      </c>
      <c r="C3362">
        <f>VLOOKUP(B3357,[0]!all_data,16)</f>
        <v>3.0692107013146452E-2</v>
      </c>
    </row>
    <row r="3363" spans="1:3" x14ac:dyDescent="0.3">
      <c r="A3363" t="s">
        <v>4</v>
      </c>
      <c r="C3363">
        <f>VLOOKUP(B3357,[0]!all_data,17)</f>
        <v>0.25509154494959885</v>
      </c>
    </row>
    <row r="3364" spans="1:3" x14ac:dyDescent="0.3">
      <c r="A3364" t="s">
        <v>5</v>
      </c>
      <c r="C3364">
        <f>VLOOKUP(B3357,[0]!all_data,18)</f>
        <v>1.8713508658116671</v>
      </c>
    </row>
    <row r="3365" spans="1:3" x14ac:dyDescent="0.3">
      <c r="A3365" t="s">
        <v>7</v>
      </c>
      <c r="C3365">
        <f>VLOOKUP(B3357,[0]!all_data,20)</f>
        <v>0.56412715426057025</v>
      </c>
    </row>
    <row r="3366" spans="1:3" x14ac:dyDescent="0.3">
      <c r="A3366" t="s">
        <v>73</v>
      </c>
      <c r="C3366">
        <f>VLOOKUP(B3357,[0]!all_data,21)</f>
        <v>4.4578471220663438</v>
      </c>
    </row>
    <row r="3367" spans="1:3" x14ac:dyDescent="0.3">
      <c r="A3367" t="s">
        <v>77</v>
      </c>
      <c r="C3367">
        <f>VLOOKUP(B3357,[0]!all_data,41)</f>
        <v>0</v>
      </c>
    </row>
    <row r="3368" spans="1:3" x14ac:dyDescent="0.3">
      <c r="A3368" t="s">
        <v>24</v>
      </c>
      <c r="C3368">
        <f>VLOOKUP(B3357,[0]!all_data,23)</f>
        <v>3.1229830734317416E-2</v>
      </c>
    </row>
    <row r="3369" spans="1:3" x14ac:dyDescent="0.3">
      <c r="A3369" t="s">
        <v>25</v>
      </c>
      <c r="C3369">
        <f>VLOOKUP(B3357,[0]!all_data,24)</f>
        <v>0</v>
      </c>
    </row>
    <row r="3370" spans="1:3" x14ac:dyDescent="0.3">
      <c r="A3370" t="s">
        <v>23</v>
      </c>
      <c r="C3370">
        <f>VLOOKUP(B3357,[0]!all_data,25)</f>
        <v>0</v>
      </c>
    </row>
    <row r="3371" spans="1:3" x14ac:dyDescent="0.3">
      <c r="A3371" t="s">
        <v>125</v>
      </c>
      <c r="C3371">
        <f>VLOOKUP(B3357,[0]!all_data,19)</f>
        <v>4.8228837518709461E-2</v>
      </c>
    </row>
    <row r="3372" spans="1:3" x14ac:dyDescent="0.3">
      <c r="A3372" t="s">
        <v>108</v>
      </c>
      <c r="C3372">
        <f>VLOOKUP(B3357,[0]!all_data,26)</f>
        <v>8.0577291528640752E-2</v>
      </c>
    </row>
    <row r="3373" spans="1:3" x14ac:dyDescent="0.3">
      <c r="A3373" t="s">
        <v>109</v>
      </c>
      <c r="C3373">
        <f>VLOOKUP(B3357,[0]!all_data,27)</f>
        <v>2.0025122426316653E-3</v>
      </c>
    </row>
    <row r="3374" spans="1:3" x14ac:dyDescent="0.3">
      <c r="A3374" t="s">
        <v>11</v>
      </c>
      <c r="C3374">
        <f>VLOOKUP(B3357,[0]!all_data,28)</f>
        <v>0</v>
      </c>
    </row>
    <row r="3375" spans="1:3" x14ac:dyDescent="0.3">
      <c r="A3375" t="s">
        <v>54</v>
      </c>
      <c r="C3375">
        <f>VLOOKUP(B3357,[0]!all_data,29)</f>
        <v>0.33786032887291123</v>
      </c>
    </row>
    <row r="3376" spans="1:3" x14ac:dyDescent="0.3">
      <c r="A3376" t="s">
        <v>55</v>
      </c>
      <c r="C3376">
        <f>VLOOKUP(B3357,[0]!all_data,30)</f>
        <v>1.1582605033168369E-3</v>
      </c>
    </row>
    <row r="3377" spans="1:3" x14ac:dyDescent="0.3">
      <c r="A3377" t="s">
        <v>67</v>
      </c>
      <c r="C3377">
        <f>VLOOKUP(B3357,[0]!all_data,33)</f>
        <v>0</v>
      </c>
    </row>
    <row r="3378" spans="1:3" x14ac:dyDescent="0.3">
      <c r="A3378" t="s">
        <v>16</v>
      </c>
      <c r="C3378">
        <f>VLOOKUP(B3357,[0]!all_data,37)</f>
        <v>0</v>
      </c>
    </row>
    <row r="3379" spans="1:3" x14ac:dyDescent="0.3">
      <c r="A3379" t="s">
        <v>17</v>
      </c>
      <c r="C3379">
        <f>VLOOKUP(B3357,[0]!all_data,38)</f>
        <v>0</v>
      </c>
    </row>
    <row r="3380" spans="1:3" x14ac:dyDescent="0.3">
      <c r="A3380" t="s">
        <v>18</v>
      </c>
      <c r="C3380">
        <f>VLOOKUP(B3357,[0]!all_data,39)</f>
        <v>0</v>
      </c>
    </row>
    <row r="3381" spans="1:3" x14ac:dyDescent="0.3">
      <c r="A3381" t="s">
        <v>21</v>
      </c>
      <c r="B3381">
        <f>B3357+1</f>
        <v>141</v>
      </c>
      <c r="C3381" t="str">
        <f>CONCATENATE(VLOOKUP(B3381,[0]!all_data,2),"_",VLOOKUP(B3381,[0]!all_data,3),"_",VLOOKUP(B3381,[0]!all_data,4))</f>
        <v>A10_1_310886</v>
      </c>
    </row>
    <row r="3382" spans="1:3" x14ac:dyDescent="0.3">
      <c r="A3382" t="s">
        <v>22</v>
      </c>
    </row>
    <row r="3383" spans="1:3" x14ac:dyDescent="0.3">
      <c r="A3383" t="s">
        <v>0</v>
      </c>
      <c r="C3383">
        <f>VLOOKUP(B3381,[0]!all_data,13)</f>
        <v>6.33</v>
      </c>
    </row>
    <row r="3384" spans="1:3" x14ac:dyDescent="0.3">
      <c r="A3384" t="s">
        <v>57</v>
      </c>
      <c r="C3384">
        <f>VLOOKUP(B3381,[0]!all_data,14)</f>
        <v>10</v>
      </c>
    </row>
    <row r="3385" spans="1:3" x14ac:dyDescent="0.3">
      <c r="A3385" t="s">
        <v>2</v>
      </c>
      <c r="C3385">
        <f>VLOOKUP(B3381,[0]!all_data,15)</f>
        <v>0.16529644612640826</v>
      </c>
    </row>
    <row r="3386" spans="1:3" x14ac:dyDescent="0.3">
      <c r="A3386" t="s">
        <v>3</v>
      </c>
      <c r="C3386">
        <f>VLOOKUP(B3381,[0]!all_data,16)</f>
        <v>2.8134431428717584E-2</v>
      </c>
    </row>
    <row r="3387" spans="1:3" x14ac:dyDescent="0.3">
      <c r="A3387" t="s">
        <v>4</v>
      </c>
      <c r="C3387">
        <f>VLOOKUP(B3381,[0]!all_data,17)</f>
        <v>7.4058835630528702E-2</v>
      </c>
    </row>
    <row r="3388" spans="1:3" x14ac:dyDescent="0.3">
      <c r="A3388" t="s">
        <v>5</v>
      </c>
      <c r="C3388">
        <f>VLOOKUP(B3381,[0]!all_data,18)</f>
        <v>1.2226158989969558</v>
      </c>
    </row>
    <row r="3389" spans="1:3" x14ac:dyDescent="0.3">
      <c r="A3389" t="s">
        <v>7</v>
      </c>
      <c r="C3389">
        <f>VLOOKUP(B3381,[0]!all_data,20)</f>
        <v>0.25385721941725664</v>
      </c>
    </row>
    <row r="3390" spans="1:3" x14ac:dyDescent="0.3">
      <c r="A3390" t="s">
        <v>73</v>
      </c>
      <c r="C3390">
        <f>VLOOKUP(B3381,[0]!all_data,21)</f>
        <v>0.85223547921856568</v>
      </c>
    </row>
    <row r="3391" spans="1:3" x14ac:dyDescent="0.3">
      <c r="A3391" t="s">
        <v>77</v>
      </c>
      <c r="C3391">
        <f>VLOOKUP(B3381,[0]!all_data,41)</f>
        <v>0</v>
      </c>
    </row>
    <row r="3392" spans="1:3" x14ac:dyDescent="0.3">
      <c r="A3392" t="s">
        <v>24</v>
      </c>
      <c r="C3392">
        <f>VLOOKUP(B3381,[0]!all_data,23)</f>
        <v>0.62459661468634831</v>
      </c>
    </row>
    <row r="3393" spans="1:3" x14ac:dyDescent="0.3">
      <c r="A3393" t="s">
        <v>25</v>
      </c>
      <c r="C3393">
        <f>VLOOKUP(B3381,[0]!all_data,24)</f>
        <v>0.49996774401651506</v>
      </c>
    </row>
    <row r="3394" spans="1:3" x14ac:dyDescent="0.3">
      <c r="A3394" t="s">
        <v>23</v>
      </c>
      <c r="C3394">
        <f>VLOOKUP(B3381,[0]!all_data,25)</f>
        <v>0</v>
      </c>
    </row>
    <row r="3395" spans="1:3" x14ac:dyDescent="0.3">
      <c r="A3395" t="s">
        <v>125</v>
      </c>
      <c r="C3395">
        <f>VLOOKUP(B3381,[0]!all_data,19)</f>
        <v>1.1087089084760794E-3</v>
      </c>
    </row>
    <row r="3396" spans="1:3" x14ac:dyDescent="0.3">
      <c r="A3396" t="s">
        <v>108</v>
      </c>
      <c r="C3396">
        <f>VLOOKUP(B3381,[0]!all_data,26)</f>
        <v>1.7906064784142389E-3</v>
      </c>
    </row>
    <row r="3397" spans="1:3" x14ac:dyDescent="0.3">
      <c r="A3397" t="s">
        <v>109</v>
      </c>
      <c r="C3397">
        <f>VLOOKUP(B3381,[0]!all_data,27)</f>
        <v>1.4563725400957566E-3</v>
      </c>
    </row>
    <row r="3398" spans="1:3" x14ac:dyDescent="0.3">
      <c r="A3398" t="s">
        <v>11</v>
      </c>
      <c r="C3398">
        <f>VLOOKUP(B3381,[0]!all_data,28)</f>
        <v>0</v>
      </c>
    </row>
    <row r="3399" spans="1:3" x14ac:dyDescent="0.3">
      <c r="A3399" t="s">
        <v>54</v>
      </c>
      <c r="C3399">
        <f>VLOOKUP(B3381,[0]!all_data,29)</f>
        <v>6.6573463817322417E-2</v>
      </c>
    </row>
    <row r="3400" spans="1:3" x14ac:dyDescent="0.3">
      <c r="A3400" t="s">
        <v>55</v>
      </c>
      <c r="C3400">
        <f>VLOOKUP(B3381,[0]!all_data,30)</f>
        <v>2.1059281878487945E-4</v>
      </c>
    </row>
    <row r="3401" spans="1:3" x14ac:dyDescent="0.3">
      <c r="A3401" t="s">
        <v>67</v>
      </c>
      <c r="C3401">
        <f>VLOOKUP(B3381,[0]!all_data,33)</f>
        <v>0</v>
      </c>
    </row>
    <row r="3402" spans="1:3" x14ac:dyDescent="0.3">
      <c r="A3402" t="s">
        <v>16</v>
      </c>
      <c r="C3402">
        <f>VLOOKUP(B3381,[0]!all_data,37)</f>
        <v>0</v>
      </c>
    </row>
    <row r="3403" spans="1:3" x14ac:dyDescent="0.3">
      <c r="A3403" t="s">
        <v>17</v>
      </c>
      <c r="C3403">
        <f>VLOOKUP(B3381,[0]!all_data,38)</f>
        <v>0</v>
      </c>
    </row>
    <row r="3404" spans="1:3" x14ac:dyDescent="0.3">
      <c r="A3404" t="s">
        <v>18</v>
      </c>
      <c r="C3404">
        <f>VLOOKUP(B3381,[0]!all_data,39)</f>
        <v>0</v>
      </c>
    </row>
    <row r="3405" spans="1:3" x14ac:dyDescent="0.3">
      <c r="A3405" t="s">
        <v>21</v>
      </c>
      <c r="B3405">
        <f>B3381+1</f>
        <v>142</v>
      </c>
      <c r="C3405" t="str">
        <f>CONCATENATE(VLOOKUP(B3405,[0]!all_data,2),"_",VLOOKUP(B3405,[0]!all_data,3),"_",VLOOKUP(B3405,[0]!all_data,4))</f>
        <v>A10_2_310886</v>
      </c>
    </row>
    <row r="3406" spans="1:3" x14ac:dyDescent="0.3">
      <c r="A3406" t="s">
        <v>22</v>
      </c>
    </row>
    <row r="3407" spans="1:3" x14ac:dyDescent="0.3">
      <c r="A3407" t="s">
        <v>0</v>
      </c>
      <c r="C3407">
        <f>VLOOKUP(B3405,[0]!all_data,13)</f>
        <v>4.58</v>
      </c>
    </row>
    <row r="3408" spans="1:3" x14ac:dyDescent="0.3">
      <c r="A3408" t="s">
        <v>57</v>
      </c>
      <c r="C3408">
        <f>VLOOKUP(B3405,[0]!all_data,14)</f>
        <v>10</v>
      </c>
    </row>
    <row r="3409" spans="1:3" x14ac:dyDescent="0.3">
      <c r="A3409" t="s">
        <v>2</v>
      </c>
      <c r="C3409">
        <f>VLOOKUP(B3405,[0]!all_data,15)</f>
        <v>0.13484710078733309</v>
      </c>
    </row>
    <row r="3410" spans="1:3" x14ac:dyDescent="0.3">
      <c r="A3410" t="s">
        <v>3</v>
      </c>
      <c r="C3410">
        <f>VLOOKUP(B3405,[0]!all_data,16)</f>
        <v>2.3019080259859839E-2</v>
      </c>
    </row>
    <row r="3411" spans="1:3" x14ac:dyDescent="0.3">
      <c r="A3411" t="s">
        <v>4</v>
      </c>
      <c r="C3411">
        <f>VLOOKUP(B3405,[0]!all_data,17)</f>
        <v>5.7601316601522318E-2</v>
      </c>
    </row>
    <row r="3412" spans="1:3" x14ac:dyDescent="0.3">
      <c r="A3412" t="s">
        <v>5</v>
      </c>
      <c r="C3412">
        <f>VLOOKUP(B3405,[0]!all_data,18)</f>
        <v>8.4834572583462234E-2</v>
      </c>
    </row>
    <row r="3413" spans="1:3" x14ac:dyDescent="0.3">
      <c r="A3413" t="s">
        <v>7</v>
      </c>
      <c r="C3413">
        <f>VLOOKUP(B3405,[0]!all_data,20)</f>
        <v>0.11282543085211405</v>
      </c>
    </row>
    <row r="3414" spans="1:3" x14ac:dyDescent="0.3">
      <c r="A3414" t="s">
        <v>73</v>
      </c>
      <c r="C3414">
        <f>VLOOKUP(B3405,[0]!all_data,21)</f>
        <v>1.6389143831126263E-2</v>
      </c>
    </row>
    <row r="3415" spans="1:3" x14ac:dyDescent="0.3">
      <c r="A3415" t="s">
        <v>77</v>
      </c>
      <c r="C3415">
        <f>VLOOKUP(B3405,[0]!all_data,41)</f>
        <v>0</v>
      </c>
    </row>
    <row r="3416" spans="1:3" x14ac:dyDescent="0.3">
      <c r="A3416" t="s">
        <v>24</v>
      </c>
      <c r="C3416">
        <f>VLOOKUP(B3405,[0]!all_data,23)</f>
        <v>0.24983864587453933</v>
      </c>
    </row>
    <row r="3417" spans="1:3" x14ac:dyDescent="0.3">
      <c r="A3417" t="s">
        <v>25</v>
      </c>
      <c r="C3417">
        <f>VLOOKUP(B3405,[0]!all_data,24)</f>
        <v>0.41932778530417392</v>
      </c>
    </row>
    <row r="3418" spans="1:3" x14ac:dyDescent="0.3">
      <c r="A3418" t="s">
        <v>23</v>
      </c>
      <c r="C3418">
        <f>VLOOKUP(B3405,[0]!all_data,25)</f>
        <v>0</v>
      </c>
    </row>
    <row r="3419" spans="1:3" x14ac:dyDescent="0.3">
      <c r="A3419" t="s">
        <v>125</v>
      </c>
      <c r="C3419">
        <f>VLOOKUP(B3405,[0]!all_data,19)</f>
        <v>1.1087089084760794E-3</v>
      </c>
    </row>
    <row r="3420" spans="1:3" x14ac:dyDescent="0.3">
      <c r="A3420" t="s">
        <v>108</v>
      </c>
      <c r="C3420">
        <f>VLOOKUP(B3405,[0]!all_data,26)</f>
        <v>3.7602736046699016E-3</v>
      </c>
    </row>
    <row r="3421" spans="1:3" x14ac:dyDescent="0.3">
      <c r="A3421" t="s">
        <v>109</v>
      </c>
      <c r="C3421">
        <f>VLOOKUP(B3405,[0]!all_data,27)</f>
        <v>7.2818627004787829E-4</v>
      </c>
    </row>
    <row r="3422" spans="1:3" x14ac:dyDescent="0.3">
      <c r="A3422" t="s">
        <v>11</v>
      </c>
      <c r="C3422">
        <f>VLOOKUP(B3405,[0]!all_data,28)</f>
        <v>0</v>
      </c>
    </row>
    <row r="3423" spans="1:3" x14ac:dyDescent="0.3">
      <c r="A3423" t="s">
        <v>54</v>
      </c>
      <c r="C3423">
        <f>VLOOKUP(B3405,[0]!all_data,29)</f>
        <v>0.1214965714666134</v>
      </c>
    </row>
    <row r="3424" spans="1:3" x14ac:dyDescent="0.3">
      <c r="A3424" t="s">
        <v>55</v>
      </c>
      <c r="C3424">
        <f>VLOOKUP(B3405,[0]!all_data,30)</f>
        <v>6.3177845635463826E-4</v>
      </c>
    </row>
    <row r="3425" spans="1:3" x14ac:dyDescent="0.3">
      <c r="A3425" t="s">
        <v>67</v>
      </c>
      <c r="C3425">
        <f>VLOOKUP(B3405,[0]!all_data,33)</f>
        <v>0</v>
      </c>
    </row>
    <row r="3426" spans="1:3" x14ac:dyDescent="0.3">
      <c r="A3426" t="s">
        <v>16</v>
      </c>
      <c r="C3426">
        <f>VLOOKUP(B3405,[0]!all_data,37)</f>
        <v>0</v>
      </c>
    </row>
    <row r="3427" spans="1:3" x14ac:dyDescent="0.3">
      <c r="A3427" t="s">
        <v>17</v>
      </c>
      <c r="C3427">
        <f>VLOOKUP(B3405,[0]!all_data,38)</f>
        <v>0</v>
      </c>
    </row>
    <row r="3428" spans="1:3" x14ac:dyDescent="0.3">
      <c r="A3428" t="s">
        <v>18</v>
      </c>
      <c r="C3428">
        <f>VLOOKUP(B3405,[0]!all_data,39)</f>
        <v>0</v>
      </c>
    </row>
    <row r="3429" spans="1:3" x14ac:dyDescent="0.3">
      <c r="A3429" t="s">
        <v>21</v>
      </c>
      <c r="B3429">
        <f>B3405+1</f>
        <v>143</v>
      </c>
      <c r="C3429" t="str">
        <f>CONCATENATE(VLOOKUP(B3429,[0]!all_data,2),"_",VLOOKUP(B3429,[0]!all_data,3),"_",VLOOKUP(B3429,[0]!all_data,4))</f>
        <v>A10_3_310886</v>
      </c>
    </row>
    <row r="3430" spans="1:3" x14ac:dyDescent="0.3">
      <c r="A3430" t="s">
        <v>22</v>
      </c>
    </row>
    <row r="3431" spans="1:3" x14ac:dyDescent="0.3">
      <c r="A3431" t="s">
        <v>0</v>
      </c>
      <c r="C3431">
        <f>VLOOKUP(B3429,[0]!all_data,13)</f>
        <v>6.58</v>
      </c>
    </row>
    <row r="3432" spans="1:3" x14ac:dyDescent="0.3">
      <c r="A3432" t="s">
        <v>57</v>
      </c>
      <c r="C3432">
        <f>VLOOKUP(B3429,[0]!all_data,14)</f>
        <v>10</v>
      </c>
    </row>
    <row r="3433" spans="1:3" x14ac:dyDescent="0.3">
      <c r="A3433" t="s">
        <v>2</v>
      </c>
      <c r="C3433">
        <f>VLOOKUP(B3429,[0]!all_data,15)</f>
        <v>0.47848971247118183</v>
      </c>
    </row>
    <row r="3434" spans="1:3" x14ac:dyDescent="0.3">
      <c r="A3434" t="s">
        <v>3</v>
      </c>
      <c r="C3434">
        <f>VLOOKUP(B3429,[0]!all_data,16)</f>
        <v>3.580745818200419E-2</v>
      </c>
    </row>
    <row r="3435" spans="1:3" x14ac:dyDescent="0.3">
      <c r="A3435" t="s">
        <v>4</v>
      </c>
      <c r="C3435">
        <f>VLOOKUP(B3429,[0]!all_data,17)</f>
        <v>0.1481176712610574</v>
      </c>
    </row>
    <row r="3436" spans="1:3" x14ac:dyDescent="0.3">
      <c r="A3436" t="s">
        <v>5</v>
      </c>
      <c r="C3436">
        <f>VLOOKUP(B3429,[0]!all_data,18)</f>
        <v>0.23953291082389339</v>
      </c>
    </row>
    <row r="3437" spans="1:3" x14ac:dyDescent="0.3">
      <c r="A3437" t="s">
        <v>7</v>
      </c>
      <c r="C3437">
        <f>VLOOKUP(B3429,[0]!all_data,20)</f>
        <v>0.4513017234084562</v>
      </c>
    </row>
    <row r="3438" spans="1:3" x14ac:dyDescent="0.3">
      <c r="A3438" t="s">
        <v>73</v>
      </c>
      <c r="C3438">
        <f>VLOOKUP(B3429,[0]!all_data,21)</f>
        <v>1.6389143831126263E-3</v>
      </c>
    </row>
    <row r="3439" spans="1:3" x14ac:dyDescent="0.3">
      <c r="A3439" t="s">
        <v>77</v>
      </c>
      <c r="C3439">
        <f>VLOOKUP(B3429,[0]!all_data,41)</f>
        <v>0</v>
      </c>
    </row>
    <row r="3440" spans="1:3" x14ac:dyDescent="0.3">
      <c r="A3440" t="s">
        <v>24</v>
      </c>
      <c r="C3440">
        <f>VLOOKUP(B3429,[0]!all_data,23)</f>
        <v>0.4372176302804438</v>
      </c>
    </row>
    <row r="3441" spans="1:3" x14ac:dyDescent="0.3">
      <c r="A3441" t="s">
        <v>25</v>
      </c>
      <c r="C3441">
        <f>VLOOKUP(B3429,[0]!all_data,24)</f>
        <v>1.1128314302303077</v>
      </c>
    </row>
    <row r="3442" spans="1:3" x14ac:dyDescent="0.3">
      <c r="A3442" t="s">
        <v>23</v>
      </c>
      <c r="C3442">
        <f>VLOOKUP(B3429,[0]!all_data,25)</f>
        <v>0</v>
      </c>
    </row>
    <row r="3443" spans="1:3" x14ac:dyDescent="0.3">
      <c r="A3443" t="s">
        <v>125</v>
      </c>
      <c r="C3443">
        <f>VLOOKUP(B3429,[0]!all_data,19)</f>
        <v>1.6630633627141192E-3</v>
      </c>
    </row>
    <row r="3444" spans="1:3" x14ac:dyDescent="0.3">
      <c r="A3444" t="s">
        <v>108</v>
      </c>
      <c r="C3444">
        <f>VLOOKUP(B3429,[0]!all_data,26)</f>
        <v>1.9696671262556626E-3</v>
      </c>
    </row>
    <row r="3445" spans="1:3" x14ac:dyDescent="0.3">
      <c r="A3445" t="s">
        <v>109</v>
      </c>
      <c r="C3445">
        <f>VLOOKUP(B3429,[0]!all_data,27)</f>
        <v>1.0922794050718175E-3</v>
      </c>
    </row>
    <row r="3446" spans="1:3" x14ac:dyDescent="0.3">
      <c r="A3446" t="s">
        <v>11</v>
      </c>
      <c r="C3446">
        <f>VLOOKUP(B3429,[0]!all_data,28)</f>
        <v>0</v>
      </c>
    </row>
    <row r="3447" spans="1:3" x14ac:dyDescent="0.3">
      <c r="A3447" t="s">
        <v>54</v>
      </c>
      <c r="C3447">
        <f>VLOOKUP(B3429,[0]!all_data,29)</f>
        <v>0.17475534252047134</v>
      </c>
    </row>
    <row r="3448" spans="1:3" x14ac:dyDescent="0.3">
      <c r="A3448" t="s">
        <v>55</v>
      </c>
      <c r="C3448">
        <f>VLOOKUP(B3429,[0]!all_data,30)</f>
        <v>6.3177845635463826E-4</v>
      </c>
    </row>
    <row r="3449" spans="1:3" x14ac:dyDescent="0.3">
      <c r="A3449" t="s">
        <v>67</v>
      </c>
      <c r="C3449">
        <f>VLOOKUP(B3429,[0]!all_data,33)</f>
        <v>0</v>
      </c>
    </row>
    <row r="3450" spans="1:3" x14ac:dyDescent="0.3">
      <c r="A3450" t="s">
        <v>16</v>
      </c>
      <c r="C3450">
        <f>VLOOKUP(B3429,[0]!all_data,37)</f>
        <v>0</v>
      </c>
    </row>
    <row r="3451" spans="1:3" x14ac:dyDescent="0.3">
      <c r="A3451" t="s">
        <v>17</v>
      </c>
      <c r="C3451">
        <f>VLOOKUP(B3429,[0]!all_data,38)</f>
        <v>0</v>
      </c>
    </row>
    <row r="3452" spans="1:3" x14ac:dyDescent="0.3">
      <c r="A3452" t="s">
        <v>18</v>
      </c>
      <c r="C3452">
        <f>VLOOKUP(B3429,[0]!all_data,39)</f>
        <v>0</v>
      </c>
    </row>
    <row r="3453" spans="1:3" x14ac:dyDescent="0.3">
      <c r="A3453" t="s">
        <v>21</v>
      </c>
      <c r="B3453">
        <f>B3429+1</f>
        <v>144</v>
      </c>
      <c r="C3453" t="str">
        <f>CONCATENATE(VLOOKUP(B3453,[0]!all_data,2),"_",VLOOKUP(B3453,[0]!all_data,3),"_",VLOOKUP(B3453,[0]!all_data,4))</f>
        <v>A10_4_310886</v>
      </c>
    </row>
    <row r="3454" spans="1:3" x14ac:dyDescent="0.3">
      <c r="A3454" t="s">
        <v>22</v>
      </c>
    </row>
    <row r="3455" spans="1:3" x14ac:dyDescent="0.3">
      <c r="A3455" t="s">
        <v>0</v>
      </c>
      <c r="C3455">
        <f>VLOOKUP(B3453,[0]!all_data,13)</f>
        <v>7.23</v>
      </c>
    </row>
    <row r="3456" spans="1:3" x14ac:dyDescent="0.3">
      <c r="A3456" t="s">
        <v>57</v>
      </c>
      <c r="C3456">
        <f>VLOOKUP(B3453,[0]!all_data,14)</f>
        <v>10</v>
      </c>
    </row>
    <row r="3457" spans="1:3" x14ac:dyDescent="0.3">
      <c r="A3457" t="s">
        <v>2</v>
      </c>
      <c r="C3457">
        <f>VLOOKUP(B3453,[0]!all_data,15)</f>
        <v>0.65248597155161159</v>
      </c>
    </row>
    <row r="3458" spans="1:3" x14ac:dyDescent="0.3">
      <c r="A3458" t="s">
        <v>3</v>
      </c>
      <c r="C3458">
        <f>VLOOKUP(B3453,[0]!all_data,16)</f>
        <v>5.3711187273006299E-2</v>
      </c>
    </row>
    <row r="3459" spans="1:3" x14ac:dyDescent="0.3">
      <c r="A3459" t="s">
        <v>4</v>
      </c>
      <c r="C3459">
        <f>VLOOKUP(B3453,[0]!all_data,17)</f>
        <v>0.26332030446410204</v>
      </c>
    </row>
    <row r="3460" spans="1:3" x14ac:dyDescent="0.3">
      <c r="A3460" t="s">
        <v>5</v>
      </c>
      <c r="C3460">
        <f>VLOOKUP(B3453,[0]!all_data,18)</f>
        <v>0.92319976046708907</v>
      </c>
    </row>
    <row r="3461" spans="1:3" x14ac:dyDescent="0.3">
      <c r="A3461" t="s">
        <v>7</v>
      </c>
      <c r="C3461">
        <f>VLOOKUP(B3453,[0]!all_data,20)</f>
        <v>0.56412715426057025</v>
      </c>
    </row>
    <row r="3462" spans="1:3" x14ac:dyDescent="0.3">
      <c r="A3462" t="s">
        <v>73</v>
      </c>
      <c r="C3462">
        <f>VLOOKUP(B3453,[0]!all_data,21)</f>
        <v>0.32778287662252525</v>
      </c>
    </row>
    <row r="3463" spans="1:3" x14ac:dyDescent="0.3">
      <c r="A3463" t="s">
        <v>77</v>
      </c>
      <c r="C3463">
        <f>VLOOKUP(B3453,[0]!all_data,41)</f>
        <v>0</v>
      </c>
    </row>
    <row r="3464" spans="1:3" x14ac:dyDescent="0.3">
      <c r="A3464" t="s">
        <v>24</v>
      </c>
      <c r="C3464">
        <f>VLOOKUP(B3453,[0]!all_data,23)</f>
        <v>0.4372176302804438</v>
      </c>
    </row>
    <row r="3465" spans="1:3" x14ac:dyDescent="0.3">
      <c r="A3465" t="s">
        <v>25</v>
      </c>
      <c r="C3465">
        <f>VLOOKUP(B3453,[0]!all_data,24)</f>
        <v>1.2579833559125218</v>
      </c>
    </row>
    <row r="3466" spans="1:3" x14ac:dyDescent="0.3">
      <c r="A3466" t="s">
        <v>23</v>
      </c>
      <c r="C3466">
        <f>VLOOKUP(B3453,[0]!all_data,25)</f>
        <v>0</v>
      </c>
    </row>
    <row r="3467" spans="1:3" x14ac:dyDescent="0.3">
      <c r="A3467" t="s">
        <v>125</v>
      </c>
      <c r="C3467">
        <f>VLOOKUP(B3453,[0]!all_data,19)</f>
        <v>5.5435445423803972E-4</v>
      </c>
    </row>
    <row r="3468" spans="1:3" x14ac:dyDescent="0.3">
      <c r="A3468" t="s">
        <v>108</v>
      </c>
      <c r="C3468">
        <f>VLOOKUP(B3453,[0]!all_data,26)</f>
        <v>7.1624259136569553E-4</v>
      </c>
    </row>
    <row r="3469" spans="1:3" x14ac:dyDescent="0.3">
      <c r="A3469" t="s">
        <v>109</v>
      </c>
      <c r="C3469">
        <f>VLOOKUP(B3453,[0]!all_data,27)</f>
        <v>0</v>
      </c>
    </row>
    <row r="3470" spans="1:3" x14ac:dyDescent="0.3">
      <c r="A3470" t="s">
        <v>11</v>
      </c>
      <c r="C3470">
        <f>VLOOKUP(B3453,[0]!all_data,28)</f>
        <v>0</v>
      </c>
    </row>
    <row r="3471" spans="1:3" x14ac:dyDescent="0.3">
      <c r="A3471" t="s">
        <v>54</v>
      </c>
      <c r="C3471">
        <f>VLOOKUP(B3453,[0]!all_data,29)</f>
        <v>0.19972039145196724</v>
      </c>
    </row>
    <row r="3472" spans="1:3" x14ac:dyDescent="0.3">
      <c r="A3472" t="s">
        <v>55</v>
      </c>
      <c r="C3472">
        <f>VLOOKUP(B3453,[0]!all_data,30)</f>
        <v>8.4237127513951779E-4</v>
      </c>
    </row>
    <row r="3473" spans="1:3" x14ac:dyDescent="0.3">
      <c r="A3473" t="s">
        <v>67</v>
      </c>
      <c r="C3473">
        <f>VLOOKUP(B3453,[0]!all_data,33)</f>
        <v>0</v>
      </c>
    </row>
    <row r="3474" spans="1:3" x14ac:dyDescent="0.3">
      <c r="A3474" t="s">
        <v>16</v>
      </c>
      <c r="C3474">
        <f>VLOOKUP(B3453,[0]!all_data,37)</f>
        <v>0</v>
      </c>
    </row>
    <row r="3475" spans="1:3" x14ac:dyDescent="0.3">
      <c r="A3475" t="s">
        <v>17</v>
      </c>
      <c r="C3475">
        <f>VLOOKUP(B3453,[0]!all_data,38)</f>
        <v>0</v>
      </c>
    </row>
    <row r="3476" spans="1:3" x14ac:dyDescent="0.3">
      <c r="A3476" t="s">
        <v>18</v>
      </c>
      <c r="C3476">
        <f>VLOOKUP(B3453,[0]!all_data,39)</f>
        <v>0</v>
      </c>
    </row>
    <row r="3477" spans="1:3" x14ac:dyDescent="0.3">
      <c r="A3477" t="s">
        <v>21</v>
      </c>
      <c r="B3477">
        <f>B3453+1</f>
        <v>145</v>
      </c>
      <c r="C3477" t="str">
        <f>CONCATENATE(VLOOKUP(B3477,[0]!all_data,2),"_",VLOOKUP(B3477,[0]!all_data,3),"_",VLOOKUP(B3477,[0]!all_data,4))</f>
        <v>A10_5_310886</v>
      </c>
    </row>
    <row r="3478" spans="1:3" x14ac:dyDescent="0.3">
      <c r="A3478" t="s">
        <v>22</v>
      </c>
    </row>
    <row r="3479" spans="1:3" x14ac:dyDescent="0.3">
      <c r="A3479" t="s">
        <v>0</v>
      </c>
      <c r="C3479">
        <f>VLOOKUP(B3477,[0]!all_data,13)</f>
        <v>8.27</v>
      </c>
    </row>
    <row r="3480" spans="1:3" x14ac:dyDescent="0.3">
      <c r="A3480" t="s">
        <v>57</v>
      </c>
      <c r="C3480">
        <f>VLOOKUP(B3477,[0]!all_data,14)</f>
        <v>10</v>
      </c>
    </row>
    <row r="3481" spans="1:3" x14ac:dyDescent="0.3">
      <c r="A3481" t="s">
        <v>2</v>
      </c>
      <c r="C3481">
        <f>VLOOKUP(B3477,[0]!all_data,15)</f>
        <v>0.7394841010918265</v>
      </c>
    </row>
    <row r="3482" spans="1:3" x14ac:dyDescent="0.3">
      <c r="A3482" t="s">
        <v>3</v>
      </c>
      <c r="C3482">
        <f>VLOOKUP(B3477,[0]!all_data,16)</f>
        <v>4.6038160519719679E-2</v>
      </c>
    </row>
    <row r="3483" spans="1:3" x14ac:dyDescent="0.3">
      <c r="A3483" t="s">
        <v>4</v>
      </c>
      <c r="C3483">
        <f>VLOOKUP(B3477,[0]!all_data,17)</f>
        <v>0.28800658300761162</v>
      </c>
    </row>
    <row r="3484" spans="1:3" x14ac:dyDescent="0.3">
      <c r="A3484" t="s">
        <v>5</v>
      </c>
      <c r="C3484">
        <f>VLOOKUP(B3477,[0]!all_data,18)</f>
        <v>0.97310245022206687</v>
      </c>
    </row>
    <row r="3485" spans="1:3" x14ac:dyDescent="0.3">
      <c r="A3485" t="s">
        <v>7</v>
      </c>
      <c r="C3485">
        <f>VLOOKUP(B3477,[0]!all_data,20)</f>
        <v>0.73336530053874138</v>
      </c>
    </row>
    <row r="3486" spans="1:3" x14ac:dyDescent="0.3">
      <c r="A3486" t="s">
        <v>73</v>
      </c>
      <c r="C3486">
        <f>VLOOKUP(B3477,[0]!all_data,21)</f>
        <v>1.2619640749967223</v>
      </c>
    </row>
    <row r="3487" spans="1:3" x14ac:dyDescent="0.3">
      <c r="A3487" t="s">
        <v>77</v>
      </c>
      <c r="C3487">
        <f>VLOOKUP(B3477,[0]!all_data,41)</f>
        <v>0</v>
      </c>
    </row>
    <row r="3488" spans="1:3" x14ac:dyDescent="0.3">
      <c r="A3488" t="s">
        <v>24</v>
      </c>
      <c r="C3488">
        <f>VLOOKUP(B3477,[0]!all_data,23)</f>
        <v>0.36434802523370319</v>
      </c>
    </row>
    <row r="3489" spans="1:3" x14ac:dyDescent="0.3">
      <c r="A3489" t="s">
        <v>25</v>
      </c>
      <c r="C3489">
        <f>VLOOKUP(B3477,[0]!all_data,24)</f>
        <v>0.5806077027288562</v>
      </c>
    </row>
    <row r="3490" spans="1:3" x14ac:dyDescent="0.3">
      <c r="A3490" t="s">
        <v>23</v>
      </c>
      <c r="C3490">
        <f>VLOOKUP(B3477,[0]!all_data,25)</f>
        <v>0</v>
      </c>
    </row>
    <row r="3491" spans="1:3" x14ac:dyDescent="0.3">
      <c r="A3491" t="s">
        <v>125</v>
      </c>
      <c r="C3491">
        <f>VLOOKUP(B3477,[0]!all_data,19)</f>
        <v>5.5435445423803972E-4</v>
      </c>
    </row>
    <row r="3492" spans="1:3" x14ac:dyDescent="0.3">
      <c r="A3492" t="s">
        <v>108</v>
      </c>
      <c r="C3492">
        <f>VLOOKUP(B3477,[0]!all_data,26)</f>
        <v>7.1624259136569553E-4</v>
      </c>
    </row>
    <row r="3493" spans="1:3" x14ac:dyDescent="0.3">
      <c r="A3493" t="s">
        <v>109</v>
      </c>
      <c r="C3493">
        <f>VLOOKUP(B3477,[0]!all_data,27)</f>
        <v>0</v>
      </c>
    </row>
    <row r="3494" spans="1:3" x14ac:dyDescent="0.3">
      <c r="A3494" t="s">
        <v>11</v>
      </c>
      <c r="C3494">
        <f>VLOOKUP(B3477,[0]!all_data,28)</f>
        <v>0</v>
      </c>
    </row>
    <row r="3495" spans="1:3" x14ac:dyDescent="0.3">
      <c r="A3495" t="s">
        <v>54</v>
      </c>
      <c r="C3495">
        <f>VLOOKUP(B3477,[0]!all_data,29)</f>
        <v>0.18807003528393582</v>
      </c>
    </row>
    <row r="3496" spans="1:3" x14ac:dyDescent="0.3">
      <c r="A3496" t="s">
        <v>55</v>
      </c>
      <c r="C3496">
        <f>VLOOKUP(B3477,[0]!all_data,30)</f>
        <v>1.7900389596714754E-3</v>
      </c>
    </row>
    <row r="3497" spans="1:3" x14ac:dyDescent="0.3">
      <c r="A3497" t="s">
        <v>67</v>
      </c>
      <c r="C3497">
        <f>VLOOKUP(B3477,[0]!all_data,33)</f>
        <v>0</v>
      </c>
    </row>
    <row r="3498" spans="1:3" x14ac:dyDescent="0.3">
      <c r="A3498" t="s">
        <v>16</v>
      </c>
      <c r="C3498">
        <f>VLOOKUP(B3477,[0]!all_data,37)</f>
        <v>0</v>
      </c>
    </row>
    <row r="3499" spans="1:3" x14ac:dyDescent="0.3">
      <c r="A3499" t="s">
        <v>17</v>
      </c>
      <c r="C3499">
        <f>VLOOKUP(B3477,[0]!all_data,38)</f>
        <v>0</v>
      </c>
    </row>
    <row r="3500" spans="1:3" x14ac:dyDescent="0.3">
      <c r="A3500" t="s">
        <v>18</v>
      </c>
      <c r="C3500">
        <f>VLOOKUP(B3477,[0]!all_data,39)</f>
        <v>0</v>
      </c>
    </row>
    <row r="3501" spans="1:3" x14ac:dyDescent="0.3">
      <c r="A3501" t="s">
        <v>21</v>
      </c>
      <c r="B3501">
        <f>B3477+1</f>
        <v>146</v>
      </c>
      <c r="C3501" t="str">
        <f>CONCATENATE(VLOOKUP(B3501,[0]!all_data,2),"_",VLOOKUP(B3501,[0]!all_data,3),"_",VLOOKUP(B3501,[0]!all_data,4))</f>
        <v>A10_6_310886</v>
      </c>
    </row>
    <row r="3502" spans="1:3" x14ac:dyDescent="0.3">
      <c r="A3502" t="s">
        <v>22</v>
      </c>
    </row>
    <row r="3503" spans="1:3" x14ac:dyDescent="0.3">
      <c r="A3503" t="s">
        <v>0</v>
      </c>
      <c r="C3503">
        <f>VLOOKUP(B3501,[0]!all_data,13)</f>
        <v>8.16</v>
      </c>
    </row>
    <row r="3504" spans="1:3" x14ac:dyDescent="0.3">
      <c r="A3504" t="s">
        <v>57</v>
      </c>
      <c r="C3504">
        <f>VLOOKUP(B3501,[0]!all_data,14)</f>
        <v>10</v>
      </c>
    </row>
    <row r="3505" spans="1:3" x14ac:dyDescent="0.3">
      <c r="A3505" t="s">
        <v>2</v>
      </c>
      <c r="C3505">
        <f>VLOOKUP(B3501,[0]!all_data,15)</f>
        <v>1.0439775544825787</v>
      </c>
    </row>
    <row r="3506" spans="1:3" x14ac:dyDescent="0.3">
      <c r="A3506" t="s">
        <v>3</v>
      </c>
      <c r="C3506">
        <f>VLOOKUP(B3501,[0]!all_data,16)</f>
        <v>4.348048493529081E-2</v>
      </c>
    </row>
    <row r="3507" spans="1:3" x14ac:dyDescent="0.3">
      <c r="A3507" t="s">
        <v>4</v>
      </c>
      <c r="C3507">
        <f>VLOOKUP(B3501,[0]!all_data,17)</f>
        <v>0.37029417815264348</v>
      </c>
    </row>
    <row r="3508" spans="1:3" x14ac:dyDescent="0.3">
      <c r="A3508" t="s">
        <v>5</v>
      </c>
      <c r="C3508">
        <f>VLOOKUP(B3501,[0]!all_data,18)</f>
        <v>1.3723239682618893</v>
      </c>
    </row>
    <row r="3509" spans="1:3" x14ac:dyDescent="0.3">
      <c r="A3509" t="s">
        <v>7</v>
      </c>
      <c r="C3509">
        <f>VLOOKUP(B3501,[0]!all_data,20)</f>
        <v>0.98722251995599797</v>
      </c>
    </row>
    <row r="3510" spans="1:3" x14ac:dyDescent="0.3">
      <c r="A3510" t="s">
        <v>73</v>
      </c>
      <c r="C3510">
        <f>VLOOKUP(B3501,[0]!all_data,21)</f>
        <v>1.4094663694768585</v>
      </c>
    </row>
    <row r="3511" spans="1:3" x14ac:dyDescent="0.3">
      <c r="A3511" t="s">
        <v>77</v>
      </c>
      <c r="C3511">
        <f>VLOOKUP(B3501,[0]!all_data,41)</f>
        <v>0</v>
      </c>
    </row>
    <row r="3512" spans="1:3" x14ac:dyDescent="0.3">
      <c r="A3512" t="s">
        <v>24</v>
      </c>
      <c r="C3512">
        <f>VLOOKUP(B3501,[0]!all_data,23)</f>
        <v>0.52049717890529024</v>
      </c>
    </row>
    <row r="3513" spans="1:3" x14ac:dyDescent="0.3">
      <c r="A3513" t="s">
        <v>25</v>
      </c>
      <c r="C3513">
        <f>VLOOKUP(B3501,[0]!all_data,24)</f>
        <v>1.0483194632604349</v>
      </c>
    </row>
    <row r="3514" spans="1:3" x14ac:dyDescent="0.3">
      <c r="A3514" t="s">
        <v>23</v>
      </c>
      <c r="C3514">
        <f>VLOOKUP(B3501,[0]!all_data,25)</f>
        <v>0</v>
      </c>
    </row>
    <row r="3515" spans="1:3" x14ac:dyDescent="0.3">
      <c r="A3515" t="s">
        <v>125</v>
      </c>
      <c r="C3515">
        <f>VLOOKUP(B3501,[0]!all_data,19)</f>
        <v>1.1087089084760794E-3</v>
      </c>
    </row>
    <row r="3516" spans="1:3" x14ac:dyDescent="0.3">
      <c r="A3516" t="s">
        <v>108</v>
      </c>
      <c r="C3516">
        <f>VLOOKUP(B3501,[0]!all_data,26)</f>
        <v>1.2534245348899673E-3</v>
      </c>
    </row>
    <row r="3517" spans="1:3" x14ac:dyDescent="0.3">
      <c r="A3517" t="s">
        <v>109</v>
      </c>
      <c r="C3517">
        <f>VLOOKUP(B3501,[0]!all_data,27)</f>
        <v>0</v>
      </c>
    </row>
    <row r="3518" spans="1:3" x14ac:dyDescent="0.3">
      <c r="A3518" t="s">
        <v>11</v>
      </c>
      <c r="C3518">
        <f>VLOOKUP(B3501,[0]!all_data,28)</f>
        <v>0</v>
      </c>
    </row>
    <row r="3519" spans="1:3" x14ac:dyDescent="0.3">
      <c r="A3519" t="s">
        <v>54</v>
      </c>
      <c r="C3519">
        <f>VLOOKUP(B3501,[0]!all_data,29)</f>
        <v>0.11317488848944809</v>
      </c>
    </row>
    <row r="3520" spans="1:3" x14ac:dyDescent="0.3">
      <c r="A3520" t="s">
        <v>55</v>
      </c>
      <c r="C3520">
        <f>VLOOKUP(B3501,[0]!all_data,30)</f>
        <v>1.2635569127092765E-3</v>
      </c>
    </row>
    <row r="3521" spans="1:3" x14ac:dyDescent="0.3">
      <c r="A3521" t="s">
        <v>67</v>
      </c>
      <c r="C3521">
        <f>VLOOKUP(B3501,[0]!all_data,33)</f>
        <v>0</v>
      </c>
    </row>
    <row r="3522" spans="1:3" x14ac:dyDescent="0.3">
      <c r="A3522" t="s">
        <v>16</v>
      </c>
      <c r="C3522">
        <f>VLOOKUP(B3501,[0]!all_data,37)</f>
        <v>0</v>
      </c>
    </row>
    <row r="3523" spans="1:3" x14ac:dyDescent="0.3">
      <c r="A3523" t="s">
        <v>17</v>
      </c>
      <c r="C3523">
        <f>VLOOKUP(B3501,[0]!all_data,38)</f>
        <v>0</v>
      </c>
    </row>
    <row r="3524" spans="1:3" x14ac:dyDescent="0.3">
      <c r="A3524" t="s">
        <v>18</v>
      </c>
      <c r="C3524">
        <f>VLOOKUP(B3501,[0]!all_data,39)</f>
        <v>0</v>
      </c>
    </row>
    <row r="3525" spans="1:3" x14ac:dyDescent="0.3">
      <c r="A3525" t="s">
        <v>21</v>
      </c>
      <c r="B3525">
        <f>B3501+1</f>
        <v>147</v>
      </c>
      <c r="C3525" t="str">
        <f>CONCATENATE(VLOOKUP(B3525,[0]!all_data,2),"_",VLOOKUP(B3525,[0]!all_data,3),"_",VLOOKUP(B3525,[0]!all_data,4))</f>
        <v>A10_7_310886</v>
      </c>
    </row>
    <row r="3526" spans="1:3" x14ac:dyDescent="0.3">
      <c r="A3526" t="s">
        <v>22</v>
      </c>
    </row>
    <row r="3527" spans="1:3" x14ac:dyDescent="0.3">
      <c r="A3527" t="s">
        <v>0</v>
      </c>
      <c r="C3527">
        <f>VLOOKUP(B3525,[0]!all_data,13)</f>
        <v>8.16</v>
      </c>
    </row>
    <row r="3528" spans="1:3" x14ac:dyDescent="0.3">
      <c r="A3528" t="s">
        <v>57</v>
      </c>
      <c r="C3528">
        <f>VLOOKUP(B3525,[0]!all_data,14)</f>
        <v>10</v>
      </c>
    </row>
    <row r="3529" spans="1:3" x14ac:dyDescent="0.3">
      <c r="A3529" t="s">
        <v>2</v>
      </c>
      <c r="C3529">
        <f>VLOOKUP(B3525,[0]!all_data,15)</f>
        <v>1.3049719431032232</v>
      </c>
    </row>
    <row r="3530" spans="1:3" x14ac:dyDescent="0.3">
      <c r="A3530" t="s">
        <v>3</v>
      </c>
      <c r="C3530">
        <f>VLOOKUP(B3525,[0]!all_data,16)</f>
        <v>4.6038160519719679E-2</v>
      </c>
    </row>
    <row r="3531" spans="1:3" x14ac:dyDescent="0.3">
      <c r="A3531" t="s">
        <v>4</v>
      </c>
      <c r="C3531">
        <f>VLOOKUP(B3525,[0]!all_data,17)</f>
        <v>0.45669615305492695</v>
      </c>
    </row>
    <row r="3532" spans="1:3" x14ac:dyDescent="0.3">
      <c r="A3532" t="s">
        <v>5</v>
      </c>
      <c r="C3532">
        <f>VLOOKUP(B3525,[0]!all_data,18)</f>
        <v>1.8214481760566894</v>
      </c>
    </row>
    <row r="3533" spans="1:3" x14ac:dyDescent="0.3">
      <c r="A3533" t="s">
        <v>7</v>
      </c>
      <c r="C3533">
        <f>VLOOKUP(B3525,[0]!all_data,20)</f>
        <v>1.3539051702253686</v>
      </c>
    </row>
    <row r="3534" spans="1:3" x14ac:dyDescent="0.3">
      <c r="A3534" t="s">
        <v>73</v>
      </c>
      <c r="C3534">
        <f>VLOOKUP(B3525,[0]!all_data,21)</f>
        <v>1.3275206503212273</v>
      </c>
    </row>
    <row r="3535" spans="1:3" x14ac:dyDescent="0.3">
      <c r="A3535" t="s">
        <v>77</v>
      </c>
      <c r="C3535">
        <f>VLOOKUP(B3525,[0]!all_data,41)</f>
        <v>0</v>
      </c>
    </row>
    <row r="3536" spans="1:3" x14ac:dyDescent="0.3">
      <c r="A3536" t="s">
        <v>24</v>
      </c>
      <c r="C3536">
        <f>VLOOKUP(B3525,[0]!all_data,23)</f>
        <v>0.66623638899877158</v>
      </c>
    </row>
    <row r="3537" spans="1:3" x14ac:dyDescent="0.3">
      <c r="A3537" t="s">
        <v>25</v>
      </c>
      <c r="C3537">
        <f>VLOOKUP(B3525,[0]!all_data,24)</f>
        <v>1.7740790916715052</v>
      </c>
    </row>
    <row r="3538" spans="1:3" x14ac:dyDescent="0.3">
      <c r="A3538" t="s">
        <v>23</v>
      </c>
      <c r="C3538">
        <f>VLOOKUP(B3525,[0]!all_data,25)</f>
        <v>0</v>
      </c>
    </row>
    <row r="3539" spans="1:3" x14ac:dyDescent="0.3">
      <c r="A3539" t="s">
        <v>125</v>
      </c>
      <c r="C3539">
        <f>VLOOKUP(B3525,[0]!all_data,19)</f>
        <v>5.5435445423803972E-4</v>
      </c>
    </row>
    <row r="3540" spans="1:3" x14ac:dyDescent="0.3">
      <c r="A3540" t="s">
        <v>108</v>
      </c>
      <c r="C3540">
        <f>VLOOKUP(B3525,[0]!all_data,26)</f>
        <v>5.3718194352427159E-4</v>
      </c>
    </row>
    <row r="3541" spans="1:3" x14ac:dyDescent="0.3">
      <c r="A3541" t="s">
        <v>109</v>
      </c>
      <c r="C3541">
        <f>VLOOKUP(B3525,[0]!all_data,27)</f>
        <v>0</v>
      </c>
    </row>
    <row r="3542" spans="1:3" x14ac:dyDescent="0.3">
      <c r="A3542" t="s">
        <v>11</v>
      </c>
      <c r="C3542">
        <f>VLOOKUP(B3525,[0]!all_data,28)</f>
        <v>0</v>
      </c>
    </row>
    <row r="3543" spans="1:3" x14ac:dyDescent="0.3">
      <c r="A3543" t="s">
        <v>54</v>
      </c>
      <c r="C3543">
        <f>VLOOKUP(B3525,[0]!all_data,29)</f>
        <v>0.18141268890220358</v>
      </c>
    </row>
    <row r="3544" spans="1:3" x14ac:dyDescent="0.3">
      <c r="A3544" t="s">
        <v>55</v>
      </c>
      <c r="C3544">
        <f>VLOOKUP(B3525,[0]!all_data,30)</f>
        <v>1.2635569127092765E-3</v>
      </c>
    </row>
    <row r="3545" spans="1:3" x14ac:dyDescent="0.3">
      <c r="A3545" t="s">
        <v>67</v>
      </c>
      <c r="C3545">
        <f>VLOOKUP(B3525,[0]!all_data,33)</f>
        <v>0</v>
      </c>
    </row>
    <row r="3546" spans="1:3" x14ac:dyDescent="0.3">
      <c r="A3546" t="s">
        <v>16</v>
      </c>
      <c r="C3546">
        <f>VLOOKUP(B3525,[0]!all_data,37)</f>
        <v>0</v>
      </c>
    </row>
    <row r="3547" spans="1:3" x14ac:dyDescent="0.3">
      <c r="A3547" t="s">
        <v>17</v>
      </c>
      <c r="C3547">
        <f>VLOOKUP(B3525,[0]!all_data,38)</f>
        <v>0</v>
      </c>
    </row>
    <row r="3548" spans="1:3" x14ac:dyDescent="0.3">
      <c r="A3548" t="s">
        <v>18</v>
      </c>
      <c r="C3548">
        <f>VLOOKUP(B3525,[0]!all_data,39)</f>
        <v>0</v>
      </c>
    </row>
    <row r="3549" spans="1:3" x14ac:dyDescent="0.3">
      <c r="A3549" t="s">
        <v>21</v>
      </c>
      <c r="B3549">
        <f>B3525+1</f>
        <v>148</v>
      </c>
      <c r="C3549" t="str">
        <f>CONCATENATE(VLOOKUP(B3549,[0]!all_data,2),"_",VLOOKUP(B3549,[0]!all_data,3),"_",VLOOKUP(B3549,[0]!all_data,4))</f>
        <v>A10_8_310886</v>
      </c>
    </row>
    <row r="3550" spans="1:3" x14ac:dyDescent="0.3">
      <c r="A3550" t="s">
        <v>22</v>
      </c>
    </row>
    <row r="3551" spans="1:3" x14ac:dyDescent="0.3">
      <c r="A3551" t="s">
        <v>0</v>
      </c>
      <c r="C3551">
        <f>VLOOKUP(B3549,[0]!all_data,13)</f>
        <v>8.0500000000000007</v>
      </c>
    </row>
    <row r="3552" spans="1:3" x14ac:dyDescent="0.3">
      <c r="A3552" t="s">
        <v>57</v>
      </c>
      <c r="C3552">
        <f>VLOOKUP(B3549,[0]!all_data,14)</f>
        <v>10</v>
      </c>
    </row>
    <row r="3553" spans="1:3" x14ac:dyDescent="0.3">
      <c r="A3553" t="s">
        <v>2</v>
      </c>
      <c r="C3553">
        <f>VLOOKUP(B3549,[0]!all_data,15)</f>
        <v>1.3484710078733306</v>
      </c>
    </row>
    <row r="3554" spans="1:3" x14ac:dyDescent="0.3">
      <c r="A3554" t="s">
        <v>3</v>
      </c>
      <c r="C3554">
        <f>VLOOKUP(B3549,[0]!all_data,16)</f>
        <v>3.8365133766433065E-2</v>
      </c>
    </row>
    <row r="3555" spans="1:3" x14ac:dyDescent="0.3">
      <c r="A3555" t="s">
        <v>4</v>
      </c>
      <c r="C3555">
        <f>VLOOKUP(B3549,[0]!all_data,17)</f>
        <v>0.3497222793663855</v>
      </c>
    </row>
    <row r="3556" spans="1:3" x14ac:dyDescent="0.3">
      <c r="A3556" t="s">
        <v>5</v>
      </c>
      <c r="C3556">
        <f>VLOOKUP(B3549,[0]!all_data,18)</f>
        <v>1.921253555566645</v>
      </c>
    </row>
    <row r="3557" spans="1:3" x14ac:dyDescent="0.3">
      <c r="A3557" t="s">
        <v>7</v>
      </c>
      <c r="C3557">
        <f>VLOOKUP(B3549,[0]!all_data,20)</f>
        <v>1.3539051702253686</v>
      </c>
    </row>
    <row r="3558" spans="1:3" x14ac:dyDescent="0.3">
      <c r="A3558" t="s">
        <v>73</v>
      </c>
      <c r="C3558">
        <f>VLOOKUP(B3549,[0]!all_data,21)</f>
        <v>1.2947423626589747</v>
      </c>
    </row>
    <row r="3559" spans="1:3" x14ac:dyDescent="0.3">
      <c r="A3559" t="s">
        <v>77</v>
      </c>
      <c r="C3559">
        <f>VLOOKUP(B3549,[0]!all_data,41)</f>
        <v>0</v>
      </c>
    </row>
    <row r="3560" spans="1:3" x14ac:dyDescent="0.3">
      <c r="A3560" t="s">
        <v>24</v>
      </c>
      <c r="C3560">
        <f>VLOOKUP(B3549,[0]!all_data,23)</f>
        <v>0.64541650184255994</v>
      </c>
    </row>
    <row r="3561" spans="1:3" x14ac:dyDescent="0.3">
      <c r="A3561" t="s">
        <v>25</v>
      </c>
      <c r="C3561">
        <f>VLOOKUP(B3549,[0]!all_data,24)</f>
        <v>1.9353590090961874</v>
      </c>
    </row>
    <row r="3562" spans="1:3" x14ac:dyDescent="0.3">
      <c r="A3562" t="s">
        <v>23</v>
      </c>
      <c r="C3562">
        <f>VLOOKUP(B3549,[0]!all_data,25)</f>
        <v>0</v>
      </c>
    </row>
    <row r="3563" spans="1:3" x14ac:dyDescent="0.3">
      <c r="A3563" t="s">
        <v>125</v>
      </c>
      <c r="C3563">
        <f>VLOOKUP(B3549,[0]!all_data,19)</f>
        <v>5.5435445423803972E-4</v>
      </c>
    </row>
    <row r="3564" spans="1:3" x14ac:dyDescent="0.3">
      <c r="A3564" t="s">
        <v>108</v>
      </c>
      <c r="C3564">
        <f>VLOOKUP(B3549,[0]!all_data,26)</f>
        <v>1.0743638870485432E-3</v>
      </c>
    </row>
    <row r="3565" spans="1:3" x14ac:dyDescent="0.3">
      <c r="A3565" t="s">
        <v>109</v>
      </c>
      <c r="C3565">
        <f>VLOOKUP(B3549,[0]!all_data,27)</f>
        <v>1.8204656751196957E-4</v>
      </c>
    </row>
    <row r="3566" spans="1:3" x14ac:dyDescent="0.3">
      <c r="A3566" t="s">
        <v>11</v>
      </c>
      <c r="C3566">
        <f>VLOOKUP(B3549,[0]!all_data,28)</f>
        <v>0</v>
      </c>
    </row>
    <row r="3567" spans="1:3" x14ac:dyDescent="0.3">
      <c r="A3567" t="s">
        <v>54</v>
      </c>
      <c r="C3567">
        <f>VLOOKUP(B3549,[0]!all_data,29)</f>
        <v>0.18141268890220358</v>
      </c>
    </row>
    <row r="3568" spans="1:3" x14ac:dyDescent="0.3">
      <c r="A3568" t="s">
        <v>55</v>
      </c>
      <c r="C3568">
        <f>VLOOKUP(B3549,[0]!all_data,30)</f>
        <v>1.0529640939243973E-3</v>
      </c>
    </row>
    <row r="3569" spans="1:3" x14ac:dyDescent="0.3">
      <c r="A3569" t="s">
        <v>67</v>
      </c>
      <c r="C3569">
        <f>VLOOKUP(B3549,[0]!all_data,33)</f>
        <v>0</v>
      </c>
    </row>
    <row r="3570" spans="1:3" x14ac:dyDescent="0.3">
      <c r="A3570" t="s">
        <v>16</v>
      </c>
      <c r="C3570">
        <f>VLOOKUP(B3549,[0]!all_data,37)</f>
        <v>0</v>
      </c>
    </row>
    <row r="3571" spans="1:3" x14ac:dyDescent="0.3">
      <c r="A3571" t="s">
        <v>17</v>
      </c>
      <c r="C3571">
        <f>VLOOKUP(B3549,[0]!all_data,38)</f>
        <v>0</v>
      </c>
    </row>
    <row r="3572" spans="1:3" x14ac:dyDescent="0.3">
      <c r="A3572" t="s">
        <v>18</v>
      </c>
      <c r="C3572">
        <f>VLOOKUP(B3549,[0]!all_data,39)</f>
        <v>0</v>
      </c>
    </row>
    <row r="3573" spans="1:3" x14ac:dyDescent="0.3">
      <c r="A3573" t="s">
        <v>21</v>
      </c>
      <c r="B3573">
        <f>B3549+1</f>
        <v>149</v>
      </c>
      <c r="C3573" t="str">
        <f>CONCATENATE(VLOOKUP(B3573,[0]!all_data,2),"_",VLOOKUP(B3573,[0]!all_data,3),"_",VLOOKUP(B3573,[0]!all_data,4))</f>
        <v>A10_9_310886</v>
      </c>
    </row>
    <row r="3574" spans="1:3" x14ac:dyDescent="0.3">
      <c r="A3574" t="s">
        <v>22</v>
      </c>
    </row>
    <row r="3575" spans="1:3" x14ac:dyDescent="0.3">
      <c r="A3575" t="s">
        <v>0</v>
      </c>
      <c r="C3575">
        <f>VLOOKUP(B3573,[0]!all_data,13)</f>
        <v>7.79</v>
      </c>
    </row>
    <row r="3576" spans="1:3" x14ac:dyDescent="0.3">
      <c r="A3576" t="s">
        <v>57</v>
      </c>
      <c r="C3576">
        <f>VLOOKUP(B3573,[0]!all_data,14)</f>
        <v>10</v>
      </c>
    </row>
    <row r="3577" spans="1:3" x14ac:dyDescent="0.3">
      <c r="A3577" t="s">
        <v>2</v>
      </c>
      <c r="C3577">
        <f>VLOOKUP(B3573,[0]!all_data,15)</f>
        <v>1.1744747487929008</v>
      </c>
    </row>
    <row r="3578" spans="1:3" x14ac:dyDescent="0.3">
      <c r="A3578" t="s">
        <v>3</v>
      </c>
      <c r="C3578">
        <f>VLOOKUP(B3573,[0]!all_data,16)</f>
        <v>4.6038160519719679E-2</v>
      </c>
    </row>
    <row r="3579" spans="1:3" x14ac:dyDescent="0.3">
      <c r="A3579" t="s">
        <v>4</v>
      </c>
      <c r="C3579">
        <f>VLOOKUP(B3573,[0]!all_data,17)</f>
        <v>0.63772886237399717</v>
      </c>
    </row>
    <row r="3580" spans="1:3" x14ac:dyDescent="0.3">
      <c r="A3580" t="s">
        <v>5</v>
      </c>
      <c r="C3580">
        <f>VLOOKUP(B3573,[0]!all_data,18)</f>
        <v>2.3703777633614451</v>
      </c>
    </row>
    <row r="3581" spans="1:3" x14ac:dyDescent="0.3">
      <c r="A3581" t="s">
        <v>7</v>
      </c>
      <c r="C3581">
        <f>VLOOKUP(B3573,[0]!all_data,20)</f>
        <v>0.78977801596479835</v>
      </c>
    </row>
    <row r="3582" spans="1:3" x14ac:dyDescent="0.3">
      <c r="A3582" t="s">
        <v>73</v>
      </c>
      <c r="C3582">
        <f>VLOOKUP(B3573,[0]!all_data,21)</f>
        <v>5.4903631834272977</v>
      </c>
    </row>
    <row r="3583" spans="1:3" x14ac:dyDescent="0.3">
      <c r="A3583" t="s">
        <v>77</v>
      </c>
      <c r="C3583">
        <f>VLOOKUP(B3573,[0]!all_data,41)</f>
        <v>0</v>
      </c>
    </row>
    <row r="3584" spans="1:3" x14ac:dyDescent="0.3">
      <c r="A3584" t="s">
        <v>24</v>
      </c>
      <c r="C3584">
        <f>VLOOKUP(B3573,[0]!all_data,23)</f>
        <v>0.37475796881180901</v>
      </c>
    </row>
    <row r="3585" spans="1:3" x14ac:dyDescent="0.3">
      <c r="A3585" t="s">
        <v>25</v>
      </c>
      <c r="C3585">
        <f>VLOOKUP(B3573,[0]!all_data,24)</f>
        <v>0.19353590090961875</v>
      </c>
    </row>
    <row r="3586" spans="1:3" x14ac:dyDescent="0.3">
      <c r="A3586" t="s">
        <v>23</v>
      </c>
      <c r="C3586">
        <f>VLOOKUP(B3573,[0]!all_data,25)</f>
        <v>0</v>
      </c>
    </row>
    <row r="3587" spans="1:3" x14ac:dyDescent="0.3">
      <c r="A3587" t="s">
        <v>125</v>
      </c>
      <c r="C3587">
        <f>VLOOKUP(B3573,[0]!all_data,19)</f>
        <v>2.7717722711901988E-3</v>
      </c>
    </row>
    <row r="3588" spans="1:3" x14ac:dyDescent="0.3">
      <c r="A3588" t="s">
        <v>108</v>
      </c>
      <c r="C3588">
        <f>VLOOKUP(B3573,[0]!all_data,26)</f>
        <v>3.5812129568284776E-4</v>
      </c>
    </row>
    <row r="3589" spans="1:3" x14ac:dyDescent="0.3">
      <c r="A3589" t="s">
        <v>109</v>
      </c>
      <c r="C3589">
        <f>VLOOKUP(B3573,[0]!all_data,27)</f>
        <v>3.6409313502393914E-4</v>
      </c>
    </row>
    <row r="3590" spans="1:3" x14ac:dyDescent="0.3">
      <c r="A3590" t="s">
        <v>11</v>
      </c>
      <c r="C3590">
        <f>VLOOKUP(B3573,[0]!all_data,28)</f>
        <v>0</v>
      </c>
    </row>
    <row r="3591" spans="1:3" x14ac:dyDescent="0.3">
      <c r="A3591" t="s">
        <v>54</v>
      </c>
      <c r="C3591">
        <f>VLOOKUP(B3573,[0]!all_data,29)</f>
        <v>0.22801411357432924</v>
      </c>
    </row>
    <row r="3592" spans="1:3" x14ac:dyDescent="0.3">
      <c r="A3592" t="s">
        <v>55</v>
      </c>
      <c r="C3592">
        <f>VLOOKUP(B3573,[0]!all_data,30)</f>
        <v>6.3177845635463826E-4</v>
      </c>
    </row>
    <row r="3593" spans="1:3" x14ac:dyDescent="0.3">
      <c r="A3593" t="s">
        <v>67</v>
      </c>
      <c r="C3593">
        <f>VLOOKUP(B3573,[0]!all_data,33)</f>
        <v>0</v>
      </c>
    </row>
    <row r="3594" spans="1:3" x14ac:dyDescent="0.3">
      <c r="A3594" t="s">
        <v>16</v>
      </c>
      <c r="C3594">
        <f>VLOOKUP(B3573,[0]!all_data,37)</f>
        <v>0</v>
      </c>
    </row>
    <row r="3595" spans="1:3" x14ac:dyDescent="0.3">
      <c r="A3595" t="s">
        <v>17</v>
      </c>
      <c r="C3595">
        <f>VLOOKUP(B3573,[0]!all_data,38)</f>
        <v>0</v>
      </c>
    </row>
    <row r="3596" spans="1:3" x14ac:dyDescent="0.3">
      <c r="A3596" t="s">
        <v>18</v>
      </c>
      <c r="C3596">
        <f>VLOOKUP(B3573,[0]!all_data,39)</f>
        <v>0</v>
      </c>
    </row>
    <row r="3597" spans="1:3" x14ac:dyDescent="0.3">
      <c r="A3597" t="s">
        <v>21</v>
      </c>
      <c r="B3597">
        <f>B3573+1</f>
        <v>150</v>
      </c>
      <c r="C3597" t="str">
        <f>CONCATENATE(VLOOKUP(B3597,[0]!all_data,2),"_",VLOOKUP(B3597,[0]!all_data,3),"_",VLOOKUP(B3597,[0]!all_data,4))</f>
        <v>A10_10_310886</v>
      </c>
    </row>
    <row r="3598" spans="1:3" x14ac:dyDescent="0.3">
      <c r="A3598" t="s">
        <v>22</v>
      </c>
    </row>
    <row r="3599" spans="1:3" x14ac:dyDescent="0.3">
      <c r="A3599" t="s">
        <v>0</v>
      </c>
      <c r="C3599">
        <f>VLOOKUP(B3597,[0]!all_data,13)</f>
        <v>7.48</v>
      </c>
    </row>
    <row r="3600" spans="1:3" x14ac:dyDescent="0.3">
      <c r="A3600" t="s">
        <v>57</v>
      </c>
      <c r="C3600">
        <f>VLOOKUP(B3597,[0]!all_data,14)</f>
        <v>10</v>
      </c>
    </row>
    <row r="3601" spans="1:3" x14ac:dyDescent="0.3">
      <c r="A3601" t="s">
        <v>2</v>
      </c>
      <c r="C3601">
        <f>VLOOKUP(B3597,[0]!all_data,15)</f>
        <v>1.0874766192526861</v>
      </c>
    </row>
    <row r="3602" spans="1:3" x14ac:dyDescent="0.3">
      <c r="A3602" t="s">
        <v>3</v>
      </c>
      <c r="C3602">
        <f>VLOOKUP(B3597,[0]!all_data,16)</f>
        <v>3.8365133766433065E-2</v>
      </c>
    </row>
    <row r="3603" spans="1:3" x14ac:dyDescent="0.3">
      <c r="A3603" t="s">
        <v>4</v>
      </c>
      <c r="C3603">
        <f>VLOOKUP(B3597,[0]!all_data,17)</f>
        <v>0.51429746965644929</v>
      </c>
    </row>
    <row r="3604" spans="1:3" x14ac:dyDescent="0.3">
      <c r="A3604" t="s">
        <v>5</v>
      </c>
      <c r="C3604">
        <f>VLOOKUP(B3597,[0]!all_data,18)</f>
        <v>2.7446479365237786</v>
      </c>
    </row>
    <row r="3605" spans="1:3" x14ac:dyDescent="0.3">
      <c r="A3605" t="s">
        <v>7</v>
      </c>
      <c r="C3605">
        <f>VLOOKUP(B3597,[0]!all_data,20)</f>
        <v>0.87439708910388392</v>
      </c>
    </row>
    <row r="3606" spans="1:3" x14ac:dyDescent="0.3">
      <c r="A3606" t="s">
        <v>73</v>
      </c>
      <c r="C3606">
        <f>VLOOKUP(B3597,[0]!all_data,21)</f>
        <v>5.6214763340763083</v>
      </c>
    </row>
    <row r="3607" spans="1:3" x14ac:dyDescent="0.3">
      <c r="A3607" t="s">
        <v>77</v>
      </c>
      <c r="C3607">
        <f>VLOOKUP(B3597,[0]!all_data,41)</f>
        <v>0</v>
      </c>
    </row>
    <row r="3608" spans="1:3" x14ac:dyDescent="0.3">
      <c r="A3608" t="s">
        <v>24</v>
      </c>
      <c r="C3608">
        <f>VLOOKUP(B3597,[0]!all_data,23)</f>
        <v>0.54131706606150187</v>
      </c>
    </row>
    <row r="3609" spans="1:3" x14ac:dyDescent="0.3">
      <c r="A3609" t="s">
        <v>25</v>
      </c>
      <c r="C3609">
        <f>VLOOKUP(B3597,[0]!all_data,24)</f>
        <v>0</v>
      </c>
    </row>
    <row r="3610" spans="1:3" x14ac:dyDescent="0.3">
      <c r="A3610" t="s">
        <v>23</v>
      </c>
      <c r="C3610">
        <f>VLOOKUP(B3597,[0]!all_data,25)</f>
        <v>0</v>
      </c>
    </row>
    <row r="3611" spans="1:3" x14ac:dyDescent="0.3">
      <c r="A3611" t="s">
        <v>125</v>
      </c>
      <c r="C3611">
        <f>VLOOKUP(B3597,[0]!all_data,19)</f>
        <v>1.9402405898331389E-2</v>
      </c>
    </row>
    <row r="3612" spans="1:3" x14ac:dyDescent="0.3">
      <c r="A3612" t="s">
        <v>108</v>
      </c>
      <c r="C3612">
        <f>VLOOKUP(B3597,[0]!all_data,26)</f>
        <v>6.2671226744498362E-2</v>
      </c>
    </row>
    <row r="3613" spans="1:3" x14ac:dyDescent="0.3">
      <c r="A3613" t="s">
        <v>109</v>
      </c>
      <c r="C3613">
        <f>VLOOKUP(B3597,[0]!all_data,27)</f>
        <v>1.9114889588756807E-2</v>
      </c>
    </row>
    <row r="3614" spans="1:3" x14ac:dyDescent="0.3">
      <c r="A3614" t="s">
        <v>11</v>
      </c>
      <c r="C3614">
        <f>VLOOKUP(B3597,[0]!all_data,28)</f>
        <v>0</v>
      </c>
    </row>
    <row r="3615" spans="1:3" x14ac:dyDescent="0.3">
      <c r="A3615" t="s">
        <v>54</v>
      </c>
      <c r="C3615">
        <f>VLOOKUP(B3597,[0]!all_data,29)</f>
        <v>0.193063045070235</v>
      </c>
    </row>
    <row r="3616" spans="1:3" x14ac:dyDescent="0.3">
      <c r="A3616" t="s">
        <v>55</v>
      </c>
      <c r="C3616">
        <f>VLOOKUP(B3597,[0]!all_data,30)</f>
        <v>5.2648204696219866E-4</v>
      </c>
    </row>
    <row r="3617" spans="1:3" x14ac:dyDescent="0.3">
      <c r="A3617" t="s">
        <v>67</v>
      </c>
      <c r="C3617">
        <f>VLOOKUP(B3597,[0]!all_data,33)</f>
        <v>0</v>
      </c>
    </row>
    <row r="3618" spans="1:3" x14ac:dyDescent="0.3">
      <c r="A3618" t="s">
        <v>16</v>
      </c>
      <c r="C3618">
        <f>VLOOKUP(B3597,[0]!all_data,37)</f>
        <v>0</v>
      </c>
    </row>
    <row r="3619" spans="1:3" x14ac:dyDescent="0.3">
      <c r="A3619" t="s">
        <v>17</v>
      </c>
      <c r="C3619">
        <f>VLOOKUP(B3597,[0]!all_data,38)</f>
        <v>0</v>
      </c>
    </row>
    <row r="3620" spans="1:3" x14ac:dyDescent="0.3">
      <c r="A3620" t="s">
        <v>18</v>
      </c>
      <c r="C3620">
        <f>VLOOKUP(B3597,[0]!all_data,39)</f>
        <v>0</v>
      </c>
    </row>
    <row r="3621" spans="1:3" x14ac:dyDescent="0.3">
      <c r="A3621" t="s">
        <v>21</v>
      </c>
      <c r="B3621">
        <f>B3597+1</f>
        <v>151</v>
      </c>
      <c r="C3621" t="str">
        <f>CONCATENATE(VLOOKUP(B3621,[0]!all_data,2),"_",VLOOKUP(B3621,[0]!all_data,3),"_",VLOOKUP(B3621,[0]!all_data,4))</f>
        <v>A10_11_310886</v>
      </c>
    </row>
    <row r="3622" spans="1:3" x14ac:dyDescent="0.3">
      <c r="A3622" t="s">
        <v>22</v>
      </c>
    </row>
    <row r="3623" spans="1:3" x14ac:dyDescent="0.3">
      <c r="A3623" t="s">
        <v>0</v>
      </c>
      <c r="C3623">
        <f>VLOOKUP(B3621,[0]!all_data,13)</f>
        <v>7.28</v>
      </c>
    </row>
    <row r="3624" spans="1:3" x14ac:dyDescent="0.3">
      <c r="A3624" t="s">
        <v>57</v>
      </c>
      <c r="C3624">
        <f>VLOOKUP(B3621,[0]!all_data,14)</f>
        <v>10</v>
      </c>
    </row>
    <row r="3625" spans="1:3" x14ac:dyDescent="0.3">
      <c r="A3625" t="s">
        <v>2</v>
      </c>
      <c r="C3625">
        <f>VLOOKUP(B3621,[0]!all_data,15)</f>
        <v>1.0874766192526861</v>
      </c>
    </row>
    <row r="3626" spans="1:3" x14ac:dyDescent="0.3">
      <c r="A3626" t="s">
        <v>3</v>
      </c>
      <c r="C3626">
        <f>VLOOKUP(B3621,[0]!all_data,16)</f>
        <v>2.8134431428717584E-2</v>
      </c>
    </row>
    <row r="3627" spans="1:3" x14ac:dyDescent="0.3">
      <c r="A3627" t="s">
        <v>4</v>
      </c>
      <c r="C3627">
        <f>VLOOKUP(B3621,[0]!all_data,17)</f>
        <v>0.39086607693890146</v>
      </c>
    </row>
    <row r="3628" spans="1:3" x14ac:dyDescent="0.3">
      <c r="A3628" t="s">
        <v>5</v>
      </c>
      <c r="C3628">
        <f>VLOOKUP(B3621,[0]!all_data,18)</f>
        <v>2.7446479365237786</v>
      </c>
    </row>
    <row r="3629" spans="1:3" x14ac:dyDescent="0.3">
      <c r="A3629" t="s">
        <v>7</v>
      </c>
      <c r="C3629">
        <f>VLOOKUP(B3621,[0]!all_data,20)</f>
        <v>0.9026034468169124</v>
      </c>
    </row>
    <row r="3630" spans="1:3" x14ac:dyDescent="0.3">
      <c r="A3630" t="s">
        <v>73</v>
      </c>
      <c r="C3630">
        <f>VLOOKUP(B3621,[0]!all_data,21)</f>
        <v>5.1953585944670255</v>
      </c>
    </row>
    <row r="3631" spans="1:3" x14ac:dyDescent="0.3">
      <c r="A3631" t="s">
        <v>77</v>
      </c>
      <c r="C3631">
        <f>VLOOKUP(B3621,[0]!all_data,41)</f>
        <v>0</v>
      </c>
    </row>
    <row r="3632" spans="1:3" x14ac:dyDescent="0.3">
      <c r="A3632" t="s">
        <v>24</v>
      </c>
      <c r="C3632">
        <f>VLOOKUP(B3621,[0]!all_data,23)</f>
        <v>0.69746621973308898</v>
      </c>
    </row>
    <row r="3633" spans="1:3" x14ac:dyDescent="0.3">
      <c r="A3633" t="s">
        <v>25</v>
      </c>
      <c r="C3633">
        <f>VLOOKUP(B3621,[0]!all_data,24)</f>
        <v>0</v>
      </c>
    </row>
    <row r="3634" spans="1:3" x14ac:dyDescent="0.3">
      <c r="A3634" t="s">
        <v>23</v>
      </c>
      <c r="C3634">
        <f>VLOOKUP(B3621,[0]!all_data,25)</f>
        <v>0</v>
      </c>
    </row>
    <row r="3635" spans="1:3" x14ac:dyDescent="0.3">
      <c r="A3635" t="s">
        <v>125</v>
      </c>
      <c r="C3635">
        <f>VLOOKUP(B3621,[0]!all_data,19)</f>
        <v>4.157658406785298E-2</v>
      </c>
    </row>
    <row r="3636" spans="1:3" x14ac:dyDescent="0.3">
      <c r="A3636" t="s">
        <v>108</v>
      </c>
      <c r="C3636">
        <f>VLOOKUP(B3621,[0]!all_data,26)</f>
        <v>0.12534245348899672</v>
      </c>
    </row>
    <row r="3637" spans="1:3" x14ac:dyDescent="0.3">
      <c r="A3637" t="s">
        <v>109</v>
      </c>
      <c r="C3637">
        <f>VLOOKUP(B3621,[0]!all_data,27)</f>
        <v>1.1650980320766053E-2</v>
      </c>
    </row>
    <row r="3638" spans="1:3" x14ac:dyDescent="0.3">
      <c r="A3638" t="s">
        <v>11</v>
      </c>
      <c r="C3638">
        <f>VLOOKUP(B3621,[0]!all_data,28)</f>
        <v>0</v>
      </c>
    </row>
    <row r="3639" spans="1:3" x14ac:dyDescent="0.3">
      <c r="A3639" t="s">
        <v>54</v>
      </c>
      <c r="C3639">
        <f>VLOOKUP(B3621,[0]!all_data,29)</f>
        <v>0.18141268890220358</v>
      </c>
    </row>
    <row r="3640" spans="1:3" x14ac:dyDescent="0.3">
      <c r="A3640" t="s">
        <v>55</v>
      </c>
      <c r="C3640">
        <f>VLOOKUP(B3621,[0]!all_data,30)</f>
        <v>1.1582605033168369E-3</v>
      </c>
    </row>
    <row r="3641" spans="1:3" x14ac:dyDescent="0.3">
      <c r="A3641" t="s">
        <v>67</v>
      </c>
      <c r="C3641">
        <f>VLOOKUP(B3621,[0]!all_data,33)</f>
        <v>0</v>
      </c>
    </row>
    <row r="3642" spans="1:3" x14ac:dyDescent="0.3">
      <c r="A3642" t="s">
        <v>16</v>
      </c>
      <c r="C3642">
        <f>VLOOKUP(B3621,[0]!all_data,37)</f>
        <v>0</v>
      </c>
    </row>
    <row r="3643" spans="1:3" x14ac:dyDescent="0.3">
      <c r="A3643" t="s">
        <v>17</v>
      </c>
      <c r="C3643">
        <f>VLOOKUP(B3621,[0]!all_data,38)</f>
        <v>0</v>
      </c>
    </row>
    <row r="3644" spans="1:3" x14ac:dyDescent="0.3">
      <c r="A3644" t="s">
        <v>18</v>
      </c>
      <c r="C3644">
        <f>VLOOKUP(B3621,[0]!all_data,39)</f>
        <v>0</v>
      </c>
    </row>
    <row r="3645" spans="1:3" x14ac:dyDescent="0.3">
      <c r="A3645" t="s">
        <v>21</v>
      </c>
      <c r="B3645">
        <f>B3621+1</f>
        <v>152</v>
      </c>
      <c r="C3645" t="str">
        <f>CONCATENATE(VLOOKUP(B3645,[0]!all_data,2),"_",VLOOKUP(B3645,[0]!all_data,3),"_",VLOOKUP(B3645,[0]!all_data,4))</f>
        <v>A10_12_310886</v>
      </c>
    </row>
    <row r="3646" spans="1:3" x14ac:dyDescent="0.3">
      <c r="A3646" t="s">
        <v>22</v>
      </c>
    </row>
    <row r="3647" spans="1:3" x14ac:dyDescent="0.3">
      <c r="A3647" t="s">
        <v>0</v>
      </c>
      <c r="C3647">
        <f>VLOOKUP(B3645,[0]!all_data,13)</f>
        <v>7.33</v>
      </c>
    </row>
    <row r="3648" spans="1:3" x14ac:dyDescent="0.3">
      <c r="A3648" t="s">
        <v>57</v>
      </c>
      <c r="C3648">
        <f>VLOOKUP(B3645,[0]!all_data,14)</f>
        <v>10</v>
      </c>
    </row>
    <row r="3649" spans="1:3" x14ac:dyDescent="0.3">
      <c r="A3649" t="s">
        <v>2</v>
      </c>
      <c r="C3649">
        <f>VLOOKUP(B3645,[0]!all_data,15)</f>
        <v>1.0439775544825787</v>
      </c>
    </row>
    <row r="3650" spans="1:3" x14ac:dyDescent="0.3">
      <c r="A3650" t="s">
        <v>3</v>
      </c>
      <c r="C3650">
        <f>VLOOKUP(B3645,[0]!all_data,16)</f>
        <v>3.3249782597575328E-2</v>
      </c>
    </row>
    <row r="3651" spans="1:3" x14ac:dyDescent="0.3">
      <c r="A3651" t="s">
        <v>4</v>
      </c>
      <c r="C3651">
        <f>VLOOKUP(B3645,[0]!all_data,17)</f>
        <v>0.28800658300761162</v>
      </c>
    </row>
    <row r="3652" spans="1:3" x14ac:dyDescent="0.3">
      <c r="A3652" t="s">
        <v>5</v>
      </c>
      <c r="C3652">
        <f>VLOOKUP(B3645,[0]!all_data,18)</f>
        <v>2.7446479365237786</v>
      </c>
    </row>
    <row r="3653" spans="1:3" x14ac:dyDescent="0.3">
      <c r="A3653" t="s">
        <v>7</v>
      </c>
      <c r="C3653">
        <f>VLOOKUP(B3645,[0]!all_data,20)</f>
        <v>0.84619073139085543</v>
      </c>
    </row>
    <row r="3654" spans="1:3" x14ac:dyDescent="0.3">
      <c r="A3654" t="s">
        <v>73</v>
      </c>
      <c r="C3654">
        <f>VLOOKUP(B3645,[0]!all_data,21)</f>
        <v>5.0642454438180149</v>
      </c>
    </row>
    <row r="3655" spans="1:3" x14ac:dyDescent="0.3">
      <c r="A3655" t="s">
        <v>77</v>
      </c>
      <c r="C3655">
        <f>VLOOKUP(B3645,[0]!all_data,41)</f>
        <v>0</v>
      </c>
    </row>
    <row r="3656" spans="1:3" x14ac:dyDescent="0.3">
      <c r="A3656" t="s">
        <v>24</v>
      </c>
      <c r="C3656">
        <f>VLOOKUP(B3645,[0]!all_data,23)</f>
        <v>0.56213695321771351</v>
      </c>
    </row>
    <row r="3657" spans="1:3" x14ac:dyDescent="0.3">
      <c r="A3657" t="s">
        <v>25</v>
      </c>
      <c r="C3657">
        <f>VLOOKUP(B3645,[0]!all_data,24)</f>
        <v>0</v>
      </c>
    </row>
    <row r="3658" spans="1:3" x14ac:dyDescent="0.3">
      <c r="A3658" t="s">
        <v>23</v>
      </c>
      <c r="C3658">
        <f>VLOOKUP(B3645,[0]!all_data,25)</f>
        <v>0</v>
      </c>
    </row>
    <row r="3659" spans="1:3" x14ac:dyDescent="0.3">
      <c r="A3659" t="s">
        <v>125</v>
      </c>
      <c r="C3659">
        <f>VLOOKUP(B3645,[0]!all_data,19)</f>
        <v>6.097898996618438E-2</v>
      </c>
    </row>
    <row r="3660" spans="1:3" x14ac:dyDescent="0.3">
      <c r="A3660" t="s">
        <v>108</v>
      </c>
      <c r="C3660">
        <f>VLOOKUP(B3645,[0]!all_data,26)</f>
        <v>0.13429548588106791</v>
      </c>
    </row>
    <row r="3661" spans="1:3" x14ac:dyDescent="0.3">
      <c r="A3661" t="s">
        <v>109</v>
      </c>
      <c r="C3661">
        <f>VLOOKUP(B3645,[0]!all_data,27)</f>
        <v>6.3716298629189344E-3</v>
      </c>
    </row>
    <row r="3662" spans="1:3" x14ac:dyDescent="0.3">
      <c r="A3662" t="s">
        <v>11</v>
      </c>
      <c r="C3662">
        <f>VLOOKUP(B3645,[0]!all_data,28)</f>
        <v>0</v>
      </c>
    </row>
    <row r="3663" spans="1:3" x14ac:dyDescent="0.3">
      <c r="A3663" t="s">
        <v>54</v>
      </c>
      <c r="C3663">
        <f>VLOOKUP(B3645,[0]!all_data,29)</f>
        <v>0.23800013314692764</v>
      </c>
    </row>
    <row r="3664" spans="1:3" x14ac:dyDescent="0.3">
      <c r="A3664" t="s">
        <v>55</v>
      </c>
      <c r="C3664">
        <f>VLOOKUP(B3645,[0]!all_data,30)</f>
        <v>1.0529640939243973E-3</v>
      </c>
    </row>
    <row r="3665" spans="1:3" x14ac:dyDescent="0.3">
      <c r="A3665" t="s">
        <v>67</v>
      </c>
      <c r="C3665">
        <f>VLOOKUP(B3645,[0]!all_data,33)</f>
        <v>0</v>
      </c>
    </row>
    <row r="3666" spans="1:3" x14ac:dyDescent="0.3">
      <c r="A3666" t="s">
        <v>16</v>
      </c>
      <c r="C3666">
        <f>VLOOKUP(B3645,[0]!all_data,37)</f>
        <v>0</v>
      </c>
    </row>
    <row r="3667" spans="1:3" x14ac:dyDescent="0.3">
      <c r="A3667" t="s">
        <v>17</v>
      </c>
      <c r="C3667">
        <f>VLOOKUP(B3645,[0]!all_data,38)</f>
        <v>0</v>
      </c>
    </row>
    <row r="3668" spans="1:3" x14ac:dyDescent="0.3">
      <c r="A3668" t="s">
        <v>18</v>
      </c>
      <c r="C3668">
        <f>VLOOKUP(B3645,[0]!all_data,39)</f>
        <v>0</v>
      </c>
    </row>
    <row r="3669" spans="1:3" x14ac:dyDescent="0.3">
      <c r="A3669" t="s">
        <v>21</v>
      </c>
      <c r="B3669">
        <f>B3645+1</f>
        <v>153</v>
      </c>
      <c r="C3669" t="str">
        <f>CONCATENATE(VLOOKUP(B3669,[0]!all_data,2),"_",VLOOKUP(B3669,[0]!all_data,3),"_",VLOOKUP(B3669,[0]!all_data,4))</f>
        <v>A10_13_310886</v>
      </c>
    </row>
    <row r="3670" spans="1:3" x14ac:dyDescent="0.3">
      <c r="A3670" t="s">
        <v>22</v>
      </c>
    </row>
    <row r="3671" spans="1:3" x14ac:dyDescent="0.3">
      <c r="A3671" t="s">
        <v>0</v>
      </c>
      <c r="C3671">
        <f>VLOOKUP(B3669,[0]!all_data,13)</f>
        <v>7.28</v>
      </c>
    </row>
    <row r="3672" spans="1:3" x14ac:dyDescent="0.3">
      <c r="A3672" t="s">
        <v>57</v>
      </c>
      <c r="C3672">
        <f>VLOOKUP(B3669,[0]!all_data,14)</f>
        <v>10</v>
      </c>
    </row>
    <row r="3673" spans="1:3" x14ac:dyDescent="0.3">
      <c r="A3673" t="s">
        <v>2</v>
      </c>
      <c r="C3673">
        <f>VLOOKUP(B3669,[0]!all_data,15)</f>
        <v>0.91348036017225631</v>
      </c>
    </row>
    <row r="3674" spans="1:3" x14ac:dyDescent="0.3">
      <c r="A3674" t="s">
        <v>3</v>
      </c>
      <c r="C3674">
        <f>VLOOKUP(B3669,[0]!all_data,16)</f>
        <v>3.3249782597575328E-2</v>
      </c>
    </row>
    <row r="3675" spans="1:3" x14ac:dyDescent="0.3">
      <c r="A3675" t="s">
        <v>4</v>
      </c>
      <c r="C3675">
        <f>VLOOKUP(B3669,[0]!all_data,17)</f>
        <v>0.25509154494959885</v>
      </c>
    </row>
    <row r="3676" spans="1:3" x14ac:dyDescent="0.3">
      <c r="A3676" t="s">
        <v>5</v>
      </c>
      <c r="C3676">
        <f>VLOOKUP(B3669,[0]!all_data,18)</f>
        <v>2.6198912121363338</v>
      </c>
    </row>
    <row r="3677" spans="1:3" x14ac:dyDescent="0.3">
      <c r="A3677" t="s">
        <v>7</v>
      </c>
      <c r="C3677">
        <f>VLOOKUP(B3669,[0]!all_data,20)</f>
        <v>0.84619073139085543</v>
      </c>
    </row>
    <row r="3678" spans="1:3" x14ac:dyDescent="0.3">
      <c r="A3678" t="s">
        <v>73</v>
      </c>
      <c r="C3678">
        <f>VLOOKUP(B3669,[0]!all_data,21)</f>
        <v>4.8675757178444998</v>
      </c>
    </row>
    <row r="3679" spans="1:3" x14ac:dyDescent="0.3">
      <c r="A3679" t="s">
        <v>77</v>
      </c>
      <c r="C3679">
        <f>VLOOKUP(B3669,[0]!all_data,41)</f>
        <v>0</v>
      </c>
    </row>
    <row r="3680" spans="1:3" x14ac:dyDescent="0.3">
      <c r="A3680" t="s">
        <v>24</v>
      </c>
      <c r="C3680">
        <f>VLOOKUP(B3669,[0]!all_data,23)</f>
        <v>0.4372176302804438</v>
      </c>
    </row>
    <row r="3681" spans="1:3" x14ac:dyDescent="0.3">
      <c r="A3681" t="s">
        <v>25</v>
      </c>
      <c r="C3681">
        <f>VLOOKUP(B3669,[0]!all_data,24)</f>
        <v>0</v>
      </c>
    </row>
    <row r="3682" spans="1:3" x14ac:dyDescent="0.3">
      <c r="A3682" t="s">
        <v>23</v>
      </c>
      <c r="C3682">
        <f>VLOOKUP(B3669,[0]!all_data,25)</f>
        <v>0</v>
      </c>
    </row>
    <row r="3683" spans="1:3" x14ac:dyDescent="0.3">
      <c r="A3683" t="s">
        <v>125</v>
      </c>
      <c r="C3683">
        <f>VLOOKUP(B3669,[0]!all_data,19)</f>
        <v>6.097898996618438E-2</v>
      </c>
    </row>
    <row r="3684" spans="1:3" x14ac:dyDescent="0.3">
      <c r="A3684" t="s">
        <v>108</v>
      </c>
      <c r="C3684">
        <f>VLOOKUP(B3669,[0]!all_data,26)</f>
        <v>0.19696671262556628</v>
      </c>
    </row>
    <row r="3685" spans="1:3" x14ac:dyDescent="0.3">
      <c r="A3685" t="s">
        <v>109</v>
      </c>
      <c r="C3685">
        <f>VLOOKUP(B3669,[0]!all_data,27)</f>
        <v>7.8280024030146916E-3</v>
      </c>
    </row>
    <row r="3686" spans="1:3" x14ac:dyDescent="0.3">
      <c r="A3686" t="s">
        <v>11</v>
      </c>
      <c r="C3686">
        <f>VLOOKUP(B3669,[0]!all_data,28)</f>
        <v>0</v>
      </c>
    </row>
    <row r="3687" spans="1:3" x14ac:dyDescent="0.3">
      <c r="A3687" t="s">
        <v>54</v>
      </c>
      <c r="C3687">
        <f>VLOOKUP(B3669,[0]!all_data,29)</f>
        <v>0.23134278676519537</v>
      </c>
    </row>
    <row r="3688" spans="1:3" x14ac:dyDescent="0.3">
      <c r="A3688" t="s">
        <v>55</v>
      </c>
      <c r="C3688">
        <f>VLOOKUP(B3669,[0]!all_data,30)</f>
        <v>6.3177845635463826E-4</v>
      </c>
    </row>
    <row r="3689" spans="1:3" x14ac:dyDescent="0.3">
      <c r="A3689" t="s">
        <v>67</v>
      </c>
      <c r="C3689">
        <f>VLOOKUP(B3669,[0]!all_data,33)</f>
        <v>0</v>
      </c>
    </row>
    <row r="3690" spans="1:3" x14ac:dyDescent="0.3">
      <c r="A3690" t="s">
        <v>16</v>
      </c>
      <c r="C3690">
        <f>VLOOKUP(B3669,[0]!all_data,37)</f>
        <v>0</v>
      </c>
    </row>
    <row r="3691" spans="1:3" x14ac:dyDescent="0.3">
      <c r="A3691" t="s">
        <v>17</v>
      </c>
      <c r="C3691">
        <f>VLOOKUP(B3669,[0]!all_data,38)</f>
        <v>0</v>
      </c>
    </row>
    <row r="3692" spans="1:3" x14ac:dyDescent="0.3">
      <c r="A3692" t="s">
        <v>18</v>
      </c>
      <c r="C3692">
        <f>VLOOKUP(B3669,[0]!all_data,39)</f>
        <v>0</v>
      </c>
    </row>
    <row r="3693" spans="1:3" x14ac:dyDescent="0.3">
      <c r="A3693" t="s">
        <v>21</v>
      </c>
      <c r="B3693">
        <f>B3669+1</f>
        <v>154</v>
      </c>
      <c r="C3693" t="str">
        <f>CONCATENATE(VLOOKUP(B3693,[0]!all_data,2),"_",VLOOKUP(B3693,[0]!all_data,3),"_",VLOOKUP(B3693,[0]!all_data,4))</f>
        <v>A10_14_310886</v>
      </c>
    </row>
    <row r="3694" spans="1:3" x14ac:dyDescent="0.3">
      <c r="A3694" t="s">
        <v>22</v>
      </c>
    </row>
    <row r="3695" spans="1:3" x14ac:dyDescent="0.3">
      <c r="A3695" t="s">
        <v>0</v>
      </c>
      <c r="C3695">
        <f>VLOOKUP(B3693,[0]!all_data,13)</f>
        <v>7.28</v>
      </c>
    </row>
    <row r="3696" spans="1:3" x14ac:dyDescent="0.3">
      <c r="A3696" t="s">
        <v>57</v>
      </c>
      <c r="C3696">
        <f>VLOOKUP(B3693,[0]!all_data,14)</f>
        <v>10</v>
      </c>
    </row>
    <row r="3697" spans="1:3" x14ac:dyDescent="0.3">
      <c r="A3697" t="s">
        <v>2</v>
      </c>
      <c r="C3697">
        <f>VLOOKUP(B3693,[0]!all_data,15)</f>
        <v>0.7394841010918265</v>
      </c>
    </row>
    <row r="3698" spans="1:3" x14ac:dyDescent="0.3">
      <c r="A3698" t="s">
        <v>3</v>
      </c>
      <c r="C3698">
        <f>VLOOKUP(B3693,[0]!all_data,16)</f>
        <v>4.8595836104148547E-2</v>
      </c>
    </row>
    <row r="3699" spans="1:3" x14ac:dyDescent="0.3">
      <c r="A3699" t="s">
        <v>4</v>
      </c>
      <c r="C3699">
        <f>VLOOKUP(B3693,[0]!all_data,17)</f>
        <v>0.2262908866488377</v>
      </c>
    </row>
    <row r="3700" spans="1:3" x14ac:dyDescent="0.3">
      <c r="A3700" t="s">
        <v>5</v>
      </c>
      <c r="C3700">
        <f>VLOOKUP(B3693,[0]!all_data,18)</f>
        <v>2.1707670043415339</v>
      </c>
    </row>
    <row r="3701" spans="1:3" x14ac:dyDescent="0.3">
      <c r="A3701" t="s">
        <v>7</v>
      </c>
      <c r="C3701">
        <f>VLOOKUP(B3693,[0]!all_data,20)</f>
        <v>0.73336530053874138</v>
      </c>
    </row>
    <row r="3702" spans="1:3" x14ac:dyDescent="0.3">
      <c r="A3702" t="s">
        <v>73</v>
      </c>
      <c r="C3702">
        <f>VLOOKUP(B3693,[0]!all_data,21)</f>
        <v>4.752851711026616</v>
      </c>
    </row>
    <row r="3703" spans="1:3" x14ac:dyDescent="0.3">
      <c r="A3703" t="s">
        <v>77</v>
      </c>
      <c r="C3703">
        <f>VLOOKUP(B3693,[0]!all_data,41)</f>
        <v>0</v>
      </c>
    </row>
    <row r="3704" spans="1:3" x14ac:dyDescent="0.3">
      <c r="A3704" t="s">
        <v>24</v>
      </c>
      <c r="C3704">
        <f>VLOOKUP(B3693,[0]!all_data,23)</f>
        <v>3.1229830734317416E-2</v>
      </c>
    </row>
    <row r="3705" spans="1:3" x14ac:dyDescent="0.3">
      <c r="A3705" t="s">
        <v>25</v>
      </c>
      <c r="C3705">
        <f>VLOOKUP(B3693,[0]!all_data,24)</f>
        <v>0</v>
      </c>
    </row>
    <row r="3706" spans="1:3" x14ac:dyDescent="0.3">
      <c r="A3706" t="s">
        <v>23</v>
      </c>
      <c r="C3706">
        <f>VLOOKUP(B3693,[0]!all_data,25)</f>
        <v>0</v>
      </c>
    </row>
    <row r="3707" spans="1:3" x14ac:dyDescent="0.3">
      <c r="A3707" t="s">
        <v>125</v>
      </c>
      <c r="C3707">
        <f>VLOOKUP(B3693,[0]!all_data,19)</f>
        <v>5.1000609789899662E-2</v>
      </c>
    </row>
    <row r="3708" spans="1:3" x14ac:dyDescent="0.3">
      <c r="A3708" t="s">
        <v>108</v>
      </c>
      <c r="C3708">
        <f>VLOOKUP(B3693,[0]!all_data,26)</f>
        <v>0.23277884219385106</v>
      </c>
    </row>
    <row r="3709" spans="1:3" x14ac:dyDescent="0.3">
      <c r="A3709" t="s">
        <v>109</v>
      </c>
      <c r="C3709">
        <f>VLOOKUP(B3693,[0]!all_data,27)</f>
        <v>7.4639092679907523E-3</v>
      </c>
    </row>
    <row r="3710" spans="1:3" x14ac:dyDescent="0.3">
      <c r="A3710" t="s">
        <v>11</v>
      </c>
      <c r="C3710">
        <f>VLOOKUP(B3693,[0]!all_data,28)</f>
        <v>0</v>
      </c>
    </row>
    <row r="3711" spans="1:3" x14ac:dyDescent="0.3">
      <c r="A3711" t="s">
        <v>54</v>
      </c>
      <c r="C3711">
        <f>VLOOKUP(B3693,[0]!all_data,29)</f>
        <v>0.2563078356966913</v>
      </c>
    </row>
    <row r="3712" spans="1:3" x14ac:dyDescent="0.3">
      <c r="A3712" t="s">
        <v>55</v>
      </c>
      <c r="C3712">
        <f>VLOOKUP(B3693,[0]!all_data,30)</f>
        <v>9.476676845319574E-4</v>
      </c>
    </row>
    <row r="3713" spans="1:3" x14ac:dyDescent="0.3">
      <c r="A3713" t="s">
        <v>67</v>
      </c>
      <c r="C3713">
        <f>VLOOKUP(B3693,[0]!all_data,33)</f>
        <v>0</v>
      </c>
    </row>
    <row r="3714" spans="1:3" x14ac:dyDescent="0.3">
      <c r="A3714" t="s">
        <v>16</v>
      </c>
      <c r="C3714">
        <f>VLOOKUP(B3693,[0]!all_data,37)</f>
        <v>0</v>
      </c>
    </row>
    <row r="3715" spans="1:3" x14ac:dyDescent="0.3">
      <c r="A3715" t="s">
        <v>17</v>
      </c>
      <c r="C3715">
        <f>VLOOKUP(B3693,[0]!all_data,38)</f>
        <v>0</v>
      </c>
    </row>
    <row r="3716" spans="1:3" x14ac:dyDescent="0.3">
      <c r="A3716" t="s">
        <v>18</v>
      </c>
      <c r="C3716">
        <f>VLOOKUP(B3693,[0]!all_data,39)</f>
        <v>0</v>
      </c>
    </row>
    <row r="3717" spans="1:3" x14ac:dyDescent="0.3">
      <c r="A3717" t="s">
        <v>21</v>
      </c>
      <c r="B3717">
        <f>B3693+1</f>
        <v>155</v>
      </c>
      <c r="C3717" t="str">
        <f>CONCATENATE(VLOOKUP(B3717,[0]!all_data,2),"_",VLOOKUP(B3717,[0]!all_data,3),"_",VLOOKUP(B3717,[0]!all_data,4))</f>
        <v>A10_15_310886</v>
      </c>
    </row>
    <row r="3718" spans="1:3" x14ac:dyDescent="0.3">
      <c r="A3718" t="s">
        <v>22</v>
      </c>
    </row>
    <row r="3719" spans="1:3" x14ac:dyDescent="0.3">
      <c r="A3719" t="s">
        <v>0</v>
      </c>
      <c r="C3719">
        <f>VLOOKUP(B3717,[0]!all_data,13)</f>
        <v>7.43</v>
      </c>
    </row>
    <row r="3720" spans="1:3" x14ac:dyDescent="0.3">
      <c r="A3720" t="s">
        <v>57</v>
      </c>
      <c r="C3720">
        <f>VLOOKUP(B3717,[0]!all_data,14)</f>
        <v>10</v>
      </c>
    </row>
    <row r="3721" spans="1:3" x14ac:dyDescent="0.3">
      <c r="A3721" t="s">
        <v>2</v>
      </c>
      <c r="C3721">
        <f>VLOOKUP(B3717,[0]!all_data,15)</f>
        <v>1.0004784897124712</v>
      </c>
    </row>
    <row r="3722" spans="1:3" x14ac:dyDescent="0.3">
      <c r="A3722" t="s">
        <v>3</v>
      </c>
      <c r="C3722">
        <f>VLOOKUP(B3717,[0]!all_data,16)</f>
        <v>8.4403294286152744E-2</v>
      </c>
    </row>
    <row r="3723" spans="1:3" x14ac:dyDescent="0.3">
      <c r="A3723" t="s">
        <v>4</v>
      </c>
      <c r="C3723">
        <f>VLOOKUP(B3717,[0]!all_data,17)</f>
        <v>0.32915038058012758</v>
      </c>
    </row>
    <row r="3724" spans="1:3" x14ac:dyDescent="0.3">
      <c r="A3724" t="s">
        <v>5</v>
      </c>
      <c r="C3724">
        <f>VLOOKUP(B3717,[0]!all_data,18)</f>
        <v>1.921253555566645</v>
      </c>
    </row>
    <row r="3725" spans="1:3" x14ac:dyDescent="0.3">
      <c r="A3725" t="s">
        <v>7</v>
      </c>
      <c r="C3725">
        <f>VLOOKUP(B3717,[0]!all_data,20)</f>
        <v>0.81798437367782695</v>
      </c>
    </row>
    <row r="3726" spans="1:3" x14ac:dyDescent="0.3">
      <c r="A3726" t="s">
        <v>73</v>
      </c>
      <c r="C3726">
        <f>VLOOKUP(B3717,[0]!all_data,21)</f>
        <v>4.7200734233643633</v>
      </c>
    </row>
    <row r="3727" spans="1:3" x14ac:dyDescent="0.3">
      <c r="A3727" t="s">
        <v>77</v>
      </c>
      <c r="C3727">
        <f>VLOOKUP(B3717,[0]!all_data,41)</f>
        <v>0</v>
      </c>
    </row>
    <row r="3728" spans="1:3" x14ac:dyDescent="0.3">
      <c r="A3728" t="s">
        <v>24</v>
      </c>
      <c r="C3728">
        <f>VLOOKUP(B3717,[0]!all_data,23)</f>
        <v>6.2459661468634832E-2</v>
      </c>
    </row>
    <row r="3729" spans="1:3" x14ac:dyDescent="0.3">
      <c r="A3729" t="s">
        <v>25</v>
      </c>
      <c r="C3729">
        <f>VLOOKUP(B3717,[0]!all_data,24)</f>
        <v>0</v>
      </c>
    </row>
    <row r="3730" spans="1:3" x14ac:dyDescent="0.3">
      <c r="A3730" t="s">
        <v>23</v>
      </c>
      <c r="C3730">
        <f>VLOOKUP(B3717,[0]!all_data,25)</f>
        <v>0</v>
      </c>
    </row>
    <row r="3731" spans="1:3" x14ac:dyDescent="0.3">
      <c r="A3731" t="s">
        <v>125</v>
      </c>
      <c r="C3731">
        <f>VLOOKUP(B3717,[0]!all_data,19)</f>
        <v>7.7609623593325558E-2</v>
      </c>
    </row>
    <row r="3732" spans="1:3" x14ac:dyDescent="0.3">
      <c r="A3732" t="s">
        <v>108</v>
      </c>
      <c r="C3732">
        <f>VLOOKUP(B3717,[0]!all_data,26)</f>
        <v>0.21487277740970867</v>
      </c>
    </row>
    <row r="3733" spans="1:3" x14ac:dyDescent="0.3">
      <c r="A3733" t="s">
        <v>109</v>
      </c>
      <c r="C3733">
        <f>VLOOKUP(B3717,[0]!all_data,27)</f>
        <v>7.4639092679907523E-3</v>
      </c>
    </row>
    <row r="3734" spans="1:3" x14ac:dyDescent="0.3">
      <c r="A3734" t="s">
        <v>11</v>
      </c>
      <c r="C3734">
        <f>VLOOKUP(B3717,[0]!all_data,28)</f>
        <v>0</v>
      </c>
    </row>
    <row r="3735" spans="1:3" x14ac:dyDescent="0.3">
      <c r="A3735" t="s">
        <v>54</v>
      </c>
      <c r="C3735">
        <f>VLOOKUP(B3717,[0]!all_data,29)</f>
        <v>0.28460155781905333</v>
      </c>
    </row>
    <row r="3736" spans="1:3" x14ac:dyDescent="0.3">
      <c r="A3736" t="s">
        <v>55</v>
      </c>
      <c r="C3736">
        <f>VLOOKUP(B3717,[0]!all_data,30)</f>
        <v>1.0529640939243973E-3</v>
      </c>
    </row>
    <row r="3737" spans="1:3" x14ac:dyDescent="0.3">
      <c r="A3737" t="s">
        <v>67</v>
      </c>
      <c r="C3737">
        <f>VLOOKUP(B3717,[0]!all_data,33)</f>
        <v>0</v>
      </c>
    </row>
    <row r="3738" spans="1:3" x14ac:dyDescent="0.3">
      <c r="A3738" t="s">
        <v>16</v>
      </c>
      <c r="C3738">
        <f>VLOOKUP(B3717,[0]!all_data,37)</f>
        <v>0</v>
      </c>
    </row>
    <row r="3739" spans="1:3" x14ac:dyDescent="0.3">
      <c r="A3739" t="s">
        <v>17</v>
      </c>
      <c r="C3739">
        <f>VLOOKUP(B3717,[0]!all_data,38)</f>
        <v>0</v>
      </c>
    </row>
    <row r="3740" spans="1:3" x14ac:dyDescent="0.3">
      <c r="A3740" t="s">
        <v>18</v>
      </c>
      <c r="C3740">
        <f>VLOOKUP(B3717,[0]!all_data,39)</f>
        <v>0</v>
      </c>
    </row>
    <row r="3741" spans="1:3" x14ac:dyDescent="0.3">
      <c r="A3741" t="s">
        <v>21</v>
      </c>
      <c r="B3741">
        <f>B3717+1</f>
        <v>156</v>
      </c>
      <c r="C3741" t="str">
        <f>CONCATENATE(VLOOKUP(B3741,[0]!all_data,2),"_",VLOOKUP(B3741,[0]!all_data,3),"_",VLOOKUP(B3741,[0]!all_data,4))</f>
        <v>A11_1_310749</v>
      </c>
    </row>
    <row r="3742" spans="1:3" x14ac:dyDescent="0.3">
      <c r="A3742" t="s">
        <v>22</v>
      </c>
    </row>
    <row r="3743" spans="1:3" x14ac:dyDescent="0.3">
      <c r="A3743" t="s">
        <v>0</v>
      </c>
      <c r="C3743">
        <f>VLOOKUP(B3741,[0]!all_data,13)</f>
        <v>6.98</v>
      </c>
    </row>
    <row r="3744" spans="1:3" x14ac:dyDescent="0.3">
      <c r="A3744" t="s">
        <v>57</v>
      </c>
      <c r="C3744">
        <f>VLOOKUP(B3741,[0]!all_data,14)</f>
        <v>10</v>
      </c>
    </row>
    <row r="3745" spans="1:3" x14ac:dyDescent="0.3">
      <c r="A3745" t="s">
        <v>2</v>
      </c>
      <c r="C3745">
        <f>VLOOKUP(B3741,[0]!all_data,15)</f>
        <v>0.78298316586193395</v>
      </c>
    </row>
    <row r="3746" spans="1:3" x14ac:dyDescent="0.3">
      <c r="A3746" t="s">
        <v>3</v>
      </c>
      <c r="C3746">
        <f>VLOOKUP(B3741,[0]!all_data,16)</f>
        <v>0.13299913039030131</v>
      </c>
    </row>
    <row r="3747" spans="1:3" x14ac:dyDescent="0.3">
      <c r="A3747" t="s">
        <v>4</v>
      </c>
      <c r="C3747">
        <f>VLOOKUP(B3741,[0]!all_data,17)</f>
        <v>0.34560789960913396</v>
      </c>
    </row>
    <row r="3748" spans="1:3" x14ac:dyDescent="0.3">
      <c r="A3748" t="s">
        <v>5</v>
      </c>
      <c r="C3748">
        <f>VLOOKUP(B3741,[0]!all_data,18)</f>
        <v>3.2436748340735564</v>
      </c>
    </row>
    <row r="3749" spans="1:3" x14ac:dyDescent="0.3">
      <c r="A3749" t="s">
        <v>7</v>
      </c>
      <c r="C3749">
        <f>VLOOKUP(B3741,[0]!all_data,20)</f>
        <v>1.156460666234169</v>
      </c>
    </row>
    <row r="3750" spans="1:3" x14ac:dyDescent="0.3">
      <c r="A3750" t="s">
        <v>73</v>
      </c>
      <c r="C3750">
        <f>VLOOKUP(B3741,[0]!all_data,21)</f>
        <v>6.5392683886193783</v>
      </c>
    </row>
    <row r="3751" spans="1:3" x14ac:dyDescent="0.3">
      <c r="A3751" t="s">
        <v>77</v>
      </c>
      <c r="C3751">
        <f>VLOOKUP(B3741,[0]!all_data,41)</f>
        <v>0</v>
      </c>
    </row>
    <row r="3752" spans="1:3" x14ac:dyDescent="0.3">
      <c r="A3752" t="s">
        <v>24</v>
      </c>
      <c r="C3752">
        <f>VLOOKUP(B3741,[0]!all_data,23)</f>
        <v>0.85361537340467608</v>
      </c>
    </row>
    <row r="3753" spans="1:3" x14ac:dyDescent="0.3">
      <c r="A3753" t="s">
        <v>25</v>
      </c>
      <c r="C3753">
        <f>VLOOKUP(B3741,[0]!all_data,24)</f>
        <v>0</v>
      </c>
    </row>
    <row r="3754" spans="1:3" x14ac:dyDescent="0.3">
      <c r="A3754" t="s">
        <v>23</v>
      </c>
      <c r="C3754">
        <f>VLOOKUP(B3741,[0]!all_data,25)</f>
        <v>0</v>
      </c>
    </row>
    <row r="3755" spans="1:3" x14ac:dyDescent="0.3">
      <c r="A3755" t="s">
        <v>125</v>
      </c>
      <c r="C3755">
        <f>VLOOKUP(B3741,[0]!all_data,19)</f>
        <v>0.16076279172903152</v>
      </c>
    </row>
    <row r="3756" spans="1:3" x14ac:dyDescent="0.3">
      <c r="A3756" t="s">
        <v>108</v>
      </c>
      <c r="C3756">
        <f>VLOOKUP(B3741,[0]!all_data,26)</f>
        <v>0.51927587874012926</v>
      </c>
    </row>
    <row r="3757" spans="1:3" x14ac:dyDescent="0.3">
      <c r="A3757" t="s">
        <v>109</v>
      </c>
      <c r="C3757">
        <f>VLOOKUP(B3741,[0]!all_data,27)</f>
        <v>1.1650980320766053E-2</v>
      </c>
    </row>
    <row r="3758" spans="1:3" x14ac:dyDescent="0.3">
      <c r="A3758" t="s">
        <v>11</v>
      </c>
      <c r="C3758">
        <f>VLOOKUP(B3741,[0]!all_data,28)</f>
        <v>0</v>
      </c>
    </row>
    <row r="3759" spans="1:3" x14ac:dyDescent="0.3">
      <c r="A3759" t="s">
        <v>54</v>
      </c>
      <c r="C3759">
        <f>VLOOKUP(B3741,[0]!all_data,29)</f>
        <v>0.21969243059716395</v>
      </c>
    </row>
    <row r="3760" spans="1:3" x14ac:dyDescent="0.3">
      <c r="A3760" t="s">
        <v>55</v>
      </c>
      <c r="C3760">
        <f>VLOOKUP(B3741,[0]!all_data,30)</f>
        <v>9.476676845319574E-4</v>
      </c>
    </row>
    <row r="3761" spans="1:3" x14ac:dyDescent="0.3">
      <c r="A3761" t="s">
        <v>67</v>
      </c>
      <c r="C3761">
        <f>VLOOKUP(B3741,[0]!all_data,33)</f>
        <v>0</v>
      </c>
    </row>
    <row r="3762" spans="1:3" x14ac:dyDescent="0.3">
      <c r="A3762" t="s">
        <v>16</v>
      </c>
      <c r="C3762">
        <f>VLOOKUP(B3741,[0]!all_data,37)</f>
        <v>0</v>
      </c>
    </row>
    <row r="3763" spans="1:3" x14ac:dyDescent="0.3">
      <c r="A3763" t="s">
        <v>17</v>
      </c>
      <c r="C3763">
        <f>VLOOKUP(B3741,[0]!all_data,38)</f>
        <v>0</v>
      </c>
    </row>
    <row r="3764" spans="1:3" x14ac:dyDescent="0.3">
      <c r="A3764" t="s">
        <v>18</v>
      </c>
      <c r="C3764">
        <f>VLOOKUP(B3741,[0]!all_data,39)</f>
        <v>0</v>
      </c>
    </row>
    <row r="3765" spans="1:3" x14ac:dyDescent="0.3">
      <c r="A3765" t="s">
        <v>21</v>
      </c>
      <c r="B3765">
        <f>B3741+1</f>
        <v>157</v>
      </c>
      <c r="C3765" t="str">
        <f>CONCATENATE(VLOOKUP(B3765,[0]!all_data,2),"_",VLOOKUP(B3765,[0]!all_data,3),"_",VLOOKUP(B3765,[0]!all_data,4))</f>
        <v>A11_2_310749</v>
      </c>
    </row>
    <row r="3766" spans="1:3" x14ac:dyDescent="0.3">
      <c r="A3766" t="s">
        <v>22</v>
      </c>
    </row>
    <row r="3767" spans="1:3" x14ac:dyDescent="0.3">
      <c r="A3767" t="s">
        <v>0</v>
      </c>
      <c r="C3767">
        <f>VLOOKUP(B3765,[0]!all_data,13)</f>
        <v>6.98</v>
      </c>
    </row>
    <row r="3768" spans="1:3" x14ac:dyDescent="0.3">
      <c r="A3768" t="s">
        <v>57</v>
      </c>
      <c r="C3768">
        <f>VLOOKUP(B3765,[0]!all_data,14)</f>
        <v>10</v>
      </c>
    </row>
    <row r="3769" spans="1:3" x14ac:dyDescent="0.3">
      <c r="A3769" t="s">
        <v>2</v>
      </c>
      <c r="C3769">
        <f>VLOOKUP(B3765,[0]!all_data,15)</f>
        <v>0.69598503632171904</v>
      </c>
    </row>
    <row r="3770" spans="1:3" x14ac:dyDescent="0.3">
      <c r="A3770" t="s">
        <v>3</v>
      </c>
      <c r="C3770">
        <f>VLOOKUP(B3765,[0]!all_data,16)</f>
        <v>0.40922809350861938</v>
      </c>
    </row>
    <row r="3771" spans="1:3" x14ac:dyDescent="0.3">
      <c r="A3771" t="s">
        <v>4</v>
      </c>
      <c r="C3771">
        <f>VLOOKUP(B3765,[0]!all_data,17)</f>
        <v>0.43200987451141742</v>
      </c>
    </row>
    <row r="3772" spans="1:3" x14ac:dyDescent="0.3">
      <c r="A3772" t="s">
        <v>5</v>
      </c>
      <c r="C3772">
        <f>VLOOKUP(B3765,[0]!all_data,18)</f>
        <v>2.9941613852986673</v>
      </c>
    </row>
    <row r="3773" spans="1:3" x14ac:dyDescent="0.3">
      <c r="A3773" t="s">
        <v>7</v>
      </c>
      <c r="C3773">
        <f>VLOOKUP(B3765,[0]!all_data,20)</f>
        <v>0.78977801596479835</v>
      </c>
    </row>
    <row r="3774" spans="1:3" x14ac:dyDescent="0.3">
      <c r="A3774" t="s">
        <v>73</v>
      </c>
      <c r="C3774">
        <f>VLOOKUP(B3765,[0]!all_data,21)</f>
        <v>6.3262095188147374</v>
      </c>
    </row>
    <row r="3775" spans="1:3" x14ac:dyDescent="0.3">
      <c r="A3775" t="s">
        <v>77</v>
      </c>
      <c r="C3775">
        <f>VLOOKUP(B3765,[0]!all_data,41)</f>
        <v>0</v>
      </c>
    </row>
    <row r="3776" spans="1:3" x14ac:dyDescent="0.3">
      <c r="A3776" t="s">
        <v>24</v>
      </c>
      <c r="C3776">
        <f>VLOOKUP(B3765,[0]!all_data,23)</f>
        <v>0.88484520413899348</v>
      </c>
    </row>
    <row r="3777" spans="1:3" x14ac:dyDescent="0.3">
      <c r="A3777" t="s">
        <v>25</v>
      </c>
      <c r="C3777">
        <f>VLOOKUP(B3765,[0]!all_data,24)</f>
        <v>0</v>
      </c>
    </row>
    <row r="3778" spans="1:3" x14ac:dyDescent="0.3">
      <c r="A3778" t="s">
        <v>23</v>
      </c>
      <c r="C3778">
        <f>VLOOKUP(B3765,[0]!all_data,25)</f>
        <v>0</v>
      </c>
    </row>
    <row r="3779" spans="1:3" x14ac:dyDescent="0.3">
      <c r="A3779" t="s">
        <v>125</v>
      </c>
      <c r="C3779">
        <f>VLOOKUP(B3765,[0]!all_data,19)</f>
        <v>0.29380786074616105</v>
      </c>
    </row>
    <row r="3780" spans="1:3" x14ac:dyDescent="0.3">
      <c r="A3780" t="s">
        <v>108</v>
      </c>
      <c r="C3780">
        <f>VLOOKUP(B3765,[0]!all_data,26)</f>
        <v>0.2542661199348219</v>
      </c>
    </row>
    <row r="3781" spans="1:3" x14ac:dyDescent="0.3">
      <c r="A3781" t="s">
        <v>109</v>
      </c>
      <c r="C3781">
        <f>VLOOKUP(B3765,[0]!all_data,27)</f>
        <v>6.007536727894996E-3</v>
      </c>
    </row>
    <row r="3782" spans="1:3" x14ac:dyDescent="0.3">
      <c r="A3782" t="s">
        <v>11</v>
      </c>
      <c r="C3782">
        <f>VLOOKUP(B3765,[0]!all_data,28)</f>
        <v>0</v>
      </c>
    </row>
    <row r="3783" spans="1:3" x14ac:dyDescent="0.3">
      <c r="A3783" t="s">
        <v>54</v>
      </c>
      <c r="C3783">
        <f>VLOOKUP(B3765,[0]!all_data,29)</f>
        <v>0.22801411357432924</v>
      </c>
    </row>
    <row r="3784" spans="1:3" x14ac:dyDescent="0.3">
      <c r="A3784" t="s">
        <v>55</v>
      </c>
      <c r="C3784">
        <f>VLOOKUP(B3765,[0]!all_data,30)</f>
        <v>9.476676845319574E-4</v>
      </c>
    </row>
    <row r="3785" spans="1:3" x14ac:dyDescent="0.3">
      <c r="A3785" t="s">
        <v>67</v>
      </c>
      <c r="C3785">
        <f>VLOOKUP(B3765,[0]!all_data,33)</f>
        <v>0</v>
      </c>
    </row>
    <row r="3786" spans="1:3" x14ac:dyDescent="0.3">
      <c r="A3786" t="s">
        <v>16</v>
      </c>
      <c r="C3786">
        <f>VLOOKUP(B3765,[0]!all_data,37)</f>
        <v>0</v>
      </c>
    </row>
    <row r="3787" spans="1:3" x14ac:dyDescent="0.3">
      <c r="A3787" t="s">
        <v>17</v>
      </c>
      <c r="C3787">
        <f>VLOOKUP(B3765,[0]!all_data,38)</f>
        <v>0</v>
      </c>
    </row>
    <row r="3788" spans="1:3" x14ac:dyDescent="0.3">
      <c r="A3788" t="s">
        <v>18</v>
      </c>
      <c r="C3788">
        <f>VLOOKUP(B3765,[0]!all_data,39)</f>
        <v>0</v>
      </c>
    </row>
    <row r="3789" spans="1:3" x14ac:dyDescent="0.3">
      <c r="A3789" t="s">
        <v>21</v>
      </c>
      <c r="B3789">
        <f>B3765+1</f>
        <v>158</v>
      </c>
      <c r="C3789" t="str">
        <f>CONCATENATE(VLOOKUP(B3789,[0]!all_data,2),"_",VLOOKUP(B3789,[0]!all_data,3),"_",VLOOKUP(B3789,[0]!all_data,4))</f>
        <v>A11_3_310749</v>
      </c>
    </row>
    <row r="3790" spans="1:3" x14ac:dyDescent="0.3">
      <c r="A3790" t="s">
        <v>22</v>
      </c>
    </row>
    <row r="3791" spans="1:3" x14ac:dyDescent="0.3">
      <c r="A3791" t="s">
        <v>0</v>
      </c>
      <c r="C3791">
        <f>VLOOKUP(B3789,[0]!all_data,13)</f>
        <v>7.03</v>
      </c>
    </row>
    <row r="3792" spans="1:3" x14ac:dyDescent="0.3">
      <c r="A3792" t="s">
        <v>57</v>
      </c>
      <c r="C3792">
        <f>VLOOKUP(B3789,[0]!all_data,14)</f>
        <v>10</v>
      </c>
    </row>
    <row r="3793" spans="1:3" x14ac:dyDescent="0.3">
      <c r="A3793" t="s">
        <v>2</v>
      </c>
      <c r="C3793">
        <f>VLOOKUP(B3789,[0]!all_data,15)</f>
        <v>0.69598503632171904</v>
      </c>
    </row>
    <row r="3794" spans="1:3" x14ac:dyDescent="0.3">
      <c r="A3794" t="s">
        <v>3</v>
      </c>
      <c r="C3794">
        <f>VLOOKUP(B3789,[0]!all_data,16)</f>
        <v>1.2788377922144356E-2</v>
      </c>
    </row>
    <row r="3795" spans="1:3" x14ac:dyDescent="0.3">
      <c r="A3795" t="s">
        <v>4</v>
      </c>
      <c r="C3795">
        <f>VLOOKUP(B3789,[0]!all_data,17)</f>
        <v>0.42789549475416583</v>
      </c>
    </row>
    <row r="3796" spans="1:3" x14ac:dyDescent="0.3">
      <c r="A3796" t="s">
        <v>5</v>
      </c>
      <c r="C3796">
        <f>VLOOKUP(B3789,[0]!all_data,18)</f>
        <v>4.6659014920904234</v>
      </c>
    </row>
    <row r="3797" spans="1:3" x14ac:dyDescent="0.3">
      <c r="A3797" t="s">
        <v>7</v>
      </c>
      <c r="C3797">
        <f>VLOOKUP(B3789,[0]!all_data,20)</f>
        <v>0.76157165825176987</v>
      </c>
    </row>
    <row r="3798" spans="1:3" x14ac:dyDescent="0.3">
      <c r="A3798" t="s">
        <v>73</v>
      </c>
      <c r="C3798">
        <f>VLOOKUP(B3789,[0]!all_data,21)</f>
        <v>8.5223547921856557</v>
      </c>
    </row>
    <row r="3799" spans="1:3" x14ac:dyDescent="0.3">
      <c r="A3799" t="s">
        <v>77</v>
      </c>
      <c r="C3799">
        <f>VLOOKUP(B3789,[0]!all_data,41)</f>
        <v>0</v>
      </c>
    </row>
    <row r="3800" spans="1:3" x14ac:dyDescent="0.3">
      <c r="A3800" t="s">
        <v>24</v>
      </c>
      <c r="C3800">
        <f>VLOOKUP(B3789,[0]!all_data,23)</f>
        <v>1.1450937935916385</v>
      </c>
    </row>
    <row r="3801" spans="1:3" x14ac:dyDescent="0.3">
      <c r="A3801" t="s">
        <v>25</v>
      </c>
      <c r="C3801">
        <f>VLOOKUP(B3789,[0]!all_data,24)</f>
        <v>0</v>
      </c>
    </row>
    <row r="3802" spans="1:3" x14ac:dyDescent="0.3">
      <c r="A3802" t="s">
        <v>23</v>
      </c>
      <c r="C3802">
        <f>VLOOKUP(B3789,[0]!all_data,25)</f>
        <v>0</v>
      </c>
    </row>
    <row r="3803" spans="1:3" x14ac:dyDescent="0.3">
      <c r="A3803" t="s">
        <v>125</v>
      </c>
      <c r="C3803">
        <f>VLOOKUP(B3789,[0]!all_data,19)</f>
        <v>1.7739342535617271E-2</v>
      </c>
    </row>
    <row r="3804" spans="1:3" x14ac:dyDescent="0.3">
      <c r="A3804" t="s">
        <v>108</v>
      </c>
      <c r="C3804">
        <f>VLOOKUP(B3789,[0]!all_data,26)</f>
        <v>0.18443246727666662</v>
      </c>
    </row>
    <row r="3805" spans="1:3" x14ac:dyDescent="0.3">
      <c r="A3805" t="s">
        <v>109</v>
      </c>
      <c r="C3805">
        <f>VLOOKUP(B3789,[0]!all_data,27)</f>
        <v>1.1650980320766053E-2</v>
      </c>
    </row>
    <row r="3806" spans="1:3" x14ac:dyDescent="0.3">
      <c r="A3806" t="s">
        <v>11</v>
      </c>
      <c r="C3806">
        <f>VLOOKUP(B3789,[0]!all_data,28)</f>
        <v>0</v>
      </c>
    </row>
    <row r="3807" spans="1:3" x14ac:dyDescent="0.3">
      <c r="A3807" t="s">
        <v>54</v>
      </c>
      <c r="C3807">
        <f>VLOOKUP(B3789,[0]!all_data,29)</f>
        <v>0.18807003528393582</v>
      </c>
    </row>
    <row r="3808" spans="1:3" x14ac:dyDescent="0.3">
      <c r="A3808" t="s">
        <v>55</v>
      </c>
      <c r="C3808">
        <f>VLOOKUP(B3789,[0]!all_data,30)</f>
        <v>8.4237127513951779E-4</v>
      </c>
    </row>
    <row r="3809" spans="1:3" x14ac:dyDescent="0.3">
      <c r="A3809" t="s">
        <v>67</v>
      </c>
      <c r="C3809">
        <f>VLOOKUP(B3789,[0]!all_data,33)</f>
        <v>0</v>
      </c>
    </row>
    <row r="3810" spans="1:3" x14ac:dyDescent="0.3">
      <c r="A3810" t="s">
        <v>16</v>
      </c>
      <c r="C3810">
        <f>VLOOKUP(B3789,[0]!all_data,37)</f>
        <v>0</v>
      </c>
    </row>
    <row r="3811" spans="1:3" x14ac:dyDescent="0.3">
      <c r="A3811" t="s">
        <v>17</v>
      </c>
      <c r="C3811">
        <f>VLOOKUP(B3789,[0]!all_data,38)</f>
        <v>0</v>
      </c>
    </row>
    <row r="3812" spans="1:3" x14ac:dyDescent="0.3">
      <c r="A3812" t="s">
        <v>18</v>
      </c>
      <c r="C3812">
        <f>VLOOKUP(B3789,[0]!all_data,39)</f>
        <v>0</v>
      </c>
    </row>
    <row r="3813" spans="1:3" x14ac:dyDescent="0.3">
      <c r="A3813" t="s">
        <v>21</v>
      </c>
      <c r="B3813">
        <f>B3789+1</f>
        <v>159</v>
      </c>
      <c r="C3813" t="str">
        <f>CONCATENATE(VLOOKUP(B3813,[0]!all_data,2),"_",VLOOKUP(B3813,[0]!all_data,3),"_",VLOOKUP(B3813,[0]!all_data,4))</f>
        <v>A11_4_310749</v>
      </c>
    </row>
    <row r="3814" spans="1:3" x14ac:dyDescent="0.3">
      <c r="A3814" t="s">
        <v>22</v>
      </c>
    </row>
    <row r="3815" spans="1:3" x14ac:dyDescent="0.3">
      <c r="A3815" t="s">
        <v>0</v>
      </c>
      <c r="C3815">
        <f>VLOOKUP(B3813,[0]!all_data,13)</f>
        <v>7.03</v>
      </c>
    </row>
    <row r="3816" spans="1:3" x14ac:dyDescent="0.3">
      <c r="A3816" t="s">
        <v>57</v>
      </c>
      <c r="C3816">
        <f>VLOOKUP(B3813,[0]!all_data,14)</f>
        <v>10</v>
      </c>
    </row>
    <row r="3817" spans="1:3" x14ac:dyDescent="0.3">
      <c r="A3817" t="s">
        <v>2</v>
      </c>
      <c r="C3817">
        <f>VLOOKUP(B3813,[0]!all_data,15)</f>
        <v>0.86998129540214886</v>
      </c>
    </row>
    <row r="3818" spans="1:3" x14ac:dyDescent="0.3">
      <c r="A3818" t="s">
        <v>3</v>
      </c>
      <c r="C3818">
        <f>VLOOKUP(B3813,[0]!all_data,16)</f>
        <v>1.5346053506573226E-2</v>
      </c>
    </row>
    <row r="3819" spans="1:3" x14ac:dyDescent="0.3">
      <c r="A3819" t="s">
        <v>4</v>
      </c>
      <c r="C3819">
        <f>VLOOKUP(B3813,[0]!all_data,17)</f>
        <v>0.37852293766714668</v>
      </c>
    </row>
    <row r="3820" spans="1:3" x14ac:dyDescent="0.3">
      <c r="A3820" t="s">
        <v>5</v>
      </c>
      <c r="C3820">
        <f>VLOOKUP(B3813,[0]!all_data,18)</f>
        <v>4.0421178701532012</v>
      </c>
    </row>
    <row r="3821" spans="1:3" x14ac:dyDescent="0.3">
      <c r="A3821" t="s">
        <v>7</v>
      </c>
      <c r="C3821">
        <f>VLOOKUP(B3813,[0]!all_data,20)</f>
        <v>0.9026034468169124</v>
      </c>
    </row>
    <row r="3822" spans="1:3" x14ac:dyDescent="0.3">
      <c r="A3822" t="s">
        <v>73</v>
      </c>
      <c r="C3822">
        <f>VLOOKUP(B3813,[0]!all_data,21)</f>
        <v>7.2112232856955556</v>
      </c>
    </row>
    <row r="3823" spans="1:3" x14ac:dyDescent="0.3">
      <c r="A3823" t="s">
        <v>77</v>
      </c>
      <c r="C3823">
        <f>VLOOKUP(B3813,[0]!all_data,41)</f>
        <v>0</v>
      </c>
    </row>
    <row r="3824" spans="1:3" x14ac:dyDescent="0.3">
      <c r="A3824" t="s">
        <v>24</v>
      </c>
      <c r="C3824">
        <f>VLOOKUP(B3813,[0]!all_data,23)</f>
        <v>1.1450937935916385</v>
      </c>
    </row>
    <row r="3825" spans="1:3" x14ac:dyDescent="0.3">
      <c r="A3825" t="s">
        <v>25</v>
      </c>
      <c r="C3825">
        <f>VLOOKUP(B3813,[0]!all_data,24)</f>
        <v>0</v>
      </c>
    </row>
    <row r="3826" spans="1:3" x14ac:dyDescent="0.3">
      <c r="A3826" t="s">
        <v>23</v>
      </c>
      <c r="C3826">
        <f>VLOOKUP(B3813,[0]!all_data,25)</f>
        <v>0</v>
      </c>
    </row>
    <row r="3827" spans="1:3" x14ac:dyDescent="0.3">
      <c r="A3827" t="s">
        <v>125</v>
      </c>
      <c r="C3827">
        <f>VLOOKUP(B3813,[0]!all_data,19)</f>
        <v>1.9402405898331389E-2</v>
      </c>
    </row>
    <row r="3828" spans="1:3" x14ac:dyDescent="0.3">
      <c r="A3828" t="s">
        <v>108</v>
      </c>
      <c r="C3828">
        <f>VLOOKUP(B3813,[0]!all_data,26)</f>
        <v>0.22740702275860833</v>
      </c>
    </row>
    <row r="3829" spans="1:3" x14ac:dyDescent="0.3">
      <c r="A3829" t="s">
        <v>109</v>
      </c>
      <c r="C3829">
        <f>VLOOKUP(B3813,[0]!all_data,27)</f>
        <v>1.1104840618230144E-2</v>
      </c>
    </row>
    <row r="3830" spans="1:3" x14ac:dyDescent="0.3">
      <c r="A3830" t="s">
        <v>11</v>
      </c>
      <c r="C3830">
        <f>VLOOKUP(B3813,[0]!all_data,28)</f>
        <v>0</v>
      </c>
    </row>
    <row r="3831" spans="1:3" x14ac:dyDescent="0.3">
      <c r="A3831" t="s">
        <v>54</v>
      </c>
      <c r="C3831">
        <f>VLOOKUP(B3813,[0]!all_data,29)</f>
        <v>0.21303508421543174</v>
      </c>
    </row>
    <row r="3832" spans="1:3" x14ac:dyDescent="0.3">
      <c r="A3832" t="s">
        <v>55</v>
      </c>
      <c r="C3832">
        <f>VLOOKUP(B3813,[0]!all_data,30)</f>
        <v>9.476676845319574E-4</v>
      </c>
    </row>
    <row r="3833" spans="1:3" x14ac:dyDescent="0.3">
      <c r="A3833" t="s">
        <v>67</v>
      </c>
      <c r="C3833">
        <f>VLOOKUP(B3813,[0]!all_data,33)</f>
        <v>0</v>
      </c>
    </row>
    <row r="3834" spans="1:3" x14ac:dyDescent="0.3">
      <c r="A3834" t="s">
        <v>16</v>
      </c>
      <c r="C3834">
        <f>VLOOKUP(B3813,[0]!all_data,37)</f>
        <v>0</v>
      </c>
    </row>
    <row r="3835" spans="1:3" x14ac:dyDescent="0.3">
      <c r="A3835" t="s">
        <v>17</v>
      </c>
      <c r="C3835">
        <f>VLOOKUP(B3813,[0]!all_data,38)</f>
        <v>0</v>
      </c>
    </row>
    <row r="3836" spans="1:3" x14ac:dyDescent="0.3">
      <c r="A3836" t="s">
        <v>18</v>
      </c>
      <c r="C3836">
        <f>VLOOKUP(B3813,[0]!all_data,39)</f>
        <v>0</v>
      </c>
    </row>
    <row r="3837" spans="1:3" x14ac:dyDescent="0.3">
      <c r="A3837" t="s">
        <v>21</v>
      </c>
      <c r="B3837">
        <f>B3813+1</f>
        <v>160</v>
      </c>
      <c r="C3837" t="str">
        <f>CONCATENATE(VLOOKUP(B3837,[0]!all_data,2),"_",VLOOKUP(B3837,[0]!all_data,3),"_",VLOOKUP(B3837,[0]!all_data,4))</f>
        <v>A11_5_310749</v>
      </c>
    </row>
    <row r="3838" spans="1:3" x14ac:dyDescent="0.3">
      <c r="A3838" t="s">
        <v>22</v>
      </c>
    </row>
    <row r="3839" spans="1:3" x14ac:dyDescent="0.3">
      <c r="A3839" t="s">
        <v>0</v>
      </c>
      <c r="C3839">
        <f>VLOOKUP(B3837,[0]!all_data,13)</f>
        <v>6.98</v>
      </c>
    </row>
    <row r="3840" spans="1:3" x14ac:dyDescent="0.3">
      <c r="A3840" t="s">
        <v>57</v>
      </c>
      <c r="C3840">
        <f>VLOOKUP(B3837,[0]!all_data,14)</f>
        <v>10</v>
      </c>
    </row>
    <row r="3841" spans="1:3" x14ac:dyDescent="0.3">
      <c r="A3841" t="s">
        <v>2</v>
      </c>
      <c r="C3841">
        <f>VLOOKUP(B3837,[0]!all_data,15)</f>
        <v>0.91348036017225631</v>
      </c>
    </row>
    <row r="3842" spans="1:3" x14ac:dyDescent="0.3">
      <c r="A3842" t="s">
        <v>3</v>
      </c>
      <c r="C3842">
        <f>VLOOKUP(B3837,[0]!all_data,16)</f>
        <v>3.0692107013146452E-2</v>
      </c>
    </row>
    <row r="3843" spans="1:3" x14ac:dyDescent="0.3">
      <c r="A3843" t="s">
        <v>4</v>
      </c>
      <c r="C3843">
        <f>VLOOKUP(B3837,[0]!all_data,17)</f>
        <v>0.43200987451141742</v>
      </c>
    </row>
    <row r="3844" spans="1:3" x14ac:dyDescent="0.3">
      <c r="A3844" t="s">
        <v>5</v>
      </c>
      <c r="C3844">
        <f>VLOOKUP(B3837,[0]!all_data,18)</f>
        <v>3.9922151803982233</v>
      </c>
    </row>
    <row r="3845" spans="1:3" x14ac:dyDescent="0.3">
      <c r="A3845" t="s">
        <v>7</v>
      </c>
      <c r="C3845">
        <f>VLOOKUP(B3837,[0]!all_data,20)</f>
        <v>1.2410797393732547</v>
      </c>
    </row>
    <row r="3846" spans="1:3" x14ac:dyDescent="0.3">
      <c r="A3846" t="s">
        <v>73</v>
      </c>
      <c r="C3846">
        <f>VLOOKUP(B3837,[0]!all_data,21)</f>
        <v>6.8834404090730299</v>
      </c>
    </row>
    <row r="3847" spans="1:3" x14ac:dyDescent="0.3">
      <c r="A3847" t="s">
        <v>77</v>
      </c>
      <c r="C3847">
        <f>VLOOKUP(B3837,[0]!all_data,41)</f>
        <v>0</v>
      </c>
    </row>
    <row r="3848" spans="1:3" x14ac:dyDescent="0.3">
      <c r="A3848" t="s">
        <v>24</v>
      </c>
      <c r="C3848">
        <f>VLOOKUP(B3837,[0]!all_data,23)</f>
        <v>1.1450937935916385</v>
      </c>
    </row>
    <row r="3849" spans="1:3" x14ac:dyDescent="0.3">
      <c r="A3849" t="s">
        <v>25</v>
      </c>
      <c r="C3849">
        <f>VLOOKUP(B3837,[0]!all_data,24)</f>
        <v>0</v>
      </c>
    </row>
    <row r="3850" spans="1:3" x14ac:dyDescent="0.3">
      <c r="A3850" t="s">
        <v>23</v>
      </c>
      <c r="C3850">
        <f>VLOOKUP(B3837,[0]!all_data,25)</f>
        <v>0</v>
      </c>
    </row>
    <row r="3851" spans="1:3" x14ac:dyDescent="0.3">
      <c r="A3851" t="s">
        <v>125</v>
      </c>
      <c r="C3851">
        <f>VLOOKUP(B3837,[0]!all_data,19)</f>
        <v>4.1022229613614944E-2</v>
      </c>
    </row>
    <row r="3852" spans="1:3" x14ac:dyDescent="0.3">
      <c r="A3852" t="s">
        <v>108</v>
      </c>
      <c r="C3852">
        <f>VLOOKUP(B3837,[0]!all_data,26)</f>
        <v>0.22561641628019408</v>
      </c>
    </row>
    <row r="3853" spans="1:3" x14ac:dyDescent="0.3">
      <c r="A3853" t="s">
        <v>109</v>
      </c>
      <c r="C3853">
        <f>VLOOKUP(B3837,[0]!all_data,27)</f>
        <v>1.4563725400957567E-2</v>
      </c>
    </row>
    <row r="3854" spans="1:3" x14ac:dyDescent="0.3">
      <c r="A3854" t="s">
        <v>11</v>
      </c>
      <c r="C3854">
        <f>VLOOKUP(B3837,[0]!all_data,28)</f>
        <v>0</v>
      </c>
    </row>
    <row r="3855" spans="1:3" x14ac:dyDescent="0.3">
      <c r="A3855" t="s">
        <v>54</v>
      </c>
      <c r="C3855">
        <f>VLOOKUP(B3837,[0]!all_data,29)</f>
        <v>0.24965048931495903</v>
      </c>
    </row>
    <row r="3856" spans="1:3" x14ac:dyDescent="0.3">
      <c r="A3856" t="s">
        <v>55</v>
      </c>
      <c r="C3856">
        <f>VLOOKUP(B3837,[0]!all_data,30)</f>
        <v>1.0529640939243973E-3</v>
      </c>
    </row>
    <row r="3857" spans="1:3" x14ac:dyDescent="0.3">
      <c r="A3857" t="s">
        <v>67</v>
      </c>
      <c r="C3857">
        <f>VLOOKUP(B3837,[0]!all_data,33)</f>
        <v>0</v>
      </c>
    </row>
    <row r="3858" spans="1:3" x14ac:dyDescent="0.3">
      <c r="A3858" t="s">
        <v>16</v>
      </c>
      <c r="C3858">
        <f>VLOOKUP(B3837,[0]!all_data,37)</f>
        <v>0</v>
      </c>
    </row>
    <row r="3859" spans="1:3" x14ac:dyDescent="0.3">
      <c r="A3859" t="s">
        <v>17</v>
      </c>
      <c r="C3859">
        <f>VLOOKUP(B3837,[0]!all_data,38)</f>
        <v>0</v>
      </c>
    </row>
    <row r="3860" spans="1:3" x14ac:dyDescent="0.3">
      <c r="A3860" t="s">
        <v>18</v>
      </c>
      <c r="C3860">
        <f>VLOOKUP(B3837,[0]!all_data,39)</f>
        <v>0</v>
      </c>
    </row>
    <row r="3861" spans="1:3" x14ac:dyDescent="0.3">
      <c r="A3861" t="s">
        <v>21</v>
      </c>
      <c r="B3861">
        <f>B3837+1</f>
        <v>161</v>
      </c>
      <c r="C3861" t="str">
        <f>CONCATENATE(VLOOKUP(B3861,[0]!all_data,2),"_",VLOOKUP(B3861,[0]!all_data,3),"_",VLOOKUP(B3861,[0]!all_data,4))</f>
        <v>A11_6_310749</v>
      </c>
    </row>
    <row r="3862" spans="1:3" x14ac:dyDescent="0.3">
      <c r="A3862" t="s">
        <v>22</v>
      </c>
    </row>
    <row r="3863" spans="1:3" x14ac:dyDescent="0.3">
      <c r="A3863" t="s">
        <v>0</v>
      </c>
      <c r="C3863">
        <f>VLOOKUP(B3861,[0]!all_data,13)</f>
        <v>7.03</v>
      </c>
    </row>
    <row r="3864" spans="1:3" x14ac:dyDescent="0.3">
      <c r="A3864" t="s">
        <v>57</v>
      </c>
      <c r="C3864">
        <f>VLOOKUP(B3861,[0]!all_data,14)</f>
        <v>10</v>
      </c>
    </row>
    <row r="3865" spans="1:3" x14ac:dyDescent="0.3">
      <c r="A3865" t="s">
        <v>2</v>
      </c>
      <c r="C3865">
        <f>VLOOKUP(B3861,[0]!all_data,15)</f>
        <v>1.1744747487929008</v>
      </c>
    </row>
    <row r="3866" spans="1:3" x14ac:dyDescent="0.3">
      <c r="A3866" t="s">
        <v>3</v>
      </c>
      <c r="C3866">
        <f>VLOOKUP(B3861,[0]!all_data,16)</f>
        <v>2.5576755844288711E-2</v>
      </c>
    </row>
    <row r="3867" spans="1:3" x14ac:dyDescent="0.3">
      <c r="A3867" t="s">
        <v>4</v>
      </c>
      <c r="C3867">
        <f>VLOOKUP(B3861,[0]!all_data,17)</f>
        <v>0.42378111499691423</v>
      </c>
    </row>
    <row r="3868" spans="1:3" x14ac:dyDescent="0.3">
      <c r="A3868" t="s">
        <v>5</v>
      </c>
      <c r="C3868">
        <f>VLOOKUP(B3861,[0]!all_data,18)</f>
        <v>3.518139627725934</v>
      </c>
    </row>
    <row r="3869" spans="1:3" x14ac:dyDescent="0.3">
      <c r="A3869" t="s">
        <v>7</v>
      </c>
      <c r="C3869">
        <f>VLOOKUP(B3861,[0]!all_data,20)</f>
        <v>1.5231433165035397</v>
      </c>
    </row>
    <row r="3870" spans="1:3" x14ac:dyDescent="0.3">
      <c r="A3870" t="s">
        <v>73</v>
      </c>
      <c r="C3870">
        <f>VLOOKUP(B3861,[0]!all_data,21)</f>
        <v>6.1459289366723482</v>
      </c>
    </row>
    <row r="3871" spans="1:3" x14ac:dyDescent="0.3">
      <c r="A3871" t="s">
        <v>77</v>
      </c>
      <c r="C3871">
        <f>VLOOKUP(B3861,[0]!all_data,41)</f>
        <v>0</v>
      </c>
    </row>
    <row r="3872" spans="1:3" x14ac:dyDescent="0.3">
      <c r="A3872" t="s">
        <v>24</v>
      </c>
      <c r="C3872">
        <f>VLOOKUP(B3861,[0]!all_data,23)</f>
        <v>0.96812475276383991</v>
      </c>
    </row>
    <row r="3873" spans="1:3" x14ac:dyDescent="0.3">
      <c r="A3873" t="s">
        <v>25</v>
      </c>
      <c r="C3873">
        <f>VLOOKUP(B3861,[0]!all_data,24)</f>
        <v>0</v>
      </c>
    </row>
    <row r="3874" spans="1:3" x14ac:dyDescent="0.3">
      <c r="A3874" t="s">
        <v>23</v>
      </c>
      <c r="C3874">
        <f>VLOOKUP(B3861,[0]!all_data,25)</f>
        <v>0</v>
      </c>
    </row>
    <row r="3875" spans="1:3" x14ac:dyDescent="0.3">
      <c r="A3875" t="s">
        <v>125</v>
      </c>
      <c r="C3875">
        <f>VLOOKUP(B3861,[0]!all_data,19)</f>
        <v>4.2685292976329059E-2</v>
      </c>
    </row>
    <row r="3876" spans="1:3" x14ac:dyDescent="0.3">
      <c r="A3876" t="s">
        <v>108</v>
      </c>
      <c r="C3876">
        <f>VLOOKUP(B3861,[0]!all_data,26)</f>
        <v>0.16473579601410995</v>
      </c>
    </row>
    <row r="3877" spans="1:3" x14ac:dyDescent="0.3">
      <c r="A3877" t="s">
        <v>109</v>
      </c>
      <c r="C3877">
        <f>VLOOKUP(B3861,[0]!all_data,27)</f>
        <v>1.1650980320766053E-2</v>
      </c>
    </row>
    <row r="3878" spans="1:3" x14ac:dyDescent="0.3">
      <c r="A3878" t="s">
        <v>11</v>
      </c>
      <c r="C3878">
        <f>VLOOKUP(B3861,[0]!all_data,28)</f>
        <v>0</v>
      </c>
    </row>
    <row r="3879" spans="1:3" x14ac:dyDescent="0.3">
      <c r="A3879" t="s">
        <v>54</v>
      </c>
      <c r="C3879">
        <f>VLOOKUP(B3861,[0]!all_data,29)</f>
        <v>0.24465747952865985</v>
      </c>
    </row>
    <row r="3880" spans="1:3" x14ac:dyDescent="0.3">
      <c r="A3880" t="s">
        <v>55</v>
      </c>
      <c r="C3880">
        <f>VLOOKUP(B3861,[0]!all_data,30)</f>
        <v>1.0529640939243973E-3</v>
      </c>
    </row>
    <row r="3881" spans="1:3" x14ac:dyDescent="0.3">
      <c r="A3881" t="s">
        <v>67</v>
      </c>
      <c r="C3881">
        <f>VLOOKUP(B3861,[0]!all_data,33)</f>
        <v>0</v>
      </c>
    </row>
    <row r="3882" spans="1:3" x14ac:dyDescent="0.3">
      <c r="A3882" t="s">
        <v>16</v>
      </c>
      <c r="C3882">
        <f>VLOOKUP(B3861,[0]!all_data,37)</f>
        <v>0</v>
      </c>
    </row>
    <row r="3883" spans="1:3" x14ac:dyDescent="0.3">
      <c r="A3883" t="s">
        <v>17</v>
      </c>
      <c r="C3883">
        <f>VLOOKUP(B3861,[0]!all_data,38)</f>
        <v>0</v>
      </c>
    </row>
    <row r="3884" spans="1:3" x14ac:dyDescent="0.3">
      <c r="A3884" t="s">
        <v>18</v>
      </c>
      <c r="C3884">
        <f>VLOOKUP(B3861,[0]!all_data,39)</f>
        <v>0</v>
      </c>
    </row>
    <row r="3885" spans="1:3" x14ac:dyDescent="0.3">
      <c r="A3885" t="s">
        <v>21</v>
      </c>
      <c r="B3885">
        <f>B3861+1</f>
        <v>162</v>
      </c>
      <c r="C3885" t="str">
        <f>CONCATENATE(VLOOKUP(B3885,[0]!all_data,2),"_",VLOOKUP(B3885,[0]!all_data,3),"_",VLOOKUP(B3885,[0]!all_data,4))</f>
        <v>A11_7_310749</v>
      </c>
    </row>
    <row r="3886" spans="1:3" x14ac:dyDescent="0.3">
      <c r="A3886" t="s">
        <v>22</v>
      </c>
    </row>
    <row r="3887" spans="1:3" x14ac:dyDescent="0.3">
      <c r="A3887" t="s">
        <v>0</v>
      </c>
      <c r="C3887">
        <f>VLOOKUP(B3885,[0]!all_data,13)</f>
        <v>7.03</v>
      </c>
    </row>
    <row r="3888" spans="1:3" x14ac:dyDescent="0.3">
      <c r="A3888" t="s">
        <v>57</v>
      </c>
      <c r="C3888">
        <f>VLOOKUP(B3885,[0]!all_data,14)</f>
        <v>10</v>
      </c>
    </row>
    <row r="3889" spans="1:3" x14ac:dyDescent="0.3">
      <c r="A3889" t="s">
        <v>2</v>
      </c>
      <c r="C3889">
        <f>VLOOKUP(B3885,[0]!all_data,15)</f>
        <v>0.91348036017225631</v>
      </c>
    </row>
    <row r="3890" spans="1:3" x14ac:dyDescent="0.3">
      <c r="A3890" t="s">
        <v>3</v>
      </c>
      <c r="C3890">
        <f>VLOOKUP(B3885,[0]!all_data,16)</f>
        <v>3.0692107013146452E-2</v>
      </c>
    </row>
    <row r="3891" spans="1:3" x14ac:dyDescent="0.3">
      <c r="A3891" t="s">
        <v>4</v>
      </c>
      <c r="C3891">
        <f>VLOOKUP(B3885,[0]!all_data,17)</f>
        <v>0.2262908866488377</v>
      </c>
    </row>
    <row r="3892" spans="1:3" x14ac:dyDescent="0.3">
      <c r="A3892" t="s">
        <v>5</v>
      </c>
      <c r="C3892">
        <f>VLOOKUP(B3885,[0]!all_data,18)</f>
        <v>2.7446479365237786</v>
      </c>
    </row>
    <row r="3893" spans="1:3" x14ac:dyDescent="0.3">
      <c r="A3893" t="s">
        <v>7</v>
      </c>
      <c r="C3893">
        <f>VLOOKUP(B3885,[0]!all_data,20)</f>
        <v>1.2692860970862831</v>
      </c>
    </row>
    <row r="3894" spans="1:3" x14ac:dyDescent="0.3">
      <c r="A3894" t="s">
        <v>73</v>
      </c>
      <c r="C3894">
        <f>VLOOKUP(B3885,[0]!all_data,21)</f>
        <v>5.7198111970630654</v>
      </c>
    </row>
    <row r="3895" spans="1:3" x14ac:dyDescent="0.3">
      <c r="A3895" t="s">
        <v>77</v>
      </c>
      <c r="C3895">
        <f>VLOOKUP(B3885,[0]!all_data,41)</f>
        <v>0</v>
      </c>
    </row>
    <row r="3896" spans="1:3" x14ac:dyDescent="0.3">
      <c r="A3896" t="s">
        <v>24</v>
      </c>
      <c r="C3896">
        <f>VLOOKUP(B3885,[0]!all_data,23)</f>
        <v>0.31229830734317415</v>
      </c>
    </row>
    <row r="3897" spans="1:3" x14ac:dyDescent="0.3">
      <c r="A3897" t="s">
        <v>25</v>
      </c>
      <c r="C3897">
        <f>VLOOKUP(B3885,[0]!all_data,24)</f>
        <v>0</v>
      </c>
    </row>
    <row r="3898" spans="1:3" x14ac:dyDescent="0.3">
      <c r="A3898" t="s">
        <v>23</v>
      </c>
      <c r="C3898">
        <f>VLOOKUP(B3885,[0]!all_data,25)</f>
        <v>0</v>
      </c>
    </row>
    <row r="3899" spans="1:3" x14ac:dyDescent="0.3">
      <c r="A3899" t="s">
        <v>125</v>
      </c>
      <c r="C3899">
        <f>VLOOKUP(B3885,[0]!all_data,19)</f>
        <v>6.097898996618438E-2</v>
      </c>
    </row>
    <row r="3900" spans="1:3" x14ac:dyDescent="0.3">
      <c r="A3900" t="s">
        <v>108</v>
      </c>
      <c r="C3900">
        <f>VLOOKUP(B3885,[0]!all_data,26)</f>
        <v>0.30082188837359214</v>
      </c>
    </row>
    <row r="3901" spans="1:3" x14ac:dyDescent="0.3">
      <c r="A3901" t="s">
        <v>109</v>
      </c>
      <c r="C3901">
        <f>VLOOKUP(B3885,[0]!all_data,27)</f>
        <v>9.8305146456463578E-3</v>
      </c>
    </row>
    <row r="3902" spans="1:3" x14ac:dyDescent="0.3">
      <c r="A3902" t="s">
        <v>11</v>
      </c>
      <c r="C3902">
        <f>VLOOKUP(B3885,[0]!all_data,28)</f>
        <v>0</v>
      </c>
    </row>
    <row r="3903" spans="1:3" x14ac:dyDescent="0.3">
      <c r="A3903" t="s">
        <v>54</v>
      </c>
      <c r="C3903">
        <f>VLOOKUP(B3885,[0]!all_data,29)</f>
        <v>0.27461553824645496</v>
      </c>
    </row>
    <row r="3904" spans="1:3" x14ac:dyDescent="0.3">
      <c r="A3904" t="s">
        <v>55</v>
      </c>
      <c r="C3904">
        <f>VLOOKUP(B3885,[0]!all_data,30)</f>
        <v>1.2635569127092765E-3</v>
      </c>
    </row>
    <row r="3905" spans="1:3" x14ac:dyDescent="0.3">
      <c r="A3905" t="s">
        <v>67</v>
      </c>
      <c r="C3905">
        <f>VLOOKUP(B3885,[0]!all_data,33)</f>
        <v>0</v>
      </c>
    </row>
    <row r="3906" spans="1:3" x14ac:dyDescent="0.3">
      <c r="A3906" t="s">
        <v>16</v>
      </c>
      <c r="C3906">
        <f>VLOOKUP(B3885,[0]!all_data,37)</f>
        <v>0</v>
      </c>
    </row>
    <row r="3907" spans="1:3" x14ac:dyDescent="0.3">
      <c r="A3907" t="s">
        <v>17</v>
      </c>
      <c r="C3907">
        <f>VLOOKUP(B3885,[0]!all_data,38)</f>
        <v>0</v>
      </c>
    </row>
    <row r="3908" spans="1:3" x14ac:dyDescent="0.3">
      <c r="A3908" t="s">
        <v>18</v>
      </c>
      <c r="C3908">
        <f>VLOOKUP(B3885,[0]!all_data,39)</f>
        <v>0</v>
      </c>
    </row>
    <row r="3909" spans="1:3" x14ac:dyDescent="0.3">
      <c r="A3909" t="s">
        <v>21</v>
      </c>
      <c r="B3909">
        <f>B3885+1</f>
        <v>163</v>
      </c>
      <c r="C3909" t="str">
        <f>CONCATENATE(VLOOKUP(B3909,[0]!all_data,2),"_",VLOOKUP(B3909,[0]!all_data,3),"_",VLOOKUP(B3909,[0]!all_data,4))</f>
        <v>A11_8_310749</v>
      </c>
    </row>
    <row r="3910" spans="1:3" x14ac:dyDescent="0.3">
      <c r="A3910" t="s">
        <v>22</v>
      </c>
    </row>
    <row r="3911" spans="1:3" x14ac:dyDescent="0.3">
      <c r="A3911" t="s">
        <v>0</v>
      </c>
      <c r="C3911">
        <f>VLOOKUP(B3909,[0]!all_data,13)</f>
        <v>7.13</v>
      </c>
    </row>
    <row r="3912" spans="1:3" x14ac:dyDescent="0.3">
      <c r="A3912" t="s">
        <v>57</v>
      </c>
      <c r="C3912">
        <f>VLOOKUP(B3909,[0]!all_data,14)</f>
        <v>10</v>
      </c>
    </row>
    <row r="3913" spans="1:3" x14ac:dyDescent="0.3">
      <c r="A3913" t="s">
        <v>2</v>
      </c>
      <c r="C3913">
        <f>VLOOKUP(B3909,[0]!all_data,15)</f>
        <v>0.78298316586193395</v>
      </c>
    </row>
    <row r="3914" spans="1:3" x14ac:dyDescent="0.3">
      <c r="A3914" t="s">
        <v>3</v>
      </c>
      <c r="C3914">
        <f>VLOOKUP(B3909,[0]!all_data,16)</f>
        <v>2.5576755844288711E-2</v>
      </c>
    </row>
    <row r="3915" spans="1:3" x14ac:dyDescent="0.3">
      <c r="A3915" t="s">
        <v>4</v>
      </c>
      <c r="C3915">
        <f>VLOOKUP(B3909,[0]!all_data,17)</f>
        <v>0.1481176712610574</v>
      </c>
    </row>
    <row r="3916" spans="1:3" x14ac:dyDescent="0.3">
      <c r="A3916" t="s">
        <v>5</v>
      </c>
      <c r="C3916">
        <f>VLOOKUP(B3909,[0]!all_data,18)</f>
        <v>1.8963022106891561</v>
      </c>
    </row>
    <row r="3917" spans="1:3" x14ac:dyDescent="0.3">
      <c r="A3917" t="s">
        <v>7</v>
      </c>
      <c r="C3917">
        <f>VLOOKUP(B3909,[0]!all_data,20)</f>
        <v>0.84619073139085543</v>
      </c>
    </row>
    <row r="3918" spans="1:3" x14ac:dyDescent="0.3">
      <c r="A3918" t="s">
        <v>73</v>
      </c>
      <c r="C3918">
        <f>VLOOKUP(B3909,[0]!all_data,21)</f>
        <v>4.4578471220663438</v>
      </c>
    </row>
    <row r="3919" spans="1:3" x14ac:dyDescent="0.3">
      <c r="A3919" t="s">
        <v>77</v>
      </c>
      <c r="C3919">
        <f>VLOOKUP(B3909,[0]!all_data,41)</f>
        <v>0</v>
      </c>
    </row>
    <row r="3920" spans="1:3" x14ac:dyDescent="0.3">
      <c r="A3920" t="s">
        <v>24</v>
      </c>
      <c r="C3920">
        <f>VLOOKUP(B3909,[0]!all_data,23)</f>
        <v>2.0819887156211612E-2</v>
      </c>
    </row>
    <row r="3921" spans="1:3" x14ac:dyDescent="0.3">
      <c r="A3921" t="s">
        <v>25</v>
      </c>
      <c r="C3921">
        <f>VLOOKUP(B3909,[0]!all_data,24)</f>
        <v>0</v>
      </c>
    </row>
    <row r="3922" spans="1:3" x14ac:dyDescent="0.3">
      <c r="A3922" t="s">
        <v>23</v>
      </c>
      <c r="C3922">
        <f>VLOOKUP(B3909,[0]!all_data,25)</f>
        <v>0</v>
      </c>
    </row>
    <row r="3923" spans="1:3" x14ac:dyDescent="0.3">
      <c r="A3923" t="s">
        <v>125</v>
      </c>
      <c r="C3923">
        <f>VLOOKUP(B3909,[0]!all_data,19)</f>
        <v>4.0467875159376901E-2</v>
      </c>
    </row>
    <row r="3924" spans="1:3" x14ac:dyDescent="0.3">
      <c r="A3924" t="s">
        <v>108</v>
      </c>
      <c r="C3924">
        <f>VLOOKUP(B3909,[0]!all_data,26)</f>
        <v>0.1611545830572815</v>
      </c>
    </row>
    <row r="3925" spans="1:3" x14ac:dyDescent="0.3">
      <c r="A3925" t="s">
        <v>109</v>
      </c>
      <c r="C3925">
        <f>VLOOKUP(B3909,[0]!all_data,27)</f>
        <v>6.1895832954069656E-3</v>
      </c>
    </row>
    <row r="3926" spans="1:3" x14ac:dyDescent="0.3">
      <c r="A3926" t="s">
        <v>11</v>
      </c>
      <c r="C3926">
        <f>VLOOKUP(B3909,[0]!all_data,28)</f>
        <v>0</v>
      </c>
    </row>
    <row r="3927" spans="1:3" x14ac:dyDescent="0.3">
      <c r="A3927" t="s">
        <v>54</v>
      </c>
      <c r="C3927">
        <f>VLOOKUP(B3909,[0]!all_data,29)</f>
        <v>0.29958058717795083</v>
      </c>
    </row>
    <row r="3928" spans="1:3" x14ac:dyDescent="0.3">
      <c r="A3928" t="s">
        <v>55</v>
      </c>
      <c r="C3928">
        <f>VLOOKUP(B3909,[0]!all_data,30)</f>
        <v>1.2635569127092765E-3</v>
      </c>
    </row>
    <row r="3929" spans="1:3" x14ac:dyDescent="0.3">
      <c r="A3929" t="s">
        <v>67</v>
      </c>
      <c r="C3929">
        <f>VLOOKUP(B3909,[0]!all_data,33)</f>
        <v>0</v>
      </c>
    </row>
    <row r="3930" spans="1:3" x14ac:dyDescent="0.3">
      <c r="A3930" t="s">
        <v>16</v>
      </c>
      <c r="C3930">
        <f>VLOOKUP(B3909,[0]!all_data,37)</f>
        <v>0</v>
      </c>
    </row>
    <row r="3931" spans="1:3" x14ac:dyDescent="0.3">
      <c r="A3931" t="s">
        <v>17</v>
      </c>
      <c r="C3931">
        <f>VLOOKUP(B3909,[0]!all_data,38)</f>
        <v>0</v>
      </c>
    </row>
    <row r="3932" spans="1:3" x14ac:dyDescent="0.3">
      <c r="A3932" t="s">
        <v>18</v>
      </c>
      <c r="C3932">
        <f>VLOOKUP(B3909,[0]!all_data,39)</f>
        <v>0</v>
      </c>
    </row>
    <row r="3933" spans="1:3" x14ac:dyDescent="0.3">
      <c r="A3933" t="s">
        <v>21</v>
      </c>
      <c r="B3933">
        <f>B3909+1</f>
        <v>164</v>
      </c>
      <c r="C3933" t="str">
        <f>CONCATENATE(VLOOKUP(B3933,[0]!all_data,2),"_",VLOOKUP(B3933,[0]!all_data,3),"_",VLOOKUP(B3933,[0]!all_data,4))</f>
        <v>A11_9_310749</v>
      </c>
    </row>
    <row r="3934" spans="1:3" x14ac:dyDescent="0.3">
      <c r="A3934" t="s">
        <v>22</v>
      </c>
    </row>
    <row r="3935" spans="1:3" x14ac:dyDescent="0.3">
      <c r="A3935" t="s">
        <v>0</v>
      </c>
      <c r="C3935">
        <f>VLOOKUP(B3933,[0]!all_data,13)</f>
        <v>7.08</v>
      </c>
    </row>
    <row r="3936" spans="1:3" x14ac:dyDescent="0.3">
      <c r="A3936" t="s">
        <v>57</v>
      </c>
      <c r="C3936">
        <f>VLOOKUP(B3933,[0]!all_data,14)</f>
        <v>10</v>
      </c>
    </row>
    <row r="3937" spans="1:3" x14ac:dyDescent="0.3">
      <c r="A3937" t="s">
        <v>2</v>
      </c>
      <c r="C3937">
        <f>VLOOKUP(B3933,[0]!all_data,15)</f>
        <v>0.91348036017225631</v>
      </c>
    </row>
    <row r="3938" spans="1:3" x14ac:dyDescent="0.3">
      <c r="A3938" t="s">
        <v>3</v>
      </c>
      <c r="C3938">
        <f>VLOOKUP(B3933,[0]!all_data,16)</f>
        <v>5.8826538441864029E-2</v>
      </c>
    </row>
    <row r="3939" spans="1:3" x14ac:dyDescent="0.3">
      <c r="A3939" t="s">
        <v>4</v>
      </c>
      <c r="C3939">
        <f>VLOOKUP(B3933,[0]!all_data,17)</f>
        <v>0.21806212713433448</v>
      </c>
    </row>
    <row r="3940" spans="1:3" x14ac:dyDescent="0.3">
      <c r="A3940" t="s">
        <v>5</v>
      </c>
      <c r="C3940">
        <f>VLOOKUP(B3933,[0]!all_data,18)</f>
        <v>2.2206696940965118</v>
      </c>
    </row>
    <row r="3941" spans="1:3" x14ac:dyDescent="0.3">
      <c r="A3941" t="s">
        <v>7</v>
      </c>
      <c r="C3941">
        <f>VLOOKUP(B3933,[0]!all_data,20)</f>
        <v>1.3256988125123401</v>
      </c>
    </row>
    <row r="3942" spans="1:3" x14ac:dyDescent="0.3">
      <c r="A3942" t="s">
        <v>73</v>
      </c>
      <c r="C3942">
        <f>VLOOKUP(B3933,[0]!all_data,21)</f>
        <v>4.6053494165464794</v>
      </c>
    </row>
    <row r="3943" spans="1:3" x14ac:dyDescent="0.3">
      <c r="A3943" t="s">
        <v>77</v>
      </c>
      <c r="C3943">
        <f>VLOOKUP(B3933,[0]!all_data,41)</f>
        <v>0</v>
      </c>
    </row>
    <row r="3944" spans="1:3" x14ac:dyDescent="0.3">
      <c r="A3944" t="s">
        <v>24</v>
      </c>
      <c r="C3944">
        <f>VLOOKUP(B3933,[0]!all_data,23)</f>
        <v>0.19778892798401029</v>
      </c>
    </row>
    <row r="3945" spans="1:3" x14ac:dyDescent="0.3">
      <c r="A3945" t="s">
        <v>25</v>
      </c>
      <c r="C3945">
        <f>VLOOKUP(B3933,[0]!all_data,24)</f>
        <v>0</v>
      </c>
    </row>
    <row r="3946" spans="1:3" x14ac:dyDescent="0.3">
      <c r="A3946" t="s">
        <v>23</v>
      </c>
      <c r="C3946">
        <f>VLOOKUP(B3933,[0]!all_data,25)</f>
        <v>0</v>
      </c>
    </row>
    <row r="3947" spans="1:3" x14ac:dyDescent="0.3">
      <c r="A3947" t="s">
        <v>125</v>
      </c>
      <c r="C3947">
        <f>VLOOKUP(B3933,[0]!all_data,19)</f>
        <v>3.9913520705138858E-2</v>
      </c>
    </row>
    <row r="3948" spans="1:3" x14ac:dyDescent="0.3">
      <c r="A3948" t="s">
        <v>108</v>
      </c>
      <c r="C3948">
        <f>VLOOKUP(B3933,[0]!all_data,26)</f>
        <v>0.17906064784142389</v>
      </c>
    </row>
    <row r="3949" spans="1:3" x14ac:dyDescent="0.3">
      <c r="A3949" t="s">
        <v>109</v>
      </c>
      <c r="C3949">
        <f>VLOOKUP(B3933,[0]!all_data,27)</f>
        <v>5.6434435928710567E-3</v>
      </c>
    </row>
    <row r="3950" spans="1:3" x14ac:dyDescent="0.3">
      <c r="A3950" t="s">
        <v>11</v>
      </c>
      <c r="C3950">
        <f>VLOOKUP(B3933,[0]!all_data,28)</f>
        <v>0</v>
      </c>
    </row>
    <row r="3951" spans="1:3" x14ac:dyDescent="0.3">
      <c r="A3951" t="s">
        <v>54</v>
      </c>
      <c r="C3951">
        <f>VLOOKUP(B3933,[0]!all_data,29)</f>
        <v>0.29125890420078554</v>
      </c>
    </row>
    <row r="3952" spans="1:3" x14ac:dyDescent="0.3">
      <c r="A3952" t="s">
        <v>55</v>
      </c>
      <c r="C3952">
        <f>VLOOKUP(B3933,[0]!all_data,30)</f>
        <v>1.2635569127092765E-3</v>
      </c>
    </row>
    <row r="3953" spans="1:3" x14ac:dyDescent="0.3">
      <c r="A3953" t="s">
        <v>67</v>
      </c>
      <c r="C3953">
        <f>VLOOKUP(B3933,[0]!all_data,33)</f>
        <v>0</v>
      </c>
    </row>
    <row r="3954" spans="1:3" x14ac:dyDescent="0.3">
      <c r="A3954" t="s">
        <v>16</v>
      </c>
      <c r="C3954">
        <f>VLOOKUP(B3933,[0]!all_data,37)</f>
        <v>0</v>
      </c>
    </row>
    <row r="3955" spans="1:3" x14ac:dyDescent="0.3">
      <c r="A3955" t="s">
        <v>17</v>
      </c>
      <c r="C3955">
        <f>VLOOKUP(B3933,[0]!all_data,38)</f>
        <v>0</v>
      </c>
    </row>
    <row r="3956" spans="1:3" x14ac:dyDescent="0.3">
      <c r="A3956" t="s">
        <v>18</v>
      </c>
      <c r="C3956">
        <f>VLOOKUP(B3933,[0]!all_data,39)</f>
        <v>0</v>
      </c>
    </row>
    <row r="3957" spans="1:3" x14ac:dyDescent="0.3">
      <c r="A3957" t="s">
        <v>21</v>
      </c>
      <c r="B3957">
        <f>B3933+1</f>
        <v>165</v>
      </c>
      <c r="C3957" t="str">
        <f>CONCATENATE(VLOOKUP(B3957,[0]!all_data,2),"_",VLOOKUP(B3957,[0]!all_data,3),"_",VLOOKUP(B3957,[0]!all_data,4))</f>
        <v>A11_10_310749</v>
      </c>
    </row>
    <row r="3958" spans="1:3" x14ac:dyDescent="0.3">
      <c r="A3958" t="s">
        <v>22</v>
      </c>
    </row>
    <row r="3959" spans="1:3" x14ac:dyDescent="0.3">
      <c r="A3959" t="s">
        <v>0</v>
      </c>
      <c r="C3959">
        <f>VLOOKUP(B3957,[0]!all_data,13)</f>
        <v>7.28</v>
      </c>
    </row>
    <row r="3960" spans="1:3" x14ac:dyDescent="0.3">
      <c r="A3960" t="s">
        <v>57</v>
      </c>
      <c r="C3960">
        <f>VLOOKUP(B3957,[0]!all_data,14)</f>
        <v>10</v>
      </c>
    </row>
    <row r="3961" spans="1:3" x14ac:dyDescent="0.3">
      <c r="A3961" t="s">
        <v>2</v>
      </c>
      <c r="C3961">
        <f>VLOOKUP(B3957,[0]!all_data,15)</f>
        <v>0.78298316586193395</v>
      </c>
    </row>
    <row r="3962" spans="1:3" x14ac:dyDescent="0.3">
      <c r="A3962" t="s">
        <v>3</v>
      </c>
      <c r="C3962">
        <f>VLOOKUP(B3957,[0]!all_data,16)</f>
        <v>5.3711187273006299E-2</v>
      </c>
    </row>
    <row r="3963" spans="1:3" x14ac:dyDescent="0.3">
      <c r="A3963" t="s">
        <v>4</v>
      </c>
      <c r="C3963">
        <f>VLOOKUP(B3957,[0]!all_data,17)</f>
        <v>0.20983336761983129</v>
      </c>
    </row>
    <row r="3964" spans="1:3" x14ac:dyDescent="0.3">
      <c r="A3964" t="s">
        <v>5</v>
      </c>
      <c r="C3964">
        <f>VLOOKUP(B3957,[0]!all_data,18)</f>
        <v>1.921253555566645</v>
      </c>
    </row>
    <row r="3965" spans="1:3" x14ac:dyDescent="0.3">
      <c r="A3965" t="s">
        <v>7</v>
      </c>
      <c r="C3965">
        <f>VLOOKUP(B3957,[0]!all_data,20)</f>
        <v>0.76157165825176987</v>
      </c>
    </row>
    <row r="3966" spans="1:3" x14ac:dyDescent="0.3">
      <c r="A3966" t="s">
        <v>73</v>
      </c>
      <c r="C3966">
        <f>VLOOKUP(B3957,[0]!all_data,21)</f>
        <v>4.6709059918709848</v>
      </c>
    </row>
    <row r="3967" spans="1:3" x14ac:dyDescent="0.3">
      <c r="A3967" t="s">
        <v>77</v>
      </c>
      <c r="C3967">
        <f>VLOOKUP(B3957,[0]!all_data,41)</f>
        <v>0</v>
      </c>
    </row>
    <row r="3968" spans="1:3" x14ac:dyDescent="0.3">
      <c r="A3968" t="s">
        <v>24</v>
      </c>
      <c r="C3968">
        <f>VLOOKUP(B3957,[0]!all_data,23)</f>
        <v>5.204971789052903E-3</v>
      </c>
    </row>
    <row r="3969" spans="1:3" x14ac:dyDescent="0.3">
      <c r="A3969" t="s">
        <v>25</v>
      </c>
      <c r="C3969">
        <f>VLOOKUP(B3957,[0]!all_data,24)</f>
        <v>0</v>
      </c>
    </row>
    <row r="3970" spans="1:3" x14ac:dyDescent="0.3">
      <c r="A3970" t="s">
        <v>23</v>
      </c>
      <c r="C3970">
        <f>VLOOKUP(B3957,[0]!all_data,25)</f>
        <v>0</v>
      </c>
    </row>
    <row r="3971" spans="1:3" x14ac:dyDescent="0.3">
      <c r="A3971" t="s">
        <v>125</v>
      </c>
      <c r="C3971">
        <f>VLOOKUP(B3957,[0]!all_data,19)</f>
        <v>5.1554964244137698E-2</v>
      </c>
    </row>
    <row r="3972" spans="1:3" x14ac:dyDescent="0.3">
      <c r="A3972" t="s">
        <v>108</v>
      </c>
      <c r="C3972">
        <f>VLOOKUP(B3957,[0]!all_data,26)</f>
        <v>0.10922699518326856</v>
      </c>
    </row>
    <row r="3973" spans="1:3" x14ac:dyDescent="0.3">
      <c r="A3973" t="s">
        <v>109</v>
      </c>
      <c r="C3973">
        <f>VLOOKUP(B3957,[0]!all_data,27)</f>
        <v>3.822977917751361E-3</v>
      </c>
    </row>
    <row r="3974" spans="1:3" x14ac:dyDescent="0.3">
      <c r="A3974" t="s">
        <v>11</v>
      </c>
      <c r="C3974">
        <f>VLOOKUP(B3957,[0]!all_data,28)</f>
        <v>0</v>
      </c>
    </row>
    <row r="3975" spans="1:3" x14ac:dyDescent="0.3">
      <c r="A3975" t="s">
        <v>54</v>
      </c>
      <c r="C3975">
        <f>VLOOKUP(B3957,[0]!all_data,29)</f>
        <v>0.31622395313228147</v>
      </c>
    </row>
    <row r="3976" spans="1:3" x14ac:dyDescent="0.3">
      <c r="A3976" t="s">
        <v>55</v>
      </c>
      <c r="C3976">
        <f>VLOOKUP(B3957,[0]!all_data,30)</f>
        <v>1.3688533221017163E-3</v>
      </c>
    </row>
    <row r="3977" spans="1:3" x14ac:dyDescent="0.3">
      <c r="A3977" t="s">
        <v>67</v>
      </c>
      <c r="C3977">
        <f>VLOOKUP(B3957,[0]!all_data,33)</f>
        <v>0</v>
      </c>
    </row>
    <row r="3978" spans="1:3" x14ac:dyDescent="0.3">
      <c r="A3978" t="s">
        <v>16</v>
      </c>
      <c r="C3978">
        <f>VLOOKUP(B3957,[0]!all_data,37)</f>
        <v>0</v>
      </c>
    </row>
    <row r="3979" spans="1:3" x14ac:dyDescent="0.3">
      <c r="A3979" t="s">
        <v>17</v>
      </c>
      <c r="C3979">
        <f>VLOOKUP(B3957,[0]!all_data,38)</f>
        <v>0</v>
      </c>
    </row>
    <row r="3980" spans="1:3" x14ac:dyDescent="0.3">
      <c r="A3980" t="s">
        <v>18</v>
      </c>
      <c r="C3980">
        <f>VLOOKUP(B3957,[0]!all_data,39)</f>
        <v>0</v>
      </c>
    </row>
    <row r="3981" spans="1:3" x14ac:dyDescent="0.3">
      <c r="A3981" t="s">
        <v>21</v>
      </c>
      <c r="B3981">
        <f>B3957+1</f>
        <v>166</v>
      </c>
      <c r="C3981" t="str">
        <f>CONCATENATE(VLOOKUP(B3981,[0]!all_data,2),"_",VLOOKUP(B3981,[0]!all_data,3),"_",VLOOKUP(B3981,[0]!all_data,4))</f>
        <v>0_0_0</v>
      </c>
    </row>
    <row r="3982" spans="1:3" x14ac:dyDescent="0.3">
      <c r="A3982" t="s">
        <v>22</v>
      </c>
    </row>
    <row r="3983" spans="1:3" x14ac:dyDescent="0.3">
      <c r="A3983" t="s">
        <v>0</v>
      </c>
      <c r="C3983">
        <f>VLOOKUP(B3981,[0]!all_data,13)</f>
        <v>7</v>
      </c>
    </row>
    <row r="3984" spans="1:3" x14ac:dyDescent="0.3">
      <c r="A3984" t="s">
        <v>57</v>
      </c>
      <c r="C3984">
        <f>VLOOKUP(B3981,[0]!all_data,14)</f>
        <v>10</v>
      </c>
    </row>
    <row r="3985" spans="1:3" x14ac:dyDescent="0.3">
      <c r="A3985" t="s">
        <v>2</v>
      </c>
      <c r="C3985">
        <f>VLOOKUP(B3981,[0]!all_data,15)</f>
        <v>0</v>
      </c>
    </row>
    <row r="3986" spans="1:3" x14ac:dyDescent="0.3">
      <c r="A3986" t="s">
        <v>3</v>
      </c>
      <c r="C3986">
        <f>VLOOKUP(B3981,[0]!all_data,16)</f>
        <v>0</v>
      </c>
    </row>
    <row r="3987" spans="1:3" x14ac:dyDescent="0.3">
      <c r="A3987" t="s">
        <v>4</v>
      </c>
      <c r="C3987">
        <f>VLOOKUP(B3981,[0]!all_data,17)</f>
        <v>0</v>
      </c>
    </row>
    <row r="3988" spans="1:3" x14ac:dyDescent="0.3">
      <c r="A3988" t="s">
        <v>5</v>
      </c>
      <c r="C3988">
        <f>VLOOKUP(B3981,[0]!all_data,18)</f>
        <v>0</v>
      </c>
    </row>
    <row r="3989" spans="1:3" x14ac:dyDescent="0.3">
      <c r="A3989" t="s">
        <v>7</v>
      </c>
      <c r="C3989">
        <f>VLOOKUP(B3981,[0]!all_data,20)</f>
        <v>0</v>
      </c>
    </row>
    <row r="3990" spans="1:3" x14ac:dyDescent="0.3">
      <c r="A3990" t="s">
        <v>73</v>
      </c>
      <c r="C3990">
        <f>VLOOKUP(B3981,[0]!all_data,21)</f>
        <v>0</v>
      </c>
    </row>
    <row r="3991" spans="1:3" x14ac:dyDescent="0.3">
      <c r="A3991" t="s">
        <v>77</v>
      </c>
      <c r="C3991">
        <f>VLOOKUP(B3981,[0]!all_data,41)</f>
        <v>0</v>
      </c>
    </row>
    <row r="3992" spans="1:3" x14ac:dyDescent="0.3">
      <c r="A3992" t="s">
        <v>24</v>
      </c>
      <c r="C3992">
        <f>VLOOKUP(B3981,[0]!all_data,23)</f>
        <v>0</v>
      </c>
    </row>
    <row r="3993" spans="1:3" x14ac:dyDescent="0.3">
      <c r="A3993" t="s">
        <v>25</v>
      </c>
      <c r="C3993">
        <f>VLOOKUP(B3981,[0]!all_data,24)</f>
        <v>0</v>
      </c>
    </row>
    <row r="3994" spans="1:3" x14ac:dyDescent="0.3">
      <c r="A3994" t="s">
        <v>23</v>
      </c>
      <c r="C3994">
        <f>VLOOKUP(B3981,[0]!all_data,25)</f>
        <v>0</v>
      </c>
    </row>
    <row r="3995" spans="1:3" x14ac:dyDescent="0.3">
      <c r="A3995" t="s">
        <v>125</v>
      </c>
      <c r="C3995">
        <f>VLOOKUP(B3981,[0]!all_data,19)</f>
        <v>0</v>
      </c>
    </row>
    <row r="3996" spans="1:3" x14ac:dyDescent="0.3">
      <c r="A3996" t="s">
        <v>108</v>
      </c>
      <c r="C3996">
        <f>VLOOKUP(B3981,[0]!all_data,26)</f>
        <v>0</v>
      </c>
    </row>
    <row r="3997" spans="1:3" x14ac:dyDescent="0.3">
      <c r="A3997" t="s">
        <v>109</v>
      </c>
      <c r="C3997">
        <f>VLOOKUP(B3981,[0]!all_data,27)</f>
        <v>0</v>
      </c>
    </row>
    <row r="3998" spans="1:3" x14ac:dyDescent="0.3">
      <c r="A3998" t="s">
        <v>11</v>
      </c>
      <c r="C3998">
        <f>VLOOKUP(B3981,[0]!all_data,28)</f>
        <v>0</v>
      </c>
    </row>
    <row r="3999" spans="1:3" x14ac:dyDescent="0.3">
      <c r="A3999" t="s">
        <v>54</v>
      </c>
      <c r="C3999">
        <f>VLOOKUP(B3981,[0]!all_data,29)</f>
        <v>0</v>
      </c>
    </row>
    <row r="4000" spans="1:3" x14ac:dyDescent="0.3">
      <c r="A4000" t="s">
        <v>55</v>
      </c>
      <c r="C4000">
        <f>VLOOKUP(B3981,[0]!all_data,30)</f>
        <v>0</v>
      </c>
    </row>
    <row r="4001" spans="1:3" x14ac:dyDescent="0.3">
      <c r="A4001" t="s">
        <v>67</v>
      </c>
      <c r="C4001">
        <f>VLOOKUP(B3981,[0]!all_data,33)</f>
        <v>0</v>
      </c>
    </row>
    <row r="4002" spans="1:3" x14ac:dyDescent="0.3">
      <c r="A4002" t="s">
        <v>16</v>
      </c>
      <c r="C4002">
        <f>VLOOKUP(B3981,[0]!all_data,37)</f>
        <v>0</v>
      </c>
    </row>
    <row r="4003" spans="1:3" x14ac:dyDescent="0.3">
      <c r="A4003" t="s">
        <v>17</v>
      </c>
      <c r="C4003">
        <f>VLOOKUP(B3981,[0]!all_data,38)</f>
        <v>0</v>
      </c>
    </row>
    <row r="4004" spans="1:3" x14ac:dyDescent="0.3">
      <c r="A4004" t="s">
        <v>18</v>
      </c>
      <c r="C4004">
        <f>VLOOKUP(B3981,[0]!all_data,39)</f>
        <v>0</v>
      </c>
    </row>
    <row r="4005" spans="1:3" x14ac:dyDescent="0.3">
      <c r="A4005" t="s">
        <v>21</v>
      </c>
      <c r="B4005">
        <f>B3981+1</f>
        <v>167</v>
      </c>
      <c r="C4005" t="str">
        <f>CONCATENATE(VLOOKUP(B4005,[0]!all_data,2),"_",VLOOKUP(B4005,[0]!all_data,3),"_",VLOOKUP(B4005,[0]!all_data,4))</f>
        <v>0_0_0</v>
      </c>
    </row>
    <row r="4006" spans="1:3" x14ac:dyDescent="0.3">
      <c r="A4006" t="s">
        <v>22</v>
      </c>
    </row>
    <row r="4007" spans="1:3" x14ac:dyDescent="0.3">
      <c r="A4007" t="s">
        <v>0</v>
      </c>
      <c r="C4007">
        <f>VLOOKUP(B4005,[0]!all_data,13)</f>
        <v>7</v>
      </c>
    </row>
    <row r="4008" spans="1:3" x14ac:dyDescent="0.3">
      <c r="A4008" t="s">
        <v>57</v>
      </c>
      <c r="C4008">
        <f>VLOOKUP(B4005,[0]!all_data,14)</f>
        <v>10</v>
      </c>
    </row>
    <row r="4009" spans="1:3" x14ac:dyDescent="0.3">
      <c r="A4009" t="s">
        <v>2</v>
      </c>
      <c r="C4009">
        <f>VLOOKUP(B4005,[0]!all_data,15)</f>
        <v>0</v>
      </c>
    </row>
    <row r="4010" spans="1:3" x14ac:dyDescent="0.3">
      <c r="A4010" t="s">
        <v>3</v>
      </c>
      <c r="C4010">
        <f>VLOOKUP(B4005,[0]!all_data,16)</f>
        <v>0</v>
      </c>
    </row>
    <row r="4011" spans="1:3" x14ac:dyDescent="0.3">
      <c r="A4011" t="s">
        <v>4</v>
      </c>
      <c r="C4011">
        <f>VLOOKUP(B4005,[0]!all_data,17)</f>
        <v>0</v>
      </c>
    </row>
    <row r="4012" spans="1:3" x14ac:dyDescent="0.3">
      <c r="A4012" t="s">
        <v>5</v>
      </c>
      <c r="C4012">
        <f>VLOOKUP(B4005,[0]!all_data,18)</f>
        <v>0</v>
      </c>
    </row>
    <row r="4013" spans="1:3" x14ac:dyDescent="0.3">
      <c r="A4013" t="s">
        <v>7</v>
      </c>
      <c r="C4013">
        <f>VLOOKUP(B4005,[0]!all_data,20)</f>
        <v>0</v>
      </c>
    </row>
    <row r="4014" spans="1:3" x14ac:dyDescent="0.3">
      <c r="A4014" t="s">
        <v>73</v>
      </c>
      <c r="C4014">
        <f>VLOOKUP(B4005,[0]!all_data,21)</f>
        <v>0</v>
      </c>
    </row>
    <row r="4015" spans="1:3" x14ac:dyDescent="0.3">
      <c r="A4015" t="s">
        <v>77</v>
      </c>
      <c r="C4015">
        <f>VLOOKUP(B4005,[0]!all_data,41)</f>
        <v>0</v>
      </c>
    </row>
    <row r="4016" spans="1:3" x14ac:dyDescent="0.3">
      <c r="A4016" t="s">
        <v>24</v>
      </c>
      <c r="C4016">
        <f>VLOOKUP(B4005,[0]!all_data,23)</f>
        <v>0</v>
      </c>
    </row>
    <row r="4017" spans="1:3" x14ac:dyDescent="0.3">
      <c r="A4017" t="s">
        <v>25</v>
      </c>
      <c r="C4017">
        <f>VLOOKUP(B4005,[0]!all_data,24)</f>
        <v>0</v>
      </c>
    </row>
    <row r="4018" spans="1:3" x14ac:dyDescent="0.3">
      <c r="A4018" t="s">
        <v>23</v>
      </c>
      <c r="C4018">
        <f>VLOOKUP(B4005,[0]!all_data,25)</f>
        <v>0</v>
      </c>
    </row>
    <row r="4019" spans="1:3" x14ac:dyDescent="0.3">
      <c r="A4019" t="s">
        <v>125</v>
      </c>
      <c r="C4019">
        <f>VLOOKUP(B4005,[0]!all_data,19)</f>
        <v>0</v>
      </c>
    </row>
    <row r="4020" spans="1:3" x14ac:dyDescent="0.3">
      <c r="A4020" t="s">
        <v>108</v>
      </c>
      <c r="C4020">
        <f>VLOOKUP(B4005,[0]!all_data,26)</f>
        <v>0</v>
      </c>
    </row>
    <row r="4021" spans="1:3" x14ac:dyDescent="0.3">
      <c r="A4021" t="s">
        <v>109</v>
      </c>
      <c r="C4021">
        <f>VLOOKUP(B4005,[0]!all_data,27)</f>
        <v>0</v>
      </c>
    </row>
    <row r="4022" spans="1:3" x14ac:dyDescent="0.3">
      <c r="A4022" t="s">
        <v>11</v>
      </c>
      <c r="C4022">
        <f>VLOOKUP(B4005,[0]!all_data,28)</f>
        <v>0</v>
      </c>
    </row>
    <row r="4023" spans="1:3" x14ac:dyDescent="0.3">
      <c r="A4023" t="s">
        <v>54</v>
      </c>
      <c r="C4023">
        <f>VLOOKUP(B4005,[0]!all_data,29)</f>
        <v>0</v>
      </c>
    </row>
    <row r="4024" spans="1:3" x14ac:dyDescent="0.3">
      <c r="A4024" t="s">
        <v>55</v>
      </c>
      <c r="C4024">
        <f>VLOOKUP(B4005,[0]!all_data,30)</f>
        <v>0</v>
      </c>
    </row>
    <row r="4025" spans="1:3" x14ac:dyDescent="0.3">
      <c r="A4025" t="s">
        <v>67</v>
      </c>
      <c r="C4025">
        <f>VLOOKUP(B4005,[0]!all_data,33)</f>
        <v>0</v>
      </c>
    </row>
    <row r="4026" spans="1:3" x14ac:dyDescent="0.3">
      <c r="A4026" t="s">
        <v>16</v>
      </c>
      <c r="C4026">
        <f>VLOOKUP(B4005,[0]!all_data,37)</f>
        <v>0</v>
      </c>
    </row>
    <row r="4027" spans="1:3" x14ac:dyDescent="0.3">
      <c r="A4027" t="s">
        <v>17</v>
      </c>
      <c r="C4027">
        <f>VLOOKUP(B4005,[0]!all_data,38)</f>
        <v>0</v>
      </c>
    </row>
    <row r="4028" spans="1:3" x14ac:dyDescent="0.3">
      <c r="A4028" t="s">
        <v>18</v>
      </c>
      <c r="C4028">
        <f>VLOOKUP(B4005,[0]!all_data,39)</f>
        <v>0</v>
      </c>
    </row>
    <row r="4029" spans="1:3" x14ac:dyDescent="0.3">
      <c r="A4029" t="s">
        <v>21</v>
      </c>
      <c r="B4029">
        <f>B4005+1</f>
        <v>168</v>
      </c>
      <c r="C4029" t="str">
        <f>CONCATENATE(VLOOKUP(B4029,[0]!all_data,2),"_",VLOOKUP(B4029,[0]!all_data,3),"_",VLOOKUP(B4029,[0]!all_data,4))</f>
        <v>0_0_0</v>
      </c>
    </row>
    <row r="4030" spans="1:3" x14ac:dyDescent="0.3">
      <c r="A4030" t="s">
        <v>22</v>
      </c>
    </row>
    <row r="4031" spans="1:3" x14ac:dyDescent="0.3">
      <c r="A4031" t="s">
        <v>0</v>
      </c>
      <c r="C4031">
        <f>VLOOKUP(B4029,[0]!all_data,13)</f>
        <v>7</v>
      </c>
    </row>
    <row r="4032" spans="1:3" x14ac:dyDescent="0.3">
      <c r="A4032" t="s">
        <v>57</v>
      </c>
      <c r="C4032">
        <f>VLOOKUP(B4029,[0]!all_data,14)</f>
        <v>10</v>
      </c>
    </row>
    <row r="4033" spans="1:3" x14ac:dyDescent="0.3">
      <c r="A4033" t="s">
        <v>2</v>
      </c>
      <c r="C4033">
        <f>VLOOKUP(B4029,[0]!all_data,15)</f>
        <v>0</v>
      </c>
    </row>
    <row r="4034" spans="1:3" x14ac:dyDescent="0.3">
      <c r="A4034" t="s">
        <v>3</v>
      </c>
      <c r="C4034">
        <f>VLOOKUP(B4029,[0]!all_data,16)</f>
        <v>0</v>
      </c>
    </row>
    <row r="4035" spans="1:3" x14ac:dyDescent="0.3">
      <c r="A4035" t="s">
        <v>4</v>
      </c>
      <c r="C4035">
        <f>VLOOKUP(B4029,[0]!all_data,17)</f>
        <v>0</v>
      </c>
    </row>
    <row r="4036" spans="1:3" x14ac:dyDescent="0.3">
      <c r="A4036" t="s">
        <v>5</v>
      </c>
      <c r="C4036">
        <f>VLOOKUP(B4029,[0]!all_data,18)</f>
        <v>0</v>
      </c>
    </row>
    <row r="4037" spans="1:3" x14ac:dyDescent="0.3">
      <c r="A4037" t="s">
        <v>7</v>
      </c>
      <c r="C4037">
        <f>VLOOKUP(B4029,[0]!all_data,20)</f>
        <v>0</v>
      </c>
    </row>
    <row r="4038" spans="1:3" x14ac:dyDescent="0.3">
      <c r="A4038" t="s">
        <v>73</v>
      </c>
      <c r="C4038">
        <f>VLOOKUP(B4029,[0]!all_data,21)</f>
        <v>0</v>
      </c>
    </row>
    <row r="4039" spans="1:3" x14ac:dyDescent="0.3">
      <c r="A4039" t="s">
        <v>77</v>
      </c>
      <c r="C4039">
        <f>VLOOKUP(B4029,[0]!all_data,41)</f>
        <v>0</v>
      </c>
    </row>
    <row r="4040" spans="1:3" x14ac:dyDescent="0.3">
      <c r="A4040" t="s">
        <v>24</v>
      </c>
      <c r="C4040">
        <f>VLOOKUP(B4029,[0]!all_data,23)</f>
        <v>0</v>
      </c>
    </row>
    <row r="4041" spans="1:3" x14ac:dyDescent="0.3">
      <c r="A4041" t="s">
        <v>25</v>
      </c>
      <c r="C4041">
        <f>VLOOKUP(B4029,[0]!all_data,24)</f>
        <v>0</v>
      </c>
    </row>
    <row r="4042" spans="1:3" x14ac:dyDescent="0.3">
      <c r="A4042" t="s">
        <v>23</v>
      </c>
      <c r="C4042">
        <f>VLOOKUP(B4029,[0]!all_data,25)</f>
        <v>0</v>
      </c>
    </row>
    <row r="4043" spans="1:3" x14ac:dyDescent="0.3">
      <c r="A4043" t="s">
        <v>125</v>
      </c>
      <c r="C4043">
        <f>VLOOKUP(B4029,[0]!all_data,19)</f>
        <v>0</v>
      </c>
    </row>
    <row r="4044" spans="1:3" x14ac:dyDescent="0.3">
      <c r="A4044" t="s">
        <v>108</v>
      </c>
      <c r="C4044">
        <f>VLOOKUP(B4029,[0]!all_data,26)</f>
        <v>0</v>
      </c>
    </row>
    <row r="4045" spans="1:3" x14ac:dyDescent="0.3">
      <c r="A4045" t="s">
        <v>109</v>
      </c>
      <c r="C4045">
        <f>VLOOKUP(B4029,[0]!all_data,27)</f>
        <v>0</v>
      </c>
    </row>
    <row r="4046" spans="1:3" x14ac:dyDescent="0.3">
      <c r="A4046" t="s">
        <v>11</v>
      </c>
      <c r="C4046">
        <f>VLOOKUP(B4029,[0]!all_data,28)</f>
        <v>0</v>
      </c>
    </row>
    <row r="4047" spans="1:3" x14ac:dyDescent="0.3">
      <c r="A4047" t="s">
        <v>54</v>
      </c>
      <c r="C4047">
        <f>VLOOKUP(B4029,[0]!all_data,29)</f>
        <v>0</v>
      </c>
    </row>
    <row r="4048" spans="1:3" x14ac:dyDescent="0.3">
      <c r="A4048" t="s">
        <v>55</v>
      </c>
      <c r="C4048">
        <f>VLOOKUP(B4029,[0]!all_data,30)</f>
        <v>0</v>
      </c>
    </row>
    <row r="4049" spans="1:3" x14ac:dyDescent="0.3">
      <c r="A4049" t="s">
        <v>67</v>
      </c>
      <c r="C4049">
        <f>VLOOKUP(B4029,[0]!all_data,33)</f>
        <v>0</v>
      </c>
    </row>
    <row r="4050" spans="1:3" x14ac:dyDescent="0.3">
      <c r="A4050" t="s">
        <v>16</v>
      </c>
      <c r="C4050">
        <f>VLOOKUP(B4029,[0]!all_data,37)</f>
        <v>0</v>
      </c>
    </row>
    <row r="4051" spans="1:3" x14ac:dyDescent="0.3">
      <c r="A4051" t="s">
        <v>17</v>
      </c>
      <c r="C4051">
        <f>VLOOKUP(B4029,[0]!all_data,38)</f>
        <v>0</v>
      </c>
    </row>
    <row r="4052" spans="1:3" x14ac:dyDescent="0.3">
      <c r="A4052" t="s">
        <v>18</v>
      </c>
      <c r="C4052">
        <f>VLOOKUP(B4029,[0]!all_data,39)</f>
        <v>0</v>
      </c>
    </row>
    <row r="4053" spans="1:3" x14ac:dyDescent="0.3">
      <c r="A4053" t="s">
        <v>21</v>
      </c>
      <c r="B4053">
        <f>B4029+1</f>
        <v>169</v>
      </c>
      <c r="C4053" t="str">
        <f>CONCATENATE(VLOOKUP(B4053,[0]!all_data,2),"_",VLOOKUP(B4053,[0]!all_data,3),"_",VLOOKUP(B4053,[0]!all_data,4))</f>
        <v>0_0_0</v>
      </c>
    </row>
    <row r="4054" spans="1:3" x14ac:dyDescent="0.3">
      <c r="A4054" t="s">
        <v>22</v>
      </c>
    </row>
    <row r="4055" spans="1:3" x14ac:dyDescent="0.3">
      <c r="A4055" t="s">
        <v>0</v>
      </c>
      <c r="C4055">
        <f>VLOOKUP(B4053,[0]!all_data,13)</f>
        <v>7</v>
      </c>
    </row>
    <row r="4056" spans="1:3" x14ac:dyDescent="0.3">
      <c r="A4056" t="s">
        <v>57</v>
      </c>
      <c r="C4056">
        <f>VLOOKUP(B4053,[0]!all_data,14)</f>
        <v>10</v>
      </c>
    </row>
    <row r="4057" spans="1:3" x14ac:dyDescent="0.3">
      <c r="A4057" t="s">
        <v>2</v>
      </c>
      <c r="C4057">
        <f>VLOOKUP(B4053,[0]!all_data,15)</f>
        <v>0</v>
      </c>
    </row>
    <row r="4058" spans="1:3" x14ac:dyDescent="0.3">
      <c r="A4058" t="s">
        <v>3</v>
      </c>
      <c r="C4058">
        <f>VLOOKUP(B4053,[0]!all_data,16)</f>
        <v>0</v>
      </c>
    </row>
    <row r="4059" spans="1:3" x14ac:dyDescent="0.3">
      <c r="A4059" t="s">
        <v>4</v>
      </c>
      <c r="C4059">
        <f>VLOOKUP(B4053,[0]!all_data,17)</f>
        <v>0</v>
      </c>
    </row>
    <row r="4060" spans="1:3" x14ac:dyDescent="0.3">
      <c r="A4060" t="s">
        <v>5</v>
      </c>
      <c r="C4060">
        <f>VLOOKUP(B4053,[0]!all_data,18)</f>
        <v>0</v>
      </c>
    </row>
    <row r="4061" spans="1:3" x14ac:dyDescent="0.3">
      <c r="A4061" t="s">
        <v>7</v>
      </c>
      <c r="C4061">
        <f>VLOOKUP(B4053,[0]!all_data,20)</f>
        <v>0</v>
      </c>
    </row>
    <row r="4062" spans="1:3" x14ac:dyDescent="0.3">
      <c r="A4062" t="s">
        <v>73</v>
      </c>
      <c r="C4062">
        <f>VLOOKUP(B4053,[0]!all_data,21)</f>
        <v>0</v>
      </c>
    </row>
    <row r="4063" spans="1:3" x14ac:dyDescent="0.3">
      <c r="A4063" t="s">
        <v>77</v>
      </c>
      <c r="C4063">
        <f>VLOOKUP(B4053,[0]!all_data,41)</f>
        <v>0</v>
      </c>
    </row>
    <row r="4064" spans="1:3" x14ac:dyDescent="0.3">
      <c r="A4064" t="s">
        <v>24</v>
      </c>
      <c r="C4064">
        <f>VLOOKUP(B4053,[0]!all_data,23)</f>
        <v>0</v>
      </c>
    </row>
    <row r="4065" spans="1:3" x14ac:dyDescent="0.3">
      <c r="A4065" t="s">
        <v>25</v>
      </c>
      <c r="C4065">
        <f>VLOOKUP(B4053,[0]!all_data,24)</f>
        <v>0</v>
      </c>
    </row>
    <row r="4066" spans="1:3" x14ac:dyDescent="0.3">
      <c r="A4066" t="s">
        <v>23</v>
      </c>
      <c r="C4066">
        <f>VLOOKUP(B4053,[0]!all_data,25)</f>
        <v>0</v>
      </c>
    </row>
    <row r="4067" spans="1:3" x14ac:dyDescent="0.3">
      <c r="A4067" t="s">
        <v>125</v>
      </c>
      <c r="C4067">
        <f>VLOOKUP(B4053,[0]!all_data,19)</f>
        <v>0</v>
      </c>
    </row>
    <row r="4068" spans="1:3" x14ac:dyDescent="0.3">
      <c r="A4068" t="s">
        <v>108</v>
      </c>
      <c r="C4068">
        <f>VLOOKUP(B4053,[0]!all_data,26)</f>
        <v>0</v>
      </c>
    </row>
    <row r="4069" spans="1:3" x14ac:dyDescent="0.3">
      <c r="A4069" t="s">
        <v>109</v>
      </c>
      <c r="C4069">
        <f>VLOOKUP(B4053,[0]!all_data,27)</f>
        <v>0</v>
      </c>
    </row>
    <row r="4070" spans="1:3" x14ac:dyDescent="0.3">
      <c r="A4070" t="s">
        <v>11</v>
      </c>
      <c r="C4070">
        <f>VLOOKUP(B4053,[0]!all_data,28)</f>
        <v>0</v>
      </c>
    </row>
    <row r="4071" spans="1:3" x14ac:dyDescent="0.3">
      <c r="A4071" t="s">
        <v>54</v>
      </c>
      <c r="C4071">
        <f>VLOOKUP(B4053,[0]!all_data,29)</f>
        <v>0</v>
      </c>
    </row>
    <row r="4072" spans="1:3" x14ac:dyDescent="0.3">
      <c r="A4072" t="s">
        <v>55</v>
      </c>
      <c r="C4072">
        <f>VLOOKUP(B4053,[0]!all_data,30)</f>
        <v>0</v>
      </c>
    </row>
    <row r="4073" spans="1:3" x14ac:dyDescent="0.3">
      <c r="A4073" t="s">
        <v>67</v>
      </c>
      <c r="C4073">
        <f>VLOOKUP(B4053,[0]!all_data,33)</f>
        <v>0</v>
      </c>
    </row>
    <row r="4074" spans="1:3" x14ac:dyDescent="0.3">
      <c r="A4074" t="s">
        <v>16</v>
      </c>
      <c r="C4074">
        <f>VLOOKUP(B4053,[0]!all_data,37)</f>
        <v>0</v>
      </c>
    </row>
    <row r="4075" spans="1:3" x14ac:dyDescent="0.3">
      <c r="A4075" t="s">
        <v>17</v>
      </c>
      <c r="C4075">
        <f>VLOOKUP(B4053,[0]!all_data,38)</f>
        <v>0</v>
      </c>
    </row>
    <row r="4076" spans="1:3" x14ac:dyDescent="0.3">
      <c r="A4076" t="s">
        <v>18</v>
      </c>
      <c r="C4076">
        <f>VLOOKUP(B4053,[0]!all_data,39)</f>
        <v>0</v>
      </c>
    </row>
    <row r="4077" spans="1:3" x14ac:dyDescent="0.3">
      <c r="A4077" t="s">
        <v>21</v>
      </c>
      <c r="B4077">
        <f>B4053+1</f>
        <v>170</v>
      </c>
      <c r="C4077" t="str">
        <f>CONCATENATE(VLOOKUP(B4077,[0]!all_data,2),"_",VLOOKUP(B4077,[0]!all_data,3),"_",VLOOKUP(B4077,[0]!all_data,4))</f>
        <v>0_0_0</v>
      </c>
    </row>
    <row r="4078" spans="1:3" x14ac:dyDescent="0.3">
      <c r="A4078" t="s">
        <v>22</v>
      </c>
    </row>
    <row r="4079" spans="1:3" x14ac:dyDescent="0.3">
      <c r="A4079" t="s">
        <v>0</v>
      </c>
      <c r="C4079">
        <f>VLOOKUP(B4077,[0]!all_data,13)</f>
        <v>7</v>
      </c>
    </row>
    <row r="4080" spans="1:3" x14ac:dyDescent="0.3">
      <c r="A4080" t="s">
        <v>57</v>
      </c>
      <c r="C4080">
        <f>VLOOKUP(B4077,[0]!all_data,14)</f>
        <v>10</v>
      </c>
    </row>
    <row r="4081" spans="1:3" x14ac:dyDescent="0.3">
      <c r="A4081" t="s">
        <v>2</v>
      </c>
      <c r="C4081">
        <f>VLOOKUP(B4077,[0]!all_data,15)</f>
        <v>0</v>
      </c>
    </row>
    <row r="4082" spans="1:3" x14ac:dyDescent="0.3">
      <c r="A4082" t="s">
        <v>3</v>
      </c>
      <c r="C4082">
        <f>VLOOKUP(B4077,[0]!all_data,16)</f>
        <v>0</v>
      </c>
    </row>
    <row r="4083" spans="1:3" x14ac:dyDescent="0.3">
      <c r="A4083" t="s">
        <v>4</v>
      </c>
      <c r="C4083">
        <f>VLOOKUP(B4077,[0]!all_data,17)</f>
        <v>0</v>
      </c>
    </row>
    <row r="4084" spans="1:3" x14ac:dyDescent="0.3">
      <c r="A4084" t="s">
        <v>5</v>
      </c>
      <c r="C4084">
        <f>VLOOKUP(B4077,[0]!all_data,18)</f>
        <v>0</v>
      </c>
    </row>
    <row r="4085" spans="1:3" x14ac:dyDescent="0.3">
      <c r="A4085" t="s">
        <v>7</v>
      </c>
      <c r="C4085">
        <f>VLOOKUP(B4077,[0]!all_data,20)</f>
        <v>0</v>
      </c>
    </row>
    <row r="4086" spans="1:3" x14ac:dyDescent="0.3">
      <c r="A4086" t="s">
        <v>73</v>
      </c>
      <c r="C4086">
        <f>VLOOKUP(B4077,[0]!all_data,21)</f>
        <v>0</v>
      </c>
    </row>
    <row r="4087" spans="1:3" x14ac:dyDescent="0.3">
      <c r="A4087" t="s">
        <v>77</v>
      </c>
      <c r="C4087">
        <f>VLOOKUP(B4077,[0]!all_data,41)</f>
        <v>0</v>
      </c>
    </row>
    <row r="4088" spans="1:3" x14ac:dyDescent="0.3">
      <c r="A4088" t="s">
        <v>24</v>
      </c>
      <c r="C4088">
        <f>VLOOKUP(B4077,[0]!all_data,23)</f>
        <v>0</v>
      </c>
    </row>
    <row r="4089" spans="1:3" x14ac:dyDescent="0.3">
      <c r="A4089" t="s">
        <v>25</v>
      </c>
      <c r="C4089">
        <f>VLOOKUP(B4077,[0]!all_data,24)</f>
        <v>0</v>
      </c>
    </row>
    <row r="4090" spans="1:3" x14ac:dyDescent="0.3">
      <c r="A4090" t="s">
        <v>23</v>
      </c>
      <c r="C4090">
        <f>VLOOKUP(B4077,[0]!all_data,25)</f>
        <v>0</v>
      </c>
    </row>
    <row r="4091" spans="1:3" x14ac:dyDescent="0.3">
      <c r="A4091" t="s">
        <v>125</v>
      </c>
      <c r="C4091">
        <f>VLOOKUP(B4077,[0]!all_data,19)</f>
        <v>0</v>
      </c>
    </row>
    <row r="4092" spans="1:3" x14ac:dyDescent="0.3">
      <c r="A4092" t="s">
        <v>108</v>
      </c>
      <c r="C4092">
        <f>VLOOKUP(B4077,[0]!all_data,26)</f>
        <v>0</v>
      </c>
    </row>
    <row r="4093" spans="1:3" x14ac:dyDescent="0.3">
      <c r="A4093" t="s">
        <v>109</v>
      </c>
      <c r="C4093">
        <f>VLOOKUP(B4077,[0]!all_data,27)</f>
        <v>0</v>
      </c>
    </row>
    <row r="4094" spans="1:3" x14ac:dyDescent="0.3">
      <c r="A4094" t="s">
        <v>11</v>
      </c>
      <c r="C4094">
        <f>VLOOKUP(B4077,[0]!all_data,28)</f>
        <v>0</v>
      </c>
    </row>
    <row r="4095" spans="1:3" x14ac:dyDescent="0.3">
      <c r="A4095" t="s">
        <v>54</v>
      </c>
      <c r="C4095">
        <f>VLOOKUP(B4077,[0]!all_data,29)</f>
        <v>0</v>
      </c>
    </row>
    <row r="4096" spans="1:3" x14ac:dyDescent="0.3">
      <c r="A4096" t="s">
        <v>55</v>
      </c>
      <c r="C4096">
        <f>VLOOKUP(B4077,[0]!all_data,30)</f>
        <v>0</v>
      </c>
    </row>
    <row r="4097" spans="1:3" x14ac:dyDescent="0.3">
      <c r="A4097" t="s">
        <v>67</v>
      </c>
      <c r="C4097">
        <f>VLOOKUP(B4077,[0]!all_data,33)</f>
        <v>0</v>
      </c>
    </row>
    <row r="4098" spans="1:3" x14ac:dyDescent="0.3">
      <c r="A4098" t="s">
        <v>16</v>
      </c>
      <c r="C4098">
        <f>VLOOKUP(B4077,[0]!all_data,37)</f>
        <v>0</v>
      </c>
    </row>
    <row r="4099" spans="1:3" x14ac:dyDescent="0.3">
      <c r="A4099" t="s">
        <v>17</v>
      </c>
      <c r="C4099">
        <f>VLOOKUP(B4077,[0]!all_data,38)</f>
        <v>0</v>
      </c>
    </row>
    <row r="4100" spans="1:3" x14ac:dyDescent="0.3">
      <c r="A4100" t="s">
        <v>18</v>
      </c>
      <c r="C4100">
        <f>VLOOKUP(B4077,[0]!all_data,39)</f>
        <v>0</v>
      </c>
    </row>
    <row r="4101" spans="1:3" x14ac:dyDescent="0.3">
      <c r="A4101" t="s">
        <v>21</v>
      </c>
      <c r="B4101">
        <f>B4077+1</f>
        <v>171</v>
      </c>
      <c r="C4101" t="str">
        <f>CONCATENATE(VLOOKUP(B4101,[0]!all_data,2),"_",VLOOKUP(B4101,[0]!all_data,3),"_",VLOOKUP(B4101,[0]!all_data,4))</f>
        <v>0_0_0</v>
      </c>
    </row>
    <row r="4102" spans="1:3" x14ac:dyDescent="0.3">
      <c r="A4102" t="s">
        <v>22</v>
      </c>
    </row>
    <row r="4103" spans="1:3" x14ac:dyDescent="0.3">
      <c r="A4103" t="s">
        <v>0</v>
      </c>
      <c r="C4103">
        <f>VLOOKUP(B4101,[0]!all_data,13)</f>
        <v>7</v>
      </c>
    </row>
    <row r="4104" spans="1:3" x14ac:dyDescent="0.3">
      <c r="A4104" t="s">
        <v>57</v>
      </c>
      <c r="C4104">
        <f>VLOOKUP(B4101,[0]!all_data,14)</f>
        <v>10</v>
      </c>
    </row>
    <row r="4105" spans="1:3" x14ac:dyDescent="0.3">
      <c r="A4105" t="s">
        <v>2</v>
      </c>
      <c r="C4105">
        <f>VLOOKUP(B4101,[0]!all_data,15)</f>
        <v>0</v>
      </c>
    </row>
    <row r="4106" spans="1:3" x14ac:dyDescent="0.3">
      <c r="A4106" t="s">
        <v>3</v>
      </c>
      <c r="C4106">
        <f>VLOOKUP(B4101,[0]!all_data,16)</f>
        <v>0</v>
      </c>
    </row>
    <row r="4107" spans="1:3" x14ac:dyDescent="0.3">
      <c r="A4107" t="s">
        <v>4</v>
      </c>
      <c r="C4107">
        <f>VLOOKUP(B4101,[0]!all_data,17)</f>
        <v>0</v>
      </c>
    </row>
    <row r="4108" spans="1:3" x14ac:dyDescent="0.3">
      <c r="A4108" t="s">
        <v>5</v>
      </c>
      <c r="C4108">
        <f>VLOOKUP(B4101,[0]!all_data,18)</f>
        <v>0</v>
      </c>
    </row>
    <row r="4109" spans="1:3" x14ac:dyDescent="0.3">
      <c r="A4109" t="s">
        <v>7</v>
      </c>
      <c r="C4109">
        <f>VLOOKUP(B4101,[0]!all_data,20)</f>
        <v>0</v>
      </c>
    </row>
    <row r="4110" spans="1:3" x14ac:dyDescent="0.3">
      <c r="A4110" t="s">
        <v>73</v>
      </c>
      <c r="C4110">
        <f>VLOOKUP(B4101,[0]!all_data,21)</f>
        <v>0</v>
      </c>
    </row>
    <row r="4111" spans="1:3" x14ac:dyDescent="0.3">
      <c r="A4111" t="s">
        <v>77</v>
      </c>
      <c r="C4111">
        <f>VLOOKUP(B4101,[0]!all_data,41)</f>
        <v>0</v>
      </c>
    </row>
    <row r="4112" spans="1:3" x14ac:dyDescent="0.3">
      <c r="A4112" t="s">
        <v>24</v>
      </c>
      <c r="C4112">
        <f>VLOOKUP(B4101,[0]!all_data,23)</f>
        <v>0</v>
      </c>
    </row>
    <row r="4113" spans="1:3" x14ac:dyDescent="0.3">
      <c r="A4113" t="s">
        <v>25</v>
      </c>
      <c r="C4113">
        <f>VLOOKUP(B4101,[0]!all_data,24)</f>
        <v>0</v>
      </c>
    </row>
    <row r="4114" spans="1:3" x14ac:dyDescent="0.3">
      <c r="A4114" t="s">
        <v>23</v>
      </c>
      <c r="C4114">
        <f>VLOOKUP(B4101,[0]!all_data,25)</f>
        <v>0</v>
      </c>
    </row>
    <row r="4115" spans="1:3" x14ac:dyDescent="0.3">
      <c r="A4115" t="s">
        <v>125</v>
      </c>
      <c r="C4115">
        <f>VLOOKUP(B4101,[0]!all_data,19)</f>
        <v>0</v>
      </c>
    </row>
    <row r="4116" spans="1:3" x14ac:dyDescent="0.3">
      <c r="A4116" t="s">
        <v>108</v>
      </c>
      <c r="C4116">
        <f>VLOOKUP(B4101,[0]!all_data,26)</f>
        <v>0</v>
      </c>
    </row>
    <row r="4117" spans="1:3" x14ac:dyDescent="0.3">
      <c r="A4117" t="s">
        <v>109</v>
      </c>
      <c r="C4117">
        <f>VLOOKUP(B4101,[0]!all_data,27)</f>
        <v>0</v>
      </c>
    </row>
    <row r="4118" spans="1:3" x14ac:dyDescent="0.3">
      <c r="A4118" t="s">
        <v>11</v>
      </c>
      <c r="C4118">
        <f>VLOOKUP(B4101,[0]!all_data,28)</f>
        <v>0</v>
      </c>
    </row>
    <row r="4119" spans="1:3" x14ac:dyDescent="0.3">
      <c r="A4119" t="s">
        <v>54</v>
      </c>
      <c r="C4119">
        <f>VLOOKUP(B4101,[0]!all_data,29)</f>
        <v>0</v>
      </c>
    </row>
    <row r="4120" spans="1:3" x14ac:dyDescent="0.3">
      <c r="A4120" t="s">
        <v>55</v>
      </c>
      <c r="C4120">
        <f>VLOOKUP(B4101,[0]!all_data,30)</f>
        <v>0</v>
      </c>
    </row>
    <row r="4121" spans="1:3" x14ac:dyDescent="0.3">
      <c r="A4121" t="s">
        <v>67</v>
      </c>
      <c r="C4121">
        <f>VLOOKUP(B4101,[0]!all_data,33)</f>
        <v>0</v>
      </c>
    </row>
    <row r="4122" spans="1:3" x14ac:dyDescent="0.3">
      <c r="A4122" t="s">
        <v>16</v>
      </c>
      <c r="C4122">
        <f>VLOOKUP(B4101,[0]!all_data,37)</f>
        <v>0</v>
      </c>
    </row>
    <row r="4123" spans="1:3" x14ac:dyDescent="0.3">
      <c r="A4123" t="s">
        <v>17</v>
      </c>
      <c r="C4123">
        <f>VLOOKUP(B4101,[0]!all_data,38)</f>
        <v>0</v>
      </c>
    </row>
    <row r="4124" spans="1:3" x14ac:dyDescent="0.3">
      <c r="A4124" t="s">
        <v>18</v>
      </c>
      <c r="C4124">
        <f>VLOOKUP(B4101,[0]!all_data,39)</f>
        <v>0</v>
      </c>
    </row>
    <row r="4125" spans="1:3" x14ac:dyDescent="0.3">
      <c r="A4125" t="s">
        <v>21</v>
      </c>
      <c r="B4125">
        <f>B4101+1</f>
        <v>172</v>
      </c>
      <c r="C4125" t="str">
        <f>CONCATENATE(VLOOKUP(B4125,[0]!all_data,2),"_",VLOOKUP(B4125,[0]!all_data,3),"_",VLOOKUP(B4125,[0]!all_data,4))</f>
        <v>0_0_0</v>
      </c>
    </row>
    <row r="4126" spans="1:3" x14ac:dyDescent="0.3">
      <c r="A4126" t="s">
        <v>22</v>
      </c>
    </row>
    <row r="4127" spans="1:3" x14ac:dyDescent="0.3">
      <c r="A4127" t="s">
        <v>0</v>
      </c>
      <c r="C4127">
        <f>VLOOKUP(B4125,[0]!all_data,13)</f>
        <v>7</v>
      </c>
    </row>
    <row r="4128" spans="1:3" x14ac:dyDescent="0.3">
      <c r="A4128" t="s">
        <v>57</v>
      </c>
      <c r="C4128">
        <f>VLOOKUP(B4125,[0]!all_data,14)</f>
        <v>10</v>
      </c>
    </row>
    <row r="4129" spans="1:3" x14ac:dyDescent="0.3">
      <c r="A4129" t="s">
        <v>2</v>
      </c>
      <c r="C4129">
        <f>VLOOKUP(B4125,[0]!all_data,15)</f>
        <v>0</v>
      </c>
    </row>
    <row r="4130" spans="1:3" x14ac:dyDescent="0.3">
      <c r="A4130" t="s">
        <v>3</v>
      </c>
      <c r="C4130">
        <f>VLOOKUP(B4125,[0]!all_data,16)</f>
        <v>0</v>
      </c>
    </row>
    <row r="4131" spans="1:3" x14ac:dyDescent="0.3">
      <c r="A4131" t="s">
        <v>4</v>
      </c>
      <c r="C4131">
        <f>VLOOKUP(B4125,[0]!all_data,17)</f>
        <v>0</v>
      </c>
    </row>
    <row r="4132" spans="1:3" x14ac:dyDescent="0.3">
      <c r="A4132" t="s">
        <v>5</v>
      </c>
      <c r="C4132">
        <f>VLOOKUP(B4125,[0]!all_data,18)</f>
        <v>0</v>
      </c>
    </row>
    <row r="4133" spans="1:3" x14ac:dyDescent="0.3">
      <c r="A4133" t="s">
        <v>7</v>
      </c>
      <c r="C4133">
        <f>VLOOKUP(B4125,[0]!all_data,20)</f>
        <v>0</v>
      </c>
    </row>
    <row r="4134" spans="1:3" x14ac:dyDescent="0.3">
      <c r="A4134" t="s">
        <v>73</v>
      </c>
      <c r="C4134">
        <f>VLOOKUP(B4125,[0]!all_data,21)</f>
        <v>0</v>
      </c>
    </row>
    <row r="4135" spans="1:3" x14ac:dyDescent="0.3">
      <c r="A4135" t="s">
        <v>77</v>
      </c>
      <c r="C4135">
        <f>VLOOKUP(B4125,[0]!all_data,41)</f>
        <v>0</v>
      </c>
    </row>
    <row r="4136" spans="1:3" x14ac:dyDescent="0.3">
      <c r="A4136" t="s">
        <v>24</v>
      </c>
      <c r="C4136">
        <f>VLOOKUP(B4125,[0]!all_data,23)</f>
        <v>0</v>
      </c>
    </row>
    <row r="4137" spans="1:3" x14ac:dyDescent="0.3">
      <c r="A4137" t="s">
        <v>25</v>
      </c>
      <c r="C4137">
        <f>VLOOKUP(B4125,[0]!all_data,24)</f>
        <v>0</v>
      </c>
    </row>
    <row r="4138" spans="1:3" x14ac:dyDescent="0.3">
      <c r="A4138" t="s">
        <v>23</v>
      </c>
      <c r="C4138">
        <f>VLOOKUP(B4125,[0]!all_data,25)</f>
        <v>0</v>
      </c>
    </row>
    <row r="4139" spans="1:3" x14ac:dyDescent="0.3">
      <c r="A4139" t="s">
        <v>125</v>
      </c>
      <c r="C4139">
        <f>VLOOKUP(B4125,[0]!all_data,19)</f>
        <v>0</v>
      </c>
    </row>
    <row r="4140" spans="1:3" x14ac:dyDescent="0.3">
      <c r="A4140" t="s">
        <v>108</v>
      </c>
      <c r="C4140">
        <f>VLOOKUP(B4125,[0]!all_data,26)</f>
        <v>0</v>
      </c>
    </row>
    <row r="4141" spans="1:3" x14ac:dyDescent="0.3">
      <c r="A4141" t="s">
        <v>109</v>
      </c>
      <c r="C4141">
        <f>VLOOKUP(B4125,[0]!all_data,27)</f>
        <v>0</v>
      </c>
    </row>
    <row r="4142" spans="1:3" x14ac:dyDescent="0.3">
      <c r="A4142" t="s">
        <v>11</v>
      </c>
      <c r="C4142">
        <f>VLOOKUP(B4125,[0]!all_data,28)</f>
        <v>0</v>
      </c>
    </row>
    <row r="4143" spans="1:3" x14ac:dyDescent="0.3">
      <c r="A4143" t="s">
        <v>54</v>
      </c>
      <c r="C4143">
        <f>VLOOKUP(B4125,[0]!all_data,29)</f>
        <v>0</v>
      </c>
    </row>
    <row r="4144" spans="1:3" x14ac:dyDescent="0.3">
      <c r="A4144" t="s">
        <v>55</v>
      </c>
      <c r="C4144">
        <f>VLOOKUP(B4125,[0]!all_data,30)</f>
        <v>0</v>
      </c>
    </row>
    <row r="4145" spans="1:3" x14ac:dyDescent="0.3">
      <c r="A4145" t="s">
        <v>67</v>
      </c>
      <c r="C4145">
        <f>VLOOKUP(B4125,[0]!all_data,33)</f>
        <v>0</v>
      </c>
    </row>
    <row r="4146" spans="1:3" x14ac:dyDescent="0.3">
      <c r="A4146" t="s">
        <v>16</v>
      </c>
      <c r="C4146">
        <f>VLOOKUP(B4125,[0]!all_data,37)</f>
        <v>0</v>
      </c>
    </row>
    <row r="4147" spans="1:3" x14ac:dyDescent="0.3">
      <c r="A4147" t="s">
        <v>17</v>
      </c>
      <c r="C4147">
        <f>VLOOKUP(B4125,[0]!all_data,38)</f>
        <v>0</v>
      </c>
    </row>
    <row r="4148" spans="1:3" x14ac:dyDescent="0.3">
      <c r="A4148" t="s">
        <v>18</v>
      </c>
      <c r="C4148">
        <f>VLOOKUP(B4125,[0]!all_data,39)</f>
        <v>0</v>
      </c>
    </row>
    <row r="4149" spans="1:3" x14ac:dyDescent="0.3">
      <c r="A4149" t="s">
        <v>21</v>
      </c>
      <c r="B4149">
        <f>B4125+1</f>
        <v>173</v>
      </c>
      <c r="C4149" t="str">
        <f>CONCATENATE(VLOOKUP(B4149,[0]!all_data,2),"_",VLOOKUP(B4149,[0]!all_data,3),"_",VLOOKUP(B4149,[0]!all_data,4))</f>
        <v>0_0_0</v>
      </c>
    </row>
    <row r="4150" spans="1:3" x14ac:dyDescent="0.3">
      <c r="A4150" t="s">
        <v>22</v>
      </c>
    </row>
    <row r="4151" spans="1:3" x14ac:dyDescent="0.3">
      <c r="A4151" t="s">
        <v>0</v>
      </c>
      <c r="C4151">
        <f>VLOOKUP(B4149,[0]!all_data,13)</f>
        <v>7</v>
      </c>
    </row>
    <row r="4152" spans="1:3" x14ac:dyDescent="0.3">
      <c r="A4152" t="s">
        <v>57</v>
      </c>
      <c r="C4152">
        <f>VLOOKUP(B4149,[0]!all_data,14)</f>
        <v>10</v>
      </c>
    </row>
    <row r="4153" spans="1:3" x14ac:dyDescent="0.3">
      <c r="A4153" t="s">
        <v>2</v>
      </c>
      <c r="C4153">
        <f>VLOOKUP(B4149,[0]!all_data,15)</f>
        <v>0</v>
      </c>
    </row>
    <row r="4154" spans="1:3" x14ac:dyDescent="0.3">
      <c r="A4154" t="s">
        <v>3</v>
      </c>
      <c r="C4154">
        <f>VLOOKUP(B4149,[0]!all_data,16)</f>
        <v>0</v>
      </c>
    </row>
    <row r="4155" spans="1:3" x14ac:dyDescent="0.3">
      <c r="A4155" t="s">
        <v>4</v>
      </c>
      <c r="C4155">
        <f>VLOOKUP(B4149,[0]!all_data,17)</f>
        <v>0</v>
      </c>
    </row>
    <row r="4156" spans="1:3" x14ac:dyDescent="0.3">
      <c r="A4156" t="s">
        <v>5</v>
      </c>
      <c r="C4156">
        <f>VLOOKUP(B4149,[0]!all_data,18)</f>
        <v>0</v>
      </c>
    </row>
    <row r="4157" spans="1:3" x14ac:dyDescent="0.3">
      <c r="A4157" t="s">
        <v>7</v>
      </c>
      <c r="C4157">
        <f>VLOOKUP(B4149,[0]!all_data,20)</f>
        <v>0</v>
      </c>
    </row>
    <row r="4158" spans="1:3" x14ac:dyDescent="0.3">
      <c r="A4158" t="s">
        <v>73</v>
      </c>
      <c r="C4158">
        <f>VLOOKUP(B4149,[0]!all_data,21)</f>
        <v>0</v>
      </c>
    </row>
    <row r="4159" spans="1:3" x14ac:dyDescent="0.3">
      <c r="A4159" t="s">
        <v>77</v>
      </c>
      <c r="C4159">
        <f>VLOOKUP(B4149,[0]!all_data,41)</f>
        <v>0</v>
      </c>
    </row>
    <row r="4160" spans="1:3" x14ac:dyDescent="0.3">
      <c r="A4160" t="s">
        <v>24</v>
      </c>
      <c r="C4160">
        <f>VLOOKUP(B4149,[0]!all_data,23)</f>
        <v>0</v>
      </c>
    </row>
    <row r="4161" spans="1:3" x14ac:dyDescent="0.3">
      <c r="A4161" t="s">
        <v>25</v>
      </c>
      <c r="C4161">
        <f>VLOOKUP(B4149,[0]!all_data,24)</f>
        <v>0</v>
      </c>
    </row>
    <row r="4162" spans="1:3" x14ac:dyDescent="0.3">
      <c r="A4162" t="s">
        <v>23</v>
      </c>
      <c r="C4162">
        <f>VLOOKUP(B4149,[0]!all_data,25)</f>
        <v>0</v>
      </c>
    </row>
    <row r="4163" spans="1:3" x14ac:dyDescent="0.3">
      <c r="A4163" t="s">
        <v>125</v>
      </c>
      <c r="C4163">
        <f>VLOOKUP(B4149,[0]!all_data,19)</f>
        <v>0</v>
      </c>
    </row>
    <row r="4164" spans="1:3" x14ac:dyDescent="0.3">
      <c r="A4164" t="s">
        <v>108</v>
      </c>
      <c r="C4164">
        <f>VLOOKUP(B4149,[0]!all_data,26)</f>
        <v>0</v>
      </c>
    </row>
    <row r="4165" spans="1:3" x14ac:dyDescent="0.3">
      <c r="A4165" t="s">
        <v>109</v>
      </c>
      <c r="C4165">
        <f>VLOOKUP(B4149,[0]!all_data,27)</f>
        <v>0</v>
      </c>
    </row>
    <row r="4166" spans="1:3" x14ac:dyDescent="0.3">
      <c r="A4166" t="s">
        <v>11</v>
      </c>
      <c r="C4166">
        <f>VLOOKUP(B4149,[0]!all_data,28)</f>
        <v>0</v>
      </c>
    </row>
    <row r="4167" spans="1:3" x14ac:dyDescent="0.3">
      <c r="A4167" t="s">
        <v>54</v>
      </c>
      <c r="C4167">
        <f>VLOOKUP(B4149,[0]!all_data,29)</f>
        <v>0</v>
      </c>
    </row>
    <row r="4168" spans="1:3" x14ac:dyDescent="0.3">
      <c r="A4168" t="s">
        <v>55</v>
      </c>
      <c r="C4168">
        <f>VLOOKUP(B4149,[0]!all_data,30)</f>
        <v>0</v>
      </c>
    </row>
    <row r="4169" spans="1:3" x14ac:dyDescent="0.3">
      <c r="A4169" t="s">
        <v>67</v>
      </c>
      <c r="C4169">
        <f>VLOOKUP(B4149,[0]!all_data,33)</f>
        <v>0</v>
      </c>
    </row>
    <row r="4170" spans="1:3" x14ac:dyDescent="0.3">
      <c r="A4170" t="s">
        <v>16</v>
      </c>
      <c r="C4170">
        <f>VLOOKUP(B4149,[0]!all_data,37)</f>
        <v>0</v>
      </c>
    </row>
    <row r="4171" spans="1:3" x14ac:dyDescent="0.3">
      <c r="A4171" t="s">
        <v>17</v>
      </c>
      <c r="C4171">
        <f>VLOOKUP(B4149,[0]!all_data,38)</f>
        <v>0</v>
      </c>
    </row>
    <row r="4172" spans="1:3" x14ac:dyDescent="0.3">
      <c r="A4172" t="s">
        <v>18</v>
      </c>
      <c r="C4172">
        <f>VLOOKUP(B4149,[0]!all_data,39)</f>
        <v>0</v>
      </c>
    </row>
    <row r="4173" spans="1:3" x14ac:dyDescent="0.3">
      <c r="A4173" t="s">
        <v>21</v>
      </c>
      <c r="B4173">
        <f>B4149+1</f>
        <v>174</v>
      </c>
      <c r="C4173" t="str">
        <f>CONCATENATE(VLOOKUP(B4173,[0]!all_data,2),"_",VLOOKUP(B4173,[0]!all_data,3),"_",VLOOKUP(B4173,[0]!all_data,4))</f>
        <v>0_0_0</v>
      </c>
    </row>
    <row r="4174" spans="1:3" x14ac:dyDescent="0.3">
      <c r="A4174" t="s">
        <v>22</v>
      </c>
    </row>
    <row r="4175" spans="1:3" x14ac:dyDescent="0.3">
      <c r="A4175" t="s">
        <v>0</v>
      </c>
      <c r="C4175">
        <f>VLOOKUP(B4173,[0]!all_data,13)</f>
        <v>7</v>
      </c>
    </row>
    <row r="4176" spans="1:3" x14ac:dyDescent="0.3">
      <c r="A4176" t="s">
        <v>57</v>
      </c>
      <c r="C4176">
        <f>VLOOKUP(B4173,[0]!all_data,14)</f>
        <v>10</v>
      </c>
    </row>
    <row r="4177" spans="1:3" x14ac:dyDescent="0.3">
      <c r="A4177" t="s">
        <v>2</v>
      </c>
      <c r="C4177">
        <f>VLOOKUP(B4173,[0]!all_data,15)</f>
        <v>0</v>
      </c>
    </row>
    <row r="4178" spans="1:3" x14ac:dyDescent="0.3">
      <c r="A4178" t="s">
        <v>3</v>
      </c>
      <c r="C4178">
        <f>VLOOKUP(B4173,[0]!all_data,16)</f>
        <v>0</v>
      </c>
    </row>
    <row r="4179" spans="1:3" x14ac:dyDescent="0.3">
      <c r="A4179" t="s">
        <v>4</v>
      </c>
      <c r="C4179">
        <f>VLOOKUP(B4173,[0]!all_data,17)</f>
        <v>0</v>
      </c>
    </row>
    <row r="4180" spans="1:3" x14ac:dyDescent="0.3">
      <c r="A4180" t="s">
        <v>5</v>
      </c>
      <c r="C4180">
        <f>VLOOKUP(B4173,[0]!all_data,18)</f>
        <v>0</v>
      </c>
    </row>
    <row r="4181" spans="1:3" x14ac:dyDescent="0.3">
      <c r="A4181" t="s">
        <v>7</v>
      </c>
      <c r="C4181">
        <f>VLOOKUP(B4173,[0]!all_data,20)</f>
        <v>0</v>
      </c>
    </row>
    <row r="4182" spans="1:3" x14ac:dyDescent="0.3">
      <c r="A4182" t="s">
        <v>73</v>
      </c>
      <c r="C4182">
        <f>VLOOKUP(B4173,[0]!all_data,21)</f>
        <v>0</v>
      </c>
    </row>
    <row r="4183" spans="1:3" x14ac:dyDescent="0.3">
      <c r="A4183" t="s">
        <v>77</v>
      </c>
      <c r="C4183">
        <f>VLOOKUP(B4173,[0]!all_data,41)</f>
        <v>0</v>
      </c>
    </row>
    <row r="4184" spans="1:3" x14ac:dyDescent="0.3">
      <c r="A4184" t="s">
        <v>24</v>
      </c>
      <c r="C4184">
        <f>VLOOKUP(B4173,[0]!all_data,23)</f>
        <v>0</v>
      </c>
    </row>
    <row r="4185" spans="1:3" x14ac:dyDescent="0.3">
      <c r="A4185" t="s">
        <v>25</v>
      </c>
      <c r="C4185">
        <f>VLOOKUP(B4173,[0]!all_data,24)</f>
        <v>0</v>
      </c>
    </row>
    <row r="4186" spans="1:3" x14ac:dyDescent="0.3">
      <c r="A4186" t="s">
        <v>23</v>
      </c>
      <c r="C4186">
        <f>VLOOKUP(B4173,[0]!all_data,25)</f>
        <v>0</v>
      </c>
    </row>
    <row r="4187" spans="1:3" x14ac:dyDescent="0.3">
      <c r="A4187" t="s">
        <v>125</v>
      </c>
      <c r="C4187">
        <f>VLOOKUP(B4173,[0]!all_data,19)</f>
        <v>0</v>
      </c>
    </row>
    <row r="4188" spans="1:3" x14ac:dyDescent="0.3">
      <c r="A4188" t="s">
        <v>108</v>
      </c>
      <c r="C4188">
        <f>VLOOKUP(B4173,[0]!all_data,26)</f>
        <v>0</v>
      </c>
    </row>
    <row r="4189" spans="1:3" x14ac:dyDescent="0.3">
      <c r="A4189" t="s">
        <v>109</v>
      </c>
      <c r="C4189">
        <f>VLOOKUP(B4173,[0]!all_data,27)</f>
        <v>0</v>
      </c>
    </row>
    <row r="4190" spans="1:3" x14ac:dyDescent="0.3">
      <c r="A4190" t="s">
        <v>11</v>
      </c>
      <c r="C4190">
        <f>VLOOKUP(B4173,[0]!all_data,28)</f>
        <v>0</v>
      </c>
    </row>
    <row r="4191" spans="1:3" x14ac:dyDescent="0.3">
      <c r="A4191" t="s">
        <v>54</v>
      </c>
      <c r="C4191">
        <f>VLOOKUP(B4173,[0]!all_data,29)</f>
        <v>0</v>
      </c>
    </row>
    <row r="4192" spans="1:3" x14ac:dyDescent="0.3">
      <c r="A4192" t="s">
        <v>55</v>
      </c>
      <c r="C4192">
        <f>VLOOKUP(B4173,[0]!all_data,30)</f>
        <v>0</v>
      </c>
    </row>
    <row r="4193" spans="1:3" x14ac:dyDescent="0.3">
      <c r="A4193" t="s">
        <v>67</v>
      </c>
      <c r="C4193">
        <f>VLOOKUP(B4173,[0]!all_data,33)</f>
        <v>0</v>
      </c>
    </row>
    <row r="4194" spans="1:3" x14ac:dyDescent="0.3">
      <c r="A4194" t="s">
        <v>16</v>
      </c>
      <c r="C4194">
        <f>VLOOKUP(B4173,[0]!all_data,37)</f>
        <v>0</v>
      </c>
    </row>
    <row r="4195" spans="1:3" x14ac:dyDescent="0.3">
      <c r="A4195" t="s">
        <v>17</v>
      </c>
      <c r="C4195">
        <f>VLOOKUP(B4173,[0]!all_data,38)</f>
        <v>0</v>
      </c>
    </row>
    <row r="4196" spans="1:3" x14ac:dyDescent="0.3">
      <c r="A4196" t="s">
        <v>18</v>
      </c>
      <c r="C4196">
        <f>VLOOKUP(B4173,[0]!all_data,39)</f>
        <v>0</v>
      </c>
    </row>
    <row r="4197" spans="1:3" x14ac:dyDescent="0.3">
      <c r="A4197" t="s">
        <v>21</v>
      </c>
      <c r="B4197">
        <f>B4173+1</f>
        <v>175</v>
      </c>
      <c r="C4197" t="str">
        <f>CONCATENATE(VLOOKUP(B4197,[0]!all_data,2),"_",VLOOKUP(B4197,[0]!all_data,3),"_",VLOOKUP(B4197,[0]!all_data,4))</f>
        <v>0_0_0</v>
      </c>
    </row>
    <row r="4198" spans="1:3" x14ac:dyDescent="0.3">
      <c r="A4198" t="s">
        <v>22</v>
      </c>
    </row>
    <row r="4199" spans="1:3" x14ac:dyDescent="0.3">
      <c r="A4199" t="s">
        <v>0</v>
      </c>
      <c r="C4199">
        <f>VLOOKUP(B4197,[0]!all_data,13)</f>
        <v>7</v>
      </c>
    </row>
    <row r="4200" spans="1:3" x14ac:dyDescent="0.3">
      <c r="A4200" t="s">
        <v>57</v>
      </c>
      <c r="C4200">
        <f>VLOOKUP(B4197,[0]!all_data,14)</f>
        <v>10</v>
      </c>
    </row>
    <row r="4201" spans="1:3" x14ac:dyDescent="0.3">
      <c r="A4201" t="s">
        <v>2</v>
      </c>
      <c r="C4201">
        <f>VLOOKUP(B4197,[0]!all_data,15)</f>
        <v>0</v>
      </c>
    </row>
    <row r="4202" spans="1:3" x14ac:dyDescent="0.3">
      <c r="A4202" t="s">
        <v>3</v>
      </c>
      <c r="C4202">
        <f>VLOOKUP(B4197,[0]!all_data,16)</f>
        <v>0</v>
      </c>
    </row>
    <row r="4203" spans="1:3" x14ac:dyDescent="0.3">
      <c r="A4203" t="s">
        <v>4</v>
      </c>
      <c r="C4203">
        <f>VLOOKUP(B4197,[0]!all_data,17)</f>
        <v>0</v>
      </c>
    </row>
    <row r="4204" spans="1:3" x14ac:dyDescent="0.3">
      <c r="A4204" t="s">
        <v>5</v>
      </c>
      <c r="C4204">
        <f>VLOOKUP(B4197,[0]!all_data,18)</f>
        <v>0</v>
      </c>
    </row>
    <row r="4205" spans="1:3" x14ac:dyDescent="0.3">
      <c r="A4205" t="s">
        <v>7</v>
      </c>
      <c r="C4205">
        <f>VLOOKUP(B4197,[0]!all_data,20)</f>
        <v>0</v>
      </c>
    </row>
    <row r="4206" spans="1:3" x14ac:dyDescent="0.3">
      <c r="A4206" t="s">
        <v>73</v>
      </c>
      <c r="C4206">
        <f>VLOOKUP(B4197,[0]!all_data,21)</f>
        <v>0</v>
      </c>
    </row>
    <row r="4207" spans="1:3" x14ac:dyDescent="0.3">
      <c r="A4207" t="s">
        <v>77</v>
      </c>
      <c r="C4207">
        <f>VLOOKUP(B4197,[0]!all_data,41)</f>
        <v>0</v>
      </c>
    </row>
    <row r="4208" spans="1:3" x14ac:dyDescent="0.3">
      <c r="A4208" t="s">
        <v>24</v>
      </c>
      <c r="C4208">
        <f>VLOOKUP(B4197,[0]!all_data,23)</f>
        <v>0</v>
      </c>
    </row>
    <row r="4209" spans="1:3" x14ac:dyDescent="0.3">
      <c r="A4209" t="s">
        <v>25</v>
      </c>
      <c r="C4209">
        <f>VLOOKUP(B4197,[0]!all_data,24)</f>
        <v>0</v>
      </c>
    </row>
    <row r="4210" spans="1:3" x14ac:dyDescent="0.3">
      <c r="A4210" t="s">
        <v>23</v>
      </c>
      <c r="C4210">
        <f>VLOOKUP(B4197,[0]!all_data,25)</f>
        <v>0</v>
      </c>
    </row>
    <row r="4211" spans="1:3" x14ac:dyDescent="0.3">
      <c r="A4211" t="s">
        <v>125</v>
      </c>
      <c r="C4211">
        <f>VLOOKUP(B4197,[0]!all_data,19)</f>
        <v>0</v>
      </c>
    </row>
    <row r="4212" spans="1:3" x14ac:dyDescent="0.3">
      <c r="A4212" t="s">
        <v>108</v>
      </c>
      <c r="C4212">
        <f>VLOOKUP(B4197,[0]!all_data,26)</f>
        <v>0</v>
      </c>
    </row>
    <row r="4213" spans="1:3" x14ac:dyDescent="0.3">
      <c r="A4213" t="s">
        <v>109</v>
      </c>
      <c r="C4213">
        <f>VLOOKUP(B4197,[0]!all_data,27)</f>
        <v>0</v>
      </c>
    </row>
    <row r="4214" spans="1:3" x14ac:dyDescent="0.3">
      <c r="A4214" t="s">
        <v>11</v>
      </c>
      <c r="C4214">
        <f>VLOOKUP(B4197,[0]!all_data,28)</f>
        <v>0</v>
      </c>
    </row>
    <row r="4215" spans="1:3" x14ac:dyDescent="0.3">
      <c r="A4215" t="s">
        <v>54</v>
      </c>
      <c r="C4215">
        <f>VLOOKUP(B4197,[0]!all_data,29)</f>
        <v>0</v>
      </c>
    </row>
    <row r="4216" spans="1:3" x14ac:dyDescent="0.3">
      <c r="A4216" t="s">
        <v>55</v>
      </c>
      <c r="C4216">
        <f>VLOOKUP(B4197,[0]!all_data,30)</f>
        <v>0</v>
      </c>
    </row>
    <row r="4217" spans="1:3" x14ac:dyDescent="0.3">
      <c r="A4217" t="s">
        <v>67</v>
      </c>
      <c r="C4217">
        <f>VLOOKUP(B4197,[0]!all_data,33)</f>
        <v>0</v>
      </c>
    </row>
    <row r="4218" spans="1:3" x14ac:dyDescent="0.3">
      <c r="A4218" t="s">
        <v>16</v>
      </c>
      <c r="C4218">
        <f>VLOOKUP(B4197,[0]!all_data,37)</f>
        <v>0</v>
      </c>
    </row>
    <row r="4219" spans="1:3" x14ac:dyDescent="0.3">
      <c r="A4219" t="s">
        <v>17</v>
      </c>
      <c r="C4219">
        <f>VLOOKUP(B4197,[0]!all_data,38)</f>
        <v>0</v>
      </c>
    </row>
    <row r="4220" spans="1:3" x14ac:dyDescent="0.3">
      <c r="A4220" t="s">
        <v>18</v>
      </c>
      <c r="C4220">
        <f>VLOOKUP(B4197,[0]!all_data,39)</f>
        <v>0</v>
      </c>
    </row>
    <row r="4221" spans="1:3" x14ac:dyDescent="0.3">
      <c r="A4221" t="s">
        <v>21</v>
      </c>
      <c r="B4221">
        <f>B4197+1</f>
        <v>176</v>
      </c>
      <c r="C4221" t="str">
        <f>CONCATENATE(VLOOKUP(B4221,[0]!all_data,2),"_",VLOOKUP(B4221,[0]!all_data,3),"_",VLOOKUP(B4221,[0]!all_data,4))</f>
        <v>0_0_0</v>
      </c>
    </row>
    <row r="4222" spans="1:3" x14ac:dyDescent="0.3">
      <c r="A4222" t="s">
        <v>22</v>
      </c>
    </row>
    <row r="4223" spans="1:3" x14ac:dyDescent="0.3">
      <c r="A4223" t="s">
        <v>0</v>
      </c>
      <c r="C4223">
        <f>VLOOKUP(B4221,[0]!all_data,13)</f>
        <v>7</v>
      </c>
    </row>
    <row r="4224" spans="1:3" x14ac:dyDescent="0.3">
      <c r="A4224" t="s">
        <v>57</v>
      </c>
      <c r="C4224">
        <f>VLOOKUP(B4221,[0]!all_data,14)</f>
        <v>10</v>
      </c>
    </row>
    <row r="4225" spans="1:3" x14ac:dyDescent="0.3">
      <c r="A4225" t="s">
        <v>2</v>
      </c>
      <c r="C4225">
        <f>VLOOKUP(B4221,[0]!all_data,15)</f>
        <v>0</v>
      </c>
    </row>
    <row r="4226" spans="1:3" x14ac:dyDescent="0.3">
      <c r="A4226" t="s">
        <v>3</v>
      </c>
      <c r="C4226">
        <f>VLOOKUP(B4221,[0]!all_data,16)</f>
        <v>0</v>
      </c>
    </row>
    <row r="4227" spans="1:3" x14ac:dyDescent="0.3">
      <c r="A4227" t="s">
        <v>4</v>
      </c>
      <c r="C4227">
        <f>VLOOKUP(B4221,[0]!all_data,17)</f>
        <v>0</v>
      </c>
    </row>
    <row r="4228" spans="1:3" x14ac:dyDescent="0.3">
      <c r="A4228" t="s">
        <v>5</v>
      </c>
      <c r="C4228">
        <f>VLOOKUP(B4221,[0]!all_data,18)</f>
        <v>0</v>
      </c>
    </row>
    <row r="4229" spans="1:3" x14ac:dyDescent="0.3">
      <c r="A4229" t="s">
        <v>7</v>
      </c>
      <c r="C4229">
        <f>VLOOKUP(B4221,[0]!all_data,20)</f>
        <v>0</v>
      </c>
    </row>
    <row r="4230" spans="1:3" x14ac:dyDescent="0.3">
      <c r="A4230" t="s">
        <v>73</v>
      </c>
      <c r="C4230">
        <f>VLOOKUP(B4221,[0]!all_data,21)</f>
        <v>0</v>
      </c>
    </row>
    <row r="4231" spans="1:3" x14ac:dyDescent="0.3">
      <c r="A4231" t="s">
        <v>77</v>
      </c>
      <c r="C4231">
        <f>VLOOKUP(B4221,[0]!all_data,41)</f>
        <v>0</v>
      </c>
    </row>
    <row r="4232" spans="1:3" x14ac:dyDescent="0.3">
      <c r="A4232" t="s">
        <v>24</v>
      </c>
      <c r="C4232">
        <f>VLOOKUP(B4221,[0]!all_data,23)</f>
        <v>0</v>
      </c>
    </row>
    <row r="4233" spans="1:3" x14ac:dyDescent="0.3">
      <c r="A4233" t="s">
        <v>25</v>
      </c>
      <c r="C4233">
        <f>VLOOKUP(B4221,[0]!all_data,24)</f>
        <v>0</v>
      </c>
    </row>
    <row r="4234" spans="1:3" x14ac:dyDescent="0.3">
      <c r="A4234" t="s">
        <v>23</v>
      </c>
      <c r="C4234">
        <f>VLOOKUP(B4221,[0]!all_data,25)</f>
        <v>0</v>
      </c>
    </row>
    <row r="4235" spans="1:3" x14ac:dyDescent="0.3">
      <c r="A4235" t="s">
        <v>125</v>
      </c>
      <c r="C4235">
        <f>VLOOKUP(B4221,[0]!all_data,19)</f>
        <v>0</v>
      </c>
    </row>
    <row r="4236" spans="1:3" x14ac:dyDescent="0.3">
      <c r="A4236" t="s">
        <v>108</v>
      </c>
      <c r="C4236">
        <f>VLOOKUP(B4221,[0]!all_data,26)</f>
        <v>0</v>
      </c>
    </row>
    <row r="4237" spans="1:3" x14ac:dyDescent="0.3">
      <c r="A4237" t="s">
        <v>109</v>
      </c>
      <c r="C4237">
        <f>VLOOKUP(B4221,[0]!all_data,27)</f>
        <v>0</v>
      </c>
    </row>
    <row r="4238" spans="1:3" x14ac:dyDescent="0.3">
      <c r="A4238" t="s">
        <v>11</v>
      </c>
      <c r="C4238">
        <f>VLOOKUP(B4221,[0]!all_data,28)</f>
        <v>0</v>
      </c>
    </row>
    <row r="4239" spans="1:3" x14ac:dyDescent="0.3">
      <c r="A4239" t="s">
        <v>54</v>
      </c>
      <c r="C4239">
        <f>VLOOKUP(B4221,[0]!all_data,29)</f>
        <v>0</v>
      </c>
    </row>
    <row r="4240" spans="1:3" x14ac:dyDescent="0.3">
      <c r="A4240" t="s">
        <v>55</v>
      </c>
      <c r="C4240">
        <f>VLOOKUP(B4221,[0]!all_data,30)</f>
        <v>0</v>
      </c>
    </row>
    <row r="4241" spans="1:3" x14ac:dyDescent="0.3">
      <c r="A4241" t="s">
        <v>67</v>
      </c>
      <c r="C4241">
        <f>VLOOKUP(B4221,[0]!all_data,33)</f>
        <v>0</v>
      </c>
    </row>
    <row r="4242" spans="1:3" x14ac:dyDescent="0.3">
      <c r="A4242" t="s">
        <v>16</v>
      </c>
      <c r="C4242">
        <f>VLOOKUP(B4221,[0]!all_data,37)</f>
        <v>0</v>
      </c>
    </row>
    <row r="4243" spans="1:3" x14ac:dyDescent="0.3">
      <c r="A4243" t="s">
        <v>17</v>
      </c>
      <c r="C4243">
        <f>VLOOKUP(B4221,[0]!all_data,38)</f>
        <v>0</v>
      </c>
    </row>
    <row r="4244" spans="1:3" x14ac:dyDescent="0.3">
      <c r="A4244" t="s">
        <v>18</v>
      </c>
      <c r="C4244">
        <f>VLOOKUP(B4221,[0]!all_data,39)</f>
        <v>0</v>
      </c>
    </row>
    <row r="4245" spans="1:3" x14ac:dyDescent="0.3">
      <c r="A4245" t="s">
        <v>21</v>
      </c>
      <c r="B4245">
        <f>B4221+1</f>
        <v>177</v>
      </c>
      <c r="C4245" t="str">
        <f>CONCATENATE(VLOOKUP(B4245,[0]!all_data,2),"_",VLOOKUP(B4245,[0]!all_data,3),"_",VLOOKUP(B4245,[0]!all_data,4))</f>
        <v>0_0_0</v>
      </c>
    </row>
    <row r="4246" spans="1:3" x14ac:dyDescent="0.3">
      <c r="A4246" t="s">
        <v>22</v>
      </c>
    </row>
    <row r="4247" spans="1:3" x14ac:dyDescent="0.3">
      <c r="A4247" t="s">
        <v>0</v>
      </c>
      <c r="C4247">
        <f>VLOOKUP(B4245,[0]!all_data,13)</f>
        <v>7</v>
      </c>
    </row>
    <row r="4248" spans="1:3" x14ac:dyDescent="0.3">
      <c r="A4248" t="s">
        <v>57</v>
      </c>
      <c r="C4248">
        <f>VLOOKUP(B4245,[0]!all_data,14)</f>
        <v>10</v>
      </c>
    </row>
    <row r="4249" spans="1:3" x14ac:dyDescent="0.3">
      <c r="A4249" t="s">
        <v>2</v>
      </c>
      <c r="C4249">
        <f>VLOOKUP(B4245,[0]!all_data,15)</f>
        <v>0</v>
      </c>
    </row>
    <row r="4250" spans="1:3" x14ac:dyDescent="0.3">
      <c r="A4250" t="s">
        <v>3</v>
      </c>
      <c r="C4250">
        <f>VLOOKUP(B4245,[0]!all_data,16)</f>
        <v>0</v>
      </c>
    </row>
    <row r="4251" spans="1:3" x14ac:dyDescent="0.3">
      <c r="A4251" t="s">
        <v>4</v>
      </c>
      <c r="C4251">
        <f>VLOOKUP(B4245,[0]!all_data,17)</f>
        <v>0</v>
      </c>
    </row>
    <row r="4252" spans="1:3" x14ac:dyDescent="0.3">
      <c r="A4252" t="s">
        <v>5</v>
      </c>
      <c r="C4252">
        <f>VLOOKUP(B4245,[0]!all_data,18)</f>
        <v>0</v>
      </c>
    </row>
    <row r="4253" spans="1:3" x14ac:dyDescent="0.3">
      <c r="A4253" t="s">
        <v>7</v>
      </c>
      <c r="C4253">
        <f>VLOOKUP(B4245,[0]!all_data,20)</f>
        <v>0</v>
      </c>
    </row>
    <row r="4254" spans="1:3" x14ac:dyDescent="0.3">
      <c r="A4254" t="s">
        <v>73</v>
      </c>
      <c r="C4254">
        <f>VLOOKUP(B4245,[0]!all_data,21)</f>
        <v>0</v>
      </c>
    </row>
    <row r="4255" spans="1:3" x14ac:dyDescent="0.3">
      <c r="A4255" t="s">
        <v>77</v>
      </c>
      <c r="C4255">
        <f>VLOOKUP(B4245,[0]!all_data,41)</f>
        <v>0</v>
      </c>
    </row>
    <row r="4256" spans="1:3" x14ac:dyDescent="0.3">
      <c r="A4256" t="s">
        <v>24</v>
      </c>
      <c r="C4256">
        <f>VLOOKUP(B4245,[0]!all_data,23)</f>
        <v>0</v>
      </c>
    </row>
    <row r="4257" spans="1:3" x14ac:dyDescent="0.3">
      <c r="A4257" t="s">
        <v>25</v>
      </c>
      <c r="C4257">
        <f>VLOOKUP(B4245,[0]!all_data,24)</f>
        <v>0</v>
      </c>
    </row>
    <row r="4258" spans="1:3" x14ac:dyDescent="0.3">
      <c r="A4258" t="s">
        <v>23</v>
      </c>
      <c r="C4258">
        <f>VLOOKUP(B4245,[0]!all_data,25)</f>
        <v>0</v>
      </c>
    </row>
    <row r="4259" spans="1:3" x14ac:dyDescent="0.3">
      <c r="A4259" t="s">
        <v>125</v>
      </c>
      <c r="C4259">
        <f>VLOOKUP(B4245,[0]!all_data,19)</f>
        <v>0</v>
      </c>
    </row>
    <row r="4260" spans="1:3" x14ac:dyDescent="0.3">
      <c r="A4260" t="s">
        <v>108</v>
      </c>
      <c r="C4260">
        <f>VLOOKUP(B4245,[0]!all_data,26)</f>
        <v>0</v>
      </c>
    </row>
    <row r="4261" spans="1:3" x14ac:dyDescent="0.3">
      <c r="A4261" t="s">
        <v>109</v>
      </c>
      <c r="C4261">
        <f>VLOOKUP(B4245,[0]!all_data,27)</f>
        <v>0</v>
      </c>
    </row>
    <row r="4262" spans="1:3" x14ac:dyDescent="0.3">
      <c r="A4262" t="s">
        <v>11</v>
      </c>
      <c r="C4262">
        <f>VLOOKUP(B4245,[0]!all_data,28)</f>
        <v>0</v>
      </c>
    </row>
    <row r="4263" spans="1:3" x14ac:dyDescent="0.3">
      <c r="A4263" t="s">
        <v>54</v>
      </c>
      <c r="C4263">
        <f>VLOOKUP(B4245,[0]!all_data,29)</f>
        <v>0</v>
      </c>
    </row>
    <row r="4264" spans="1:3" x14ac:dyDescent="0.3">
      <c r="A4264" t="s">
        <v>55</v>
      </c>
      <c r="C4264">
        <f>VLOOKUP(B4245,[0]!all_data,30)</f>
        <v>0</v>
      </c>
    </row>
    <row r="4265" spans="1:3" x14ac:dyDescent="0.3">
      <c r="A4265" t="s">
        <v>67</v>
      </c>
      <c r="C4265">
        <f>VLOOKUP(B4245,[0]!all_data,33)</f>
        <v>0</v>
      </c>
    </row>
    <row r="4266" spans="1:3" x14ac:dyDescent="0.3">
      <c r="A4266" t="s">
        <v>16</v>
      </c>
      <c r="C4266">
        <f>VLOOKUP(B4245,[0]!all_data,37)</f>
        <v>0</v>
      </c>
    </row>
    <row r="4267" spans="1:3" x14ac:dyDescent="0.3">
      <c r="A4267" t="s">
        <v>17</v>
      </c>
      <c r="C4267">
        <f>VLOOKUP(B4245,[0]!all_data,38)</f>
        <v>0</v>
      </c>
    </row>
    <row r="4268" spans="1:3" x14ac:dyDescent="0.3">
      <c r="A4268" t="s">
        <v>18</v>
      </c>
      <c r="C4268">
        <f>VLOOKUP(B4245,[0]!all_data,39)</f>
        <v>0</v>
      </c>
    </row>
    <row r="4269" spans="1:3" x14ac:dyDescent="0.3">
      <c r="A4269" t="s">
        <v>21</v>
      </c>
      <c r="B4269">
        <f>B4245+1</f>
        <v>178</v>
      </c>
      <c r="C4269" t="str">
        <f>CONCATENATE(VLOOKUP(B4269,[0]!all_data,2),"_",VLOOKUP(B4269,[0]!all_data,3),"_",VLOOKUP(B4269,[0]!all_data,4))</f>
        <v>0_0_0</v>
      </c>
    </row>
    <row r="4270" spans="1:3" x14ac:dyDescent="0.3">
      <c r="A4270" t="s">
        <v>22</v>
      </c>
    </row>
    <row r="4271" spans="1:3" x14ac:dyDescent="0.3">
      <c r="A4271" t="s">
        <v>0</v>
      </c>
      <c r="C4271">
        <f>VLOOKUP(B4269,[0]!all_data,13)</f>
        <v>7</v>
      </c>
    </row>
    <row r="4272" spans="1:3" x14ac:dyDescent="0.3">
      <c r="A4272" t="s">
        <v>57</v>
      </c>
      <c r="C4272">
        <f>VLOOKUP(B4269,[0]!all_data,14)</f>
        <v>10</v>
      </c>
    </row>
    <row r="4273" spans="1:3" x14ac:dyDescent="0.3">
      <c r="A4273" t="s">
        <v>2</v>
      </c>
      <c r="C4273">
        <f>VLOOKUP(B4269,[0]!all_data,15)</f>
        <v>0</v>
      </c>
    </row>
    <row r="4274" spans="1:3" x14ac:dyDescent="0.3">
      <c r="A4274" t="s">
        <v>3</v>
      </c>
      <c r="C4274">
        <f>VLOOKUP(B4269,[0]!all_data,16)</f>
        <v>0</v>
      </c>
    </row>
    <row r="4275" spans="1:3" x14ac:dyDescent="0.3">
      <c r="A4275" t="s">
        <v>4</v>
      </c>
      <c r="C4275">
        <f>VLOOKUP(B4269,[0]!all_data,17)</f>
        <v>0</v>
      </c>
    </row>
    <row r="4276" spans="1:3" x14ac:dyDescent="0.3">
      <c r="A4276" t="s">
        <v>5</v>
      </c>
      <c r="C4276">
        <f>VLOOKUP(B4269,[0]!all_data,18)</f>
        <v>0</v>
      </c>
    </row>
    <row r="4277" spans="1:3" x14ac:dyDescent="0.3">
      <c r="A4277" t="s">
        <v>7</v>
      </c>
      <c r="C4277">
        <f>VLOOKUP(B4269,[0]!all_data,20)</f>
        <v>0</v>
      </c>
    </row>
    <row r="4278" spans="1:3" x14ac:dyDescent="0.3">
      <c r="A4278" t="s">
        <v>73</v>
      </c>
      <c r="C4278">
        <f>VLOOKUP(B4269,[0]!all_data,21)</f>
        <v>0</v>
      </c>
    </row>
    <row r="4279" spans="1:3" x14ac:dyDescent="0.3">
      <c r="A4279" t="s">
        <v>77</v>
      </c>
      <c r="C4279">
        <f>VLOOKUP(B4269,[0]!all_data,41)</f>
        <v>0</v>
      </c>
    </row>
    <row r="4280" spans="1:3" x14ac:dyDescent="0.3">
      <c r="A4280" t="s">
        <v>24</v>
      </c>
      <c r="C4280">
        <f>VLOOKUP(B4269,[0]!all_data,23)</f>
        <v>0</v>
      </c>
    </row>
    <row r="4281" spans="1:3" x14ac:dyDescent="0.3">
      <c r="A4281" t="s">
        <v>25</v>
      </c>
      <c r="C4281">
        <f>VLOOKUP(B4269,[0]!all_data,24)</f>
        <v>0</v>
      </c>
    </row>
    <row r="4282" spans="1:3" x14ac:dyDescent="0.3">
      <c r="A4282" t="s">
        <v>23</v>
      </c>
      <c r="C4282">
        <f>VLOOKUP(B4269,[0]!all_data,25)</f>
        <v>0</v>
      </c>
    </row>
    <row r="4283" spans="1:3" x14ac:dyDescent="0.3">
      <c r="A4283" t="s">
        <v>125</v>
      </c>
      <c r="C4283">
        <f>VLOOKUP(B4269,[0]!all_data,19)</f>
        <v>0</v>
      </c>
    </row>
    <row r="4284" spans="1:3" x14ac:dyDescent="0.3">
      <c r="A4284" t="s">
        <v>108</v>
      </c>
      <c r="C4284">
        <f>VLOOKUP(B4269,[0]!all_data,26)</f>
        <v>0</v>
      </c>
    </row>
    <row r="4285" spans="1:3" x14ac:dyDescent="0.3">
      <c r="A4285" t="s">
        <v>109</v>
      </c>
      <c r="C4285">
        <f>VLOOKUP(B4269,[0]!all_data,27)</f>
        <v>0</v>
      </c>
    </row>
    <row r="4286" spans="1:3" x14ac:dyDescent="0.3">
      <c r="A4286" t="s">
        <v>11</v>
      </c>
      <c r="C4286">
        <f>VLOOKUP(B4269,[0]!all_data,28)</f>
        <v>0</v>
      </c>
    </row>
    <row r="4287" spans="1:3" x14ac:dyDescent="0.3">
      <c r="A4287" t="s">
        <v>54</v>
      </c>
      <c r="C4287">
        <f>VLOOKUP(B4269,[0]!all_data,29)</f>
        <v>0</v>
      </c>
    </row>
    <row r="4288" spans="1:3" x14ac:dyDescent="0.3">
      <c r="A4288" t="s">
        <v>55</v>
      </c>
      <c r="C4288">
        <f>VLOOKUP(B4269,[0]!all_data,30)</f>
        <v>0</v>
      </c>
    </row>
    <row r="4289" spans="1:3" x14ac:dyDescent="0.3">
      <c r="A4289" t="s">
        <v>67</v>
      </c>
      <c r="C4289">
        <f>VLOOKUP(B4269,[0]!all_data,33)</f>
        <v>0</v>
      </c>
    </row>
    <row r="4290" spans="1:3" x14ac:dyDescent="0.3">
      <c r="A4290" t="s">
        <v>16</v>
      </c>
      <c r="C4290">
        <f>VLOOKUP(B4269,[0]!all_data,37)</f>
        <v>0</v>
      </c>
    </row>
    <row r="4291" spans="1:3" x14ac:dyDescent="0.3">
      <c r="A4291" t="s">
        <v>17</v>
      </c>
      <c r="C4291">
        <f>VLOOKUP(B4269,[0]!all_data,38)</f>
        <v>0</v>
      </c>
    </row>
    <row r="4292" spans="1:3" x14ac:dyDescent="0.3">
      <c r="A4292" t="s">
        <v>18</v>
      </c>
      <c r="C4292">
        <f>VLOOKUP(B4269,[0]!all_data,39)</f>
        <v>0</v>
      </c>
    </row>
    <row r="4293" spans="1:3" x14ac:dyDescent="0.3">
      <c r="A4293" t="s">
        <v>21</v>
      </c>
      <c r="B4293">
        <f>B4269+1</f>
        <v>179</v>
      </c>
      <c r="C4293" t="str">
        <f>CONCATENATE(VLOOKUP(B4293,[0]!all_data,2),"_",VLOOKUP(B4293,[0]!all_data,3),"_",VLOOKUP(B4293,[0]!all_data,4))</f>
        <v>0_0_0</v>
      </c>
    </row>
    <row r="4294" spans="1:3" x14ac:dyDescent="0.3">
      <c r="A4294" t="s">
        <v>22</v>
      </c>
    </row>
    <row r="4295" spans="1:3" x14ac:dyDescent="0.3">
      <c r="A4295" t="s">
        <v>0</v>
      </c>
      <c r="C4295">
        <f>VLOOKUP(B4293,[0]!all_data,13)</f>
        <v>7</v>
      </c>
    </row>
    <row r="4296" spans="1:3" x14ac:dyDescent="0.3">
      <c r="A4296" t="s">
        <v>57</v>
      </c>
      <c r="C4296">
        <f>VLOOKUP(B4293,[0]!all_data,14)</f>
        <v>10</v>
      </c>
    </row>
    <row r="4297" spans="1:3" x14ac:dyDescent="0.3">
      <c r="A4297" t="s">
        <v>2</v>
      </c>
      <c r="C4297">
        <f>VLOOKUP(B4293,[0]!all_data,15)</f>
        <v>0</v>
      </c>
    </row>
    <row r="4298" spans="1:3" x14ac:dyDescent="0.3">
      <c r="A4298" t="s">
        <v>3</v>
      </c>
      <c r="C4298">
        <f>VLOOKUP(B4293,[0]!all_data,16)</f>
        <v>0</v>
      </c>
    </row>
    <row r="4299" spans="1:3" x14ac:dyDescent="0.3">
      <c r="A4299" t="s">
        <v>4</v>
      </c>
      <c r="C4299">
        <f>VLOOKUP(B4293,[0]!all_data,17)</f>
        <v>0</v>
      </c>
    </row>
    <row r="4300" spans="1:3" x14ac:dyDescent="0.3">
      <c r="A4300" t="s">
        <v>5</v>
      </c>
      <c r="C4300">
        <f>VLOOKUP(B4293,[0]!all_data,18)</f>
        <v>0</v>
      </c>
    </row>
    <row r="4301" spans="1:3" x14ac:dyDescent="0.3">
      <c r="A4301" t="s">
        <v>7</v>
      </c>
      <c r="C4301">
        <f>VLOOKUP(B4293,[0]!all_data,20)</f>
        <v>0</v>
      </c>
    </row>
    <row r="4302" spans="1:3" x14ac:dyDescent="0.3">
      <c r="A4302" t="s">
        <v>73</v>
      </c>
      <c r="C4302">
        <f>VLOOKUP(B4293,[0]!all_data,21)</f>
        <v>0</v>
      </c>
    </row>
    <row r="4303" spans="1:3" x14ac:dyDescent="0.3">
      <c r="A4303" t="s">
        <v>77</v>
      </c>
      <c r="C4303">
        <f>VLOOKUP(B4293,[0]!all_data,41)</f>
        <v>0</v>
      </c>
    </row>
    <row r="4304" spans="1:3" x14ac:dyDescent="0.3">
      <c r="A4304" t="s">
        <v>24</v>
      </c>
      <c r="C4304">
        <f>VLOOKUP(B4293,[0]!all_data,23)</f>
        <v>0</v>
      </c>
    </row>
    <row r="4305" spans="1:3" x14ac:dyDescent="0.3">
      <c r="A4305" t="s">
        <v>25</v>
      </c>
      <c r="C4305">
        <f>VLOOKUP(B4293,[0]!all_data,24)</f>
        <v>0</v>
      </c>
    </row>
    <row r="4306" spans="1:3" x14ac:dyDescent="0.3">
      <c r="A4306" t="s">
        <v>23</v>
      </c>
      <c r="C4306">
        <f>VLOOKUP(B4293,[0]!all_data,25)</f>
        <v>0</v>
      </c>
    </row>
    <row r="4307" spans="1:3" x14ac:dyDescent="0.3">
      <c r="A4307" t="s">
        <v>125</v>
      </c>
      <c r="C4307">
        <f>VLOOKUP(B4293,[0]!all_data,19)</f>
        <v>0</v>
      </c>
    </row>
    <row r="4308" spans="1:3" x14ac:dyDescent="0.3">
      <c r="A4308" t="s">
        <v>108</v>
      </c>
      <c r="C4308">
        <f>VLOOKUP(B4293,[0]!all_data,26)</f>
        <v>0</v>
      </c>
    </row>
    <row r="4309" spans="1:3" x14ac:dyDescent="0.3">
      <c r="A4309" t="s">
        <v>109</v>
      </c>
      <c r="C4309">
        <f>VLOOKUP(B4293,[0]!all_data,27)</f>
        <v>0</v>
      </c>
    </row>
    <row r="4310" spans="1:3" x14ac:dyDescent="0.3">
      <c r="A4310" t="s">
        <v>11</v>
      </c>
      <c r="C4310">
        <f>VLOOKUP(B4293,[0]!all_data,28)</f>
        <v>0</v>
      </c>
    </row>
    <row r="4311" spans="1:3" x14ac:dyDescent="0.3">
      <c r="A4311" t="s">
        <v>54</v>
      </c>
      <c r="C4311">
        <f>VLOOKUP(B4293,[0]!all_data,29)</f>
        <v>0</v>
      </c>
    </row>
    <row r="4312" spans="1:3" x14ac:dyDescent="0.3">
      <c r="A4312" t="s">
        <v>55</v>
      </c>
      <c r="C4312">
        <f>VLOOKUP(B4293,[0]!all_data,30)</f>
        <v>0</v>
      </c>
    </row>
    <row r="4313" spans="1:3" x14ac:dyDescent="0.3">
      <c r="A4313" t="s">
        <v>67</v>
      </c>
      <c r="C4313">
        <f>VLOOKUP(B4293,[0]!all_data,33)</f>
        <v>0</v>
      </c>
    </row>
    <row r="4314" spans="1:3" x14ac:dyDescent="0.3">
      <c r="A4314" t="s">
        <v>16</v>
      </c>
      <c r="C4314">
        <f>VLOOKUP(B4293,[0]!all_data,37)</f>
        <v>0</v>
      </c>
    </row>
    <row r="4315" spans="1:3" x14ac:dyDescent="0.3">
      <c r="A4315" t="s">
        <v>17</v>
      </c>
      <c r="C4315">
        <f>VLOOKUP(B4293,[0]!all_data,38)</f>
        <v>0</v>
      </c>
    </row>
    <row r="4316" spans="1:3" x14ac:dyDescent="0.3">
      <c r="A4316" t="s">
        <v>18</v>
      </c>
      <c r="C4316">
        <f>VLOOKUP(B4293,[0]!all_data,39)</f>
        <v>0</v>
      </c>
    </row>
    <row r="4317" spans="1:3" x14ac:dyDescent="0.3">
      <c r="A4317" t="s">
        <v>21</v>
      </c>
      <c r="B4317">
        <f>B4293+1</f>
        <v>180</v>
      </c>
      <c r="C4317" t="str">
        <f>CONCATENATE(VLOOKUP(B4317,[0]!all_data,2),"_",VLOOKUP(B4317,[0]!all_data,3),"_",VLOOKUP(B4317,[0]!all_data,4))</f>
        <v>0_0_0</v>
      </c>
    </row>
    <row r="4318" spans="1:3" x14ac:dyDescent="0.3">
      <c r="A4318" t="s">
        <v>22</v>
      </c>
    </row>
    <row r="4319" spans="1:3" x14ac:dyDescent="0.3">
      <c r="A4319" t="s">
        <v>0</v>
      </c>
      <c r="C4319">
        <f>VLOOKUP(B4317,[0]!all_data,13)</f>
        <v>7</v>
      </c>
    </row>
    <row r="4320" spans="1:3" x14ac:dyDescent="0.3">
      <c r="A4320" t="s">
        <v>57</v>
      </c>
      <c r="C4320">
        <f>VLOOKUP(B4317,[0]!all_data,14)</f>
        <v>10</v>
      </c>
    </row>
    <row r="4321" spans="1:3" x14ac:dyDescent="0.3">
      <c r="A4321" t="s">
        <v>2</v>
      </c>
      <c r="C4321">
        <f>VLOOKUP(B4317,[0]!all_data,15)</f>
        <v>0</v>
      </c>
    </row>
    <row r="4322" spans="1:3" x14ac:dyDescent="0.3">
      <c r="A4322" t="s">
        <v>3</v>
      </c>
      <c r="C4322">
        <f>VLOOKUP(B4317,[0]!all_data,16)</f>
        <v>0</v>
      </c>
    </row>
    <row r="4323" spans="1:3" x14ac:dyDescent="0.3">
      <c r="A4323" t="s">
        <v>4</v>
      </c>
      <c r="C4323">
        <f>VLOOKUP(B4317,[0]!all_data,17)</f>
        <v>0</v>
      </c>
    </row>
    <row r="4324" spans="1:3" x14ac:dyDescent="0.3">
      <c r="A4324" t="s">
        <v>5</v>
      </c>
      <c r="C4324">
        <f>VLOOKUP(B4317,[0]!all_data,18)</f>
        <v>0</v>
      </c>
    </row>
    <row r="4325" spans="1:3" x14ac:dyDescent="0.3">
      <c r="A4325" t="s">
        <v>7</v>
      </c>
      <c r="C4325">
        <f>VLOOKUP(B4317,[0]!all_data,20)</f>
        <v>0</v>
      </c>
    </row>
    <row r="4326" spans="1:3" x14ac:dyDescent="0.3">
      <c r="A4326" t="s">
        <v>73</v>
      </c>
      <c r="C4326">
        <f>VLOOKUP(B4317,[0]!all_data,21)</f>
        <v>0</v>
      </c>
    </row>
    <row r="4327" spans="1:3" x14ac:dyDescent="0.3">
      <c r="A4327" t="s">
        <v>77</v>
      </c>
      <c r="C4327">
        <f>VLOOKUP(B4317,[0]!all_data,41)</f>
        <v>0</v>
      </c>
    </row>
    <row r="4328" spans="1:3" x14ac:dyDescent="0.3">
      <c r="A4328" t="s">
        <v>24</v>
      </c>
      <c r="C4328">
        <f>VLOOKUP(B4317,[0]!all_data,23)</f>
        <v>0</v>
      </c>
    </row>
    <row r="4329" spans="1:3" x14ac:dyDescent="0.3">
      <c r="A4329" t="s">
        <v>25</v>
      </c>
      <c r="C4329">
        <f>VLOOKUP(B4317,[0]!all_data,24)</f>
        <v>0</v>
      </c>
    </row>
    <row r="4330" spans="1:3" x14ac:dyDescent="0.3">
      <c r="A4330" t="s">
        <v>23</v>
      </c>
      <c r="C4330">
        <f>VLOOKUP(B4317,[0]!all_data,25)</f>
        <v>0</v>
      </c>
    </row>
    <row r="4331" spans="1:3" x14ac:dyDescent="0.3">
      <c r="A4331" t="s">
        <v>125</v>
      </c>
      <c r="C4331">
        <f>VLOOKUP(B4317,[0]!all_data,19)</f>
        <v>0</v>
      </c>
    </row>
    <row r="4332" spans="1:3" x14ac:dyDescent="0.3">
      <c r="A4332" t="s">
        <v>108</v>
      </c>
      <c r="C4332">
        <f>VLOOKUP(B4317,[0]!all_data,26)</f>
        <v>0</v>
      </c>
    </row>
    <row r="4333" spans="1:3" x14ac:dyDescent="0.3">
      <c r="A4333" t="s">
        <v>109</v>
      </c>
      <c r="C4333">
        <f>VLOOKUP(B4317,[0]!all_data,27)</f>
        <v>0</v>
      </c>
    </row>
    <row r="4334" spans="1:3" x14ac:dyDescent="0.3">
      <c r="A4334" t="s">
        <v>11</v>
      </c>
      <c r="C4334">
        <f>VLOOKUP(B4317,[0]!all_data,28)</f>
        <v>0</v>
      </c>
    </row>
    <row r="4335" spans="1:3" x14ac:dyDescent="0.3">
      <c r="A4335" t="s">
        <v>54</v>
      </c>
      <c r="C4335">
        <f>VLOOKUP(B4317,[0]!all_data,29)</f>
        <v>0</v>
      </c>
    </row>
    <row r="4336" spans="1:3" x14ac:dyDescent="0.3">
      <c r="A4336" t="s">
        <v>55</v>
      </c>
      <c r="C4336">
        <f>VLOOKUP(B4317,[0]!all_data,30)</f>
        <v>0</v>
      </c>
    </row>
    <row r="4337" spans="1:3" x14ac:dyDescent="0.3">
      <c r="A4337" t="s">
        <v>67</v>
      </c>
      <c r="C4337">
        <f>VLOOKUP(B4317,[0]!all_data,33)</f>
        <v>0</v>
      </c>
    </row>
    <row r="4338" spans="1:3" x14ac:dyDescent="0.3">
      <c r="A4338" t="s">
        <v>16</v>
      </c>
      <c r="C4338">
        <f>VLOOKUP(B4317,[0]!all_data,37)</f>
        <v>0</v>
      </c>
    </row>
    <row r="4339" spans="1:3" x14ac:dyDescent="0.3">
      <c r="A4339" t="s">
        <v>17</v>
      </c>
      <c r="C4339">
        <f>VLOOKUP(B4317,[0]!all_data,38)</f>
        <v>0</v>
      </c>
    </row>
    <row r="4340" spans="1:3" x14ac:dyDescent="0.3">
      <c r="A4340" t="s">
        <v>18</v>
      </c>
      <c r="C4340">
        <f>VLOOKUP(B4317,[0]!all_data,39)</f>
        <v>0</v>
      </c>
    </row>
    <row r="4341" spans="1:3" x14ac:dyDescent="0.3">
      <c r="A4341" t="s">
        <v>21</v>
      </c>
      <c r="B4341">
        <f>B4317+1</f>
        <v>181</v>
      </c>
      <c r="C4341" t="str">
        <f>CONCATENATE(VLOOKUP(B4341,[0]!all_data,2),"_",VLOOKUP(B4341,[0]!all_data,3),"_",VLOOKUP(B4341,[0]!all_data,4))</f>
        <v>0_0_0</v>
      </c>
    </row>
    <row r="4342" spans="1:3" x14ac:dyDescent="0.3">
      <c r="A4342" t="s">
        <v>22</v>
      </c>
    </row>
    <row r="4343" spans="1:3" x14ac:dyDescent="0.3">
      <c r="A4343" t="s">
        <v>0</v>
      </c>
      <c r="C4343">
        <f>VLOOKUP(B4341,[0]!all_data,13)</f>
        <v>7</v>
      </c>
    </row>
    <row r="4344" spans="1:3" x14ac:dyDescent="0.3">
      <c r="A4344" t="s">
        <v>57</v>
      </c>
      <c r="C4344">
        <f>VLOOKUP(B4341,[0]!all_data,14)</f>
        <v>10</v>
      </c>
    </row>
    <row r="4345" spans="1:3" x14ac:dyDescent="0.3">
      <c r="A4345" t="s">
        <v>2</v>
      </c>
      <c r="C4345">
        <f>VLOOKUP(B4341,[0]!all_data,15)</f>
        <v>0</v>
      </c>
    </row>
    <row r="4346" spans="1:3" x14ac:dyDescent="0.3">
      <c r="A4346" t="s">
        <v>3</v>
      </c>
      <c r="C4346">
        <f>VLOOKUP(B4341,[0]!all_data,16)</f>
        <v>0</v>
      </c>
    </row>
    <row r="4347" spans="1:3" x14ac:dyDescent="0.3">
      <c r="A4347" t="s">
        <v>4</v>
      </c>
      <c r="C4347">
        <f>VLOOKUP(B4341,[0]!all_data,17)</f>
        <v>0</v>
      </c>
    </row>
    <row r="4348" spans="1:3" x14ac:dyDescent="0.3">
      <c r="A4348" t="s">
        <v>5</v>
      </c>
      <c r="C4348">
        <f>VLOOKUP(B4341,[0]!all_data,18)</f>
        <v>0</v>
      </c>
    </row>
    <row r="4349" spans="1:3" x14ac:dyDescent="0.3">
      <c r="A4349" t="s">
        <v>7</v>
      </c>
      <c r="C4349">
        <f>VLOOKUP(B4341,[0]!all_data,20)</f>
        <v>0</v>
      </c>
    </row>
    <row r="4350" spans="1:3" x14ac:dyDescent="0.3">
      <c r="A4350" t="s">
        <v>73</v>
      </c>
      <c r="C4350">
        <f>VLOOKUP(B4341,[0]!all_data,21)</f>
        <v>0</v>
      </c>
    </row>
    <row r="4351" spans="1:3" x14ac:dyDescent="0.3">
      <c r="A4351" t="s">
        <v>77</v>
      </c>
      <c r="C4351">
        <f>VLOOKUP(B4341,[0]!all_data,41)</f>
        <v>0</v>
      </c>
    </row>
    <row r="4352" spans="1:3" x14ac:dyDescent="0.3">
      <c r="A4352" t="s">
        <v>24</v>
      </c>
      <c r="C4352">
        <f>VLOOKUP(B4341,[0]!all_data,23)</f>
        <v>0</v>
      </c>
    </row>
    <row r="4353" spans="1:3" x14ac:dyDescent="0.3">
      <c r="A4353" t="s">
        <v>25</v>
      </c>
      <c r="C4353">
        <f>VLOOKUP(B4341,[0]!all_data,24)</f>
        <v>0</v>
      </c>
    </row>
    <row r="4354" spans="1:3" x14ac:dyDescent="0.3">
      <c r="A4354" t="s">
        <v>23</v>
      </c>
      <c r="C4354">
        <f>VLOOKUP(B4341,[0]!all_data,25)</f>
        <v>0</v>
      </c>
    </row>
    <row r="4355" spans="1:3" x14ac:dyDescent="0.3">
      <c r="A4355" t="s">
        <v>125</v>
      </c>
      <c r="C4355">
        <f>VLOOKUP(B4341,[0]!all_data,19)</f>
        <v>0</v>
      </c>
    </row>
    <row r="4356" spans="1:3" x14ac:dyDescent="0.3">
      <c r="A4356" t="s">
        <v>108</v>
      </c>
      <c r="C4356">
        <f>VLOOKUP(B4341,[0]!all_data,26)</f>
        <v>0</v>
      </c>
    </row>
    <row r="4357" spans="1:3" x14ac:dyDescent="0.3">
      <c r="A4357" t="s">
        <v>109</v>
      </c>
      <c r="C4357">
        <f>VLOOKUP(B4341,[0]!all_data,27)</f>
        <v>0</v>
      </c>
    </row>
    <row r="4358" spans="1:3" x14ac:dyDescent="0.3">
      <c r="A4358" t="s">
        <v>11</v>
      </c>
      <c r="C4358">
        <f>VLOOKUP(B4341,[0]!all_data,28)</f>
        <v>0</v>
      </c>
    </row>
    <row r="4359" spans="1:3" x14ac:dyDescent="0.3">
      <c r="A4359" t="s">
        <v>54</v>
      </c>
      <c r="C4359">
        <f>VLOOKUP(B4341,[0]!all_data,29)</f>
        <v>0</v>
      </c>
    </row>
    <row r="4360" spans="1:3" x14ac:dyDescent="0.3">
      <c r="A4360" t="s">
        <v>55</v>
      </c>
      <c r="C4360">
        <f>VLOOKUP(B4341,[0]!all_data,30)</f>
        <v>0</v>
      </c>
    </row>
    <row r="4361" spans="1:3" x14ac:dyDescent="0.3">
      <c r="A4361" t="s">
        <v>67</v>
      </c>
      <c r="C4361">
        <f>VLOOKUP(B4341,[0]!all_data,33)</f>
        <v>0</v>
      </c>
    </row>
    <row r="4362" spans="1:3" x14ac:dyDescent="0.3">
      <c r="A4362" t="s">
        <v>16</v>
      </c>
      <c r="C4362">
        <f>VLOOKUP(B4341,[0]!all_data,37)</f>
        <v>0</v>
      </c>
    </row>
    <row r="4363" spans="1:3" x14ac:dyDescent="0.3">
      <c r="A4363" t="s">
        <v>17</v>
      </c>
      <c r="C4363">
        <f>VLOOKUP(B4341,[0]!all_data,38)</f>
        <v>0</v>
      </c>
    </row>
    <row r="4364" spans="1:3" x14ac:dyDescent="0.3">
      <c r="A4364" t="s">
        <v>18</v>
      </c>
      <c r="C4364">
        <f>VLOOKUP(B4341,[0]!all_data,39)</f>
        <v>0</v>
      </c>
    </row>
    <row r="4365" spans="1:3" x14ac:dyDescent="0.3">
      <c r="A4365" t="s">
        <v>21</v>
      </c>
      <c r="B4365">
        <f>B4341+1</f>
        <v>182</v>
      </c>
      <c r="C4365" t="str">
        <f>CONCATENATE(VLOOKUP(B4365,[0]!all_data,2),"_",VLOOKUP(B4365,[0]!all_data,3),"_",VLOOKUP(B4365,[0]!all_data,4))</f>
        <v>0_0_0</v>
      </c>
    </row>
    <row r="4366" spans="1:3" x14ac:dyDescent="0.3">
      <c r="A4366" t="s">
        <v>22</v>
      </c>
    </row>
    <row r="4367" spans="1:3" x14ac:dyDescent="0.3">
      <c r="A4367" t="s">
        <v>0</v>
      </c>
      <c r="C4367">
        <f>VLOOKUP(B4365,[0]!all_data,13)</f>
        <v>7</v>
      </c>
    </row>
    <row r="4368" spans="1:3" x14ac:dyDescent="0.3">
      <c r="A4368" t="s">
        <v>57</v>
      </c>
      <c r="C4368">
        <f>VLOOKUP(B4365,[0]!all_data,14)</f>
        <v>10</v>
      </c>
    </row>
    <row r="4369" spans="1:3" x14ac:dyDescent="0.3">
      <c r="A4369" t="s">
        <v>2</v>
      </c>
      <c r="C4369">
        <f>VLOOKUP(B4365,[0]!all_data,15)</f>
        <v>0</v>
      </c>
    </row>
    <row r="4370" spans="1:3" x14ac:dyDescent="0.3">
      <c r="A4370" t="s">
        <v>3</v>
      </c>
      <c r="C4370">
        <f>VLOOKUP(B4365,[0]!all_data,16)</f>
        <v>0</v>
      </c>
    </row>
    <row r="4371" spans="1:3" x14ac:dyDescent="0.3">
      <c r="A4371" t="s">
        <v>4</v>
      </c>
      <c r="C4371">
        <f>VLOOKUP(B4365,[0]!all_data,17)</f>
        <v>0</v>
      </c>
    </row>
    <row r="4372" spans="1:3" x14ac:dyDescent="0.3">
      <c r="A4372" t="s">
        <v>5</v>
      </c>
      <c r="C4372">
        <f>VLOOKUP(B4365,[0]!all_data,18)</f>
        <v>0</v>
      </c>
    </row>
    <row r="4373" spans="1:3" x14ac:dyDescent="0.3">
      <c r="A4373" t="s">
        <v>7</v>
      </c>
      <c r="C4373">
        <f>VLOOKUP(B4365,[0]!all_data,20)</f>
        <v>0</v>
      </c>
    </row>
    <row r="4374" spans="1:3" x14ac:dyDescent="0.3">
      <c r="A4374" t="s">
        <v>73</v>
      </c>
      <c r="C4374">
        <f>VLOOKUP(B4365,[0]!all_data,21)</f>
        <v>0</v>
      </c>
    </row>
    <row r="4375" spans="1:3" x14ac:dyDescent="0.3">
      <c r="A4375" t="s">
        <v>77</v>
      </c>
      <c r="C4375">
        <f>VLOOKUP(B4365,[0]!all_data,41)</f>
        <v>0</v>
      </c>
    </row>
    <row r="4376" spans="1:3" x14ac:dyDescent="0.3">
      <c r="A4376" t="s">
        <v>24</v>
      </c>
      <c r="C4376">
        <f>VLOOKUP(B4365,[0]!all_data,23)</f>
        <v>0</v>
      </c>
    </row>
    <row r="4377" spans="1:3" x14ac:dyDescent="0.3">
      <c r="A4377" t="s">
        <v>25</v>
      </c>
      <c r="C4377">
        <f>VLOOKUP(B4365,[0]!all_data,24)</f>
        <v>0</v>
      </c>
    </row>
    <row r="4378" spans="1:3" x14ac:dyDescent="0.3">
      <c r="A4378" t="s">
        <v>23</v>
      </c>
      <c r="C4378">
        <f>VLOOKUP(B4365,[0]!all_data,25)</f>
        <v>0</v>
      </c>
    </row>
    <row r="4379" spans="1:3" x14ac:dyDescent="0.3">
      <c r="A4379" t="s">
        <v>125</v>
      </c>
      <c r="C4379">
        <f>VLOOKUP(B4365,[0]!all_data,19)</f>
        <v>0</v>
      </c>
    </row>
    <row r="4380" spans="1:3" x14ac:dyDescent="0.3">
      <c r="A4380" t="s">
        <v>108</v>
      </c>
      <c r="C4380">
        <f>VLOOKUP(B4365,[0]!all_data,26)</f>
        <v>0</v>
      </c>
    </row>
    <row r="4381" spans="1:3" x14ac:dyDescent="0.3">
      <c r="A4381" t="s">
        <v>109</v>
      </c>
      <c r="C4381">
        <f>VLOOKUP(B4365,[0]!all_data,27)</f>
        <v>0</v>
      </c>
    </row>
    <row r="4382" spans="1:3" x14ac:dyDescent="0.3">
      <c r="A4382" t="s">
        <v>11</v>
      </c>
      <c r="C4382">
        <f>VLOOKUP(B4365,[0]!all_data,28)</f>
        <v>0</v>
      </c>
    </row>
    <row r="4383" spans="1:3" x14ac:dyDescent="0.3">
      <c r="A4383" t="s">
        <v>54</v>
      </c>
      <c r="C4383">
        <f>VLOOKUP(B4365,[0]!all_data,29)</f>
        <v>0</v>
      </c>
    </row>
    <row r="4384" spans="1:3" x14ac:dyDescent="0.3">
      <c r="A4384" t="s">
        <v>55</v>
      </c>
      <c r="C4384">
        <f>VLOOKUP(B4365,[0]!all_data,30)</f>
        <v>0</v>
      </c>
    </row>
    <row r="4385" spans="1:3" x14ac:dyDescent="0.3">
      <c r="A4385" t="s">
        <v>67</v>
      </c>
      <c r="C4385">
        <f>VLOOKUP(B4365,[0]!all_data,33)</f>
        <v>0</v>
      </c>
    </row>
    <row r="4386" spans="1:3" x14ac:dyDescent="0.3">
      <c r="A4386" t="s">
        <v>16</v>
      </c>
      <c r="C4386">
        <f>VLOOKUP(B4365,[0]!all_data,37)</f>
        <v>0</v>
      </c>
    </row>
    <row r="4387" spans="1:3" x14ac:dyDescent="0.3">
      <c r="A4387" t="s">
        <v>17</v>
      </c>
      <c r="C4387">
        <f>VLOOKUP(B4365,[0]!all_data,38)</f>
        <v>0</v>
      </c>
    </row>
    <row r="4388" spans="1:3" x14ac:dyDescent="0.3">
      <c r="A4388" t="s">
        <v>18</v>
      </c>
      <c r="C4388">
        <f>VLOOKUP(B4365,[0]!all_data,39)</f>
        <v>0</v>
      </c>
    </row>
    <row r="4389" spans="1:3" x14ac:dyDescent="0.3">
      <c r="A4389" t="s">
        <v>21</v>
      </c>
      <c r="B4389">
        <f>B4365+1</f>
        <v>183</v>
      </c>
      <c r="C4389" t="str">
        <f>CONCATENATE(VLOOKUP(B4389,[0]!all_data,2),"_",VLOOKUP(B4389,[0]!all_data,3),"_",VLOOKUP(B4389,[0]!all_data,4))</f>
        <v>0_0_0</v>
      </c>
    </row>
    <row r="4390" spans="1:3" x14ac:dyDescent="0.3">
      <c r="A4390" t="s">
        <v>22</v>
      </c>
    </row>
    <row r="4391" spans="1:3" x14ac:dyDescent="0.3">
      <c r="A4391" t="s">
        <v>0</v>
      </c>
      <c r="C4391">
        <f>VLOOKUP(B4389,[0]!all_data,13)</f>
        <v>7</v>
      </c>
    </row>
    <row r="4392" spans="1:3" x14ac:dyDescent="0.3">
      <c r="A4392" t="s">
        <v>57</v>
      </c>
      <c r="C4392">
        <f>VLOOKUP(B4389,[0]!all_data,14)</f>
        <v>10</v>
      </c>
    </row>
    <row r="4393" spans="1:3" x14ac:dyDescent="0.3">
      <c r="A4393" t="s">
        <v>2</v>
      </c>
      <c r="C4393">
        <f>VLOOKUP(B4389,[0]!all_data,15)</f>
        <v>0</v>
      </c>
    </row>
    <row r="4394" spans="1:3" x14ac:dyDescent="0.3">
      <c r="A4394" t="s">
        <v>3</v>
      </c>
      <c r="C4394">
        <f>VLOOKUP(B4389,[0]!all_data,16)</f>
        <v>0</v>
      </c>
    </row>
    <row r="4395" spans="1:3" x14ac:dyDescent="0.3">
      <c r="A4395" t="s">
        <v>4</v>
      </c>
      <c r="C4395">
        <f>VLOOKUP(B4389,[0]!all_data,17)</f>
        <v>0</v>
      </c>
    </row>
    <row r="4396" spans="1:3" x14ac:dyDescent="0.3">
      <c r="A4396" t="s">
        <v>5</v>
      </c>
      <c r="C4396">
        <f>VLOOKUP(B4389,[0]!all_data,18)</f>
        <v>0</v>
      </c>
    </row>
    <row r="4397" spans="1:3" x14ac:dyDescent="0.3">
      <c r="A4397" t="s">
        <v>7</v>
      </c>
      <c r="C4397">
        <f>VLOOKUP(B4389,[0]!all_data,20)</f>
        <v>0</v>
      </c>
    </row>
    <row r="4398" spans="1:3" x14ac:dyDescent="0.3">
      <c r="A4398" t="s">
        <v>73</v>
      </c>
      <c r="C4398">
        <f>VLOOKUP(B4389,[0]!all_data,21)</f>
        <v>0</v>
      </c>
    </row>
    <row r="4399" spans="1:3" x14ac:dyDescent="0.3">
      <c r="A4399" t="s">
        <v>77</v>
      </c>
      <c r="C4399">
        <f>VLOOKUP(B4389,[0]!all_data,41)</f>
        <v>0</v>
      </c>
    </row>
    <row r="4400" spans="1:3" x14ac:dyDescent="0.3">
      <c r="A4400" t="s">
        <v>24</v>
      </c>
      <c r="C4400">
        <f>VLOOKUP(B4389,[0]!all_data,23)</f>
        <v>0</v>
      </c>
    </row>
    <row r="4401" spans="1:3" x14ac:dyDescent="0.3">
      <c r="A4401" t="s">
        <v>25</v>
      </c>
      <c r="C4401">
        <f>VLOOKUP(B4389,[0]!all_data,24)</f>
        <v>0</v>
      </c>
    </row>
    <row r="4402" spans="1:3" x14ac:dyDescent="0.3">
      <c r="A4402" t="s">
        <v>23</v>
      </c>
      <c r="C4402">
        <f>VLOOKUP(B4389,[0]!all_data,25)</f>
        <v>0</v>
      </c>
    </row>
    <row r="4403" spans="1:3" x14ac:dyDescent="0.3">
      <c r="A4403" t="s">
        <v>125</v>
      </c>
      <c r="C4403">
        <f>VLOOKUP(B4389,[0]!all_data,19)</f>
        <v>0</v>
      </c>
    </row>
    <row r="4404" spans="1:3" x14ac:dyDescent="0.3">
      <c r="A4404" t="s">
        <v>108</v>
      </c>
      <c r="C4404">
        <f>VLOOKUP(B4389,[0]!all_data,26)</f>
        <v>0</v>
      </c>
    </row>
    <row r="4405" spans="1:3" x14ac:dyDescent="0.3">
      <c r="A4405" t="s">
        <v>109</v>
      </c>
      <c r="C4405">
        <f>VLOOKUP(B4389,[0]!all_data,27)</f>
        <v>0</v>
      </c>
    </row>
    <row r="4406" spans="1:3" x14ac:dyDescent="0.3">
      <c r="A4406" t="s">
        <v>11</v>
      </c>
      <c r="C4406">
        <f>VLOOKUP(B4389,[0]!all_data,28)</f>
        <v>0</v>
      </c>
    </row>
    <row r="4407" spans="1:3" x14ac:dyDescent="0.3">
      <c r="A4407" t="s">
        <v>54</v>
      </c>
      <c r="C4407">
        <f>VLOOKUP(B4389,[0]!all_data,29)</f>
        <v>0</v>
      </c>
    </row>
    <row r="4408" spans="1:3" x14ac:dyDescent="0.3">
      <c r="A4408" t="s">
        <v>55</v>
      </c>
      <c r="C4408">
        <f>VLOOKUP(B4389,[0]!all_data,30)</f>
        <v>0</v>
      </c>
    </row>
    <row r="4409" spans="1:3" x14ac:dyDescent="0.3">
      <c r="A4409" t="s">
        <v>67</v>
      </c>
      <c r="C4409">
        <f>VLOOKUP(B4389,[0]!all_data,33)</f>
        <v>0</v>
      </c>
    </row>
    <row r="4410" spans="1:3" x14ac:dyDescent="0.3">
      <c r="A4410" t="s">
        <v>16</v>
      </c>
      <c r="C4410">
        <f>VLOOKUP(B4389,[0]!all_data,37)</f>
        <v>0</v>
      </c>
    </row>
    <row r="4411" spans="1:3" x14ac:dyDescent="0.3">
      <c r="A4411" t="s">
        <v>17</v>
      </c>
      <c r="C4411">
        <f>VLOOKUP(B4389,[0]!all_data,38)</f>
        <v>0</v>
      </c>
    </row>
    <row r="4412" spans="1:3" x14ac:dyDescent="0.3">
      <c r="A4412" t="s">
        <v>18</v>
      </c>
      <c r="C4412">
        <f>VLOOKUP(B4389,[0]!all_data,39)</f>
        <v>0</v>
      </c>
    </row>
    <row r="4413" spans="1:3" x14ac:dyDescent="0.3">
      <c r="A4413" t="s">
        <v>21</v>
      </c>
      <c r="B4413">
        <f>B4389+1</f>
        <v>184</v>
      </c>
      <c r="C4413" t="str">
        <f>CONCATENATE(VLOOKUP(B4413,[0]!all_data,2),"_",VLOOKUP(B4413,[0]!all_data,3),"_",VLOOKUP(B4413,[0]!all_data,4))</f>
        <v>0_0_0</v>
      </c>
    </row>
    <row r="4414" spans="1:3" x14ac:dyDescent="0.3">
      <c r="A4414" t="s">
        <v>22</v>
      </c>
    </row>
    <row r="4415" spans="1:3" x14ac:dyDescent="0.3">
      <c r="A4415" t="s">
        <v>0</v>
      </c>
      <c r="C4415">
        <f>VLOOKUP(B4413,[0]!all_data,13)</f>
        <v>7</v>
      </c>
    </row>
    <row r="4416" spans="1:3" x14ac:dyDescent="0.3">
      <c r="A4416" t="s">
        <v>57</v>
      </c>
      <c r="C4416">
        <f>VLOOKUP(B4413,[0]!all_data,14)</f>
        <v>10</v>
      </c>
    </row>
    <row r="4417" spans="1:3" x14ac:dyDescent="0.3">
      <c r="A4417" t="s">
        <v>2</v>
      </c>
      <c r="C4417">
        <f>VLOOKUP(B4413,[0]!all_data,15)</f>
        <v>0</v>
      </c>
    </row>
    <row r="4418" spans="1:3" x14ac:dyDescent="0.3">
      <c r="A4418" t="s">
        <v>3</v>
      </c>
      <c r="C4418">
        <f>VLOOKUP(B4413,[0]!all_data,16)</f>
        <v>0</v>
      </c>
    </row>
    <row r="4419" spans="1:3" x14ac:dyDescent="0.3">
      <c r="A4419" t="s">
        <v>4</v>
      </c>
      <c r="C4419">
        <f>VLOOKUP(B4413,[0]!all_data,17)</f>
        <v>0</v>
      </c>
    </row>
    <row r="4420" spans="1:3" x14ac:dyDescent="0.3">
      <c r="A4420" t="s">
        <v>5</v>
      </c>
      <c r="C4420">
        <f>VLOOKUP(B4413,[0]!all_data,18)</f>
        <v>0</v>
      </c>
    </row>
    <row r="4421" spans="1:3" x14ac:dyDescent="0.3">
      <c r="A4421" t="s">
        <v>7</v>
      </c>
      <c r="C4421">
        <f>VLOOKUP(B4413,[0]!all_data,20)</f>
        <v>0</v>
      </c>
    </row>
    <row r="4422" spans="1:3" x14ac:dyDescent="0.3">
      <c r="A4422" t="s">
        <v>73</v>
      </c>
      <c r="C4422">
        <f>VLOOKUP(B4413,[0]!all_data,21)</f>
        <v>0</v>
      </c>
    </row>
    <row r="4423" spans="1:3" x14ac:dyDescent="0.3">
      <c r="A4423" t="s">
        <v>77</v>
      </c>
      <c r="C4423">
        <f>VLOOKUP(B4413,[0]!all_data,41)</f>
        <v>0</v>
      </c>
    </row>
    <row r="4424" spans="1:3" x14ac:dyDescent="0.3">
      <c r="A4424" t="s">
        <v>24</v>
      </c>
      <c r="C4424">
        <f>VLOOKUP(B4413,[0]!all_data,23)</f>
        <v>0</v>
      </c>
    </row>
    <row r="4425" spans="1:3" x14ac:dyDescent="0.3">
      <c r="A4425" t="s">
        <v>25</v>
      </c>
      <c r="C4425">
        <f>VLOOKUP(B4413,[0]!all_data,24)</f>
        <v>0</v>
      </c>
    </row>
    <row r="4426" spans="1:3" x14ac:dyDescent="0.3">
      <c r="A4426" t="s">
        <v>23</v>
      </c>
      <c r="C4426">
        <f>VLOOKUP(B4413,[0]!all_data,25)</f>
        <v>0</v>
      </c>
    </row>
    <row r="4427" spans="1:3" x14ac:dyDescent="0.3">
      <c r="A4427" t="s">
        <v>125</v>
      </c>
      <c r="C4427">
        <f>VLOOKUP(B4413,[0]!all_data,19)</f>
        <v>0</v>
      </c>
    </row>
    <row r="4428" spans="1:3" x14ac:dyDescent="0.3">
      <c r="A4428" t="s">
        <v>108</v>
      </c>
      <c r="C4428">
        <f>VLOOKUP(B4413,[0]!all_data,26)</f>
        <v>0</v>
      </c>
    </row>
    <row r="4429" spans="1:3" x14ac:dyDescent="0.3">
      <c r="A4429" t="s">
        <v>109</v>
      </c>
      <c r="C4429">
        <f>VLOOKUP(B4413,[0]!all_data,27)</f>
        <v>0</v>
      </c>
    </row>
    <row r="4430" spans="1:3" x14ac:dyDescent="0.3">
      <c r="A4430" t="s">
        <v>11</v>
      </c>
      <c r="C4430">
        <f>VLOOKUP(B4413,[0]!all_data,28)</f>
        <v>0</v>
      </c>
    </row>
    <row r="4431" spans="1:3" x14ac:dyDescent="0.3">
      <c r="A4431" t="s">
        <v>54</v>
      </c>
      <c r="C4431">
        <f>VLOOKUP(B4413,[0]!all_data,29)</f>
        <v>0</v>
      </c>
    </row>
    <row r="4432" spans="1:3" x14ac:dyDescent="0.3">
      <c r="A4432" t="s">
        <v>55</v>
      </c>
      <c r="C4432">
        <f>VLOOKUP(B4413,[0]!all_data,30)</f>
        <v>0</v>
      </c>
    </row>
    <row r="4433" spans="1:3" x14ac:dyDescent="0.3">
      <c r="A4433" t="s">
        <v>67</v>
      </c>
      <c r="C4433">
        <f>VLOOKUP(B4413,[0]!all_data,33)</f>
        <v>0</v>
      </c>
    </row>
    <row r="4434" spans="1:3" x14ac:dyDescent="0.3">
      <c r="A4434" t="s">
        <v>16</v>
      </c>
      <c r="C4434">
        <f>VLOOKUP(B4413,[0]!all_data,37)</f>
        <v>0</v>
      </c>
    </row>
    <row r="4435" spans="1:3" x14ac:dyDescent="0.3">
      <c r="A4435" t="s">
        <v>17</v>
      </c>
      <c r="C4435">
        <f>VLOOKUP(B4413,[0]!all_data,38)</f>
        <v>0</v>
      </c>
    </row>
    <row r="4436" spans="1:3" x14ac:dyDescent="0.3">
      <c r="A4436" t="s">
        <v>18</v>
      </c>
      <c r="C4436">
        <f>VLOOKUP(B4413,[0]!all_data,39)</f>
        <v>0</v>
      </c>
    </row>
    <row r="4437" spans="1:3" x14ac:dyDescent="0.3">
      <c r="A4437" t="s">
        <v>21</v>
      </c>
      <c r="B4437">
        <f>B4413+1</f>
        <v>185</v>
      </c>
      <c r="C4437" t="str">
        <f>CONCATENATE(VLOOKUP(B4437,[0]!all_data,2),"_",VLOOKUP(B4437,[0]!all_data,3),"_",VLOOKUP(B4437,[0]!all_data,4))</f>
        <v>0_0_0</v>
      </c>
    </row>
    <row r="4438" spans="1:3" x14ac:dyDescent="0.3">
      <c r="A4438" t="s">
        <v>22</v>
      </c>
    </row>
    <row r="4439" spans="1:3" x14ac:dyDescent="0.3">
      <c r="A4439" t="s">
        <v>0</v>
      </c>
      <c r="C4439">
        <f>VLOOKUP(B4437,[0]!all_data,13)</f>
        <v>7</v>
      </c>
    </row>
    <row r="4440" spans="1:3" x14ac:dyDescent="0.3">
      <c r="A4440" t="s">
        <v>57</v>
      </c>
      <c r="C4440">
        <f>VLOOKUP(B4437,[0]!all_data,14)</f>
        <v>10</v>
      </c>
    </row>
    <row r="4441" spans="1:3" x14ac:dyDescent="0.3">
      <c r="A4441" t="s">
        <v>2</v>
      </c>
      <c r="C4441">
        <f>VLOOKUP(B4437,[0]!all_data,15)</f>
        <v>0</v>
      </c>
    </row>
    <row r="4442" spans="1:3" x14ac:dyDescent="0.3">
      <c r="A4442" t="s">
        <v>3</v>
      </c>
      <c r="C4442">
        <f>VLOOKUP(B4437,[0]!all_data,16)</f>
        <v>0</v>
      </c>
    </row>
    <row r="4443" spans="1:3" x14ac:dyDescent="0.3">
      <c r="A4443" t="s">
        <v>4</v>
      </c>
      <c r="C4443">
        <f>VLOOKUP(B4437,[0]!all_data,17)</f>
        <v>0</v>
      </c>
    </row>
    <row r="4444" spans="1:3" x14ac:dyDescent="0.3">
      <c r="A4444" t="s">
        <v>5</v>
      </c>
      <c r="C4444">
        <f>VLOOKUP(B4437,[0]!all_data,18)</f>
        <v>0</v>
      </c>
    </row>
    <row r="4445" spans="1:3" x14ac:dyDescent="0.3">
      <c r="A4445" t="s">
        <v>7</v>
      </c>
      <c r="C4445">
        <f>VLOOKUP(B4437,[0]!all_data,20)</f>
        <v>0</v>
      </c>
    </row>
    <row r="4446" spans="1:3" x14ac:dyDescent="0.3">
      <c r="A4446" t="s">
        <v>73</v>
      </c>
      <c r="C4446">
        <f>VLOOKUP(B4437,[0]!all_data,21)</f>
        <v>0</v>
      </c>
    </row>
    <row r="4447" spans="1:3" x14ac:dyDescent="0.3">
      <c r="A4447" t="s">
        <v>77</v>
      </c>
      <c r="C4447">
        <f>VLOOKUP(B4437,[0]!all_data,41)</f>
        <v>0</v>
      </c>
    </row>
    <row r="4448" spans="1:3" x14ac:dyDescent="0.3">
      <c r="A4448" t="s">
        <v>24</v>
      </c>
      <c r="C4448">
        <f>VLOOKUP(B4437,[0]!all_data,23)</f>
        <v>0</v>
      </c>
    </row>
    <row r="4449" spans="1:3" x14ac:dyDescent="0.3">
      <c r="A4449" t="s">
        <v>25</v>
      </c>
      <c r="C4449">
        <f>VLOOKUP(B4437,[0]!all_data,24)</f>
        <v>0</v>
      </c>
    </row>
    <row r="4450" spans="1:3" x14ac:dyDescent="0.3">
      <c r="A4450" t="s">
        <v>23</v>
      </c>
      <c r="C4450">
        <f>VLOOKUP(B4437,[0]!all_data,25)</f>
        <v>0</v>
      </c>
    </row>
    <row r="4451" spans="1:3" x14ac:dyDescent="0.3">
      <c r="A4451" t="s">
        <v>125</v>
      </c>
      <c r="C4451">
        <f>VLOOKUP(B4437,[0]!all_data,19)</f>
        <v>0</v>
      </c>
    </row>
    <row r="4452" spans="1:3" x14ac:dyDescent="0.3">
      <c r="A4452" t="s">
        <v>108</v>
      </c>
      <c r="C4452">
        <f>VLOOKUP(B4437,[0]!all_data,26)</f>
        <v>0</v>
      </c>
    </row>
    <row r="4453" spans="1:3" x14ac:dyDescent="0.3">
      <c r="A4453" t="s">
        <v>109</v>
      </c>
      <c r="C4453">
        <f>VLOOKUP(B4437,[0]!all_data,27)</f>
        <v>0</v>
      </c>
    </row>
    <row r="4454" spans="1:3" x14ac:dyDescent="0.3">
      <c r="A4454" t="s">
        <v>11</v>
      </c>
      <c r="C4454">
        <f>VLOOKUP(B4437,[0]!all_data,28)</f>
        <v>0</v>
      </c>
    </row>
    <row r="4455" spans="1:3" x14ac:dyDescent="0.3">
      <c r="A4455" t="s">
        <v>54</v>
      </c>
      <c r="C4455">
        <f>VLOOKUP(B4437,[0]!all_data,29)</f>
        <v>0</v>
      </c>
    </row>
    <row r="4456" spans="1:3" x14ac:dyDescent="0.3">
      <c r="A4456" t="s">
        <v>55</v>
      </c>
      <c r="C4456">
        <f>VLOOKUP(B4437,[0]!all_data,30)</f>
        <v>0</v>
      </c>
    </row>
    <row r="4457" spans="1:3" x14ac:dyDescent="0.3">
      <c r="A4457" t="s">
        <v>67</v>
      </c>
      <c r="C4457">
        <f>VLOOKUP(B4437,[0]!all_data,33)</f>
        <v>0</v>
      </c>
    </row>
    <row r="4458" spans="1:3" x14ac:dyDescent="0.3">
      <c r="A4458" t="s">
        <v>16</v>
      </c>
      <c r="C4458">
        <f>VLOOKUP(B4437,[0]!all_data,37)</f>
        <v>0</v>
      </c>
    </row>
    <row r="4459" spans="1:3" x14ac:dyDescent="0.3">
      <c r="A4459" t="s">
        <v>17</v>
      </c>
      <c r="C4459">
        <f>VLOOKUP(B4437,[0]!all_data,38)</f>
        <v>0</v>
      </c>
    </row>
    <row r="4460" spans="1:3" x14ac:dyDescent="0.3">
      <c r="A4460" t="s">
        <v>18</v>
      </c>
      <c r="C4460">
        <f>VLOOKUP(B4437,[0]!all_data,39)</f>
        <v>0</v>
      </c>
    </row>
    <row r="4461" spans="1:3" x14ac:dyDescent="0.3">
      <c r="A4461" t="s">
        <v>21</v>
      </c>
      <c r="B4461">
        <f>B4437+1</f>
        <v>186</v>
      </c>
      <c r="C4461" t="str">
        <f>CONCATENATE(VLOOKUP(B4461,[0]!all_data,2),"_",VLOOKUP(B4461,[0]!all_data,3),"_",VLOOKUP(B4461,[0]!all_data,4))</f>
        <v>0_0_0</v>
      </c>
    </row>
    <row r="4462" spans="1:3" x14ac:dyDescent="0.3">
      <c r="A4462" t="s">
        <v>22</v>
      </c>
    </row>
    <row r="4463" spans="1:3" x14ac:dyDescent="0.3">
      <c r="A4463" t="s">
        <v>0</v>
      </c>
      <c r="C4463">
        <f>VLOOKUP(B4461,[0]!all_data,13)</f>
        <v>7</v>
      </c>
    </row>
    <row r="4464" spans="1:3" x14ac:dyDescent="0.3">
      <c r="A4464" t="s">
        <v>57</v>
      </c>
      <c r="C4464">
        <f>VLOOKUP(B4461,[0]!all_data,14)</f>
        <v>10</v>
      </c>
    </row>
    <row r="4465" spans="1:3" x14ac:dyDescent="0.3">
      <c r="A4465" t="s">
        <v>2</v>
      </c>
      <c r="C4465">
        <f>VLOOKUP(B4461,[0]!all_data,15)</f>
        <v>0</v>
      </c>
    </row>
    <row r="4466" spans="1:3" x14ac:dyDescent="0.3">
      <c r="A4466" t="s">
        <v>3</v>
      </c>
      <c r="C4466">
        <f>VLOOKUP(B4461,[0]!all_data,16)</f>
        <v>0</v>
      </c>
    </row>
    <row r="4467" spans="1:3" x14ac:dyDescent="0.3">
      <c r="A4467" t="s">
        <v>4</v>
      </c>
      <c r="C4467">
        <f>VLOOKUP(B4461,[0]!all_data,17)</f>
        <v>0</v>
      </c>
    </row>
    <row r="4468" spans="1:3" x14ac:dyDescent="0.3">
      <c r="A4468" t="s">
        <v>5</v>
      </c>
      <c r="C4468">
        <f>VLOOKUP(B4461,[0]!all_data,18)</f>
        <v>0</v>
      </c>
    </row>
    <row r="4469" spans="1:3" x14ac:dyDescent="0.3">
      <c r="A4469" t="s">
        <v>7</v>
      </c>
      <c r="C4469">
        <f>VLOOKUP(B4461,[0]!all_data,20)</f>
        <v>0</v>
      </c>
    </row>
    <row r="4470" spans="1:3" x14ac:dyDescent="0.3">
      <c r="A4470" t="s">
        <v>73</v>
      </c>
      <c r="C4470">
        <f>VLOOKUP(B4461,[0]!all_data,21)</f>
        <v>0</v>
      </c>
    </row>
    <row r="4471" spans="1:3" x14ac:dyDescent="0.3">
      <c r="A4471" t="s">
        <v>77</v>
      </c>
      <c r="C4471">
        <f>VLOOKUP(B4461,[0]!all_data,41)</f>
        <v>0</v>
      </c>
    </row>
    <row r="4472" spans="1:3" x14ac:dyDescent="0.3">
      <c r="A4472" t="s">
        <v>24</v>
      </c>
      <c r="C4472">
        <f>VLOOKUP(B4461,[0]!all_data,23)</f>
        <v>0</v>
      </c>
    </row>
    <row r="4473" spans="1:3" x14ac:dyDescent="0.3">
      <c r="A4473" t="s">
        <v>25</v>
      </c>
      <c r="C4473">
        <f>VLOOKUP(B4461,[0]!all_data,24)</f>
        <v>0</v>
      </c>
    </row>
    <row r="4474" spans="1:3" x14ac:dyDescent="0.3">
      <c r="A4474" t="s">
        <v>23</v>
      </c>
      <c r="C4474">
        <f>VLOOKUP(B4461,[0]!all_data,25)</f>
        <v>0</v>
      </c>
    </row>
    <row r="4475" spans="1:3" x14ac:dyDescent="0.3">
      <c r="A4475" t="s">
        <v>125</v>
      </c>
      <c r="C4475">
        <f>VLOOKUP(B4461,[0]!all_data,19)</f>
        <v>0</v>
      </c>
    </row>
    <row r="4476" spans="1:3" x14ac:dyDescent="0.3">
      <c r="A4476" t="s">
        <v>108</v>
      </c>
      <c r="C4476">
        <f>VLOOKUP(B4461,[0]!all_data,26)</f>
        <v>0</v>
      </c>
    </row>
    <row r="4477" spans="1:3" x14ac:dyDescent="0.3">
      <c r="A4477" t="s">
        <v>109</v>
      </c>
      <c r="C4477">
        <f>VLOOKUP(B4461,[0]!all_data,27)</f>
        <v>0</v>
      </c>
    </row>
    <row r="4478" spans="1:3" x14ac:dyDescent="0.3">
      <c r="A4478" t="s">
        <v>11</v>
      </c>
      <c r="C4478">
        <f>VLOOKUP(B4461,[0]!all_data,28)</f>
        <v>0</v>
      </c>
    </row>
    <row r="4479" spans="1:3" x14ac:dyDescent="0.3">
      <c r="A4479" t="s">
        <v>54</v>
      </c>
      <c r="C4479">
        <f>VLOOKUP(B4461,[0]!all_data,29)</f>
        <v>0</v>
      </c>
    </row>
    <row r="4480" spans="1:3" x14ac:dyDescent="0.3">
      <c r="A4480" t="s">
        <v>55</v>
      </c>
      <c r="C4480">
        <f>VLOOKUP(B4461,[0]!all_data,30)</f>
        <v>0</v>
      </c>
    </row>
    <row r="4481" spans="1:3" x14ac:dyDescent="0.3">
      <c r="A4481" t="s">
        <v>67</v>
      </c>
      <c r="C4481">
        <f>VLOOKUP(B4461,[0]!all_data,33)</f>
        <v>0</v>
      </c>
    </row>
    <row r="4482" spans="1:3" x14ac:dyDescent="0.3">
      <c r="A4482" t="s">
        <v>16</v>
      </c>
      <c r="C4482">
        <f>VLOOKUP(B4461,[0]!all_data,37)</f>
        <v>0</v>
      </c>
    </row>
    <row r="4483" spans="1:3" x14ac:dyDescent="0.3">
      <c r="A4483" t="s">
        <v>17</v>
      </c>
      <c r="C4483">
        <f>VLOOKUP(B4461,[0]!all_data,38)</f>
        <v>0</v>
      </c>
    </row>
    <row r="4484" spans="1:3" x14ac:dyDescent="0.3">
      <c r="A4484" t="s">
        <v>18</v>
      </c>
      <c r="C4484">
        <f>VLOOKUP(B4461,[0]!all_data,39)</f>
        <v>0</v>
      </c>
    </row>
    <row r="4485" spans="1:3" x14ac:dyDescent="0.3">
      <c r="A4485" t="s">
        <v>21</v>
      </c>
      <c r="B4485">
        <f>B4461+1</f>
        <v>187</v>
      </c>
      <c r="C4485" t="str">
        <f>CONCATENATE(VLOOKUP(B4485,[0]!all_data,2),"_",VLOOKUP(B4485,[0]!all_data,3),"_",VLOOKUP(B4485,[0]!all_data,4))</f>
        <v>0_0_0</v>
      </c>
    </row>
    <row r="4486" spans="1:3" x14ac:dyDescent="0.3">
      <c r="A4486" t="s">
        <v>22</v>
      </c>
    </row>
    <row r="4487" spans="1:3" x14ac:dyDescent="0.3">
      <c r="A4487" t="s">
        <v>0</v>
      </c>
      <c r="C4487">
        <f>VLOOKUP(B4485,[0]!all_data,13)</f>
        <v>7</v>
      </c>
    </row>
    <row r="4488" spans="1:3" x14ac:dyDescent="0.3">
      <c r="A4488" t="s">
        <v>57</v>
      </c>
      <c r="C4488">
        <f>VLOOKUP(B4485,[0]!all_data,14)</f>
        <v>10</v>
      </c>
    </row>
    <row r="4489" spans="1:3" x14ac:dyDescent="0.3">
      <c r="A4489" t="s">
        <v>2</v>
      </c>
      <c r="C4489">
        <f>VLOOKUP(B4485,[0]!all_data,15)</f>
        <v>0</v>
      </c>
    </row>
    <row r="4490" spans="1:3" x14ac:dyDescent="0.3">
      <c r="A4490" t="s">
        <v>3</v>
      </c>
      <c r="C4490">
        <f>VLOOKUP(B4485,[0]!all_data,16)</f>
        <v>0</v>
      </c>
    </row>
    <row r="4491" spans="1:3" x14ac:dyDescent="0.3">
      <c r="A4491" t="s">
        <v>4</v>
      </c>
      <c r="C4491">
        <f>VLOOKUP(B4485,[0]!all_data,17)</f>
        <v>0</v>
      </c>
    </row>
    <row r="4492" spans="1:3" x14ac:dyDescent="0.3">
      <c r="A4492" t="s">
        <v>5</v>
      </c>
      <c r="C4492">
        <f>VLOOKUP(B4485,[0]!all_data,18)</f>
        <v>0</v>
      </c>
    </row>
    <row r="4493" spans="1:3" x14ac:dyDescent="0.3">
      <c r="A4493" t="s">
        <v>7</v>
      </c>
      <c r="C4493">
        <f>VLOOKUP(B4485,[0]!all_data,20)</f>
        <v>0</v>
      </c>
    </row>
    <row r="4494" spans="1:3" x14ac:dyDescent="0.3">
      <c r="A4494" t="s">
        <v>73</v>
      </c>
      <c r="C4494">
        <f>VLOOKUP(B4485,[0]!all_data,21)</f>
        <v>0</v>
      </c>
    </row>
    <row r="4495" spans="1:3" x14ac:dyDescent="0.3">
      <c r="A4495" t="s">
        <v>77</v>
      </c>
      <c r="C4495">
        <f>VLOOKUP(B4485,[0]!all_data,41)</f>
        <v>0</v>
      </c>
    </row>
    <row r="4496" spans="1:3" x14ac:dyDescent="0.3">
      <c r="A4496" t="s">
        <v>24</v>
      </c>
      <c r="C4496">
        <f>VLOOKUP(B4485,[0]!all_data,23)</f>
        <v>0</v>
      </c>
    </row>
    <row r="4497" spans="1:3" x14ac:dyDescent="0.3">
      <c r="A4497" t="s">
        <v>25</v>
      </c>
      <c r="C4497">
        <f>VLOOKUP(B4485,[0]!all_data,24)</f>
        <v>0</v>
      </c>
    </row>
    <row r="4498" spans="1:3" x14ac:dyDescent="0.3">
      <c r="A4498" t="s">
        <v>23</v>
      </c>
      <c r="C4498">
        <f>VLOOKUP(B4485,[0]!all_data,25)</f>
        <v>0</v>
      </c>
    </row>
    <row r="4499" spans="1:3" x14ac:dyDescent="0.3">
      <c r="A4499" t="s">
        <v>125</v>
      </c>
      <c r="C4499">
        <f>VLOOKUP(B4485,[0]!all_data,19)</f>
        <v>0</v>
      </c>
    </row>
    <row r="4500" spans="1:3" x14ac:dyDescent="0.3">
      <c r="A4500" t="s">
        <v>108</v>
      </c>
      <c r="C4500">
        <f>VLOOKUP(B4485,[0]!all_data,26)</f>
        <v>0</v>
      </c>
    </row>
    <row r="4501" spans="1:3" x14ac:dyDescent="0.3">
      <c r="A4501" t="s">
        <v>109</v>
      </c>
      <c r="C4501">
        <f>VLOOKUP(B4485,[0]!all_data,27)</f>
        <v>0</v>
      </c>
    </row>
    <row r="4502" spans="1:3" x14ac:dyDescent="0.3">
      <c r="A4502" t="s">
        <v>11</v>
      </c>
      <c r="C4502">
        <f>VLOOKUP(B4485,[0]!all_data,28)</f>
        <v>0</v>
      </c>
    </row>
    <row r="4503" spans="1:3" x14ac:dyDescent="0.3">
      <c r="A4503" t="s">
        <v>54</v>
      </c>
      <c r="C4503">
        <f>VLOOKUP(B4485,[0]!all_data,29)</f>
        <v>0</v>
      </c>
    </row>
    <row r="4504" spans="1:3" x14ac:dyDescent="0.3">
      <c r="A4504" t="s">
        <v>55</v>
      </c>
      <c r="C4504">
        <f>VLOOKUP(B4485,[0]!all_data,30)</f>
        <v>0</v>
      </c>
    </row>
    <row r="4505" spans="1:3" x14ac:dyDescent="0.3">
      <c r="A4505" t="s">
        <v>67</v>
      </c>
      <c r="C4505">
        <f>VLOOKUP(B4485,[0]!all_data,33)</f>
        <v>0</v>
      </c>
    </row>
    <row r="4506" spans="1:3" x14ac:dyDescent="0.3">
      <c r="A4506" t="s">
        <v>16</v>
      </c>
      <c r="C4506">
        <f>VLOOKUP(B4485,[0]!all_data,37)</f>
        <v>0</v>
      </c>
    </row>
    <row r="4507" spans="1:3" x14ac:dyDescent="0.3">
      <c r="A4507" t="s">
        <v>17</v>
      </c>
      <c r="C4507">
        <f>VLOOKUP(B4485,[0]!all_data,38)</f>
        <v>0</v>
      </c>
    </row>
    <row r="4508" spans="1:3" x14ac:dyDescent="0.3">
      <c r="A4508" t="s">
        <v>18</v>
      </c>
      <c r="C4508">
        <f>VLOOKUP(B4485,[0]!all_data,39)</f>
        <v>0</v>
      </c>
    </row>
    <row r="4509" spans="1:3" x14ac:dyDescent="0.3">
      <c r="A4509" t="s">
        <v>21</v>
      </c>
      <c r="B4509">
        <f>B4485+1</f>
        <v>188</v>
      </c>
      <c r="C4509" t="str">
        <f>CONCATENATE(VLOOKUP(B4509,[0]!all_data,2),"_",VLOOKUP(B4509,[0]!all_data,3),"_",VLOOKUP(B4509,[0]!all_data,4))</f>
        <v>0_0_0</v>
      </c>
    </row>
    <row r="4510" spans="1:3" x14ac:dyDescent="0.3">
      <c r="A4510" t="s">
        <v>22</v>
      </c>
    </row>
    <row r="4511" spans="1:3" x14ac:dyDescent="0.3">
      <c r="A4511" t="s">
        <v>0</v>
      </c>
      <c r="C4511">
        <f>VLOOKUP(B4509,[0]!all_data,13)</f>
        <v>7</v>
      </c>
    </row>
    <row r="4512" spans="1:3" x14ac:dyDescent="0.3">
      <c r="A4512" t="s">
        <v>57</v>
      </c>
      <c r="C4512">
        <f>VLOOKUP(B4509,[0]!all_data,14)</f>
        <v>10</v>
      </c>
    </row>
    <row r="4513" spans="1:3" x14ac:dyDescent="0.3">
      <c r="A4513" t="s">
        <v>2</v>
      </c>
      <c r="C4513">
        <f>VLOOKUP(B4509,[0]!all_data,15)</f>
        <v>0</v>
      </c>
    </row>
    <row r="4514" spans="1:3" x14ac:dyDescent="0.3">
      <c r="A4514" t="s">
        <v>3</v>
      </c>
      <c r="C4514">
        <f>VLOOKUP(B4509,[0]!all_data,16)</f>
        <v>0</v>
      </c>
    </row>
    <row r="4515" spans="1:3" x14ac:dyDescent="0.3">
      <c r="A4515" t="s">
        <v>4</v>
      </c>
      <c r="C4515">
        <f>VLOOKUP(B4509,[0]!all_data,17)</f>
        <v>0</v>
      </c>
    </row>
    <row r="4516" spans="1:3" x14ac:dyDescent="0.3">
      <c r="A4516" t="s">
        <v>5</v>
      </c>
      <c r="C4516">
        <f>VLOOKUP(B4509,[0]!all_data,18)</f>
        <v>0</v>
      </c>
    </row>
    <row r="4517" spans="1:3" x14ac:dyDescent="0.3">
      <c r="A4517" t="s">
        <v>7</v>
      </c>
      <c r="C4517">
        <f>VLOOKUP(B4509,[0]!all_data,20)</f>
        <v>0</v>
      </c>
    </row>
    <row r="4518" spans="1:3" x14ac:dyDescent="0.3">
      <c r="A4518" t="s">
        <v>73</v>
      </c>
      <c r="C4518">
        <f>VLOOKUP(B4509,[0]!all_data,21)</f>
        <v>0</v>
      </c>
    </row>
    <row r="4519" spans="1:3" x14ac:dyDescent="0.3">
      <c r="A4519" t="s">
        <v>77</v>
      </c>
      <c r="C4519">
        <f>VLOOKUP(B4509,[0]!all_data,41)</f>
        <v>0</v>
      </c>
    </row>
    <row r="4520" spans="1:3" x14ac:dyDescent="0.3">
      <c r="A4520" t="s">
        <v>24</v>
      </c>
      <c r="C4520">
        <f>VLOOKUP(B4509,[0]!all_data,23)</f>
        <v>0</v>
      </c>
    </row>
    <row r="4521" spans="1:3" x14ac:dyDescent="0.3">
      <c r="A4521" t="s">
        <v>25</v>
      </c>
      <c r="C4521">
        <f>VLOOKUP(B4509,[0]!all_data,24)</f>
        <v>0</v>
      </c>
    </row>
    <row r="4522" spans="1:3" x14ac:dyDescent="0.3">
      <c r="A4522" t="s">
        <v>23</v>
      </c>
      <c r="C4522">
        <f>VLOOKUP(B4509,[0]!all_data,25)</f>
        <v>0</v>
      </c>
    </row>
    <row r="4523" spans="1:3" x14ac:dyDescent="0.3">
      <c r="A4523" t="s">
        <v>125</v>
      </c>
      <c r="C4523">
        <f>VLOOKUP(B4509,[0]!all_data,19)</f>
        <v>0</v>
      </c>
    </row>
    <row r="4524" spans="1:3" x14ac:dyDescent="0.3">
      <c r="A4524" t="s">
        <v>108</v>
      </c>
      <c r="C4524">
        <f>VLOOKUP(B4509,[0]!all_data,26)</f>
        <v>0</v>
      </c>
    </row>
    <row r="4525" spans="1:3" x14ac:dyDescent="0.3">
      <c r="A4525" t="s">
        <v>109</v>
      </c>
      <c r="C4525">
        <f>VLOOKUP(B4509,[0]!all_data,27)</f>
        <v>0</v>
      </c>
    </row>
    <row r="4526" spans="1:3" x14ac:dyDescent="0.3">
      <c r="A4526" t="s">
        <v>11</v>
      </c>
      <c r="C4526">
        <f>VLOOKUP(B4509,[0]!all_data,28)</f>
        <v>0</v>
      </c>
    </row>
    <row r="4527" spans="1:3" x14ac:dyDescent="0.3">
      <c r="A4527" t="s">
        <v>54</v>
      </c>
      <c r="C4527">
        <f>VLOOKUP(B4509,[0]!all_data,29)</f>
        <v>0</v>
      </c>
    </row>
    <row r="4528" spans="1:3" x14ac:dyDescent="0.3">
      <c r="A4528" t="s">
        <v>55</v>
      </c>
      <c r="C4528">
        <f>VLOOKUP(B4509,[0]!all_data,30)</f>
        <v>0</v>
      </c>
    </row>
    <row r="4529" spans="1:3" x14ac:dyDescent="0.3">
      <c r="A4529" t="s">
        <v>67</v>
      </c>
      <c r="C4529">
        <f>VLOOKUP(B4509,[0]!all_data,33)</f>
        <v>0</v>
      </c>
    </row>
    <row r="4530" spans="1:3" x14ac:dyDescent="0.3">
      <c r="A4530" t="s">
        <v>16</v>
      </c>
      <c r="C4530">
        <f>VLOOKUP(B4509,[0]!all_data,37)</f>
        <v>0</v>
      </c>
    </row>
    <row r="4531" spans="1:3" x14ac:dyDescent="0.3">
      <c r="A4531" t="s">
        <v>17</v>
      </c>
      <c r="C4531">
        <f>VLOOKUP(B4509,[0]!all_data,38)</f>
        <v>0</v>
      </c>
    </row>
    <row r="4532" spans="1:3" x14ac:dyDescent="0.3">
      <c r="A4532" t="s">
        <v>18</v>
      </c>
      <c r="C4532">
        <f>VLOOKUP(B4509,[0]!all_data,39)</f>
        <v>0</v>
      </c>
    </row>
    <row r="4533" spans="1:3" x14ac:dyDescent="0.3">
      <c r="A4533" t="s">
        <v>21</v>
      </c>
      <c r="B4533">
        <f>B4509+1</f>
        <v>189</v>
      </c>
      <c r="C4533" t="str">
        <f>CONCATENATE(VLOOKUP(B4533,[0]!all_data,2),"_",VLOOKUP(B4533,[0]!all_data,3),"_",VLOOKUP(B4533,[0]!all_data,4))</f>
        <v>0_0_0</v>
      </c>
    </row>
    <row r="4534" spans="1:3" x14ac:dyDescent="0.3">
      <c r="A4534" t="s">
        <v>22</v>
      </c>
    </row>
    <row r="4535" spans="1:3" x14ac:dyDescent="0.3">
      <c r="A4535" t="s">
        <v>0</v>
      </c>
      <c r="C4535">
        <f>VLOOKUP(B4533,[0]!all_data,13)</f>
        <v>7</v>
      </c>
    </row>
    <row r="4536" spans="1:3" x14ac:dyDescent="0.3">
      <c r="A4536" t="s">
        <v>57</v>
      </c>
      <c r="C4536">
        <f>VLOOKUP(B4533,[0]!all_data,14)</f>
        <v>10</v>
      </c>
    </row>
    <row r="4537" spans="1:3" x14ac:dyDescent="0.3">
      <c r="A4537" t="s">
        <v>2</v>
      </c>
      <c r="C4537">
        <f>VLOOKUP(B4533,[0]!all_data,15)</f>
        <v>0</v>
      </c>
    </row>
    <row r="4538" spans="1:3" x14ac:dyDescent="0.3">
      <c r="A4538" t="s">
        <v>3</v>
      </c>
      <c r="C4538">
        <f>VLOOKUP(B4533,[0]!all_data,16)</f>
        <v>0</v>
      </c>
    </row>
    <row r="4539" spans="1:3" x14ac:dyDescent="0.3">
      <c r="A4539" t="s">
        <v>4</v>
      </c>
      <c r="C4539">
        <f>VLOOKUP(B4533,[0]!all_data,17)</f>
        <v>0</v>
      </c>
    </row>
    <row r="4540" spans="1:3" x14ac:dyDescent="0.3">
      <c r="A4540" t="s">
        <v>5</v>
      </c>
      <c r="C4540">
        <f>VLOOKUP(B4533,[0]!all_data,18)</f>
        <v>0</v>
      </c>
    </row>
    <row r="4541" spans="1:3" x14ac:dyDescent="0.3">
      <c r="A4541" t="s">
        <v>7</v>
      </c>
      <c r="C4541">
        <f>VLOOKUP(B4533,[0]!all_data,20)</f>
        <v>0</v>
      </c>
    </row>
    <row r="4542" spans="1:3" x14ac:dyDescent="0.3">
      <c r="A4542" t="s">
        <v>73</v>
      </c>
      <c r="C4542">
        <f>VLOOKUP(B4533,[0]!all_data,21)</f>
        <v>0</v>
      </c>
    </row>
    <row r="4543" spans="1:3" x14ac:dyDescent="0.3">
      <c r="A4543" t="s">
        <v>77</v>
      </c>
      <c r="C4543">
        <f>VLOOKUP(B4533,[0]!all_data,41)</f>
        <v>0</v>
      </c>
    </row>
    <row r="4544" spans="1:3" x14ac:dyDescent="0.3">
      <c r="A4544" t="s">
        <v>24</v>
      </c>
      <c r="C4544">
        <f>VLOOKUP(B4533,[0]!all_data,23)</f>
        <v>0</v>
      </c>
    </row>
    <row r="4545" spans="1:3" x14ac:dyDescent="0.3">
      <c r="A4545" t="s">
        <v>25</v>
      </c>
      <c r="C4545">
        <f>VLOOKUP(B4533,[0]!all_data,24)</f>
        <v>0</v>
      </c>
    </row>
    <row r="4546" spans="1:3" x14ac:dyDescent="0.3">
      <c r="A4546" t="s">
        <v>23</v>
      </c>
      <c r="C4546">
        <f>VLOOKUP(B4533,[0]!all_data,25)</f>
        <v>0</v>
      </c>
    </row>
    <row r="4547" spans="1:3" x14ac:dyDescent="0.3">
      <c r="A4547" t="s">
        <v>125</v>
      </c>
      <c r="C4547">
        <f>VLOOKUP(B4533,[0]!all_data,19)</f>
        <v>0</v>
      </c>
    </row>
    <row r="4548" spans="1:3" x14ac:dyDescent="0.3">
      <c r="A4548" t="s">
        <v>108</v>
      </c>
      <c r="C4548">
        <f>VLOOKUP(B4533,[0]!all_data,26)</f>
        <v>0</v>
      </c>
    </row>
    <row r="4549" spans="1:3" x14ac:dyDescent="0.3">
      <c r="A4549" t="s">
        <v>109</v>
      </c>
      <c r="C4549">
        <f>VLOOKUP(B4533,[0]!all_data,27)</f>
        <v>0</v>
      </c>
    </row>
    <row r="4550" spans="1:3" x14ac:dyDescent="0.3">
      <c r="A4550" t="s">
        <v>11</v>
      </c>
      <c r="C4550">
        <f>VLOOKUP(B4533,[0]!all_data,28)</f>
        <v>0</v>
      </c>
    </row>
    <row r="4551" spans="1:3" x14ac:dyDescent="0.3">
      <c r="A4551" t="s">
        <v>54</v>
      </c>
      <c r="C4551">
        <f>VLOOKUP(B4533,[0]!all_data,29)</f>
        <v>0</v>
      </c>
    </row>
    <row r="4552" spans="1:3" x14ac:dyDescent="0.3">
      <c r="A4552" t="s">
        <v>55</v>
      </c>
      <c r="C4552">
        <f>VLOOKUP(B4533,[0]!all_data,30)</f>
        <v>0</v>
      </c>
    </row>
    <row r="4553" spans="1:3" x14ac:dyDescent="0.3">
      <c r="A4553" t="s">
        <v>67</v>
      </c>
      <c r="C4553">
        <f>VLOOKUP(B4533,[0]!all_data,33)</f>
        <v>0</v>
      </c>
    </row>
    <row r="4554" spans="1:3" x14ac:dyDescent="0.3">
      <c r="A4554" t="s">
        <v>16</v>
      </c>
      <c r="C4554">
        <f>VLOOKUP(B4533,[0]!all_data,37)</f>
        <v>0</v>
      </c>
    </row>
    <row r="4555" spans="1:3" x14ac:dyDescent="0.3">
      <c r="A4555" t="s">
        <v>17</v>
      </c>
      <c r="C4555">
        <f>VLOOKUP(B4533,[0]!all_data,38)</f>
        <v>0</v>
      </c>
    </row>
    <row r="4556" spans="1:3" x14ac:dyDescent="0.3">
      <c r="A4556" t="s">
        <v>18</v>
      </c>
      <c r="C4556">
        <f>VLOOKUP(B4533,[0]!all_data,39)</f>
        <v>0</v>
      </c>
    </row>
    <row r="4557" spans="1:3" x14ac:dyDescent="0.3">
      <c r="A4557" t="s">
        <v>21</v>
      </c>
      <c r="B4557">
        <f>B4533+1</f>
        <v>190</v>
      </c>
      <c r="C4557" t="str">
        <f>CONCATENATE(VLOOKUP(B4557,[0]!all_data,2),"_",VLOOKUP(B4557,[0]!all_data,3),"_",VLOOKUP(B4557,[0]!all_data,4))</f>
        <v>0_0_0</v>
      </c>
    </row>
    <row r="4558" spans="1:3" x14ac:dyDescent="0.3">
      <c r="A4558" t="s">
        <v>22</v>
      </c>
    </row>
    <row r="4559" spans="1:3" x14ac:dyDescent="0.3">
      <c r="A4559" t="s">
        <v>0</v>
      </c>
      <c r="C4559">
        <f>VLOOKUP(B4557,[0]!all_data,13)</f>
        <v>7</v>
      </c>
    </row>
    <row r="4560" spans="1:3" x14ac:dyDescent="0.3">
      <c r="A4560" t="s">
        <v>57</v>
      </c>
      <c r="C4560">
        <f>VLOOKUP(B4557,[0]!all_data,14)</f>
        <v>10</v>
      </c>
    </row>
    <row r="4561" spans="1:3" x14ac:dyDescent="0.3">
      <c r="A4561" t="s">
        <v>2</v>
      </c>
      <c r="C4561">
        <f>VLOOKUP(B4557,[0]!all_data,15)</f>
        <v>0</v>
      </c>
    </row>
    <row r="4562" spans="1:3" x14ac:dyDescent="0.3">
      <c r="A4562" t="s">
        <v>3</v>
      </c>
      <c r="C4562">
        <f>VLOOKUP(B4557,[0]!all_data,16)</f>
        <v>0</v>
      </c>
    </row>
    <row r="4563" spans="1:3" x14ac:dyDescent="0.3">
      <c r="A4563" t="s">
        <v>4</v>
      </c>
      <c r="C4563">
        <f>VLOOKUP(B4557,[0]!all_data,17)</f>
        <v>0</v>
      </c>
    </row>
    <row r="4564" spans="1:3" x14ac:dyDescent="0.3">
      <c r="A4564" t="s">
        <v>5</v>
      </c>
      <c r="C4564">
        <f>VLOOKUP(B4557,[0]!all_data,18)</f>
        <v>0</v>
      </c>
    </row>
    <row r="4565" spans="1:3" x14ac:dyDescent="0.3">
      <c r="A4565" t="s">
        <v>7</v>
      </c>
      <c r="C4565">
        <f>VLOOKUP(B4557,[0]!all_data,20)</f>
        <v>0</v>
      </c>
    </row>
    <row r="4566" spans="1:3" x14ac:dyDescent="0.3">
      <c r="A4566" t="s">
        <v>73</v>
      </c>
      <c r="C4566">
        <f>VLOOKUP(B4557,[0]!all_data,21)</f>
        <v>0</v>
      </c>
    </row>
    <row r="4567" spans="1:3" x14ac:dyDescent="0.3">
      <c r="A4567" t="s">
        <v>77</v>
      </c>
      <c r="C4567">
        <f>VLOOKUP(B4557,[0]!all_data,41)</f>
        <v>0</v>
      </c>
    </row>
    <row r="4568" spans="1:3" x14ac:dyDescent="0.3">
      <c r="A4568" t="s">
        <v>24</v>
      </c>
      <c r="C4568">
        <f>VLOOKUP(B4557,[0]!all_data,23)</f>
        <v>0</v>
      </c>
    </row>
    <row r="4569" spans="1:3" x14ac:dyDescent="0.3">
      <c r="A4569" t="s">
        <v>25</v>
      </c>
      <c r="C4569">
        <f>VLOOKUP(B4557,[0]!all_data,24)</f>
        <v>0</v>
      </c>
    </row>
    <row r="4570" spans="1:3" x14ac:dyDescent="0.3">
      <c r="A4570" t="s">
        <v>23</v>
      </c>
      <c r="C4570">
        <f>VLOOKUP(B4557,[0]!all_data,25)</f>
        <v>0</v>
      </c>
    </row>
    <row r="4571" spans="1:3" x14ac:dyDescent="0.3">
      <c r="A4571" t="s">
        <v>125</v>
      </c>
      <c r="C4571">
        <f>VLOOKUP(B4557,[0]!all_data,19)</f>
        <v>0</v>
      </c>
    </row>
    <row r="4572" spans="1:3" x14ac:dyDescent="0.3">
      <c r="A4572" t="s">
        <v>108</v>
      </c>
      <c r="C4572">
        <f>VLOOKUP(B4557,[0]!all_data,26)</f>
        <v>0</v>
      </c>
    </row>
    <row r="4573" spans="1:3" x14ac:dyDescent="0.3">
      <c r="A4573" t="s">
        <v>109</v>
      </c>
      <c r="C4573">
        <f>VLOOKUP(B4557,[0]!all_data,27)</f>
        <v>0</v>
      </c>
    </row>
    <row r="4574" spans="1:3" x14ac:dyDescent="0.3">
      <c r="A4574" t="s">
        <v>11</v>
      </c>
      <c r="C4574">
        <f>VLOOKUP(B4557,[0]!all_data,28)</f>
        <v>0</v>
      </c>
    </row>
    <row r="4575" spans="1:3" x14ac:dyDescent="0.3">
      <c r="A4575" t="s">
        <v>54</v>
      </c>
      <c r="C4575">
        <f>VLOOKUP(B4557,[0]!all_data,29)</f>
        <v>0</v>
      </c>
    </row>
    <row r="4576" spans="1:3" x14ac:dyDescent="0.3">
      <c r="A4576" t="s">
        <v>55</v>
      </c>
      <c r="C4576">
        <f>VLOOKUP(B4557,[0]!all_data,30)</f>
        <v>0</v>
      </c>
    </row>
    <row r="4577" spans="1:3" x14ac:dyDescent="0.3">
      <c r="A4577" t="s">
        <v>67</v>
      </c>
      <c r="C4577">
        <f>VLOOKUP(B4557,[0]!all_data,33)</f>
        <v>0</v>
      </c>
    </row>
    <row r="4578" spans="1:3" x14ac:dyDescent="0.3">
      <c r="A4578" t="s">
        <v>16</v>
      </c>
      <c r="C4578">
        <f>VLOOKUP(B4557,[0]!all_data,37)</f>
        <v>0</v>
      </c>
    </row>
    <row r="4579" spans="1:3" x14ac:dyDescent="0.3">
      <c r="A4579" t="s">
        <v>17</v>
      </c>
      <c r="C4579">
        <f>VLOOKUP(B4557,[0]!all_data,38)</f>
        <v>0</v>
      </c>
    </row>
    <row r="4580" spans="1:3" x14ac:dyDescent="0.3">
      <c r="A4580" t="s">
        <v>18</v>
      </c>
      <c r="C4580">
        <f>VLOOKUP(B4557,[0]!all_data,39)</f>
        <v>0</v>
      </c>
    </row>
    <row r="4581" spans="1:3" x14ac:dyDescent="0.3">
      <c r="A4581" t="s">
        <v>21</v>
      </c>
      <c r="B4581">
        <f>B4557+1</f>
        <v>191</v>
      </c>
      <c r="C4581" t="str">
        <f>CONCATENATE(VLOOKUP(B4581,[0]!all_data,2),"_",VLOOKUP(B4581,[0]!all_data,3),"_",VLOOKUP(B4581,[0]!all_data,4))</f>
        <v>0_0_0</v>
      </c>
    </row>
    <row r="4582" spans="1:3" x14ac:dyDescent="0.3">
      <c r="A4582" t="s">
        <v>22</v>
      </c>
    </row>
    <row r="4583" spans="1:3" x14ac:dyDescent="0.3">
      <c r="A4583" t="s">
        <v>0</v>
      </c>
      <c r="C4583">
        <f>VLOOKUP(B4581,[0]!all_data,13)</f>
        <v>7</v>
      </c>
    </row>
    <row r="4584" spans="1:3" x14ac:dyDescent="0.3">
      <c r="A4584" t="s">
        <v>57</v>
      </c>
      <c r="C4584">
        <f>VLOOKUP(B4581,[0]!all_data,14)</f>
        <v>10</v>
      </c>
    </row>
    <row r="4585" spans="1:3" x14ac:dyDescent="0.3">
      <c r="A4585" t="s">
        <v>2</v>
      </c>
      <c r="C4585">
        <f>VLOOKUP(B4581,[0]!all_data,15)</f>
        <v>0</v>
      </c>
    </row>
    <row r="4586" spans="1:3" x14ac:dyDescent="0.3">
      <c r="A4586" t="s">
        <v>3</v>
      </c>
      <c r="C4586">
        <f>VLOOKUP(B4581,[0]!all_data,16)</f>
        <v>0</v>
      </c>
    </row>
    <row r="4587" spans="1:3" x14ac:dyDescent="0.3">
      <c r="A4587" t="s">
        <v>4</v>
      </c>
      <c r="C4587">
        <f>VLOOKUP(B4581,[0]!all_data,17)</f>
        <v>0</v>
      </c>
    </row>
    <row r="4588" spans="1:3" x14ac:dyDescent="0.3">
      <c r="A4588" t="s">
        <v>5</v>
      </c>
      <c r="C4588">
        <f>VLOOKUP(B4581,[0]!all_data,18)</f>
        <v>0</v>
      </c>
    </row>
    <row r="4589" spans="1:3" x14ac:dyDescent="0.3">
      <c r="A4589" t="s">
        <v>7</v>
      </c>
      <c r="C4589">
        <f>VLOOKUP(B4581,[0]!all_data,20)</f>
        <v>0</v>
      </c>
    </row>
    <row r="4590" spans="1:3" x14ac:dyDescent="0.3">
      <c r="A4590" t="s">
        <v>73</v>
      </c>
      <c r="C4590">
        <f>VLOOKUP(B4581,[0]!all_data,21)</f>
        <v>0</v>
      </c>
    </row>
    <row r="4591" spans="1:3" x14ac:dyDescent="0.3">
      <c r="A4591" t="s">
        <v>77</v>
      </c>
      <c r="C4591">
        <f>VLOOKUP(B4581,[0]!all_data,41)</f>
        <v>0</v>
      </c>
    </row>
    <row r="4592" spans="1:3" x14ac:dyDescent="0.3">
      <c r="A4592" t="s">
        <v>24</v>
      </c>
      <c r="C4592">
        <f>VLOOKUP(B4581,[0]!all_data,23)</f>
        <v>0</v>
      </c>
    </row>
    <row r="4593" spans="1:3" x14ac:dyDescent="0.3">
      <c r="A4593" t="s">
        <v>25</v>
      </c>
      <c r="C4593">
        <f>VLOOKUP(B4581,[0]!all_data,24)</f>
        <v>0</v>
      </c>
    </row>
    <row r="4594" spans="1:3" x14ac:dyDescent="0.3">
      <c r="A4594" t="s">
        <v>23</v>
      </c>
      <c r="C4594">
        <f>VLOOKUP(B4581,[0]!all_data,25)</f>
        <v>0</v>
      </c>
    </row>
    <row r="4595" spans="1:3" x14ac:dyDescent="0.3">
      <c r="A4595" t="s">
        <v>125</v>
      </c>
      <c r="C4595">
        <f>VLOOKUP(B4581,[0]!all_data,19)</f>
        <v>0</v>
      </c>
    </row>
    <row r="4596" spans="1:3" x14ac:dyDescent="0.3">
      <c r="A4596" t="s">
        <v>108</v>
      </c>
      <c r="C4596">
        <f>VLOOKUP(B4581,[0]!all_data,26)</f>
        <v>0</v>
      </c>
    </row>
    <row r="4597" spans="1:3" x14ac:dyDescent="0.3">
      <c r="A4597" t="s">
        <v>109</v>
      </c>
      <c r="C4597">
        <f>VLOOKUP(B4581,[0]!all_data,27)</f>
        <v>0</v>
      </c>
    </row>
    <row r="4598" spans="1:3" x14ac:dyDescent="0.3">
      <c r="A4598" t="s">
        <v>11</v>
      </c>
      <c r="C4598">
        <f>VLOOKUP(B4581,[0]!all_data,28)</f>
        <v>0</v>
      </c>
    </row>
    <row r="4599" spans="1:3" x14ac:dyDescent="0.3">
      <c r="A4599" t="s">
        <v>54</v>
      </c>
      <c r="C4599">
        <f>VLOOKUP(B4581,[0]!all_data,29)</f>
        <v>0</v>
      </c>
    </row>
    <row r="4600" spans="1:3" x14ac:dyDescent="0.3">
      <c r="A4600" t="s">
        <v>55</v>
      </c>
      <c r="C4600">
        <f>VLOOKUP(B4581,[0]!all_data,30)</f>
        <v>0</v>
      </c>
    </row>
    <row r="4601" spans="1:3" x14ac:dyDescent="0.3">
      <c r="A4601" t="s">
        <v>67</v>
      </c>
      <c r="C4601">
        <f>VLOOKUP(B4581,[0]!all_data,33)</f>
        <v>0</v>
      </c>
    </row>
    <row r="4602" spans="1:3" x14ac:dyDescent="0.3">
      <c r="A4602" t="s">
        <v>16</v>
      </c>
      <c r="C4602">
        <f>VLOOKUP(B4581,[0]!all_data,37)</f>
        <v>0</v>
      </c>
    </row>
    <row r="4603" spans="1:3" x14ac:dyDescent="0.3">
      <c r="A4603" t="s">
        <v>17</v>
      </c>
      <c r="C4603">
        <f>VLOOKUP(B4581,[0]!all_data,38)</f>
        <v>0</v>
      </c>
    </row>
    <row r="4604" spans="1:3" x14ac:dyDescent="0.3">
      <c r="A4604" t="s">
        <v>18</v>
      </c>
      <c r="C4604">
        <f>VLOOKUP(B4581,[0]!all_data,39)</f>
        <v>0</v>
      </c>
    </row>
    <row r="4605" spans="1:3" x14ac:dyDescent="0.3">
      <c r="A4605" t="s">
        <v>21</v>
      </c>
      <c r="B4605">
        <f>B4581+1</f>
        <v>192</v>
      </c>
      <c r="C4605" t="str">
        <f>CONCATENATE(VLOOKUP(B4605,[0]!all_data,2),"_",VLOOKUP(B4605,[0]!all_data,3),"_",VLOOKUP(B4605,[0]!all_data,4))</f>
        <v>0_0_0</v>
      </c>
    </row>
    <row r="4606" spans="1:3" x14ac:dyDescent="0.3">
      <c r="A4606" t="s">
        <v>22</v>
      </c>
    </row>
    <row r="4607" spans="1:3" x14ac:dyDescent="0.3">
      <c r="A4607" t="s">
        <v>0</v>
      </c>
      <c r="C4607">
        <f>VLOOKUP(B4605,[0]!all_data,13)</f>
        <v>7</v>
      </c>
    </row>
    <row r="4608" spans="1:3" x14ac:dyDescent="0.3">
      <c r="A4608" t="s">
        <v>57</v>
      </c>
      <c r="C4608">
        <f>VLOOKUP(B4605,[0]!all_data,14)</f>
        <v>10</v>
      </c>
    </row>
    <row r="4609" spans="1:3" x14ac:dyDescent="0.3">
      <c r="A4609" t="s">
        <v>2</v>
      </c>
      <c r="C4609">
        <f>VLOOKUP(B4605,[0]!all_data,15)</f>
        <v>0</v>
      </c>
    </row>
    <row r="4610" spans="1:3" x14ac:dyDescent="0.3">
      <c r="A4610" t="s">
        <v>3</v>
      </c>
      <c r="C4610">
        <f>VLOOKUP(B4605,[0]!all_data,16)</f>
        <v>0</v>
      </c>
    </row>
    <row r="4611" spans="1:3" x14ac:dyDescent="0.3">
      <c r="A4611" t="s">
        <v>4</v>
      </c>
      <c r="C4611">
        <f>VLOOKUP(B4605,[0]!all_data,17)</f>
        <v>0</v>
      </c>
    </row>
    <row r="4612" spans="1:3" x14ac:dyDescent="0.3">
      <c r="A4612" t="s">
        <v>5</v>
      </c>
      <c r="C4612">
        <f>VLOOKUP(B4605,[0]!all_data,18)</f>
        <v>0</v>
      </c>
    </row>
    <row r="4613" spans="1:3" x14ac:dyDescent="0.3">
      <c r="A4613" t="s">
        <v>7</v>
      </c>
      <c r="C4613">
        <f>VLOOKUP(B4605,[0]!all_data,20)</f>
        <v>0</v>
      </c>
    </row>
    <row r="4614" spans="1:3" x14ac:dyDescent="0.3">
      <c r="A4614" t="s">
        <v>73</v>
      </c>
      <c r="C4614">
        <f>VLOOKUP(B4605,[0]!all_data,21)</f>
        <v>0</v>
      </c>
    </row>
    <row r="4615" spans="1:3" x14ac:dyDescent="0.3">
      <c r="A4615" t="s">
        <v>77</v>
      </c>
      <c r="C4615">
        <f>VLOOKUP(B4605,[0]!all_data,41)</f>
        <v>0</v>
      </c>
    </row>
    <row r="4616" spans="1:3" x14ac:dyDescent="0.3">
      <c r="A4616" t="s">
        <v>24</v>
      </c>
      <c r="C4616">
        <f>VLOOKUP(B4605,[0]!all_data,23)</f>
        <v>0</v>
      </c>
    </row>
    <row r="4617" spans="1:3" x14ac:dyDescent="0.3">
      <c r="A4617" t="s">
        <v>25</v>
      </c>
      <c r="C4617">
        <f>VLOOKUP(B4605,[0]!all_data,24)</f>
        <v>0</v>
      </c>
    </row>
    <row r="4618" spans="1:3" x14ac:dyDescent="0.3">
      <c r="A4618" t="s">
        <v>23</v>
      </c>
      <c r="C4618">
        <f>VLOOKUP(B4605,[0]!all_data,25)</f>
        <v>0</v>
      </c>
    </row>
    <row r="4619" spans="1:3" x14ac:dyDescent="0.3">
      <c r="A4619" t="s">
        <v>125</v>
      </c>
      <c r="C4619">
        <f>VLOOKUP(B4605,[0]!all_data,19)</f>
        <v>0</v>
      </c>
    </row>
    <row r="4620" spans="1:3" x14ac:dyDescent="0.3">
      <c r="A4620" t="s">
        <v>108</v>
      </c>
      <c r="C4620">
        <f>VLOOKUP(B4605,[0]!all_data,26)</f>
        <v>0</v>
      </c>
    </row>
    <row r="4621" spans="1:3" x14ac:dyDescent="0.3">
      <c r="A4621" t="s">
        <v>109</v>
      </c>
      <c r="C4621">
        <f>VLOOKUP(B4605,[0]!all_data,27)</f>
        <v>0</v>
      </c>
    </row>
    <row r="4622" spans="1:3" x14ac:dyDescent="0.3">
      <c r="A4622" t="s">
        <v>11</v>
      </c>
      <c r="C4622">
        <f>VLOOKUP(B4605,[0]!all_data,28)</f>
        <v>0</v>
      </c>
    </row>
    <row r="4623" spans="1:3" x14ac:dyDescent="0.3">
      <c r="A4623" t="s">
        <v>54</v>
      </c>
      <c r="C4623">
        <f>VLOOKUP(B4605,[0]!all_data,29)</f>
        <v>0</v>
      </c>
    </row>
    <row r="4624" spans="1:3" x14ac:dyDescent="0.3">
      <c r="A4624" t="s">
        <v>55</v>
      </c>
      <c r="C4624">
        <f>VLOOKUP(B4605,[0]!all_data,30)</f>
        <v>0</v>
      </c>
    </row>
    <row r="4625" spans="1:3" x14ac:dyDescent="0.3">
      <c r="A4625" t="s">
        <v>67</v>
      </c>
      <c r="C4625">
        <f>VLOOKUP(B4605,[0]!all_data,33)</f>
        <v>0</v>
      </c>
    </row>
    <row r="4626" spans="1:3" x14ac:dyDescent="0.3">
      <c r="A4626" t="s">
        <v>16</v>
      </c>
      <c r="C4626">
        <f>VLOOKUP(B4605,[0]!all_data,37)</f>
        <v>0</v>
      </c>
    </row>
    <row r="4627" spans="1:3" x14ac:dyDescent="0.3">
      <c r="A4627" t="s">
        <v>17</v>
      </c>
      <c r="C4627">
        <f>VLOOKUP(B4605,[0]!all_data,38)</f>
        <v>0</v>
      </c>
    </row>
    <row r="4628" spans="1:3" x14ac:dyDescent="0.3">
      <c r="A4628" t="s">
        <v>18</v>
      </c>
      <c r="C4628">
        <f>VLOOKUP(B4605,[0]!all_data,39)</f>
        <v>0</v>
      </c>
    </row>
    <row r="4629" spans="1:3" x14ac:dyDescent="0.3">
      <c r="A4629" t="s">
        <v>21</v>
      </c>
      <c r="B4629">
        <f>B4605+1</f>
        <v>193</v>
      </c>
      <c r="C4629" t="str">
        <f>CONCATENATE(VLOOKUP(B4629,[0]!all_data,2),"_",VLOOKUP(B4629,[0]!all_data,3),"_",VLOOKUP(B4629,[0]!all_data,4))</f>
        <v>0_0_0</v>
      </c>
    </row>
    <row r="4630" spans="1:3" x14ac:dyDescent="0.3">
      <c r="A4630" t="s">
        <v>22</v>
      </c>
    </row>
    <row r="4631" spans="1:3" x14ac:dyDescent="0.3">
      <c r="A4631" t="s">
        <v>0</v>
      </c>
      <c r="C4631">
        <f>VLOOKUP(B4629,[0]!all_data,13)</f>
        <v>7</v>
      </c>
    </row>
    <row r="4632" spans="1:3" x14ac:dyDescent="0.3">
      <c r="A4632" t="s">
        <v>57</v>
      </c>
      <c r="C4632">
        <f>VLOOKUP(B4629,[0]!all_data,14)</f>
        <v>10</v>
      </c>
    </row>
    <row r="4633" spans="1:3" x14ac:dyDescent="0.3">
      <c r="A4633" t="s">
        <v>2</v>
      </c>
      <c r="C4633">
        <f>VLOOKUP(B4629,[0]!all_data,15)</f>
        <v>0</v>
      </c>
    </row>
    <row r="4634" spans="1:3" x14ac:dyDescent="0.3">
      <c r="A4634" t="s">
        <v>3</v>
      </c>
      <c r="C4634">
        <f>VLOOKUP(B4629,[0]!all_data,16)</f>
        <v>0</v>
      </c>
    </row>
    <row r="4635" spans="1:3" x14ac:dyDescent="0.3">
      <c r="A4635" t="s">
        <v>4</v>
      </c>
      <c r="C4635">
        <f>VLOOKUP(B4629,[0]!all_data,17)</f>
        <v>0</v>
      </c>
    </row>
    <row r="4636" spans="1:3" x14ac:dyDescent="0.3">
      <c r="A4636" t="s">
        <v>5</v>
      </c>
      <c r="C4636">
        <f>VLOOKUP(B4629,[0]!all_data,18)</f>
        <v>0</v>
      </c>
    </row>
    <row r="4637" spans="1:3" x14ac:dyDescent="0.3">
      <c r="A4637" t="s">
        <v>7</v>
      </c>
      <c r="C4637">
        <f>VLOOKUP(B4629,[0]!all_data,20)</f>
        <v>0</v>
      </c>
    </row>
    <row r="4638" spans="1:3" x14ac:dyDescent="0.3">
      <c r="A4638" t="s">
        <v>73</v>
      </c>
      <c r="C4638">
        <f>VLOOKUP(B4629,[0]!all_data,21)</f>
        <v>0</v>
      </c>
    </row>
    <row r="4639" spans="1:3" x14ac:dyDescent="0.3">
      <c r="A4639" t="s">
        <v>77</v>
      </c>
      <c r="C4639">
        <f>VLOOKUP(B4629,[0]!all_data,41)</f>
        <v>0</v>
      </c>
    </row>
    <row r="4640" spans="1:3" x14ac:dyDescent="0.3">
      <c r="A4640" t="s">
        <v>24</v>
      </c>
      <c r="C4640">
        <f>VLOOKUP(B4629,[0]!all_data,23)</f>
        <v>0</v>
      </c>
    </row>
    <row r="4641" spans="1:3" x14ac:dyDescent="0.3">
      <c r="A4641" t="s">
        <v>25</v>
      </c>
      <c r="C4641">
        <f>VLOOKUP(B4629,[0]!all_data,24)</f>
        <v>0</v>
      </c>
    </row>
    <row r="4642" spans="1:3" x14ac:dyDescent="0.3">
      <c r="A4642" t="s">
        <v>23</v>
      </c>
      <c r="C4642">
        <f>VLOOKUP(B4629,[0]!all_data,25)</f>
        <v>0</v>
      </c>
    </row>
    <row r="4643" spans="1:3" x14ac:dyDescent="0.3">
      <c r="A4643" t="s">
        <v>125</v>
      </c>
      <c r="C4643">
        <f>VLOOKUP(B4629,[0]!all_data,19)</f>
        <v>0</v>
      </c>
    </row>
    <row r="4644" spans="1:3" x14ac:dyDescent="0.3">
      <c r="A4644" t="s">
        <v>108</v>
      </c>
      <c r="C4644">
        <f>VLOOKUP(B4629,[0]!all_data,26)</f>
        <v>0</v>
      </c>
    </row>
    <row r="4645" spans="1:3" x14ac:dyDescent="0.3">
      <c r="A4645" t="s">
        <v>109</v>
      </c>
      <c r="C4645">
        <f>VLOOKUP(B4629,[0]!all_data,27)</f>
        <v>0</v>
      </c>
    </row>
    <row r="4646" spans="1:3" x14ac:dyDescent="0.3">
      <c r="A4646" t="s">
        <v>11</v>
      </c>
      <c r="C4646">
        <f>VLOOKUP(B4629,[0]!all_data,28)</f>
        <v>0</v>
      </c>
    </row>
    <row r="4647" spans="1:3" x14ac:dyDescent="0.3">
      <c r="A4647" t="s">
        <v>54</v>
      </c>
      <c r="C4647">
        <f>VLOOKUP(B4629,[0]!all_data,29)</f>
        <v>0</v>
      </c>
    </row>
    <row r="4648" spans="1:3" x14ac:dyDescent="0.3">
      <c r="A4648" t="s">
        <v>55</v>
      </c>
      <c r="C4648">
        <f>VLOOKUP(B4629,[0]!all_data,30)</f>
        <v>0</v>
      </c>
    </row>
    <row r="4649" spans="1:3" x14ac:dyDescent="0.3">
      <c r="A4649" t="s">
        <v>67</v>
      </c>
      <c r="C4649">
        <f>VLOOKUP(B4629,[0]!all_data,33)</f>
        <v>0</v>
      </c>
    </row>
    <row r="4650" spans="1:3" x14ac:dyDescent="0.3">
      <c r="A4650" t="s">
        <v>16</v>
      </c>
      <c r="C4650">
        <f>VLOOKUP(B4629,[0]!all_data,37)</f>
        <v>0</v>
      </c>
    </row>
    <row r="4651" spans="1:3" x14ac:dyDescent="0.3">
      <c r="A4651" t="s">
        <v>17</v>
      </c>
      <c r="C4651">
        <f>VLOOKUP(B4629,[0]!all_data,38)</f>
        <v>0</v>
      </c>
    </row>
    <row r="4652" spans="1:3" x14ac:dyDescent="0.3">
      <c r="A4652" t="s">
        <v>18</v>
      </c>
      <c r="C4652">
        <f>VLOOKUP(B4629,[0]!all_data,39)</f>
        <v>0</v>
      </c>
    </row>
    <row r="4653" spans="1:3" x14ac:dyDescent="0.3">
      <c r="A4653" t="s">
        <v>21</v>
      </c>
      <c r="B4653">
        <f>B4629+1</f>
        <v>194</v>
      </c>
      <c r="C4653" t="str">
        <f>CONCATENATE(VLOOKUP(B4653,[0]!all_data,2),"_",VLOOKUP(B4653,[0]!all_data,3),"_",VLOOKUP(B4653,[0]!all_data,4))</f>
        <v>0_0_0</v>
      </c>
    </row>
    <row r="4654" spans="1:3" x14ac:dyDescent="0.3">
      <c r="A4654" t="s">
        <v>22</v>
      </c>
    </row>
    <row r="4655" spans="1:3" x14ac:dyDescent="0.3">
      <c r="A4655" t="s">
        <v>0</v>
      </c>
      <c r="C4655">
        <f>VLOOKUP(B4653,[0]!all_data,13)</f>
        <v>7</v>
      </c>
    </row>
    <row r="4656" spans="1:3" x14ac:dyDescent="0.3">
      <c r="A4656" t="s">
        <v>57</v>
      </c>
      <c r="C4656">
        <f>VLOOKUP(B4653,[0]!all_data,14)</f>
        <v>10</v>
      </c>
    </row>
    <row r="4657" spans="1:3" x14ac:dyDescent="0.3">
      <c r="A4657" t="s">
        <v>2</v>
      </c>
      <c r="C4657">
        <f>VLOOKUP(B4653,[0]!all_data,15)</f>
        <v>0</v>
      </c>
    </row>
    <row r="4658" spans="1:3" x14ac:dyDescent="0.3">
      <c r="A4658" t="s">
        <v>3</v>
      </c>
      <c r="C4658">
        <f>VLOOKUP(B4653,[0]!all_data,16)</f>
        <v>0</v>
      </c>
    </row>
    <row r="4659" spans="1:3" x14ac:dyDescent="0.3">
      <c r="A4659" t="s">
        <v>4</v>
      </c>
      <c r="C4659">
        <f>VLOOKUP(B4653,[0]!all_data,17)</f>
        <v>0</v>
      </c>
    </row>
    <row r="4660" spans="1:3" x14ac:dyDescent="0.3">
      <c r="A4660" t="s">
        <v>5</v>
      </c>
      <c r="C4660">
        <f>VLOOKUP(B4653,[0]!all_data,18)</f>
        <v>0</v>
      </c>
    </row>
    <row r="4661" spans="1:3" x14ac:dyDescent="0.3">
      <c r="A4661" t="s">
        <v>7</v>
      </c>
      <c r="C4661">
        <f>VLOOKUP(B4653,[0]!all_data,20)</f>
        <v>0</v>
      </c>
    </row>
    <row r="4662" spans="1:3" x14ac:dyDescent="0.3">
      <c r="A4662" t="s">
        <v>73</v>
      </c>
      <c r="C4662">
        <f>VLOOKUP(B4653,[0]!all_data,21)</f>
        <v>0</v>
      </c>
    </row>
    <row r="4663" spans="1:3" x14ac:dyDescent="0.3">
      <c r="A4663" t="s">
        <v>77</v>
      </c>
      <c r="C4663">
        <f>VLOOKUP(B4653,[0]!all_data,41)</f>
        <v>0</v>
      </c>
    </row>
    <row r="4664" spans="1:3" x14ac:dyDescent="0.3">
      <c r="A4664" t="s">
        <v>24</v>
      </c>
      <c r="C4664">
        <f>VLOOKUP(B4653,[0]!all_data,23)</f>
        <v>0</v>
      </c>
    </row>
    <row r="4665" spans="1:3" x14ac:dyDescent="0.3">
      <c r="A4665" t="s">
        <v>25</v>
      </c>
      <c r="C4665">
        <f>VLOOKUP(B4653,[0]!all_data,24)</f>
        <v>0</v>
      </c>
    </row>
    <row r="4666" spans="1:3" x14ac:dyDescent="0.3">
      <c r="A4666" t="s">
        <v>23</v>
      </c>
      <c r="C4666">
        <f>VLOOKUP(B4653,[0]!all_data,25)</f>
        <v>0</v>
      </c>
    </row>
    <row r="4667" spans="1:3" x14ac:dyDescent="0.3">
      <c r="A4667" t="s">
        <v>125</v>
      </c>
      <c r="C4667">
        <f>VLOOKUP(B4653,[0]!all_data,19)</f>
        <v>0</v>
      </c>
    </row>
    <row r="4668" spans="1:3" x14ac:dyDescent="0.3">
      <c r="A4668" t="s">
        <v>108</v>
      </c>
      <c r="C4668">
        <f>VLOOKUP(B4653,[0]!all_data,26)</f>
        <v>0</v>
      </c>
    </row>
    <row r="4669" spans="1:3" x14ac:dyDescent="0.3">
      <c r="A4669" t="s">
        <v>109</v>
      </c>
      <c r="C4669">
        <f>VLOOKUP(B4653,[0]!all_data,27)</f>
        <v>0</v>
      </c>
    </row>
    <row r="4670" spans="1:3" x14ac:dyDescent="0.3">
      <c r="A4670" t="s">
        <v>11</v>
      </c>
      <c r="C4670">
        <f>VLOOKUP(B4653,[0]!all_data,28)</f>
        <v>0</v>
      </c>
    </row>
    <row r="4671" spans="1:3" x14ac:dyDescent="0.3">
      <c r="A4671" t="s">
        <v>54</v>
      </c>
      <c r="C4671">
        <f>VLOOKUP(B4653,[0]!all_data,29)</f>
        <v>0</v>
      </c>
    </row>
    <row r="4672" spans="1:3" x14ac:dyDescent="0.3">
      <c r="A4672" t="s">
        <v>55</v>
      </c>
      <c r="C4672">
        <f>VLOOKUP(B4653,[0]!all_data,30)</f>
        <v>0</v>
      </c>
    </row>
    <row r="4673" spans="1:3" x14ac:dyDescent="0.3">
      <c r="A4673" t="s">
        <v>67</v>
      </c>
      <c r="C4673">
        <f>VLOOKUP(B4653,[0]!all_data,33)</f>
        <v>0</v>
      </c>
    </row>
    <row r="4674" spans="1:3" x14ac:dyDescent="0.3">
      <c r="A4674" t="s">
        <v>16</v>
      </c>
      <c r="C4674">
        <f>VLOOKUP(B4653,[0]!all_data,37)</f>
        <v>0</v>
      </c>
    </row>
    <row r="4675" spans="1:3" x14ac:dyDescent="0.3">
      <c r="A4675" t="s">
        <v>17</v>
      </c>
      <c r="C4675">
        <f>VLOOKUP(B4653,[0]!all_data,38)</f>
        <v>0</v>
      </c>
    </row>
    <row r="4676" spans="1:3" x14ac:dyDescent="0.3">
      <c r="A4676" t="s">
        <v>18</v>
      </c>
      <c r="C4676">
        <f>VLOOKUP(B4653,[0]!all_data,39)</f>
        <v>0</v>
      </c>
    </row>
    <row r="4677" spans="1:3" x14ac:dyDescent="0.3">
      <c r="A4677" t="s">
        <v>21</v>
      </c>
      <c r="B4677">
        <f>B4653+1</f>
        <v>195</v>
      </c>
      <c r="C4677" t="str">
        <f>CONCATENATE(VLOOKUP(B4677,[0]!all_data,2),"_",VLOOKUP(B4677,[0]!all_data,3),"_",VLOOKUP(B4677,[0]!all_data,4))</f>
        <v>0_0_0</v>
      </c>
    </row>
    <row r="4678" spans="1:3" x14ac:dyDescent="0.3">
      <c r="A4678" t="s">
        <v>22</v>
      </c>
    </row>
    <row r="4679" spans="1:3" x14ac:dyDescent="0.3">
      <c r="A4679" t="s">
        <v>0</v>
      </c>
      <c r="C4679">
        <f>VLOOKUP(B4677,[0]!all_data,13)</f>
        <v>7</v>
      </c>
    </row>
    <row r="4680" spans="1:3" x14ac:dyDescent="0.3">
      <c r="A4680" t="s">
        <v>57</v>
      </c>
      <c r="C4680">
        <f>VLOOKUP(B4677,[0]!all_data,14)</f>
        <v>10</v>
      </c>
    </row>
    <row r="4681" spans="1:3" x14ac:dyDescent="0.3">
      <c r="A4681" t="s">
        <v>2</v>
      </c>
      <c r="C4681">
        <f>VLOOKUP(B4677,[0]!all_data,15)</f>
        <v>0</v>
      </c>
    </row>
    <row r="4682" spans="1:3" x14ac:dyDescent="0.3">
      <c r="A4682" t="s">
        <v>3</v>
      </c>
      <c r="C4682">
        <f>VLOOKUP(B4677,[0]!all_data,16)</f>
        <v>0</v>
      </c>
    </row>
    <row r="4683" spans="1:3" x14ac:dyDescent="0.3">
      <c r="A4683" t="s">
        <v>4</v>
      </c>
      <c r="C4683">
        <f>VLOOKUP(B4677,[0]!all_data,17)</f>
        <v>0</v>
      </c>
    </row>
    <row r="4684" spans="1:3" x14ac:dyDescent="0.3">
      <c r="A4684" t="s">
        <v>5</v>
      </c>
      <c r="C4684">
        <f>VLOOKUP(B4677,[0]!all_data,18)</f>
        <v>0</v>
      </c>
    </row>
    <row r="4685" spans="1:3" x14ac:dyDescent="0.3">
      <c r="A4685" t="s">
        <v>7</v>
      </c>
      <c r="C4685">
        <f>VLOOKUP(B4677,[0]!all_data,20)</f>
        <v>0</v>
      </c>
    </row>
    <row r="4686" spans="1:3" x14ac:dyDescent="0.3">
      <c r="A4686" t="s">
        <v>73</v>
      </c>
      <c r="C4686">
        <f>VLOOKUP(B4677,[0]!all_data,21)</f>
        <v>0</v>
      </c>
    </row>
    <row r="4687" spans="1:3" x14ac:dyDescent="0.3">
      <c r="A4687" t="s">
        <v>77</v>
      </c>
      <c r="C4687">
        <f>VLOOKUP(B4677,[0]!all_data,41)</f>
        <v>0</v>
      </c>
    </row>
    <row r="4688" spans="1:3" x14ac:dyDescent="0.3">
      <c r="A4688" t="s">
        <v>24</v>
      </c>
      <c r="C4688">
        <f>VLOOKUP(B4677,[0]!all_data,23)</f>
        <v>0</v>
      </c>
    </row>
    <row r="4689" spans="1:3" x14ac:dyDescent="0.3">
      <c r="A4689" t="s">
        <v>25</v>
      </c>
      <c r="C4689">
        <f>VLOOKUP(B4677,[0]!all_data,24)</f>
        <v>0</v>
      </c>
    </row>
    <row r="4690" spans="1:3" x14ac:dyDescent="0.3">
      <c r="A4690" t="s">
        <v>23</v>
      </c>
      <c r="C4690">
        <f>VLOOKUP(B4677,[0]!all_data,25)</f>
        <v>0</v>
      </c>
    </row>
    <row r="4691" spans="1:3" x14ac:dyDescent="0.3">
      <c r="A4691" t="s">
        <v>125</v>
      </c>
      <c r="C4691">
        <f>VLOOKUP(B4677,[0]!all_data,19)</f>
        <v>0</v>
      </c>
    </row>
    <row r="4692" spans="1:3" x14ac:dyDescent="0.3">
      <c r="A4692" t="s">
        <v>108</v>
      </c>
      <c r="C4692">
        <f>VLOOKUP(B4677,[0]!all_data,26)</f>
        <v>0</v>
      </c>
    </row>
    <row r="4693" spans="1:3" x14ac:dyDescent="0.3">
      <c r="A4693" t="s">
        <v>109</v>
      </c>
      <c r="C4693">
        <f>VLOOKUP(B4677,[0]!all_data,27)</f>
        <v>0</v>
      </c>
    </row>
    <row r="4694" spans="1:3" x14ac:dyDescent="0.3">
      <c r="A4694" t="s">
        <v>11</v>
      </c>
      <c r="C4694">
        <f>VLOOKUP(B4677,[0]!all_data,28)</f>
        <v>0</v>
      </c>
    </row>
    <row r="4695" spans="1:3" x14ac:dyDescent="0.3">
      <c r="A4695" t="s">
        <v>54</v>
      </c>
      <c r="C4695">
        <f>VLOOKUP(B4677,[0]!all_data,29)</f>
        <v>0</v>
      </c>
    </row>
    <row r="4696" spans="1:3" x14ac:dyDescent="0.3">
      <c r="A4696" t="s">
        <v>55</v>
      </c>
      <c r="C4696">
        <f>VLOOKUP(B4677,[0]!all_data,30)</f>
        <v>0</v>
      </c>
    </row>
    <row r="4697" spans="1:3" x14ac:dyDescent="0.3">
      <c r="A4697" t="s">
        <v>67</v>
      </c>
      <c r="C4697">
        <f>VLOOKUP(B4677,[0]!all_data,33)</f>
        <v>0</v>
      </c>
    </row>
    <row r="4698" spans="1:3" x14ac:dyDescent="0.3">
      <c r="A4698" t="s">
        <v>16</v>
      </c>
      <c r="C4698">
        <f>VLOOKUP(B4677,[0]!all_data,37)</f>
        <v>0</v>
      </c>
    </row>
    <row r="4699" spans="1:3" x14ac:dyDescent="0.3">
      <c r="A4699" t="s">
        <v>17</v>
      </c>
      <c r="C4699">
        <f>VLOOKUP(B4677,[0]!all_data,38)</f>
        <v>0</v>
      </c>
    </row>
    <row r="4700" spans="1:3" x14ac:dyDescent="0.3">
      <c r="A4700" t="s">
        <v>18</v>
      </c>
      <c r="C4700">
        <f>VLOOKUP(B4677,[0]!all_data,39)</f>
        <v>0</v>
      </c>
    </row>
    <row r="4701" spans="1:3" x14ac:dyDescent="0.3">
      <c r="A4701" t="s">
        <v>21</v>
      </c>
      <c r="B4701">
        <f>B4677+1</f>
        <v>196</v>
      </c>
      <c r="C4701" t="str">
        <f>CONCATENATE(VLOOKUP(B4701,[0]!all_data,2),"_",VLOOKUP(B4701,[0]!all_data,3),"_",VLOOKUP(B4701,[0]!all_data,4))</f>
        <v>0_0_0</v>
      </c>
    </row>
    <row r="4702" spans="1:3" x14ac:dyDescent="0.3">
      <c r="A4702" t="s">
        <v>22</v>
      </c>
    </row>
    <row r="4703" spans="1:3" x14ac:dyDescent="0.3">
      <c r="A4703" t="s">
        <v>0</v>
      </c>
      <c r="C4703">
        <f>VLOOKUP(B4701,[0]!all_data,13)</f>
        <v>7</v>
      </c>
    </row>
    <row r="4704" spans="1:3" x14ac:dyDescent="0.3">
      <c r="A4704" t="s">
        <v>57</v>
      </c>
      <c r="C4704">
        <f>VLOOKUP(B4701,[0]!all_data,14)</f>
        <v>10</v>
      </c>
    </row>
    <row r="4705" spans="1:3" x14ac:dyDescent="0.3">
      <c r="A4705" t="s">
        <v>2</v>
      </c>
      <c r="C4705">
        <f>VLOOKUP(B4701,[0]!all_data,15)</f>
        <v>0</v>
      </c>
    </row>
    <row r="4706" spans="1:3" x14ac:dyDescent="0.3">
      <c r="A4706" t="s">
        <v>3</v>
      </c>
      <c r="C4706">
        <f>VLOOKUP(B4701,[0]!all_data,16)</f>
        <v>0</v>
      </c>
    </row>
    <row r="4707" spans="1:3" x14ac:dyDescent="0.3">
      <c r="A4707" t="s">
        <v>4</v>
      </c>
      <c r="C4707">
        <f>VLOOKUP(B4701,[0]!all_data,17)</f>
        <v>0</v>
      </c>
    </row>
    <row r="4708" spans="1:3" x14ac:dyDescent="0.3">
      <c r="A4708" t="s">
        <v>5</v>
      </c>
      <c r="C4708">
        <f>VLOOKUP(B4701,[0]!all_data,18)</f>
        <v>0</v>
      </c>
    </row>
    <row r="4709" spans="1:3" x14ac:dyDescent="0.3">
      <c r="A4709" t="s">
        <v>7</v>
      </c>
      <c r="C4709">
        <f>VLOOKUP(B4701,[0]!all_data,20)</f>
        <v>0</v>
      </c>
    </row>
    <row r="4710" spans="1:3" x14ac:dyDescent="0.3">
      <c r="A4710" t="s">
        <v>73</v>
      </c>
      <c r="C4710">
        <f>VLOOKUP(B4701,[0]!all_data,21)</f>
        <v>0</v>
      </c>
    </row>
    <row r="4711" spans="1:3" x14ac:dyDescent="0.3">
      <c r="A4711" t="s">
        <v>77</v>
      </c>
      <c r="C4711">
        <f>VLOOKUP(B4701,[0]!all_data,41)</f>
        <v>0</v>
      </c>
    </row>
    <row r="4712" spans="1:3" x14ac:dyDescent="0.3">
      <c r="A4712" t="s">
        <v>24</v>
      </c>
      <c r="C4712">
        <f>VLOOKUP(B4701,[0]!all_data,23)</f>
        <v>0</v>
      </c>
    </row>
    <row r="4713" spans="1:3" x14ac:dyDescent="0.3">
      <c r="A4713" t="s">
        <v>25</v>
      </c>
      <c r="C4713">
        <f>VLOOKUP(B4701,[0]!all_data,24)</f>
        <v>0</v>
      </c>
    </row>
    <row r="4714" spans="1:3" x14ac:dyDescent="0.3">
      <c r="A4714" t="s">
        <v>23</v>
      </c>
      <c r="C4714">
        <f>VLOOKUP(B4701,[0]!all_data,25)</f>
        <v>0</v>
      </c>
    </row>
    <row r="4715" spans="1:3" x14ac:dyDescent="0.3">
      <c r="A4715" t="s">
        <v>125</v>
      </c>
      <c r="C4715">
        <f>VLOOKUP(B4701,[0]!all_data,19)</f>
        <v>0</v>
      </c>
    </row>
    <row r="4716" spans="1:3" x14ac:dyDescent="0.3">
      <c r="A4716" t="s">
        <v>108</v>
      </c>
      <c r="C4716">
        <f>VLOOKUP(B4701,[0]!all_data,26)</f>
        <v>0</v>
      </c>
    </row>
    <row r="4717" spans="1:3" x14ac:dyDescent="0.3">
      <c r="A4717" t="s">
        <v>109</v>
      </c>
      <c r="C4717">
        <f>VLOOKUP(B4701,[0]!all_data,27)</f>
        <v>0</v>
      </c>
    </row>
    <row r="4718" spans="1:3" x14ac:dyDescent="0.3">
      <c r="A4718" t="s">
        <v>11</v>
      </c>
      <c r="C4718">
        <f>VLOOKUP(B4701,[0]!all_data,28)</f>
        <v>0</v>
      </c>
    </row>
    <row r="4719" spans="1:3" x14ac:dyDescent="0.3">
      <c r="A4719" t="s">
        <v>54</v>
      </c>
      <c r="C4719">
        <f>VLOOKUP(B4701,[0]!all_data,29)</f>
        <v>0</v>
      </c>
    </row>
    <row r="4720" spans="1:3" x14ac:dyDescent="0.3">
      <c r="A4720" t="s">
        <v>55</v>
      </c>
      <c r="C4720">
        <f>VLOOKUP(B4701,[0]!all_data,30)</f>
        <v>0</v>
      </c>
    </row>
    <row r="4721" spans="1:3" x14ac:dyDescent="0.3">
      <c r="A4721" t="s">
        <v>67</v>
      </c>
      <c r="C4721">
        <f>VLOOKUP(B4701,[0]!all_data,33)</f>
        <v>0</v>
      </c>
    </row>
    <row r="4722" spans="1:3" x14ac:dyDescent="0.3">
      <c r="A4722" t="s">
        <v>16</v>
      </c>
      <c r="C4722">
        <f>VLOOKUP(B4701,[0]!all_data,37)</f>
        <v>0</v>
      </c>
    </row>
    <row r="4723" spans="1:3" x14ac:dyDescent="0.3">
      <c r="A4723" t="s">
        <v>17</v>
      </c>
      <c r="C4723">
        <f>VLOOKUP(B4701,[0]!all_data,38)</f>
        <v>0</v>
      </c>
    </row>
    <row r="4724" spans="1:3" x14ac:dyDescent="0.3">
      <c r="A4724" t="s">
        <v>18</v>
      </c>
      <c r="C4724">
        <f>VLOOKUP(B4701,[0]!all_data,39)</f>
        <v>0</v>
      </c>
    </row>
    <row r="4725" spans="1:3" x14ac:dyDescent="0.3">
      <c r="A4725" t="s">
        <v>21</v>
      </c>
      <c r="B4725">
        <f>B4701+1</f>
        <v>197</v>
      </c>
      <c r="C4725" t="str">
        <f>CONCATENATE(VLOOKUP(B4725,[0]!all_data,2),"_",VLOOKUP(B4725,[0]!all_data,3),"_",VLOOKUP(B4725,[0]!all_data,4))</f>
        <v>0_0_0</v>
      </c>
    </row>
    <row r="4726" spans="1:3" x14ac:dyDescent="0.3">
      <c r="A4726" t="s">
        <v>22</v>
      </c>
    </row>
    <row r="4727" spans="1:3" x14ac:dyDescent="0.3">
      <c r="A4727" t="s">
        <v>0</v>
      </c>
      <c r="C4727">
        <f>VLOOKUP(B4725,[0]!all_data,13)</f>
        <v>7</v>
      </c>
    </row>
    <row r="4728" spans="1:3" x14ac:dyDescent="0.3">
      <c r="A4728" t="s">
        <v>57</v>
      </c>
      <c r="C4728">
        <f>VLOOKUP(B4725,[0]!all_data,14)</f>
        <v>10</v>
      </c>
    </row>
    <row r="4729" spans="1:3" x14ac:dyDescent="0.3">
      <c r="A4729" t="s">
        <v>2</v>
      </c>
      <c r="C4729">
        <f>VLOOKUP(B4725,[0]!all_data,15)</f>
        <v>0</v>
      </c>
    </row>
    <row r="4730" spans="1:3" x14ac:dyDescent="0.3">
      <c r="A4730" t="s">
        <v>3</v>
      </c>
      <c r="C4730">
        <f>VLOOKUP(B4725,[0]!all_data,16)</f>
        <v>0</v>
      </c>
    </row>
    <row r="4731" spans="1:3" x14ac:dyDescent="0.3">
      <c r="A4731" t="s">
        <v>4</v>
      </c>
      <c r="C4731">
        <f>VLOOKUP(B4725,[0]!all_data,17)</f>
        <v>0</v>
      </c>
    </row>
    <row r="4732" spans="1:3" x14ac:dyDescent="0.3">
      <c r="A4732" t="s">
        <v>5</v>
      </c>
      <c r="C4732">
        <f>VLOOKUP(B4725,[0]!all_data,18)</f>
        <v>0</v>
      </c>
    </row>
    <row r="4733" spans="1:3" x14ac:dyDescent="0.3">
      <c r="A4733" t="s">
        <v>7</v>
      </c>
      <c r="C4733">
        <f>VLOOKUP(B4725,[0]!all_data,20)</f>
        <v>0</v>
      </c>
    </row>
    <row r="4734" spans="1:3" x14ac:dyDescent="0.3">
      <c r="A4734" t="s">
        <v>73</v>
      </c>
      <c r="C4734">
        <f>VLOOKUP(B4725,[0]!all_data,21)</f>
        <v>0</v>
      </c>
    </row>
    <row r="4735" spans="1:3" x14ac:dyDescent="0.3">
      <c r="A4735" t="s">
        <v>77</v>
      </c>
      <c r="C4735">
        <f>VLOOKUP(B4725,[0]!all_data,41)</f>
        <v>0</v>
      </c>
    </row>
    <row r="4736" spans="1:3" x14ac:dyDescent="0.3">
      <c r="A4736" t="s">
        <v>24</v>
      </c>
      <c r="C4736">
        <f>VLOOKUP(B4725,[0]!all_data,23)</f>
        <v>0</v>
      </c>
    </row>
    <row r="4737" spans="1:3" x14ac:dyDescent="0.3">
      <c r="A4737" t="s">
        <v>25</v>
      </c>
      <c r="C4737">
        <f>VLOOKUP(B4725,[0]!all_data,24)</f>
        <v>0</v>
      </c>
    </row>
    <row r="4738" spans="1:3" x14ac:dyDescent="0.3">
      <c r="A4738" t="s">
        <v>23</v>
      </c>
      <c r="C4738">
        <f>VLOOKUP(B4725,[0]!all_data,25)</f>
        <v>0</v>
      </c>
    </row>
    <row r="4739" spans="1:3" x14ac:dyDescent="0.3">
      <c r="A4739" t="s">
        <v>125</v>
      </c>
      <c r="C4739">
        <f>VLOOKUP(B4725,[0]!all_data,19)</f>
        <v>0</v>
      </c>
    </row>
    <row r="4740" spans="1:3" x14ac:dyDescent="0.3">
      <c r="A4740" t="s">
        <v>108</v>
      </c>
      <c r="C4740">
        <f>VLOOKUP(B4725,[0]!all_data,26)</f>
        <v>0</v>
      </c>
    </row>
    <row r="4741" spans="1:3" x14ac:dyDescent="0.3">
      <c r="A4741" t="s">
        <v>109</v>
      </c>
      <c r="C4741">
        <f>VLOOKUP(B4725,[0]!all_data,27)</f>
        <v>0</v>
      </c>
    </row>
    <row r="4742" spans="1:3" x14ac:dyDescent="0.3">
      <c r="A4742" t="s">
        <v>11</v>
      </c>
      <c r="C4742">
        <f>VLOOKUP(B4725,[0]!all_data,28)</f>
        <v>0</v>
      </c>
    </row>
    <row r="4743" spans="1:3" x14ac:dyDescent="0.3">
      <c r="A4743" t="s">
        <v>54</v>
      </c>
      <c r="C4743">
        <f>VLOOKUP(B4725,[0]!all_data,29)</f>
        <v>0</v>
      </c>
    </row>
    <row r="4744" spans="1:3" x14ac:dyDescent="0.3">
      <c r="A4744" t="s">
        <v>55</v>
      </c>
      <c r="C4744">
        <f>VLOOKUP(B4725,[0]!all_data,30)</f>
        <v>0</v>
      </c>
    </row>
    <row r="4745" spans="1:3" x14ac:dyDescent="0.3">
      <c r="A4745" t="s">
        <v>67</v>
      </c>
      <c r="C4745">
        <f>VLOOKUP(B4725,[0]!all_data,33)</f>
        <v>0</v>
      </c>
    </row>
    <row r="4746" spans="1:3" x14ac:dyDescent="0.3">
      <c r="A4746" t="s">
        <v>16</v>
      </c>
      <c r="C4746">
        <f>VLOOKUP(B4725,[0]!all_data,37)</f>
        <v>0</v>
      </c>
    </row>
    <row r="4747" spans="1:3" x14ac:dyDescent="0.3">
      <c r="A4747" t="s">
        <v>17</v>
      </c>
      <c r="C4747">
        <f>VLOOKUP(B4725,[0]!all_data,38)</f>
        <v>0</v>
      </c>
    </row>
    <row r="4748" spans="1:3" x14ac:dyDescent="0.3">
      <c r="A4748" t="s">
        <v>18</v>
      </c>
      <c r="C4748">
        <f>VLOOKUP(B4725,[0]!all_data,39)</f>
        <v>0</v>
      </c>
    </row>
    <row r="4749" spans="1:3" x14ac:dyDescent="0.3">
      <c r="A4749" t="s">
        <v>21</v>
      </c>
      <c r="B4749">
        <f>B4725+1</f>
        <v>198</v>
      </c>
      <c r="C4749" t="str">
        <f>CONCATENATE(VLOOKUP(B4749,[0]!all_data,2),"_",VLOOKUP(B4749,[0]!all_data,3),"_",VLOOKUP(B4749,[0]!all_data,4))</f>
        <v>0_0_0</v>
      </c>
    </row>
    <row r="4750" spans="1:3" x14ac:dyDescent="0.3">
      <c r="A4750" t="s">
        <v>22</v>
      </c>
    </row>
    <row r="4751" spans="1:3" x14ac:dyDescent="0.3">
      <c r="A4751" t="s">
        <v>0</v>
      </c>
      <c r="C4751">
        <f>VLOOKUP(B4749,[0]!all_data,13)</f>
        <v>7</v>
      </c>
    </row>
    <row r="4752" spans="1:3" x14ac:dyDescent="0.3">
      <c r="A4752" t="s">
        <v>57</v>
      </c>
      <c r="C4752">
        <f>VLOOKUP(B4749,[0]!all_data,14)</f>
        <v>10</v>
      </c>
    </row>
    <row r="4753" spans="1:3" x14ac:dyDescent="0.3">
      <c r="A4753" t="s">
        <v>2</v>
      </c>
      <c r="C4753">
        <f>VLOOKUP(B4749,[0]!all_data,15)</f>
        <v>0</v>
      </c>
    </row>
    <row r="4754" spans="1:3" x14ac:dyDescent="0.3">
      <c r="A4754" t="s">
        <v>3</v>
      </c>
      <c r="C4754">
        <f>VLOOKUP(B4749,[0]!all_data,16)</f>
        <v>0</v>
      </c>
    </row>
    <row r="4755" spans="1:3" x14ac:dyDescent="0.3">
      <c r="A4755" t="s">
        <v>4</v>
      </c>
      <c r="C4755">
        <f>VLOOKUP(B4749,[0]!all_data,17)</f>
        <v>0</v>
      </c>
    </row>
    <row r="4756" spans="1:3" x14ac:dyDescent="0.3">
      <c r="A4756" t="s">
        <v>5</v>
      </c>
      <c r="C4756">
        <f>VLOOKUP(B4749,[0]!all_data,18)</f>
        <v>0</v>
      </c>
    </row>
    <row r="4757" spans="1:3" x14ac:dyDescent="0.3">
      <c r="A4757" t="s">
        <v>7</v>
      </c>
      <c r="C4757">
        <f>VLOOKUP(B4749,[0]!all_data,20)</f>
        <v>0</v>
      </c>
    </row>
    <row r="4758" spans="1:3" x14ac:dyDescent="0.3">
      <c r="A4758" t="s">
        <v>73</v>
      </c>
      <c r="C4758">
        <f>VLOOKUP(B4749,[0]!all_data,21)</f>
        <v>0</v>
      </c>
    </row>
    <row r="4759" spans="1:3" x14ac:dyDescent="0.3">
      <c r="A4759" t="s">
        <v>77</v>
      </c>
      <c r="C4759">
        <f>VLOOKUP(B4749,[0]!all_data,41)</f>
        <v>0</v>
      </c>
    </row>
    <row r="4760" spans="1:3" x14ac:dyDescent="0.3">
      <c r="A4760" t="s">
        <v>24</v>
      </c>
      <c r="C4760">
        <f>VLOOKUP(B4749,[0]!all_data,23)</f>
        <v>0</v>
      </c>
    </row>
    <row r="4761" spans="1:3" x14ac:dyDescent="0.3">
      <c r="A4761" t="s">
        <v>25</v>
      </c>
      <c r="C4761">
        <f>VLOOKUP(B4749,[0]!all_data,24)</f>
        <v>0</v>
      </c>
    </row>
    <row r="4762" spans="1:3" x14ac:dyDescent="0.3">
      <c r="A4762" t="s">
        <v>23</v>
      </c>
      <c r="C4762">
        <f>VLOOKUP(B4749,[0]!all_data,25)</f>
        <v>0</v>
      </c>
    </row>
    <row r="4763" spans="1:3" x14ac:dyDescent="0.3">
      <c r="A4763" t="s">
        <v>125</v>
      </c>
      <c r="C4763">
        <f>VLOOKUP(B4749,[0]!all_data,19)</f>
        <v>0</v>
      </c>
    </row>
    <row r="4764" spans="1:3" x14ac:dyDescent="0.3">
      <c r="A4764" t="s">
        <v>108</v>
      </c>
      <c r="C4764">
        <f>VLOOKUP(B4749,[0]!all_data,26)</f>
        <v>0</v>
      </c>
    </row>
    <row r="4765" spans="1:3" x14ac:dyDescent="0.3">
      <c r="A4765" t="s">
        <v>109</v>
      </c>
      <c r="C4765">
        <f>VLOOKUP(B4749,[0]!all_data,27)</f>
        <v>0</v>
      </c>
    </row>
    <row r="4766" spans="1:3" x14ac:dyDescent="0.3">
      <c r="A4766" t="s">
        <v>11</v>
      </c>
      <c r="C4766">
        <f>VLOOKUP(B4749,[0]!all_data,28)</f>
        <v>0</v>
      </c>
    </row>
    <row r="4767" spans="1:3" x14ac:dyDescent="0.3">
      <c r="A4767" t="s">
        <v>54</v>
      </c>
      <c r="C4767">
        <f>VLOOKUP(B4749,[0]!all_data,29)</f>
        <v>0</v>
      </c>
    </row>
    <row r="4768" spans="1:3" x14ac:dyDescent="0.3">
      <c r="A4768" t="s">
        <v>55</v>
      </c>
      <c r="C4768">
        <f>VLOOKUP(B4749,[0]!all_data,30)</f>
        <v>0</v>
      </c>
    </row>
    <row r="4769" spans="1:3" x14ac:dyDescent="0.3">
      <c r="A4769" t="s">
        <v>67</v>
      </c>
      <c r="C4769">
        <f>VLOOKUP(B4749,[0]!all_data,33)</f>
        <v>0</v>
      </c>
    </row>
    <row r="4770" spans="1:3" x14ac:dyDescent="0.3">
      <c r="A4770" t="s">
        <v>16</v>
      </c>
      <c r="C4770">
        <f>VLOOKUP(B4749,[0]!all_data,37)</f>
        <v>0</v>
      </c>
    </row>
    <row r="4771" spans="1:3" x14ac:dyDescent="0.3">
      <c r="A4771" t="s">
        <v>17</v>
      </c>
      <c r="C4771">
        <f>VLOOKUP(B4749,[0]!all_data,38)</f>
        <v>0</v>
      </c>
    </row>
    <row r="4772" spans="1:3" x14ac:dyDescent="0.3">
      <c r="A4772" t="s">
        <v>18</v>
      </c>
      <c r="C4772">
        <f>VLOOKUP(B4749,[0]!all_data,39)</f>
        <v>0</v>
      </c>
    </row>
    <row r="4773" spans="1:3" x14ac:dyDescent="0.3">
      <c r="A4773" t="s">
        <v>21</v>
      </c>
      <c r="B4773">
        <f>B4749+1</f>
        <v>199</v>
      </c>
      <c r="C4773" t="str">
        <f>CONCATENATE(VLOOKUP(B4773,[0]!all_data,2),"_",VLOOKUP(B4773,[0]!all_data,3),"_",VLOOKUP(B4773,[0]!all_data,4))</f>
        <v>0_0_0</v>
      </c>
    </row>
    <row r="4774" spans="1:3" x14ac:dyDescent="0.3">
      <c r="A4774" t="s">
        <v>22</v>
      </c>
    </row>
    <row r="4775" spans="1:3" x14ac:dyDescent="0.3">
      <c r="A4775" t="s">
        <v>0</v>
      </c>
      <c r="C4775">
        <f>VLOOKUP(B4773,[0]!all_data,13)</f>
        <v>7</v>
      </c>
    </row>
    <row r="4776" spans="1:3" x14ac:dyDescent="0.3">
      <c r="A4776" t="s">
        <v>57</v>
      </c>
      <c r="C4776">
        <f>VLOOKUP(B4773,[0]!all_data,14)</f>
        <v>10</v>
      </c>
    </row>
    <row r="4777" spans="1:3" x14ac:dyDescent="0.3">
      <c r="A4777" t="s">
        <v>2</v>
      </c>
      <c r="C4777">
        <f>VLOOKUP(B4773,[0]!all_data,15)</f>
        <v>0</v>
      </c>
    </row>
    <row r="4778" spans="1:3" x14ac:dyDescent="0.3">
      <c r="A4778" t="s">
        <v>3</v>
      </c>
      <c r="C4778">
        <f>VLOOKUP(B4773,[0]!all_data,16)</f>
        <v>0</v>
      </c>
    </row>
    <row r="4779" spans="1:3" x14ac:dyDescent="0.3">
      <c r="A4779" t="s">
        <v>4</v>
      </c>
      <c r="C4779">
        <f>VLOOKUP(B4773,[0]!all_data,17)</f>
        <v>0</v>
      </c>
    </row>
    <row r="4780" spans="1:3" x14ac:dyDescent="0.3">
      <c r="A4780" t="s">
        <v>5</v>
      </c>
      <c r="C4780">
        <f>VLOOKUP(B4773,[0]!all_data,18)</f>
        <v>0</v>
      </c>
    </row>
    <row r="4781" spans="1:3" x14ac:dyDescent="0.3">
      <c r="A4781" t="s">
        <v>7</v>
      </c>
      <c r="C4781">
        <f>VLOOKUP(B4773,[0]!all_data,20)</f>
        <v>0</v>
      </c>
    </row>
    <row r="4782" spans="1:3" x14ac:dyDescent="0.3">
      <c r="A4782" t="s">
        <v>73</v>
      </c>
      <c r="C4782">
        <f>VLOOKUP(B4773,[0]!all_data,21)</f>
        <v>0</v>
      </c>
    </row>
    <row r="4783" spans="1:3" x14ac:dyDescent="0.3">
      <c r="A4783" t="s">
        <v>77</v>
      </c>
      <c r="C4783">
        <f>VLOOKUP(B4773,[0]!all_data,41)</f>
        <v>0</v>
      </c>
    </row>
    <row r="4784" spans="1:3" x14ac:dyDescent="0.3">
      <c r="A4784" t="s">
        <v>24</v>
      </c>
      <c r="C4784">
        <f>VLOOKUP(B4773,[0]!all_data,23)</f>
        <v>0</v>
      </c>
    </row>
    <row r="4785" spans="1:3" x14ac:dyDescent="0.3">
      <c r="A4785" t="s">
        <v>25</v>
      </c>
      <c r="C4785">
        <f>VLOOKUP(B4773,[0]!all_data,24)</f>
        <v>0</v>
      </c>
    </row>
    <row r="4786" spans="1:3" x14ac:dyDescent="0.3">
      <c r="A4786" t="s">
        <v>23</v>
      </c>
      <c r="C4786">
        <f>VLOOKUP(B4773,[0]!all_data,25)</f>
        <v>0</v>
      </c>
    </row>
    <row r="4787" spans="1:3" x14ac:dyDescent="0.3">
      <c r="A4787" t="s">
        <v>125</v>
      </c>
      <c r="C4787">
        <f>VLOOKUP(B4773,[0]!all_data,19)</f>
        <v>0</v>
      </c>
    </row>
    <row r="4788" spans="1:3" x14ac:dyDescent="0.3">
      <c r="A4788" t="s">
        <v>108</v>
      </c>
      <c r="C4788">
        <f>VLOOKUP(B4773,[0]!all_data,26)</f>
        <v>0</v>
      </c>
    </row>
    <row r="4789" spans="1:3" x14ac:dyDescent="0.3">
      <c r="A4789" t="s">
        <v>109</v>
      </c>
      <c r="C4789">
        <f>VLOOKUP(B4773,[0]!all_data,27)</f>
        <v>0</v>
      </c>
    </row>
    <row r="4790" spans="1:3" x14ac:dyDescent="0.3">
      <c r="A4790" t="s">
        <v>11</v>
      </c>
      <c r="C4790">
        <f>VLOOKUP(B4773,[0]!all_data,28)</f>
        <v>0</v>
      </c>
    </row>
    <row r="4791" spans="1:3" x14ac:dyDescent="0.3">
      <c r="A4791" t="s">
        <v>54</v>
      </c>
      <c r="C4791">
        <f>VLOOKUP(B4773,[0]!all_data,29)</f>
        <v>0</v>
      </c>
    </row>
    <row r="4792" spans="1:3" x14ac:dyDescent="0.3">
      <c r="A4792" t="s">
        <v>55</v>
      </c>
      <c r="C4792">
        <f>VLOOKUP(B4773,[0]!all_data,30)</f>
        <v>0</v>
      </c>
    </row>
    <row r="4793" spans="1:3" x14ac:dyDescent="0.3">
      <c r="A4793" t="s">
        <v>67</v>
      </c>
      <c r="C4793">
        <f>VLOOKUP(B4773,[0]!all_data,33)</f>
        <v>0</v>
      </c>
    </row>
    <row r="4794" spans="1:3" x14ac:dyDescent="0.3">
      <c r="A4794" t="s">
        <v>16</v>
      </c>
      <c r="C4794">
        <f>VLOOKUP(B4773,[0]!all_data,37)</f>
        <v>0</v>
      </c>
    </row>
    <row r="4795" spans="1:3" x14ac:dyDescent="0.3">
      <c r="A4795" t="s">
        <v>17</v>
      </c>
      <c r="C4795">
        <f>VLOOKUP(B4773,[0]!all_data,38)</f>
        <v>0</v>
      </c>
    </row>
    <row r="4796" spans="1:3" x14ac:dyDescent="0.3">
      <c r="A4796" t="s">
        <v>18</v>
      </c>
      <c r="C4796">
        <f>VLOOKUP(B4773,[0]!all_data,39)</f>
        <v>0</v>
      </c>
    </row>
    <row r="4797" spans="1:3" x14ac:dyDescent="0.3">
      <c r="A4797" t="s">
        <v>21</v>
      </c>
      <c r="B4797">
        <f>B4773+1</f>
        <v>200</v>
      </c>
      <c r="C4797" t="str">
        <f>CONCATENATE(VLOOKUP(B4797,[0]!all_data,2),"_",VLOOKUP(B4797,[0]!all_data,3),"_",VLOOKUP(B4797,[0]!all_data,4))</f>
        <v>0_0_0</v>
      </c>
    </row>
    <row r="4798" spans="1:3" x14ac:dyDescent="0.3">
      <c r="A4798" t="s">
        <v>22</v>
      </c>
    </row>
    <row r="4799" spans="1:3" x14ac:dyDescent="0.3">
      <c r="A4799" t="s">
        <v>0</v>
      </c>
      <c r="C4799">
        <f>VLOOKUP(B4797,[0]!all_data,13)</f>
        <v>7</v>
      </c>
    </row>
    <row r="4800" spans="1:3" x14ac:dyDescent="0.3">
      <c r="A4800" t="s">
        <v>57</v>
      </c>
      <c r="C4800">
        <f>VLOOKUP(B4797,[0]!all_data,14)</f>
        <v>10</v>
      </c>
    </row>
    <row r="4801" spans="1:3" x14ac:dyDescent="0.3">
      <c r="A4801" t="s">
        <v>2</v>
      </c>
      <c r="C4801">
        <f>VLOOKUP(B4797,[0]!all_data,15)</f>
        <v>0</v>
      </c>
    </row>
    <row r="4802" spans="1:3" x14ac:dyDescent="0.3">
      <c r="A4802" t="s">
        <v>3</v>
      </c>
      <c r="C4802">
        <f>VLOOKUP(B4797,[0]!all_data,16)</f>
        <v>0</v>
      </c>
    </row>
    <row r="4803" spans="1:3" x14ac:dyDescent="0.3">
      <c r="A4803" t="s">
        <v>4</v>
      </c>
      <c r="C4803">
        <f>VLOOKUP(B4797,[0]!all_data,17)</f>
        <v>0</v>
      </c>
    </row>
    <row r="4804" spans="1:3" x14ac:dyDescent="0.3">
      <c r="A4804" t="s">
        <v>5</v>
      </c>
      <c r="C4804">
        <f>VLOOKUP(B4797,[0]!all_data,18)</f>
        <v>0</v>
      </c>
    </row>
    <row r="4805" spans="1:3" x14ac:dyDescent="0.3">
      <c r="A4805" t="s">
        <v>7</v>
      </c>
      <c r="C4805">
        <f>VLOOKUP(B4797,[0]!all_data,20)</f>
        <v>0</v>
      </c>
    </row>
    <row r="4806" spans="1:3" x14ac:dyDescent="0.3">
      <c r="A4806" t="s">
        <v>73</v>
      </c>
      <c r="C4806">
        <f>VLOOKUP(B4797,[0]!all_data,21)</f>
        <v>0</v>
      </c>
    </row>
    <row r="4807" spans="1:3" x14ac:dyDescent="0.3">
      <c r="A4807" t="s">
        <v>77</v>
      </c>
      <c r="C4807">
        <f>VLOOKUP(B4797,[0]!all_data,41)</f>
        <v>0</v>
      </c>
    </row>
    <row r="4808" spans="1:3" x14ac:dyDescent="0.3">
      <c r="A4808" t="s">
        <v>24</v>
      </c>
      <c r="C4808">
        <f>VLOOKUP(B4797,[0]!all_data,23)</f>
        <v>0</v>
      </c>
    </row>
    <row r="4809" spans="1:3" x14ac:dyDescent="0.3">
      <c r="A4809" t="s">
        <v>25</v>
      </c>
      <c r="C4809">
        <f>VLOOKUP(B4797,[0]!all_data,24)</f>
        <v>0</v>
      </c>
    </row>
    <row r="4810" spans="1:3" x14ac:dyDescent="0.3">
      <c r="A4810" t="s">
        <v>23</v>
      </c>
      <c r="C4810">
        <f>VLOOKUP(B4797,[0]!all_data,25)</f>
        <v>0</v>
      </c>
    </row>
    <row r="4811" spans="1:3" x14ac:dyDescent="0.3">
      <c r="A4811" t="s">
        <v>125</v>
      </c>
      <c r="C4811">
        <f>VLOOKUP(B4797,[0]!all_data,19)</f>
        <v>0</v>
      </c>
    </row>
    <row r="4812" spans="1:3" x14ac:dyDescent="0.3">
      <c r="A4812" t="s">
        <v>108</v>
      </c>
      <c r="C4812">
        <f>VLOOKUP(B4797,[0]!all_data,26)</f>
        <v>0</v>
      </c>
    </row>
    <row r="4813" spans="1:3" x14ac:dyDescent="0.3">
      <c r="A4813" t="s">
        <v>109</v>
      </c>
      <c r="C4813">
        <f>VLOOKUP(B4797,[0]!all_data,27)</f>
        <v>0</v>
      </c>
    </row>
    <row r="4814" spans="1:3" x14ac:dyDescent="0.3">
      <c r="A4814" t="s">
        <v>11</v>
      </c>
      <c r="C4814">
        <f>VLOOKUP(B4797,[0]!all_data,28)</f>
        <v>0</v>
      </c>
    </row>
    <row r="4815" spans="1:3" x14ac:dyDescent="0.3">
      <c r="A4815" t="s">
        <v>54</v>
      </c>
      <c r="C4815">
        <f>VLOOKUP(B4797,[0]!all_data,29)</f>
        <v>0</v>
      </c>
    </row>
    <row r="4816" spans="1:3" x14ac:dyDescent="0.3">
      <c r="A4816" t="s">
        <v>55</v>
      </c>
      <c r="C4816">
        <f>VLOOKUP(B4797,[0]!all_data,30)</f>
        <v>0</v>
      </c>
    </row>
    <row r="4817" spans="1:3" x14ac:dyDescent="0.3">
      <c r="A4817" t="s">
        <v>67</v>
      </c>
      <c r="C4817">
        <f>VLOOKUP(B4797,[0]!all_data,33)</f>
        <v>0</v>
      </c>
    </row>
    <row r="4818" spans="1:3" x14ac:dyDescent="0.3">
      <c r="A4818" t="s">
        <v>16</v>
      </c>
      <c r="C4818">
        <f>VLOOKUP(B4797,[0]!all_data,37)</f>
        <v>0</v>
      </c>
    </row>
    <row r="4819" spans="1:3" x14ac:dyDescent="0.3">
      <c r="A4819" t="s">
        <v>17</v>
      </c>
      <c r="C4819">
        <f>VLOOKUP(B4797,[0]!all_data,38)</f>
        <v>0</v>
      </c>
    </row>
    <row r="4820" spans="1:3" x14ac:dyDescent="0.3">
      <c r="A4820" t="s">
        <v>18</v>
      </c>
      <c r="C4820">
        <f>VLOOKUP(B4797,[0]!all_data,39)</f>
        <v>0</v>
      </c>
    </row>
    <row r="4821" spans="1:3" x14ac:dyDescent="0.3">
      <c r="A4821" t="s">
        <v>21</v>
      </c>
      <c r="B4821">
        <f>B4797+1</f>
        <v>201</v>
      </c>
      <c r="C4821" t="str">
        <f>CONCATENATE(VLOOKUP(B4821,[0]!all_data,2),"_",VLOOKUP(B4821,[0]!all_data,3),"_",VLOOKUP(B4821,[0]!all_data,4))</f>
        <v>0_0_0</v>
      </c>
    </row>
    <row r="4822" spans="1:3" x14ac:dyDescent="0.3">
      <c r="A4822" t="s">
        <v>22</v>
      </c>
    </row>
    <row r="4823" spans="1:3" x14ac:dyDescent="0.3">
      <c r="A4823" t="s">
        <v>0</v>
      </c>
      <c r="C4823">
        <f>VLOOKUP(B4821,[0]!all_data,13)</f>
        <v>7</v>
      </c>
    </row>
    <row r="4824" spans="1:3" x14ac:dyDescent="0.3">
      <c r="A4824" t="s">
        <v>57</v>
      </c>
      <c r="C4824">
        <f>VLOOKUP(B4821,[0]!all_data,14)</f>
        <v>10</v>
      </c>
    </row>
    <row r="4825" spans="1:3" x14ac:dyDescent="0.3">
      <c r="A4825" t="s">
        <v>2</v>
      </c>
      <c r="C4825">
        <f>VLOOKUP(B4821,[0]!all_data,15)</f>
        <v>0</v>
      </c>
    </row>
    <row r="4826" spans="1:3" x14ac:dyDescent="0.3">
      <c r="A4826" t="s">
        <v>3</v>
      </c>
      <c r="C4826">
        <f>VLOOKUP(B4821,[0]!all_data,16)</f>
        <v>0</v>
      </c>
    </row>
    <row r="4827" spans="1:3" x14ac:dyDescent="0.3">
      <c r="A4827" t="s">
        <v>4</v>
      </c>
      <c r="C4827">
        <f>VLOOKUP(B4821,[0]!all_data,17)</f>
        <v>0</v>
      </c>
    </row>
    <row r="4828" spans="1:3" x14ac:dyDescent="0.3">
      <c r="A4828" t="s">
        <v>5</v>
      </c>
      <c r="C4828">
        <f>VLOOKUP(B4821,[0]!all_data,18)</f>
        <v>0</v>
      </c>
    </row>
    <row r="4829" spans="1:3" x14ac:dyDescent="0.3">
      <c r="A4829" t="s">
        <v>7</v>
      </c>
      <c r="C4829">
        <f>VLOOKUP(B4821,[0]!all_data,20)</f>
        <v>0</v>
      </c>
    </row>
    <row r="4830" spans="1:3" x14ac:dyDescent="0.3">
      <c r="A4830" t="s">
        <v>73</v>
      </c>
      <c r="C4830">
        <f>VLOOKUP(B4821,[0]!all_data,21)</f>
        <v>0</v>
      </c>
    </row>
    <row r="4831" spans="1:3" x14ac:dyDescent="0.3">
      <c r="A4831" t="s">
        <v>77</v>
      </c>
      <c r="C4831">
        <f>VLOOKUP(B4821,[0]!all_data,41)</f>
        <v>0</v>
      </c>
    </row>
    <row r="4832" spans="1:3" x14ac:dyDescent="0.3">
      <c r="A4832" t="s">
        <v>24</v>
      </c>
      <c r="C4832">
        <f>VLOOKUP(B4821,[0]!all_data,23)</f>
        <v>0</v>
      </c>
    </row>
    <row r="4833" spans="1:3" x14ac:dyDescent="0.3">
      <c r="A4833" t="s">
        <v>25</v>
      </c>
      <c r="C4833">
        <f>VLOOKUP(B4821,[0]!all_data,24)</f>
        <v>0</v>
      </c>
    </row>
    <row r="4834" spans="1:3" x14ac:dyDescent="0.3">
      <c r="A4834" t="s">
        <v>23</v>
      </c>
      <c r="C4834">
        <f>VLOOKUP(B4821,[0]!all_data,25)</f>
        <v>0</v>
      </c>
    </row>
    <row r="4835" spans="1:3" x14ac:dyDescent="0.3">
      <c r="A4835" t="s">
        <v>125</v>
      </c>
      <c r="C4835">
        <f>VLOOKUP(B4821,[0]!all_data,19)</f>
        <v>0</v>
      </c>
    </row>
    <row r="4836" spans="1:3" x14ac:dyDescent="0.3">
      <c r="A4836" t="s">
        <v>108</v>
      </c>
      <c r="C4836">
        <f>VLOOKUP(B4821,[0]!all_data,26)</f>
        <v>0</v>
      </c>
    </row>
    <row r="4837" spans="1:3" x14ac:dyDescent="0.3">
      <c r="A4837" t="s">
        <v>109</v>
      </c>
      <c r="C4837">
        <f>VLOOKUP(B4821,[0]!all_data,27)</f>
        <v>0</v>
      </c>
    </row>
    <row r="4838" spans="1:3" x14ac:dyDescent="0.3">
      <c r="A4838" t="s">
        <v>11</v>
      </c>
      <c r="C4838">
        <f>VLOOKUP(B4821,[0]!all_data,28)</f>
        <v>0</v>
      </c>
    </row>
    <row r="4839" spans="1:3" x14ac:dyDescent="0.3">
      <c r="A4839" t="s">
        <v>54</v>
      </c>
      <c r="C4839">
        <f>VLOOKUP(B4821,[0]!all_data,29)</f>
        <v>0</v>
      </c>
    </row>
    <row r="4840" spans="1:3" x14ac:dyDescent="0.3">
      <c r="A4840" t="s">
        <v>55</v>
      </c>
      <c r="C4840">
        <f>VLOOKUP(B4821,[0]!all_data,30)</f>
        <v>0</v>
      </c>
    </row>
    <row r="4841" spans="1:3" x14ac:dyDescent="0.3">
      <c r="A4841" t="s">
        <v>67</v>
      </c>
      <c r="C4841">
        <f>VLOOKUP(B4821,[0]!all_data,33)</f>
        <v>0</v>
      </c>
    </row>
    <row r="4842" spans="1:3" x14ac:dyDescent="0.3">
      <c r="A4842" t="s">
        <v>16</v>
      </c>
      <c r="C4842">
        <f>VLOOKUP(B4821,[0]!all_data,37)</f>
        <v>0</v>
      </c>
    </row>
    <row r="4843" spans="1:3" x14ac:dyDescent="0.3">
      <c r="A4843" t="s">
        <v>17</v>
      </c>
      <c r="C4843">
        <f>VLOOKUP(B4821,[0]!all_data,38)</f>
        <v>0</v>
      </c>
    </row>
    <row r="4844" spans="1:3" x14ac:dyDescent="0.3">
      <c r="A4844" t="s">
        <v>18</v>
      </c>
      <c r="C4844">
        <f>VLOOKUP(B4821,[0]!all_data,39)</f>
        <v>0</v>
      </c>
    </row>
    <row r="4845" spans="1:3" x14ac:dyDescent="0.3">
      <c r="A4845" t="s">
        <v>21</v>
      </c>
      <c r="B4845">
        <f>B4821+1</f>
        <v>202</v>
      </c>
      <c r="C4845" t="str">
        <f>CONCATENATE(VLOOKUP(B4845,[0]!all_data,2),"_",VLOOKUP(B4845,[0]!all_data,3),"_",VLOOKUP(B4845,[0]!all_data,4))</f>
        <v>0_0_0</v>
      </c>
    </row>
    <row r="4846" spans="1:3" x14ac:dyDescent="0.3">
      <c r="A4846" t="s">
        <v>22</v>
      </c>
    </row>
    <row r="4847" spans="1:3" x14ac:dyDescent="0.3">
      <c r="A4847" t="s">
        <v>0</v>
      </c>
      <c r="C4847">
        <f>VLOOKUP(B4845,[0]!all_data,13)</f>
        <v>7</v>
      </c>
    </row>
    <row r="4848" spans="1:3" x14ac:dyDescent="0.3">
      <c r="A4848" t="s">
        <v>57</v>
      </c>
      <c r="C4848">
        <f>VLOOKUP(B4845,[0]!all_data,14)</f>
        <v>10</v>
      </c>
    </row>
    <row r="4849" spans="1:3" x14ac:dyDescent="0.3">
      <c r="A4849" t="s">
        <v>2</v>
      </c>
      <c r="C4849">
        <f>VLOOKUP(B4845,[0]!all_data,15)</f>
        <v>0</v>
      </c>
    </row>
    <row r="4850" spans="1:3" x14ac:dyDescent="0.3">
      <c r="A4850" t="s">
        <v>3</v>
      </c>
      <c r="C4850">
        <f>VLOOKUP(B4845,[0]!all_data,16)</f>
        <v>0</v>
      </c>
    </row>
    <row r="4851" spans="1:3" x14ac:dyDescent="0.3">
      <c r="A4851" t="s">
        <v>4</v>
      </c>
      <c r="C4851">
        <f>VLOOKUP(B4845,[0]!all_data,17)</f>
        <v>0</v>
      </c>
    </row>
    <row r="4852" spans="1:3" x14ac:dyDescent="0.3">
      <c r="A4852" t="s">
        <v>5</v>
      </c>
      <c r="C4852">
        <f>VLOOKUP(B4845,[0]!all_data,18)</f>
        <v>0</v>
      </c>
    </row>
    <row r="4853" spans="1:3" x14ac:dyDescent="0.3">
      <c r="A4853" t="s">
        <v>7</v>
      </c>
      <c r="C4853">
        <f>VLOOKUP(B4845,[0]!all_data,20)</f>
        <v>0</v>
      </c>
    </row>
    <row r="4854" spans="1:3" x14ac:dyDescent="0.3">
      <c r="A4854" t="s">
        <v>73</v>
      </c>
      <c r="C4854">
        <f>VLOOKUP(B4845,[0]!all_data,21)</f>
        <v>0</v>
      </c>
    </row>
    <row r="4855" spans="1:3" x14ac:dyDescent="0.3">
      <c r="A4855" t="s">
        <v>77</v>
      </c>
      <c r="C4855">
        <f>VLOOKUP(B4845,[0]!all_data,41)</f>
        <v>0</v>
      </c>
    </row>
    <row r="4856" spans="1:3" x14ac:dyDescent="0.3">
      <c r="A4856" t="s">
        <v>24</v>
      </c>
      <c r="C4856">
        <f>VLOOKUP(B4845,[0]!all_data,23)</f>
        <v>0</v>
      </c>
    </row>
    <row r="4857" spans="1:3" x14ac:dyDescent="0.3">
      <c r="A4857" t="s">
        <v>25</v>
      </c>
      <c r="C4857">
        <f>VLOOKUP(B4845,[0]!all_data,24)</f>
        <v>0</v>
      </c>
    </row>
    <row r="4858" spans="1:3" x14ac:dyDescent="0.3">
      <c r="A4858" t="s">
        <v>23</v>
      </c>
      <c r="C4858">
        <f>VLOOKUP(B4845,[0]!all_data,25)</f>
        <v>0</v>
      </c>
    </row>
    <row r="4859" spans="1:3" x14ac:dyDescent="0.3">
      <c r="A4859" t="s">
        <v>125</v>
      </c>
      <c r="C4859">
        <f>VLOOKUP(B4845,[0]!all_data,19)</f>
        <v>0</v>
      </c>
    </row>
    <row r="4860" spans="1:3" x14ac:dyDescent="0.3">
      <c r="A4860" t="s">
        <v>108</v>
      </c>
      <c r="C4860">
        <f>VLOOKUP(B4845,[0]!all_data,26)</f>
        <v>0</v>
      </c>
    </row>
    <row r="4861" spans="1:3" x14ac:dyDescent="0.3">
      <c r="A4861" t="s">
        <v>109</v>
      </c>
      <c r="C4861">
        <f>VLOOKUP(B4845,[0]!all_data,27)</f>
        <v>0</v>
      </c>
    </row>
    <row r="4862" spans="1:3" x14ac:dyDescent="0.3">
      <c r="A4862" t="s">
        <v>11</v>
      </c>
      <c r="C4862">
        <f>VLOOKUP(B4845,[0]!all_data,28)</f>
        <v>0</v>
      </c>
    </row>
    <row r="4863" spans="1:3" x14ac:dyDescent="0.3">
      <c r="A4863" t="s">
        <v>54</v>
      </c>
      <c r="C4863">
        <f>VLOOKUP(B4845,[0]!all_data,29)</f>
        <v>0</v>
      </c>
    </row>
    <row r="4864" spans="1:3" x14ac:dyDescent="0.3">
      <c r="A4864" t="s">
        <v>55</v>
      </c>
      <c r="C4864">
        <f>VLOOKUP(B4845,[0]!all_data,30)</f>
        <v>0</v>
      </c>
    </row>
    <row r="4865" spans="1:3" x14ac:dyDescent="0.3">
      <c r="A4865" t="s">
        <v>67</v>
      </c>
      <c r="C4865">
        <f>VLOOKUP(B4845,[0]!all_data,33)</f>
        <v>0</v>
      </c>
    </row>
    <row r="4866" spans="1:3" x14ac:dyDescent="0.3">
      <c r="A4866" t="s">
        <v>16</v>
      </c>
      <c r="C4866">
        <f>VLOOKUP(B4845,[0]!all_data,37)</f>
        <v>0</v>
      </c>
    </row>
    <row r="4867" spans="1:3" x14ac:dyDescent="0.3">
      <c r="A4867" t="s">
        <v>17</v>
      </c>
      <c r="C4867">
        <f>VLOOKUP(B4845,[0]!all_data,38)</f>
        <v>0</v>
      </c>
    </row>
    <row r="4868" spans="1:3" x14ac:dyDescent="0.3">
      <c r="A4868" t="s">
        <v>18</v>
      </c>
      <c r="C4868">
        <f>VLOOKUP(B4845,[0]!all_data,39)</f>
        <v>0</v>
      </c>
    </row>
    <row r="4869" spans="1:3" x14ac:dyDescent="0.3">
      <c r="A4869" t="s">
        <v>21</v>
      </c>
      <c r="B4869">
        <f>B4845+1</f>
        <v>203</v>
      </c>
      <c r="C4869" t="str">
        <f>CONCATENATE(VLOOKUP(B4869,[0]!all_data,2),"_",VLOOKUP(B4869,[0]!all_data,3),"_",VLOOKUP(B4869,[0]!all_data,4))</f>
        <v>0_0_0</v>
      </c>
    </row>
    <row r="4870" spans="1:3" x14ac:dyDescent="0.3">
      <c r="A4870" t="s">
        <v>22</v>
      </c>
    </row>
    <row r="4871" spans="1:3" x14ac:dyDescent="0.3">
      <c r="A4871" t="s">
        <v>0</v>
      </c>
      <c r="C4871">
        <f>VLOOKUP(B4869,[0]!all_data,13)</f>
        <v>7</v>
      </c>
    </row>
    <row r="4872" spans="1:3" x14ac:dyDescent="0.3">
      <c r="A4872" t="s">
        <v>57</v>
      </c>
      <c r="C4872">
        <f>VLOOKUP(B4869,[0]!all_data,14)</f>
        <v>10</v>
      </c>
    </row>
    <row r="4873" spans="1:3" x14ac:dyDescent="0.3">
      <c r="A4873" t="s">
        <v>2</v>
      </c>
      <c r="C4873">
        <f>VLOOKUP(B4869,[0]!all_data,15)</f>
        <v>0</v>
      </c>
    </row>
    <row r="4874" spans="1:3" x14ac:dyDescent="0.3">
      <c r="A4874" t="s">
        <v>3</v>
      </c>
      <c r="C4874">
        <f>VLOOKUP(B4869,[0]!all_data,16)</f>
        <v>0</v>
      </c>
    </row>
    <row r="4875" spans="1:3" x14ac:dyDescent="0.3">
      <c r="A4875" t="s">
        <v>4</v>
      </c>
      <c r="C4875">
        <f>VLOOKUP(B4869,[0]!all_data,17)</f>
        <v>0</v>
      </c>
    </row>
    <row r="4876" spans="1:3" x14ac:dyDescent="0.3">
      <c r="A4876" t="s">
        <v>5</v>
      </c>
      <c r="C4876">
        <f>VLOOKUP(B4869,[0]!all_data,18)</f>
        <v>0</v>
      </c>
    </row>
    <row r="4877" spans="1:3" x14ac:dyDescent="0.3">
      <c r="A4877" t="s">
        <v>7</v>
      </c>
      <c r="C4877">
        <f>VLOOKUP(B4869,[0]!all_data,20)</f>
        <v>0</v>
      </c>
    </row>
    <row r="4878" spans="1:3" x14ac:dyDescent="0.3">
      <c r="A4878" t="s">
        <v>73</v>
      </c>
      <c r="C4878">
        <f>VLOOKUP(B4869,[0]!all_data,21)</f>
        <v>0</v>
      </c>
    </row>
    <row r="4879" spans="1:3" x14ac:dyDescent="0.3">
      <c r="A4879" t="s">
        <v>77</v>
      </c>
      <c r="C4879">
        <f>VLOOKUP(B4869,[0]!all_data,41)</f>
        <v>0</v>
      </c>
    </row>
    <row r="4880" spans="1:3" x14ac:dyDescent="0.3">
      <c r="A4880" t="s">
        <v>24</v>
      </c>
      <c r="C4880">
        <f>VLOOKUP(B4869,[0]!all_data,23)</f>
        <v>0</v>
      </c>
    </row>
    <row r="4881" spans="1:3" x14ac:dyDescent="0.3">
      <c r="A4881" t="s">
        <v>25</v>
      </c>
      <c r="C4881">
        <f>VLOOKUP(B4869,[0]!all_data,24)</f>
        <v>0</v>
      </c>
    </row>
    <row r="4882" spans="1:3" x14ac:dyDescent="0.3">
      <c r="A4882" t="s">
        <v>23</v>
      </c>
      <c r="C4882">
        <f>VLOOKUP(B4869,[0]!all_data,25)</f>
        <v>0</v>
      </c>
    </row>
    <row r="4883" spans="1:3" x14ac:dyDescent="0.3">
      <c r="A4883" t="s">
        <v>125</v>
      </c>
      <c r="C4883">
        <f>VLOOKUP(B4869,[0]!all_data,19)</f>
        <v>0</v>
      </c>
    </row>
    <row r="4884" spans="1:3" x14ac:dyDescent="0.3">
      <c r="A4884" t="s">
        <v>108</v>
      </c>
      <c r="C4884">
        <f>VLOOKUP(B4869,[0]!all_data,26)</f>
        <v>0</v>
      </c>
    </row>
    <row r="4885" spans="1:3" x14ac:dyDescent="0.3">
      <c r="A4885" t="s">
        <v>109</v>
      </c>
      <c r="C4885">
        <f>VLOOKUP(B4869,[0]!all_data,27)</f>
        <v>0</v>
      </c>
    </row>
    <row r="4886" spans="1:3" x14ac:dyDescent="0.3">
      <c r="A4886" t="s">
        <v>11</v>
      </c>
      <c r="C4886">
        <f>VLOOKUP(B4869,[0]!all_data,28)</f>
        <v>0</v>
      </c>
    </row>
    <row r="4887" spans="1:3" x14ac:dyDescent="0.3">
      <c r="A4887" t="s">
        <v>54</v>
      </c>
      <c r="C4887">
        <f>VLOOKUP(B4869,[0]!all_data,29)</f>
        <v>0</v>
      </c>
    </row>
    <row r="4888" spans="1:3" x14ac:dyDescent="0.3">
      <c r="A4888" t="s">
        <v>55</v>
      </c>
      <c r="C4888">
        <f>VLOOKUP(B4869,[0]!all_data,30)</f>
        <v>0</v>
      </c>
    </row>
    <row r="4889" spans="1:3" x14ac:dyDescent="0.3">
      <c r="A4889" t="s">
        <v>67</v>
      </c>
      <c r="C4889">
        <f>VLOOKUP(B4869,[0]!all_data,33)</f>
        <v>0</v>
      </c>
    </row>
    <row r="4890" spans="1:3" x14ac:dyDescent="0.3">
      <c r="A4890" t="s">
        <v>16</v>
      </c>
      <c r="C4890">
        <f>VLOOKUP(B4869,[0]!all_data,37)</f>
        <v>0</v>
      </c>
    </row>
    <row r="4891" spans="1:3" x14ac:dyDescent="0.3">
      <c r="A4891" t="s">
        <v>17</v>
      </c>
      <c r="C4891">
        <f>VLOOKUP(B4869,[0]!all_data,38)</f>
        <v>0</v>
      </c>
    </row>
    <row r="4892" spans="1:3" x14ac:dyDescent="0.3">
      <c r="A4892" t="s">
        <v>18</v>
      </c>
      <c r="C4892">
        <f>VLOOKUP(B4869,[0]!all_data,39)</f>
        <v>0</v>
      </c>
    </row>
    <row r="4893" spans="1:3" x14ac:dyDescent="0.3">
      <c r="A4893" t="s">
        <v>21</v>
      </c>
      <c r="B4893">
        <f>B4869+1</f>
        <v>204</v>
      </c>
      <c r="C4893" t="str">
        <f>CONCATENATE(VLOOKUP(B4893,[0]!all_data,2),"_",VLOOKUP(B4893,[0]!all_data,3),"_",VLOOKUP(B4893,[0]!all_data,4))</f>
        <v>0_0_0</v>
      </c>
    </row>
    <row r="4894" spans="1:3" x14ac:dyDescent="0.3">
      <c r="A4894" t="s">
        <v>22</v>
      </c>
    </row>
    <row r="4895" spans="1:3" x14ac:dyDescent="0.3">
      <c r="A4895" t="s">
        <v>0</v>
      </c>
      <c r="C4895">
        <f>VLOOKUP(B4893,[0]!all_data,13)</f>
        <v>7</v>
      </c>
    </row>
    <row r="4896" spans="1:3" x14ac:dyDescent="0.3">
      <c r="A4896" t="s">
        <v>57</v>
      </c>
      <c r="C4896">
        <f>VLOOKUP(B4893,[0]!all_data,14)</f>
        <v>10</v>
      </c>
    </row>
    <row r="4897" spans="1:3" x14ac:dyDescent="0.3">
      <c r="A4897" t="s">
        <v>2</v>
      </c>
      <c r="C4897">
        <f>VLOOKUP(B4893,[0]!all_data,15)</f>
        <v>0</v>
      </c>
    </row>
    <row r="4898" spans="1:3" x14ac:dyDescent="0.3">
      <c r="A4898" t="s">
        <v>3</v>
      </c>
      <c r="C4898">
        <f>VLOOKUP(B4893,[0]!all_data,16)</f>
        <v>0</v>
      </c>
    </row>
    <row r="4899" spans="1:3" x14ac:dyDescent="0.3">
      <c r="A4899" t="s">
        <v>4</v>
      </c>
      <c r="C4899">
        <f>VLOOKUP(B4893,[0]!all_data,17)</f>
        <v>0</v>
      </c>
    </row>
    <row r="4900" spans="1:3" x14ac:dyDescent="0.3">
      <c r="A4900" t="s">
        <v>5</v>
      </c>
      <c r="C4900">
        <f>VLOOKUP(B4893,[0]!all_data,18)</f>
        <v>0</v>
      </c>
    </row>
    <row r="4901" spans="1:3" x14ac:dyDescent="0.3">
      <c r="A4901" t="s">
        <v>7</v>
      </c>
      <c r="C4901">
        <f>VLOOKUP(B4893,[0]!all_data,20)</f>
        <v>0</v>
      </c>
    </row>
    <row r="4902" spans="1:3" x14ac:dyDescent="0.3">
      <c r="A4902" t="s">
        <v>73</v>
      </c>
      <c r="C4902">
        <f>VLOOKUP(B4893,[0]!all_data,21)</f>
        <v>0</v>
      </c>
    </row>
    <row r="4903" spans="1:3" x14ac:dyDescent="0.3">
      <c r="A4903" t="s">
        <v>77</v>
      </c>
      <c r="C4903">
        <f>VLOOKUP(B4893,[0]!all_data,41)</f>
        <v>0</v>
      </c>
    </row>
    <row r="4904" spans="1:3" x14ac:dyDescent="0.3">
      <c r="A4904" t="s">
        <v>24</v>
      </c>
      <c r="C4904">
        <f>VLOOKUP(B4893,[0]!all_data,23)</f>
        <v>0</v>
      </c>
    </row>
    <row r="4905" spans="1:3" x14ac:dyDescent="0.3">
      <c r="A4905" t="s">
        <v>25</v>
      </c>
      <c r="C4905">
        <f>VLOOKUP(B4893,[0]!all_data,24)</f>
        <v>0</v>
      </c>
    </row>
    <row r="4906" spans="1:3" x14ac:dyDescent="0.3">
      <c r="A4906" t="s">
        <v>23</v>
      </c>
      <c r="C4906">
        <f>VLOOKUP(B4893,[0]!all_data,25)</f>
        <v>0</v>
      </c>
    </row>
    <row r="4907" spans="1:3" x14ac:dyDescent="0.3">
      <c r="A4907" t="s">
        <v>125</v>
      </c>
      <c r="C4907">
        <f>VLOOKUP(B4893,[0]!all_data,19)</f>
        <v>0</v>
      </c>
    </row>
    <row r="4908" spans="1:3" x14ac:dyDescent="0.3">
      <c r="A4908" t="s">
        <v>108</v>
      </c>
      <c r="C4908">
        <f>VLOOKUP(B4893,[0]!all_data,26)</f>
        <v>0</v>
      </c>
    </row>
    <row r="4909" spans="1:3" x14ac:dyDescent="0.3">
      <c r="A4909" t="s">
        <v>109</v>
      </c>
      <c r="C4909">
        <f>VLOOKUP(B4893,[0]!all_data,27)</f>
        <v>0</v>
      </c>
    </row>
    <row r="4910" spans="1:3" x14ac:dyDescent="0.3">
      <c r="A4910" t="s">
        <v>11</v>
      </c>
      <c r="C4910">
        <f>VLOOKUP(B4893,[0]!all_data,28)</f>
        <v>0</v>
      </c>
    </row>
    <row r="4911" spans="1:3" x14ac:dyDescent="0.3">
      <c r="A4911" t="s">
        <v>54</v>
      </c>
      <c r="C4911">
        <f>VLOOKUP(B4893,[0]!all_data,29)</f>
        <v>0</v>
      </c>
    </row>
    <row r="4912" spans="1:3" x14ac:dyDescent="0.3">
      <c r="A4912" t="s">
        <v>55</v>
      </c>
      <c r="C4912">
        <f>VLOOKUP(B4893,[0]!all_data,30)</f>
        <v>0</v>
      </c>
    </row>
    <row r="4913" spans="1:3" x14ac:dyDescent="0.3">
      <c r="A4913" t="s">
        <v>67</v>
      </c>
      <c r="C4913">
        <f>VLOOKUP(B4893,[0]!all_data,33)</f>
        <v>0</v>
      </c>
    </row>
    <row r="4914" spans="1:3" x14ac:dyDescent="0.3">
      <c r="A4914" t="s">
        <v>16</v>
      </c>
      <c r="C4914">
        <f>VLOOKUP(B4893,[0]!all_data,37)</f>
        <v>0</v>
      </c>
    </row>
    <row r="4915" spans="1:3" x14ac:dyDescent="0.3">
      <c r="A4915" t="s">
        <v>17</v>
      </c>
      <c r="C4915">
        <f>VLOOKUP(B4893,[0]!all_data,38)</f>
        <v>0</v>
      </c>
    </row>
    <row r="4916" spans="1:3" x14ac:dyDescent="0.3">
      <c r="A4916" t="s">
        <v>18</v>
      </c>
      <c r="C4916">
        <f>VLOOKUP(B4893,[0]!all_data,39)</f>
        <v>0</v>
      </c>
    </row>
    <row r="4917" spans="1:3" x14ac:dyDescent="0.3">
      <c r="A4917" t="s">
        <v>21</v>
      </c>
      <c r="B4917">
        <f>B4893+1</f>
        <v>205</v>
      </c>
      <c r="C4917" t="str">
        <f>CONCATENATE(VLOOKUP(B4917,[0]!all_data,2),"_",VLOOKUP(B4917,[0]!all_data,3),"_",VLOOKUP(B4917,[0]!all_data,4))</f>
        <v>0_0_0</v>
      </c>
    </row>
    <row r="4918" spans="1:3" x14ac:dyDescent="0.3">
      <c r="A4918" t="s">
        <v>22</v>
      </c>
    </row>
    <row r="4919" spans="1:3" x14ac:dyDescent="0.3">
      <c r="A4919" t="s">
        <v>0</v>
      </c>
      <c r="C4919">
        <f>VLOOKUP(B4917,[0]!all_data,13)</f>
        <v>7</v>
      </c>
    </row>
    <row r="4920" spans="1:3" x14ac:dyDescent="0.3">
      <c r="A4920" t="s">
        <v>57</v>
      </c>
      <c r="C4920">
        <f>VLOOKUP(B4917,[0]!all_data,14)</f>
        <v>10</v>
      </c>
    </row>
    <row r="4921" spans="1:3" x14ac:dyDescent="0.3">
      <c r="A4921" t="s">
        <v>2</v>
      </c>
      <c r="C4921">
        <f>VLOOKUP(B4917,[0]!all_data,15)</f>
        <v>0</v>
      </c>
    </row>
    <row r="4922" spans="1:3" x14ac:dyDescent="0.3">
      <c r="A4922" t="s">
        <v>3</v>
      </c>
      <c r="C4922">
        <f>VLOOKUP(B4917,[0]!all_data,16)</f>
        <v>0</v>
      </c>
    </row>
    <row r="4923" spans="1:3" x14ac:dyDescent="0.3">
      <c r="A4923" t="s">
        <v>4</v>
      </c>
      <c r="C4923">
        <f>VLOOKUP(B4917,[0]!all_data,17)</f>
        <v>0</v>
      </c>
    </row>
    <row r="4924" spans="1:3" x14ac:dyDescent="0.3">
      <c r="A4924" t="s">
        <v>5</v>
      </c>
      <c r="C4924">
        <f>VLOOKUP(B4917,[0]!all_data,18)</f>
        <v>0</v>
      </c>
    </row>
    <row r="4925" spans="1:3" x14ac:dyDescent="0.3">
      <c r="A4925" t="s">
        <v>7</v>
      </c>
      <c r="C4925">
        <f>VLOOKUP(B4917,[0]!all_data,20)</f>
        <v>0</v>
      </c>
    </row>
    <row r="4926" spans="1:3" x14ac:dyDescent="0.3">
      <c r="A4926" t="s">
        <v>73</v>
      </c>
      <c r="C4926">
        <f>VLOOKUP(B4917,[0]!all_data,21)</f>
        <v>0</v>
      </c>
    </row>
    <row r="4927" spans="1:3" x14ac:dyDescent="0.3">
      <c r="A4927" t="s">
        <v>77</v>
      </c>
      <c r="C4927">
        <f>VLOOKUP(B4917,[0]!all_data,41)</f>
        <v>0</v>
      </c>
    </row>
    <row r="4928" spans="1:3" x14ac:dyDescent="0.3">
      <c r="A4928" t="s">
        <v>24</v>
      </c>
      <c r="C4928">
        <f>VLOOKUP(B4917,[0]!all_data,23)</f>
        <v>0</v>
      </c>
    </row>
    <row r="4929" spans="1:3" x14ac:dyDescent="0.3">
      <c r="A4929" t="s">
        <v>25</v>
      </c>
      <c r="C4929">
        <f>VLOOKUP(B4917,[0]!all_data,24)</f>
        <v>0</v>
      </c>
    </row>
    <row r="4930" spans="1:3" x14ac:dyDescent="0.3">
      <c r="A4930" t="s">
        <v>23</v>
      </c>
      <c r="C4930">
        <f>VLOOKUP(B4917,[0]!all_data,25)</f>
        <v>0</v>
      </c>
    </row>
    <row r="4931" spans="1:3" x14ac:dyDescent="0.3">
      <c r="A4931" t="s">
        <v>125</v>
      </c>
      <c r="C4931">
        <f>VLOOKUP(B4917,[0]!all_data,19)</f>
        <v>0</v>
      </c>
    </row>
    <row r="4932" spans="1:3" x14ac:dyDescent="0.3">
      <c r="A4932" t="s">
        <v>108</v>
      </c>
      <c r="C4932">
        <f>VLOOKUP(B4917,[0]!all_data,26)</f>
        <v>0</v>
      </c>
    </row>
    <row r="4933" spans="1:3" x14ac:dyDescent="0.3">
      <c r="A4933" t="s">
        <v>109</v>
      </c>
      <c r="C4933">
        <f>VLOOKUP(B4917,[0]!all_data,27)</f>
        <v>0</v>
      </c>
    </row>
    <row r="4934" spans="1:3" x14ac:dyDescent="0.3">
      <c r="A4934" t="s">
        <v>11</v>
      </c>
      <c r="C4934">
        <f>VLOOKUP(B4917,[0]!all_data,28)</f>
        <v>0</v>
      </c>
    </row>
    <row r="4935" spans="1:3" x14ac:dyDescent="0.3">
      <c r="A4935" t="s">
        <v>54</v>
      </c>
      <c r="C4935">
        <f>VLOOKUP(B4917,[0]!all_data,29)</f>
        <v>0</v>
      </c>
    </row>
    <row r="4936" spans="1:3" x14ac:dyDescent="0.3">
      <c r="A4936" t="s">
        <v>55</v>
      </c>
      <c r="C4936">
        <f>VLOOKUP(B4917,[0]!all_data,30)</f>
        <v>0</v>
      </c>
    </row>
    <row r="4937" spans="1:3" x14ac:dyDescent="0.3">
      <c r="A4937" t="s">
        <v>67</v>
      </c>
      <c r="C4937">
        <f>VLOOKUP(B4917,[0]!all_data,33)</f>
        <v>0</v>
      </c>
    </row>
    <row r="4938" spans="1:3" x14ac:dyDescent="0.3">
      <c r="A4938" t="s">
        <v>16</v>
      </c>
      <c r="C4938">
        <f>VLOOKUP(B4917,[0]!all_data,37)</f>
        <v>0</v>
      </c>
    </row>
    <row r="4939" spans="1:3" x14ac:dyDescent="0.3">
      <c r="A4939" t="s">
        <v>17</v>
      </c>
      <c r="C4939">
        <f>VLOOKUP(B4917,[0]!all_data,38)</f>
        <v>0</v>
      </c>
    </row>
    <row r="4940" spans="1:3" x14ac:dyDescent="0.3">
      <c r="A4940" t="s">
        <v>18</v>
      </c>
      <c r="C4940">
        <f>VLOOKUP(B4917,[0]!all_data,39)</f>
        <v>0</v>
      </c>
    </row>
    <row r="4941" spans="1:3" x14ac:dyDescent="0.3">
      <c r="A4941" t="s">
        <v>21</v>
      </c>
      <c r="B4941">
        <f>B4917+1</f>
        <v>206</v>
      </c>
      <c r="C4941" t="str">
        <f>CONCATENATE(VLOOKUP(B4941,[0]!all_data,2),"_",VLOOKUP(B4941,[0]!all_data,3),"_",VLOOKUP(B4941,[0]!all_data,4))</f>
        <v>0_0_0</v>
      </c>
    </row>
    <row r="4942" spans="1:3" x14ac:dyDescent="0.3">
      <c r="A4942" t="s">
        <v>22</v>
      </c>
    </row>
    <row r="4943" spans="1:3" x14ac:dyDescent="0.3">
      <c r="A4943" t="s">
        <v>0</v>
      </c>
      <c r="C4943">
        <f>VLOOKUP(B4941,[0]!all_data,13)</f>
        <v>7</v>
      </c>
    </row>
    <row r="4944" spans="1:3" x14ac:dyDescent="0.3">
      <c r="A4944" t="s">
        <v>57</v>
      </c>
      <c r="C4944">
        <f>VLOOKUP(B4941,[0]!all_data,14)</f>
        <v>10</v>
      </c>
    </row>
    <row r="4945" spans="1:3" x14ac:dyDescent="0.3">
      <c r="A4945" t="s">
        <v>2</v>
      </c>
      <c r="C4945">
        <f>VLOOKUP(B4941,[0]!all_data,15)</f>
        <v>0</v>
      </c>
    </row>
    <row r="4946" spans="1:3" x14ac:dyDescent="0.3">
      <c r="A4946" t="s">
        <v>3</v>
      </c>
      <c r="C4946">
        <f>VLOOKUP(B4941,[0]!all_data,16)</f>
        <v>0</v>
      </c>
    </row>
    <row r="4947" spans="1:3" x14ac:dyDescent="0.3">
      <c r="A4947" t="s">
        <v>4</v>
      </c>
      <c r="C4947">
        <f>VLOOKUP(B4941,[0]!all_data,17)</f>
        <v>0</v>
      </c>
    </row>
    <row r="4948" spans="1:3" x14ac:dyDescent="0.3">
      <c r="A4948" t="s">
        <v>5</v>
      </c>
      <c r="C4948">
        <f>VLOOKUP(B4941,[0]!all_data,18)</f>
        <v>0</v>
      </c>
    </row>
    <row r="4949" spans="1:3" x14ac:dyDescent="0.3">
      <c r="A4949" t="s">
        <v>7</v>
      </c>
      <c r="C4949">
        <f>VLOOKUP(B4941,[0]!all_data,20)</f>
        <v>0</v>
      </c>
    </row>
    <row r="4950" spans="1:3" x14ac:dyDescent="0.3">
      <c r="A4950" t="s">
        <v>73</v>
      </c>
      <c r="C4950">
        <f>VLOOKUP(B4941,[0]!all_data,21)</f>
        <v>0</v>
      </c>
    </row>
    <row r="4951" spans="1:3" x14ac:dyDescent="0.3">
      <c r="A4951" t="s">
        <v>77</v>
      </c>
      <c r="C4951">
        <f>VLOOKUP(B4941,[0]!all_data,41)</f>
        <v>0</v>
      </c>
    </row>
    <row r="4952" spans="1:3" x14ac:dyDescent="0.3">
      <c r="A4952" t="s">
        <v>24</v>
      </c>
      <c r="C4952">
        <f>VLOOKUP(B4941,[0]!all_data,23)</f>
        <v>0</v>
      </c>
    </row>
    <row r="4953" spans="1:3" x14ac:dyDescent="0.3">
      <c r="A4953" t="s">
        <v>25</v>
      </c>
      <c r="C4953">
        <f>VLOOKUP(B4941,[0]!all_data,24)</f>
        <v>0</v>
      </c>
    </row>
    <row r="4954" spans="1:3" x14ac:dyDescent="0.3">
      <c r="A4954" t="s">
        <v>23</v>
      </c>
      <c r="C4954">
        <f>VLOOKUP(B4941,[0]!all_data,25)</f>
        <v>0</v>
      </c>
    </row>
    <row r="4955" spans="1:3" x14ac:dyDescent="0.3">
      <c r="A4955" t="s">
        <v>125</v>
      </c>
      <c r="C4955">
        <f>VLOOKUP(B4941,[0]!all_data,19)</f>
        <v>0</v>
      </c>
    </row>
    <row r="4956" spans="1:3" x14ac:dyDescent="0.3">
      <c r="A4956" t="s">
        <v>108</v>
      </c>
      <c r="C4956">
        <f>VLOOKUP(B4941,[0]!all_data,26)</f>
        <v>0</v>
      </c>
    </row>
    <row r="4957" spans="1:3" x14ac:dyDescent="0.3">
      <c r="A4957" t="s">
        <v>109</v>
      </c>
      <c r="C4957">
        <f>VLOOKUP(B4941,[0]!all_data,27)</f>
        <v>0</v>
      </c>
    </row>
    <row r="4958" spans="1:3" x14ac:dyDescent="0.3">
      <c r="A4958" t="s">
        <v>11</v>
      </c>
      <c r="C4958">
        <f>VLOOKUP(B4941,[0]!all_data,28)</f>
        <v>0</v>
      </c>
    </row>
    <row r="4959" spans="1:3" x14ac:dyDescent="0.3">
      <c r="A4959" t="s">
        <v>54</v>
      </c>
      <c r="C4959">
        <f>VLOOKUP(B4941,[0]!all_data,29)</f>
        <v>0</v>
      </c>
    </row>
    <row r="4960" spans="1:3" x14ac:dyDescent="0.3">
      <c r="A4960" t="s">
        <v>55</v>
      </c>
      <c r="C4960">
        <f>VLOOKUP(B4941,[0]!all_data,30)</f>
        <v>0</v>
      </c>
    </row>
    <row r="4961" spans="1:3" x14ac:dyDescent="0.3">
      <c r="A4961" t="s">
        <v>67</v>
      </c>
      <c r="C4961">
        <f>VLOOKUP(B4941,[0]!all_data,33)</f>
        <v>0</v>
      </c>
    </row>
    <row r="4962" spans="1:3" x14ac:dyDescent="0.3">
      <c r="A4962" t="s">
        <v>16</v>
      </c>
      <c r="C4962">
        <f>VLOOKUP(B4941,[0]!all_data,37)</f>
        <v>0</v>
      </c>
    </row>
    <row r="4963" spans="1:3" x14ac:dyDescent="0.3">
      <c r="A4963" t="s">
        <v>17</v>
      </c>
      <c r="C4963">
        <f>VLOOKUP(B4941,[0]!all_data,38)</f>
        <v>0</v>
      </c>
    </row>
    <row r="4964" spans="1:3" x14ac:dyDescent="0.3">
      <c r="A4964" t="s">
        <v>18</v>
      </c>
      <c r="C4964">
        <f>VLOOKUP(B4941,[0]!all_data,39)</f>
        <v>0</v>
      </c>
    </row>
    <row r="4965" spans="1:3" x14ac:dyDescent="0.3">
      <c r="A4965" t="s">
        <v>21</v>
      </c>
      <c r="B4965">
        <f>B4941+1</f>
        <v>207</v>
      </c>
      <c r="C4965" t="str">
        <f>CONCATENATE(VLOOKUP(B4965,[0]!all_data,2),"_",VLOOKUP(B4965,[0]!all_data,3),"_",VLOOKUP(B4965,[0]!all_data,4))</f>
        <v>0_0_0</v>
      </c>
    </row>
    <row r="4966" spans="1:3" x14ac:dyDescent="0.3">
      <c r="A4966" t="s">
        <v>22</v>
      </c>
    </row>
    <row r="4967" spans="1:3" x14ac:dyDescent="0.3">
      <c r="A4967" t="s">
        <v>0</v>
      </c>
      <c r="C4967">
        <f>VLOOKUP(B4965,[0]!all_data,13)</f>
        <v>7</v>
      </c>
    </row>
    <row r="4968" spans="1:3" x14ac:dyDescent="0.3">
      <c r="A4968" t="s">
        <v>57</v>
      </c>
      <c r="C4968">
        <f>VLOOKUP(B4965,[0]!all_data,14)</f>
        <v>10</v>
      </c>
    </row>
    <row r="4969" spans="1:3" x14ac:dyDescent="0.3">
      <c r="A4969" t="s">
        <v>2</v>
      </c>
      <c r="C4969">
        <f>VLOOKUP(B4965,[0]!all_data,15)</f>
        <v>0</v>
      </c>
    </row>
    <row r="4970" spans="1:3" x14ac:dyDescent="0.3">
      <c r="A4970" t="s">
        <v>3</v>
      </c>
      <c r="C4970">
        <f>VLOOKUP(B4965,[0]!all_data,16)</f>
        <v>0</v>
      </c>
    </row>
    <row r="4971" spans="1:3" x14ac:dyDescent="0.3">
      <c r="A4971" t="s">
        <v>4</v>
      </c>
      <c r="C4971">
        <f>VLOOKUP(B4965,[0]!all_data,17)</f>
        <v>0</v>
      </c>
    </row>
    <row r="4972" spans="1:3" x14ac:dyDescent="0.3">
      <c r="A4972" t="s">
        <v>5</v>
      </c>
      <c r="C4972">
        <f>VLOOKUP(B4965,[0]!all_data,18)</f>
        <v>0</v>
      </c>
    </row>
    <row r="4973" spans="1:3" x14ac:dyDescent="0.3">
      <c r="A4973" t="s">
        <v>7</v>
      </c>
      <c r="C4973">
        <f>VLOOKUP(B4965,[0]!all_data,20)</f>
        <v>0</v>
      </c>
    </row>
    <row r="4974" spans="1:3" x14ac:dyDescent="0.3">
      <c r="A4974" t="s">
        <v>73</v>
      </c>
      <c r="C4974">
        <f>VLOOKUP(B4965,[0]!all_data,21)</f>
        <v>0</v>
      </c>
    </row>
    <row r="4975" spans="1:3" x14ac:dyDescent="0.3">
      <c r="A4975" t="s">
        <v>77</v>
      </c>
      <c r="C4975">
        <f>VLOOKUP(B4965,[0]!all_data,41)</f>
        <v>0</v>
      </c>
    </row>
    <row r="4976" spans="1:3" x14ac:dyDescent="0.3">
      <c r="A4976" t="s">
        <v>24</v>
      </c>
      <c r="C4976">
        <f>VLOOKUP(B4965,[0]!all_data,23)</f>
        <v>0</v>
      </c>
    </row>
    <row r="4977" spans="1:3" x14ac:dyDescent="0.3">
      <c r="A4977" t="s">
        <v>25</v>
      </c>
      <c r="C4977">
        <f>VLOOKUP(B4965,[0]!all_data,24)</f>
        <v>0</v>
      </c>
    </row>
    <row r="4978" spans="1:3" x14ac:dyDescent="0.3">
      <c r="A4978" t="s">
        <v>23</v>
      </c>
      <c r="C4978">
        <f>VLOOKUP(B4965,[0]!all_data,25)</f>
        <v>0</v>
      </c>
    </row>
    <row r="4979" spans="1:3" x14ac:dyDescent="0.3">
      <c r="A4979" t="s">
        <v>125</v>
      </c>
      <c r="C4979">
        <f>VLOOKUP(B4965,[0]!all_data,19)</f>
        <v>0</v>
      </c>
    </row>
    <row r="4980" spans="1:3" x14ac:dyDescent="0.3">
      <c r="A4980" t="s">
        <v>108</v>
      </c>
      <c r="C4980">
        <f>VLOOKUP(B4965,[0]!all_data,26)</f>
        <v>0</v>
      </c>
    </row>
    <row r="4981" spans="1:3" x14ac:dyDescent="0.3">
      <c r="A4981" t="s">
        <v>109</v>
      </c>
      <c r="C4981">
        <f>VLOOKUP(B4965,[0]!all_data,27)</f>
        <v>0</v>
      </c>
    </row>
    <row r="4982" spans="1:3" x14ac:dyDescent="0.3">
      <c r="A4982" t="s">
        <v>11</v>
      </c>
      <c r="C4982">
        <f>VLOOKUP(B4965,[0]!all_data,28)</f>
        <v>0</v>
      </c>
    </row>
    <row r="4983" spans="1:3" x14ac:dyDescent="0.3">
      <c r="A4983" t="s">
        <v>54</v>
      </c>
      <c r="C4983">
        <f>VLOOKUP(B4965,[0]!all_data,29)</f>
        <v>0</v>
      </c>
    </row>
    <row r="4984" spans="1:3" x14ac:dyDescent="0.3">
      <c r="A4984" t="s">
        <v>55</v>
      </c>
      <c r="C4984">
        <f>VLOOKUP(B4965,[0]!all_data,30)</f>
        <v>0</v>
      </c>
    </row>
    <row r="4985" spans="1:3" x14ac:dyDescent="0.3">
      <c r="A4985" t="s">
        <v>67</v>
      </c>
      <c r="C4985">
        <f>VLOOKUP(B4965,[0]!all_data,33)</f>
        <v>0</v>
      </c>
    </row>
    <row r="4986" spans="1:3" x14ac:dyDescent="0.3">
      <c r="A4986" t="s">
        <v>16</v>
      </c>
      <c r="C4986">
        <f>VLOOKUP(B4965,[0]!all_data,37)</f>
        <v>0</v>
      </c>
    </row>
    <row r="4987" spans="1:3" x14ac:dyDescent="0.3">
      <c r="A4987" t="s">
        <v>17</v>
      </c>
      <c r="C4987">
        <f>VLOOKUP(B4965,[0]!all_data,38)</f>
        <v>0</v>
      </c>
    </row>
    <row r="4988" spans="1:3" x14ac:dyDescent="0.3">
      <c r="A4988" t="s">
        <v>18</v>
      </c>
      <c r="C4988">
        <f>VLOOKUP(B4965,[0]!all_data,39)</f>
        <v>0</v>
      </c>
    </row>
    <row r="4989" spans="1:3" x14ac:dyDescent="0.3">
      <c r="A4989" t="s">
        <v>21</v>
      </c>
      <c r="B4989">
        <f>B4965+1</f>
        <v>208</v>
      </c>
      <c r="C4989" t="str">
        <f>CONCATENATE(VLOOKUP(B4989,[0]!all_data,2),"_",VLOOKUP(B4989,[0]!all_data,3),"_",VLOOKUP(B4989,[0]!all_data,4))</f>
        <v>0_0_0</v>
      </c>
    </row>
    <row r="4990" spans="1:3" x14ac:dyDescent="0.3">
      <c r="A4990" t="s">
        <v>22</v>
      </c>
    </row>
    <row r="4991" spans="1:3" x14ac:dyDescent="0.3">
      <c r="A4991" t="s">
        <v>0</v>
      </c>
      <c r="C4991">
        <f>VLOOKUP(B4989,[0]!all_data,13)</f>
        <v>7</v>
      </c>
    </row>
    <row r="4992" spans="1:3" x14ac:dyDescent="0.3">
      <c r="A4992" t="s">
        <v>57</v>
      </c>
      <c r="C4992">
        <f>VLOOKUP(B4989,[0]!all_data,14)</f>
        <v>10</v>
      </c>
    </row>
    <row r="4993" spans="1:3" x14ac:dyDescent="0.3">
      <c r="A4993" t="s">
        <v>2</v>
      </c>
      <c r="C4993">
        <f>VLOOKUP(B4989,[0]!all_data,15)</f>
        <v>0</v>
      </c>
    </row>
    <row r="4994" spans="1:3" x14ac:dyDescent="0.3">
      <c r="A4994" t="s">
        <v>3</v>
      </c>
      <c r="C4994">
        <f>VLOOKUP(B4989,[0]!all_data,16)</f>
        <v>0</v>
      </c>
    </row>
    <row r="4995" spans="1:3" x14ac:dyDescent="0.3">
      <c r="A4995" t="s">
        <v>4</v>
      </c>
      <c r="C4995">
        <f>VLOOKUP(B4989,[0]!all_data,17)</f>
        <v>0</v>
      </c>
    </row>
    <row r="4996" spans="1:3" x14ac:dyDescent="0.3">
      <c r="A4996" t="s">
        <v>5</v>
      </c>
      <c r="C4996">
        <f>VLOOKUP(B4989,[0]!all_data,18)</f>
        <v>0</v>
      </c>
    </row>
    <row r="4997" spans="1:3" x14ac:dyDescent="0.3">
      <c r="A4997" t="s">
        <v>7</v>
      </c>
      <c r="C4997">
        <f>VLOOKUP(B4989,[0]!all_data,20)</f>
        <v>0</v>
      </c>
    </row>
    <row r="4998" spans="1:3" x14ac:dyDescent="0.3">
      <c r="A4998" t="s">
        <v>73</v>
      </c>
      <c r="C4998">
        <f>VLOOKUP(B4989,[0]!all_data,21)</f>
        <v>0</v>
      </c>
    </row>
    <row r="4999" spans="1:3" x14ac:dyDescent="0.3">
      <c r="A4999" t="s">
        <v>77</v>
      </c>
      <c r="C4999">
        <f>VLOOKUP(B4989,[0]!all_data,41)</f>
        <v>0</v>
      </c>
    </row>
    <row r="5000" spans="1:3" x14ac:dyDescent="0.3">
      <c r="A5000" t="s">
        <v>24</v>
      </c>
      <c r="C5000">
        <f>VLOOKUP(B4989,[0]!all_data,23)</f>
        <v>0</v>
      </c>
    </row>
    <row r="5001" spans="1:3" x14ac:dyDescent="0.3">
      <c r="A5001" t="s">
        <v>25</v>
      </c>
      <c r="C5001">
        <f>VLOOKUP(B4989,[0]!all_data,24)</f>
        <v>0</v>
      </c>
    </row>
    <row r="5002" spans="1:3" x14ac:dyDescent="0.3">
      <c r="A5002" t="s">
        <v>23</v>
      </c>
      <c r="C5002">
        <f>VLOOKUP(B4989,[0]!all_data,25)</f>
        <v>0</v>
      </c>
    </row>
    <row r="5003" spans="1:3" x14ac:dyDescent="0.3">
      <c r="A5003" t="s">
        <v>125</v>
      </c>
      <c r="C5003">
        <f>VLOOKUP(B4989,[0]!all_data,19)</f>
        <v>0</v>
      </c>
    </row>
    <row r="5004" spans="1:3" x14ac:dyDescent="0.3">
      <c r="A5004" t="s">
        <v>108</v>
      </c>
      <c r="C5004">
        <f>VLOOKUP(B4989,[0]!all_data,26)</f>
        <v>0</v>
      </c>
    </row>
    <row r="5005" spans="1:3" x14ac:dyDescent="0.3">
      <c r="A5005" t="s">
        <v>109</v>
      </c>
      <c r="C5005">
        <f>VLOOKUP(B4989,[0]!all_data,27)</f>
        <v>0</v>
      </c>
    </row>
    <row r="5006" spans="1:3" x14ac:dyDescent="0.3">
      <c r="A5006" t="s">
        <v>11</v>
      </c>
      <c r="C5006">
        <f>VLOOKUP(B4989,[0]!all_data,28)</f>
        <v>0</v>
      </c>
    </row>
    <row r="5007" spans="1:3" x14ac:dyDescent="0.3">
      <c r="A5007" t="s">
        <v>54</v>
      </c>
      <c r="C5007">
        <f>VLOOKUP(B4989,[0]!all_data,29)</f>
        <v>0</v>
      </c>
    </row>
    <row r="5008" spans="1:3" x14ac:dyDescent="0.3">
      <c r="A5008" t="s">
        <v>55</v>
      </c>
      <c r="C5008">
        <f>VLOOKUP(B4989,[0]!all_data,30)</f>
        <v>0</v>
      </c>
    </row>
    <row r="5009" spans="1:3" x14ac:dyDescent="0.3">
      <c r="A5009" t="s">
        <v>67</v>
      </c>
      <c r="C5009">
        <f>VLOOKUP(B4989,[0]!all_data,33)</f>
        <v>0</v>
      </c>
    </row>
    <row r="5010" spans="1:3" x14ac:dyDescent="0.3">
      <c r="A5010" t="s">
        <v>16</v>
      </c>
      <c r="C5010">
        <f>VLOOKUP(B4989,[0]!all_data,37)</f>
        <v>0</v>
      </c>
    </row>
    <row r="5011" spans="1:3" x14ac:dyDescent="0.3">
      <c r="A5011" t="s">
        <v>17</v>
      </c>
      <c r="C5011">
        <f>VLOOKUP(B4989,[0]!all_data,38)</f>
        <v>0</v>
      </c>
    </row>
    <row r="5012" spans="1:3" x14ac:dyDescent="0.3">
      <c r="A5012" t="s">
        <v>18</v>
      </c>
      <c r="C5012">
        <f>VLOOKUP(B4989,[0]!all_data,39)</f>
        <v>0</v>
      </c>
    </row>
    <row r="5013" spans="1:3" x14ac:dyDescent="0.3">
      <c r="A5013" t="s">
        <v>21</v>
      </c>
      <c r="B5013">
        <f>B4989+1</f>
        <v>209</v>
      </c>
      <c r="C5013" t="str">
        <f>CONCATENATE(VLOOKUP(B5013,[0]!all_data,2),"_",VLOOKUP(B5013,[0]!all_data,3),"_",VLOOKUP(B5013,[0]!all_data,4))</f>
        <v>0_0_0</v>
      </c>
    </row>
    <row r="5014" spans="1:3" x14ac:dyDescent="0.3">
      <c r="A5014" t="s">
        <v>22</v>
      </c>
    </row>
    <row r="5015" spans="1:3" x14ac:dyDescent="0.3">
      <c r="A5015" t="s">
        <v>0</v>
      </c>
      <c r="C5015">
        <f>VLOOKUP(B5013,[0]!all_data,13)</f>
        <v>7</v>
      </c>
    </row>
    <row r="5016" spans="1:3" x14ac:dyDescent="0.3">
      <c r="A5016" t="s">
        <v>57</v>
      </c>
      <c r="C5016">
        <f>VLOOKUP(B5013,[0]!all_data,14)</f>
        <v>10</v>
      </c>
    </row>
    <row r="5017" spans="1:3" x14ac:dyDescent="0.3">
      <c r="A5017" t="s">
        <v>2</v>
      </c>
      <c r="C5017">
        <f>VLOOKUP(B5013,[0]!all_data,15)</f>
        <v>0</v>
      </c>
    </row>
    <row r="5018" spans="1:3" x14ac:dyDescent="0.3">
      <c r="A5018" t="s">
        <v>3</v>
      </c>
      <c r="C5018">
        <f>VLOOKUP(B5013,[0]!all_data,16)</f>
        <v>0</v>
      </c>
    </row>
    <row r="5019" spans="1:3" x14ac:dyDescent="0.3">
      <c r="A5019" t="s">
        <v>4</v>
      </c>
      <c r="C5019">
        <f>VLOOKUP(B5013,[0]!all_data,17)</f>
        <v>0</v>
      </c>
    </row>
    <row r="5020" spans="1:3" x14ac:dyDescent="0.3">
      <c r="A5020" t="s">
        <v>5</v>
      </c>
      <c r="C5020">
        <f>VLOOKUP(B5013,[0]!all_data,18)</f>
        <v>0</v>
      </c>
    </row>
    <row r="5021" spans="1:3" x14ac:dyDescent="0.3">
      <c r="A5021" t="s">
        <v>7</v>
      </c>
      <c r="C5021">
        <f>VLOOKUP(B5013,[0]!all_data,20)</f>
        <v>0</v>
      </c>
    </row>
    <row r="5022" spans="1:3" x14ac:dyDescent="0.3">
      <c r="A5022" t="s">
        <v>73</v>
      </c>
      <c r="C5022">
        <f>VLOOKUP(B5013,[0]!all_data,21)</f>
        <v>0</v>
      </c>
    </row>
    <row r="5023" spans="1:3" x14ac:dyDescent="0.3">
      <c r="A5023" t="s">
        <v>77</v>
      </c>
      <c r="C5023">
        <f>VLOOKUP(B5013,[0]!all_data,41)</f>
        <v>0</v>
      </c>
    </row>
    <row r="5024" spans="1:3" x14ac:dyDescent="0.3">
      <c r="A5024" t="s">
        <v>24</v>
      </c>
      <c r="C5024">
        <f>VLOOKUP(B5013,[0]!all_data,23)</f>
        <v>0</v>
      </c>
    </row>
    <row r="5025" spans="1:3" x14ac:dyDescent="0.3">
      <c r="A5025" t="s">
        <v>25</v>
      </c>
      <c r="C5025">
        <f>VLOOKUP(B5013,[0]!all_data,24)</f>
        <v>0</v>
      </c>
    </row>
    <row r="5026" spans="1:3" x14ac:dyDescent="0.3">
      <c r="A5026" t="s">
        <v>23</v>
      </c>
      <c r="C5026">
        <f>VLOOKUP(B5013,[0]!all_data,25)</f>
        <v>0</v>
      </c>
    </row>
    <row r="5027" spans="1:3" x14ac:dyDescent="0.3">
      <c r="A5027" t="s">
        <v>125</v>
      </c>
      <c r="C5027">
        <f>VLOOKUP(B5013,[0]!all_data,19)</f>
        <v>0</v>
      </c>
    </row>
    <row r="5028" spans="1:3" x14ac:dyDescent="0.3">
      <c r="A5028" t="s">
        <v>108</v>
      </c>
      <c r="C5028">
        <f>VLOOKUP(B5013,[0]!all_data,26)</f>
        <v>0</v>
      </c>
    </row>
    <row r="5029" spans="1:3" x14ac:dyDescent="0.3">
      <c r="A5029" t="s">
        <v>109</v>
      </c>
      <c r="C5029">
        <f>VLOOKUP(B5013,[0]!all_data,27)</f>
        <v>0</v>
      </c>
    </row>
    <row r="5030" spans="1:3" x14ac:dyDescent="0.3">
      <c r="A5030" t="s">
        <v>11</v>
      </c>
      <c r="C5030">
        <f>VLOOKUP(B5013,[0]!all_data,28)</f>
        <v>0</v>
      </c>
    </row>
    <row r="5031" spans="1:3" x14ac:dyDescent="0.3">
      <c r="A5031" t="s">
        <v>54</v>
      </c>
      <c r="C5031">
        <f>VLOOKUP(B5013,[0]!all_data,29)</f>
        <v>0</v>
      </c>
    </row>
    <row r="5032" spans="1:3" x14ac:dyDescent="0.3">
      <c r="A5032" t="s">
        <v>55</v>
      </c>
      <c r="C5032">
        <f>VLOOKUP(B5013,[0]!all_data,30)</f>
        <v>0</v>
      </c>
    </row>
    <row r="5033" spans="1:3" x14ac:dyDescent="0.3">
      <c r="A5033" t="s">
        <v>67</v>
      </c>
      <c r="C5033">
        <f>VLOOKUP(B5013,[0]!all_data,33)</f>
        <v>0</v>
      </c>
    </row>
    <row r="5034" spans="1:3" x14ac:dyDescent="0.3">
      <c r="A5034" t="s">
        <v>16</v>
      </c>
      <c r="C5034">
        <f>VLOOKUP(B5013,[0]!all_data,37)</f>
        <v>0</v>
      </c>
    </row>
    <row r="5035" spans="1:3" x14ac:dyDescent="0.3">
      <c r="A5035" t="s">
        <v>17</v>
      </c>
      <c r="C5035">
        <f>VLOOKUP(B5013,[0]!all_data,38)</f>
        <v>0</v>
      </c>
    </row>
    <row r="5036" spans="1:3" x14ac:dyDescent="0.3">
      <c r="A5036" t="s">
        <v>18</v>
      </c>
      <c r="C5036">
        <f>VLOOKUP(B5013,[0]!all_data,39)</f>
        <v>0</v>
      </c>
    </row>
    <row r="5037" spans="1:3" x14ac:dyDescent="0.3">
      <c r="A5037" t="s">
        <v>21</v>
      </c>
      <c r="B5037">
        <f>B5013+1</f>
        <v>210</v>
      </c>
      <c r="C5037" t="str">
        <f>CONCATENATE(VLOOKUP(B5037,[0]!all_data,2),"_",VLOOKUP(B5037,[0]!all_data,3),"_",VLOOKUP(B5037,[0]!all_data,4))</f>
        <v>0_0_0</v>
      </c>
    </row>
    <row r="5038" spans="1:3" x14ac:dyDescent="0.3">
      <c r="A5038" t="s">
        <v>22</v>
      </c>
    </row>
    <row r="5039" spans="1:3" x14ac:dyDescent="0.3">
      <c r="A5039" t="s">
        <v>0</v>
      </c>
      <c r="C5039">
        <f>VLOOKUP(B5037,[0]!all_data,13)</f>
        <v>7</v>
      </c>
    </row>
    <row r="5040" spans="1:3" x14ac:dyDescent="0.3">
      <c r="A5040" t="s">
        <v>57</v>
      </c>
      <c r="C5040">
        <f>VLOOKUP(B5037,[0]!all_data,14)</f>
        <v>10</v>
      </c>
    </row>
    <row r="5041" spans="1:3" x14ac:dyDescent="0.3">
      <c r="A5041" t="s">
        <v>2</v>
      </c>
      <c r="C5041">
        <f>VLOOKUP(B5037,[0]!all_data,15)</f>
        <v>0</v>
      </c>
    </row>
    <row r="5042" spans="1:3" x14ac:dyDescent="0.3">
      <c r="A5042" t="s">
        <v>3</v>
      </c>
      <c r="C5042">
        <f>VLOOKUP(B5037,[0]!all_data,16)</f>
        <v>0</v>
      </c>
    </row>
    <row r="5043" spans="1:3" x14ac:dyDescent="0.3">
      <c r="A5043" t="s">
        <v>4</v>
      </c>
      <c r="C5043">
        <f>VLOOKUP(B5037,[0]!all_data,17)</f>
        <v>0</v>
      </c>
    </row>
    <row r="5044" spans="1:3" x14ac:dyDescent="0.3">
      <c r="A5044" t="s">
        <v>5</v>
      </c>
      <c r="C5044">
        <f>VLOOKUP(B5037,[0]!all_data,18)</f>
        <v>0</v>
      </c>
    </row>
    <row r="5045" spans="1:3" x14ac:dyDescent="0.3">
      <c r="A5045" t="s">
        <v>7</v>
      </c>
      <c r="C5045">
        <f>VLOOKUP(B5037,[0]!all_data,20)</f>
        <v>0</v>
      </c>
    </row>
    <row r="5046" spans="1:3" x14ac:dyDescent="0.3">
      <c r="A5046" t="s">
        <v>73</v>
      </c>
      <c r="C5046">
        <f>VLOOKUP(B5037,[0]!all_data,21)</f>
        <v>0</v>
      </c>
    </row>
    <row r="5047" spans="1:3" x14ac:dyDescent="0.3">
      <c r="A5047" t="s">
        <v>77</v>
      </c>
      <c r="C5047">
        <f>VLOOKUP(B5037,[0]!all_data,41)</f>
        <v>0</v>
      </c>
    </row>
    <row r="5048" spans="1:3" x14ac:dyDescent="0.3">
      <c r="A5048" t="s">
        <v>24</v>
      </c>
      <c r="C5048">
        <f>VLOOKUP(B5037,[0]!all_data,23)</f>
        <v>0</v>
      </c>
    </row>
    <row r="5049" spans="1:3" x14ac:dyDescent="0.3">
      <c r="A5049" t="s">
        <v>25</v>
      </c>
      <c r="C5049">
        <f>VLOOKUP(B5037,[0]!all_data,24)</f>
        <v>0</v>
      </c>
    </row>
    <row r="5050" spans="1:3" x14ac:dyDescent="0.3">
      <c r="A5050" t="s">
        <v>23</v>
      </c>
      <c r="C5050">
        <f>VLOOKUP(B5037,[0]!all_data,25)</f>
        <v>0</v>
      </c>
    </row>
    <row r="5051" spans="1:3" x14ac:dyDescent="0.3">
      <c r="A5051" t="s">
        <v>125</v>
      </c>
      <c r="C5051">
        <f>VLOOKUP(B5037,[0]!all_data,19)</f>
        <v>0</v>
      </c>
    </row>
    <row r="5052" spans="1:3" x14ac:dyDescent="0.3">
      <c r="A5052" t="s">
        <v>108</v>
      </c>
      <c r="C5052">
        <f>VLOOKUP(B5037,[0]!all_data,26)</f>
        <v>0</v>
      </c>
    </row>
    <row r="5053" spans="1:3" x14ac:dyDescent="0.3">
      <c r="A5053" t="s">
        <v>109</v>
      </c>
      <c r="C5053">
        <f>VLOOKUP(B5037,[0]!all_data,27)</f>
        <v>0</v>
      </c>
    </row>
    <row r="5054" spans="1:3" x14ac:dyDescent="0.3">
      <c r="A5054" t="s">
        <v>11</v>
      </c>
      <c r="C5054">
        <f>VLOOKUP(B5037,[0]!all_data,28)</f>
        <v>0</v>
      </c>
    </row>
    <row r="5055" spans="1:3" x14ac:dyDescent="0.3">
      <c r="A5055" t="s">
        <v>54</v>
      </c>
      <c r="C5055">
        <f>VLOOKUP(B5037,[0]!all_data,29)</f>
        <v>0</v>
      </c>
    </row>
    <row r="5056" spans="1:3" x14ac:dyDescent="0.3">
      <c r="A5056" t="s">
        <v>55</v>
      </c>
      <c r="C5056">
        <f>VLOOKUP(B5037,[0]!all_data,30)</f>
        <v>0</v>
      </c>
    </row>
    <row r="5057" spans="1:3" x14ac:dyDescent="0.3">
      <c r="A5057" t="s">
        <v>67</v>
      </c>
      <c r="C5057">
        <f>VLOOKUP(B5037,[0]!all_data,33)</f>
        <v>0</v>
      </c>
    </row>
    <row r="5058" spans="1:3" x14ac:dyDescent="0.3">
      <c r="A5058" t="s">
        <v>16</v>
      </c>
      <c r="C5058">
        <f>VLOOKUP(B5037,[0]!all_data,37)</f>
        <v>0</v>
      </c>
    </row>
    <row r="5059" spans="1:3" x14ac:dyDescent="0.3">
      <c r="A5059" t="s">
        <v>17</v>
      </c>
      <c r="C5059">
        <f>VLOOKUP(B5037,[0]!all_data,38)</f>
        <v>0</v>
      </c>
    </row>
    <row r="5060" spans="1:3" x14ac:dyDescent="0.3">
      <c r="A5060" t="s">
        <v>18</v>
      </c>
      <c r="C5060">
        <f>VLOOKUP(B5037,[0]!all_data,39)</f>
        <v>0</v>
      </c>
    </row>
    <row r="5061" spans="1:3" x14ac:dyDescent="0.3">
      <c r="A5061" t="s">
        <v>21</v>
      </c>
      <c r="B5061">
        <f>B5037+1</f>
        <v>211</v>
      </c>
      <c r="C5061" t="str">
        <f>CONCATENATE(VLOOKUP(B5061,[0]!all_data,2),"_",VLOOKUP(B5061,[0]!all_data,3),"_",VLOOKUP(B5061,[0]!all_data,4))</f>
        <v>0_0_0</v>
      </c>
    </row>
    <row r="5062" spans="1:3" x14ac:dyDescent="0.3">
      <c r="A5062" t="s">
        <v>22</v>
      </c>
    </row>
    <row r="5063" spans="1:3" x14ac:dyDescent="0.3">
      <c r="A5063" t="s">
        <v>0</v>
      </c>
      <c r="C5063">
        <f>VLOOKUP(B5061,[0]!all_data,13)</f>
        <v>7</v>
      </c>
    </row>
    <row r="5064" spans="1:3" x14ac:dyDescent="0.3">
      <c r="A5064" t="s">
        <v>57</v>
      </c>
      <c r="C5064">
        <f>VLOOKUP(B5061,[0]!all_data,14)</f>
        <v>10</v>
      </c>
    </row>
    <row r="5065" spans="1:3" x14ac:dyDescent="0.3">
      <c r="A5065" t="s">
        <v>2</v>
      </c>
      <c r="C5065">
        <f>VLOOKUP(B5061,[0]!all_data,15)</f>
        <v>0</v>
      </c>
    </row>
    <row r="5066" spans="1:3" x14ac:dyDescent="0.3">
      <c r="A5066" t="s">
        <v>3</v>
      </c>
      <c r="C5066">
        <f>VLOOKUP(B5061,[0]!all_data,16)</f>
        <v>0</v>
      </c>
    </row>
    <row r="5067" spans="1:3" x14ac:dyDescent="0.3">
      <c r="A5067" t="s">
        <v>4</v>
      </c>
      <c r="C5067">
        <f>VLOOKUP(B5061,[0]!all_data,17)</f>
        <v>0</v>
      </c>
    </row>
    <row r="5068" spans="1:3" x14ac:dyDescent="0.3">
      <c r="A5068" t="s">
        <v>5</v>
      </c>
      <c r="C5068">
        <f>VLOOKUP(B5061,[0]!all_data,18)</f>
        <v>0</v>
      </c>
    </row>
    <row r="5069" spans="1:3" x14ac:dyDescent="0.3">
      <c r="A5069" t="s">
        <v>7</v>
      </c>
      <c r="C5069">
        <f>VLOOKUP(B5061,[0]!all_data,20)</f>
        <v>0</v>
      </c>
    </row>
    <row r="5070" spans="1:3" x14ac:dyDescent="0.3">
      <c r="A5070" t="s">
        <v>73</v>
      </c>
      <c r="C5070">
        <f>VLOOKUP(B5061,[0]!all_data,21)</f>
        <v>0</v>
      </c>
    </row>
    <row r="5071" spans="1:3" x14ac:dyDescent="0.3">
      <c r="A5071" t="s">
        <v>77</v>
      </c>
      <c r="C5071">
        <f>VLOOKUP(B5061,[0]!all_data,41)</f>
        <v>0</v>
      </c>
    </row>
    <row r="5072" spans="1:3" x14ac:dyDescent="0.3">
      <c r="A5072" t="s">
        <v>24</v>
      </c>
      <c r="C5072">
        <f>VLOOKUP(B5061,[0]!all_data,23)</f>
        <v>0</v>
      </c>
    </row>
    <row r="5073" spans="1:3" x14ac:dyDescent="0.3">
      <c r="A5073" t="s">
        <v>25</v>
      </c>
      <c r="C5073">
        <f>VLOOKUP(B5061,[0]!all_data,24)</f>
        <v>0</v>
      </c>
    </row>
    <row r="5074" spans="1:3" x14ac:dyDescent="0.3">
      <c r="A5074" t="s">
        <v>23</v>
      </c>
      <c r="C5074">
        <f>VLOOKUP(B5061,[0]!all_data,25)</f>
        <v>0</v>
      </c>
    </row>
    <row r="5075" spans="1:3" x14ac:dyDescent="0.3">
      <c r="A5075" t="s">
        <v>125</v>
      </c>
      <c r="C5075">
        <f>VLOOKUP(B5061,[0]!all_data,19)</f>
        <v>0</v>
      </c>
    </row>
    <row r="5076" spans="1:3" x14ac:dyDescent="0.3">
      <c r="A5076" t="s">
        <v>108</v>
      </c>
      <c r="C5076">
        <f>VLOOKUP(B5061,[0]!all_data,26)</f>
        <v>0</v>
      </c>
    </row>
    <row r="5077" spans="1:3" x14ac:dyDescent="0.3">
      <c r="A5077" t="s">
        <v>109</v>
      </c>
      <c r="C5077">
        <f>VLOOKUP(B5061,[0]!all_data,27)</f>
        <v>0</v>
      </c>
    </row>
    <row r="5078" spans="1:3" x14ac:dyDescent="0.3">
      <c r="A5078" t="s">
        <v>11</v>
      </c>
      <c r="C5078">
        <f>VLOOKUP(B5061,[0]!all_data,28)</f>
        <v>0</v>
      </c>
    </row>
    <row r="5079" spans="1:3" x14ac:dyDescent="0.3">
      <c r="A5079" t="s">
        <v>54</v>
      </c>
      <c r="C5079">
        <f>VLOOKUP(B5061,[0]!all_data,29)</f>
        <v>0</v>
      </c>
    </row>
    <row r="5080" spans="1:3" x14ac:dyDescent="0.3">
      <c r="A5080" t="s">
        <v>55</v>
      </c>
      <c r="C5080">
        <f>VLOOKUP(B5061,[0]!all_data,30)</f>
        <v>0</v>
      </c>
    </row>
    <row r="5081" spans="1:3" x14ac:dyDescent="0.3">
      <c r="A5081" t="s">
        <v>67</v>
      </c>
      <c r="C5081">
        <f>VLOOKUP(B5061,[0]!all_data,33)</f>
        <v>0</v>
      </c>
    </row>
    <row r="5082" spans="1:3" x14ac:dyDescent="0.3">
      <c r="A5082" t="s">
        <v>16</v>
      </c>
      <c r="C5082">
        <f>VLOOKUP(B5061,[0]!all_data,37)</f>
        <v>0</v>
      </c>
    </row>
    <row r="5083" spans="1:3" x14ac:dyDescent="0.3">
      <c r="A5083" t="s">
        <v>17</v>
      </c>
      <c r="C5083">
        <f>VLOOKUP(B5061,[0]!all_data,38)</f>
        <v>0</v>
      </c>
    </row>
    <row r="5084" spans="1:3" x14ac:dyDescent="0.3">
      <c r="A5084" t="s">
        <v>18</v>
      </c>
      <c r="C5084">
        <f>VLOOKUP(B5061,[0]!all_data,39)</f>
        <v>0</v>
      </c>
    </row>
    <row r="5085" spans="1:3" x14ac:dyDescent="0.3">
      <c r="A5085" t="s">
        <v>21</v>
      </c>
      <c r="B5085">
        <f>B5061+1</f>
        <v>212</v>
      </c>
      <c r="C5085" t="str">
        <f>CONCATENATE(VLOOKUP(B5085,[0]!all_data,2),"_",VLOOKUP(B5085,[0]!all_data,3),"_",VLOOKUP(B5085,[0]!all_data,4))</f>
        <v>0_0_0</v>
      </c>
    </row>
    <row r="5086" spans="1:3" x14ac:dyDescent="0.3">
      <c r="A5086" t="s">
        <v>22</v>
      </c>
    </row>
    <row r="5087" spans="1:3" x14ac:dyDescent="0.3">
      <c r="A5087" t="s">
        <v>0</v>
      </c>
      <c r="C5087">
        <f>VLOOKUP(B5085,[0]!all_data,13)</f>
        <v>7</v>
      </c>
    </row>
    <row r="5088" spans="1:3" x14ac:dyDescent="0.3">
      <c r="A5088" t="s">
        <v>57</v>
      </c>
      <c r="C5088">
        <f>VLOOKUP(B5085,[0]!all_data,14)</f>
        <v>10</v>
      </c>
    </row>
    <row r="5089" spans="1:3" x14ac:dyDescent="0.3">
      <c r="A5089" t="s">
        <v>2</v>
      </c>
      <c r="C5089">
        <f>VLOOKUP(B5085,[0]!all_data,15)</f>
        <v>0</v>
      </c>
    </row>
    <row r="5090" spans="1:3" x14ac:dyDescent="0.3">
      <c r="A5090" t="s">
        <v>3</v>
      </c>
      <c r="C5090">
        <f>VLOOKUP(B5085,[0]!all_data,16)</f>
        <v>0</v>
      </c>
    </row>
    <row r="5091" spans="1:3" x14ac:dyDescent="0.3">
      <c r="A5091" t="s">
        <v>4</v>
      </c>
      <c r="C5091">
        <f>VLOOKUP(B5085,[0]!all_data,17)</f>
        <v>0</v>
      </c>
    </row>
    <row r="5092" spans="1:3" x14ac:dyDescent="0.3">
      <c r="A5092" t="s">
        <v>5</v>
      </c>
      <c r="C5092">
        <f>VLOOKUP(B5085,[0]!all_data,18)</f>
        <v>0</v>
      </c>
    </row>
    <row r="5093" spans="1:3" x14ac:dyDescent="0.3">
      <c r="A5093" t="s">
        <v>7</v>
      </c>
      <c r="C5093">
        <f>VLOOKUP(B5085,[0]!all_data,20)</f>
        <v>0</v>
      </c>
    </row>
    <row r="5094" spans="1:3" x14ac:dyDescent="0.3">
      <c r="A5094" t="s">
        <v>73</v>
      </c>
      <c r="C5094">
        <f>VLOOKUP(B5085,[0]!all_data,21)</f>
        <v>0</v>
      </c>
    </row>
    <row r="5095" spans="1:3" x14ac:dyDescent="0.3">
      <c r="A5095" t="s">
        <v>77</v>
      </c>
      <c r="C5095">
        <f>VLOOKUP(B5085,[0]!all_data,41)</f>
        <v>0</v>
      </c>
    </row>
    <row r="5096" spans="1:3" x14ac:dyDescent="0.3">
      <c r="A5096" t="s">
        <v>24</v>
      </c>
      <c r="C5096">
        <f>VLOOKUP(B5085,[0]!all_data,23)</f>
        <v>0</v>
      </c>
    </row>
    <row r="5097" spans="1:3" x14ac:dyDescent="0.3">
      <c r="A5097" t="s">
        <v>25</v>
      </c>
      <c r="C5097">
        <f>VLOOKUP(B5085,[0]!all_data,24)</f>
        <v>0</v>
      </c>
    </row>
    <row r="5098" spans="1:3" x14ac:dyDescent="0.3">
      <c r="A5098" t="s">
        <v>23</v>
      </c>
      <c r="C5098">
        <f>VLOOKUP(B5085,[0]!all_data,25)</f>
        <v>0</v>
      </c>
    </row>
    <row r="5099" spans="1:3" x14ac:dyDescent="0.3">
      <c r="A5099" t="s">
        <v>125</v>
      </c>
      <c r="C5099">
        <f>VLOOKUP(B5085,[0]!all_data,19)</f>
        <v>0</v>
      </c>
    </row>
    <row r="5100" spans="1:3" x14ac:dyDescent="0.3">
      <c r="A5100" t="s">
        <v>108</v>
      </c>
      <c r="C5100">
        <f>VLOOKUP(B5085,[0]!all_data,26)</f>
        <v>0</v>
      </c>
    </row>
    <row r="5101" spans="1:3" x14ac:dyDescent="0.3">
      <c r="A5101" t="s">
        <v>109</v>
      </c>
      <c r="C5101">
        <f>VLOOKUP(B5085,[0]!all_data,27)</f>
        <v>0</v>
      </c>
    </row>
    <row r="5102" spans="1:3" x14ac:dyDescent="0.3">
      <c r="A5102" t="s">
        <v>11</v>
      </c>
      <c r="C5102">
        <f>VLOOKUP(B5085,[0]!all_data,28)</f>
        <v>0</v>
      </c>
    </row>
    <row r="5103" spans="1:3" x14ac:dyDescent="0.3">
      <c r="A5103" t="s">
        <v>54</v>
      </c>
      <c r="C5103">
        <f>VLOOKUP(B5085,[0]!all_data,29)</f>
        <v>0</v>
      </c>
    </row>
    <row r="5104" spans="1:3" x14ac:dyDescent="0.3">
      <c r="A5104" t="s">
        <v>55</v>
      </c>
      <c r="C5104">
        <f>VLOOKUP(B5085,[0]!all_data,30)</f>
        <v>0</v>
      </c>
    </row>
    <row r="5105" spans="1:3" x14ac:dyDescent="0.3">
      <c r="A5105" t="s">
        <v>67</v>
      </c>
      <c r="C5105">
        <f>VLOOKUP(B5085,[0]!all_data,33)</f>
        <v>0</v>
      </c>
    </row>
    <row r="5106" spans="1:3" x14ac:dyDescent="0.3">
      <c r="A5106" t="s">
        <v>16</v>
      </c>
      <c r="C5106">
        <f>VLOOKUP(B5085,[0]!all_data,37)</f>
        <v>0</v>
      </c>
    </row>
    <row r="5107" spans="1:3" x14ac:dyDescent="0.3">
      <c r="A5107" t="s">
        <v>17</v>
      </c>
      <c r="C5107">
        <f>VLOOKUP(B5085,[0]!all_data,38)</f>
        <v>0</v>
      </c>
    </row>
    <row r="5108" spans="1:3" x14ac:dyDescent="0.3">
      <c r="A5108" t="s">
        <v>18</v>
      </c>
      <c r="C5108">
        <f>VLOOKUP(B5085,[0]!all_data,39)</f>
        <v>0</v>
      </c>
    </row>
    <row r="5109" spans="1:3" x14ac:dyDescent="0.3">
      <c r="A5109" t="s">
        <v>21</v>
      </c>
      <c r="B5109">
        <f>B5085+1</f>
        <v>213</v>
      </c>
      <c r="C5109" t="str">
        <f>CONCATENATE(VLOOKUP(B5109,[0]!all_data,2),"_",VLOOKUP(B5109,[0]!all_data,3),"_",VLOOKUP(B5109,[0]!all_data,4))</f>
        <v>0_0_0</v>
      </c>
    </row>
    <row r="5110" spans="1:3" x14ac:dyDescent="0.3">
      <c r="A5110" t="s">
        <v>22</v>
      </c>
    </row>
    <row r="5111" spans="1:3" x14ac:dyDescent="0.3">
      <c r="A5111" t="s">
        <v>0</v>
      </c>
      <c r="C5111">
        <f>VLOOKUP(B5109,[0]!all_data,13)</f>
        <v>7</v>
      </c>
    </row>
    <row r="5112" spans="1:3" x14ac:dyDescent="0.3">
      <c r="A5112" t="s">
        <v>57</v>
      </c>
      <c r="C5112">
        <f>VLOOKUP(B5109,[0]!all_data,14)</f>
        <v>10</v>
      </c>
    </row>
    <row r="5113" spans="1:3" x14ac:dyDescent="0.3">
      <c r="A5113" t="s">
        <v>2</v>
      </c>
      <c r="C5113">
        <f>VLOOKUP(B5109,[0]!all_data,15)</f>
        <v>0</v>
      </c>
    </row>
    <row r="5114" spans="1:3" x14ac:dyDescent="0.3">
      <c r="A5114" t="s">
        <v>3</v>
      </c>
      <c r="C5114">
        <f>VLOOKUP(B5109,[0]!all_data,16)</f>
        <v>0</v>
      </c>
    </row>
    <row r="5115" spans="1:3" x14ac:dyDescent="0.3">
      <c r="A5115" t="s">
        <v>4</v>
      </c>
      <c r="C5115">
        <f>VLOOKUP(B5109,[0]!all_data,17)</f>
        <v>0</v>
      </c>
    </row>
    <row r="5116" spans="1:3" x14ac:dyDescent="0.3">
      <c r="A5116" t="s">
        <v>5</v>
      </c>
      <c r="C5116">
        <f>VLOOKUP(B5109,[0]!all_data,18)</f>
        <v>0</v>
      </c>
    </row>
    <row r="5117" spans="1:3" x14ac:dyDescent="0.3">
      <c r="A5117" t="s">
        <v>7</v>
      </c>
      <c r="C5117">
        <f>VLOOKUP(B5109,[0]!all_data,20)</f>
        <v>0</v>
      </c>
    </row>
    <row r="5118" spans="1:3" x14ac:dyDescent="0.3">
      <c r="A5118" t="s">
        <v>73</v>
      </c>
      <c r="C5118">
        <f>VLOOKUP(B5109,[0]!all_data,21)</f>
        <v>0</v>
      </c>
    </row>
    <row r="5119" spans="1:3" x14ac:dyDescent="0.3">
      <c r="A5119" t="s">
        <v>77</v>
      </c>
      <c r="C5119">
        <f>VLOOKUP(B5109,[0]!all_data,41)</f>
        <v>0</v>
      </c>
    </row>
    <row r="5120" spans="1:3" x14ac:dyDescent="0.3">
      <c r="A5120" t="s">
        <v>24</v>
      </c>
      <c r="C5120">
        <f>VLOOKUP(B5109,[0]!all_data,23)</f>
        <v>0</v>
      </c>
    </row>
    <row r="5121" spans="1:3" x14ac:dyDescent="0.3">
      <c r="A5121" t="s">
        <v>25</v>
      </c>
      <c r="C5121">
        <f>VLOOKUP(B5109,[0]!all_data,24)</f>
        <v>0</v>
      </c>
    </row>
    <row r="5122" spans="1:3" x14ac:dyDescent="0.3">
      <c r="A5122" t="s">
        <v>23</v>
      </c>
      <c r="C5122">
        <f>VLOOKUP(B5109,[0]!all_data,25)</f>
        <v>0</v>
      </c>
    </row>
    <row r="5123" spans="1:3" x14ac:dyDescent="0.3">
      <c r="A5123" t="s">
        <v>125</v>
      </c>
      <c r="C5123">
        <f>VLOOKUP(B5109,[0]!all_data,19)</f>
        <v>0</v>
      </c>
    </row>
    <row r="5124" spans="1:3" x14ac:dyDescent="0.3">
      <c r="A5124" t="s">
        <v>108</v>
      </c>
      <c r="C5124">
        <f>VLOOKUP(B5109,[0]!all_data,26)</f>
        <v>0</v>
      </c>
    </row>
    <row r="5125" spans="1:3" x14ac:dyDescent="0.3">
      <c r="A5125" t="s">
        <v>109</v>
      </c>
      <c r="C5125">
        <f>VLOOKUP(B5109,[0]!all_data,27)</f>
        <v>0</v>
      </c>
    </row>
    <row r="5126" spans="1:3" x14ac:dyDescent="0.3">
      <c r="A5126" t="s">
        <v>11</v>
      </c>
      <c r="C5126">
        <f>VLOOKUP(B5109,[0]!all_data,28)</f>
        <v>0</v>
      </c>
    </row>
    <row r="5127" spans="1:3" x14ac:dyDescent="0.3">
      <c r="A5127" t="s">
        <v>54</v>
      </c>
      <c r="C5127">
        <f>VLOOKUP(B5109,[0]!all_data,29)</f>
        <v>0</v>
      </c>
    </row>
    <row r="5128" spans="1:3" x14ac:dyDescent="0.3">
      <c r="A5128" t="s">
        <v>55</v>
      </c>
      <c r="C5128">
        <f>VLOOKUP(B5109,[0]!all_data,30)</f>
        <v>0</v>
      </c>
    </row>
    <row r="5129" spans="1:3" x14ac:dyDescent="0.3">
      <c r="A5129" t="s">
        <v>67</v>
      </c>
      <c r="C5129">
        <f>VLOOKUP(B5109,[0]!all_data,33)</f>
        <v>0</v>
      </c>
    </row>
    <row r="5130" spans="1:3" x14ac:dyDescent="0.3">
      <c r="A5130" t="s">
        <v>16</v>
      </c>
      <c r="C5130">
        <f>VLOOKUP(B5109,[0]!all_data,37)</f>
        <v>0</v>
      </c>
    </row>
    <row r="5131" spans="1:3" x14ac:dyDescent="0.3">
      <c r="A5131" t="s">
        <v>17</v>
      </c>
      <c r="C5131">
        <f>VLOOKUP(B5109,[0]!all_data,38)</f>
        <v>0</v>
      </c>
    </row>
    <row r="5132" spans="1:3" x14ac:dyDescent="0.3">
      <c r="A5132" t="s">
        <v>18</v>
      </c>
      <c r="C5132">
        <f>VLOOKUP(B5109,[0]!all_data,39)</f>
        <v>0</v>
      </c>
    </row>
    <row r="5133" spans="1:3" x14ac:dyDescent="0.3">
      <c r="A5133" t="s">
        <v>21</v>
      </c>
      <c r="B5133">
        <f>B5109+1</f>
        <v>214</v>
      </c>
      <c r="C5133" t="str">
        <f>CONCATENATE(VLOOKUP(B5133,[0]!all_data,2),"_",VLOOKUP(B5133,[0]!all_data,3),"_",VLOOKUP(B5133,[0]!all_data,4))</f>
        <v>0_0_0</v>
      </c>
    </row>
    <row r="5134" spans="1:3" x14ac:dyDescent="0.3">
      <c r="A5134" t="s">
        <v>22</v>
      </c>
    </row>
    <row r="5135" spans="1:3" x14ac:dyDescent="0.3">
      <c r="A5135" t="s">
        <v>0</v>
      </c>
      <c r="C5135">
        <f>VLOOKUP(B5133,[0]!all_data,13)</f>
        <v>7</v>
      </c>
    </row>
    <row r="5136" spans="1:3" x14ac:dyDescent="0.3">
      <c r="A5136" t="s">
        <v>57</v>
      </c>
      <c r="C5136">
        <f>VLOOKUP(B5133,[0]!all_data,14)</f>
        <v>10</v>
      </c>
    </row>
    <row r="5137" spans="1:3" x14ac:dyDescent="0.3">
      <c r="A5137" t="s">
        <v>2</v>
      </c>
      <c r="C5137">
        <f>VLOOKUP(B5133,[0]!all_data,15)</f>
        <v>0</v>
      </c>
    </row>
    <row r="5138" spans="1:3" x14ac:dyDescent="0.3">
      <c r="A5138" t="s">
        <v>3</v>
      </c>
      <c r="C5138">
        <f>VLOOKUP(B5133,[0]!all_data,16)</f>
        <v>0</v>
      </c>
    </row>
    <row r="5139" spans="1:3" x14ac:dyDescent="0.3">
      <c r="A5139" t="s">
        <v>4</v>
      </c>
      <c r="C5139">
        <f>VLOOKUP(B5133,[0]!all_data,17)</f>
        <v>0</v>
      </c>
    </row>
    <row r="5140" spans="1:3" x14ac:dyDescent="0.3">
      <c r="A5140" t="s">
        <v>5</v>
      </c>
      <c r="C5140">
        <f>VLOOKUP(B5133,[0]!all_data,18)</f>
        <v>0</v>
      </c>
    </row>
    <row r="5141" spans="1:3" x14ac:dyDescent="0.3">
      <c r="A5141" t="s">
        <v>7</v>
      </c>
      <c r="C5141">
        <f>VLOOKUP(B5133,[0]!all_data,20)</f>
        <v>0</v>
      </c>
    </row>
    <row r="5142" spans="1:3" x14ac:dyDescent="0.3">
      <c r="A5142" t="s">
        <v>73</v>
      </c>
      <c r="C5142">
        <f>VLOOKUP(B5133,[0]!all_data,21)</f>
        <v>0</v>
      </c>
    </row>
    <row r="5143" spans="1:3" x14ac:dyDescent="0.3">
      <c r="A5143" t="s">
        <v>77</v>
      </c>
      <c r="C5143">
        <f>VLOOKUP(B5133,[0]!all_data,41)</f>
        <v>0</v>
      </c>
    </row>
    <row r="5144" spans="1:3" x14ac:dyDescent="0.3">
      <c r="A5144" t="s">
        <v>24</v>
      </c>
      <c r="C5144">
        <f>VLOOKUP(B5133,[0]!all_data,23)</f>
        <v>0</v>
      </c>
    </row>
    <row r="5145" spans="1:3" x14ac:dyDescent="0.3">
      <c r="A5145" t="s">
        <v>25</v>
      </c>
      <c r="C5145">
        <f>VLOOKUP(B5133,[0]!all_data,24)</f>
        <v>0</v>
      </c>
    </row>
    <row r="5146" spans="1:3" x14ac:dyDescent="0.3">
      <c r="A5146" t="s">
        <v>23</v>
      </c>
      <c r="C5146">
        <f>VLOOKUP(B5133,[0]!all_data,25)</f>
        <v>0</v>
      </c>
    </row>
    <row r="5147" spans="1:3" x14ac:dyDescent="0.3">
      <c r="A5147" t="s">
        <v>125</v>
      </c>
      <c r="C5147">
        <f>VLOOKUP(B5133,[0]!all_data,19)</f>
        <v>0</v>
      </c>
    </row>
    <row r="5148" spans="1:3" x14ac:dyDescent="0.3">
      <c r="A5148" t="s">
        <v>108</v>
      </c>
      <c r="C5148">
        <f>VLOOKUP(B5133,[0]!all_data,26)</f>
        <v>0</v>
      </c>
    </row>
    <row r="5149" spans="1:3" x14ac:dyDescent="0.3">
      <c r="A5149" t="s">
        <v>109</v>
      </c>
      <c r="C5149">
        <f>VLOOKUP(B5133,[0]!all_data,27)</f>
        <v>0</v>
      </c>
    </row>
    <row r="5150" spans="1:3" x14ac:dyDescent="0.3">
      <c r="A5150" t="s">
        <v>11</v>
      </c>
      <c r="C5150">
        <f>VLOOKUP(B5133,[0]!all_data,28)</f>
        <v>0</v>
      </c>
    </row>
    <row r="5151" spans="1:3" x14ac:dyDescent="0.3">
      <c r="A5151" t="s">
        <v>54</v>
      </c>
      <c r="C5151">
        <f>VLOOKUP(B5133,[0]!all_data,29)</f>
        <v>0</v>
      </c>
    </row>
    <row r="5152" spans="1:3" x14ac:dyDescent="0.3">
      <c r="A5152" t="s">
        <v>55</v>
      </c>
      <c r="C5152">
        <f>VLOOKUP(B5133,[0]!all_data,30)</f>
        <v>0</v>
      </c>
    </row>
    <row r="5153" spans="1:3" x14ac:dyDescent="0.3">
      <c r="A5153" t="s">
        <v>67</v>
      </c>
      <c r="C5153">
        <f>VLOOKUP(B5133,[0]!all_data,33)</f>
        <v>0</v>
      </c>
    </row>
    <row r="5154" spans="1:3" x14ac:dyDescent="0.3">
      <c r="A5154" t="s">
        <v>16</v>
      </c>
      <c r="C5154">
        <f>VLOOKUP(B5133,[0]!all_data,37)</f>
        <v>0</v>
      </c>
    </row>
    <row r="5155" spans="1:3" x14ac:dyDescent="0.3">
      <c r="A5155" t="s">
        <v>17</v>
      </c>
      <c r="C5155">
        <f>VLOOKUP(B5133,[0]!all_data,38)</f>
        <v>0</v>
      </c>
    </row>
    <row r="5156" spans="1:3" x14ac:dyDescent="0.3">
      <c r="A5156" t="s">
        <v>18</v>
      </c>
      <c r="C5156">
        <f>VLOOKUP(B5133,[0]!all_data,39)</f>
        <v>0</v>
      </c>
    </row>
    <row r="5157" spans="1:3" x14ac:dyDescent="0.3">
      <c r="A5157" t="s">
        <v>21</v>
      </c>
      <c r="B5157">
        <f>B5133+1</f>
        <v>215</v>
      </c>
      <c r="C5157" t="str">
        <f>CONCATENATE(VLOOKUP(B5157,[0]!all_data,2),"_",VLOOKUP(B5157,[0]!all_data,3),"_",VLOOKUP(B5157,[0]!all_data,4))</f>
        <v>0_0_0</v>
      </c>
    </row>
    <row r="5158" spans="1:3" x14ac:dyDescent="0.3">
      <c r="A5158" t="s">
        <v>22</v>
      </c>
    </row>
    <row r="5159" spans="1:3" x14ac:dyDescent="0.3">
      <c r="A5159" t="s">
        <v>0</v>
      </c>
      <c r="C5159">
        <f>VLOOKUP(B5157,[0]!all_data,13)</f>
        <v>7</v>
      </c>
    </row>
    <row r="5160" spans="1:3" x14ac:dyDescent="0.3">
      <c r="A5160" t="s">
        <v>57</v>
      </c>
      <c r="C5160">
        <f>VLOOKUP(B5157,[0]!all_data,14)</f>
        <v>10</v>
      </c>
    </row>
    <row r="5161" spans="1:3" x14ac:dyDescent="0.3">
      <c r="A5161" t="s">
        <v>2</v>
      </c>
      <c r="C5161">
        <f>VLOOKUP(B5157,[0]!all_data,15)</f>
        <v>0</v>
      </c>
    </row>
    <row r="5162" spans="1:3" x14ac:dyDescent="0.3">
      <c r="A5162" t="s">
        <v>3</v>
      </c>
      <c r="C5162">
        <f>VLOOKUP(B5157,[0]!all_data,16)</f>
        <v>0</v>
      </c>
    </row>
    <row r="5163" spans="1:3" x14ac:dyDescent="0.3">
      <c r="A5163" t="s">
        <v>4</v>
      </c>
      <c r="C5163">
        <f>VLOOKUP(B5157,[0]!all_data,17)</f>
        <v>0</v>
      </c>
    </row>
    <row r="5164" spans="1:3" x14ac:dyDescent="0.3">
      <c r="A5164" t="s">
        <v>5</v>
      </c>
      <c r="C5164">
        <f>VLOOKUP(B5157,[0]!all_data,18)</f>
        <v>0</v>
      </c>
    </row>
    <row r="5165" spans="1:3" x14ac:dyDescent="0.3">
      <c r="A5165" t="s">
        <v>7</v>
      </c>
      <c r="C5165">
        <f>VLOOKUP(B5157,[0]!all_data,20)</f>
        <v>0</v>
      </c>
    </row>
    <row r="5166" spans="1:3" x14ac:dyDescent="0.3">
      <c r="A5166" t="s">
        <v>73</v>
      </c>
      <c r="C5166">
        <f>VLOOKUP(B5157,[0]!all_data,21)</f>
        <v>0</v>
      </c>
    </row>
    <row r="5167" spans="1:3" x14ac:dyDescent="0.3">
      <c r="A5167" t="s">
        <v>77</v>
      </c>
      <c r="C5167">
        <f>VLOOKUP(B5157,[0]!all_data,41)</f>
        <v>0</v>
      </c>
    </row>
    <row r="5168" spans="1:3" x14ac:dyDescent="0.3">
      <c r="A5168" t="s">
        <v>24</v>
      </c>
      <c r="C5168">
        <f>VLOOKUP(B5157,[0]!all_data,23)</f>
        <v>0</v>
      </c>
    </row>
    <row r="5169" spans="1:3" x14ac:dyDescent="0.3">
      <c r="A5169" t="s">
        <v>25</v>
      </c>
      <c r="C5169">
        <f>VLOOKUP(B5157,[0]!all_data,24)</f>
        <v>0</v>
      </c>
    </row>
    <row r="5170" spans="1:3" x14ac:dyDescent="0.3">
      <c r="A5170" t="s">
        <v>23</v>
      </c>
      <c r="C5170">
        <f>VLOOKUP(B5157,[0]!all_data,25)</f>
        <v>0</v>
      </c>
    </row>
    <row r="5171" spans="1:3" x14ac:dyDescent="0.3">
      <c r="A5171" t="s">
        <v>125</v>
      </c>
      <c r="C5171">
        <f>VLOOKUP(B5157,[0]!all_data,19)</f>
        <v>0</v>
      </c>
    </row>
    <row r="5172" spans="1:3" x14ac:dyDescent="0.3">
      <c r="A5172" t="s">
        <v>108</v>
      </c>
      <c r="C5172">
        <f>VLOOKUP(B5157,[0]!all_data,26)</f>
        <v>0</v>
      </c>
    </row>
    <row r="5173" spans="1:3" x14ac:dyDescent="0.3">
      <c r="A5173" t="s">
        <v>109</v>
      </c>
      <c r="C5173">
        <f>VLOOKUP(B5157,[0]!all_data,27)</f>
        <v>0</v>
      </c>
    </row>
    <row r="5174" spans="1:3" x14ac:dyDescent="0.3">
      <c r="A5174" t="s">
        <v>11</v>
      </c>
      <c r="C5174">
        <f>VLOOKUP(B5157,[0]!all_data,28)</f>
        <v>0</v>
      </c>
    </row>
    <row r="5175" spans="1:3" x14ac:dyDescent="0.3">
      <c r="A5175" t="s">
        <v>54</v>
      </c>
      <c r="C5175">
        <f>VLOOKUP(B5157,[0]!all_data,29)</f>
        <v>0</v>
      </c>
    </row>
    <row r="5176" spans="1:3" x14ac:dyDescent="0.3">
      <c r="A5176" t="s">
        <v>55</v>
      </c>
      <c r="C5176">
        <f>VLOOKUP(B5157,[0]!all_data,30)</f>
        <v>0</v>
      </c>
    </row>
    <row r="5177" spans="1:3" x14ac:dyDescent="0.3">
      <c r="A5177" t="s">
        <v>67</v>
      </c>
      <c r="C5177">
        <f>VLOOKUP(B5157,[0]!all_data,33)</f>
        <v>0</v>
      </c>
    </row>
    <row r="5178" spans="1:3" x14ac:dyDescent="0.3">
      <c r="A5178" t="s">
        <v>16</v>
      </c>
      <c r="C5178">
        <f>VLOOKUP(B5157,[0]!all_data,37)</f>
        <v>0</v>
      </c>
    </row>
    <row r="5179" spans="1:3" x14ac:dyDescent="0.3">
      <c r="A5179" t="s">
        <v>17</v>
      </c>
      <c r="C5179">
        <f>VLOOKUP(B5157,[0]!all_data,38)</f>
        <v>0</v>
      </c>
    </row>
    <row r="5180" spans="1:3" x14ac:dyDescent="0.3">
      <c r="A5180" t="s">
        <v>18</v>
      </c>
      <c r="C5180">
        <f>VLOOKUP(B5157,[0]!all_data,39)</f>
        <v>0</v>
      </c>
    </row>
    <row r="5181" spans="1:3" x14ac:dyDescent="0.3">
      <c r="A5181" t="s">
        <v>21</v>
      </c>
      <c r="B5181">
        <f>B5157+1</f>
        <v>216</v>
      </c>
      <c r="C5181" t="str">
        <f>CONCATENATE(VLOOKUP(B5181,[0]!all_data,2),"_",VLOOKUP(B5181,[0]!all_data,3),"_",VLOOKUP(B5181,[0]!all_data,4))</f>
        <v>0_0_0</v>
      </c>
    </row>
    <row r="5182" spans="1:3" x14ac:dyDescent="0.3">
      <c r="A5182" t="s">
        <v>22</v>
      </c>
    </row>
    <row r="5183" spans="1:3" x14ac:dyDescent="0.3">
      <c r="A5183" t="s">
        <v>0</v>
      </c>
      <c r="C5183">
        <f>VLOOKUP(B5181,[0]!all_data,13)</f>
        <v>7</v>
      </c>
    </row>
    <row r="5184" spans="1:3" x14ac:dyDescent="0.3">
      <c r="A5184" t="s">
        <v>57</v>
      </c>
      <c r="C5184">
        <f>VLOOKUP(B5181,[0]!all_data,14)</f>
        <v>10</v>
      </c>
    </row>
    <row r="5185" spans="1:3" x14ac:dyDescent="0.3">
      <c r="A5185" t="s">
        <v>2</v>
      </c>
      <c r="C5185">
        <f>VLOOKUP(B5181,[0]!all_data,15)</f>
        <v>0</v>
      </c>
    </row>
    <row r="5186" spans="1:3" x14ac:dyDescent="0.3">
      <c r="A5186" t="s">
        <v>3</v>
      </c>
      <c r="C5186">
        <f>VLOOKUP(B5181,[0]!all_data,16)</f>
        <v>0</v>
      </c>
    </row>
    <row r="5187" spans="1:3" x14ac:dyDescent="0.3">
      <c r="A5187" t="s">
        <v>4</v>
      </c>
      <c r="C5187">
        <f>VLOOKUP(B5181,[0]!all_data,17)</f>
        <v>0</v>
      </c>
    </row>
    <row r="5188" spans="1:3" x14ac:dyDescent="0.3">
      <c r="A5188" t="s">
        <v>5</v>
      </c>
      <c r="C5188">
        <f>VLOOKUP(B5181,[0]!all_data,18)</f>
        <v>0</v>
      </c>
    </row>
    <row r="5189" spans="1:3" x14ac:dyDescent="0.3">
      <c r="A5189" t="s">
        <v>7</v>
      </c>
      <c r="C5189">
        <f>VLOOKUP(B5181,[0]!all_data,20)</f>
        <v>0</v>
      </c>
    </row>
    <row r="5190" spans="1:3" x14ac:dyDescent="0.3">
      <c r="A5190" t="s">
        <v>73</v>
      </c>
      <c r="C5190">
        <f>VLOOKUP(B5181,[0]!all_data,21)</f>
        <v>0</v>
      </c>
    </row>
    <row r="5191" spans="1:3" x14ac:dyDescent="0.3">
      <c r="A5191" t="s">
        <v>77</v>
      </c>
      <c r="C5191">
        <f>VLOOKUP(B5181,[0]!all_data,41)</f>
        <v>0</v>
      </c>
    </row>
    <row r="5192" spans="1:3" x14ac:dyDescent="0.3">
      <c r="A5192" t="s">
        <v>24</v>
      </c>
      <c r="C5192">
        <f>VLOOKUP(B5181,[0]!all_data,23)</f>
        <v>0</v>
      </c>
    </row>
    <row r="5193" spans="1:3" x14ac:dyDescent="0.3">
      <c r="A5193" t="s">
        <v>25</v>
      </c>
      <c r="C5193">
        <f>VLOOKUP(B5181,[0]!all_data,24)</f>
        <v>0</v>
      </c>
    </row>
    <row r="5194" spans="1:3" x14ac:dyDescent="0.3">
      <c r="A5194" t="s">
        <v>23</v>
      </c>
      <c r="C5194">
        <f>VLOOKUP(B5181,[0]!all_data,25)</f>
        <v>0</v>
      </c>
    </row>
    <row r="5195" spans="1:3" x14ac:dyDescent="0.3">
      <c r="A5195" t="s">
        <v>125</v>
      </c>
      <c r="C5195">
        <f>VLOOKUP(B5181,[0]!all_data,19)</f>
        <v>0</v>
      </c>
    </row>
    <row r="5196" spans="1:3" x14ac:dyDescent="0.3">
      <c r="A5196" t="s">
        <v>108</v>
      </c>
      <c r="C5196">
        <f>VLOOKUP(B5181,[0]!all_data,26)</f>
        <v>0</v>
      </c>
    </row>
    <row r="5197" spans="1:3" x14ac:dyDescent="0.3">
      <c r="A5197" t="s">
        <v>109</v>
      </c>
      <c r="C5197">
        <f>VLOOKUP(B5181,[0]!all_data,27)</f>
        <v>0</v>
      </c>
    </row>
    <row r="5198" spans="1:3" x14ac:dyDescent="0.3">
      <c r="A5198" t="s">
        <v>11</v>
      </c>
      <c r="C5198">
        <f>VLOOKUP(B5181,[0]!all_data,28)</f>
        <v>0</v>
      </c>
    </row>
    <row r="5199" spans="1:3" x14ac:dyDescent="0.3">
      <c r="A5199" t="s">
        <v>54</v>
      </c>
      <c r="C5199">
        <f>VLOOKUP(B5181,[0]!all_data,29)</f>
        <v>0</v>
      </c>
    </row>
    <row r="5200" spans="1:3" x14ac:dyDescent="0.3">
      <c r="A5200" t="s">
        <v>55</v>
      </c>
      <c r="C5200">
        <f>VLOOKUP(B5181,[0]!all_data,30)</f>
        <v>0</v>
      </c>
    </row>
    <row r="5201" spans="1:3" x14ac:dyDescent="0.3">
      <c r="A5201" t="s">
        <v>67</v>
      </c>
      <c r="C5201">
        <f>VLOOKUP(B5181,[0]!all_data,33)</f>
        <v>0</v>
      </c>
    </row>
    <row r="5202" spans="1:3" x14ac:dyDescent="0.3">
      <c r="A5202" t="s">
        <v>16</v>
      </c>
      <c r="C5202">
        <f>VLOOKUP(B5181,[0]!all_data,37)</f>
        <v>0</v>
      </c>
    </row>
    <row r="5203" spans="1:3" x14ac:dyDescent="0.3">
      <c r="A5203" t="s">
        <v>17</v>
      </c>
      <c r="C5203">
        <f>VLOOKUP(B5181,[0]!all_data,38)</f>
        <v>0</v>
      </c>
    </row>
    <row r="5204" spans="1:3" x14ac:dyDescent="0.3">
      <c r="A5204" t="s">
        <v>18</v>
      </c>
      <c r="C5204">
        <f>VLOOKUP(B5181,[0]!all_data,39)</f>
        <v>0</v>
      </c>
    </row>
    <row r="5205" spans="1:3" x14ac:dyDescent="0.3">
      <c r="A5205" t="s">
        <v>21</v>
      </c>
      <c r="B5205">
        <f>B5181+1</f>
        <v>217</v>
      </c>
      <c r="C5205" t="str">
        <f>CONCATENATE(VLOOKUP(B5205,[0]!all_data,2),"_",VLOOKUP(B5205,[0]!all_data,3),"_",VLOOKUP(B5205,[0]!all_data,4))</f>
        <v>0_0_0</v>
      </c>
    </row>
    <row r="5206" spans="1:3" x14ac:dyDescent="0.3">
      <c r="A5206" t="s">
        <v>22</v>
      </c>
    </row>
    <row r="5207" spans="1:3" x14ac:dyDescent="0.3">
      <c r="A5207" t="s">
        <v>0</v>
      </c>
      <c r="C5207">
        <f>VLOOKUP(B5205,[0]!all_data,13)</f>
        <v>7</v>
      </c>
    </row>
    <row r="5208" spans="1:3" x14ac:dyDescent="0.3">
      <c r="A5208" t="s">
        <v>57</v>
      </c>
      <c r="C5208">
        <f>VLOOKUP(B5205,[0]!all_data,14)</f>
        <v>10</v>
      </c>
    </row>
    <row r="5209" spans="1:3" x14ac:dyDescent="0.3">
      <c r="A5209" t="s">
        <v>2</v>
      </c>
      <c r="C5209">
        <f>VLOOKUP(B5205,[0]!all_data,15)</f>
        <v>0</v>
      </c>
    </row>
    <row r="5210" spans="1:3" x14ac:dyDescent="0.3">
      <c r="A5210" t="s">
        <v>3</v>
      </c>
      <c r="C5210">
        <f>VLOOKUP(B5205,[0]!all_data,16)</f>
        <v>0</v>
      </c>
    </row>
    <row r="5211" spans="1:3" x14ac:dyDescent="0.3">
      <c r="A5211" t="s">
        <v>4</v>
      </c>
      <c r="C5211">
        <f>VLOOKUP(B5205,[0]!all_data,17)</f>
        <v>0</v>
      </c>
    </row>
    <row r="5212" spans="1:3" x14ac:dyDescent="0.3">
      <c r="A5212" t="s">
        <v>5</v>
      </c>
      <c r="C5212">
        <f>VLOOKUP(B5205,[0]!all_data,18)</f>
        <v>0</v>
      </c>
    </row>
    <row r="5213" spans="1:3" x14ac:dyDescent="0.3">
      <c r="A5213" t="s">
        <v>7</v>
      </c>
      <c r="C5213">
        <f>VLOOKUP(B5205,[0]!all_data,20)</f>
        <v>0</v>
      </c>
    </row>
    <row r="5214" spans="1:3" x14ac:dyDescent="0.3">
      <c r="A5214" t="s">
        <v>73</v>
      </c>
      <c r="C5214">
        <f>VLOOKUP(B5205,[0]!all_data,21)</f>
        <v>0</v>
      </c>
    </row>
    <row r="5215" spans="1:3" x14ac:dyDescent="0.3">
      <c r="A5215" t="s">
        <v>77</v>
      </c>
      <c r="C5215">
        <f>VLOOKUP(B5205,[0]!all_data,41)</f>
        <v>0</v>
      </c>
    </row>
    <row r="5216" spans="1:3" x14ac:dyDescent="0.3">
      <c r="A5216" t="s">
        <v>24</v>
      </c>
      <c r="C5216">
        <f>VLOOKUP(B5205,[0]!all_data,23)</f>
        <v>0</v>
      </c>
    </row>
    <row r="5217" spans="1:3" x14ac:dyDescent="0.3">
      <c r="A5217" t="s">
        <v>25</v>
      </c>
      <c r="C5217">
        <f>VLOOKUP(B5205,[0]!all_data,24)</f>
        <v>0</v>
      </c>
    </row>
    <row r="5218" spans="1:3" x14ac:dyDescent="0.3">
      <c r="A5218" t="s">
        <v>23</v>
      </c>
      <c r="C5218">
        <f>VLOOKUP(B5205,[0]!all_data,25)</f>
        <v>0</v>
      </c>
    </row>
    <row r="5219" spans="1:3" x14ac:dyDescent="0.3">
      <c r="A5219" t="s">
        <v>125</v>
      </c>
      <c r="C5219">
        <f>VLOOKUP(B5205,[0]!all_data,19)</f>
        <v>0</v>
      </c>
    </row>
    <row r="5220" spans="1:3" x14ac:dyDescent="0.3">
      <c r="A5220" t="s">
        <v>108</v>
      </c>
      <c r="C5220">
        <f>VLOOKUP(B5205,[0]!all_data,26)</f>
        <v>0</v>
      </c>
    </row>
    <row r="5221" spans="1:3" x14ac:dyDescent="0.3">
      <c r="A5221" t="s">
        <v>109</v>
      </c>
      <c r="C5221">
        <f>VLOOKUP(B5205,[0]!all_data,27)</f>
        <v>0</v>
      </c>
    </row>
    <row r="5222" spans="1:3" x14ac:dyDescent="0.3">
      <c r="A5222" t="s">
        <v>11</v>
      </c>
      <c r="C5222">
        <f>VLOOKUP(B5205,[0]!all_data,28)</f>
        <v>0</v>
      </c>
    </row>
    <row r="5223" spans="1:3" x14ac:dyDescent="0.3">
      <c r="A5223" t="s">
        <v>54</v>
      </c>
      <c r="C5223">
        <f>VLOOKUP(B5205,[0]!all_data,29)</f>
        <v>0</v>
      </c>
    </row>
    <row r="5224" spans="1:3" x14ac:dyDescent="0.3">
      <c r="A5224" t="s">
        <v>55</v>
      </c>
      <c r="C5224">
        <f>VLOOKUP(B5205,[0]!all_data,30)</f>
        <v>0</v>
      </c>
    </row>
    <row r="5225" spans="1:3" x14ac:dyDescent="0.3">
      <c r="A5225" t="s">
        <v>67</v>
      </c>
      <c r="C5225">
        <f>VLOOKUP(B5205,[0]!all_data,33)</f>
        <v>0</v>
      </c>
    </row>
    <row r="5226" spans="1:3" x14ac:dyDescent="0.3">
      <c r="A5226" t="s">
        <v>16</v>
      </c>
      <c r="C5226">
        <f>VLOOKUP(B5205,[0]!all_data,37)</f>
        <v>0</v>
      </c>
    </row>
    <row r="5227" spans="1:3" x14ac:dyDescent="0.3">
      <c r="A5227" t="s">
        <v>17</v>
      </c>
      <c r="C5227">
        <f>VLOOKUP(B5205,[0]!all_data,38)</f>
        <v>0</v>
      </c>
    </row>
    <row r="5228" spans="1:3" x14ac:dyDescent="0.3">
      <c r="A5228" t="s">
        <v>18</v>
      </c>
      <c r="C5228">
        <f>VLOOKUP(B5205,[0]!all_data,39)</f>
        <v>0</v>
      </c>
    </row>
    <row r="5229" spans="1:3" x14ac:dyDescent="0.3">
      <c r="A5229" t="s">
        <v>21</v>
      </c>
      <c r="B5229">
        <f>B5205+1</f>
        <v>218</v>
      </c>
      <c r="C5229" t="str">
        <f>CONCATENATE(VLOOKUP(B5229,[0]!all_data,2),"_",VLOOKUP(B5229,[0]!all_data,3),"_",VLOOKUP(B5229,[0]!all_data,4))</f>
        <v>0_0_0</v>
      </c>
    </row>
    <row r="5230" spans="1:3" x14ac:dyDescent="0.3">
      <c r="A5230" t="s">
        <v>22</v>
      </c>
    </row>
    <row r="5231" spans="1:3" x14ac:dyDescent="0.3">
      <c r="A5231" t="s">
        <v>0</v>
      </c>
      <c r="C5231">
        <f>VLOOKUP(B5229,[0]!all_data,13)</f>
        <v>7</v>
      </c>
    </row>
    <row r="5232" spans="1:3" x14ac:dyDescent="0.3">
      <c r="A5232" t="s">
        <v>57</v>
      </c>
      <c r="C5232">
        <f>VLOOKUP(B5229,[0]!all_data,14)</f>
        <v>10</v>
      </c>
    </row>
    <row r="5233" spans="1:3" x14ac:dyDescent="0.3">
      <c r="A5233" t="s">
        <v>2</v>
      </c>
      <c r="C5233">
        <f>VLOOKUP(B5229,[0]!all_data,15)</f>
        <v>0</v>
      </c>
    </row>
    <row r="5234" spans="1:3" x14ac:dyDescent="0.3">
      <c r="A5234" t="s">
        <v>3</v>
      </c>
      <c r="C5234">
        <f>VLOOKUP(B5229,[0]!all_data,16)</f>
        <v>0</v>
      </c>
    </row>
    <row r="5235" spans="1:3" x14ac:dyDescent="0.3">
      <c r="A5235" t="s">
        <v>4</v>
      </c>
      <c r="C5235">
        <f>VLOOKUP(B5229,[0]!all_data,17)</f>
        <v>0</v>
      </c>
    </row>
    <row r="5236" spans="1:3" x14ac:dyDescent="0.3">
      <c r="A5236" t="s">
        <v>5</v>
      </c>
      <c r="C5236">
        <f>VLOOKUP(B5229,[0]!all_data,18)</f>
        <v>0</v>
      </c>
    </row>
    <row r="5237" spans="1:3" x14ac:dyDescent="0.3">
      <c r="A5237" t="s">
        <v>7</v>
      </c>
      <c r="C5237">
        <f>VLOOKUP(B5229,[0]!all_data,20)</f>
        <v>0</v>
      </c>
    </row>
    <row r="5238" spans="1:3" x14ac:dyDescent="0.3">
      <c r="A5238" t="s">
        <v>73</v>
      </c>
      <c r="C5238">
        <f>VLOOKUP(B5229,[0]!all_data,21)</f>
        <v>0</v>
      </c>
    </row>
    <row r="5239" spans="1:3" x14ac:dyDescent="0.3">
      <c r="A5239" t="s">
        <v>77</v>
      </c>
      <c r="C5239">
        <f>VLOOKUP(B5229,[0]!all_data,41)</f>
        <v>0</v>
      </c>
    </row>
    <row r="5240" spans="1:3" x14ac:dyDescent="0.3">
      <c r="A5240" t="s">
        <v>24</v>
      </c>
      <c r="C5240">
        <f>VLOOKUP(B5229,[0]!all_data,23)</f>
        <v>0</v>
      </c>
    </row>
    <row r="5241" spans="1:3" x14ac:dyDescent="0.3">
      <c r="A5241" t="s">
        <v>25</v>
      </c>
      <c r="C5241">
        <f>VLOOKUP(B5229,[0]!all_data,24)</f>
        <v>0</v>
      </c>
    </row>
    <row r="5242" spans="1:3" x14ac:dyDescent="0.3">
      <c r="A5242" t="s">
        <v>23</v>
      </c>
      <c r="C5242">
        <f>VLOOKUP(B5229,[0]!all_data,25)</f>
        <v>0</v>
      </c>
    </row>
    <row r="5243" spans="1:3" x14ac:dyDescent="0.3">
      <c r="A5243" t="s">
        <v>125</v>
      </c>
      <c r="C5243">
        <f>VLOOKUP(B5229,[0]!all_data,19)</f>
        <v>0</v>
      </c>
    </row>
    <row r="5244" spans="1:3" x14ac:dyDescent="0.3">
      <c r="A5244" t="s">
        <v>108</v>
      </c>
      <c r="C5244">
        <f>VLOOKUP(B5229,[0]!all_data,26)</f>
        <v>0</v>
      </c>
    </row>
    <row r="5245" spans="1:3" x14ac:dyDescent="0.3">
      <c r="A5245" t="s">
        <v>109</v>
      </c>
      <c r="C5245">
        <f>VLOOKUP(B5229,[0]!all_data,27)</f>
        <v>0</v>
      </c>
    </row>
    <row r="5246" spans="1:3" x14ac:dyDescent="0.3">
      <c r="A5246" t="s">
        <v>11</v>
      </c>
      <c r="C5246">
        <f>VLOOKUP(B5229,[0]!all_data,28)</f>
        <v>0</v>
      </c>
    </row>
    <row r="5247" spans="1:3" x14ac:dyDescent="0.3">
      <c r="A5247" t="s">
        <v>54</v>
      </c>
      <c r="C5247">
        <f>VLOOKUP(B5229,[0]!all_data,29)</f>
        <v>0</v>
      </c>
    </row>
    <row r="5248" spans="1:3" x14ac:dyDescent="0.3">
      <c r="A5248" t="s">
        <v>55</v>
      </c>
      <c r="C5248">
        <f>VLOOKUP(B5229,[0]!all_data,30)</f>
        <v>0</v>
      </c>
    </row>
    <row r="5249" spans="1:3" x14ac:dyDescent="0.3">
      <c r="A5249" t="s">
        <v>67</v>
      </c>
      <c r="C5249">
        <f>VLOOKUP(B5229,[0]!all_data,33)</f>
        <v>0</v>
      </c>
    </row>
    <row r="5250" spans="1:3" x14ac:dyDescent="0.3">
      <c r="A5250" t="s">
        <v>16</v>
      </c>
      <c r="C5250">
        <f>VLOOKUP(B5229,[0]!all_data,37)</f>
        <v>0</v>
      </c>
    </row>
    <row r="5251" spans="1:3" x14ac:dyDescent="0.3">
      <c r="A5251" t="s">
        <v>17</v>
      </c>
      <c r="C5251">
        <f>VLOOKUP(B5229,[0]!all_data,38)</f>
        <v>0</v>
      </c>
    </row>
    <row r="5252" spans="1:3" x14ac:dyDescent="0.3">
      <c r="A5252" t="s">
        <v>18</v>
      </c>
      <c r="C5252">
        <f>VLOOKUP(B5229,[0]!all_data,39)</f>
        <v>0</v>
      </c>
    </row>
    <row r="5253" spans="1:3" x14ac:dyDescent="0.3">
      <c r="A5253" t="s">
        <v>21</v>
      </c>
      <c r="B5253">
        <f>B5229+1</f>
        <v>219</v>
      </c>
      <c r="C5253" t="str">
        <f>CONCATENATE(VLOOKUP(B5253,[0]!all_data,2),"_",VLOOKUP(B5253,[0]!all_data,3),"_",VLOOKUP(B5253,[0]!all_data,4))</f>
        <v>0_0_0</v>
      </c>
    </row>
    <row r="5254" spans="1:3" x14ac:dyDescent="0.3">
      <c r="A5254" t="s">
        <v>22</v>
      </c>
    </row>
    <row r="5255" spans="1:3" x14ac:dyDescent="0.3">
      <c r="A5255" t="s">
        <v>0</v>
      </c>
      <c r="C5255">
        <f>VLOOKUP(B5253,[0]!all_data,13)</f>
        <v>7</v>
      </c>
    </row>
    <row r="5256" spans="1:3" x14ac:dyDescent="0.3">
      <c r="A5256" t="s">
        <v>57</v>
      </c>
      <c r="C5256">
        <f>VLOOKUP(B5253,[0]!all_data,14)</f>
        <v>10</v>
      </c>
    </row>
    <row r="5257" spans="1:3" x14ac:dyDescent="0.3">
      <c r="A5257" t="s">
        <v>2</v>
      </c>
      <c r="C5257">
        <f>VLOOKUP(B5253,[0]!all_data,15)</f>
        <v>0</v>
      </c>
    </row>
    <row r="5258" spans="1:3" x14ac:dyDescent="0.3">
      <c r="A5258" t="s">
        <v>3</v>
      </c>
      <c r="C5258">
        <f>VLOOKUP(B5253,[0]!all_data,16)</f>
        <v>0</v>
      </c>
    </row>
    <row r="5259" spans="1:3" x14ac:dyDescent="0.3">
      <c r="A5259" t="s">
        <v>4</v>
      </c>
      <c r="C5259">
        <f>VLOOKUP(B5253,[0]!all_data,17)</f>
        <v>0</v>
      </c>
    </row>
    <row r="5260" spans="1:3" x14ac:dyDescent="0.3">
      <c r="A5260" t="s">
        <v>5</v>
      </c>
      <c r="C5260">
        <f>VLOOKUP(B5253,[0]!all_data,18)</f>
        <v>0</v>
      </c>
    </row>
    <row r="5261" spans="1:3" x14ac:dyDescent="0.3">
      <c r="A5261" t="s">
        <v>7</v>
      </c>
      <c r="C5261">
        <f>VLOOKUP(B5253,[0]!all_data,20)</f>
        <v>0</v>
      </c>
    </row>
    <row r="5262" spans="1:3" x14ac:dyDescent="0.3">
      <c r="A5262" t="s">
        <v>73</v>
      </c>
      <c r="C5262">
        <f>VLOOKUP(B5253,[0]!all_data,21)</f>
        <v>0</v>
      </c>
    </row>
    <row r="5263" spans="1:3" x14ac:dyDescent="0.3">
      <c r="A5263" t="s">
        <v>77</v>
      </c>
      <c r="C5263">
        <f>VLOOKUP(B5253,[0]!all_data,41)</f>
        <v>0</v>
      </c>
    </row>
    <row r="5264" spans="1:3" x14ac:dyDescent="0.3">
      <c r="A5264" t="s">
        <v>24</v>
      </c>
      <c r="C5264">
        <f>VLOOKUP(B5253,[0]!all_data,23)</f>
        <v>0</v>
      </c>
    </row>
    <row r="5265" spans="1:3" x14ac:dyDescent="0.3">
      <c r="A5265" t="s">
        <v>25</v>
      </c>
      <c r="C5265">
        <f>VLOOKUP(B5253,[0]!all_data,24)</f>
        <v>0</v>
      </c>
    </row>
    <row r="5266" spans="1:3" x14ac:dyDescent="0.3">
      <c r="A5266" t="s">
        <v>23</v>
      </c>
      <c r="C5266">
        <f>VLOOKUP(B5253,[0]!all_data,25)</f>
        <v>0</v>
      </c>
    </row>
    <row r="5267" spans="1:3" x14ac:dyDescent="0.3">
      <c r="A5267" t="s">
        <v>125</v>
      </c>
      <c r="C5267">
        <f>VLOOKUP(B5253,[0]!all_data,19)</f>
        <v>0</v>
      </c>
    </row>
    <row r="5268" spans="1:3" x14ac:dyDescent="0.3">
      <c r="A5268" t="s">
        <v>108</v>
      </c>
      <c r="C5268">
        <f>VLOOKUP(B5253,[0]!all_data,26)</f>
        <v>0</v>
      </c>
    </row>
    <row r="5269" spans="1:3" x14ac:dyDescent="0.3">
      <c r="A5269" t="s">
        <v>109</v>
      </c>
      <c r="C5269">
        <f>VLOOKUP(B5253,[0]!all_data,27)</f>
        <v>0</v>
      </c>
    </row>
    <row r="5270" spans="1:3" x14ac:dyDescent="0.3">
      <c r="A5270" t="s">
        <v>11</v>
      </c>
      <c r="C5270">
        <f>VLOOKUP(B5253,[0]!all_data,28)</f>
        <v>0</v>
      </c>
    </row>
    <row r="5271" spans="1:3" x14ac:dyDescent="0.3">
      <c r="A5271" t="s">
        <v>54</v>
      </c>
      <c r="C5271">
        <f>VLOOKUP(B5253,[0]!all_data,29)</f>
        <v>0</v>
      </c>
    </row>
    <row r="5272" spans="1:3" x14ac:dyDescent="0.3">
      <c r="A5272" t="s">
        <v>55</v>
      </c>
      <c r="C5272">
        <f>VLOOKUP(B5253,[0]!all_data,30)</f>
        <v>0</v>
      </c>
    </row>
    <row r="5273" spans="1:3" x14ac:dyDescent="0.3">
      <c r="A5273" t="s">
        <v>67</v>
      </c>
      <c r="C5273">
        <f>VLOOKUP(B5253,[0]!all_data,33)</f>
        <v>0</v>
      </c>
    </row>
    <row r="5274" spans="1:3" x14ac:dyDescent="0.3">
      <c r="A5274" t="s">
        <v>16</v>
      </c>
      <c r="C5274">
        <f>VLOOKUP(B5253,[0]!all_data,37)</f>
        <v>0</v>
      </c>
    </row>
    <row r="5275" spans="1:3" x14ac:dyDescent="0.3">
      <c r="A5275" t="s">
        <v>17</v>
      </c>
      <c r="C5275">
        <f>VLOOKUP(B5253,[0]!all_data,38)</f>
        <v>0</v>
      </c>
    </row>
    <row r="5276" spans="1:3" x14ac:dyDescent="0.3">
      <c r="A5276" t="s">
        <v>18</v>
      </c>
      <c r="C5276">
        <f>VLOOKUP(B5253,[0]!all_data,39)</f>
        <v>0</v>
      </c>
    </row>
    <row r="5277" spans="1:3" x14ac:dyDescent="0.3">
      <c r="A5277" t="s">
        <v>21</v>
      </c>
      <c r="B5277">
        <f>B5253+1</f>
        <v>220</v>
      </c>
      <c r="C5277" t="str">
        <f>CONCATENATE(VLOOKUP(B5277,[0]!all_data,2),"_",VLOOKUP(B5277,[0]!all_data,3),"_",VLOOKUP(B5277,[0]!all_data,4))</f>
        <v>0_0_0</v>
      </c>
    </row>
    <row r="5278" spans="1:3" x14ac:dyDescent="0.3">
      <c r="A5278" t="s">
        <v>22</v>
      </c>
    </row>
    <row r="5279" spans="1:3" x14ac:dyDescent="0.3">
      <c r="A5279" t="s">
        <v>0</v>
      </c>
      <c r="C5279">
        <f>VLOOKUP(B5277,[0]!all_data,13)</f>
        <v>7</v>
      </c>
    </row>
    <row r="5280" spans="1:3" x14ac:dyDescent="0.3">
      <c r="A5280" t="s">
        <v>57</v>
      </c>
      <c r="C5280">
        <f>VLOOKUP(B5277,[0]!all_data,14)</f>
        <v>10</v>
      </c>
    </row>
    <row r="5281" spans="1:3" x14ac:dyDescent="0.3">
      <c r="A5281" t="s">
        <v>2</v>
      </c>
      <c r="C5281">
        <f>VLOOKUP(B5277,[0]!all_data,15)</f>
        <v>0</v>
      </c>
    </row>
    <row r="5282" spans="1:3" x14ac:dyDescent="0.3">
      <c r="A5282" t="s">
        <v>3</v>
      </c>
      <c r="C5282">
        <f>VLOOKUP(B5277,[0]!all_data,16)</f>
        <v>0</v>
      </c>
    </row>
    <row r="5283" spans="1:3" x14ac:dyDescent="0.3">
      <c r="A5283" t="s">
        <v>4</v>
      </c>
      <c r="C5283">
        <f>VLOOKUP(B5277,[0]!all_data,17)</f>
        <v>0</v>
      </c>
    </row>
    <row r="5284" spans="1:3" x14ac:dyDescent="0.3">
      <c r="A5284" t="s">
        <v>5</v>
      </c>
      <c r="C5284">
        <f>VLOOKUP(B5277,[0]!all_data,18)</f>
        <v>0</v>
      </c>
    </row>
    <row r="5285" spans="1:3" x14ac:dyDescent="0.3">
      <c r="A5285" t="s">
        <v>7</v>
      </c>
      <c r="C5285">
        <f>VLOOKUP(B5277,[0]!all_data,20)</f>
        <v>0</v>
      </c>
    </row>
    <row r="5286" spans="1:3" x14ac:dyDescent="0.3">
      <c r="A5286" t="s">
        <v>73</v>
      </c>
      <c r="C5286">
        <f>VLOOKUP(B5277,[0]!all_data,21)</f>
        <v>0</v>
      </c>
    </row>
    <row r="5287" spans="1:3" x14ac:dyDescent="0.3">
      <c r="A5287" t="s">
        <v>77</v>
      </c>
      <c r="C5287">
        <f>VLOOKUP(B5277,[0]!all_data,41)</f>
        <v>0</v>
      </c>
    </row>
    <row r="5288" spans="1:3" x14ac:dyDescent="0.3">
      <c r="A5288" t="s">
        <v>24</v>
      </c>
      <c r="C5288">
        <f>VLOOKUP(B5277,[0]!all_data,23)</f>
        <v>0</v>
      </c>
    </row>
    <row r="5289" spans="1:3" x14ac:dyDescent="0.3">
      <c r="A5289" t="s">
        <v>25</v>
      </c>
      <c r="C5289">
        <f>VLOOKUP(B5277,[0]!all_data,24)</f>
        <v>0</v>
      </c>
    </row>
    <row r="5290" spans="1:3" x14ac:dyDescent="0.3">
      <c r="A5290" t="s">
        <v>23</v>
      </c>
      <c r="C5290">
        <f>VLOOKUP(B5277,[0]!all_data,25)</f>
        <v>0</v>
      </c>
    </row>
    <row r="5291" spans="1:3" x14ac:dyDescent="0.3">
      <c r="A5291" t="s">
        <v>125</v>
      </c>
      <c r="C5291">
        <f>VLOOKUP(B5277,[0]!all_data,19)</f>
        <v>0</v>
      </c>
    </row>
    <row r="5292" spans="1:3" x14ac:dyDescent="0.3">
      <c r="A5292" t="s">
        <v>108</v>
      </c>
      <c r="C5292">
        <f>VLOOKUP(B5277,[0]!all_data,26)</f>
        <v>0</v>
      </c>
    </row>
    <row r="5293" spans="1:3" x14ac:dyDescent="0.3">
      <c r="A5293" t="s">
        <v>109</v>
      </c>
      <c r="C5293">
        <f>VLOOKUP(B5277,[0]!all_data,27)</f>
        <v>0</v>
      </c>
    </row>
    <row r="5294" spans="1:3" x14ac:dyDescent="0.3">
      <c r="A5294" t="s">
        <v>11</v>
      </c>
      <c r="C5294">
        <f>VLOOKUP(B5277,[0]!all_data,28)</f>
        <v>0</v>
      </c>
    </row>
    <row r="5295" spans="1:3" x14ac:dyDescent="0.3">
      <c r="A5295" t="s">
        <v>54</v>
      </c>
      <c r="C5295">
        <f>VLOOKUP(B5277,[0]!all_data,29)</f>
        <v>0</v>
      </c>
    </row>
    <row r="5296" spans="1:3" x14ac:dyDescent="0.3">
      <c r="A5296" t="s">
        <v>55</v>
      </c>
      <c r="C5296">
        <f>VLOOKUP(B5277,[0]!all_data,30)</f>
        <v>0</v>
      </c>
    </row>
    <row r="5297" spans="1:3" x14ac:dyDescent="0.3">
      <c r="A5297" t="s">
        <v>67</v>
      </c>
      <c r="C5297">
        <f>VLOOKUP(B5277,[0]!all_data,33)</f>
        <v>0</v>
      </c>
    </row>
    <row r="5298" spans="1:3" x14ac:dyDescent="0.3">
      <c r="A5298" t="s">
        <v>16</v>
      </c>
      <c r="C5298">
        <f>VLOOKUP(B5277,[0]!all_data,37)</f>
        <v>0</v>
      </c>
    </row>
    <row r="5299" spans="1:3" x14ac:dyDescent="0.3">
      <c r="A5299" t="s">
        <v>17</v>
      </c>
      <c r="C5299">
        <f>VLOOKUP(B5277,[0]!all_data,38)</f>
        <v>0</v>
      </c>
    </row>
    <row r="5300" spans="1:3" x14ac:dyDescent="0.3">
      <c r="A5300" t="s">
        <v>18</v>
      </c>
      <c r="C5300">
        <f>VLOOKUP(B5277,[0]!all_data,39)</f>
        <v>0</v>
      </c>
    </row>
    <row r="5301" spans="1:3" x14ac:dyDescent="0.3">
      <c r="A5301" t="s">
        <v>21</v>
      </c>
      <c r="B5301">
        <f>B5277+1</f>
        <v>221</v>
      </c>
      <c r="C5301" t="str">
        <f>CONCATENATE(VLOOKUP(B5301,[0]!all_data,2),"_",VLOOKUP(B5301,[0]!all_data,3),"_",VLOOKUP(B5301,[0]!all_data,4))</f>
        <v>0_0_0</v>
      </c>
    </row>
    <row r="5302" spans="1:3" x14ac:dyDescent="0.3">
      <c r="A5302" t="s">
        <v>22</v>
      </c>
    </row>
    <row r="5303" spans="1:3" x14ac:dyDescent="0.3">
      <c r="A5303" t="s">
        <v>0</v>
      </c>
      <c r="C5303">
        <f>VLOOKUP(B5301,[0]!all_data,13)</f>
        <v>7</v>
      </c>
    </row>
    <row r="5304" spans="1:3" x14ac:dyDescent="0.3">
      <c r="A5304" t="s">
        <v>57</v>
      </c>
      <c r="C5304">
        <f>VLOOKUP(B5301,[0]!all_data,14)</f>
        <v>10</v>
      </c>
    </row>
    <row r="5305" spans="1:3" x14ac:dyDescent="0.3">
      <c r="A5305" t="s">
        <v>2</v>
      </c>
      <c r="C5305">
        <f>VLOOKUP(B5301,[0]!all_data,15)</f>
        <v>0</v>
      </c>
    </row>
    <row r="5306" spans="1:3" x14ac:dyDescent="0.3">
      <c r="A5306" t="s">
        <v>3</v>
      </c>
      <c r="C5306">
        <f>VLOOKUP(B5301,[0]!all_data,16)</f>
        <v>0</v>
      </c>
    </row>
    <row r="5307" spans="1:3" x14ac:dyDescent="0.3">
      <c r="A5307" t="s">
        <v>4</v>
      </c>
      <c r="C5307">
        <f>VLOOKUP(B5301,[0]!all_data,17)</f>
        <v>0</v>
      </c>
    </row>
    <row r="5308" spans="1:3" x14ac:dyDescent="0.3">
      <c r="A5308" t="s">
        <v>5</v>
      </c>
      <c r="C5308">
        <f>VLOOKUP(B5301,[0]!all_data,18)</f>
        <v>0</v>
      </c>
    </row>
    <row r="5309" spans="1:3" x14ac:dyDescent="0.3">
      <c r="A5309" t="s">
        <v>7</v>
      </c>
      <c r="C5309">
        <f>VLOOKUP(B5301,[0]!all_data,20)</f>
        <v>0</v>
      </c>
    </row>
    <row r="5310" spans="1:3" x14ac:dyDescent="0.3">
      <c r="A5310" t="s">
        <v>73</v>
      </c>
      <c r="C5310">
        <f>VLOOKUP(B5301,[0]!all_data,21)</f>
        <v>0</v>
      </c>
    </row>
    <row r="5311" spans="1:3" x14ac:dyDescent="0.3">
      <c r="A5311" t="s">
        <v>77</v>
      </c>
      <c r="C5311">
        <f>VLOOKUP(B5301,[0]!all_data,41)</f>
        <v>0</v>
      </c>
    </row>
    <row r="5312" spans="1:3" x14ac:dyDescent="0.3">
      <c r="A5312" t="s">
        <v>24</v>
      </c>
      <c r="C5312">
        <f>VLOOKUP(B5301,[0]!all_data,23)</f>
        <v>0</v>
      </c>
    </row>
    <row r="5313" spans="1:3" x14ac:dyDescent="0.3">
      <c r="A5313" t="s">
        <v>25</v>
      </c>
      <c r="C5313">
        <f>VLOOKUP(B5301,[0]!all_data,24)</f>
        <v>0</v>
      </c>
    </row>
    <row r="5314" spans="1:3" x14ac:dyDescent="0.3">
      <c r="A5314" t="s">
        <v>23</v>
      </c>
      <c r="C5314">
        <f>VLOOKUP(B5301,[0]!all_data,25)</f>
        <v>0</v>
      </c>
    </row>
    <row r="5315" spans="1:3" x14ac:dyDescent="0.3">
      <c r="A5315" t="s">
        <v>125</v>
      </c>
      <c r="C5315">
        <f>VLOOKUP(B5301,[0]!all_data,19)</f>
        <v>0</v>
      </c>
    </row>
    <row r="5316" spans="1:3" x14ac:dyDescent="0.3">
      <c r="A5316" t="s">
        <v>108</v>
      </c>
      <c r="C5316">
        <f>VLOOKUP(B5301,[0]!all_data,26)</f>
        <v>0</v>
      </c>
    </row>
    <row r="5317" spans="1:3" x14ac:dyDescent="0.3">
      <c r="A5317" t="s">
        <v>109</v>
      </c>
      <c r="C5317">
        <f>VLOOKUP(B5301,[0]!all_data,27)</f>
        <v>0</v>
      </c>
    </row>
    <row r="5318" spans="1:3" x14ac:dyDescent="0.3">
      <c r="A5318" t="s">
        <v>11</v>
      </c>
      <c r="C5318">
        <f>VLOOKUP(B5301,[0]!all_data,28)</f>
        <v>0</v>
      </c>
    </row>
    <row r="5319" spans="1:3" x14ac:dyDescent="0.3">
      <c r="A5319" t="s">
        <v>54</v>
      </c>
      <c r="C5319">
        <f>VLOOKUP(B5301,[0]!all_data,29)</f>
        <v>0</v>
      </c>
    </row>
    <row r="5320" spans="1:3" x14ac:dyDescent="0.3">
      <c r="A5320" t="s">
        <v>55</v>
      </c>
      <c r="C5320">
        <f>VLOOKUP(B5301,[0]!all_data,30)</f>
        <v>0</v>
      </c>
    </row>
    <row r="5321" spans="1:3" x14ac:dyDescent="0.3">
      <c r="A5321" t="s">
        <v>67</v>
      </c>
      <c r="C5321">
        <f>VLOOKUP(B5301,[0]!all_data,33)</f>
        <v>0</v>
      </c>
    </row>
    <row r="5322" spans="1:3" x14ac:dyDescent="0.3">
      <c r="A5322" t="s">
        <v>16</v>
      </c>
      <c r="C5322">
        <f>VLOOKUP(B5301,[0]!all_data,37)</f>
        <v>0</v>
      </c>
    </row>
    <row r="5323" spans="1:3" x14ac:dyDescent="0.3">
      <c r="A5323" t="s">
        <v>17</v>
      </c>
      <c r="C5323">
        <f>VLOOKUP(B5301,[0]!all_data,38)</f>
        <v>0</v>
      </c>
    </row>
    <row r="5324" spans="1:3" x14ac:dyDescent="0.3">
      <c r="A5324" t="s">
        <v>18</v>
      </c>
      <c r="C5324">
        <f>VLOOKUP(B5301,[0]!all_data,39)</f>
        <v>0</v>
      </c>
    </row>
    <row r="5325" spans="1:3" x14ac:dyDescent="0.3">
      <c r="A5325" t="s">
        <v>21</v>
      </c>
      <c r="B5325">
        <f>B5301+1</f>
        <v>222</v>
      </c>
      <c r="C5325" t="str">
        <f>CONCATENATE(VLOOKUP(B5325,[0]!all_data,2),"_",VLOOKUP(B5325,[0]!all_data,3),"_",VLOOKUP(B5325,[0]!all_data,4))</f>
        <v>0_0_0</v>
      </c>
    </row>
    <row r="5326" spans="1:3" x14ac:dyDescent="0.3">
      <c r="A5326" t="s">
        <v>22</v>
      </c>
    </row>
    <row r="5327" spans="1:3" x14ac:dyDescent="0.3">
      <c r="A5327" t="s">
        <v>0</v>
      </c>
      <c r="C5327">
        <f>VLOOKUP(B5325,[0]!all_data,13)</f>
        <v>7</v>
      </c>
    </row>
    <row r="5328" spans="1:3" x14ac:dyDescent="0.3">
      <c r="A5328" t="s">
        <v>57</v>
      </c>
      <c r="C5328">
        <f>VLOOKUP(B5325,[0]!all_data,14)</f>
        <v>10</v>
      </c>
    </row>
    <row r="5329" spans="1:3" x14ac:dyDescent="0.3">
      <c r="A5329" t="s">
        <v>2</v>
      </c>
      <c r="C5329">
        <f>VLOOKUP(B5325,[0]!all_data,15)</f>
        <v>0</v>
      </c>
    </row>
    <row r="5330" spans="1:3" x14ac:dyDescent="0.3">
      <c r="A5330" t="s">
        <v>3</v>
      </c>
      <c r="C5330">
        <f>VLOOKUP(B5325,[0]!all_data,16)</f>
        <v>0</v>
      </c>
    </row>
    <row r="5331" spans="1:3" x14ac:dyDescent="0.3">
      <c r="A5331" t="s">
        <v>4</v>
      </c>
      <c r="C5331">
        <f>VLOOKUP(B5325,[0]!all_data,17)</f>
        <v>0</v>
      </c>
    </row>
    <row r="5332" spans="1:3" x14ac:dyDescent="0.3">
      <c r="A5332" t="s">
        <v>5</v>
      </c>
      <c r="C5332">
        <f>VLOOKUP(B5325,[0]!all_data,18)</f>
        <v>0</v>
      </c>
    </row>
    <row r="5333" spans="1:3" x14ac:dyDescent="0.3">
      <c r="A5333" t="s">
        <v>7</v>
      </c>
      <c r="C5333">
        <f>VLOOKUP(B5325,[0]!all_data,20)</f>
        <v>0</v>
      </c>
    </row>
    <row r="5334" spans="1:3" x14ac:dyDescent="0.3">
      <c r="A5334" t="s">
        <v>73</v>
      </c>
      <c r="C5334">
        <f>VLOOKUP(B5325,[0]!all_data,21)</f>
        <v>0</v>
      </c>
    </row>
    <row r="5335" spans="1:3" x14ac:dyDescent="0.3">
      <c r="A5335" t="s">
        <v>77</v>
      </c>
      <c r="C5335">
        <f>VLOOKUP(B5325,[0]!all_data,41)</f>
        <v>0</v>
      </c>
    </row>
    <row r="5336" spans="1:3" x14ac:dyDescent="0.3">
      <c r="A5336" t="s">
        <v>24</v>
      </c>
      <c r="C5336">
        <f>VLOOKUP(B5325,[0]!all_data,23)</f>
        <v>0</v>
      </c>
    </row>
    <row r="5337" spans="1:3" x14ac:dyDescent="0.3">
      <c r="A5337" t="s">
        <v>25</v>
      </c>
      <c r="C5337">
        <f>VLOOKUP(B5325,[0]!all_data,24)</f>
        <v>0</v>
      </c>
    </row>
    <row r="5338" spans="1:3" x14ac:dyDescent="0.3">
      <c r="A5338" t="s">
        <v>23</v>
      </c>
      <c r="C5338">
        <f>VLOOKUP(B5325,[0]!all_data,25)</f>
        <v>0</v>
      </c>
    </row>
    <row r="5339" spans="1:3" x14ac:dyDescent="0.3">
      <c r="A5339" t="s">
        <v>125</v>
      </c>
      <c r="C5339">
        <f>VLOOKUP(B5325,[0]!all_data,19)</f>
        <v>0</v>
      </c>
    </row>
    <row r="5340" spans="1:3" x14ac:dyDescent="0.3">
      <c r="A5340" t="s">
        <v>108</v>
      </c>
      <c r="C5340">
        <f>VLOOKUP(B5325,[0]!all_data,26)</f>
        <v>0</v>
      </c>
    </row>
    <row r="5341" spans="1:3" x14ac:dyDescent="0.3">
      <c r="A5341" t="s">
        <v>109</v>
      </c>
      <c r="C5341">
        <f>VLOOKUP(B5325,[0]!all_data,27)</f>
        <v>0</v>
      </c>
    </row>
    <row r="5342" spans="1:3" x14ac:dyDescent="0.3">
      <c r="A5342" t="s">
        <v>11</v>
      </c>
      <c r="C5342">
        <f>VLOOKUP(B5325,[0]!all_data,28)</f>
        <v>0</v>
      </c>
    </row>
    <row r="5343" spans="1:3" x14ac:dyDescent="0.3">
      <c r="A5343" t="s">
        <v>54</v>
      </c>
      <c r="C5343">
        <f>VLOOKUP(B5325,[0]!all_data,29)</f>
        <v>0</v>
      </c>
    </row>
    <row r="5344" spans="1:3" x14ac:dyDescent="0.3">
      <c r="A5344" t="s">
        <v>55</v>
      </c>
      <c r="C5344">
        <f>VLOOKUP(B5325,[0]!all_data,30)</f>
        <v>0</v>
      </c>
    </row>
    <row r="5345" spans="1:3" x14ac:dyDescent="0.3">
      <c r="A5345" t="s">
        <v>67</v>
      </c>
      <c r="C5345">
        <f>VLOOKUP(B5325,[0]!all_data,33)</f>
        <v>0</v>
      </c>
    </row>
    <row r="5346" spans="1:3" x14ac:dyDescent="0.3">
      <c r="A5346" t="s">
        <v>16</v>
      </c>
      <c r="C5346">
        <f>VLOOKUP(B5325,[0]!all_data,37)</f>
        <v>0</v>
      </c>
    </row>
    <row r="5347" spans="1:3" x14ac:dyDescent="0.3">
      <c r="A5347" t="s">
        <v>17</v>
      </c>
      <c r="C5347">
        <f>VLOOKUP(B5325,[0]!all_data,38)</f>
        <v>0</v>
      </c>
    </row>
    <row r="5348" spans="1:3" x14ac:dyDescent="0.3">
      <c r="A5348" t="s">
        <v>18</v>
      </c>
      <c r="C5348">
        <f>VLOOKUP(B5325,[0]!all_data,39)</f>
        <v>0</v>
      </c>
    </row>
    <row r="5349" spans="1:3" x14ac:dyDescent="0.3">
      <c r="A5349" t="s">
        <v>21</v>
      </c>
      <c r="B5349">
        <f>B5325+1</f>
        <v>223</v>
      </c>
      <c r="C5349" t="str">
        <f>CONCATENATE(VLOOKUP(B5349,[0]!all_data,2),"_",VLOOKUP(B5349,[0]!all_data,3),"_",VLOOKUP(B5349,[0]!all_data,4))</f>
        <v>0_0_0</v>
      </c>
    </row>
    <row r="5350" spans="1:3" x14ac:dyDescent="0.3">
      <c r="A5350" t="s">
        <v>22</v>
      </c>
    </row>
    <row r="5351" spans="1:3" x14ac:dyDescent="0.3">
      <c r="A5351" t="s">
        <v>0</v>
      </c>
      <c r="C5351">
        <f>VLOOKUP(B5349,[0]!all_data,13)</f>
        <v>7</v>
      </c>
    </row>
    <row r="5352" spans="1:3" x14ac:dyDescent="0.3">
      <c r="A5352" t="s">
        <v>57</v>
      </c>
      <c r="C5352">
        <f>VLOOKUP(B5349,[0]!all_data,14)</f>
        <v>10</v>
      </c>
    </row>
    <row r="5353" spans="1:3" x14ac:dyDescent="0.3">
      <c r="A5353" t="s">
        <v>2</v>
      </c>
      <c r="C5353">
        <f>VLOOKUP(B5349,[0]!all_data,15)</f>
        <v>0</v>
      </c>
    </row>
    <row r="5354" spans="1:3" x14ac:dyDescent="0.3">
      <c r="A5354" t="s">
        <v>3</v>
      </c>
      <c r="C5354">
        <f>VLOOKUP(B5349,[0]!all_data,16)</f>
        <v>0</v>
      </c>
    </row>
    <row r="5355" spans="1:3" x14ac:dyDescent="0.3">
      <c r="A5355" t="s">
        <v>4</v>
      </c>
      <c r="C5355">
        <f>VLOOKUP(B5349,[0]!all_data,17)</f>
        <v>0</v>
      </c>
    </row>
    <row r="5356" spans="1:3" x14ac:dyDescent="0.3">
      <c r="A5356" t="s">
        <v>5</v>
      </c>
      <c r="C5356">
        <f>VLOOKUP(B5349,[0]!all_data,18)</f>
        <v>0</v>
      </c>
    </row>
    <row r="5357" spans="1:3" x14ac:dyDescent="0.3">
      <c r="A5357" t="s">
        <v>7</v>
      </c>
      <c r="C5357">
        <f>VLOOKUP(B5349,[0]!all_data,20)</f>
        <v>0</v>
      </c>
    </row>
    <row r="5358" spans="1:3" x14ac:dyDescent="0.3">
      <c r="A5358" t="s">
        <v>73</v>
      </c>
      <c r="C5358">
        <f>VLOOKUP(B5349,[0]!all_data,21)</f>
        <v>0</v>
      </c>
    </row>
    <row r="5359" spans="1:3" x14ac:dyDescent="0.3">
      <c r="A5359" t="s">
        <v>77</v>
      </c>
      <c r="C5359">
        <f>VLOOKUP(B5349,[0]!all_data,41)</f>
        <v>0</v>
      </c>
    </row>
    <row r="5360" spans="1:3" x14ac:dyDescent="0.3">
      <c r="A5360" t="s">
        <v>24</v>
      </c>
      <c r="C5360">
        <f>VLOOKUP(B5349,[0]!all_data,23)</f>
        <v>0</v>
      </c>
    </row>
    <row r="5361" spans="1:3" x14ac:dyDescent="0.3">
      <c r="A5361" t="s">
        <v>25</v>
      </c>
      <c r="C5361">
        <f>VLOOKUP(B5349,[0]!all_data,24)</f>
        <v>0</v>
      </c>
    </row>
    <row r="5362" spans="1:3" x14ac:dyDescent="0.3">
      <c r="A5362" t="s">
        <v>23</v>
      </c>
      <c r="C5362">
        <f>VLOOKUP(B5349,[0]!all_data,25)</f>
        <v>0</v>
      </c>
    </row>
    <row r="5363" spans="1:3" x14ac:dyDescent="0.3">
      <c r="A5363" t="s">
        <v>125</v>
      </c>
      <c r="C5363">
        <f>VLOOKUP(B5349,[0]!all_data,19)</f>
        <v>0</v>
      </c>
    </row>
    <row r="5364" spans="1:3" x14ac:dyDescent="0.3">
      <c r="A5364" t="s">
        <v>108</v>
      </c>
      <c r="C5364">
        <f>VLOOKUP(B5349,[0]!all_data,26)</f>
        <v>0</v>
      </c>
    </row>
    <row r="5365" spans="1:3" x14ac:dyDescent="0.3">
      <c r="A5365" t="s">
        <v>109</v>
      </c>
      <c r="C5365">
        <f>VLOOKUP(B5349,[0]!all_data,27)</f>
        <v>0</v>
      </c>
    </row>
    <row r="5366" spans="1:3" x14ac:dyDescent="0.3">
      <c r="A5366" t="s">
        <v>11</v>
      </c>
      <c r="C5366">
        <f>VLOOKUP(B5349,[0]!all_data,28)</f>
        <v>0</v>
      </c>
    </row>
    <row r="5367" spans="1:3" x14ac:dyDescent="0.3">
      <c r="A5367" t="s">
        <v>54</v>
      </c>
      <c r="C5367">
        <f>VLOOKUP(B5349,[0]!all_data,29)</f>
        <v>0</v>
      </c>
    </row>
    <row r="5368" spans="1:3" x14ac:dyDescent="0.3">
      <c r="A5368" t="s">
        <v>55</v>
      </c>
      <c r="C5368">
        <f>VLOOKUP(B5349,[0]!all_data,30)</f>
        <v>0</v>
      </c>
    </row>
    <row r="5369" spans="1:3" x14ac:dyDescent="0.3">
      <c r="A5369" t="s">
        <v>67</v>
      </c>
      <c r="C5369">
        <f>VLOOKUP(B5349,[0]!all_data,33)</f>
        <v>0</v>
      </c>
    </row>
    <row r="5370" spans="1:3" x14ac:dyDescent="0.3">
      <c r="A5370" t="s">
        <v>16</v>
      </c>
      <c r="C5370">
        <f>VLOOKUP(B5349,[0]!all_data,37)</f>
        <v>0</v>
      </c>
    </row>
    <row r="5371" spans="1:3" x14ac:dyDescent="0.3">
      <c r="A5371" t="s">
        <v>17</v>
      </c>
      <c r="C5371">
        <f>VLOOKUP(B5349,[0]!all_data,38)</f>
        <v>0</v>
      </c>
    </row>
    <row r="5372" spans="1:3" x14ac:dyDescent="0.3">
      <c r="A5372" t="s">
        <v>18</v>
      </c>
      <c r="C5372">
        <f>VLOOKUP(B5349,[0]!all_data,39)</f>
        <v>0</v>
      </c>
    </row>
    <row r="5373" spans="1:3" x14ac:dyDescent="0.3">
      <c r="A5373" t="s">
        <v>21</v>
      </c>
      <c r="B5373">
        <f>B5349+1</f>
        <v>224</v>
      </c>
      <c r="C5373" t="str">
        <f>CONCATENATE(VLOOKUP(B5373,[0]!all_data,2),"_",VLOOKUP(B5373,[0]!all_data,3),"_",VLOOKUP(B5373,[0]!all_data,4))</f>
        <v>0_0_0</v>
      </c>
    </row>
    <row r="5374" spans="1:3" x14ac:dyDescent="0.3">
      <c r="A5374" t="s">
        <v>22</v>
      </c>
    </row>
    <row r="5375" spans="1:3" x14ac:dyDescent="0.3">
      <c r="A5375" t="s">
        <v>0</v>
      </c>
      <c r="C5375">
        <f>VLOOKUP(B5373,[0]!all_data,13)</f>
        <v>7</v>
      </c>
    </row>
    <row r="5376" spans="1:3" x14ac:dyDescent="0.3">
      <c r="A5376" t="s">
        <v>57</v>
      </c>
      <c r="C5376">
        <f>VLOOKUP(B5373,[0]!all_data,14)</f>
        <v>10</v>
      </c>
    </row>
    <row r="5377" spans="1:3" x14ac:dyDescent="0.3">
      <c r="A5377" t="s">
        <v>2</v>
      </c>
      <c r="C5377">
        <f>VLOOKUP(B5373,[0]!all_data,15)</f>
        <v>0</v>
      </c>
    </row>
    <row r="5378" spans="1:3" x14ac:dyDescent="0.3">
      <c r="A5378" t="s">
        <v>3</v>
      </c>
      <c r="C5378">
        <f>VLOOKUP(B5373,[0]!all_data,16)</f>
        <v>0</v>
      </c>
    </row>
    <row r="5379" spans="1:3" x14ac:dyDescent="0.3">
      <c r="A5379" t="s">
        <v>4</v>
      </c>
      <c r="C5379">
        <f>VLOOKUP(B5373,[0]!all_data,17)</f>
        <v>0</v>
      </c>
    </row>
    <row r="5380" spans="1:3" x14ac:dyDescent="0.3">
      <c r="A5380" t="s">
        <v>5</v>
      </c>
      <c r="C5380">
        <f>VLOOKUP(B5373,[0]!all_data,18)</f>
        <v>0</v>
      </c>
    </row>
    <row r="5381" spans="1:3" x14ac:dyDescent="0.3">
      <c r="A5381" t="s">
        <v>7</v>
      </c>
      <c r="C5381">
        <f>VLOOKUP(B5373,[0]!all_data,20)</f>
        <v>0</v>
      </c>
    </row>
    <row r="5382" spans="1:3" x14ac:dyDescent="0.3">
      <c r="A5382" t="s">
        <v>73</v>
      </c>
      <c r="C5382">
        <f>VLOOKUP(B5373,[0]!all_data,21)</f>
        <v>0</v>
      </c>
    </row>
    <row r="5383" spans="1:3" x14ac:dyDescent="0.3">
      <c r="A5383" t="s">
        <v>77</v>
      </c>
      <c r="C5383">
        <f>VLOOKUP(B5373,[0]!all_data,41)</f>
        <v>0</v>
      </c>
    </row>
    <row r="5384" spans="1:3" x14ac:dyDescent="0.3">
      <c r="A5384" t="s">
        <v>24</v>
      </c>
      <c r="C5384">
        <f>VLOOKUP(B5373,[0]!all_data,23)</f>
        <v>0</v>
      </c>
    </row>
    <row r="5385" spans="1:3" x14ac:dyDescent="0.3">
      <c r="A5385" t="s">
        <v>25</v>
      </c>
      <c r="C5385">
        <f>VLOOKUP(B5373,[0]!all_data,24)</f>
        <v>0</v>
      </c>
    </row>
    <row r="5386" spans="1:3" x14ac:dyDescent="0.3">
      <c r="A5386" t="s">
        <v>23</v>
      </c>
      <c r="C5386">
        <f>VLOOKUP(B5373,[0]!all_data,25)</f>
        <v>0</v>
      </c>
    </row>
    <row r="5387" spans="1:3" x14ac:dyDescent="0.3">
      <c r="A5387" t="s">
        <v>125</v>
      </c>
      <c r="C5387">
        <f>VLOOKUP(B5373,[0]!all_data,19)</f>
        <v>0</v>
      </c>
    </row>
    <row r="5388" spans="1:3" x14ac:dyDescent="0.3">
      <c r="A5388" t="s">
        <v>108</v>
      </c>
      <c r="C5388">
        <f>VLOOKUP(B5373,[0]!all_data,26)</f>
        <v>0</v>
      </c>
    </row>
    <row r="5389" spans="1:3" x14ac:dyDescent="0.3">
      <c r="A5389" t="s">
        <v>109</v>
      </c>
      <c r="C5389">
        <f>VLOOKUP(B5373,[0]!all_data,27)</f>
        <v>0</v>
      </c>
    </row>
    <row r="5390" spans="1:3" x14ac:dyDescent="0.3">
      <c r="A5390" t="s">
        <v>11</v>
      </c>
      <c r="C5390">
        <f>VLOOKUP(B5373,[0]!all_data,28)</f>
        <v>0</v>
      </c>
    </row>
    <row r="5391" spans="1:3" x14ac:dyDescent="0.3">
      <c r="A5391" t="s">
        <v>54</v>
      </c>
      <c r="C5391">
        <f>VLOOKUP(B5373,[0]!all_data,29)</f>
        <v>0</v>
      </c>
    </row>
    <row r="5392" spans="1:3" x14ac:dyDescent="0.3">
      <c r="A5392" t="s">
        <v>55</v>
      </c>
      <c r="C5392">
        <f>VLOOKUP(B5373,[0]!all_data,30)</f>
        <v>0</v>
      </c>
    </row>
    <row r="5393" spans="1:3" x14ac:dyDescent="0.3">
      <c r="A5393" t="s">
        <v>67</v>
      </c>
      <c r="C5393">
        <f>VLOOKUP(B5373,[0]!all_data,33)</f>
        <v>0</v>
      </c>
    </row>
    <row r="5394" spans="1:3" x14ac:dyDescent="0.3">
      <c r="A5394" t="s">
        <v>16</v>
      </c>
      <c r="C5394">
        <f>VLOOKUP(B5373,[0]!all_data,37)</f>
        <v>0</v>
      </c>
    </row>
    <row r="5395" spans="1:3" x14ac:dyDescent="0.3">
      <c r="A5395" t="s">
        <v>17</v>
      </c>
      <c r="C5395">
        <f>VLOOKUP(B5373,[0]!all_data,38)</f>
        <v>0</v>
      </c>
    </row>
    <row r="5396" spans="1:3" x14ac:dyDescent="0.3">
      <c r="A5396" t="s">
        <v>18</v>
      </c>
      <c r="C5396">
        <f>VLOOKUP(B5373,[0]!all_data,39)</f>
        <v>0</v>
      </c>
    </row>
    <row r="5397" spans="1:3" x14ac:dyDescent="0.3">
      <c r="A5397" t="s">
        <v>21</v>
      </c>
      <c r="B5397">
        <f>B5373+1</f>
        <v>225</v>
      </c>
      <c r="C5397" t="str">
        <f>CONCATENATE(VLOOKUP(B5397,[0]!all_data,2),"_",VLOOKUP(B5397,[0]!all_data,3),"_",VLOOKUP(B5397,[0]!all_data,4))</f>
        <v>0_0_0</v>
      </c>
    </row>
    <row r="5398" spans="1:3" x14ac:dyDescent="0.3">
      <c r="A5398" t="s">
        <v>22</v>
      </c>
    </row>
    <row r="5399" spans="1:3" x14ac:dyDescent="0.3">
      <c r="A5399" t="s">
        <v>0</v>
      </c>
      <c r="C5399">
        <f>VLOOKUP(B5397,[0]!all_data,13)</f>
        <v>7</v>
      </c>
    </row>
    <row r="5400" spans="1:3" x14ac:dyDescent="0.3">
      <c r="A5400" t="s">
        <v>57</v>
      </c>
      <c r="C5400">
        <f>VLOOKUP(B5397,[0]!all_data,14)</f>
        <v>10</v>
      </c>
    </row>
    <row r="5401" spans="1:3" x14ac:dyDescent="0.3">
      <c r="A5401" t="s">
        <v>2</v>
      </c>
      <c r="C5401">
        <f>VLOOKUP(B5397,[0]!all_data,15)</f>
        <v>0</v>
      </c>
    </row>
    <row r="5402" spans="1:3" x14ac:dyDescent="0.3">
      <c r="A5402" t="s">
        <v>3</v>
      </c>
      <c r="C5402">
        <f>VLOOKUP(B5397,[0]!all_data,16)</f>
        <v>0</v>
      </c>
    </row>
    <row r="5403" spans="1:3" x14ac:dyDescent="0.3">
      <c r="A5403" t="s">
        <v>4</v>
      </c>
      <c r="C5403">
        <f>VLOOKUP(B5397,[0]!all_data,17)</f>
        <v>0</v>
      </c>
    </row>
    <row r="5404" spans="1:3" x14ac:dyDescent="0.3">
      <c r="A5404" t="s">
        <v>5</v>
      </c>
      <c r="C5404">
        <f>VLOOKUP(B5397,[0]!all_data,18)</f>
        <v>0</v>
      </c>
    </row>
    <row r="5405" spans="1:3" x14ac:dyDescent="0.3">
      <c r="A5405" t="s">
        <v>7</v>
      </c>
      <c r="C5405">
        <f>VLOOKUP(B5397,[0]!all_data,20)</f>
        <v>0</v>
      </c>
    </row>
    <row r="5406" spans="1:3" x14ac:dyDescent="0.3">
      <c r="A5406" t="s">
        <v>73</v>
      </c>
      <c r="C5406">
        <f>VLOOKUP(B5397,[0]!all_data,21)</f>
        <v>0</v>
      </c>
    </row>
    <row r="5407" spans="1:3" x14ac:dyDescent="0.3">
      <c r="A5407" t="s">
        <v>77</v>
      </c>
      <c r="C5407">
        <f>VLOOKUP(B5397,[0]!all_data,41)</f>
        <v>0</v>
      </c>
    </row>
    <row r="5408" spans="1:3" x14ac:dyDescent="0.3">
      <c r="A5408" t="s">
        <v>24</v>
      </c>
      <c r="C5408">
        <f>VLOOKUP(B5397,[0]!all_data,23)</f>
        <v>0</v>
      </c>
    </row>
    <row r="5409" spans="1:3" x14ac:dyDescent="0.3">
      <c r="A5409" t="s">
        <v>25</v>
      </c>
      <c r="C5409">
        <f>VLOOKUP(B5397,[0]!all_data,24)</f>
        <v>0</v>
      </c>
    </row>
    <row r="5410" spans="1:3" x14ac:dyDescent="0.3">
      <c r="A5410" t="s">
        <v>23</v>
      </c>
      <c r="C5410">
        <f>VLOOKUP(B5397,[0]!all_data,25)</f>
        <v>0</v>
      </c>
    </row>
    <row r="5411" spans="1:3" x14ac:dyDescent="0.3">
      <c r="A5411" t="s">
        <v>125</v>
      </c>
      <c r="C5411">
        <f>VLOOKUP(B5397,[0]!all_data,19)</f>
        <v>0</v>
      </c>
    </row>
    <row r="5412" spans="1:3" x14ac:dyDescent="0.3">
      <c r="A5412" t="s">
        <v>108</v>
      </c>
      <c r="C5412">
        <f>VLOOKUP(B5397,[0]!all_data,26)</f>
        <v>0</v>
      </c>
    </row>
    <row r="5413" spans="1:3" x14ac:dyDescent="0.3">
      <c r="A5413" t="s">
        <v>109</v>
      </c>
      <c r="C5413">
        <f>VLOOKUP(B5397,[0]!all_data,27)</f>
        <v>0</v>
      </c>
    </row>
    <row r="5414" spans="1:3" x14ac:dyDescent="0.3">
      <c r="A5414" t="s">
        <v>11</v>
      </c>
      <c r="C5414">
        <f>VLOOKUP(B5397,[0]!all_data,28)</f>
        <v>0</v>
      </c>
    </row>
    <row r="5415" spans="1:3" x14ac:dyDescent="0.3">
      <c r="A5415" t="s">
        <v>54</v>
      </c>
      <c r="C5415">
        <f>VLOOKUP(B5397,[0]!all_data,29)</f>
        <v>0</v>
      </c>
    </row>
    <row r="5416" spans="1:3" x14ac:dyDescent="0.3">
      <c r="A5416" t="s">
        <v>55</v>
      </c>
      <c r="C5416">
        <f>VLOOKUP(B5397,[0]!all_data,30)</f>
        <v>0</v>
      </c>
    </row>
    <row r="5417" spans="1:3" x14ac:dyDescent="0.3">
      <c r="A5417" t="s">
        <v>67</v>
      </c>
      <c r="C5417">
        <f>VLOOKUP(B5397,[0]!all_data,33)</f>
        <v>0</v>
      </c>
    </row>
    <row r="5418" spans="1:3" x14ac:dyDescent="0.3">
      <c r="A5418" t="s">
        <v>16</v>
      </c>
      <c r="C5418">
        <f>VLOOKUP(B5397,[0]!all_data,37)</f>
        <v>0</v>
      </c>
    </row>
    <row r="5419" spans="1:3" x14ac:dyDescent="0.3">
      <c r="A5419" t="s">
        <v>17</v>
      </c>
      <c r="C5419">
        <f>VLOOKUP(B5397,[0]!all_data,38)</f>
        <v>0</v>
      </c>
    </row>
    <row r="5420" spans="1:3" x14ac:dyDescent="0.3">
      <c r="A5420" t="s">
        <v>18</v>
      </c>
      <c r="C5420">
        <f>VLOOKUP(B5397,[0]!all_data,39)</f>
        <v>0</v>
      </c>
    </row>
    <row r="5421" spans="1:3" x14ac:dyDescent="0.3">
      <c r="A5421" t="s">
        <v>21</v>
      </c>
      <c r="B5421">
        <f>B5397+1</f>
        <v>226</v>
      </c>
      <c r="C5421" t="str">
        <f>CONCATENATE(VLOOKUP(B5421,[0]!all_data,2),"_",VLOOKUP(B5421,[0]!all_data,3),"_",VLOOKUP(B5421,[0]!all_data,4))</f>
        <v>0_0_0</v>
      </c>
    </row>
    <row r="5422" spans="1:3" x14ac:dyDescent="0.3">
      <c r="A5422" t="s">
        <v>22</v>
      </c>
    </row>
    <row r="5423" spans="1:3" x14ac:dyDescent="0.3">
      <c r="A5423" t="s">
        <v>0</v>
      </c>
      <c r="C5423">
        <f>VLOOKUP(B5421,[0]!all_data,13)</f>
        <v>7</v>
      </c>
    </row>
    <row r="5424" spans="1:3" x14ac:dyDescent="0.3">
      <c r="A5424" t="s">
        <v>57</v>
      </c>
      <c r="C5424">
        <f>VLOOKUP(B5421,[0]!all_data,14)</f>
        <v>10</v>
      </c>
    </row>
    <row r="5425" spans="1:3" x14ac:dyDescent="0.3">
      <c r="A5425" t="s">
        <v>2</v>
      </c>
      <c r="C5425">
        <f>VLOOKUP(B5421,[0]!all_data,15)</f>
        <v>0</v>
      </c>
    </row>
    <row r="5426" spans="1:3" x14ac:dyDescent="0.3">
      <c r="A5426" t="s">
        <v>3</v>
      </c>
      <c r="C5426">
        <f>VLOOKUP(B5421,[0]!all_data,16)</f>
        <v>0</v>
      </c>
    </row>
    <row r="5427" spans="1:3" x14ac:dyDescent="0.3">
      <c r="A5427" t="s">
        <v>4</v>
      </c>
      <c r="C5427">
        <f>VLOOKUP(B5421,[0]!all_data,17)</f>
        <v>0</v>
      </c>
    </row>
    <row r="5428" spans="1:3" x14ac:dyDescent="0.3">
      <c r="A5428" t="s">
        <v>5</v>
      </c>
      <c r="C5428">
        <f>VLOOKUP(B5421,[0]!all_data,18)</f>
        <v>0</v>
      </c>
    </row>
    <row r="5429" spans="1:3" x14ac:dyDescent="0.3">
      <c r="A5429" t="s">
        <v>7</v>
      </c>
      <c r="C5429">
        <f>VLOOKUP(B5421,[0]!all_data,20)</f>
        <v>0</v>
      </c>
    </row>
    <row r="5430" spans="1:3" x14ac:dyDescent="0.3">
      <c r="A5430" t="s">
        <v>73</v>
      </c>
      <c r="C5430">
        <f>VLOOKUP(B5421,[0]!all_data,21)</f>
        <v>0</v>
      </c>
    </row>
    <row r="5431" spans="1:3" x14ac:dyDescent="0.3">
      <c r="A5431" t="s">
        <v>77</v>
      </c>
      <c r="C5431">
        <f>VLOOKUP(B5421,[0]!all_data,41)</f>
        <v>0</v>
      </c>
    </row>
    <row r="5432" spans="1:3" x14ac:dyDescent="0.3">
      <c r="A5432" t="s">
        <v>24</v>
      </c>
      <c r="C5432">
        <f>VLOOKUP(B5421,[0]!all_data,23)</f>
        <v>0</v>
      </c>
    </row>
    <row r="5433" spans="1:3" x14ac:dyDescent="0.3">
      <c r="A5433" t="s">
        <v>25</v>
      </c>
      <c r="C5433">
        <f>VLOOKUP(B5421,[0]!all_data,24)</f>
        <v>0</v>
      </c>
    </row>
    <row r="5434" spans="1:3" x14ac:dyDescent="0.3">
      <c r="A5434" t="s">
        <v>23</v>
      </c>
      <c r="C5434">
        <f>VLOOKUP(B5421,[0]!all_data,25)</f>
        <v>0</v>
      </c>
    </row>
    <row r="5435" spans="1:3" x14ac:dyDescent="0.3">
      <c r="A5435" t="s">
        <v>125</v>
      </c>
      <c r="C5435">
        <f>VLOOKUP(B5421,[0]!all_data,19)</f>
        <v>0</v>
      </c>
    </row>
    <row r="5436" spans="1:3" x14ac:dyDescent="0.3">
      <c r="A5436" t="s">
        <v>108</v>
      </c>
      <c r="C5436">
        <f>VLOOKUP(B5421,[0]!all_data,26)</f>
        <v>0</v>
      </c>
    </row>
    <row r="5437" spans="1:3" x14ac:dyDescent="0.3">
      <c r="A5437" t="s">
        <v>109</v>
      </c>
      <c r="C5437">
        <f>VLOOKUP(B5421,[0]!all_data,27)</f>
        <v>0</v>
      </c>
    </row>
    <row r="5438" spans="1:3" x14ac:dyDescent="0.3">
      <c r="A5438" t="s">
        <v>11</v>
      </c>
      <c r="C5438">
        <f>VLOOKUP(B5421,[0]!all_data,28)</f>
        <v>0</v>
      </c>
    </row>
    <row r="5439" spans="1:3" x14ac:dyDescent="0.3">
      <c r="A5439" t="s">
        <v>54</v>
      </c>
      <c r="C5439">
        <f>VLOOKUP(B5421,[0]!all_data,29)</f>
        <v>0</v>
      </c>
    </row>
    <row r="5440" spans="1:3" x14ac:dyDescent="0.3">
      <c r="A5440" t="s">
        <v>55</v>
      </c>
      <c r="C5440">
        <f>VLOOKUP(B5421,[0]!all_data,30)</f>
        <v>0</v>
      </c>
    </row>
    <row r="5441" spans="1:3" x14ac:dyDescent="0.3">
      <c r="A5441" t="s">
        <v>67</v>
      </c>
      <c r="C5441">
        <f>VLOOKUP(B5421,[0]!all_data,33)</f>
        <v>0</v>
      </c>
    </row>
    <row r="5442" spans="1:3" x14ac:dyDescent="0.3">
      <c r="A5442" t="s">
        <v>16</v>
      </c>
      <c r="C5442">
        <f>VLOOKUP(B5421,[0]!all_data,37)</f>
        <v>0</v>
      </c>
    </row>
    <row r="5443" spans="1:3" x14ac:dyDescent="0.3">
      <c r="A5443" t="s">
        <v>17</v>
      </c>
      <c r="C5443">
        <f>VLOOKUP(B5421,[0]!all_data,38)</f>
        <v>0</v>
      </c>
    </row>
    <row r="5444" spans="1:3" x14ac:dyDescent="0.3">
      <c r="A5444" t="s">
        <v>18</v>
      </c>
      <c r="C5444">
        <f>VLOOKUP(B5421,[0]!all_data,39)</f>
        <v>0</v>
      </c>
    </row>
    <row r="5445" spans="1:3" x14ac:dyDescent="0.3">
      <c r="A5445" t="s">
        <v>21</v>
      </c>
      <c r="B5445">
        <f>B5421+1</f>
        <v>227</v>
      </c>
      <c r="C5445" t="str">
        <f>CONCATENATE(VLOOKUP(B5445,[0]!all_data,2),"_",VLOOKUP(B5445,[0]!all_data,3),"_",VLOOKUP(B5445,[0]!all_data,4))</f>
        <v>0_0_0</v>
      </c>
    </row>
    <row r="5446" spans="1:3" x14ac:dyDescent="0.3">
      <c r="A5446" t="s">
        <v>22</v>
      </c>
    </row>
    <row r="5447" spans="1:3" x14ac:dyDescent="0.3">
      <c r="A5447" t="s">
        <v>0</v>
      </c>
      <c r="C5447">
        <f>VLOOKUP(B5445,[0]!all_data,13)</f>
        <v>7</v>
      </c>
    </row>
    <row r="5448" spans="1:3" x14ac:dyDescent="0.3">
      <c r="A5448" t="s">
        <v>57</v>
      </c>
      <c r="C5448">
        <f>VLOOKUP(B5445,[0]!all_data,14)</f>
        <v>10</v>
      </c>
    </row>
    <row r="5449" spans="1:3" x14ac:dyDescent="0.3">
      <c r="A5449" t="s">
        <v>2</v>
      </c>
      <c r="C5449">
        <f>VLOOKUP(B5445,[0]!all_data,15)</f>
        <v>0</v>
      </c>
    </row>
    <row r="5450" spans="1:3" x14ac:dyDescent="0.3">
      <c r="A5450" t="s">
        <v>3</v>
      </c>
      <c r="C5450">
        <f>VLOOKUP(B5445,[0]!all_data,16)</f>
        <v>0</v>
      </c>
    </row>
    <row r="5451" spans="1:3" x14ac:dyDescent="0.3">
      <c r="A5451" t="s">
        <v>4</v>
      </c>
      <c r="C5451">
        <f>VLOOKUP(B5445,[0]!all_data,17)</f>
        <v>0</v>
      </c>
    </row>
    <row r="5452" spans="1:3" x14ac:dyDescent="0.3">
      <c r="A5452" t="s">
        <v>5</v>
      </c>
      <c r="C5452">
        <f>VLOOKUP(B5445,[0]!all_data,18)</f>
        <v>0</v>
      </c>
    </row>
    <row r="5453" spans="1:3" x14ac:dyDescent="0.3">
      <c r="A5453" t="s">
        <v>7</v>
      </c>
      <c r="C5453">
        <f>VLOOKUP(B5445,[0]!all_data,20)</f>
        <v>0</v>
      </c>
    </row>
    <row r="5454" spans="1:3" x14ac:dyDescent="0.3">
      <c r="A5454" t="s">
        <v>73</v>
      </c>
      <c r="C5454">
        <f>VLOOKUP(B5445,[0]!all_data,21)</f>
        <v>0</v>
      </c>
    </row>
    <row r="5455" spans="1:3" x14ac:dyDescent="0.3">
      <c r="A5455" t="s">
        <v>77</v>
      </c>
      <c r="C5455">
        <f>VLOOKUP(B5445,[0]!all_data,41)</f>
        <v>0</v>
      </c>
    </row>
    <row r="5456" spans="1:3" x14ac:dyDescent="0.3">
      <c r="A5456" t="s">
        <v>24</v>
      </c>
      <c r="C5456">
        <f>VLOOKUP(B5445,[0]!all_data,23)</f>
        <v>0</v>
      </c>
    </row>
    <row r="5457" spans="1:3" x14ac:dyDescent="0.3">
      <c r="A5457" t="s">
        <v>25</v>
      </c>
      <c r="C5457">
        <f>VLOOKUP(B5445,[0]!all_data,24)</f>
        <v>0</v>
      </c>
    </row>
    <row r="5458" spans="1:3" x14ac:dyDescent="0.3">
      <c r="A5458" t="s">
        <v>23</v>
      </c>
      <c r="C5458">
        <f>VLOOKUP(B5445,[0]!all_data,25)</f>
        <v>0</v>
      </c>
    </row>
    <row r="5459" spans="1:3" x14ac:dyDescent="0.3">
      <c r="A5459" t="s">
        <v>125</v>
      </c>
      <c r="C5459">
        <f>VLOOKUP(B5445,[0]!all_data,19)</f>
        <v>0</v>
      </c>
    </row>
    <row r="5460" spans="1:3" x14ac:dyDescent="0.3">
      <c r="A5460" t="s">
        <v>108</v>
      </c>
      <c r="C5460">
        <f>VLOOKUP(B5445,[0]!all_data,26)</f>
        <v>0</v>
      </c>
    </row>
    <row r="5461" spans="1:3" x14ac:dyDescent="0.3">
      <c r="A5461" t="s">
        <v>109</v>
      </c>
      <c r="C5461">
        <f>VLOOKUP(B5445,[0]!all_data,27)</f>
        <v>0</v>
      </c>
    </row>
    <row r="5462" spans="1:3" x14ac:dyDescent="0.3">
      <c r="A5462" t="s">
        <v>11</v>
      </c>
      <c r="C5462">
        <f>VLOOKUP(B5445,[0]!all_data,28)</f>
        <v>0</v>
      </c>
    </row>
    <row r="5463" spans="1:3" x14ac:dyDescent="0.3">
      <c r="A5463" t="s">
        <v>54</v>
      </c>
      <c r="C5463">
        <f>VLOOKUP(B5445,[0]!all_data,29)</f>
        <v>0</v>
      </c>
    </row>
    <row r="5464" spans="1:3" x14ac:dyDescent="0.3">
      <c r="A5464" t="s">
        <v>55</v>
      </c>
      <c r="C5464">
        <f>VLOOKUP(B5445,[0]!all_data,30)</f>
        <v>0</v>
      </c>
    </row>
    <row r="5465" spans="1:3" x14ac:dyDescent="0.3">
      <c r="A5465" t="s">
        <v>67</v>
      </c>
      <c r="C5465">
        <f>VLOOKUP(B5445,[0]!all_data,33)</f>
        <v>0</v>
      </c>
    </row>
    <row r="5466" spans="1:3" x14ac:dyDescent="0.3">
      <c r="A5466" t="s">
        <v>16</v>
      </c>
      <c r="C5466">
        <f>VLOOKUP(B5445,[0]!all_data,37)</f>
        <v>0</v>
      </c>
    </row>
    <row r="5467" spans="1:3" x14ac:dyDescent="0.3">
      <c r="A5467" t="s">
        <v>17</v>
      </c>
      <c r="C5467">
        <f>VLOOKUP(B5445,[0]!all_data,38)</f>
        <v>0</v>
      </c>
    </row>
    <row r="5468" spans="1:3" x14ac:dyDescent="0.3">
      <c r="A5468" t="s">
        <v>18</v>
      </c>
      <c r="C5468">
        <f>VLOOKUP(B5445,[0]!all_data,39)</f>
        <v>0</v>
      </c>
    </row>
    <row r="5469" spans="1:3" x14ac:dyDescent="0.3">
      <c r="A5469" t="s">
        <v>21</v>
      </c>
      <c r="B5469">
        <f>B5445+1</f>
        <v>228</v>
      </c>
      <c r="C5469" t="str">
        <f>CONCATENATE(VLOOKUP(B5469,[0]!all_data,2),"_",VLOOKUP(B5469,[0]!all_data,3),"_",VLOOKUP(B5469,[0]!all_data,4))</f>
        <v>0_0_0</v>
      </c>
    </row>
    <row r="5470" spans="1:3" x14ac:dyDescent="0.3">
      <c r="A5470" t="s">
        <v>22</v>
      </c>
    </row>
    <row r="5471" spans="1:3" x14ac:dyDescent="0.3">
      <c r="A5471" t="s">
        <v>0</v>
      </c>
      <c r="C5471">
        <f>VLOOKUP(B5469,[0]!all_data,13)</f>
        <v>7</v>
      </c>
    </row>
    <row r="5472" spans="1:3" x14ac:dyDescent="0.3">
      <c r="A5472" t="s">
        <v>57</v>
      </c>
      <c r="C5472">
        <f>VLOOKUP(B5469,[0]!all_data,14)</f>
        <v>10</v>
      </c>
    </row>
    <row r="5473" spans="1:3" x14ac:dyDescent="0.3">
      <c r="A5473" t="s">
        <v>2</v>
      </c>
      <c r="C5473">
        <f>VLOOKUP(B5469,[0]!all_data,15)</f>
        <v>0</v>
      </c>
    </row>
    <row r="5474" spans="1:3" x14ac:dyDescent="0.3">
      <c r="A5474" t="s">
        <v>3</v>
      </c>
      <c r="C5474">
        <f>VLOOKUP(B5469,[0]!all_data,16)</f>
        <v>0</v>
      </c>
    </row>
    <row r="5475" spans="1:3" x14ac:dyDescent="0.3">
      <c r="A5475" t="s">
        <v>4</v>
      </c>
      <c r="C5475">
        <f>VLOOKUP(B5469,[0]!all_data,17)</f>
        <v>0</v>
      </c>
    </row>
    <row r="5476" spans="1:3" x14ac:dyDescent="0.3">
      <c r="A5476" t="s">
        <v>5</v>
      </c>
      <c r="C5476">
        <f>VLOOKUP(B5469,[0]!all_data,18)</f>
        <v>0</v>
      </c>
    </row>
    <row r="5477" spans="1:3" x14ac:dyDescent="0.3">
      <c r="A5477" t="s">
        <v>7</v>
      </c>
      <c r="C5477">
        <f>VLOOKUP(B5469,[0]!all_data,20)</f>
        <v>0</v>
      </c>
    </row>
    <row r="5478" spans="1:3" x14ac:dyDescent="0.3">
      <c r="A5478" t="s">
        <v>73</v>
      </c>
      <c r="C5478">
        <f>VLOOKUP(B5469,[0]!all_data,21)</f>
        <v>0</v>
      </c>
    </row>
    <row r="5479" spans="1:3" x14ac:dyDescent="0.3">
      <c r="A5479" t="s">
        <v>77</v>
      </c>
      <c r="C5479">
        <f>VLOOKUP(B5469,[0]!all_data,41)</f>
        <v>0</v>
      </c>
    </row>
    <row r="5480" spans="1:3" x14ac:dyDescent="0.3">
      <c r="A5480" t="s">
        <v>24</v>
      </c>
      <c r="C5480">
        <f>VLOOKUP(B5469,[0]!all_data,23)</f>
        <v>0</v>
      </c>
    </row>
    <row r="5481" spans="1:3" x14ac:dyDescent="0.3">
      <c r="A5481" t="s">
        <v>25</v>
      </c>
      <c r="C5481">
        <f>VLOOKUP(B5469,[0]!all_data,24)</f>
        <v>0</v>
      </c>
    </row>
    <row r="5482" spans="1:3" x14ac:dyDescent="0.3">
      <c r="A5482" t="s">
        <v>23</v>
      </c>
      <c r="C5482">
        <f>VLOOKUP(B5469,[0]!all_data,25)</f>
        <v>0</v>
      </c>
    </row>
    <row r="5483" spans="1:3" x14ac:dyDescent="0.3">
      <c r="A5483" t="s">
        <v>125</v>
      </c>
      <c r="C5483">
        <f>VLOOKUP(B5469,[0]!all_data,19)</f>
        <v>0</v>
      </c>
    </row>
    <row r="5484" spans="1:3" x14ac:dyDescent="0.3">
      <c r="A5484" t="s">
        <v>108</v>
      </c>
      <c r="C5484">
        <f>VLOOKUP(B5469,[0]!all_data,26)</f>
        <v>0</v>
      </c>
    </row>
    <row r="5485" spans="1:3" x14ac:dyDescent="0.3">
      <c r="A5485" t="s">
        <v>109</v>
      </c>
      <c r="C5485">
        <f>VLOOKUP(B5469,[0]!all_data,27)</f>
        <v>0</v>
      </c>
    </row>
    <row r="5486" spans="1:3" x14ac:dyDescent="0.3">
      <c r="A5486" t="s">
        <v>11</v>
      </c>
      <c r="C5486">
        <f>VLOOKUP(B5469,[0]!all_data,28)</f>
        <v>0</v>
      </c>
    </row>
    <row r="5487" spans="1:3" x14ac:dyDescent="0.3">
      <c r="A5487" t="s">
        <v>54</v>
      </c>
      <c r="C5487">
        <f>VLOOKUP(B5469,[0]!all_data,29)</f>
        <v>0</v>
      </c>
    </row>
    <row r="5488" spans="1:3" x14ac:dyDescent="0.3">
      <c r="A5488" t="s">
        <v>55</v>
      </c>
      <c r="C5488">
        <f>VLOOKUP(B5469,[0]!all_data,30)</f>
        <v>0</v>
      </c>
    </row>
    <row r="5489" spans="1:3" x14ac:dyDescent="0.3">
      <c r="A5489" t="s">
        <v>67</v>
      </c>
      <c r="C5489">
        <f>VLOOKUP(B5469,[0]!all_data,33)</f>
        <v>0</v>
      </c>
    </row>
    <row r="5490" spans="1:3" x14ac:dyDescent="0.3">
      <c r="A5490" t="s">
        <v>16</v>
      </c>
      <c r="C5490">
        <f>VLOOKUP(B5469,[0]!all_data,37)</f>
        <v>0</v>
      </c>
    </row>
    <row r="5491" spans="1:3" x14ac:dyDescent="0.3">
      <c r="A5491" t="s">
        <v>17</v>
      </c>
      <c r="C5491">
        <f>VLOOKUP(B5469,[0]!all_data,38)</f>
        <v>0</v>
      </c>
    </row>
    <row r="5492" spans="1:3" x14ac:dyDescent="0.3">
      <c r="A5492" t="s">
        <v>18</v>
      </c>
      <c r="C5492">
        <f>VLOOKUP(B5469,[0]!all_data,39)</f>
        <v>0</v>
      </c>
    </row>
    <row r="5493" spans="1:3" x14ac:dyDescent="0.3">
      <c r="A5493" t="s">
        <v>21</v>
      </c>
      <c r="B5493">
        <f>B5469+1</f>
        <v>229</v>
      </c>
      <c r="C5493" t="str">
        <f>CONCATENATE(VLOOKUP(B5493,[0]!all_data,2),"_",VLOOKUP(B5493,[0]!all_data,3),"_",VLOOKUP(B5493,[0]!all_data,4))</f>
        <v>0_0_0</v>
      </c>
    </row>
    <row r="5494" spans="1:3" x14ac:dyDescent="0.3">
      <c r="A5494" t="s">
        <v>22</v>
      </c>
    </row>
    <row r="5495" spans="1:3" x14ac:dyDescent="0.3">
      <c r="A5495" t="s">
        <v>0</v>
      </c>
      <c r="C5495">
        <f>VLOOKUP(B5493,[0]!all_data,13)</f>
        <v>7</v>
      </c>
    </row>
    <row r="5496" spans="1:3" x14ac:dyDescent="0.3">
      <c r="A5496" t="s">
        <v>57</v>
      </c>
      <c r="C5496">
        <f>VLOOKUP(B5493,[0]!all_data,14)</f>
        <v>10</v>
      </c>
    </row>
    <row r="5497" spans="1:3" x14ac:dyDescent="0.3">
      <c r="A5497" t="s">
        <v>2</v>
      </c>
      <c r="C5497">
        <f>VLOOKUP(B5493,[0]!all_data,15)</f>
        <v>0</v>
      </c>
    </row>
    <row r="5498" spans="1:3" x14ac:dyDescent="0.3">
      <c r="A5498" t="s">
        <v>3</v>
      </c>
      <c r="C5498">
        <f>VLOOKUP(B5493,[0]!all_data,16)</f>
        <v>0</v>
      </c>
    </row>
    <row r="5499" spans="1:3" x14ac:dyDescent="0.3">
      <c r="A5499" t="s">
        <v>4</v>
      </c>
      <c r="C5499">
        <f>VLOOKUP(B5493,[0]!all_data,17)</f>
        <v>0</v>
      </c>
    </row>
    <row r="5500" spans="1:3" x14ac:dyDescent="0.3">
      <c r="A5500" t="s">
        <v>5</v>
      </c>
      <c r="C5500">
        <f>VLOOKUP(B5493,[0]!all_data,18)</f>
        <v>0</v>
      </c>
    </row>
    <row r="5501" spans="1:3" x14ac:dyDescent="0.3">
      <c r="A5501" t="s">
        <v>7</v>
      </c>
      <c r="C5501">
        <f>VLOOKUP(B5493,[0]!all_data,20)</f>
        <v>0</v>
      </c>
    </row>
    <row r="5502" spans="1:3" x14ac:dyDescent="0.3">
      <c r="A5502" t="s">
        <v>73</v>
      </c>
      <c r="C5502">
        <f>VLOOKUP(B5493,[0]!all_data,21)</f>
        <v>0</v>
      </c>
    </row>
    <row r="5503" spans="1:3" x14ac:dyDescent="0.3">
      <c r="A5503" t="s">
        <v>77</v>
      </c>
      <c r="C5503">
        <f>VLOOKUP(B5493,[0]!all_data,41)</f>
        <v>0</v>
      </c>
    </row>
    <row r="5504" spans="1:3" x14ac:dyDescent="0.3">
      <c r="A5504" t="s">
        <v>24</v>
      </c>
      <c r="C5504">
        <f>VLOOKUP(B5493,[0]!all_data,23)</f>
        <v>0</v>
      </c>
    </row>
    <row r="5505" spans="1:3" x14ac:dyDescent="0.3">
      <c r="A5505" t="s">
        <v>25</v>
      </c>
      <c r="C5505">
        <f>VLOOKUP(B5493,[0]!all_data,24)</f>
        <v>0</v>
      </c>
    </row>
    <row r="5506" spans="1:3" x14ac:dyDescent="0.3">
      <c r="A5506" t="s">
        <v>23</v>
      </c>
      <c r="C5506">
        <f>VLOOKUP(B5493,[0]!all_data,25)</f>
        <v>0</v>
      </c>
    </row>
    <row r="5507" spans="1:3" x14ac:dyDescent="0.3">
      <c r="A5507" t="s">
        <v>125</v>
      </c>
      <c r="C5507">
        <f>VLOOKUP(B5493,[0]!all_data,19)</f>
        <v>0</v>
      </c>
    </row>
    <row r="5508" spans="1:3" x14ac:dyDescent="0.3">
      <c r="A5508" t="s">
        <v>108</v>
      </c>
      <c r="C5508">
        <f>VLOOKUP(B5493,[0]!all_data,26)</f>
        <v>0</v>
      </c>
    </row>
    <row r="5509" spans="1:3" x14ac:dyDescent="0.3">
      <c r="A5509" t="s">
        <v>109</v>
      </c>
      <c r="C5509">
        <f>VLOOKUP(B5493,[0]!all_data,27)</f>
        <v>0</v>
      </c>
    </row>
    <row r="5510" spans="1:3" x14ac:dyDescent="0.3">
      <c r="A5510" t="s">
        <v>11</v>
      </c>
      <c r="C5510">
        <f>VLOOKUP(B5493,[0]!all_data,28)</f>
        <v>0</v>
      </c>
    </row>
    <row r="5511" spans="1:3" x14ac:dyDescent="0.3">
      <c r="A5511" t="s">
        <v>54</v>
      </c>
      <c r="C5511">
        <f>VLOOKUP(B5493,[0]!all_data,29)</f>
        <v>0</v>
      </c>
    </row>
    <row r="5512" spans="1:3" x14ac:dyDescent="0.3">
      <c r="A5512" t="s">
        <v>55</v>
      </c>
      <c r="C5512">
        <f>VLOOKUP(B5493,[0]!all_data,30)</f>
        <v>0</v>
      </c>
    </row>
    <row r="5513" spans="1:3" x14ac:dyDescent="0.3">
      <c r="A5513" t="s">
        <v>67</v>
      </c>
      <c r="C5513">
        <f>VLOOKUP(B5493,[0]!all_data,33)</f>
        <v>0</v>
      </c>
    </row>
    <row r="5514" spans="1:3" x14ac:dyDescent="0.3">
      <c r="A5514" t="s">
        <v>16</v>
      </c>
      <c r="C5514">
        <f>VLOOKUP(B5493,[0]!all_data,37)</f>
        <v>0</v>
      </c>
    </row>
    <row r="5515" spans="1:3" x14ac:dyDescent="0.3">
      <c r="A5515" t="s">
        <v>17</v>
      </c>
      <c r="C5515">
        <f>VLOOKUP(B5493,[0]!all_data,38)</f>
        <v>0</v>
      </c>
    </row>
    <row r="5516" spans="1:3" x14ac:dyDescent="0.3">
      <c r="A5516" t="s">
        <v>18</v>
      </c>
      <c r="C5516">
        <f>VLOOKUP(B5493,[0]!all_data,39)</f>
        <v>0</v>
      </c>
    </row>
    <row r="5517" spans="1:3" x14ac:dyDescent="0.3">
      <c r="A5517" t="s">
        <v>21</v>
      </c>
      <c r="B5517">
        <f>B5493+1</f>
        <v>230</v>
      </c>
      <c r="C5517" t="str">
        <f>CONCATENATE(VLOOKUP(B5517,[0]!all_data,2),"_",VLOOKUP(B5517,[0]!all_data,3),"_",VLOOKUP(B5517,[0]!all_data,4))</f>
        <v>0_0_0</v>
      </c>
    </row>
    <row r="5518" spans="1:3" x14ac:dyDescent="0.3">
      <c r="A5518" t="s">
        <v>22</v>
      </c>
    </row>
    <row r="5519" spans="1:3" x14ac:dyDescent="0.3">
      <c r="A5519" t="s">
        <v>0</v>
      </c>
      <c r="C5519">
        <f>VLOOKUP(B5517,[0]!all_data,13)</f>
        <v>7</v>
      </c>
    </row>
    <row r="5520" spans="1:3" x14ac:dyDescent="0.3">
      <c r="A5520" t="s">
        <v>57</v>
      </c>
      <c r="C5520">
        <f>VLOOKUP(B5517,[0]!all_data,14)</f>
        <v>10</v>
      </c>
    </row>
    <row r="5521" spans="1:3" x14ac:dyDescent="0.3">
      <c r="A5521" t="s">
        <v>2</v>
      </c>
      <c r="C5521">
        <f>VLOOKUP(B5517,[0]!all_data,15)</f>
        <v>0</v>
      </c>
    </row>
    <row r="5522" spans="1:3" x14ac:dyDescent="0.3">
      <c r="A5522" t="s">
        <v>3</v>
      </c>
      <c r="C5522">
        <f>VLOOKUP(B5517,[0]!all_data,16)</f>
        <v>0</v>
      </c>
    </row>
    <row r="5523" spans="1:3" x14ac:dyDescent="0.3">
      <c r="A5523" t="s">
        <v>4</v>
      </c>
      <c r="C5523">
        <f>VLOOKUP(B5517,[0]!all_data,17)</f>
        <v>0</v>
      </c>
    </row>
    <row r="5524" spans="1:3" x14ac:dyDescent="0.3">
      <c r="A5524" t="s">
        <v>5</v>
      </c>
      <c r="C5524">
        <f>VLOOKUP(B5517,[0]!all_data,18)</f>
        <v>0</v>
      </c>
    </row>
    <row r="5525" spans="1:3" x14ac:dyDescent="0.3">
      <c r="A5525" t="s">
        <v>7</v>
      </c>
      <c r="C5525">
        <f>VLOOKUP(B5517,[0]!all_data,20)</f>
        <v>0</v>
      </c>
    </row>
    <row r="5526" spans="1:3" x14ac:dyDescent="0.3">
      <c r="A5526" t="s">
        <v>73</v>
      </c>
      <c r="C5526">
        <f>VLOOKUP(B5517,[0]!all_data,21)</f>
        <v>0</v>
      </c>
    </row>
    <row r="5527" spans="1:3" x14ac:dyDescent="0.3">
      <c r="A5527" t="s">
        <v>77</v>
      </c>
      <c r="C5527">
        <f>VLOOKUP(B5517,[0]!all_data,41)</f>
        <v>0</v>
      </c>
    </row>
    <row r="5528" spans="1:3" x14ac:dyDescent="0.3">
      <c r="A5528" t="s">
        <v>24</v>
      </c>
      <c r="C5528">
        <f>VLOOKUP(B5517,[0]!all_data,23)</f>
        <v>0</v>
      </c>
    </row>
    <row r="5529" spans="1:3" x14ac:dyDescent="0.3">
      <c r="A5529" t="s">
        <v>25</v>
      </c>
      <c r="C5529">
        <f>VLOOKUP(B5517,[0]!all_data,24)</f>
        <v>0</v>
      </c>
    </row>
    <row r="5530" spans="1:3" x14ac:dyDescent="0.3">
      <c r="A5530" t="s">
        <v>23</v>
      </c>
      <c r="C5530">
        <f>VLOOKUP(B5517,[0]!all_data,25)</f>
        <v>0</v>
      </c>
    </row>
    <row r="5531" spans="1:3" x14ac:dyDescent="0.3">
      <c r="A5531" t="s">
        <v>125</v>
      </c>
      <c r="C5531">
        <f>VLOOKUP(B5517,[0]!all_data,19)</f>
        <v>0</v>
      </c>
    </row>
    <row r="5532" spans="1:3" x14ac:dyDescent="0.3">
      <c r="A5532" t="s">
        <v>108</v>
      </c>
      <c r="C5532">
        <f>VLOOKUP(B5517,[0]!all_data,26)</f>
        <v>0</v>
      </c>
    </row>
    <row r="5533" spans="1:3" x14ac:dyDescent="0.3">
      <c r="A5533" t="s">
        <v>109</v>
      </c>
      <c r="C5533">
        <f>VLOOKUP(B5517,[0]!all_data,27)</f>
        <v>0</v>
      </c>
    </row>
    <row r="5534" spans="1:3" x14ac:dyDescent="0.3">
      <c r="A5534" t="s">
        <v>11</v>
      </c>
      <c r="C5534">
        <f>VLOOKUP(B5517,[0]!all_data,28)</f>
        <v>0</v>
      </c>
    </row>
    <row r="5535" spans="1:3" x14ac:dyDescent="0.3">
      <c r="A5535" t="s">
        <v>54</v>
      </c>
      <c r="C5535">
        <f>VLOOKUP(B5517,[0]!all_data,29)</f>
        <v>0</v>
      </c>
    </row>
    <row r="5536" spans="1:3" x14ac:dyDescent="0.3">
      <c r="A5536" t="s">
        <v>55</v>
      </c>
      <c r="C5536">
        <f>VLOOKUP(B5517,[0]!all_data,30)</f>
        <v>0</v>
      </c>
    </row>
    <row r="5537" spans="1:3" x14ac:dyDescent="0.3">
      <c r="A5537" t="s">
        <v>67</v>
      </c>
      <c r="C5537">
        <f>VLOOKUP(B5517,[0]!all_data,33)</f>
        <v>0</v>
      </c>
    </row>
    <row r="5538" spans="1:3" x14ac:dyDescent="0.3">
      <c r="A5538" t="s">
        <v>16</v>
      </c>
      <c r="C5538">
        <f>VLOOKUP(B5517,[0]!all_data,37)</f>
        <v>0</v>
      </c>
    </row>
    <row r="5539" spans="1:3" x14ac:dyDescent="0.3">
      <c r="A5539" t="s">
        <v>17</v>
      </c>
      <c r="C5539">
        <f>VLOOKUP(B5517,[0]!all_data,38)</f>
        <v>0</v>
      </c>
    </row>
    <row r="5540" spans="1:3" x14ac:dyDescent="0.3">
      <c r="A5540" t="s">
        <v>18</v>
      </c>
      <c r="C5540">
        <f>VLOOKUP(B5517,[0]!all_data,39)</f>
        <v>0</v>
      </c>
    </row>
    <row r="5541" spans="1:3" x14ac:dyDescent="0.3">
      <c r="A5541" t="s">
        <v>21</v>
      </c>
      <c r="B5541">
        <f>B5517+1</f>
        <v>231</v>
      </c>
      <c r="C5541" t="str">
        <f>CONCATENATE(VLOOKUP(B5541,[0]!all_data,2),"_",VLOOKUP(B5541,[0]!all_data,3),"_",VLOOKUP(B5541,[0]!all_data,4))</f>
        <v>0_0_0</v>
      </c>
    </row>
    <row r="5542" spans="1:3" x14ac:dyDescent="0.3">
      <c r="A5542" t="s">
        <v>22</v>
      </c>
    </row>
    <row r="5543" spans="1:3" x14ac:dyDescent="0.3">
      <c r="A5543" t="s">
        <v>0</v>
      </c>
      <c r="C5543">
        <f>VLOOKUP(B5541,[0]!all_data,13)</f>
        <v>7</v>
      </c>
    </row>
    <row r="5544" spans="1:3" x14ac:dyDescent="0.3">
      <c r="A5544" t="s">
        <v>57</v>
      </c>
      <c r="C5544">
        <f>VLOOKUP(B5541,[0]!all_data,14)</f>
        <v>10</v>
      </c>
    </row>
    <row r="5545" spans="1:3" x14ac:dyDescent="0.3">
      <c r="A5545" t="s">
        <v>2</v>
      </c>
      <c r="C5545">
        <f>VLOOKUP(B5541,[0]!all_data,15)</f>
        <v>0</v>
      </c>
    </row>
    <row r="5546" spans="1:3" x14ac:dyDescent="0.3">
      <c r="A5546" t="s">
        <v>3</v>
      </c>
      <c r="C5546">
        <f>VLOOKUP(B5541,[0]!all_data,16)</f>
        <v>0</v>
      </c>
    </row>
    <row r="5547" spans="1:3" x14ac:dyDescent="0.3">
      <c r="A5547" t="s">
        <v>4</v>
      </c>
      <c r="C5547">
        <f>VLOOKUP(B5541,[0]!all_data,17)</f>
        <v>0</v>
      </c>
    </row>
    <row r="5548" spans="1:3" x14ac:dyDescent="0.3">
      <c r="A5548" t="s">
        <v>5</v>
      </c>
      <c r="C5548">
        <f>VLOOKUP(B5541,[0]!all_data,18)</f>
        <v>0</v>
      </c>
    </row>
    <row r="5549" spans="1:3" x14ac:dyDescent="0.3">
      <c r="A5549" t="s">
        <v>7</v>
      </c>
      <c r="C5549">
        <f>VLOOKUP(B5541,[0]!all_data,20)</f>
        <v>0</v>
      </c>
    </row>
    <row r="5550" spans="1:3" x14ac:dyDescent="0.3">
      <c r="A5550" t="s">
        <v>73</v>
      </c>
      <c r="C5550">
        <f>VLOOKUP(B5541,[0]!all_data,21)</f>
        <v>0</v>
      </c>
    </row>
    <row r="5551" spans="1:3" x14ac:dyDescent="0.3">
      <c r="A5551" t="s">
        <v>77</v>
      </c>
      <c r="C5551">
        <f>VLOOKUP(B5541,[0]!all_data,41)</f>
        <v>0</v>
      </c>
    </row>
    <row r="5552" spans="1:3" x14ac:dyDescent="0.3">
      <c r="A5552" t="s">
        <v>24</v>
      </c>
      <c r="C5552">
        <f>VLOOKUP(B5541,[0]!all_data,23)</f>
        <v>0</v>
      </c>
    </row>
    <row r="5553" spans="1:3" x14ac:dyDescent="0.3">
      <c r="A5553" t="s">
        <v>25</v>
      </c>
      <c r="C5553">
        <f>VLOOKUP(B5541,[0]!all_data,24)</f>
        <v>0</v>
      </c>
    </row>
    <row r="5554" spans="1:3" x14ac:dyDescent="0.3">
      <c r="A5554" t="s">
        <v>23</v>
      </c>
      <c r="C5554">
        <f>VLOOKUP(B5541,[0]!all_data,25)</f>
        <v>0</v>
      </c>
    </row>
    <row r="5555" spans="1:3" x14ac:dyDescent="0.3">
      <c r="A5555" t="s">
        <v>125</v>
      </c>
      <c r="C5555">
        <f>VLOOKUP(B5541,[0]!all_data,19)</f>
        <v>0</v>
      </c>
    </row>
    <row r="5556" spans="1:3" x14ac:dyDescent="0.3">
      <c r="A5556" t="s">
        <v>108</v>
      </c>
      <c r="C5556">
        <f>VLOOKUP(B5541,[0]!all_data,26)</f>
        <v>0</v>
      </c>
    </row>
    <row r="5557" spans="1:3" x14ac:dyDescent="0.3">
      <c r="A5557" t="s">
        <v>109</v>
      </c>
      <c r="C5557">
        <f>VLOOKUP(B5541,[0]!all_data,27)</f>
        <v>0</v>
      </c>
    </row>
    <row r="5558" spans="1:3" x14ac:dyDescent="0.3">
      <c r="A5558" t="s">
        <v>11</v>
      </c>
      <c r="C5558">
        <f>VLOOKUP(B5541,[0]!all_data,28)</f>
        <v>0</v>
      </c>
    </row>
    <row r="5559" spans="1:3" x14ac:dyDescent="0.3">
      <c r="A5559" t="s">
        <v>54</v>
      </c>
      <c r="C5559">
        <f>VLOOKUP(B5541,[0]!all_data,29)</f>
        <v>0</v>
      </c>
    </row>
    <row r="5560" spans="1:3" x14ac:dyDescent="0.3">
      <c r="A5560" t="s">
        <v>55</v>
      </c>
      <c r="C5560">
        <f>VLOOKUP(B5541,[0]!all_data,30)</f>
        <v>0</v>
      </c>
    </row>
    <row r="5561" spans="1:3" x14ac:dyDescent="0.3">
      <c r="A5561" t="s">
        <v>67</v>
      </c>
      <c r="C5561">
        <f>VLOOKUP(B5541,[0]!all_data,33)</f>
        <v>0</v>
      </c>
    </row>
    <row r="5562" spans="1:3" x14ac:dyDescent="0.3">
      <c r="A5562" t="s">
        <v>16</v>
      </c>
      <c r="C5562">
        <f>VLOOKUP(B5541,[0]!all_data,37)</f>
        <v>0</v>
      </c>
    </row>
    <row r="5563" spans="1:3" x14ac:dyDescent="0.3">
      <c r="A5563" t="s">
        <v>17</v>
      </c>
      <c r="C5563">
        <f>VLOOKUP(B5541,[0]!all_data,38)</f>
        <v>0</v>
      </c>
    </row>
    <row r="5564" spans="1:3" x14ac:dyDescent="0.3">
      <c r="A5564" t="s">
        <v>18</v>
      </c>
      <c r="C5564">
        <f>VLOOKUP(B5541,[0]!all_data,39)</f>
        <v>0</v>
      </c>
    </row>
    <row r="5565" spans="1:3" x14ac:dyDescent="0.3">
      <c r="A5565" t="s">
        <v>21</v>
      </c>
      <c r="B5565">
        <f>B5541+1</f>
        <v>232</v>
      </c>
      <c r="C5565" t="str">
        <f>CONCATENATE(VLOOKUP(B5565,[0]!all_data,2),"_",VLOOKUP(B5565,[0]!all_data,3),"_",VLOOKUP(B5565,[0]!all_data,4))</f>
        <v>0_0_0</v>
      </c>
    </row>
    <row r="5566" spans="1:3" x14ac:dyDescent="0.3">
      <c r="A5566" t="s">
        <v>22</v>
      </c>
    </row>
    <row r="5567" spans="1:3" x14ac:dyDescent="0.3">
      <c r="A5567" t="s">
        <v>0</v>
      </c>
      <c r="C5567">
        <f>VLOOKUP(B5565,[0]!all_data,13)</f>
        <v>7</v>
      </c>
    </row>
    <row r="5568" spans="1:3" x14ac:dyDescent="0.3">
      <c r="A5568" t="s">
        <v>57</v>
      </c>
      <c r="C5568">
        <f>VLOOKUP(B5565,[0]!all_data,14)</f>
        <v>10</v>
      </c>
    </row>
    <row r="5569" spans="1:3" x14ac:dyDescent="0.3">
      <c r="A5569" t="s">
        <v>2</v>
      </c>
      <c r="C5569">
        <f>VLOOKUP(B5565,[0]!all_data,15)</f>
        <v>0</v>
      </c>
    </row>
    <row r="5570" spans="1:3" x14ac:dyDescent="0.3">
      <c r="A5570" t="s">
        <v>3</v>
      </c>
      <c r="C5570">
        <f>VLOOKUP(B5565,[0]!all_data,16)</f>
        <v>0</v>
      </c>
    </row>
    <row r="5571" spans="1:3" x14ac:dyDescent="0.3">
      <c r="A5571" t="s">
        <v>4</v>
      </c>
      <c r="C5571">
        <f>VLOOKUP(B5565,[0]!all_data,17)</f>
        <v>0</v>
      </c>
    </row>
    <row r="5572" spans="1:3" x14ac:dyDescent="0.3">
      <c r="A5572" t="s">
        <v>5</v>
      </c>
      <c r="C5572">
        <f>VLOOKUP(B5565,[0]!all_data,18)</f>
        <v>0</v>
      </c>
    </row>
    <row r="5573" spans="1:3" x14ac:dyDescent="0.3">
      <c r="A5573" t="s">
        <v>7</v>
      </c>
      <c r="C5573">
        <f>VLOOKUP(B5565,[0]!all_data,20)</f>
        <v>0</v>
      </c>
    </row>
    <row r="5574" spans="1:3" x14ac:dyDescent="0.3">
      <c r="A5574" t="s">
        <v>73</v>
      </c>
      <c r="C5574">
        <f>VLOOKUP(B5565,[0]!all_data,21)</f>
        <v>0</v>
      </c>
    </row>
    <row r="5575" spans="1:3" x14ac:dyDescent="0.3">
      <c r="A5575" t="s">
        <v>77</v>
      </c>
      <c r="C5575">
        <f>VLOOKUP(B5565,[0]!all_data,41)</f>
        <v>0</v>
      </c>
    </row>
    <row r="5576" spans="1:3" x14ac:dyDescent="0.3">
      <c r="A5576" t="s">
        <v>24</v>
      </c>
      <c r="C5576">
        <f>VLOOKUP(B5565,[0]!all_data,23)</f>
        <v>0</v>
      </c>
    </row>
    <row r="5577" spans="1:3" x14ac:dyDescent="0.3">
      <c r="A5577" t="s">
        <v>25</v>
      </c>
      <c r="C5577">
        <f>VLOOKUP(B5565,[0]!all_data,24)</f>
        <v>0</v>
      </c>
    </row>
    <row r="5578" spans="1:3" x14ac:dyDescent="0.3">
      <c r="A5578" t="s">
        <v>23</v>
      </c>
      <c r="C5578">
        <f>VLOOKUP(B5565,[0]!all_data,25)</f>
        <v>0</v>
      </c>
    </row>
    <row r="5579" spans="1:3" x14ac:dyDescent="0.3">
      <c r="A5579" t="s">
        <v>125</v>
      </c>
      <c r="C5579">
        <f>VLOOKUP(B5565,[0]!all_data,19)</f>
        <v>0</v>
      </c>
    </row>
    <row r="5580" spans="1:3" x14ac:dyDescent="0.3">
      <c r="A5580" t="s">
        <v>108</v>
      </c>
      <c r="C5580">
        <f>VLOOKUP(B5565,[0]!all_data,26)</f>
        <v>0</v>
      </c>
    </row>
    <row r="5581" spans="1:3" x14ac:dyDescent="0.3">
      <c r="A5581" t="s">
        <v>109</v>
      </c>
      <c r="C5581">
        <f>VLOOKUP(B5565,[0]!all_data,27)</f>
        <v>0</v>
      </c>
    </row>
    <row r="5582" spans="1:3" x14ac:dyDescent="0.3">
      <c r="A5582" t="s">
        <v>11</v>
      </c>
      <c r="C5582">
        <f>VLOOKUP(B5565,[0]!all_data,28)</f>
        <v>0</v>
      </c>
    </row>
    <row r="5583" spans="1:3" x14ac:dyDescent="0.3">
      <c r="A5583" t="s">
        <v>54</v>
      </c>
      <c r="C5583">
        <f>VLOOKUP(B5565,[0]!all_data,29)</f>
        <v>0</v>
      </c>
    </row>
    <row r="5584" spans="1:3" x14ac:dyDescent="0.3">
      <c r="A5584" t="s">
        <v>55</v>
      </c>
      <c r="C5584">
        <f>VLOOKUP(B5565,[0]!all_data,30)</f>
        <v>0</v>
      </c>
    </row>
    <row r="5585" spans="1:3" x14ac:dyDescent="0.3">
      <c r="A5585" t="s">
        <v>67</v>
      </c>
      <c r="C5585">
        <f>VLOOKUP(B5565,[0]!all_data,33)</f>
        <v>0</v>
      </c>
    </row>
    <row r="5586" spans="1:3" x14ac:dyDescent="0.3">
      <c r="A5586" t="s">
        <v>16</v>
      </c>
      <c r="C5586">
        <f>VLOOKUP(B5565,[0]!all_data,37)</f>
        <v>0</v>
      </c>
    </row>
    <row r="5587" spans="1:3" x14ac:dyDescent="0.3">
      <c r="A5587" t="s">
        <v>17</v>
      </c>
      <c r="C5587">
        <f>VLOOKUP(B5565,[0]!all_data,38)</f>
        <v>0</v>
      </c>
    </row>
    <row r="5588" spans="1:3" x14ac:dyDescent="0.3">
      <c r="A5588" t="s">
        <v>18</v>
      </c>
      <c r="C5588">
        <f>VLOOKUP(B5565,[0]!all_data,39)</f>
        <v>0</v>
      </c>
    </row>
    <row r="5589" spans="1:3" x14ac:dyDescent="0.3">
      <c r="A5589" t="s">
        <v>21</v>
      </c>
      <c r="B5589">
        <f>B5565+1</f>
        <v>233</v>
      </c>
      <c r="C5589" t="str">
        <f>CONCATENATE(VLOOKUP(B5589,[0]!all_data,2),"_",VLOOKUP(B5589,[0]!all_data,3),"_",VLOOKUP(B5589,[0]!all_data,4))</f>
        <v>0_0_0</v>
      </c>
    </row>
    <row r="5590" spans="1:3" x14ac:dyDescent="0.3">
      <c r="A5590" t="s">
        <v>22</v>
      </c>
    </row>
    <row r="5591" spans="1:3" x14ac:dyDescent="0.3">
      <c r="A5591" t="s">
        <v>0</v>
      </c>
      <c r="C5591">
        <f>VLOOKUP(B5589,[0]!all_data,13)</f>
        <v>7</v>
      </c>
    </row>
    <row r="5592" spans="1:3" x14ac:dyDescent="0.3">
      <c r="A5592" t="s">
        <v>57</v>
      </c>
      <c r="C5592">
        <f>VLOOKUP(B5589,[0]!all_data,14)</f>
        <v>10</v>
      </c>
    </row>
    <row r="5593" spans="1:3" x14ac:dyDescent="0.3">
      <c r="A5593" t="s">
        <v>2</v>
      </c>
      <c r="C5593">
        <f>VLOOKUP(B5589,[0]!all_data,15)</f>
        <v>0</v>
      </c>
    </row>
    <row r="5594" spans="1:3" x14ac:dyDescent="0.3">
      <c r="A5594" t="s">
        <v>3</v>
      </c>
      <c r="C5594">
        <f>VLOOKUP(B5589,[0]!all_data,16)</f>
        <v>0</v>
      </c>
    </row>
    <row r="5595" spans="1:3" x14ac:dyDescent="0.3">
      <c r="A5595" t="s">
        <v>4</v>
      </c>
      <c r="C5595">
        <f>VLOOKUP(B5589,[0]!all_data,17)</f>
        <v>0</v>
      </c>
    </row>
    <row r="5596" spans="1:3" x14ac:dyDescent="0.3">
      <c r="A5596" t="s">
        <v>5</v>
      </c>
      <c r="C5596">
        <f>VLOOKUP(B5589,[0]!all_data,18)</f>
        <v>0</v>
      </c>
    </row>
    <row r="5597" spans="1:3" x14ac:dyDescent="0.3">
      <c r="A5597" t="s">
        <v>7</v>
      </c>
      <c r="C5597">
        <f>VLOOKUP(B5589,[0]!all_data,20)</f>
        <v>0</v>
      </c>
    </row>
    <row r="5598" spans="1:3" x14ac:dyDescent="0.3">
      <c r="A5598" t="s">
        <v>73</v>
      </c>
      <c r="C5598">
        <f>VLOOKUP(B5589,[0]!all_data,21)</f>
        <v>0</v>
      </c>
    </row>
    <row r="5599" spans="1:3" x14ac:dyDescent="0.3">
      <c r="A5599" t="s">
        <v>77</v>
      </c>
      <c r="C5599">
        <f>VLOOKUP(B5589,[0]!all_data,41)</f>
        <v>0</v>
      </c>
    </row>
    <row r="5600" spans="1:3" x14ac:dyDescent="0.3">
      <c r="A5600" t="s">
        <v>24</v>
      </c>
      <c r="C5600">
        <f>VLOOKUP(B5589,[0]!all_data,23)</f>
        <v>0</v>
      </c>
    </row>
    <row r="5601" spans="1:3" x14ac:dyDescent="0.3">
      <c r="A5601" t="s">
        <v>25</v>
      </c>
      <c r="C5601">
        <f>VLOOKUP(B5589,[0]!all_data,24)</f>
        <v>0</v>
      </c>
    </row>
    <row r="5602" spans="1:3" x14ac:dyDescent="0.3">
      <c r="A5602" t="s">
        <v>23</v>
      </c>
      <c r="C5602">
        <f>VLOOKUP(B5589,[0]!all_data,25)</f>
        <v>0</v>
      </c>
    </row>
    <row r="5603" spans="1:3" x14ac:dyDescent="0.3">
      <c r="A5603" t="s">
        <v>125</v>
      </c>
      <c r="C5603">
        <f>VLOOKUP(B5589,[0]!all_data,19)</f>
        <v>0</v>
      </c>
    </row>
    <row r="5604" spans="1:3" x14ac:dyDescent="0.3">
      <c r="A5604" t="s">
        <v>108</v>
      </c>
      <c r="C5604">
        <f>VLOOKUP(B5589,[0]!all_data,26)</f>
        <v>0</v>
      </c>
    </row>
    <row r="5605" spans="1:3" x14ac:dyDescent="0.3">
      <c r="A5605" t="s">
        <v>109</v>
      </c>
      <c r="C5605">
        <f>VLOOKUP(B5589,[0]!all_data,27)</f>
        <v>0</v>
      </c>
    </row>
    <row r="5606" spans="1:3" x14ac:dyDescent="0.3">
      <c r="A5606" t="s">
        <v>11</v>
      </c>
      <c r="C5606">
        <f>VLOOKUP(B5589,[0]!all_data,28)</f>
        <v>0</v>
      </c>
    </row>
    <row r="5607" spans="1:3" x14ac:dyDescent="0.3">
      <c r="A5607" t="s">
        <v>54</v>
      </c>
      <c r="C5607">
        <f>VLOOKUP(B5589,[0]!all_data,29)</f>
        <v>0</v>
      </c>
    </row>
    <row r="5608" spans="1:3" x14ac:dyDescent="0.3">
      <c r="A5608" t="s">
        <v>55</v>
      </c>
      <c r="C5608">
        <f>VLOOKUP(B5589,[0]!all_data,30)</f>
        <v>0</v>
      </c>
    </row>
    <row r="5609" spans="1:3" x14ac:dyDescent="0.3">
      <c r="A5609" t="s">
        <v>67</v>
      </c>
      <c r="C5609">
        <f>VLOOKUP(B5589,[0]!all_data,33)</f>
        <v>0</v>
      </c>
    </row>
    <row r="5610" spans="1:3" x14ac:dyDescent="0.3">
      <c r="A5610" t="s">
        <v>16</v>
      </c>
      <c r="C5610">
        <f>VLOOKUP(B5589,[0]!all_data,37)</f>
        <v>0</v>
      </c>
    </row>
    <row r="5611" spans="1:3" x14ac:dyDescent="0.3">
      <c r="A5611" t="s">
        <v>17</v>
      </c>
      <c r="C5611">
        <f>VLOOKUP(B5589,[0]!all_data,38)</f>
        <v>0</v>
      </c>
    </row>
    <row r="5612" spans="1:3" x14ac:dyDescent="0.3">
      <c r="A5612" t="s">
        <v>18</v>
      </c>
      <c r="C5612">
        <f>VLOOKUP(B5589,[0]!all_data,39)</f>
        <v>0</v>
      </c>
    </row>
    <row r="5613" spans="1:3" x14ac:dyDescent="0.3">
      <c r="A5613" t="s">
        <v>21</v>
      </c>
      <c r="B5613">
        <f>B5589+1</f>
        <v>234</v>
      </c>
      <c r="C5613" t="str">
        <f>CONCATENATE(VLOOKUP(B5613,[0]!all_data,2),"_",VLOOKUP(B5613,[0]!all_data,3),"_",VLOOKUP(B5613,[0]!all_data,4))</f>
        <v>0_0_0</v>
      </c>
    </row>
    <row r="5614" spans="1:3" x14ac:dyDescent="0.3">
      <c r="A5614" t="s">
        <v>22</v>
      </c>
    </row>
    <row r="5615" spans="1:3" x14ac:dyDescent="0.3">
      <c r="A5615" t="s">
        <v>0</v>
      </c>
      <c r="C5615">
        <f>VLOOKUP(B5613,[0]!all_data,13)</f>
        <v>7</v>
      </c>
    </row>
    <row r="5616" spans="1:3" x14ac:dyDescent="0.3">
      <c r="A5616" t="s">
        <v>57</v>
      </c>
      <c r="C5616">
        <f>VLOOKUP(B5613,[0]!all_data,14)</f>
        <v>10</v>
      </c>
    </row>
    <row r="5617" spans="1:3" x14ac:dyDescent="0.3">
      <c r="A5617" t="s">
        <v>2</v>
      </c>
      <c r="C5617">
        <f>VLOOKUP(B5613,[0]!all_data,15)</f>
        <v>0</v>
      </c>
    </row>
    <row r="5618" spans="1:3" x14ac:dyDescent="0.3">
      <c r="A5618" t="s">
        <v>3</v>
      </c>
      <c r="C5618">
        <f>VLOOKUP(B5613,[0]!all_data,16)</f>
        <v>0</v>
      </c>
    </row>
    <row r="5619" spans="1:3" x14ac:dyDescent="0.3">
      <c r="A5619" t="s">
        <v>4</v>
      </c>
      <c r="C5619">
        <f>VLOOKUP(B5613,[0]!all_data,17)</f>
        <v>0</v>
      </c>
    </row>
    <row r="5620" spans="1:3" x14ac:dyDescent="0.3">
      <c r="A5620" t="s">
        <v>5</v>
      </c>
      <c r="C5620">
        <f>VLOOKUP(B5613,[0]!all_data,18)</f>
        <v>0</v>
      </c>
    </row>
    <row r="5621" spans="1:3" x14ac:dyDescent="0.3">
      <c r="A5621" t="s">
        <v>7</v>
      </c>
      <c r="C5621">
        <f>VLOOKUP(B5613,[0]!all_data,20)</f>
        <v>0</v>
      </c>
    </row>
    <row r="5622" spans="1:3" x14ac:dyDescent="0.3">
      <c r="A5622" t="s">
        <v>73</v>
      </c>
      <c r="C5622">
        <f>VLOOKUP(B5613,[0]!all_data,21)</f>
        <v>0</v>
      </c>
    </row>
    <row r="5623" spans="1:3" x14ac:dyDescent="0.3">
      <c r="A5623" t="s">
        <v>77</v>
      </c>
      <c r="C5623">
        <f>VLOOKUP(B5613,[0]!all_data,41)</f>
        <v>0</v>
      </c>
    </row>
    <row r="5624" spans="1:3" x14ac:dyDescent="0.3">
      <c r="A5624" t="s">
        <v>24</v>
      </c>
      <c r="C5624">
        <f>VLOOKUP(B5613,[0]!all_data,23)</f>
        <v>0</v>
      </c>
    </row>
    <row r="5625" spans="1:3" x14ac:dyDescent="0.3">
      <c r="A5625" t="s">
        <v>25</v>
      </c>
      <c r="C5625">
        <f>VLOOKUP(B5613,[0]!all_data,24)</f>
        <v>0</v>
      </c>
    </row>
    <row r="5626" spans="1:3" x14ac:dyDescent="0.3">
      <c r="A5626" t="s">
        <v>23</v>
      </c>
      <c r="C5626">
        <f>VLOOKUP(B5613,[0]!all_data,25)</f>
        <v>0</v>
      </c>
    </row>
    <row r="5627" spans="1:3" x14ac:dyDescent="0.3">
      <c r="A5627" t="s">
        <v>125</v>
      </c>
      <c r="C5627">
        <f>VLOOKUP(B5613,[0]!all_data,19)</f>
        <v>0</v>
      </c>
    </row>
    <row r="5628" spans="1:3" x14ac:dyDescent="0.3">
      <c r="A5628" t="s">
        <v>108</v>
      </c>
      <c r="C5628">
        <f>VLOOKUP(B5613,[0]!all_data,26)</f>
        <v>0</v>
      </c>
    </row>
    <row r="5629" spans="1:3" x14ac:dyDescent="0.3">
      <c r="A5629" t="s">
        <v>109</v>
      </c>
      <c r="C5629">
        <f>VLOOKUP(B5613,[0]!all_data,27)</f>
        <v>0</v>
      </c>
    </row>
    <row r="5630" spans="1:3" x14ac:dyDescent="0.3">
      <c r="A5630" t="s">
        <v>11</v>
      </c>
      <c r="C5630">
        <f>VLOOKUP(B5613,[0]!all_data,28)</f>
        <v>0</v>
      </c>
    </row>
    <row r="5631" spans="1:3" x14ac:dyDescent="0.3">
      <c r="A5631" t="s">
        <v>54</v>
      </c>
      <c r="C5631">
        <f>VLOOKUP(B5613,[0]!all_data,29)</f>
        <v>0</v>
      </c>
    </row>
    <row r="5632" spans="1:3" x14ac:dyDescent="0.3">
      <c r="A5632" t="s">
        <v>55</v>
      </c>
      <c r="C5632">
        <f>VLOOKUP(B5613,[0]!all_data,30)</f>
        <v>0</v>
      </c>
    </row>
    <row r="5633" spans="1:3" x14ac:dyDescent="0.3">
      <c r="A5633" t="s">
        <v>67</v>
      </c>
      <c r="C5633">
        <f>VLOOKUP(B5613,[0]!all_data,33)</f>
        <v>0</v>
      </c>
    </row>
    <row r="5634" spans="1:3" x14ac:dyDescent="0.3">
      <c r="A5634" t="s">
        <v>16</v>
      </c>
      <c r="C5634">
        <f>VLOOKUP(B5613,[0]!all_data,37)</f>
        <v>0</v>
      </c>
    </row>
    <row r="5635" spans="1:3" x14ac:dyDescent="0.3">
      <c r="A5635" t="s">
        <v>17</v>
      </c>
      <c r="C5635">
        <f>VLOOKUP(B5613,[0]!all_data,38)</f>
        <v>0</v>
      </c>
    </row>
    <row r="5636" spans="1:3" x14ac:dyDescent="0.3">
      <c r="A5636" t="s">
        <v>18</v>
      </c>
      <c r="C5636">
        <f>VLOOKUP(B5613,[0]!all_data,39)</f>
        <v>0</v>
      </c>
    </row>
    <row r="5637" spans="1:3" x14ac:dyDescent="0.3">
      <c r="A5637" t="s">
        <v>21</v>
      </c>
      <c r="B5637">
        <f>B5613+1</f>
        <v>235</v>
      </c>
      <c r="C5637" t="str">
        <f>CONCATENATE(VLOOKUP(B5637,[0]!all_data,2),"_",VLOOKUP(B5637,[0]!all_data,3),"_",VLOOKUP(B5637,[0]!all_data,4))</f>
        <v>0_0_0</v>
      </c>
    </row>
    <row r="5638" spans="1:3" x14ac:dyDescent="0.3">
      <c r="A5638" t="s">
        <v>22</v>
      </c>
    </row>
    <row r="5639" spans="1:3" x14ac:dyDescent="0.3">
      <c r="A5639" t="s">
        <v>0</v>
      </c>
      <c r="C5639">
        <f>VLOOKUP(B5637,[0]!all_data,13)</f>
        <v>7</v>
      </c>
    </row>
    <row r="5640" spans="1:3" x14ac:dyDescent="0.3">
      <c r="A5640" t="s">
        <v>57</v>
      </c>
      <c r="C5640">
        <f>VLOOKUP(B5637,[0]!all_data,14)</f>
        <v>10</v>
      </c>
    </row>
    <row r="5641" spans="1:3" x14ac:dyDescent="0.3">
      <c r="A5641" t="s">
        <v>2</v>
      </c>
      <c r="C5641">
        <f>VLOOKUP(B5637,[0]!all_data,15)</f>
        <v>0</v>
      </c>
    </row>
    <row r="5642" spans="1:3" x14ac:dyDescent="0.3">
      <c r="A5642" t="s">
        <v>3</v>
      </c>
      <c r="C5642">
        <f>VLOOKUP(B5637,[0]!all_data,16)</f>
        <v>0</v>
      </c>
    </row>
    <row r="5643" spans="1:3" x14ac:dyDescent="0.3">
      <c r="A5643" t="s">
        <v>4</v>
      </c>
      <c r="C5643">
        <f>VLOOKUP(B5637,[0]!all_data,17)</f>
        <v>0</v>
      </c>
    </row>
    <row r="5644" spans="1:3" x14ac:dyDescent="0.3">
      <c r="A5644" t="s">
        <v>5</v>
      </c>
      <c r="C5644">
        <f>VLOOKUP(B5637,[0]!all_data,18)</f>
        <v>0</v>
      </c>
    </row>
    <row r="5645" spans="1:3" x14ac:dyDescent="0.3">
      <c r="A5645" t="s">
        <v>7</v>
      </c>
      <c r="C5645">
        <f>VLOOKUP(B5637,[0]!all_data,20)</f>
        <v>0</v>
      </c>
    </row>
    <row r="5646" spans="1:3" x14ac:dyDescent="0.3">
      <c r="A5646" t="s">
        <v>73</v>
      </c>
      <c r="C5646">
        <f>VLOOKUP(B5637,[0]!all_data,21)</f>
        <v>0</v>
      </c>
    </row>
    <row r="5647" spans="1:3" x14ac:dyDescent="0.3">
      <c r="A5647" t="s">
        <v>77</v>
      </c>
      <c r="C5647">
        <f>VLOOKUP(B5637,[0]!all_data,41)</f>
        <v>0</v>
      </c>
    </row>
    <row r="5648" spans="1:3" x14ac:dyDescent="0.3">
      <c r="A5648" t="s">
        <v>24</v>
      </c>
      <c r="C5648">
        <f>VLOOKUP(B5637,[0]!all_data,23)</f>
        <v>0</v>
      </c>
    </row>
    <row r="5649" spans="1:3" x14ac:dyDescent="0.3">
      <c r="A5649" t="s">
        <v>25</v>
      </c>
      <c r="C5649">
        <f>VLOOKUP(B5637,[0]!all_data,24)</f>
        <v>0</v>
      </c>
    </row>
    <row r="5650" spans="1:3" x14ac:dyDescent="0.3">
      <c r="A5650" t="s">
        <v>23</v>
      </c>
      <c r="C5650">
        <f>VLOOKUP(B5637,[0]!all_data,25)</f>
        <v>0</v>
      </c>
    </row>
    <row r="5651" spans="1:3" x14ac:dyDescent="0.3">
      <c r="A5651" t="s">
        <v>125</v>
      </c>
      <c r="C5651">
        <f>VLOOKUP(B5637,[0]!all_data,19)</f>
        <v>0</v>
      </c>
    </row>
    <row r="5652" spans="1:3" x14ac:dyDescent="0.3">
      <c r="A5652" t="s">
        <v>108</v>
      </c>
      <c r="C5652">
        <f>VLOOKUP(B5637,[0]!all_data,26)</f>
        <v>0</v>
      </c>
    </row>
    <row r="5653" spans="1:3" x14ac:dyDescent="0.3">
      <c r="A5653" t="s">
        <v>109</v>
      </c>
      <c r="C5653">
        <f>VLOOKUP(B5637,[0]!all_data,27)</f>
        <v>0</v>
      </c>
    </row>
    <row r="5654" spans="1:3" x14ac:dyDescent="0.3">
      <c r="A5654" t="s">
        <v>11</v>
      </c>
      <c r="C5654">
        <f>VLOOKUP(B5637,[0]!all_data,28)</f>
        <v>0</v>
      </c>
    </row>
    <row r="5655" spans="1:3" x14ac:dyDescent="0.3">
      <c r="A5655" t="s">
        <v>54</v>
      </c>
      <c r="C5655">
        <f>VLOOKUP(B5637,[0]!all_data,29)</f>
        <v>0</v>
      </c>
    </row>
    <row r="5656" spans="1:3" x14ac:dyDescent="0.3">
      <c r="A5656" t="s">
        <v>55</v>
      </c>
      <c r="C5656">
        <f>VLOOKUP(B5637,[0]!all_data,30)</f>
        <v>0</v>
      </c>
    </row>
    <row r="5657" spans="1:3" x14ac:dyDescent="0.3">
      <c r="A5657" t="s">
        <v>67</v>
      </c>
      <c r="C5657">
        <f>VLOOKUP(B5637,[0]!all_data,33)</f>
        <v>0</v>
      </c>
    </row>
    <row r="5658" spans="1:3" x14ac:dyDescent="0.3">
      <c r="A5658" t="s">
        <v>16</v>
      </c>
      <c r="C5658">
        <f>VLOOKUP(B5637,[0]!all_data,37)</f>
        <v>0</v>
      </c>
    </row>
    <row r="5659" spans="1:3" x14ac:dyDescent="0.3">
      <c r="A5659" t="s">
        <v>17</v>
      </c>
      <c r="C5659">
        <f>VLOOKUP(B5637,[0]!all_data,38)</f>
        <v>0</v>
      </c>
    </row>
    <row r="5660" spans="1:3" x14ac:dyDescent="0.3">
      <c r="A5660" t="s">
        <v>18</v>
      </c>
      <c r="C5660">
        <f>VLOOKUP(B5637,[0]!all_data,39)</f>
        <v>0</v>
      </c>
    </row>
    <row r="5661" spans="1:3" x14ac:dyDescent="0.3">
      <c r="A5661" t="s">
        <v>21</v>
      </c>
      <c r="B5661">
        <f>B5637+1</f>
        <v>236</v>
      </c>
      <c r="C5661" t="str">
        <f>CONCATENATE(VLOOKUP(B5661,[0]!all_data,2),"_",VLOOKUP(B5661,[0]!all_data,3),"_",VLOOKUP(B5661,[0]!all_data,4))</f>
        <v>0_0_0</v>
      </c>
    </row>
    <row r="5662" spans="1:3" x14ac:dyDescent="0.3">
      <c r="A5662" t="s">
        <v>22</v>
      </c>
    </row>
    <row r="5663" spans="1:3" x14ac:dyDescent="0.3">
      <c r="A5663" t="s">
        <v>0</v>
      </c>
      <c r="C5663">
        <f>VLOOKUP(B5661,[0]!all_data,13)</f>
        <v>7</v>
      </c>
    </row>
    <row r="5664" spans="1:3" x14ac:dyDescent="0.3">
      <c r="A5664" t="s">
        <v>57</v>
      </c>
      <c r="C5664">
        <f>VLOOKUP(B5661,[0]!all_data,14)</f>
        <v>10</v>
      </c>
    </row>
    <row r="5665" spans="1:3" x14ac:dyDescent="0.3">
      <c r="A5665" t="s">
        <v>2</v>
      </c>
      <c r="C5665">
        <f>VLOOKUP(B5661,[0]!all_data,15)</f>
        <v>0</v>
      </c>
    </row>
    <row r="5666" spans="1:3" x14ac:dyDescent="0.3">
      <c r="A5666" t="s">
        <v>3</v>
      </c>
      <c r="C5666">
        <f>VLOOKUP(B5661,[0]!all_data,16)</f>
        <v>0</v>
      </c>
    </row>
    <row r="5667" spans="1:3" x14ac:dyDescent="0.3">
      <c r="A5667" t="s">
        <v>4</v>
      </c>
      <c r="C5667">
        <f>VLOOKUP(B5661,[0]!all_data,17)</f>
        <v>0</v>
      </c>
    </row>
    <row r="5668" spans="1:3" x14ac:dyDescent="0.3">
      <c r="A5668" t="s">
        <v>5</v>
      </c>
      <c r="C5668">
        <f>VLOOKUP(B5661,[0]!all_data,18)</f>
        <v>0</v>
      </c>
    </row>
    <row r="5669" spans="1:3" x14ac:dyDescent="0.3">
      <c r="A5669" t="s">
        <v>7</v>
      </c>
      <c r="C5669">
        <f>VLOOKUP(B5661,[0]!all_data,20)</f>
        <v>0</v>
      </c>
    </row>
    <row r="5670" spans="1:3" x14ac:dyDescent="0.3">
      <c r="A5670" t="s">
        <v>73</v>
      </c>
      <c r="C5670">
        <f>VLOOKUP(B5661,[0]!all_data,21)</f>
        <v>0</v>
      </c>
    </row>
    <row r="5671" spans="1:3" x14ac:dyDescent="0.3">
      <c r="A5671" t="s">
        <v>77</v>
      </c>
      <c r="C5671">
        <f>VLOOKUP(B5661,[0]!all_data,41)</f>
        <v>0</v>
      </c>
    </row>
    <row r="5672" spans="1:3" x14ac:dyDescent="0.3">
      <c r="A5672" t="s">
        <v>24</v>
      </c>
      <c r="C5672">
        <f>VLOOKUP(B5661,[0]!all_data,23)</f>
        <v>0</v>
      </c>
    </row>
    <row r="5673" spans="1:3" x14ac:dyDescent="0.3">
      <c r="A5673" t="s">
        <v>25</v>
      </c>
      <c r="C5673">
        <f>VLOOKUP(B5661,[0]!all_data,24)</f>
        <v>0</v>
      </c>
    </row>
    <row r="5674" spans="1:3" x14ac:dyDescent="0.3">
      <c r="A5674" t="s">
        <v>23</v>
      </c>
      <c r="C5674">
        <f>VLOOKUP(B5661,[0]!all_data,25)</f>
        <v>0</v>
      </c>
    </row>
    <row r="5675" spans="1:3" x14ac:dyDescent="0.3">
      <c r="A5675" t="s">
        <v>125</v>
      </c>
      <c r="C5675">
        <f>VLOOKUP(B5661,[0]!all_data,19)</f>
        <v>0</v>
      </c>
    </row>
    <row r="5676" spans="1:3" x14ac:dyDescent="0.3">
      <c r="A5676" t="s">
        <v>108</v>
      </c>
      <c r="C5676">
        <f>VLOOKUP(B5661,[0]!all_data,26)</f>
        <v>0</v>
      </c>
    </row>
    <row r="5677" spans="1:3" x14ac:dyDescent="0.3">
      <c r="A5677" t="s">
        <v>109</v>
      </c>
      <c r="C5677">
        <f>VLOOKUP(B5661,[0]!all_data,27)</f>
        <v>0</v>
      </c>
    </row>
    <row r="5678" spans="1:3" x14ac:dyDescent="0.3">
      <c r="A5678" t="s">
        <v>11</v>
      </c>
      <c r="C5678">
        <f>VLOOKUP(B5661,[0]!all_data,28)</f>
        <v>0</v>
      </c>
    </row>
    <row r="5679" spans="1:3" x14ac:dyDescent="0.3">
      <c r="A5679" t="s">
        <v>54</v>
      </c>
      <c r="C5679">
        <f>VLOOKUP(B5661,[0]!all_data,29)</f>
        <v>0</v>
      </c>
    </row>
    <row r="5680" spans="1:3" x14ac:dyDescent="0.3">
      <c r="A5680" t="s">
        <v>55</v>
      </c>
      <c r="C5680">
        <f>VLOOKUP(B5661,[0]!all_data,30)</f>
        <v>0</v>
      </c>
    </row>
    <row r="5681" spans="1:3" x14ac:dyDescent="0.3">
      <c r="A5681" t="s">
        <v>67</v>
      </c>
      <c r="C5681">
        <f>VLOOKUP(B5661,[0]!all_data,33)</f>
        <v>0</v>
      </c>
    </row>
    <row r="5682" spans="1:3" x14ac:dyDescent="0.3">
      <c r="A5682" t="s">
        <v>16</v>
      </c>
      <c r="C5682">
        <f>VLOOKUP(B5661,[0]!all_data,37)</f>
        <v>0</v>
      </c>
    </row>
    <row r="5683" spans="1:3" x14ac:dyDescent="0.3">
      <c r="A5683" t="s">
        <v>17</v>
      </c>
      <c r="C5683">
        <f>VLOOKUP(B5661,[0]!all_data,38)</f>
        <v>0</v>
      </c>
    </row>
    <row r="5684" spans="1:3" x14ac:dyDescent="0.3">
      <c r="A5684" t="s">
        <v>18</v>
      </c>
      <c r="C5684">
        <f>VLOOKUP(B5661,[0]!all_data,39)</f>
        <v>0</v>
      </c>
    </row>
    <row r="5685" spans="1:3" x14ac:dyDescent="0.3">
      <c r="A5685" t="s">
        <v>21</v>
      </c>
      <c r="B5685">
        <f>B5661+1</f>
        <v>237</v>
      </c>
      <c r="C5685" t="str">
        <f>CONCATENATE(VLOOKUP(B5685,[0]!all_data,2),"_",VLOOKUP(B5685,[0]!all_data,3),"_",VLOOKUP(B5685,[0]!all_data,4))</f>
        <v>0_0_0</v>
      </c>
    </row>
    <row r="5686" spans="1:3" x14ac:dyDescent="0.3">
      <c r="A5686" t="s">
        <v>22</v>
      </c>
    </row>
    <row r="5687" spans="1:3" x14ac:dyDescent="0.3">
      <c r="A5687" t="s">
        <v>0</v>
      </c>
      <c r="C5687">
        <f>VLOOKUP(B5685,[0]!all_data,13)</f>
        <v>7</v>
      </c>
    </row>
    <row r="5688" spans="1:3" x14ac:dyDescent="0.3">
      <c r="A5688" t="s">
        <v>57</v>
      </c>
      <c r="C5688">
        <f>VLOOKUP(B5685,[0]!all_data,14)</f>
        <v>10</v>
      </c>
    </row>
    <row r="5689" spans="1:3" x14ac:dyDescent="0.3">
      <c r="A5689" t="s">
        <v>2</v>
      </c>
      <c r="C5689">
        <f>VLOOKUP(B5685,[0]!all_data,15)</f>
        <v>0</v>
      </c>
    </row>
    <row r="5690" spans="1:3" x14ac:dyDescent="0.3">
      <c r="A5690" t="s">
        <v>3</v>
      </c>
      <c r="C5690">
        <f>VLOOKUP(B5685,[0]!all_data,16)</f>
        <v>0</v>
      </c>
    </row>
    <row r="5691" spans="1:3" x14ac:dyDescent="0.3">
      <c r="A5691" t="s">
        <v>4</v>
      </c>
      <c r="C5691">
        <f>VLOOKUP(B5685,[0]!all_data,17)</f>
        <v>0</v>
      </c>
    </row>
    <row r="5692" spans="1:3" x14ac:dyDescent="0.3">
      <c r="A5692" t="s">
        <v>5</v>
      </c>
      <c r="C5692">
        <f>VLOOKUP(B5685,[0]!all_data,18)</f>
        <v>0</v>
      </c>
    </row>
    <row r="5693" spans="1:3" x14ac:dyDescent="0.3">
      <c r="A5693" t="s">
        <v>7</v>
      </c>
      <c r="C5693">
        <f>VLOOKUP(B5685,[0]!all_data,20)</f>
        <v>0</v>
      </c>
    </row>
    <row r="5694" spans="1:3" x14ac:dyDescent="0.3">
      <c r="A5694" t="s">
        <v>73</v>
      </c>
      <c r="C5694">
        <f>VLOOKUP(B5685,[0]!all_data,21)</f>
        <v>0</v>
      </c>
    </row>
    <row r="5695" spans="1:3" x14ac:dyDescent="0.3">
      <c r="A5695" t="s">
        <v>77</v>
      </c>
      <c r="C5695">
        <f>VLOOKUP(B5685,[0]!all_data,41)</f>
        <v>0</v>
      </c>
    </row>
    <row r="5696" spans="1:3" x14ac:dyDescent="0.3">
      <c r="A5696" t="s">
        <v>24</v>
      </c>
      <c r="C5696">
        <f>VLOOKUP(B5685,[0]!all_data,23)</f>
        <v>0</v>
      </c>
    </row>
    <row r="5697" spans="1:3" x14ac:dyDescent="0.3">
      <c r="A5697" t="s">
        <v>25</v>
      </c>
      <c r="C5697">
        <f>VLOOKUP(B5685,[0]!all_data,24)</f>
        <v>0</v>
      </c>
    </row>
    <row r="5698" spans="1:3" x14ac:dyDescent="0.3">
      <c r="A5698" t="s">
        <v>23</v>
      </c>
      <c r="C5698">
        <f>VLOOKUP(B5685,[0]!all_data,25)</f>
        <v>0</v>
      </c>
    </row>
    <row r="5699" spans="1:3" x14ac:dyDescent="0.3">
      <c r="A5699" t="s">
        <v>125</v>
      </c>
      <c r="C5699">
        <f>VLOOKUP(B5685,[0]!all_data,19)</f>
        <v>0</v>
      </c>
    </row>
    <row r="5700" spans="1:3" x14ac:dyDescent="0.3">
      <c r="A5700" t="s">
        <v>108</v>
      </c>
      <c r="C5700">
        <f>VLOOKUP(B5685,[0]!all_data,26)</f>
        <v>0</v>
      </c>
    </row>
    <row r="5701" spans="1:3" x14ac:dyDescent="0.3">
      <c r="A5701" t="s">
        <v>109</v>
      </c>
      <c r="C5701">
        <f>VLOOKUP(B5685,[0]!all_data,27)</f>
        <v>0</v>
      </c>
    </row>
    <row r="5702" spans="1:3" x14ac:dyDescent="0.3">
      <c r="A5702" t="s">
        <v>11</v>
      </c>
      <c r="C5702">
        <f>VLOOKUP(B5685,[0]!all_data,28)</f>
        <v>0</v>
      </c>
    </row>
    <row r="5703" spans="1:3" x14ac:dyDescent="0.3">
      <c r="A5703" t="s">
        <v>54</v>
      </c>
      <c r="C5703">
        <f>VLOOKUP(B5685,[0]!all_data,29)</f>
        <v>0</v>
      </c>
    </row>
    <row r="5704" spans="1:3" x14ac:dyDescent="0.3">
      <c r="A5704" t="s">
        <v>55</v>
      </c>
      <c r="C5704">
        <f>VLOOKUP(B5685,[0]!all_data,30)</f>
        <v>0</v>
      </c>
    </row>
    <row r="5705" spans="1:3" x14ac:dyDescent="0.3">
      <c r="A5705" t="s">
        <v>67</v>
      </c>
      <c r="C5705">
        <f>VLOOKUP(B5685,[0]!all_data,33)</f>
        <v>0</v>
      </c>
    </row>
    <row r="5706" spans="1:3" x14ac:dyDescent="0.3">
      <c r="A5706" t="s">
        <v>16</v>
      </c>
      <c r="C5706">
        <f>VLOOKUP(B5685,[0]!all_data,37)</f>
        <v>0</v>
      </c>
    </row>
    <row r="5707" spans="1:3" x14ac:dyDescent="0.3">
      <c r="A5707" t="s">
        <v>17</v>
      </c>
      <c r="C5707">
        <f>VLOOKUP(B5685,[0]!all_data,38)</f>
        <v>0</v>
      </c>
    </row>
    <row r="5708" spans="1:3" x14ac:dyDescent="0.3">
      <c r="A5708" t="s">
        <v>18</v>
      </c>
      <c r="C5708">
        <f>VLOOKUP(B5685,[0]!all_data,39)</f>
        <v>0</v>
      </c>
    </row>
    <row r="5709" spans="1:3" x14ac:dyDescent="0.3">
      <c r="A5709" t="s">
        <v>21</v>
      </c>
      <c r="B5709">
        <f>B5685+1</f>
        <v>238</v>
      </c>
      <c r="C5709" t="str">
        <f>CONCATENATE(VLOOKUP(B5709,[0]!all_data,2),"_",VLOOKUP(B5709,[0]!all_data,3),"_",VLOOKUP(B5709,[0]!all_data,4))</f>
        <v>0_0_0</v>
      </c>
    </row>
    <row r="5710" spans="1:3" x14ac:dyDescent="0.3">
      <c r="A5710" t="s">
        <v>22</v>
      </c>
    </row>
    <row r="5711" spans="1:3" x14ac:dyDescent="0.3">
      <c r="A5711" t="s">
        <v>0</v>
      </c>
      <c r="C5711">
        <f>VLOOKUP(B5709,[0]!all_data,13)</f>
        <v>7</v>
      </c>
    </row>
    <row r="5712" spans="1:3" x14ac:dyDescent="0.3">
      <c r="A5712" t="s">
        <v>57</v>
      </c>
      <c r="C5712">
        <f>VLOOKUP(B5709,[0]!all_data,14)</f>
        <v>10</v>
      </c>
    </row>
    <row r="5713" spans="1:3" x14ac:dyDescent="0.3">
      <c r="A5713" t="s">
        <v>2</v>
      </c>
      <c r="C5713">
        <f>VLOOKUP(B5709,[0]!all_data,15)</f>
        <v>0</v>
      </c>
    </row>
    <row r="5714" spans="1:3" x14ac:dyDescent="0.3">
      <c r="A5714" t="s">
        <v>3</v>
      </c>
      <c r="C5714">
        <f>VLOOKUP(B5709,[0]!all_data,16)</f>
        <v>0</v>
      </c>
    </row>
    <row r="5715" spans="1:3" x14ac:dyDescent="0.3">
      <c r="A5715" t="s">
        <v>4</v>
      </c>
      <c r="C5715">
        <f>VLOOKUP(B5709,[0]!all_data,17)</f>
        <v>0</v>
      </c>
    </row>
    <row r="5716" spans="1:3" x14ac:dyDescent="0.3">
      <c r="A5716" t="s">
        <v>5</v>
      </c>
      <c r="C5716">
        <f>VLOOKUP(B5709,[0]!all_data,18)</f>
        <v>0</v>
      </c>
    </row>
    <row r="5717" spans="1:3" x14ac:dyDescent="0.3">
      <c r="A5717" t="s">
        <v>7</v>
      </c>
      <c r="C5717">
        <f>VLOOKUP(B5709,[0]!all_data,20)</f>
        <v>0</v>
      </c>
    </row>
    <row r="5718" spans="1:3" x14ac:dyDescent="0.3">
      <c r="A5718" t="s">
        <v>73</v>
      </c>
      <c r="C5718">
        <f>VLOOKUP(B5709,[0]!all_data,21)</f>
        <v>0</v>
      </c>
    </row>
    <row r="5719" spans="1:3" x14ac:dyDescent="0.3">
      <c r="A5719" t="s">
        <v>77</v>
      </c>
      <c r="C5719">
        <f>VLOOKUP(B5709,[0]!all_data,41)</f>
        <v>0</v>
      </c>
    </row>
    <row r="5720" spans="1:3" x14ac:dyDescent="0.3">
      <c r="A5720" t="s">
        <v>24</v>
      </c>
      <c r="C5720">
        <f>VLOOKUP(B5709,[0]!all_data,23)</f>
        <v>0</v>
      </c>
    </row>
    <row r="5721" spans="1:3" x14ac:dyDescent="0.3">
      <c r="A5721" t="s">
        <v>25</v>
      </c>
      <c r="C5721">
        <f>VLOOKUP(B5709,[0]!all_data,24)</f>
        <v>0</v>
      </c>
    </row>
    <row r="5722" spans="1:3" x14ac:dyDescent="0.3">
      <c r="A5722" t="s">
        <v>23</v>
      </c>
      <c r="C5722">
        <f>VLOOKUP(B5709,[0]!all_data,25)</f>
        <v>0</v>
      </c>
    </row>
    <row r="5723" spans="1:3" x14ac:dyDescent="0.3">
      <c r="A5723" t="s">
        <v>125</v>
      </c>
      <c r="C5723">
        <f>VLOOKUP(B5709,[0]!all_data,19)</f>
        <v>0</v>
      </c>
    </row>
    <row r="5724" spans="1:3" x14ac:dyDescent="0.3">
      <c r="A5724" t="s">
        <v>108</v>
      </c>
      <c r="C5724">
        <f>VLOOKUP(B5709,[0]!all_data,26)</f>
        <v>0</v>
      </c>
    </row>
    <row r="5725" spans="1:3" x14ac:dyDescent="0.3">
      <c r="A5725" t="s">
        <v>109</v>
      </c>
      <c r="C5725">
        <f>VLOOKUP(B5709,[0]!all_data,27)</f>
        <v>0</v>
      </c>
    </row>
    <row r="5726" spans="1:3" x14ac:dyDescent="0.3">
      <c r="A5726" t="s">
        <v>11</v>
      </c>
      <c r="C5726">
        <f>VLOOKUP(B5709,[0]!all_data,28)</f>
        <v>0</v>
      </c>
    </row>
    <row r="5727" spans="1:3" x14ac:dyDescent="0.3">
      <c r="A5727" t="s">
        <v>54</v>
      </c>
      <c r="C5727">
        <f>VLOOKUP(B5709,[0]!all_data,29)</f>
        <v>0</v>
      </c>
    </row>
    <row r="5728" spans="1:3" x14ac:dyDescent="0.3">
      <c r="A5728" t="s">
        <v>55</v>
      </c>
      <c r="C5728">
        <f>VLOOKUP(B5709,[0]!all_data,30)</f>
        <v>0</v>
      </c>
    </row>
    <row r="5729" spans="1:3" x14ac:dyDescent="0.3">
      <c r="A5729" t="s">
        <v>67</v>
      </c>
      <c r="C5729">
        <f>VLOOKUP(B5709,[0]!all_data,33)</f>
        <v>0</v>
      </c>
    </row>
    <row r="5730" spans="1:3" x14ac:dyDescent="0.3">
      <c r="A5730" t="s">
        <v>16</v>
      </c>
      <c r="C5730">
        <f>VLOOKUP(B5709,[0]!all_data,37)</f>
        <v>0</v>
      </c>
    </row>
    <row r="5731" spans="1:3" x14ac:dyDescent="0.3">
      <c r="A5731" t="s">
        <v>17</v>
      </c>
      <c r="C5731">
        <f>VLOOKUP(B5709,[0]!all_data,38)</f>
        <v>0</v>
      </c>
    </row>
    <row r="5732" spans="1:3" x14ac:dyDescent="0.3">
      <c r="A5732" t="s">
        <v>18</v>
      </c>
      <c r="C5732">
        <f>VLOOKUP(B5709,[0]!all_data,39)</f>
        <v>0</v>
      </c>
    </row>
    <row r="5733" spans="1:3" x14ac:dyDescent="0.3">
      <c r="A5733" t="s">
        <v>21</v>
      </c>
      <c r="B5733">
        <f>B5709+1</f>
        <v>239</v>
      </c>
      <c r="C5733" t="str">
        <f>CONCATENATE(VLOOKUP(B5733,[0]!all_data,2),"_",VLOOKUP(B5733,[0]!all_data,3),"_",VLOOKUP(B5733,[0]!all_data,4))</f>
        <v>0_0_0</v>
      </c>
    </row>
    <row r="5734" spans="1:3" x14ac:dyDescent="0.3">
      <c r="A5734" t="s">
        <v>22</v>
      </c>
    </row>
    <row r="5735" spans="1:3" x14ac:dyDescent="0.3">
      <c r="A5735" t="s">
        <v>0</v>
      </c>
      <c r="C5735">
        <f>VLOOKUP(B5733,[0]!all_data,13)</f>
        <v>7</v>
      </c>
    </row>
    <row r="5736" spans="1:3" x14ac:dyDescent="0.3">
      <c r="A5736" t="s">
        <v>57</v>
      </c>
      <c r="C5736">
        <f>VLOOKUP(B5733,[0]!all_data,14)</f>
        <v>10</v>
      </c>
    </row>
    <row r="5737" spans="1:3" x14ac:dyDescent="0.3">
      <c r="A5737" t="s">
        <v>2</v>
      </c>
      <c r="C5737">
        <f>VLOOKUP(B5733,[0]!all_data,15)</f>
        <v>0</v>
      </c>
    </row>
    <row r="5738" spans="1:3" x14ac:dyDescent="0.3">
      <c r="A5738" t="s">
        <v>3</v>
      </c>
      <c r="C5738">
        <f>VLOOKUP(B5733,[0]!all_data,16)</f>
        <v>0</v>
      </c>
    </row>
    <row r="5739" spans="1:3" x14ac:dyDescent="0.3">
      <c r="A5739" t="s">
        <v>4</v>
      </c>
      <c r="C5739">
        <f>VLOOKUP(B5733,[0]!all_data,17)</f>
        <v>0</v>
      </c>
    </row>
    <row r="5740" spans="1:3" x14ac:dyDescent="0.3">
      <c r="A5740" t="s">
        <v>5</v>
      </c>
      <c r="C5740">
        <f>VLOOKUP(B5733,[0]!all_data,18)</f>
        <v>0</v>
      </c>
    </row>
    <row r="5741" spans="1:3" x14ac:dyDescent="0.3">
      <c r="A5741" t="s">
        <v>7</v>
      </c>
      <c r="C5741">
        <f>VLOOKUP(B5733,[0]!all_data,20)</f>
        <v>0</v>
      </c>
    </row>
    <row r="5742" spans="1:3" x14ac:dyDescent="0.3">
      <c r="A5742" t="s">
        <v>73</v>
      </c>
      <c r="C5742">
        <f>VLOOKUP(B5733,[0]!all_data,21)</f>
        <v>0</v>
      </c>
    </row>
    <row r="5743" spans="1:3" x14ac:dyDescent="0.3">
      <c r="A5743" t="s">
        <v>77</v>
      </c>
      <c r="C5743">
        <f>VLOOKUP(B5733,[0]!all_data,41)</f>
        <v>0</v>
      </c>
    </row>
    <row r="5744" spans="1:3" x14ac:dyDescent="0.3">
      <c r="A5744" t="s">
        <v>24</v>
      </c>
      <c r="C5744">
        <f>VLOOKUP(B5733,[0]!all_data,23)</f>
        <v>0</v>
      </c>
    </row>
    <row r="5745" spans="1:3" x14ac:dyDescent="0.3">
      <c r="A5745" t="s">
        <v>25</v>
      </c>
      <c r="C5745">
        <f>VLOOKUP(B5733,[0]!all_data,24)</f>
        <v>0</v>
      </c>
    </row>
    <row r="5746" spans="1:3" x14ac:dyDescent="0.3">
      <c r="A5746" t="s">
        <v>23</v>
      </c>
      <c r="C5746">
        <f>VLOOKUP(B5733,[0]!all_data,25)</f>
        <v>0</v>
      </c>
    </row>
    <row r="5747" spans="1:3" x14ac:dyDescent="0.3">
      <c r="A5747" t="s">
        <v>125</v>
      </c>
      <c r="C5747">
        <f>VLOOKUP(B5733,[0]!all_data,19)</f>
        <v>0</v>
      </c>
    </row>
    <row r="5748" spans="1:3" x14ac:dyDescent="0.3">
      <c r="A5748" t="s">
        <v>108</v>
      </c>
      <c r="C5748">
        <f>VLOOKUP(B5733,[0]!all_data,26)</f>
        <v>0</v>
      </c>
    </row>
    <row r="5749" spans="1:3" x14ac:dyDescent="0.3">
      <c r="A5749" t="s">
        <v>109</v>
      </c>
      <c r="C5749">
        <f>VLOOKUP(B5733,[0]!all_data,27)</f>
        <v>0</v>
      </c>
    </row>
    <row r="5750" spans="1:3" x14ac:dyDescent="0.3">
      <c r="A5750" t="s">
        <v>11</v>
      </c>
      <c r="C5750">
        <f>VLOOKUP(B5733,[0]!all_data,28)</f>
        <v>0</v>
      </c>
    </row>
    <row r="5751" spans="1:3" x14ac:dyDescent="0.3">
      <c r="A5751" t="s">
        <v>54</v>
      </c>
      <c r="C5751">
        <f>VLOOKUP(B5733,[0]!all_data,29)</f>
        <v>0</v>
      </c>
    </row>
    <row r="5752" spans="1:3" x14ac:dyDescent="0.3">
      <c r="A5752" t="s">
        <v>55</v>
      </c>
      <c r="C5752">
        <f>VLOOKUP(B5733,[0]!all_data,30)</f>
        <v>0</v>
      </c>
    </row>
    <row r="5753" spans="1:3" x14ac:dyDescent="0.3">
      <c r="A5753" t="s">
        <v>67</v>
      </c>
      <c r="C5753">
        <f>VLOOKUP(B5733,[0]!all_data,33)</f>
        <v>0</v>
      </c>
    </row>
    <row r="5754" spans="1:3" x14ac:dyDescent="0.3">
      <c r="A5754" t="s">
        <v>16</v>
      </c>
      <c r="C5754">
        <f>VLOOKUP(B5733,[0]!all_data,37)</f>
        <v>0</v>
      </c>
    </row>
    <row r="5755" spans="1:3" x14ac:dyDescent="0.3">
      <c r="A5755" t="s">
        <v>17</v>
      </c>
      <c r="C5755">
        <f>VLOOKUP(B5733,[0]!all_data,38)</f>
        <v>0</v>
      </c>
    </row>
    <row r="5756" spans="1:3" x14ac:dyDescent="0.3">
      <c r="A5756" t="s">
        <v>18</v>
      </c>
      <c r="C5756">
        <f>VLOOKUP(B5733,[0]!all_data,39)</f>
        <v>0</v>
      </c>
    </row>
    <row r="5757" spans="1:3" x14ac:dyDescent="0.3">
      <c r="A5757" t="s">
        <v>21</v>
      </c>
      <c r="B5757">
        <f>B5733+1</f>
        <v>240</v>
      </c>
      <c r="C5757" t="str">
        <f>CONCATENATE(VLOOKUP(B5757,[0]!all_data,2),"_",VLOOKUP(B5757,[0]!all_data,3),"_",VLOOKUP(B5757,[0]!all_data,4))</f>
        <v>0_0_0</v>
      </c>
    </row>
    <row r="5758" spans="1:3" x14ac:dyDescent="0.3">
      <c r="A5758" t="s">
        <v>22</v>
      </c>
    </row>
    <row r="5759" spans="1:3" x14ac:dyDescent="0.3">
      <c r="A5759" t="s">
        <v>0</v>
      </c>
      <c r="C5759">
        <f>VLOOKUP(B5757,[0]!all_data,13)</f>
        <v>7</v>
      </c>
    </row>
    <row r="5760" spans="1:3" x14ac:dyDescent="0.3">
      <c r="A5760" t="s">
        <v>57</v>
      </c>
      <c r="C5760">
        <f>VLOOKUP(B5757,[0]!all_data,14)</f>
        <v>10</v>
      </c>
    </row>
    <row r="5761" spans="1:3" x14ac:dyDescent="0.3">
      <c r="A5761" t="s">
        <v>2</v>
      </c>
      <c r="C5761">
        <f>VLOOKUP(B5757,[0]!all_data,15)</f>
        <v>0</v>
      </c>
    </row>
    <row r="5762" spans="1:3" x14ac:dyDescent="0.3">
      <c r="A5762" t="s">
        <v>3</v>
      </c>
      <c r="C5762">
        <f>VLOOKUP(B5757,[0]!all_data,16)</f>
        <v>0</v>
      </c>
    </row>
    <row r="5763" spans="1:3" x14ac:dyDescent="0.3">
      <c r="A5763" t="s">
        <v>4</v>
      </c>
      <c r="C5763">
        <f>VLOOKUP(B5757,[0]!all_data,17)</f>
        <v>0</v>
      </c>
    </row>
    <row r="5764" spans="1:3" x14ac:dyDescent="0.3">
      <c r="A5764" t="s">
        <v>5</v>
      </c>
      <c r="C5764">
        <f>VLOOKUP(B5757,[0]!all_data,18)</f>
        <v>0</v>
      </c>
    </row>
    <row r="5765" spans="1:3" x14ac:dyDescent="0.3">
      <c r="A5765" t="s">
        <v>7</v>
      </c>
      <c r="C5765">
        <f>VLOOKUP(B5757,[0]!all_data,20)</f>
        <v>0</v>
      </c>
    </row>
    <row r="5766" spans="1:3" x14ac:dyDescent="0.3">
      <c r="A5766" t="s">
        <v>73</v>
      </c>
      <c r="C5766">
        <f>VLOOKUP(B5757,[0]!all_data,21)</f>
        <v>0</v>
      </c>
    </row>
    <row r="5767" spans="1:3" x14ac:dyDescent="0.3">
      <c r="A5767" t="s">
        <v>77</v>
      </c>
      <c r="C5767">
        <f>VLOOKUP(B5757,[0]!all_data,41)</f>
        <v>0</v>
      </c>
    </row>
    <row r="5768" spans="1:3" x14ac:dyDescent="0.3">
      <c r="A5768" t="s">
        <v>24</v>
      </c>
      <c r="C5768">
        <f>VLOOKUP(B5757,[0]!all_data,23)</f>
        <v>0</v>
      </c>
    </row>
    <row r="5769" spans="1:3" x14ac:dyDescent="0.3">
      <c r="A5769" t="s">
        <v>25</v>
      </c>
      <c r="C5769">
        <f>VLOOKUP(B5757,[0]!all_data,24)</f>
        <v>0</v>
      </c>
    </row>
    <row r="5770" spans="1:3" x14ac:dyDescent="0.3">
      <c r="A5770" t="s">
        <v>23</v>
      </c>
      <c r="C5770">
        <f>VLOOKUP(B5757,[0]!all_data,25)</f>
        <v>0</v>
      </c>
    </row>
    <row r="5771" spans="1:3" x14ac:dyDescent="0.3">
      <c r="A5771" t="s">
        <v>125</v>
      </c>
      <c r="C5771">
        <f>VLOOKUP(B5757,[0]!all_data,19)</f>
        <v>0</v>
      </c>
    </row>
    <row r="5772" spans="1:3" x14ac:dyDescent="0.3">
      <c r="A5772" t="s">
        <v>108</v>
      </c>
      <c r="C5772">
        <f>VLOOKUP(B5757,[0]!all_data,26)</f>
        <v>0</v>
      </c>
    </row>
    <row r="5773" spans="1:3" x14ac:dyDescent="0.3">
      <c r="A5773" t="s">
        <v>109</v>
      </c>
      <c r="C5773">
        <f>VLOOKUP(B5757,[0]!all_data,27)</f>
        <v>0</v>
      </c>
    </row>
    <row r="5774" spans="1:3" x14ac:dyDescent="0.3">
      <c r="A5774" t="s">
        <v>11</v>
      </c>
      <c r="C5774">
        <f>VLOOKUP(B5757,[0]!all_data,28)</f>
        <v>0</v>
      </c>
    </row>
    <row r="5775" spans="1:3" x14ac:dyDescent="0.3">
      <c r="A5775" t="s">
        <v>54</v>
      </c>
      <c r="C5775">
        <f>VLOOKUP(B5757,[0]!all_data,29)</f>
        <v>0</v>
      </c>
    </row>
    <row r="5776" spans="1:3" x14ac:dyDescent="0.3">
      <c r="A5776" t="s">
        <v>55</v>
      </c>
      <c r="C5776">
        <f>VLOOKUP(B5757,[0]!all_data,30)</f>
        <v>0</v>
      </c>
    </row>
    <row r="5777" spans="1:3" x14ac:dyDescent="0.3">
      <c r="A5777" t="s">
        <v>67</v>
      </c>
      <c r="C5777">
        <f>VLOOKUP(B5757,[0]!all_data,33)</f>
        <v>0</v>
      </c>
    </row>
    <row r="5778" spans="1:3" x14ac:dyDescent="0.3">
      <c r="A5778" t="s">
        <v>16</v>
      </c>
      <c r="C5778">
        <f>VLOOKUP(B5757,[0]!all_data,37)</f>
        <v>0</v>
      </c>
    </row>
    <row r="5779" spans="1:3" x14ac:dyDescent="0.3">
      <c r="A5779" t="s">
        <v>17</v>
      </c>
      <c r="C5779">
        <f>VLOOKUP(B5757,[0]!all_data,38)</f>
        <v>0</v>
      </c>
    </row>
    <row r="5780" spans="1:3" x14ac:dyDescent="0.3">
      <c r="A5780" t="s">
        <v>18</v>
      </c>
      <c r="C5780">
        <f>VLOOKUP(B5757,[0]!all_data,39)</f>
        <v>0</v>
      </c>
    </row>
    <row r="5781" spans="1:3" x14ac:dyDescent="0.3">
      <c r="A5781" t="s">
        <v>21</v>
      </c>
      <c r="B5781">
        <f>B5757+1</f>
        <v>241</v>
      </c>
      <c r="C5781" t="str">
        <f>CONCATENATE(VLOOKUP(B5781,[0]!all_data,2),"_",VLOOKUP(B5781,[0]!all_data,3),"_",VLOOKUP(B5781,[0]!all_data,4))</f>
        <v>0_0_0</v>
      </c>
    </row>
    <row r="5782" spans="1:3" x14ac:dyDescent="0.3">
      <c r="A5782" t="s">
        <v>22</v>
      </c>
    </row>
    <row r="5783" spans="1:3" x14ac:dyDescent="0.3">
      <c r="A5783" t="s">
        <v>0</v>
      </c>
      <c r="C5783">
        <f>VLOOKUP(B5781,[0]!all_data,13)</f>
        <v>7</v>
      </c>
    </row>
    <row r="5784" spans="1:3" x14ac:dyDescent="0.3">
      <c r="A5784" t="s">
        <v>57</v>
      </c>
      <c r="C5784">
        <f>VLOOKUP(B5781,[0]!all_data,14)</f>
        <v>10</v>
      </c>
    </row>
    <row r="5785" spans="1:3" x14ac:dyDescent="0.3">
      <c r="A5785" t="s">
        <v>2</v>
      </c>
      <c r="C5785">
        <f>VLOOKUP(B5781,[0]!all_data,15)</f>
        <v>0</v>
      </c>
    </row>
    <row r="5786" spans="1:3" x14ac:dyDescent="0.3">
      <c r="A5786" t="s">
        <v>3</v>
      </c>
      <c r="C5786">
        <f>VLOOKUP(B5781,[0]!all_data,16)</f>
        <v>0</v>
      </c>
    </row>
    <row r="5787" spans="1:3" x14ac:dyDescent="0.3">
      <c r="A5787" t="s">
        <v>4</v>
      </c>
      <c r="C5787">
        <f>VLOOKUP(B5781,[0]!all_data,17)</f>
        <v>0</v>
      </c>
    </row>
    <row r="5788" spans="1:3" x14ac:dyDescent="0.3">
      <c r="A5788" t="s">
        <v>5</v>
      </c>
      <c r="C5788">
        <f>VLOOKUP(B5781,[0]!all_data,18)</f>
        <v>0</v>
      </c>
    </row>
    <row r="5789" spans="1:3" x14ac:dyDescent="0.3">
      <c r="A5789" t="s">
        <v>7</v>
      </c>
      <c r="C5789">
        <f>VLOOKUP(B5781,[0]!all_data,20)</f>
        <v>0</v>
      </c>
    </row>
    <row r="5790" spans="1:3" x14ac:dyDescent="0.3">
      <c r="A5790" t="s">
        <v>73</v>
      </c>
      <c r="C5790">
        <f>VLOOKUP(B5781,[0]!all_data,21)</f>
        <v>0</v>
      </c>
    </row>
    <row r="5791" spans="1:3" x14ac:dyDescent="0.3">
      <c r="A5791" t="s">
        <v>77</v>
      </c>
      <c r="C5791">
        <f>VLOOKUP(B5781,[0]!all_data,41)</f>
        <v>0</v>
      </c>
    </row>
    <row r="5792" spans="1:3" x14ac:dyDescent="0.3">
      <c r="A5792" t="s">
        <v>24</v>
      </c>
      <c r="C5792">
        <f>VLOOKUP(B5781,[0]!all_data,23)</f>
        <v>0</v>
      </c>
    </row>
    <row r="5793" spans="1:3" x14ac:dyDescent="0.3">
      <c r="A5793" t="s">
        <v>25</v>
      </c>
      <c r="C5793">
        <f>VLOOKUP(B5781,[0]!all_data,24)</f>
        <v>0</v>
      </c>
    </row>
    <row r="5794" spans="1:3" x14ac:dyDescent="0.3">
      <c r="A5794" t="s">
        <v>23</v>
      </c>
      <c r="C5794">
        <f>VLOOKUP(B5781,[0]!all_data,25)</f>
        <v>0</v>
      </c>
    </row>
    <row r="5795" spans="1:3" x14ac:dyDescent="0.3">
      <c r="A5795" t="s">
        <v>125</v>
      </c>
      <c r="C5795">
        <f>VLOOKUP(B5781,[0]!all_data,19)</f>
        <v>0</v>
      </c>
    </row>
    <row r="5796" spans="1:3" x14ac:dyDescent="0.3">
      <c r="A5796" t="s">
        <v>108</v>
      </c>
      <c r="C5796">
        <f>VLOOKUP(B5781,[0]!all_data,26)</f>
        <v>0</v>
      </c>
    </row>
    <row r="5797" spans="1:3" x14ac:dyDescent="0.3">
      <c r="A5797" t="s">
        <v>109</v>
      </c>
      <c r="C5797">
        <f>VLOOKUP(B5781,[0]!all_data,27)</f>
        <v>0</v>
      </c>
    </row>
    <row r="5798" spans="1:3" x14ac:dyDescent="0.3">
      <c r="A5798" t="s">
        <v>11</v>
      </c>
      <c r="C5798">
        <f>VLOOKUP(B5781,[0]!all_data,28)</f>
        <v>0</v>
      </c>
    </row>
    <row r="5799" spans="1:3" x14ac:dyDescent="0.3">
      <c r="A5799" t="s">
        <v>54</v>
      </c>
      <c r="C5799">
        <f>VLOOKUP(B5781,[0]!all_data,29)</f>
        <v>0</v>
      </c>
    </row>
    <row r="5800" spans="1:3" x14ac:dyDescent="0.3">
      <c r="A5800" t="s">
        <v>55</v>
      </c>
      <c r="C5800">
        <f>VLOOKUP(B5781,[0]!all_data,30)</f>
        <v>0</v>
      </c>
    </row>
    <row r="5801" spans="1:3" x14ac:dyDescent="0.3">
      <c r="A5801" t="s">
        <v>67</v>
      </c>
      <c r="C5801">
        <f>VLOOKUP(B5781,[0]!all_data,33)</f>
        <v>0</v>
      </c>
    </row>
    <row r="5802" spans="1:3" x14ac:dyDescent="0.3">
      <c r="A5802" t="s">
        <v>16</v>
      </c>
      <c r="C5802">
        <f>VLOOKUP(B5781,[0]!all_data,37)</f>
        <v>0</v>
      </c>
    </row>
    <row r="5803" spans="1:3" x14ac:dyDescent="0.3">
      <c r="A5803" t="s">
        <v>17</v>
      </c>
      <c r="C5803">
        <f>VLOOKUP(B5781,[0]!all_data,38)</f>
        <v>0</v>
      </c>
    </row>
    <row r="5804" spans="1:3" x14ac:dyDescent="0.3">
      <c r="A5804" t="s">
        <v>18</v>
      </c>
      <c r="C5804">
        <f>VLOOKUP(B5781,[0]!all_data,39)</f>
        <v>0</v>
      </c>
    </row>
    <row r="5805" spans="1:3" x14ac:dyDescent="0.3">
      <c r="A5805" t="s">
        <v>21</v>
      </c>
      <c r="B5805">
        <f>B5781+1</f>
        <v>242</v>
      </c>
      <c r="C5805" t="str">
        <f>CONCATENATE(VLOOKUP(B5805,[0]!all_data,2),"_",VLOOKUP(B5805,[0]!all_data,3),"_",VLOOKUP(B5805,[0]!all_data,4))</f>
        <v>0_0_0</v>
      </c>
    </row>
    <row r="5806" spans="1:3" x14ac:dyDescent="0.3">
      <c r="A5806" t="s">
        <v>22</v>
      </c>
    </row>
    <row r="5807" spans="1:3" x14ac:dyDescent="0.3">
      <c r="A5807" t="s">
        <v>0</v>
      </c>
      <c r="C5807">
        <f>VLOOKUP(B5805,[0]!all_data,13)</f>
        <v>7</v>
      </c>
    </row>
    <row r="5808" spans="1:3" x14ac:dyDescent="0.3">
      <c r="A5808" t="s">
        <v>57</v>
      </c>
      <c r="C5808">
        <f>VLOOKUP(B5805,[0]!all_data,14)</f>
        <v>10</v>
      </c>
    </row>
    <row r="5809" spans="1:3" x14ac:dyDescent="0.3">
      <c r="A5809" t="s">
        <v>2</v>
      </c>
      <c r="C5809">
        <f>VLOOKUP(B5805,[0]!all_data,15)</f>
        <v>0</v>
      </c>
    </row>
    <row r="5810" spans="1:3" x14ac:dyDescent="0.3">
      <c r="A5810" t="s">
        <v>3</v>
      </c>
      <c r="C5810">
        <f>VLOOKUP(B5805,[0]!all_data,16)</f>
        <v>0</v>
      </c>
    </row>
    <row r="5811" spans="1:3" x14ac:dyDescent="0.3">
      <c r="A5811" t="s">
        <v>4</v>
      </c>
      <c r="C5811">
        <f>VLOOKUP(B5805,[0]!all_data,17)</f>
        <v>0</v>
      </c>
    </row>
    <row r="5812" spans="1:3" x14ac:dyDescent="0.3">
      <c r="A5812" t="s">
        <v>5</v>
      </c>
      <c r="C5812">
        <f>VLOOKUP(B5805,[0]!all_data,18)</f>
        <v>0</v>
      </c>
    </row>
    <row r="5813" spans="1:3" x14ac:dyDescent="0.3">
      <c r="A5813" t="s">
        <v>7</v>
      </c>
      <c r="C5813">
        <f>VLOOKUP(B5805,[0]!all_data,20)</f>
        <v>0</v>
      </c>
    </row>
    <row r="5814" spans="1:3" x14ac:dyDescent="0.3">
      <c r="A5814" t="s">
        <v>73</v>
      </c>
      <c r="C5814">
        <f>VLOOKUP(B5805,[0]!all_data,21)</f>
        <v>0</v>
      </c>
    </row>
    <row r="5815" spans="1:3" x14ac:dyDescent="0.3">
      <c r="A5815" t="s">
        <v>77</v>
      </c>
      <c r="C5815">
        <f>VLOOKUP(B5805,[0]!all_data,41)</f>
        <v>0</v>
      </c>
    </row>
    <row r="5816" spans="1:3" x14ac:dyDescent="0.3">
      <c r="A5816" t="s">
        <v>24</v>
      </c>
      <c r="C5816">
        <f>VLOOKUP(B5805,[0]!all_data,23)</f>
        <v>0</v>
      </c>
    </row>
    <row r="5817" spans="1:3" x14ac:dyDescent="0.3">
      <c r="A5817" t="s">
        <v>25</v>
      </c>
      <c r="C5817">
        <f>VLOOKUP(B5805,[0]!all_data,24)</f>
        <v>0</v>
      </c>
    </row>
    <row r="5818" spans="1:3" x14ac:dyDescent="0.3">
      <c r="A5818" t="s">
        <v>23</v>
      </c>
      <c r="C5818">
        <f>VLOOKUP(B5805,[0]!all_data,25)</f>
        <v>0</v>
      </c>
    </row>
    <row r="5819" spans="1:3" x14ac:dyDescent="0.3">
      <c r="A5819" t="s">
        <v>125</v>
      </c>
      <c r="C5819">
        <f>VLOOKUP(B5805,[0]!all_data,19)</f>
        <v>0</v>
      </c>
    </row>
    <row r="5820" spans="1:3" x14ac:dyDescent="0.3">
      <c r="A5820" t="s">
        <v>108</v>
      </c>
      <c r="C5820">
        <f>VLOOKUP(B5805,[0]!all_data,26)</f>
        <v>0</v>
      </c>
    </row>
    <row r="5821" spans="1:3" x14ac:dyDescent="0.3">
      <c r="A5821" t="s">
        <v>109</v>
      </c>
      <c r="C5821">
        <f>VLOOKUP(B5805,[0]!all_data,27)</f>
        <v>0</v>
      </c>
    </row>
    <row r="5822" spans="1:3" x14ac:dyDescent="0.3">
      <c r="A5822" t="s">
        <v>11</v>
      </c>
      <c r="C5822">
        <f>VLOOKUP(B5805,[0]!all_data,28)</f>
        <v>0</v>
      </c>
    </row>
    <row r="5823" spans="1:3" x14ac:dyDescent="0.3">
      <c r="A5823" t="s">
        <v>54</v>
      </c>
      <c r="C5823">
        <f>VLOOKUP(B5805,[0]!all_data,29)</f>
        <v>0</v>
      </c>
    </row>
    <row r="5824" spans="1:3" x14ac:dyDescent="0.3">
      <c r="A5824" t="s">
        <v>55</v>
      </c>
      <c r="C5824">
        <f>VLOOKUP(B5805,[0]!all_data,30)</f>
        <v>0</v>
      </c>
    </row>
    <row r="5825" spans="1:3" x14ac:dyDescent="0.3">
      <c r="A5825" t="s">
        <v>67</v>
      </c>
      <c r="C5825">
        <f>VLOOKUP(B5805,[0]!all_data,33)</f>
        <v>0</v>
      </c>
    </row>
    <row r="5826" spans="1:3" x14ac:dyDescent="0.3">
      <c r="A5826" t="s">
        <v>16</v>
      </c>
      <c r="C5826">
        <f>VLOOKUP(B5805,[0]!all_data,37)</f>
        <v>0</v>
      </c>
    </row>
    <row r="5827" spans="1:3" x14ac:dyDescent="0.3">
      <c r="A5827" t="s">
        <v>17</v>
      </c>
      <c r="C5827">
        <f>VLOOKUP(B5805,[0]!all_data,38)</f>
        <v>0</v>
      </c>
    </row>
    <row r="5828" spans="1:3" x14ac:dyDescent="0.3">
      <c r="A5828" t="s">
        <v>18</v>
      </c>
      <c r="C5828">
        <f>VLOOKUP(B5805,[0]!all_data,39)</f>
        <v>0</v>
      </c>
    </row>
    <row r="5829" spans="1:3" x14ac:dyDescent="0.3">
      <c r="A5829" t="s">
        <v>21</v>
      </c>
      <c r="B5829">
        <f>B5805+1</f>
        <v>243</v>
      </c>
      <c r="C5829" t="str">
        <f>CONCATENATE(VLOOKUP(B5829,[0]!all_data,2),"_",VLOOKUP(B5829,[0]!all_data,3),"_",VLOOKUP(B5829,[0]!all_data,4))</f>
        <v>0_0_0</v>
      </c>
    </row>
    <row r="5830" spans="1:3" x14ac:dyDescent="0.3">
      <c r="A5830" t="s">
        <v>22</v>
      </c>
    </row>
    <row r="5831" spans="1:3" x14ac:dyDescent="0.3">
      <c r="A5831" t="s">
        <v>0</v>
      </c>
      <c r="C5831">
        <f>VLOOKUP(B5829,[0]!all_data,13)</f>
        <v>7</v>
      </c>
    </row>
    <row r="5832" spans="1:3" x14ac:dyDescent="0.3">
      <c r="A5832" t="s">
        <v>57</v>
      </c>
      <c r="C5832">
        <f>VLOOKUP(B5829,[0]!all_data,14)</f>
        <v>10</v>
      </c>
    </row>
    <row r="5833" spans="1:3" x14ac:dyDescent="0.3">
      <c r="A5833" t="s">
        <v>2</v>
      </c>
      <c r="C5833">
        <f>VLOOKUP(B5829,[0]!all_data,15)</f>
        <v>0</v>
      </c>
    </row>
    <row r="5834" spans="1:3" x14ac:dyDescent="0.3">
      <c r="A5834" t="s">
        <v>3</v>
      </c>
      <c r="C5834">
        <f>VLOOKUP(B5829,[0]!all_data,16)</f>
        <v>0</v>
      </c>
    </row>
    <row r="5835" spans="1:3" x14ac:dyDescent="0.3">
      <c r="A5835" t="s">
        <v>4</v>
      </c>
      <c r="C5835">
        <f>VLOOKUP(B5829,[0]!all_data,17)</f>
        <v>0</v>
      </c>
    </row>
    <row r="5836" spans="1:3" x14ac:dyDescent="0.3">
      <c r="A5836" t="s">
        <v>5</v>
      </c>
      <c r="C5836">
        <f>VLOOKUP(B5829,[0]!all_data,18)</f>
        <v>0</v>
      </c>
    </row>
    <row r="5837" spans="1:3" x14ac:dyDescent="0.3">
      <c r="A5837" t="s">
        <v>7</v>
      </c>
      <c r="C5837">
        <f>VLOOKUP(B5829,[0]!all_data,20)</f>
        <v>0</v>
      </c>
    </row>
    <row r="5838" spans="1:3" x14ac:dyDescent="0.3">
      <c r="A5838" t="s">
        <v>73</v>
      </c>
      <c r="C5838">
        <f>VLOOKUP(B5829,[0]!all_data,21)</f>
        <v>0</v>
      </c>
    </row>
    <row r="5839" spans="1:3" x14ac:dyDescent="0.3">
      <c r="A5839" t="s">
        <v>77</v>
      </c>
      <c r="C5839">
        <f>VLOOKUP(B5829,[0]!all_data,41)</f>
        <v>0</v>
      </c>
    </row>
    <row r="5840" spans="1:3" x14ac:dyDescent="0.3">
      <c r="A5840" t="s">
        <v>24</v>
      </c>
      <c r="C5840">
        <f>VLOOKUP(B5829,[0]!all_data,23)</f>
        <v>0</v>
      </c>
    </row>
    <row r="5841" spans="1:3" x14ac:dyDescent="0.3">
      <c r="A5841" t="s">
        <v>25</v>
      </c>
      <c r="C5841">
        <f>VLOOKUP(B5829,[0]!all_data,24)</f>
        <v>0</v>
      </c>
    </row>
    <row r="5842" spans="1:3" x14ac:dyDescent="0.3">
      <c r="A5842" t="s">
        <v>23</v>
      </c>
      <c r="C5842">
        <f>VLOOKUP(B5829,[0]!all_data,25)</f>
        <v>0</v>
      </c>
    </row>
    <row r="5843" spans="1:3" x14ac:dyDescent="0.3">
      <c r="A5843" t="s">
        <v>125</v>
      </c>
      <c r="C5843">
        <f>VLOOKUP(B5829,[0]!all_data,19)</f>
        <v>0</v>
      </c>
    </row>
    <row r="5844" spans="1:3" x14ac:dyDescent="0.3">
      <c r="A5844" t="s">
        <v>108</v>
      </c>
      <c r="C5844">
        <f>VLOOKUP(B5829,[0]!all_data,26)</f>
        <v>0</v>
      </c>
    </row>
    <row r="5845" spans="1:3" x14ac:dyDescent="0.3">
      <c r="A5845" t="s">
        <v>109</v>
      </c>
      <c r="C5845">
        <f>VLOOKUP(B5829,[0]!all_data,27)</f>
        <v>0</v>
      </c>
    </row>
    <row r="5846" spans="1:3" x14ac:dyDescent="0.3">
      <c r="A5846" t="s">
        <v>11</v>
      </c>
      <c r="C5846">
        <f>VLOOKUP(B5829,[0]!all_data,28)</f>
        <v>0</v>
      </c>
    </row>
    <row r="5847" spans="1:3" x14ac:dyDescent="0.3">
      <c r="A5847" t="s">
        <v>54</v>
      </c>
      <c r="C5847">
        <f>VLOOKUP(B5829,[0]!all_data,29)</f>
        <v>0</v>
      </c>
    </row>
    <row r="5848" spans="1:3" x14ac:dyDescent="0.3">
      <c r="A5848" t="s">
        <v>55</v>
      </c>
      <c r="C5848">
        <f>VLOOKUP(B5829,[0]!all_data,30)</f>
        <v>0</v>
      </c>
    </row>
    <row r="5849" spans="1:3" x14ac:dyDescent="0.3">
      <c r="A5849" t="s">
        <v>67</v>
      </c>
      <c r="C5849">
        <f>VLOOKUP(B5829,[0]!all_data,33)</f>
        <v>0</v>
      </c>
    </row>
    <row r="5850" spans="1:3" x14ac:dyDescent="0.3">
      <c r="A5850" t="s">
        <v>16</v>
      </c>
      <c r="C5850">
        <f>VLOOKUP(B5829,[0]!all_data,37)</f>
        <v>0</v>
      </c>
    </row>
    <row r="5851" spans="1:3" x14ac:dyDescent="0.3">
      <c r="A5851" t="s">
        <v>17</v>
      </c>
      <c r="C5851">
        <f>VLOOKUP(B5829,[0]!all_data,38)</f>
        <v>0</v>
      </c>
    </row>
    <row r="5852" spans="1:3" x14ac:dyDescent="0.3">
      <c r="A5852" t="s">
        <v>18</v>
      </c>
      <c r="C5852">
        <f>VLOOKUP(B5829,[0]!all_data,39)</f>
        <v>0</v>
      </c>
    </row>
    <row r="5853" spans="1:3" x14ac:dyDescent="0.3">
      <c r="A5853" t="s">
        <v>21</v>
      </c>
      <c r="B5853">
        <f>B5829+1</f>
        <v>244</v>
      </c>
      <c r="C5853" t="str">
        <f>CONCATENATE(VLOOKUP(B5853,[0]!all_data,2),"_",VLOOKUP(B5853,[0]!all_data,3),"_",VLOOKUP(B5853,[0]!all_data,4))</f>
        <v>0_0_0</v>
      </c>
    </row>
    <row r="5854" spans="1:3" x14ac:dyDescent="0.3">
      <c r="A5854" t="s">
        <v>22</v>
      </c>
    </row>
    <row r="5855" spans="1:3" x14ac:dyDescent="0.3">
      <c r="A5855" t="s">
        <v>0</v>
      </c>
      <c r="C5855">
        <f>VLOOKUP(B5853,[0]!all_data,13)</f>
        <v>7</v>
      </c>
    </row>
    <row r="5856" spans="1:3" x14ac:dyDescent="0.3">
      <c r="A5856" t="s">
        <v>57</v>
      </c>
      <c r="C5856">
        <f>VLOOKUP(B5853,[0]!all_data,14)</f>
        <v>10</v>
      </c>
    </row>
    <row r="5857" spans="1:3" x14ac:dyDescent="0.3">
      <c r="A5857" t="s">
        <v>2</v>
      </c>
      <c r="C5857">
        <f>VLOOKUP(B5853,[0]!all_data,15)</f>
        <v>0</v>
      </c>
    </row>
    <row r="5858" spans="1:3" x14ac:dyDescent="0.3">
      <c r="A5858" t="s">
        <v>3</v>
      </c>
      <c r="C5858">
        <f>VLOOKUP(B5853,[0]!all_data,16)</f>
        <v>0</v>
      </c>
    </row>
    <row r="5859" spans="1:3" x14ac:dyDescent="0.3">
      <c r="A5859" t="s">
        <v>4</v>
      </c>
      <c r="C5859">
        <f>VLOOKUP(B5853,[0]!all_data,17)</f>
        <v>0</v>
      </c>
    </row>
    <row r="5860" spans="1:3" x14ac:dyDescent="0.3">
      <c r="A5860" t="s">
        <v>5</v>
      </c>
      <c r="C5860">
        <f>VLOOKUP(B5853,[0]!all_data,18)</f>
        <v>0</v>
      </c>
    </row>
    <row r="5861" spans="1:3" x14ac:dyDescent="0.3">
      <c r="A5861" t="s">
        <v>7</v>
      </c>
      <c r="C5861">
        <f>VLOOKUP(B5853,[0]!all_data,20)</f>
        <v>0</v>
      </c>
    </row>
    <row r="5862" spans="1:3" x14ac:dyDescent="0.3">
      <c r="A5862" t="s">
        <v>73</v>
      </c>
      <c r="C5862">
        <f>VLOOKUP(B5853,[0]!all_data,21)</f>
        <v>0</v>
      </c>
    </row>
    <row r="5863" spans="1:3" x14ac:dyDescent="0.3">
      <c r="A5863" t="s">
        <v>77</v>
      </c>
      <c r="C5863">
        <f>VLOOKUP(B5853,[0]!all_data,41)</f>
        <v>0</v>
      </c>
    </row>
    <row r="5864" spans="1:3" x14ac:dyDescent="0.3">
      <c r="A5864" t="s">
        <v>24</v>
      </c>
      <c r="C5864">
        <f>VLOOKUP(B5853,[0]!all_data,23)</f>
        <v>0</v>
      </c>
    </row>
    <row r="5865" spans="1:3" x14ac:dyDescent="0.3">
      <c r="A5865" t="s">
        <v>25</v>
      </c>
      <c r="C5865">
        <f>VLOOKUP(B5853,[0]!all_data,24)</f>
        <v>0</v>
      </c>
    </row>
    <row r="5866" spans="1:3" x14ac:dyDescent="0.3">
      <c r="A5866" t="s">
        <v>23</v>
      </c>
      <c r="C5866">
        <f>VLOOKUP(B5853,[0]!all_data,25)</f>
        <v>0</v>
      </c>
    </row>
    <row r="5867" spans="1:3" x14ac:dyDescent="0.3">
      <c r="A5867" t="s">
        <v>125</v>
      </c>
      <c r="C5867">
        <f>VLOOKUP(B5853,[0]!all_data,19)</f>
        <v>0</v>
      </c>
    </row>
    <row r="5868" spans="1:3" x14ac:dyDescent="0.3">
      <c r="A5868" t="s">
        <v>108</v>
      </c>
      <c r="C5868">
        <f>VLOOKUP(B5853,[0]!all_data,26)</f>
        <v>0</v>
      </c>
    </row>
    <row r="5869" spans="1:3" x14ac:dyDescent="0.3">
      <c r="A5869" t="s">
        <v>109</v>
      </c>
      <c r="C5869">
        <f>VLOOKUP(B5853,[0]!all_data,27)</f>
        <v>0</v>
      </c>
    </row>
    <row r="5870" spans="1:3" x14ac:dyDescent="0.3">
      <c r="A5870" t="s">
        <v>11</v>
      </c>
      <c r="C5870">
        <f>VLOOKUP(B5853,[0]!all_data,28)</f>
        <v>0</v>
      </c>
    </row>
    <row r="5871" spans="1:3" x14ac:dyDescent="0.3">
      <c r="A5871" t="s">
        <v>54</v>
      </c>
      <c r="C5871">
        <f>VLOOKUP(B5853,[0]!all_data,29)</f>
        <v>0</v>
      </c>
    </row>
    <row r="5872" spans="1:3" x14ac:dyDescent="0.3">
      <c r="A5872" t="s">
        <v>55</v>
      </c>
      <c r="C5872">
        <f>VLOOKUP(B5853,[0]!all_data,30)</f>
        <v>0</v>
      </c>
    </row>
    <row r="5873" spans="1:3" x14ac:dyDescent="0.3">
      <c r="A5873" t="s">
        <v>67</v>
      </c>
      <c r="C5873">
        <f>VLOOKUP(B5853,[0]!all_data,33)</f>
        <v>0</v>
      </c>
    </row>
    <row r="5874" spans="1:3" x14ac:dyDescent="0.3">
      <c r="A5874" t="s">
        <v>16</v>
      </c>
      <c r="C5874">
        <f>VLOOKUP(B5853,[0]!all_data,37)</f>
        <v>0</v>
      </c>
    </row>
    <row r="5875" spans="1:3" x14ac:dyDescent="0.3">
      <c r="A5875" t="s">
        <v>17</v>
      </c>
      <c r="C5875">
        <f>VLOOKUP(B5853,[0]!all_data,38)</f>
        <v>0</v>
      </c>
    </row>
    <row r="5876" spans="1:3" x14ac:dyDescent="0.3">
      <c r="A5876" t="s">
        <v>18</v>
      </c>
      <c r="C5876">
        <f>VLOOKUP(B5853,[0]!all_data,39)</f>
        <v>0</v>
      </c>
    </row>
    <row r="5877" spans="1:3" x14ac:dyDescent="0.3">
      <c r="A5877" t="s">
        <v>21</v>
      </c>
      <c r="B5877">
        <f>B5853+1</f>
        <v>245</v>
      </c>
      <c r="C5877" t="str">
        <f>CONCATENATE(VLOOKUP(B5877,[0]!all_data,2),"_",VLOOKUP(B5877,[0]!all_data,3),"_",VLOOKUP(B5877,[0]!all_data,4))</f>
        <v>0_0_0</v>
      </c>
    </row>
    <row r="5878" spans="1:3" x14ac:dyDescent="0.3">
      <c r="A5878" t="s">
        <v>22</v>
      </c>
    </row>
    <row r="5879" spans="1:3" x14ac:dyDescent="0.3">
      <c r="A5879" t="s">
        <v>0</v>
      </c>
      <c r="C5879">
        <f>VLOOKUP(B5877,[0]!all_data,13)</f>
        <v>7</v>
      </c>
    </row>
    <row r="5880" spans="1:3" x14ac:dyDescent="0.3">
      <c r="A5880" t="s">
        <v>57</v>
      </c>
      <c r="C5880">
        <f>VLOOKUP(B5877,[0]!all_data,14)</f>
        <v>10</v>
      </c>
    </row>
    <row r="5881" spans="1:3" x14ac:dyDescent="0.3">
      <c r="A5881" t="s">
        <v>2</v>
      </c>
      <c r="C5881">
        <f>VLOOKUP(B5877,[0]!all_data,15)</f>
        <v>0</v>
      </c>
    </row>
    <row r="5882" spans="1:3" x14ac:dyDescent="0.3">
      <c r="A5882" t="s">
        <v>3</v>
      </c>
      <c r="C5882">
        <f>VLOOKUP(B5877,[0]!all_data,16)</f>
        <v>0</v>
      </c>
    </row>
    <row r="5883" spans="1:3" x14ac:dyDescent="0.3">
      <c r="A5883" t="s">
        <v>4</v>
      </c>
      <c r="C5883">
        <f>VLOOKUP(B5877,[0]!all_data,17)</f>
        <v>0</v>
      </c>
    </row>
    <row r="5884" spans="1:3" x14ac:dyDescent="0.3">
      <c r="A5884" t="s">
        <v>5</v>
      </c>
      <c r="C5884">
        <f>VLOOKUP(B5877,[0]!all_data,18)</f>
        <v>0</v>
      </c>
    </row>
    <row r="5885" spans="1:3" x14ac:dyDescent="0.3">
      <c r="A5885" t="s">
        <v>7</v>
      </c>
      <c r="C5885">
        <f>VLOOKUP(B5877,[0]!all_data,20)</f>
        <v>0</v>
      </c>
    </row>
    <row r="5886" spans="1:3" x14ac:dyDescent="0.3">
      <c r="A5886" t="s">
        <v>73</v>
      </c>
      <c r="C5886">
        <f>VLOOKUP(B5877,[0]!all_data,21)</f>
        <v>0</v>
      </c>
    </row>
    <row r="5887" spans="1:3" x14ac:dyDescent="0.3">
      <c r="A5887" t="s">
        <v>77</v>
      </c>
      <c r="C5887">
        <f>VLOOKUP(B5877,[0]!all_data,41)</f>
        <v>0</v>
      </c>
    </row>
    <row r="5888" spans="1:3" x14ac:dyDescent="0.3">
      <c r="A5888" t="s">
        <v>24</v>
      </c>
      <c r="C5888">
        <f>VLOOKUP(B5877,[0]!all_data,23)</f>
        <v>0</v>
      </c>
    </row>
    <row r="5889" spans="1:3" x14ac:dyDescent="0.3">
      <c r="A5889" t="s">
        <v>25</v>
      </c>
      <c r="C5889">
        <f>VLOOKUP(B5877,[0]!all_data,24)</f>
        <v>0</v>
      </c>
    </row>
    <row r="5890" spans="1:3" x14ac:dyDescent="0.3">
      <c r="A5890" t="s">
        <v>23</v>
      </c>
      <c r="C5890">
        <f>VLOOKUP(B5877,[0]!all_data,25)</f>
        <v>0</v>
      </c>
    </row>
    <row r="5891" spans="1:3" x14ac:dyDescent="0.3">
      <c r="A5891" t="s">
        <v>125</v>
      </c>
      <c r="C5891">
        <f>VLOOKUP(B5877,[0]!all_data,19)</f>
        <v>0</v>
      </c>
    </row>
    <row r="5892" spans="1:3" x14ac:dyDescent="0.3">
      <c r="A5892" t="s">
        <v>108</v>
      </c>
      <c r="C5892">
        <f>VLOOKUP(B5877,[0]!all_data,26)</f>
        <v>0</v>
      </c>
    </row>
    <row r="5893" spans="1:3" x14ac:dyDescent="0.3">
      <c r="A5893" t="s">
        <v>109</v>
      </c>
      <c r="C5893">
        <f>VLOOKUP(B5877,[0]!all_data,27)</f>
        <v>0</v>
      </c>
    </row>
    <row r="5894" spans="1:3" x14ac:dyDescent="0.3">
      <c r="A5894" t="s">
        <v>11</v>
      </c>
      <c r="C5894">
        <f>VLOOKUP(B5877,[0]!all_data,28)</f>
        <v>0</v>
      </c>
    </row>
    <row r="5895" spans="1:3" x14ac:dyDescent="0.3">
      <c r="A5895" t="s">
        <v>54</v>
      </c>
      <c r="C5895">
        <f>VLOOKUP(B5877,[0]!all_data,29)</f>
        <v>0</v>
      </c>
    </row>
    <row r="5896" spans="1:3" x14ac:dyDescent="0.3">
      <c r="A5896" t="s">
        <v>55</v>
      </c>
      <c r="C5896">
        <f>VLOOKUP(B5877,[0]!all_data,30)</f>
        <v>0</v>
      </c>
    </row>
    <row r="5897" spans="1:3" x14ac:dyDescent="0.3">
      <c r="A5897" t="s">
        <v>67</v>
      </c>
      <c r="C5897">
        <f>VLOOKUP(B5877,[0]!all_data,33)</f>
        <v>0</v>
      </c>
    </row>
    <row r="5898" spans="1:3" x14ac:dyDescent="0.3">
      <c r="A5898" t="s">
        <v>16</v>
      </c>
      <c r="C5898">
        <f>VLOOKUP(B5877,[0]!all_data,37)</f>
        <v>0</v>
      </c>
    </row>
    <row r="5899" spans="1:3" x14ac:dyDescent="0.3">
      <c r="A5899" t="s">
        <v>17</v>
      </c>
      <c r="C5899">
        <f>VLOOKUP(B5877,[0]!all_data,38)</f>
        <v>0</v>
      </c>
    </row>
    <row r="5900" spans="1:3" x14ac:dyDescent="0.3">
      <c r="A5900" t="s">
        <v>18</v>
      </c>
      <c r="C5900">
        <f>VLOOKUP(B5877,[0]!all_data,39)</f>
        <v>0</v>
      </c>
    </row>
    <row r="5901" spans="1:3" x14ac:dyDescent="0.3">
      <c r="A5901" t="s">
        <v>21</v>
      </c>
      <c r="B5901">
        <f>B5877+1</f>
        <v>246</v>
      </c>
      <c r="C5901" t="str">
        <f>CONCATENATE(VLOOKUP(B5901,[0]!all_data,2),"_",VLOOKUP(B5901,[0]!all_data,3),"_",VLOOKUP(B5901,[0]!all_data,4))</f>
        <v>0_0_0</v>
      </c>
    </row>
    <row r="5902" spans="1:3" x14ac:dyDescent="0.3">
      <c r="A5902" t="s">
        <v>22</v>
      </c>
    </row>
    <row r="5903" spans="1:3" x14ac:dyDescent="0.3">
      <c r="A5903" t="s">
        <v>0</v>
      </c>
      <c r="C5903">
        <f>VLOOKUP(B5901,[0]!all_data,13)</f>
        <v>7</v>
      </c>
    </row>
    <row r="5904" spans="1:3" x14ac:dyDescent="0.3">
      <c r="A5904" t="s">
        <v>57</v>
      </c>
      <c r="C5904">
        <f>VLOOKUP(B5901,[0]!all_data,14)</f>
        <v>10</v>
      </c>
    </row>
    <row r="5905" spans="1:3" x14ac:dyDescent="0.3">
      <c r="A5905" t="s">
        <v>2</v>
      </c>
      <c r="C5905">
        <f>VLOOKUP(B5901,[0]!all_data,15)</f>
        <v>0</v>
      </c>
    </row>
    <row r="5906" spans="1:3" x14ac:dyDescent="0.3">
      <c r="A5906" t="s">
        <v>3</v>
      </c>
      <c r="C5906">
        <f>VLOOKUP(B5901,[0]!all_data,16)</f>
        <v>0</v>
      </c>
    </row>
    <row r="5907" spans="1:3" x14ac:dyDescent="0.3">
      <c r="A5907" t="s">
        <v>4</v>
      </c>
      <c r="C5907">
        <f>VLOOKUP(B5901,[0]!all_data,17)</f>
        <v>0</v>
      </c>
    </row>
    <row r="5908" spans="1:3" x14ac:dyDescent="0.3">
      <c r="A5908" t="s">
        <v>5</v>
      </c>
      <c r="C5908">
        <f>VLOOKUP(B5901,[0]!all_data,18)</f>
        <v>0</v>
      </c>
    </row>
    <row r="5909" spans="1:3" x14ac:dyDescent="0.3">
      <c r="A5909" t="s">
        <v>7</v>
      </c>
      <c r="C5909">
        <f>VLOOKUP(B5901,[0]!all_data,20)</f>
        <v>0</v>
      </c>
    </row>
    <row r="5910" spans="1:3" x14ac:dyDescent="0.3">
      <c r="A5910" t="s">
        <v>73</v>
      </c>
      <c r="C5910">
        <f>VLOOKUP(B5901,[0]!all_data,21)</f>
        <v>0</v>
      </c>
    </row>
    <row r="5911" spans="1:3" x14ac:dyDescent="0.3">
      <c r="A5911" t="s">
        <v>77</v>
      </c>
      <c r="C5911">
        <f>VLOOKUP(B5901,[0]!all_data,41)</f>
        <v>0</v>
      </c>
    </row>
    <row r="5912" spans="1:3" x14ac:dyDescent="0.3">
      <c r="A5912" t="s">
        <v>24</v>
      </c>
      <c r="C5912">
        <f>VLOOKUP(B5901,[0]!all_data,23)</f>
        <v>0</v>
      </c>
    </row>
    <row r="5913" spans="1:3" x14ac:dyDescent="0.3">
      <c r="A5913" t="s">
        <v>25</v>
      </c>
      <c r="C5913">
        <f>VLOOKUP(B5901,[0]!all_data,24)</f>
        <v>0</v>
      </c>
    </row>
    <row r="5914" spans="1:3" x14ac:dyDescent="0.3">
      <c r="A5914" t="s">
        <v>23</v>
      </c>
      <c r="C5914">
        <f>VLOOKUP(B5901,[0]!all_data,25)</f>
        <v>0</v>
      </c>
    </row>
    <row r="5915" spans="1:3" x14ac:dyDescent="0.3">
      <c r="A5915" t="s">
        <v>125</v>
      </c>
      <c r="C5915">
        <f>VLOOKUP(B5901,[0]!all_data,19)</f>
        <v>0</v>
      </c>
    </row>
    <row r="5916" spans="1:3" x14ac:dyDescent="0.3">
      <c r="A5916" t="s">
        <v>108</v>
      </c>
      <c r="C5916">
        <f>VLOOKUP(B5901,[0]!all_data,26)</f>
        <v>0</v>
      </c>
    </row>
    <row r="5917" spans="1:3" x14ac:dyDescent="0.3">
      <c r="A5917" t="s">
        <v>109</v>
      </c>
      <c r="C5917">
        <f>VLOOKUP(B5901,[0]!all_data,27)</f>
        <v>0</v>
      </c>
    </row>
    <row r="5918" spans="1:3" x14ac:dyDescent="0.3">
      <c r="A5918" t="s">
        <v>11</v>
      </c>
      <c r="C5918">
        <f>VLOOKUP(B5901,[0]!all_data,28)</f>
        <v>0</v>
      </c>
    </row>
    <row r="5919" spans="1:3" x14ac:dyDescent="0.3">
      <c r="A5919" t="s">
        <v>54</v>
      </c>
      <c r="C5919">
        <f>VLOOKUP(B5901,[0]!all_data,29)</f>
        <v>0</v>
      </c>
    </row>
    <row r="5920" spans="1:3" x14ac:dyDescent="0.3">
      <c r="A5920" t="s">
        <v>55</v>
      </c>
      <c r="C5920">
        <f>VLOOKUP(B5901,[0]!all_data,30)</f>
        <v>0</v>
      </c>
    </row>
    <row r="5921" spans="1:3" x14ac:dyDescent="0.3">
      <c r="A5921" t="s">
        <v>67</v>
      </c>
      <c r="C5921">
        <f>VLOOKUP(B5901,[0]!all_data,33)</f>
        <v>0</v>
      </c>
    </row>
    <row r="5922" spans="1:3" x14ac:dyDescent="0.3">
      <c r="A5922" t="s">
        <v>16</v>
      </c>
      <c r="C5922">
        <f>VLOOKUP(B5901,[0]!all_data,37)</f>
        <v>0</v>
      </c>
    </row>
    <row r="5923" spans="1:3" x14ac:dyDescent="0.3">
      <c r="A5923" t="s">
        <v>17</v>
      </c>
      <c r="C5923">
        <f>VLOOKUP(B5901,[0]!all_data,38)</f>
        <v>0</v>
      </c>
    </row>
    <row r="5924" spans="1:3" x14ac:dyDescent="0.3">
      <c r="A5924" t="s">
        <v>18</v>
      </c>
      <c r="C5924">
        <f>VLOOKUP(B5901,[0]!all_data,39)</f>
        <v>0</v>
      </c>
    </row>
    <row r="5925" spans="1:3" x14ac:dyDescent="0.3">
      <c r="A5925" t="s">
        <v>21</v>
      </c>
      <c r="B5925">
        <f>B5901+1</f>
        <v>247</v>
      </c>
      <c r="C5925" t="str">
        <f>CONCATENATE(VLOOKUP(B5925,[0]!all_data,2),"_",VLOOKUP(B5925,[0]!all_data,3),"_",VLOOKUP(B5925,[0]!all_data,4))</f>
        <v>0_0_0</v>
      </c>
    </row>
    <row r="5926" spans="1:3" x14ac:dyDescent="0.3">
      <c r="A5926" t="s">
        <v>22</v>
      </c>
    </row>
    <row r="5927" spans="1:3" x14ac:dyDescent="0.3">
      <c r="A5927" t="s">
        <v>0</v>
      </c>
      <c r="C5927">
        <f>VLOOKUP(B5925,[0]!all_data,13)</f>
        <v>7</v>
      </c>
    </row>
    <row r="5928" spans="1:3" x14ac:dyDescent="0.3">
      <c r="A5928" t="s">
        <v>57</v>
      </c>
      <c r="C5928">
        <f>VLOOKUP(B5925,[0]!all_data,14)</f>
        <v>10</v>
      </c>
    </row>
    <row r="5929" spans="1:3" x14ac:dyDescent="0.3">
      <c r="A5929" t="s">
        <v>2</v>
      </c>
      <c r="C5929">
        <f>VLOOKUP(B5925,[0]!all_data,15)</f>
        <v>0</v>
      </c>
    </row>
    <row r="5930" spans="1:3" x14ac:dyDescent="0.3">
      <c r="A5930" t="s">
        <v>3</v>
      </c>
      <c r="C5930">
        <f>VLOOKUP(B5925,[0]!all_data,16)</f>
        <v>0</v>
      </c>
    </row>
    <row r="5931" spans="1:3" x14ac:dyDescent="0.3">
      <c r="A5931" t="s">
        <v>4</v>
      </c>
      <c r="C5931">
        <f>VLOOKUP(B5925,[0]!all_data,17)</f>
        <v>0</v>
      </c>
    </row>
    <row r="5932" spans="1:3" x14ac:dyDescent="0.3">
      <c r="A5932" t="s">
        <v>5</v>
      </c>
      <c r="C5932">
        <f>VLOOKUP(B5925,[0]!all_data,18)</f>
        <v>0</v>
      </c>
    </row>
    <row r="5933" spans="1:3" x14ac:dyDescent="0.3">
      <c r="A5933" t="s">
        <v>7</v>
      </c>
      <c r="C5933">
        <f>VLOOKUP(B5925,[0]!all_data,20)</f>
        <v>0</v>
      </c>
    </row>
    <row r="5934" spans="1:3" x14ac:dyDescent="0.3">
      <c r="A5934" t="s">
        <v>73</v>
      </c>
      <c r="C5934">
        <f>VLOOKUP(B5925,[0]!all_data,21)</f>
        <v>0</v>
      </c>
    </row>
    <row r="5935" spans="1:3" x14ac:dyDescent="0.3">
      <c r="A5935" t="s">
        <v>77</v>
      </c>
      <c r="C5935">
        <f>VLOOKUP(B5925,[0]!all_data,41)</f>
        <v>0</v>
      </c>
    </row>
    <row r="5936" spans="1:3" x14ac:dyDescent="0.3">
      <c r="A5936" t="s">
        <v>24</v>
      </c>
      <c r="C5936">
        <f>VLOOKUP(B5925,[0]!all_data,23)</f>
        <v>0</v>
      </c>
    </row>
    <row r="5937" spans="1:3" x14ac:dyDescent="0.3">
      <c r="A5937" t="s">
        <v>25</v>
      </c>
      <c r="C5937">
        <f>VLOOKUP(B5925,[0]!all_data,24)</f>
        <v>0</v>
      </c>
    </row>
    <row r="5938" spans="1:3" x14ac:dyDescent="0.3">
      <c r="A5938" t="s">
        <v>23</v>
      </c>
      <c r="C5938">
        <f>VLOOKUP(B5925,[0]!all_data,25)</f>
        <v>0</v>
      </c>
    </row>
    <row r="5939" spans="1:3" x14ac:dyDescent="0.3">
      <c r="A5939" t="s">
        <v>125</v>
      </c>
      <c r="C5939">
        <f>VLOOKUP(B5925,[0]!all_data,19)</f>
        <v>0</v>
      </c>
    </row>
    <row r="5940" spans="1:3" x14ac:dyDescent="0.3">
      <c r="A5940" t="s">
        <v>108</v>
      </c>
      <c r="C5940">
        <f>VLOOKUP(B5925,[0]!all_data,26)</f>
        <v>0</v>
      </c>
    </row>
    <row r="5941" spans="1:3" x14ac:dyDescent="0.3">
      <c r="A5941" t="s">
        <v>109</v>
      </c>
      <c r="C5941">
        <f>VLOOKUP(B5925,[0]!all_data,27)</f>
        <v>0</v>
      </c>
    </row>
    <row r="5942" spans="1:3" x14ac:dyDescent="0.3">
      <c r="A5942" t="s">
        <v>11</v>
      </c>
      <c r="C5942">
        <f>VLOOKUP(B5925,[0]!all_data,28)</f>
        <v>0</v>
      </c>
    </row>
    <row r="5943" spans="1:3" x14ac:dyDescent="0.3">
      <c r="A5943" t="s">
        <v>54</v>
      </c>
      <c r="C5943">
        <f>VLOOKUP(B5925,[0]!all_data,29)</f>
        <v>0</v>
      </c>
    </row>
    <row r="5944" spans="1:3" x14ac:dyDescent="0.3">
      <c r="A5944" t="s">
        <v>55</v>
      </c>
      <c r="C5944">
        <f>VLOOKUP(B5925,[0]!all_data,30)</f>
        <v>0</v>
      </c>
    </row>
    <row r="5945" spans="1:3" x14ac:dyDescent="0.3">
      <c r="A5945" t="s">
        <v>67</v>
      </c>
      <c r="C5945">
        <f>VLOOKUP(B5925,[0]!all_data,33)</f>
        <v>0</v>
      </c>
    </row>
    <row r="5946" spans="1:3" x14ac:dyDescent="0.3">
      <c r="A5946" t="s">
        <v>16</v>
      </c>
      <c r="C5946">
        <f>VLOOKUP(B5925,[0]!all_data,37)</f>
        <v>0</v>
      </c>
    </row>
    <row r="5947" spans="1:3" x14ac:dyDescent="0.3">
      <c r="A5947" t="s">
        <v>17</v>
      </c>
      <c r="C5947">
        <f>VLOOKUP(B5925,[0]!all_data,38)</f>
        <v>0</v>
      </c>
    </row>
    <row r="5948" spans="1:3" x14ac:dyDescent="0.3">
      <c r="A5948" t="s">
        <v>18</v>
      </c>
      <c r="C5948">
        <f>VLOOKUP(B5925,[0]!all_data,39)</f>
        <v>0</v>
      </c>
    </row>
    <row r="5949" spans="1:3" x14ac:dyDescent="0.3">
      <c r="A5949" t="s">
        <v>21</v>
      </c>
      <c r="B5949">
        <f>B5925+1</f>
        <v>248</v>
      </c>
      <c r="C5949" t="str">
        <f>CONCATENATE(VLOOKUP(B5949,[0]!all_data,2),"_",VLOOKUP(B5949,[0]!all_data,3),"_",VLOOKUP(B5949,[0]!all_data,4))</f>
        <v>0_0_0</v>
      </c>
    </row>
    <row r="5950" spans="1:3" x14ac:dyDescent="0.3">
      <c r="A5950" t="s">
        <v>22</v>
      </c>
    </row>
    <row r="5951" spans="1:3" x14ac:dyDescent="0.3">
      <c r="A5951" t="s">
        <v>0</v>
      </c>
      <c r="C5951">
        <f>VLOOKUP(B5949,[0]!all_data,13)</f>
        <v>7</v>
      </c>
    </row>
    <row r="5952" spans="1:3" x14ac:dyDescent="0.3">
      <c r="A5952" t="s">
        <v>57</v>
      </c>
      <c r="C5952">
        <f>VLOOKUP(B5949,[0]!all_data,14)</f>
        <v>10</v>
      </c>
    </row>
    <row r="5953" spans="1:3" x14ac:dyDescent="0.3">
      <c r="A5953" t="s">
        <v>2</v>
      </c>
      <c r="C5953">
        <f>VLOOKUP(B5949,[0]!all_data,15)</f>
        <v>0</v>
      </c>
    </row>
    <row r="5954" spans="1:3" x14ac:dyDescent="0.3">
      <c r="A5954" t="s">
        <v>3</v>
      </c>
      <c r="C5954">
        <f>VLOOKUP(B5949,[0]!all_data,16)</f>
        <v>0</v>
      </c>
    </row>
    <row r="5955" spans="1:3" x14ac:dyDescent="0.3">
      <c r="A5955" t="s">
        <v>4</v>
      </c>
      <c r="C5955">
        <f>VLOOKUP(B5949,[0]!all_data,17)</f>
        <v>0</v>
      </c>
    </row>
    <row r="5956" spans="1:3" x14ac:dyDescent="0.3">
      <c r="A5956" t="s">
        <v>5</v>
      </c>
      <c r="C5956">
        <f>VLOOKUP(B5949,[0]!all_data,18)</f>
        <v>0</v>
      </c>
    </row>
    <row r="5957" spans="1:3" x14ac:dyDescent="0.3">
      <c r="A5957" t="s">
        <v>7</v>
      </c>
      <c r="C5957">
        <f>VLOOKUP(B5949,[0]!all_data,20)</f>
        <v>0</v>
      </c>
    </row>
    <row r="5958" spans="1:3" x14ac:dyDescent="0.3">
      <c r="A5958" t="s">
        <v>73</v>
      </c>
      <c r="C5958">
        <f>VLOOKUP(B5949,[0]!all_data,21)</f>
        <v>0</v>
      </c>
    </row>
    <row r="5959" spans="1:3" x14ac:dyDescent="0.3">
      <c r="A5959" t="s">
        <v>77</v>
      </c>
      <c r="C5959">
        <f>VLOOKUP(B5949,[0]!all_data,41)</f>
        <v>0</v>
      </c>
    </row>
    <row r="5960" spans="1:3" x14ac:dyDescent="0.3">
      <c r="A5960" t="s">
        <v>24</v>
      </c>
      <c r="C5960">
        <f>VLOOKUP(B5949,[0]!all_data,23)</f>
        <v>0</v>
      </c>
    </row>
    <row r="5961" spans="1:3" x14ac:dyDescent="0.3">
      <c r="A5961" t="s">
        <v>25</v>
      </c>
      <c r="C5961">
        <f>VLOOKUP(B5949,[0]!all_data,24)</f>
        <v>0</v>
      </c>
    </row>
    <row r="5962" spans="1:3" x14ac:dyDescent="0.3">
      <c r="A5962" t="s">
        <v>23</v>
      </c>
      <c r="C5962">
        <f>VLOOKUP(B5949,[0]!all_data,25)</f>
        <v>0</v>
      </c>
    </row>
    <row r="5963" spans="1:3" x14ac:dyDescent="0.3">
      <c r="A5963" t="s">
        <v>125</v>
      </c>
      <c r="C5963">
        <f>VLOOKUP(B5949,[0]!all_data,19)</f>
        <v>0</v>
      </c>
    </row>
    <row r="5964" spans="1:3" x14ac:dyDescent="0.3">
      <c r="A5964" t="s">
        <v>108</v>
      </c>
      <c r="C5964">
        <f>VLOOKUP(B5949,[0]!all_data,26)</f>
        <v>0</v>
      </c>
    </row>
    <row r="5965" spans="1:3" x14ac:dyDescent="0.3">
      <c r="A5965" t="s">
        <v>109</v>
      </c>
      <c r="C5965">
        <f>VLOOKUP(B5949,[0]!all_data,27)</f>
        <v>0</v>
      </c>
    </row>
    <row r="5966" spans="1:3" x14ac:dyDescent="0.3">
      <c r="A5966" t="s">
        <v>11</v>
      </c>
      <c r="C5966">
        <f>VLOOKUP(B5949,[0]!all_data,28)</f>
        <v>0</v>
      </c>
    </row>
    <row r="5967" spans="1:3" x14ac:dyDescent="0.3">
      <c r="A5967" t="s">
        <v>54</v>
      </c>
      <c r="C5967">
        <f>VLOOKUP(B5949,[0]!all_data,29)</f>
        <v>0</v>
      </c>
    </row>
    <row r="5968" spans="1:3" x14ac:dyDescent="0.3">
      <c r="A5968" t="s">
        <v>55</v>
      </c>
      <c r="C5968">
        <f>VLOOKUP(B5949,[0]!all_data,30)</f>
        <v>0</v>
      </c>
    </row>
    <row r="5969" spans="1:3" x14ac:dyDescent="0.3">
      <c r="A5969" t="s">
        <v>67</v>
      </c>
      <c r="C5969">
        <f>VLOOKUP(B5949,[0]!all_data,33)</f>
        <v>0</v>
      </c>
    </row>
    <row r="5970" spans="1:3" x14ac:dyDescent="0.3">
      <c r="A5970" t="s">
        <v>16</v>
      </c>
      <c r="C5970">
        <f>VLOOKUP(B5949,[0]!all_data,37)</f>
        <v>0</v>
      </c>
    </row>
    <row r="5971" spans="1:3" x14ac:dyDescent="0.3">
      <c r="A5971" t="s">
        <v>17</v>
      </c>
      <c r="C5971">
        <f>VLOOKUP(B5949,[0]!all_data,38)</f>
        <v>0</v>
      </c>
    </row>
    <row r="5972" spans="1:3" x14ac:dyDescent="0.3">
      <c r="A5972" t="s">
        <v>18</v>
      </c>
      <c r="C5972">
        <f>VLOOKUP(B5949,[0]!all_data,39)</f>
        <v>0</v>
      </c>
    </row>
    <row r="5973" spans="1:3" x14ac:dyDescent="0.3">
      <c r="A5973" t="s">
        <v>21</v>
      </c>
      <c r="B5973">
        <f>B5949+1</f>
        <v>249</v>
      </c>
      <c r="C5973" t="str">
        <f>CONCATENATE(VLOOKUP(B5973,[0]!all_data,2),"_",VLOOKUP(B5973,[0]!all_data,3),"_",VLOOKUP(B5973,[0]!all_data,4))</f>
        <v>0_0_0</v>
      </c>
    </row>
    <row r="5974" spans="1:3" x14ac:dyDescent="0.3">
      <c r="A5974" t="s">
        <v>22</v>
      </c>
    </row>
    <row r="5975" spans="1:3" x14ac:dyDescent="0.3">
      <c r="A5975" t="s">
        <v>0</v>
      </c>
      <c r="C5975">
        <f>VLOOKUP(B5973,[0]!all_data,13)</f>
        <v>7</v>
      </c>
    </row>
    <row r="5976" spans="1:3" x14ac:dyDescent="0.3">
      <c r="A5976" t="s">
        <v>57</v>
      </c>
      <c r="C5976">
        <f>VLOOKUP(B5973,[0]!all_data,14)</f>
        <v>10</v>
      </c>
    </row>
    <row r="5977" spans="1:3" x14ac:dyDescent="0.3">
      <c r="A5977" t="s">
        <v>2</v>
      </c>
      <c r="C5977">
        <f>VLOOKUP(B5973,[0]!all_data,15)</f>
        <v>0</v>
      </c>
    </row>
    <row r="5978" spans="1:3" x14ac:dyDescent="0.3">
      <c r="A5978" t="s">
        <v>3</v>
      </c>
      <c r="C5978">
        <f>VLOOKUP(B5973,[0]!all_data,16)</f>
        <v>0</v>
      </c>
    </row>
    <row r="5979" spans="1:3" x14ac:dyDescent="0.3">
      <c r="A5979" t="s">
        <v>4</v>
      </c>
      <c r="C5979">
        <f>VLOOKUP(B5973,[0]!all_data,17)</f>
        <v>0</v>
      </c>
    </row>
    <row r="5980" spans="1:3" x14ac:dyDescent="0.3">
      <c r="A5980" t="s">
        <v>5</v>
      </c>
      <c r="C5980">
        <f>VLOOKUP(B5973,[0]!all_data,18)</f>
        <v>0</v>
      </c>
    </row>
    <row r="5981" spans="1:3" x14ac:dyDescent="0.3">
      <c r="A5981" t="s">
        <v>7</v>
      </c>
      <c r="C5981">
        <f>VLOOKUP(B5973,[0]!all_data,20)</f>
        <v>0</v>
      </c>
    </row>
    <row r="5982" spans="1:3" x14ac:dyDescent="0.3">
      <c r="A5982" t="s">
        <v>73</v>
      </c>
      <c r="C5982">
        <f>VLOOKUP(B5973,[0]!all_data,21)</f>
        <v>0</v>
      </c>
    </row>
    <row r="5983" spans="1:3" x14ac:dyDescent="0.3">
      <c r="A5983" t="s">
        <v>77</v>
      </c>
      <c r="C5983">
        <f>VLOOKUP(B5973,[0]!all_data,41)</f>
        <v>0</v>
      </c>
    </row>
    <row r="5984" spans="1:3" x14ac:dyDescent="0.3">
      <c r="A5984" t="s">
        <v>24</v>
      </c>
      <c r="C5984">
        <f>VLOOKUP(B5973,[0]!all_data,23)</f>
        <v>0</v>
      </c>
    </row>
    <row r="5985" spans="1:3" x14ac:dyDescent="0.3">
      <c r="A5985" t="s">
        <v>25</v>
      </c>
      <c r="C5985">
        <f>VLOOKUP(B5973,[0]!all_data,24)</f>
        <v>0</v>
      </c>
    </row>
    <row r="5986" spans="1:3" x14ac:dyDescent="0.3">
      <c r="A5986" t="s">
        <v>23</v>
      </c>
      <c r="C5986">
        <f>VLOOKUP(B5973,[0]!all_data,25)</f>
        <v>0</v>
      </c>
    </row>
    <row r="5987" spans="1:3" x14ac:dyDescent="0.3">
      <c r="A5987" t="s">
        <v>125</v>
      </c>
      <c r="C5987">
        <f>VLOOKUP(B5973,[0]!all_data,19)</f>
        <v>0</v>
      </c>
    </row>
    <row r="5988" spans="1:3" x14ac:dyDescent="0.3">
      <c r="A5988" t="s">
        <v>108</v>
      </c>
      <c r="C5988">
        <f>VLOOKUP(B5973,[0]!all_data,26)</f>
        <v>0</v>
      </c>
    </row>
    <row r="5989" spans="1:3" x14ac:dyDescent="0.3">
      <c r="A5989" t="s">
        <v>109</v>
      </c>
      <c r="C5989">
        <f>VLOOKUP(B5973,[0]!all_data,27)</f>
        <v>0</v>
      </c>
    </row>
    <row r="5990" spans="1:3" x14ac:dyDescent="0.3">
      <c r="A5990" t="s">
        <v>11</v>
      </c>
      <c r="C5990">
        <f>VLOOKUP(B5973,[0]!all_data,28)</f>
        <v>0</v>
      </c>
    </row>
    <row r="5991" spans="1:3" x14ac:dyDescent="0.3">
      <c r="A5991" t="s">
        <v>54</v>
      </c>
      <c r="C5991">
        <f>VLOOKUP(B5973,[0]!all_data,29)</f>
        <v>0</v>
      </c>
    </row>
    <row r="5992" spans="1:3" x14ac:dyDescent="0.3">
      <c r="A5992" t="s">
        <v>55</v>
      </c>
      <c r="C5992">
        <f>VLOOKUP(B5973,[0]!all_data,30)</f>
        <v>0</v>
      </c>
    </row>
    <row r="5993" spans="1:3" x14ac:dyDescent="0.3">
      <c r="A5993" t="s">
        <v>67</v>
      </c>
      <c r="C5993">
        <f>VLOOKUP(B5973,[0]!all_data,33)</f>
        <v>0</v>
      </c>
    </row>
    <row r="5994" spans="1:3" x14ac:dyDescent="0.3">
      <c r="A5994" t="s">
        <v>16</v>
      </c>
      <c r="C5994">
        <f>VLOOKUP(B5973,[0]!all_data,37)</f>
        <v>0</v>
      </c>
    </row>
    <row r="5995" spans="1:3" x14ac:dyDescent="0.3">
      <c r="A5995" t="s">
        <v>17</v>
      </c>
      <c r="C5995">
        <f>VLOOKUP(B5973,[0]!all_data,38)</f>
        <v>0</v>
      </c>
    </row>
    <row r="5996" spans="1:3" x14ac:dyDescent="0.3">
      <c r="A5996" t="s">
        <v>18</v>
      </c>
      <c r="C5996">
        <f>VLOOKUP(B5973,[0]!all_data,39)</f>
        <v>0</v>
      </c>
    </row>
    <row r="5997" spans="1:3" x14ac:dyDescent="0.3">
      <c r="A5997" t="s">
        <v>21</v>
      </c>
      <c r="B5997">
        <f>B5973+1</f>
        <v>250</v>
      </c>
      <c r="C5997" t="str">
        <f>CONCATENATE(VLOOKUP(B5997,[0]!all_data,2),"_",VLOOKUP(B5997,[0]!all_data,3),"_",VLOOKUP(B5997,[0]!all_data,4))</f>
        <v>0_0_0</v>
      </c>
    </row>
    <row r="5998" spans="1:3" x14ac:dyDescent="0.3">
      <c r="A5998" t="s">
        <v>22</v>
      </c>
    </row>
    <row r="5999" spans="1:3" x14ac:dyDescent="0.3">
      <c r="A5999" t="s">
        <v>0</v>
      </c>
      <c r="C5999">
        <f>VLOOKUP(B5997,[0]!all_data,13)</f>
        <v>7</v>
      </c>
    </row>
    <row r="6000" spans="1:3" x14ac:dyDescent="0.3">
      <c r="A6000" t="s">
        <v>57</v>
      </c>
      <c r="C6000">
        <f>VLOOKUP(B5997,[0]!all_data,14)</f>
        <v>10</v>
      </c>
    </row>
    <row r="6001" spans="1:3" x14ac:dyDescent="0.3">
      <c r="A6001" t="s">
        <v>2</v>
      </c>
      <c r="C6001">
        <f>VLOOKUP(B5997,[0]!all_data,15)</f>
        <v>0</v>
      </c>
    </row>
    <row r="6002" spans="1:3" x14ac:dyDescent="0.3">
      <c r="A6002" t="s">
        <v>3</v>
      </c>
      <c r="C6002">
        <f>VLOOKUP(B5997,[0]!all_data,16)</f>
        <v>0</v>
      </c>
    </row>
    <row r="6003" spans="1:3" x14ac:dyDescent="0.3">
      <c r="A6003" t="s">
        <v>4</v>
      </c>
      <c r="C6003">
        <f>VLOOKUP(B5997,[0]!all_data,17)</f>
        <v>0</v>
      </c>
    </row>
    <row r="6004" spans="1:3" x14ac:dyDescent="0.3">
      <c r="A6004" t="s">
        <v>5</v>
      </c>
      <c r="C6004">
        <f>VLOOKUP(B5997,[0]!all_data,18)</f>
        <v>0</v>
      </c>
    </row>
    <row r="6005" spans="1:3" x14ac:dyDescent="0.3">
      <c r="A6005" t="s">
        <v>7</v>
      </c>
      <c r="C6005">
        <f>VLOOKUP(B5997,[0]!all_data,20)</f>
        <v>0</v>
      </c>
    </row>
    <row r="6006" spans="1:3" x14ac:dyDescent="0.3">
      <c r="A6006" t="s">
        <v>73</v>
      </c>
      <c r="C6006">
        <f>VLOOKUP(B5997,[0]!all_data,21)</f>
        <v>0</v>
      </c>
    </row>
    <row r="6007" spans="1:3" x14ac:dyDescent="0.3">
      <c r="A6007" t="s">
        <v>77</v>
      </c>
      <c r="C6007">
        <f>VLOOKUP(B5997,[0]!all_data,41)</f>
        <v>0</v>
      </c>
    </row>
    <row r="6008" spans="1:3" x14ac:dyDescent="0.3">
      <c r="A6008" t="s">
        <v>24</v>
      </c>
      <c r="C6008">
        <f>VLOOKUP(B5997,[0]!all_data,23)</f>
        <v>0</v>
      </c>
    </row>
    <row r="6009" spans="1:3" x14ac:dyDescent="0.3">
      <c r="A6009" t="s">
        <v>25</v>
      </c>
      <c r="C6009">
        <f>VLOOKUP(B5997,[0]!all_data,24)</f>
        <v>0</v>
      </c>
    </row>
    <row r="6010" spans="1:3" x14ac:dyDescent="0.3">
      <c r="A6010" t="s">
        <v>23</v>
      </c>
      <c r="C6010">
        <f>VLOOKUP(B5997,[0]!all_data,25)</f>
        <v>0</v>
      </c>
    </row>
    <row r="6011" spans="1:3" x14ac:dyDescent="0.3">
      <c r="A6011" t="s">
        <v>125</v>
      </c>
      <c r="C6011">
        <f>VLOOKUP(B5997,[0]!all_data,19)</f>
        <v>0</v>
      </c>
    </row>
    <row r="6012" spans="1:3" x14ac:dyDescent="0.3">
      <c r="A6012" t="s">
        <v>108</v>
      </c>
      <c r="C6012">
        <f>VLOOKUP(B5997,[0]!all_data,26)</f>
        <v>0</v>
      </c>
    </row>
    <row r="6013" spans="1:3" x14ac:dyDescent="0.3">
      <c r="A6013" t="s">
        <v>109</v>
      </c>
      <c r="C6013">
        <f>VLOOKUP(B5997,[0]!all_data,27)</f>
        <v>0</v>
      </c>
    </row>
    <row r="6014" spans="1:3" x14ac:dyDescent="0.3">
      <c r="A6014" t="s">
        <v>11</v>
      </c>
      <c r="C6014">
        <f>VLOOKUP(B5997,[0]!all_data,28)</f>
        <v>0</v>
      </c>
    </row>
    <row r="6015" spans="1:3" x14ac:dyDescent="0.3">
      <c r="A6015" t="s">
        <v>54</v>
      </c>
      <c r="C6015">
        <f>VLOOKUP(B5997,[0]!all_data,29)</f>
        <v>0</v>
      </c>
    </row>
    <row r="6016" spans="1:3" x14ac:dyDescent="0.3">
      <c r="A6016" t="s">
        <v>55</v>
      </c>
      <c r="C6016">
        <f>VLOOKUP(B5997,[0]!all_data,30)</f>
        <v>0</v>
      </c>
    </row>
    <row r="6017" spans="1:3" x14ac:dyDescent="0.3">
      <c r="A6017" t="s">
        <v>67</v>
      </c>
      <c r="C6017">
        <f>VLOOKUP(B5997,[0]!all_data,33)</f>
        <v>0</v>
      </c>
    </row>
    <row r="6018" spans="1:3" x14ac:dyDescent="0.3">
      <c r="A6018" t="s">
        <v>16</v>
      </c>
      <c r="C6018">
        <f>VLOOKUP(B5997,[0]!all_data,37)</f>
        <v>0</v>
      </c>
    </row>
    <row r="6019" spans="1:3" x14ac:dyDescent="0.3">
      <c r="A6019" t="s">
        <v>17</v>
      </c>
      <c r="C6019">
        <f>VLOOKUP(B5997,[0]!all_data,38)</f>
        <v>0</v>
      </c>
    </row>
    <row r="6020" spans="1:3" x14ac:dyDescent="0.3">
      <c r="A6020" t="s">
        <v>18</v>
      </c>
      <c r="C6020">
        <f>VLOOKUP(B5997,[0]!all_data,39)</f>
        <v>0</v>
      </c>
    </row>
    <row r="6021" spans="1:3" x14ac:dyDescent="0.3">
      <c r="A6021" t="s">
        <v>21</v>
      </c>
      <c r="B6021">
        <f>B5997+1</f>
        <v>251</v>
      </c>
      <c r="C6021" t="str">
        <f>CONCATENATE(VLOOKUP(B6021,[0]!all_data,2),"_",VLOOKUP(B6021,[0]!all_data,3),"_",VLOOKUP(B6021,[0]!all_data,4))</f>
        <v>0_0_0</v>
      </c>
    </row>
    <row r="6022" spans="1:3" x14ac:dyDescent="0.3">
      <c r="A6022" t="s">
        <v>22</v>
      </c>
    </row>
    <row r="6023" spans="1:3" x14ac:dyDescent="0.3">
      <c r="A6023" t="s">
        <v>0</v>
      </c>
      <c r="C6023">
        <f>VLOOKUP(B6021,[0]!all_data,13)</f>
        <v>7</v>
      </c>
    </row>
    <row r="6024" spans="1:3" x14ac:dyDescent="0.3">
      <c r="A6024" t="s">
        <v>57</v>
      </c>
      <c r="C6024">
        <f>VLOOKUP(B6021,[0]!all_data,14)</f>
        <v>10</v>
      </c>
    </row>
    <row r="6025" spans="1:3" x14ac:dyDescent="0.3">
      <c r="A6025" t="s">
        <v>2</v>
      </c>
      <c r="C6025">
        <f>VLOOKUP(B6021,[0]!all_data,15)</f>
        <v>0</v>
      </c>
    </row>
    <row r="6026" spans="1:3" x14ac:dyDescent="0.3">
      <c r="A6026" t="s">
        <v>3</v>
      </c>
      <c r="C6026">
        <f>VLOOKUP(B6021,[0]!all_data,16)</f>
        <v>0</v>
      </c>
    </row>
    <row r="6027" spans="1:3" x14ac:dyDescent="0.3">
      <c r="A6027" t="s">
        <v>4</v>
      </c>
      <c r="C6027">
        <f>VLOOKUP(B6021,[0]!all_data,17)</f>
        <v>0</v>
      </c>
    </row>
    <row r="6028" spans="1:3" x14ac:dyDescent="0.3">
      <c r="A6028" t="s">
        <v>5</v>
      </c>
      <c r="C6028">
        <f>VLOOKUP(B6021,[0]!all_data,18)</f>
        <v>0</v>
      </c>
    </row>
    <row r="6029" spans="1:3" x14ac:dyDescent="0.3">
      <c r="A6029" t="s">
        <v>7</v>
      </c>
      <c r="C6029">
        <f>VLOOKUP(B6021,[0]!all_data,20)</f>
        <v>0</v>
      </c>
    </row>
    <row r="6030" spans="1:3" x14ac:dyDescent="0.3">
      <c r="A6030" t="s">
        <v>73</v>
      </c>
      <c r="C6030">
        <f>VLOOKUP(B6021,[0]!all_data,21)</f>
        <v>0</v>
      </c>
    </row>
    <row r="6031" spans="1:3" x14ac:dyDescent="0.3">
      <c r="A6031" t="s">
        <v>77</v>
      </c>
      <c r="C6031">
        <f>VLOOKUP(B6021,[0]!all_data,41)</f>
        <v>0</v>
      </c>
    </row>
    <row r="6032" spans="1:3" x14ac:dyDescent="0.3">
      <c r="A6032" t="s">
        <v>24</v>
      </c>
      <c r="C6032">
        <f>VLOOKUP(B6021,[0]!all_data,23)</f>
        <v>0</v>
      </c>
    </row>
    <row r="6033" spans="1:3" x14ac:dyDescent="0.3">
      <c r="A6033" t="s">
        <v>25</v>
      </c>
      <c r="C6033">
        <f>VLOOKUP(B6021,[0]!all_data,24)</f>
        <v>0</v>
      </c>
    </row>
    <row r="6034" spans="1:3" x14ac:dyDescent="0.3">
      <c r="A6034" t="s">
        <v>23</v>
      </c>
      <c r="C6034">
        <f>VLOOKUP(B6021,[0]!all_data,25)</f>
        <v>0</v>
      </c>
    </row>
    <row r="6035" spans="1:3" x14ac:dyDescent="0.3">
      <c r="A6035" t="s">
        <v>125</v>
      </c>
      <c r="C6035">
        <f>VLOOKUP(B6021,[0]!all_data,19)</f>
        <v>0</v>
      </c>
    </row>
    <row r="6036" spans="1:3" x14ac:dyDescent="0.3">
      <c r="A6036" t="s">
        <v>108</v>
      </c>
      <c r="C6036">
        <f>VLOOKUP(B6021,[0]!all_data,26)</f>
        <v>0</v>
      </c>
    </row>
    <row r="6037" spans="1:3" x14ac:dyDescent="0.3">
      <c r="A6037" t="s">
        <v>109</v>
      </c>
      <c r="C6037">
        <f>VLOOKUP(B6021,[0]!all_data,27)</f>
        <v>0</v>
      </c>
    </row>
    <row r="6038" spans="1:3" x14ac:dyDescent="0.3">
      <c r="A6038" t="s">
        <v>11</v>
      </c>
      <c r="C6038">
        <f>VLOOKUP(B6021,[0]!all_data,28)</f>
        <v>0</v>
      </c>
    </row>
    <row r="6039" spans="1:3" x14ac:dyDescent="0.3">
      <c r="A6039" t="s">
        <v>54</v>
      </c>
      <c r="C6039">
        <f>VLOOKUP(B6021,[0]!all_data,29)</f>
        <v>0</v>
      </c>
    </row>
    <row r="6040" spans="1:3" x14ac:dyDescent="0.3">
      <c r="A6040" t="s">
        <v>55</v>
      </c>
      <c r="C6040">
        <f>VLOOKUP(B6021,[0]!all_data,30)</f>
        <v>0</v>
      </c>
    </row>
    <row r="6041" spans="1:3" x14ac:dyDescent="0.3">
      <c r="A6041" t="s">
        <v>67</v>
      </c>
      <c r="C6041">
        <f>VLOOKUP(B6021,[0]!all_data,33)</f>
        <v>0</v>
      </c>
    </row>
    <row r="6042" spans="1:3" x14ac:dyDescent="0.3">
      <c r="A6042" t="s">
        <v>16</v>
      </c>
      <c r="C6042">
        <f>VLOOKUP(B6021,[0]!all_data,37)</f>
        <v>0</v>
      </c>
    </row>
    <row r="6043" spans="1:3" x14ac:dyDescent="0.3">
      <c r="A6043" t="s">
        <v>17</v>
      </c>
      <c r="C6043">
        <f>VLOOKUP(B6021,[0]!all_data,38)</f>
        <v>0</v>
      </c>
    </row>
    <row r="6044" spans="1:3" x14ac:dyDescent="0.3">
      <c r="A6044" t="s">
        <v>18</v>
      </c>
      <c r="C6044">
        <f>VLOOKUP(B6021,[0]!all_data,39)</f>
        <v>0</v>
      </c>
    </row>
    <row r="6045" spans="1:3" x14ac:dyDescent="0.3">
      <c r="A6045" t="s">
        <v>21</v>
      </c>
      <c r="B6045">
        <f>B6021+1</f>
        <v>252</v>
      </c>
      <c r="C6045" t="str">
        <f>CONCATENATE(VLOOKUP(B6045,[0]!all_data,2),"_",VLOOKUP(B6045,[0]!all_data,3),"_",VLOOKUP(B6045,[0]!all_data,4))</f>
        <v>0_0_0</v>
      </c>
    </row>
    <row r="6046" spans="1:3" x14ac:dyDescent="0.3">
      <c r="A6046" t="s">
        <v>22</v>
      </c>
    </row>
    <row r="6047" spans="1:3" x14ac:dyDescent="0.3">
      <c r="A6047" t="s">
        <v>0</v>
      </c>
      <c r="C6047">
        <f>VLOOKUP(B6045,[0]!all_data,13)</f>
        <v>7</v>
      </c>
    </row>
    <row r="6048" spans="1:3" x14ac:dyDescent="0.3">
      <c r="A6048" t="s">
        <v>57</v>
      </c>
      <c r="C6048">
        <f>VLOOKUP(B6045,[0]!all_data,14)</f>
        <v>10</v>
      </c>
    </row>
    <row r="6049" spans="1:3" x14ac:dyDescent="0.3">
      <c r="A6049" t="s">
        <v>2</v>
      </c>
      <c r="C6049">
        <f>VLOOKUP(B6045,[0]!all_data,15)</f>
        <v>0</v>
      </c>
    </row>
    <row r="6050" spans="1:3" x14ac:dyDescent="0.3">
      <c r="A6050" t="s">
        <v>3</v>
      </c>
      <c r="C6050">
        <f>VLOOKUP(B6045,[0]!all_data,16)</f>
        <v>0</v>
      </c>
    </row>
    <row r="6051" spans="1:3" x14ac:dyDescent="0.3">
      <c r="A6051" t="s">
        <v>4</v>
      </c>
      <c r="C6051">
        <f>VLOOKUP(B6045,[0]!all_data,17)</f>
        <v>0</v>
      </c>
    </row>
    <row r="6052" spans="1:3" x14ac:dyDescent="0.3">
      <c r="A6052" t="s">
        <v>5</v>
      </c>
      <c r="C6052">
        <f>VLOOKUP(B6045,[0]!all_data,18)</f>
        <v>0</v>
      </c>
    </row>
    <row r="6053" spans="1:3" x14ac:dyDescent="0.3">
      <c r="A6053" t="s">
        <v>7</v>
      </c>
      <c r="C6053">
        <f>VLOOKUP(B6045,[0]!all_data,20)</f>
        <v>0</v>
      </c>
    </row>
    <row r="6054" spans="1:3" x14ac:dyDescent="0.3">
      <c r="A6054" t="s">
        <v>73</v>
      </c>
      <c r="C6054">
        <f>VLOOKUP(B6045,[0]!all_data,21)</f>
        <v>0</v>
      </c>
    </row>
    <row r="6055" spans="1:3" x14ac:dyDescent="0.3">
      <c r="A6055" t="s">
        <v>77</v>
      </c>
      <c r="C6055">
        <f>VLOOKUP(B6045,[0]!all_data,41)</f>
        <v>0</v>
      </c>
    </row>
    <row r="6056" spans="1:3" x14ac:dyDescent="0.3">
      <c r="A6056" t="s">
        <v>24</v>
      </c>
      <c r="C6056">
        <f>VLOOKUP(B6045,[0]!all_data,23)</f>
        <v>0</v>
      </c>
    </row>
    <row r="6057" spans="1:3" x14ac:dyDescent="0.3">
      <c r="A6057" t="s">
        <v>25</v>
      </c>
      <c r="C6057">
        <f>VLOOKUP(B6045,[0]!all_data,24)</f>
        <v>0</v>
      </c>
    </row>
    <row r="6058" spans="1:3" x14ac:dyDescent="0.3">
      <c r="A6058" t="s">
        <v>23</v>
      </c>
      <c r="C6058">
        <f>VLOOKUP(B6045,[0]!all_data,25)</f>
        <v>0</v>
      </c>
    </row>
    <row r="6059" spans="1:3" x14ac:dyDescent="0.3">
      <c r="A6059" t="s">
        <v>125</v>
      </c>
      <c r="C6059">
        <f>VLOOKUP(B6045,[0]!all_data,19)</f>
        <v>0</v>
      </c>
    </row>
    <row r="6060" spans="1:3" x14ac:dyDescent="0.3">
      <c r="A6060" t="s">
        <v>108</v>
      </c>
      <c r="C6060">
        <f>VLOOKUP(B6045,[0]!all_data,26)</f>
        <v>0</v>
      </c>
    </row>
    <row r="6061" spans="1:3" x14ac:dyDescent="0.3">
      <c r="A6061" t="s">
        <v>109</v>
      </c>
      <c r="C6061">
        <f>VLOOKUP(B6045,[0]!all_data,27)</f>
        <v>0</v>
      </c>
    </row>
    <row r="6062" spans="1:3" x14ac:dyDescent="0.3">
      <c r="A6062" t="s">
        <v>11</v>
      </c>
      <c r="C6062">
        <f>VLOOKUP(B6045,[0]!all_data,28)</f>
        <v>0</v>
      </c>
    </row>
    <row r="6063" spans="1:3" x14ac:dyDescent="0.3">
      <c r="A6063" t="s">
        <v>54</v>
      </c>
      <c r="C6063">
        <f>VLOOKUP(B6045,[0]!all_data,29)</f>
        <v>0</v>
      </c>
    </row>
    <row r="6064" spans="1:3" x14ac:dyDescent="0.3">
      <c r="A6064" t="s">
        <v>55</v>
      </c>
      <c r="C6064">
        <f>VLOOKUP(B6045,[0]!all_data,30)</f>
        <v>0</v>
      </c>
    </row>
    <row r="6065" spans="1:3" x14ac:dyDescent="0.3">
      <c r="A6065" t="s">
        <v>67</v>
      </c>
      <c r="C6065">
        <f>VLOOKUP(B6045,[0]!all_data,33)</f>
        <v>0</v>
      </c>
    </row>
    <row r="6066" spans="1:3" x14ac:dyDescent="0.3">
      <c r="A6066" t="s">
        <v>16</v>
      </c>
      <c r="C6066">
        <f>VLOOKUP(B6045,[0]!all_data,37)</f>
        <v>0</v>
      </c>
    </row>
    <row r="6067" spans="1:3" x14ac:dyDescent="0.3">
      <c r="A6067" t="s">
        <v>17</v>
      </c>
      <c r="C6067">
        <f>VLOOKUP(B6045,[0]!all_data,38)</f>
        <v>0</v>
      </c>
    </row>
    <row r="6068" spans="1:3" x14ac:dyDescent="0.3">
      <c r="A6068" t="s">
        <v>18</v>
      </c>
      <c r="C6068">
        <f>VLOOKUP(B6045,[0]!all_data,39)</f>
        <v>0</v>
      </c>
    </row>
    <row r="6069" spans="1:3" x14ac:dyDescent="0.3">
      <c r="A6069" t="s">
        <v>21</v>
      </c>
      <c r="B6069">
        <f>B6045+1</f>
        <v>253</v>
      </c>
      <c r="C6069" t="str">
        <f>CONCATENATE(VLOOKUP(B6069,[0]!all_data,2),"_",VLOOKUP(B6069,[0]!all_data,3),"_",VLOOKUP(B6069,[0]!all_data,4))</f>
        <v>0_0_0</v>
      </c>
    </row>
    <row r="6070" spans="1:3" x14ac:dyDescent="0.3">
      <c r="A6070" t="s">
        <v>22</v>
      </c>
    </row>
    <row r="6071" spans="1:3" x14ac:dyDescent="0.3">
      <c r="A6071" t="s">
        <v>0</v>
      </c>
      <c r="C6071">
        <f>VLOOKUP(B6069,[0]!all_data,13)</f>
        <v>7</v>
      </c>
    </row>
    <row r="6072" spans="1:3" x14ac:dyDescent="0.3">
      <c r="A6072" t="s">
        <v>57</v>
      </c>
      <c r="C6072">
        <f>VLOOKUP(B6069,[0]!all_data,14)</f>
        <v>10</v>
      </c>
    </row>
    <row r="6073" spans="1:3" x14ac:dyDescent="0.3">
      <c r="A6073" t="s">
        <v>2</v>
      </c>
      <c r="C6073">
        <f>VLOOKUP(B6069,[0]!all_data,15)</f>
        <v>0</v>
      </c>
    </row>
    <row r="6074" spans="1:3" x14ac:dyDescent="0.3">
      <c r="A6074" t="s">
        <v>3</v>
      </c>
      <c r="C6074">
        <f>VLOOKUP(B6069,[0]!all_data,16)</f>
        <v>0</v>
      </c>
    </row>
    <row r="6075" spans="1:3" x14ac:dyDescent="0.3">
      <c r="A6075" t="s">
        <v>4</v>
      </c>
      <c r="C6075">
        <f>VLOOKUP(B6069,[0]!all_data,17)</f>
        <v>0</v>
      </c>
    </row>
    <row r="6076" spans="1:3" x14ac:dyDescent="0.3">
      <c r="A6076" t="s">
        <v>5</v>
      </c>
      <c r="C6076">
        <f>VLOOKUP(B6069,[0]!all_data,18)</f>
        <v>0</v>
      </c>
    </row>
    <row r="6077" spans="1:3" x14ac:dyDescent="0.3">
      <c r="A6077" t="s">
        <v>7</v>
      </c>
      <c r="C6077">
        <f>VLOOKUP(B6069,[0]!all_data,20)</f>
        <v>0</v>
      </c>
    </row>
    <row r="6078" spans="1:3" x14ac:dyDescent="0.3">
      <c r="A6078" t="s">
        <v>73</v>
      </c>
      <c r="C6078">
        <f>VLOOKUP(B6069,[0]!all_data,21)</f>
        <v>0</v>
      </c>
    </row>
    <row r="6079" spans="1:3" x14ac:dyDescent="0.3">
      <c r="A6079" t="s">
        <v>77</v>
      </c>
      <c r="C6079">
        <f>VLOOKUP(B6069,[0]!all_data,41)</f>
        <v>0</v>
      </c>
    </row>
    <row r="6080" spans="1:3" x14ac:dyDescent="0.3">
      <c r="A6080" t="s">
        <v>24</v>
      </c>
      <c r="C6080">
        <f>VLOOKUP(B6069,[0]!all_data,23)</f>
        <v>0</v>
      </c>
    </row>
    <row r="6081" spans="1:3" x14ac:dyDescent="0.3">
      <c r="A6081" t="s">
        <v>25</v>
      </c>
      <c r="C6081">
        <f>VLOOKUP(B6069,[0]!all_data,24)</f>
        <v>0</v>
      </c>
    </row>
    <row r="6082" spans="1:3" x14ac:dyDescent="0.3">
      <c r="A6082" t="s">
        <v>23</v>
      </c>
      <c r="C6082">
        <f>VLOOKUP(B6069,[0]!all_data,25)</f>
        <v>0</v>
      </c>
    </row>
    <row r="6083" spans="1:3" x14ac:dyDescent="0.3">
      <c r="A6083" t="s">
        <v>125</v>
      </c>
      <c r="C6083">
        <f>VLOOKUP(B6069,[0]!all_data,19)</f>
        <v>0</v>
      </c>
    </row>
    <row r="6084" spans="1:3" x14ac:dyDescent="0.3">
      <c r="A6084" t="s">
        <v>108</v>
      </c>
      <c r="C6084">
        <f>VLOOKUP(B6069,[0]!all_data,26)</f>
        <v>0</v>
      </c>
    </row>
    <row r="6085" spans="1:3" x14ac:dyDescent="0.3">
      <c r="A6085" t="s">
        <v>109</v>
      </c>
      <c r="C6085">
        <f>VLOOKUP(B6069,[0]!all_data,27)</f>
        <v>0</v>
      </c>
    </row>
    <row r="6086" spans="1:3" x14ac:dyDescent="0.3">
      <c r="A6086" t="s">
        <v>11</v>
      </c>
      <c r="C6086">
        <f>VLOOKUP(B6069,[0]!all_data,28)</f>
        <v>0</v>
      </c>
    </row>
    <row r="6087" spans="1:3" x14ac:dyDescent="0.3">
      <c r="A6087" t="s">
        <v>54</v>
      </c>
      <c r="C6087">
        <f>VLOOKUP(B6069,[0]!all_data,29)</f>
        <v>0</v>
      </c>
    </row>
    <row r="6088" spans="1:3" x14ac:dyDescent="0.3">
      <c r="A6088" t="s">
        <v>55</v>
      </c>
      <c r="C6088">
        <f>VLOOKUP(B6069,[0]!all_data,30)</f>
        <v>0</v>
      </c>
    </row>
    <row r="6089" spans="1:3" x14ac:dyDescent="0.3">
      <c r="A6089" t="s">
        <v>67</v>
      </c>
      <c r="C6089">
        <f>VLOOKUP(B6069,[0]!all_data,33)</f>
        <v>0</v>
      </c>
    </row>
    <row r="6090" spans="1:3" x14ac:dyDescent="0.3">
      <c r="A6090" t="s">
        <v>16</v>
      </c>
      <c r="C6090">
        <f>VLOOKUP(B6069,[0]!all_data,37)</f>
        <v>0</v>
      </c>
    </row>
    <row r="6091" spans="1:3" x14ac:dyDescent="0.3">
      <c r="A6091" t="s">
        <v>17</v>
      </c>
      <c r="C6091">
        <f>VLOOKUP(B6069,[0]!all_data,38)</f>
        <v>0</v>
      </c>
    </row>
    <row r="6092" spans="1:3" x14ac:dyDescent="0.3">
      <c r="A6092" t="s">
        <v>18</v>
      </c>
      <c r="C6092">
        <f>VLOOKUP(B6069,[0]!all_data,39)</f>
        <v>0</v>
      </c>
    </row>
    <row r="6093" spans="1:3" x14ac:dyDescent="0.3">
      <c r="A6093" t="s">
        <v>21</v>
      </c>
      <c r="B6093">
        <f>B6069+1</f>
        <v>254</v>
      </c>
      <c r="C6093" t="str">
        <f>CONCATENATE(VLOOKUP(B6093,[0]!all_data,2),"_",VLOOKUP(B6093,[0]!all_data,3),"_",VLOOKUP(B6093,[0]!all_data,4))</f>
        <v>0_0_0</v>
      </c>
    </row>
    <row r="6094" spans="1:3" x14ac:dyDescent="0.3">
      <c r="A6094" t="s">
        <v>22</v>
      </c>
    </row>
    <row r="6095" spans="1:3" x14ac:dyDescent="0.3">
      <c r="A6095" t="s">
        <v>0</v>
      </c>
      <c r="C6095">
        <f>VLOOKUP(B6093,[0]!all_data,13)</f>
        <v>7</v>
      </c>
    </row>
    <row r="6096" spans="1:3" x14ac:dyDescent="0.3">
      <c r="A6096" t="s">
        <v>57</v>
      </c>
      <c r="C6096">
        <f>VLOOKUP(B6093,[0]!all_data,14)</f>
        <v>10</v>
      </c>
    </row>
    <row r="6097" spans="1:3" x14ac:dyDescent="0.3">
      <c r="A6097" t="s">
        <v>2</v>
      </c>
      <c r="C6097">
        <f>VLOOKUP(B6093,[0]!all_data,15)</f>
        <v>0</v>
      </c>
    </row>
    <row r="6098" spans="1:3" x14ac:dyDescent="0.3">
      <c r="A6098" t="s">
        <v>3</v>
      </c>
      <c r="C6098">
        <f>VLOOKUP(B6093,[0]!all_data,16)</f>
        <v>0</v>
      </c>
    </row>
    <row r="6099" spans="1:3" x14ac:dyDescent="0.3">
      <c r="A6099" t="s">
        <v>4</v>
      </c>
      <c r="C6099">
        <f>VLOOKUP(B6093,[0]!all_data,17)</f>
        <v>0</v>
      </c>
    </row>
    <row r="6100" spans="1:3" x14ac:dyDescent="0.3">
      <c r="A6100" t="s">
        <v>5</v>
      </c>
      <c r="C6100">
        <f>VLOOKUP(B6093,[0]!all_data,18)</f>
        <v>0</v>
      </c>
    </row>
    <row r="6101" spans="1:3" x14ac:dyDescent="0.3">
      <c r="A6101" t="s">
        <v>7</v>
      </c>
      <c r="C6101">
        <f>VLOOKUP(B6093,[0]!all_data,20)</f>
        <v>0</v>
      </c>
    </row>
    <row r="6102" spans="1:3" x14ac:dyDescent="0.3">
      <c r="A6102" t="s">
        <v>73</v>
      </c>
      <c r="C6102">
        <f>VLOOKUP(B6093,[0]!all_data,21)</f>
        <v>0</v>
      </c>
    </row>
    <row r="6103" spans="1:3" x14ac:dyDescent="0.3">
      <c r="A6103" t="s">
        <v>77</v>
      </c>
      <c r="C6103">
        <f>VLOOKUP(B6093,[0]!all_data,41)</f>
        <v>0</v>
      </c>
    </row>
    <row r="6104" spans="1:3" x14ac:dyDescent="0.3">
      <c r="A6104" t="s">
        <v>24</v>
      </c>
      <c r="C6104">
        <f>VLOOKUP(B6093,[0]!all_data,23)</f>
        <v>0</v>
      </c>
    </row>
    <row r="6105" spans="1:3" x14ac:dyDescent="0.3">
      <c r="A6105" t="s">
        <v>25</v>
      </c>
      <c r="C6105">
        <f>VLOOKUP(B6093,[0]!all_data,24)</f>
        <v>0</v>
      </c>
    </row>
    <row r="6106" spans="1:3" x14ac:dyDescent="0.3">
      <c r="A6106" t="s">
        <v>23</v>
      </c>
      <c r="C6106">
        <f>VLOOKUP(B6093,[0]!all_data,25)</f>
        <v>0</v>
      </c>
    </row>
    <row r="6107" spans="1:3" x14ac:dyDescent="0.3">
      <c r="A6107" t="s">
        <v>125</v>
      </c>
      <c r="C6107">
        <f>VLOOKUP(B6093,[0]!all_data,19)</f>
        <v>0</v>
      </c>
    </row>
    <row r="6108" spans="1:3" x14ac:dyDescent="0.3">
      <c r="A6108" t="s">
        <v>108</v>
      </c>
      <c r="C6108">
        <f>VLOOKUP(B6093,[0]!all_data,26)</f>
        <v>0</v>
      </c>
    </row>
    <row r="6109" spans="1:3" x14ac:dyDescent="0.3">
      <c r="A6109" t="s">
        <v>109</v>
      </c>
      <c r="C6109">
        <f>VLOOKUP(B6093,[0]!all_data,27)</f>
        <v>0</v>
      </c>
    </row>
    <row r="6110" spans="1:3" x14ac:dyDescent="0.3">
      <c r="A6110" t="s">
        <v>11</v>
      </c>
      <c r="C6110">
        <f>VLOOKUP(B6093,[0]!all_data,28)</f>
        <v>0</v>
      </c>
    </row>
    <row r="6111" spans="1:3" x14ac:dyDescent="0.3">
      <c r="A6111" t="s">
        <v>54</v>
      </c>
      <c r="C6111">
        <f>VLOOKUP(B6093,[0]!all_data,29)</f>
        <v>0</v>
      </c>
    </row>
    <row r="6112" spans="1:3" x14ac:dyDescent="0.3">
      <c r="A6112" t="s">
        <v>55</v>
      </c>
      <c r="C6112">
        <f>VLOOKUP(B6093,[0]!all_data,30)</f>
        <v>0</v>
      </c>
    </row>
    <row r="6113" spans="1:3" x14ac:dyDescent="0.3">
      <c r="A6113" t="s">
        <v>67</v>
      </c>
      <c r="C6113">
        <f>VLOOKUP(B6093,[0]!all_data,33)</f>
        <v>0</v>
      </c>
    </row>
    <row r="6114" spans="1:3" x14ac:dyDescent="0.3">
      <c r="A6114" t="s">
        <v>16</v>
      </c>
      <c r="C6114">
        <f>VLOOKUP(B6093,[0]!all_data,37)</f>
        <v>0</v>
      </c>
    </row>
    <row r="6115" spans="1:3" x14ac:dyDescent="0.3">
      <c r="A6115" t="s">
        <v>17</v>
      </c>
      <c r="C6115">
        <f>VLOOKUP(B6093,[0]!all_data,38)</f>
        <v>0</v>
      </c>
    </row>
    <row r="6116" spans="1:3" x14ac:dyDescent="0.3">
      <c r="A6116" t="s">
        <v>18</v>
      </c>
      <c r="C6116">
        <f>VLOOKUP(B6093,[0]!all_data,39)</f>
        <v>0</v>
      </c>
    </row>
    <row r="6117" spans="1:3" x14ac:dyDescent="0.3">
      <c r="A6117" t="s">
        <v>21</v>
      </c>
      <c r="B6117">
        <f>B6093+1</f>
        <v>255</v>
      </c>
      <c r="C6117" t="str">
        <f>CONCATENATE(VLOOKUP(B6117,[0]!all_data,2),"_",VLOOKUP(B6117,[0]!all_data,3),"_",VLOOKUP(B6117,[0]!all_data,4))</f>
        <v>0_0_0</v>
      </c>
    </row>
    <row r="6118" spans="1:3" x14ac:dyDescent="0.3">
      <c r="A6118" t="s">
        <v>22</v>
      </c>
    </row>
    <row r="6119" spans="1:3" x14ac:dyDescent="0.3">
      <c r="A6119" t="s">
        <v>0</v>
      </c>
      <c r="C6119">
        <f>VLOOKUP(B6117,[0]!all_data,13)</f>
        <v>7</v>
      </c>
    </row>
    <row r="6120" spans="1:3" x14ac:dyDescent="0.3">
      <c r="A6120" t="s">
        <v>57</v>
      </c>
      <c r="C6120">
        <f>VLOOKUP(B6117,[0]!all_data,14)</f>
        <v>10</v>
      </c>
    </row>
    <row r="6121" spans="1:3" x14ac:dyDescent="0.3">
      <c r="A6121" t="s">
        <v>2</v>
      </c>
      <c r="C6121">
        <f>VLOOKUP(B6117,[0]!all_data,15)</f>
        <v>0</v>
      </c>
    </row>
    <row r="6122" spans="1:3" x14ac:dyDescent="0.3">
      <c r="A6122" t="s">
        <v>3</v>
      </c>
      <c r="C6122">
        <f>VLOOKUP(B6117,[0]!all_data,16)</f>
        <v>0</v>
      </c>
    </row>
    <row r="6123" spans="1:3" x14ac:dyDescent="0.3">
      <c r="A6123" t="s">
        <v>4</v>
      </c>
      <c r="C6123">
        <f>VLOOKUP(B6117,[0]!all_data,17)</f>
        <v>0</v>
      </c>
    </row>
    <row r="6124" spans="1:3" x14ac:dyDescent="0.3">
      <c r="A6124" t="s">
        <v>5</v>
      </c>
      <c r="C6124">
        <f>VLOOKUP(B6117,[0]!all_data,18)</f>
        <v>0</v>
      </c>
    </row>
    <row r="6125" spans="1:3" x14ac:dyDescent="0.3">
      <c r="A6125" t="s">
        <v>7</v>
      </c>
      <c r="C6125">
        <f>VLOOKUP(B6117,[0]!all_data,20)</f>
        <v>0</v>
      </c>
    </row>
    <row r="6126" spans="1:3" x14ac:dyDescent="0.3">
      <c r="A6126" t="s">
        <v>73</v>
      </c>
      <c r="C6126">
        <f>VLOOKUP(B6117,[0]!all_data,21)</f>
        <v>0</v>
      </c>
    </row>
    <row r="6127" spans="1:3" x14ac:dyDescent="0.3">
      <c r="A6127" t="s">
        <v>77</v>
      </c>
      <c r="C6127">
        <f>VLOOKUP(B6117,[0]!all_data,41)</f>
        <v>0</v>
      </c>
    </row>
    <row r="6128" spans="1:3" x14ac:dyDescent="0.3">
      <c r="A6128" t="s">
        <v>24</v>
      </c>
      <c r="C6128">
        <f>VLOOKUP(B6117,[0]!all_data,23)</f>
        <v>0</v>
      </c>
    </row>
    <row r="6129" spans="1:3" x14ac:dyDescent="0.3">
      <c r="A6129" t="s">
        <v>25</v>
      </c>
      <c r="C6129">
        <f>VLOOKUP(B6117,[0]!all_data,24)</f>
        <v>0</v>
      </c>
    </row>
    <row r="6130" spans="1:3" x14ac:dyDescent="0.3">
      <c r="A6130" t="s">
        <v>23</v>
      </c>
      <c r="C6130">
        <f>VLOOKUP(B6117,[0]!all_data,25)</f>
        <v>0</v>
      </c>
    </row>
    <row r="6131" spans="1:3" x14ac:dyDescent="0.3">
      <c r="A6131" t="s">
        <v>125</v>
      </c>
      <c r="C6131">
        <f>VLOOKUP(B6117,[0]!all_data,19)</f>
        <v>0</v>
      </c>
    </row>
    <row r="6132" spans="1:3" x14ac:dyDescent="0.3">
      <c r="A6132" t="s">
        <v>108</v>
      </c>
      <c r="C6132">
        <f>VLOOKUP(B6117,[0]!all_data,26)</f>
        <v>0</v>
      </c>
    </row>
    <row r="6133" spans="1:3" x14ac:dyDescent="0.3">
      <c r="A6133" t="s">
        <v>109</v>
      </c>
      <c r="C6133">
        <f>VLOOKUP(B6117,[0]!all_data,27)</f>
        <v>0</v>
      </c>
    </row>
    <row r="6134" spans="1:3" x14ac:dyDescent="0.3">
      <c r="A6134" t="s">
        <v>11</v>
      </c>
      <c r="C6134">
        <f>VLOOKUP(B6117,[0]!all_data,28)</f>
        <v>0</v>
      </c>
    </row>
    <row r="6135" spans="1:3" x14ac:dyDescent="0.3">
      <c r="A6135" t="s">
        <v>54</v>
      </c>
      <c r="C6135">
        <f>VLOOKUP(B6117,[0]!all_data,29)</f>
        <v>0</v>
      </c>
    </row>
    <row r="6136" spans="1:3" x14ac:dyDescent="0.3">
      <c r="A6136" t="s">
        <v>55</v>
      </c>
      <c r="C6136">
        <f>VLOOKUP(B6117,[0]!all_data,30)</f>
        <v>0</v>
      </c>
    </row>
    <row r="6137" spans="1:3" x14ac:dyDescent="0.3">
      <c r="A6137" t="s">
        <v>67</v>
      </c>
      <c r="C6137">
        <f>VLOOKUP(B6117,[0]!all_data,33)</f>
        <v>0</v>
      </c>
    </row>
    <row r="6138" spans="1:3" x14ac:dyDescent="0.3">
      <c r="A6138" t="s">
        <v>16</v>
      </c>
      <c r="C6138">
        <f>VLOOKUP(B6117,[0]!all_data,37)</f>
        <v>0</v>
      </c>
    </row>
    <row r="6139" spans="1:3" x14ac:dyDescent="0.3">
      <c r="A6139" t="s">
        <v>17</v>
      </c>
      <c r="C6139">
        <f>VLOOKUP(B6117,[0]!all_data,38)</f>
        <v>0</v>
      </c>
    </row>
    <row r="6140" spans="1:3" x14ac:dyDescent="0.3">
      <c r="A6140" t="s">
        <v>18</v>
      </c>
      <c r="C6140">
        <f>VLOOKUP(B6117,[0]!all_data,39)</f>
        <v>0</v>
      </c>
    </row>
    <row r="6141" spans="1:3" x14ac:dyDescent="0.3">
      <c r="A6141" t="s">
        <v>21</v>
      </c>
      <c r="B6141">
        <f>B6117+1</f>
        <v>256</v>
      </c>
      <c r="C6141" t="str">
        <f>CONCATENATE(VLOOKUP(B6141,[0]!all_data,2),"_",VLOOKUP(B6141,[0]!all_data,3),"_",VLOOKUP(B6141,[0]!all_data,4))</f>
        <v>0_0_0</v>
      </c>
    </row>
    <row r="6142" spans="1:3" x14ac:dyDescent="0.3">
      <c r="A6142" t="s">
        <v>22</v>
      </c>
    </row>
    <row r="6143" spans="1:3" x14ac:dyDescent="0.3">
      <c r="A6143" t="s">
        <v>0</v>
      </c>
      <c r="C6143">
        <f>VLOOKUP(B6141,[0]!all_data,13)</f>
        <v>7</v>
      </c>
    </row>
    <row r="6144" spans="1:3" x14ac:dyDescent="0.3">
      <c r="A6144" t="s">
        <v>57</v>
      </c>
      <c r="C6144">
        <f>VLOOKUP(B6141,[0]!all_data,14)</f>
        <v>10</v>
      </c>
    </row>
    <row r="6145" spans="1:3" x14ac:dyDescent="0.3">
      <c r="A6145" t="s">
        <v>2</v>
      </c>
      <c r="C6145">
        <f>VLOOKUP(B6141,[0]!all_data,15)</f>
        <v>0</v>
      </c>
    </row>
    <row r="6146" spans="1:3" x14ac:dyDescent="0.3">
      <c r="A6146" t="s">
        <v>3</v>
      </c>
      <c r="C6146">
        <f>VLOOKUP(B6141,[0]!all_data,16)</f>
        <v>0</v>
      </c>
    </row>
    <row r="6147" spans="1:3" x14ac:dyDescent="0.3">
      <c r="A6147" t="s">
        <v>4</v>
      </c>
      <c r="C6147">
        <f>VLOOKUP(B6141,[0]!all_data,17)</f>
        <v>0</v>
      </c>
    </row>
    <row r="6148" spans="1:3" x14ac:dyDescent="0.3">
      <c r="A6148" t="s">
        <v>5</v>
      </c>
      <c r="C6148">
        <f>VLOOKUP(B6141,[0]!all_data,18)</f>
        <v>0</v>
      </c>
    </row>
    <row r="6149" spans="1:3" x14ac:dyDescent="0.3">
      <c r="A6149" t="s">
        <v>7</v>
      </c>
      <c r="C6149">
        <f>VLOOKUP(B6141,[0]!all_data,20)</f>
        <v>0</v>
      </c>
    </row>
    <row r="6150" spans="1:3" x14ac:dyDescent="0.3">
      <c r="A6150" t="s">
        <v>73</v>
      </c>
      <c r="C6150">
        <f>VLOOKUP(B6141,[0]!all_data,21)</f>
        <v>0</v>
      </c>
    </row>
    <row r="6151" spans="1:3" x14ac:dyDescent="0.3">
      <c r="A6151" t="s">
        <v>77</v>
      </c>
      <c r="C6151">
        <f>VLOOKUP(B6141,[0]!all_data,41)</f>
        <v>0</v>
      </c>
    </row>
    <row r="6152" spans="1:3" x14ac:dyDescent="0.3">
      <c r="A6152" t="s">
        <v>24</v>
      </c>
      <c r="C6152">
        <f>VLOOKUP(B6141,[0]!all_data,23)</f>
        <v>0</v>
      </c>
    </row>
    <row r="6153" spans="1:3" x14ac:dyDescent="0.3">
      <c r="A6153" t="s">
        <v>25</v>
      </c>
      <c r="C6153">
        <f>VLOOKUP(B6141,[0]!all_data,24)</f>
        <v>0</v>
      </c>
    </row>
    <row r="6154" spans="1:3" x14ac:dyDescent="0.3">
      <c r="A6154" t="s">
        <v>23</v>
      </c>
      <c r="C6154">
        <f>VLOOKUP(B6141,[0]!all_data,25)</f>
        <v>0</v>
      </c>
    </row>
    <row r="6155" spans="1:3" x14ac:dyDescent="0.3">
      <c r="A6155" t="s">
        <v>125</v>
      </c>
      <c r="C6155">
        <f>VLOOKUP(B6141,[0]!all_data,19)</f>
        <v>0</v>
      </c>
    </row>
    <row r="6156" spans="1:3" x14ac:dyDescent="0.3">
      <c r="A6156" t="s">
        <v>108</v>
      </c>
      <c r="C6156">
        <f>VLOOKUP(B6141,[0]!all_data,26)</f>
        <v>0</v>
      </c>
    </row>
    <row r="6157" spans="1:3" x14ac:dyDescent="0.3">
      <c r="A6157" t="s">
        <v>109</v>
      </c>
      <c r="C6157">
        <f>VLOOKUP(B6141,[0]!all_data,27)</f>
        <v>0</v>
      </c>
    </row>
    <row r="6158" spans="1:3" x14ac:dyDescent="0.3">
      <c r="A6158" t="s">
        <v>11</v>
      </c>
      <c r="C6158">
        <f>VLOOKUP(B6141,[0]!all_data,28)</f>
        <v>0</v>
      </c>
    </row>
    <row r="6159" spans="1:3" x14ac:dyDescent="0.3">
      <c r="A6159" t="s">
        <v>54</v>
      </c>
      <c r="C6159">
        <f>VLOOKUP(B6141,[0]!all_data,29)</f>
        <v>0</v>
      </c>
    </row>
    <row r="6160" spans="1:3" x14ac:dyDescent="0.3">
      <c r="A6160" t="s">
        <v>55</v>
      </c>
      <c r="C6160">
        <f>VLOOKUP(B6141,[0]!all_data,30)</f>
        <v>0</v>
      </c>
    </row>
    <row r="6161" spans="1:3" x14ac:dyDescent="0.3">
      <c r="A6161" t="s">
        <v>67</v>
      </c>
      <c r="C6161">
        <f>VLOOKUP(B6141,[0]!all_data,33)</f>
        <v>0</v>
      </c>
    </row>
    <row r="6162" spans="1:3" x14ac:dyDescent="0.3">
      <c r="A6162" t="s">
        <v>16</v>
      </c>
      <c r="C6162">
        <f>VLOOKUP(B6141,[0]!all_data,37)</f>
        <v>0</v>
      </c>
    </row>
    <row r="6163" spans="1:3" x14ac:dyDescent="0.3">
      <c r="A6163" t="s">
        <v>17</v>
      </c>
      <c r="C6163">
        <f>VLOOKUP(B6141,[0]!all_data,38)</f>
        <v>0</v>
      </c>
    </row>
    <row r="6164" spans="1:3" x14ac:dyDescent="0.3">
      <c r="A6164" t="s">
        <v>18</v>
      </c>
      <c r="C6164">
        <f>VLOOKUP(B6141,[0]!all_data,39)</f>
        <v>0</v>
      </c>
    </row>
    <row r="6165" spans="1:3" x14ac:dyDescent="0.3">
      <c r="A6165" t="s">
        <v>21</v>
      </c>
      <c r="B6165">
        <f>B6141+1</f>
        <v>257</v>
      </c>
      <c r="C6165" t="str">
        <f>CONCATENATE(VLOOKUP(B6165,[0]!all_data,2),"_",VLOOKUP(B6165,[0]!all_data,3),"_",VLOOKUP(B6165,[0]!all_data,4))</f>
        <v>0_0_0</v>
      </c>
    </row>
    <row r="6166" spans="1:3" x14ac:dyDescent="0.3">
      <c r="A6166" t="s">
        <v>22</v>
      </c>
    </row>
    <row r="6167" spans="1:3" x14ac:dyDescent="0.3">
      <c r="A6167" t="s">
        <v>0</v>
      </c>
      <c r="C6167">
        <f>VLOOKUP(B6165,[0]!all_data,13)</f>
        <v>7</v>
      </c>
    </row>
    <row r="6168" spans="1:3" x14ac:dyDescent="0.3">
      <c r="A6168" t="s">
        <v>57</v>
      </c>
      <c r="C6168">
        <f>VLOOKUP(B6165,[0]!all_data,14)</f>
        <v>10</v>
      </c>
    </row>
    <row r="6169" spans="1:3" x14ac:dyDescent="0.3">
      <c r="A6169" t="s">
        <v>2</v>
      </c>
      <c r="C6169">
        <f>VLOOKUP(B6165,[0]!all_data,15)</f>
        <v>0</v>
      </c>
    </row>
    <row r="6170" spans="1:3" x14ac:dyDescent="0.3">
      <c r="A6170" t="s">
        <v>3</v>
      </c>
      <c r="C6170">
        <f>VLOOKUP(B6165,[0]!all_data,16)</f>
        <v>0</v>
      </c>
    </row>
    <row r="6171" spans="1:3" x14ac:dyDescent="0.3">
      <c r="A6171" t="s">
        <v>4</v>
      </c>
      <c r="C6171">
        <f>VLOOKUP(B6165,[0]!all_data,17)</f>
        <v>0</v>
      </c>
    </row>
    <row r="6172" spans="1:3" x14ac:dyDescent="0.3">
      <c r="A6172" t="s">
        <v>5</v>
      </c>
      <c r="C6172">
        <f>VLOOKUP(B6165,[0]!all_data,18)</f>
        <v>0</v>
      </c>
    </row>
    <row r="6173" spans="1:3" x14ac:dyDescent="0.3">
      <c r="A6173" t="s">
        <v>7</v>
      </c>
      <c r="C6173">
        <f>VLOOKUP(B6165,[0]!all_data,20)</f>
        <v>0</v>
      </c>
    </row>
    <row r="6174" spans="1:3" x14ac:dyDescent="0.3">
      <c r="A6174" t="s">
        <v>73</v>
      </c>
      <c r="C6174">
        <f>VLOOKUP(B6165,[0]!all_data,21)</f>
        <v>0</v>
      </c>
    </row>
    <row r="6175" spans="1:3" x14ac:dyDescent="0.3">
      <c r="A6175" t="s">
        <v>77</v>
      </c>
      <c r="C6175">
        <f>VLOOKUP(B6165,[0]!all_data,41)</f>
        <v>0</v>
      </c>
    </row>
    <row r="6176" spans="1:3" x14ac:dyDescent="0.3">
      <c r="A6176" t="s">
        <v>24</v>
      </c>
      <c r="C6176">
        <f>VLOOKUP(B6165,[0]!all_data,23)</f>
        <v>0</v>
      </c>
    </row>
    <row r="6177" spans="1:3" x14ac:dyDescent="0.3">
      <c r="A6177" t="s">
        <v>25</v>
      </c>
      <c r="C6177">
        <f>VLOOKUP(B6165,[0]!all_data,24)</f>
        <v>0</v>
      </c>
    </row>
    <row r="6178" spans="1:3" x14ac:dyDescent="0.3">
      <c r="A6178" t="s">
        <v>23</v>
      </c>
      <c r="C6178">
        <f>VLOOKUP(B6165,[0]!all_data,25)</f>
        <v>0</v>
      </c>
    </row>
    <row r="6179" spans="1:3" x14ac:dyDescent="0.3">
      <c r="A6179" t="s">
        <v>125</v>
      </c>
      <c r="C6179">
        <f>VLOOKUP(B6165,[0]!all_data,19)</f>
        <v>0</v>
      </c>
    </row>
    <row r="6180" spans="1:3" x14ac:dyDescent="0.3">
      <c r="A6180" t="s">
        <v>108</v>
      </c>
      <c r="C6180">
        <f>VLOOKUP(B6165,[0]!all_data,26)</f>
        <v>0</v>
      </c>
    </row>
    <row r="6181" spans="1:3" x14ac:dyDescent="0.3">
      <c r="A6181" t="s">
        <v>109</v>
      </c>
      <c r="C6181">
        <f>VLOOKUP(B6165,[0]!all_data,27)</f>
        <v>0</v>
      </c>
    </row>
    <row r="6182" spans="1:3" x14ac:dyDescent="0.3">
      <c r="A6182" t="s">
        <v>11</v>
      </c>
      <c r="C6182">
        <f>VLOOKUP(B6165,[0]!all_data,28)</f>
        <v>0</v>
      </c>
    </row>
    <row r="6183" spans="1:3" x14ac:dyDescent="0.3">
      <c r="A6183" t="s">
        <v>54</v>
      </c>
      <c r="C6183">
        <f>VLOOKUP(B6165,[0]!all_data,29)</f>
        <v>0</v>
      </c>
    </row>
    <row r="6184" spans="1:3" x14ac:dyDescent="0.3">
      <c r="A6184" t="s">
        <v>55</v>
      </c>
      <c r="C6184">
        <f>VLOOKUP(B6165,[0]!all_data,30)</f>
        <v>0</v>
      </c>
    </row>
    <row r="6185" spans="1:3" x14ac:dyDescent="0.3">
      <c r="A6185" t="s">
        <v>67</v>
      </c>
      <c r="C6185">
        <f>VLOOKUP(B6165,[0]!all_data,33)</f>
        <v>0</v>
      </c>
    </row>
    <row r="6186" spans="1:3" x14ac:dyDescent="0.3">
      <c r="A6186" t="s">
        <v>16</v>
      </c>
      <c r="C6186">
        <f>VLOOKUP(B6165,[0]!all_data,37)</f>
        <v>0</v>
      </c>
    </row>
    <row r="6187" spans="1:3" x14ac:dyDescent="0.3">
      <c r="A6187" t="s">
        <v>17</v>
      </c>
      <c r="C6187">
        <f>VLOOKUP(B6165,[0]!all_data,38)</f>
        <v>0</v>
      </c>
    </row>
    <row r="6188" spans="1:3" x14ac:dyDescent="0.3">
      <c r="A6188" t="s">
        <v>18</v>
      </c>
      <c r="C6188">
        <f>VLOOKUP(B6165,[0]!all_data,39)</f>
        <v>0</v>
      </c>
    </row>
    <row r="6189" spans="1:3" x14ac:dyDescent="0.3">
      <c r="A6189" t="s">
        <v>21</v>
      </c>
      <c r="B6189">
        <f>B6165+1</f>
        <v>258</v>
      </c>
      <c r="C6189" t="str">
        <f>CONCATENATE(VLOOKUP(B6189,[0]!all_data,2),"_",VLOOKUP(B6189,[0]!all_data,3),"_",VLOOKUP(B6189,[0]!all_data,4))</f>
        <v>0_0_0</v>
      </c>
    </row>
    <row r="6190" spans="1:3" x14ac:dyDescent="0.3">
      <c r="A6190" t="s">
        <v>22</v>
      </c>
    </row>
    <row r="6191" spans="1:3" x14ac:dyDescent="0.3">
      <c r="A6191" t="s">
        <v>0</v>
      </c>
      <c r="C6191">
        <f>VLOOKUP(B6189,[0]!all_data,13)</f>
        <v>7</v>
      </c>
    </row>
    <row r="6192" spans="1:3" x14ac:dyDescent="0.3">
      <c r="A6192" t="s">
        <v>57</v>
      </c>
      <c r="C6192">
        <f>VLOOKUP(B6189,[0]!all_data,14)</f>
        <v>10</v>
      </c>
    </row>
    <row r="6193" spans="1:3" x14ac:dyDescent="0.3">
      <c r="A6193" t="s">
        <v>2</v>
      </c>
      <c r="C6193">
        <f>VLOOKUP(B6189,[0]!all_data,15)</f>
        <v>0</v>
      </c>
    </row>
    <row r="6194" spans="1:3" x14ac:dyDescent="0.3">
      <c r="A6194" t="s">
        <v>3</v>
      </c>
      <c r="C6194">
        <f>VLOOKUP(B6189,[0]!all_data,16)</f>
        <v>0</v>
      </c>
    </row>
    <row r="6195" spans="1:3" x14ac:dyDescent="0.3">
      <c r="A6195" t="s">
        <v>4</v>
      </c>
      <c r="C6195">
        <f>VLOOKUP(B6189,[0]!all_data,17)</f>
        <v>0</v>
      </c>
    </row>
    <row r="6196" spans="1:3" x14ac:dyDescent="0.3">
      <c r="A6196" t="s">
        <v>5</v>
      </c>
      <c r="C6196">
        <f>VLOOKUP(B6189,[0]!all_data,18)</f>
        <v>0</v>
      </c>
    </row>
    <row r="6197" spans="1:3" x14ac:dyDescent="0.3">
      <c r="A6197" t="s">
        <v>7</v>
      </c>
      <c r="C6197">
        <f>VLOOKUP(B6189,[0]!all_data,20)</f>
        <v>0</v>
      </c>
    </row>
    <row r="6198" spans="1:3" x14ac:dyDescent="0.3">
      <c r="A6198" t="s">
        <v>73</v>
      </c>
      <c r="C6198">
        <f>VLOOKUP(B6189,[0]!all_data,21)</f>
        <v>0</v>
      </c>
    </row>
    <row r="6199" spans="1:3" x14ac:dyDescent="0.3">
      <c r="A6199" t="s">
        <v>77</v>
      </c>
      <c r="C6199">
        <f>VLOOKUP(B6189,[0]!all_data,41)</f>
        <v>0</v>
      </c>
    </row>
    <row r="6200" spans="1:3" x14ac:dyDescent="0.3">
      <c r="A6200" t="s">
        <v>24</v>
      </c>
      <c r="C6200">
        <f>VLOOKUP(B6189,[0]!all_data,23)</f>
        <v>0</v>
      </c>
    </row>
    <row r="6201" spans="1:3" x14ac:dyDescent="0.3">
      <c r="A6201" t="s">
        <v>25</v>
      </c>
      <c r="C6201">
        <f>VLOOKUP(B6189,[0]!all_data,24)</f>
        <v>0</v>
      </c>
    </row>
    <row r="6202" spans="1:3" x14ac:dyDescent="0.3">
      <c r="A6202" t="s">
        <v>23</v>
      </c>
      <c r="C6202">
        <f>VLOOKUP(B6189,[0]!all_data,25)</f>
        <v>0</v>
      </c>
    </row>
    <row r="6203" spans="1:3" x14ac:dyDescent="0.3">
      <c r="A6203" t="s">
        <v>125</v>
      </c>
      <c r="C6203">
        <f>VLOOKUP(B6189,[0]!all_data,19)</f>
        <v>0</v>
      </c>
    </row>
    <row r="6204" spans="1:3" x14ac:dyDescent="0.3">
      <c r="A6204" t="s">
        <v>108</v>
      </c>
      <c r="C6204">
        <f>VLOOKUP(B6189,[0]!all_data,26)</f>
        <v>0</v>
      </c>
    </row>
    <row r="6205" spans="1:3" x14ac:dyDescent="0.3">
      <c r="A6205" t="s">
        <v>109</v>
      </c>
      <c r="C6205">
        <f>VLOOKUP(B6189,[0]!all_data,27)</f>
        <v>0</v>
      </c>
    </row>
    <row r="6206" spans="1:3" x14ac:dyDescent="0.3">
      <c r="A6206" t="s">
        <v>11</v>
      </c>
      <c r="C6206">
        <f>VLOOKUP(B6189,[0]!all_data,28)</f>
        <v>0</v>
      </c>
    </row>
    <row r="6207" spans="1:3" x14ac:dyDescent="0.3">
      <c r="A6207" t="s">
        <v>54</v>
      </c>
      <c r="C6207">
        <f>VLOOKUP(B6189,[0]!all_data,29)</f>
        <v>0</v>
      </c>
    </row>
    <row r="6208" spans="1:3" x14ac:dyDescent="0.3">
      <c r="A6208" t="s">
        <v>55</v>
      </c>
      <c r="C6208">
        <f>VLOOKUP(B6189,[0]!all_data,30)</f>
        <v>0</v>
      </c>
    </row>
    <row r="6209" spans="1:3" x14ac:dyDescent="0.3">
      <c r="A6209" t="s">
        <v>67</v>
      </c>
      <c r="C6209">
        <f>VLOOKUP(B6189,[0]!all_data,33)</f>
        <v>0</v>
      </c>
    </row>
    <row r="6210" spans="1:3" x14ac:dyDescent="0.3">
      <c r="A6210" t="s">
        <v>16</v>
      </c>
      <c r="C6210">
        <f>VLOOKUP(B6189,[0]!all_data,37)</f>
        <v>0</v>
      </c>
    </row>
    <row r="6211" spans="1:3" x14ac:dyDescent="0.3">
      <c r="A6211" t="s">
        <v>17</v>
      </c>
      <c r="C6211">
        <f>VLOOKUP(B6189,[0]!all_data,38)</f>
        <v>0</v>
      </c>
    </row>
    <row r="6212" spans="1:3" x14ac:dyDescent="0.3">
      <c r="A6212" t="s">
        <v>18</v>
      </c>
      <c r="C6212">
        <f>VLOOKUP(B6189,[0]!all_data,39)</f>
        <v>0</v>
      </c>
    </row>
    <row r="6213" spans="1:3" x14ac:dyDescent="0.3">
      <c r="A6213" t="s">
        <v>21</v>
      </c>
      <c r="B6213">
        <f>B6189+1</f>
        <v>259</v>
      </c>
      <c r="C6213" t="str">
        <f>CONCATENATE(VLOOKUP(B6213,[0]!all_data,2),"_",VLOOKUP(B6213,[0]!all_data,3),"_",VLOOKUP(B6213,[0]!all_data,4))</f>
        <v>0_0_0</v>
      </c>
    </row>
    <row r="6214" spans="1:3" x14ac:dyDescent="0.3">
      <c r="A6214" t="s">
        <v>22</v>
      </c>
    </row>
    <row r="6215" spans="1:3" x14ac:dyDescent="0.3">
      <c r="A6215" t="s">
        <v>0</v>
      </c>
      <c r="C6215">
        <f>VLOOKUP(B6213,[0]!all_data,13)</f>
        <v>7</v>
      </c>
    </row>
    <row r="6216" spans="1:3" x14ac:dyDescent="0.3">
      <c r="A6216" t="s">
        <v>57</v>
      </c>
      <c r="C6216">
        <f>VLOOKUP(B6213,[0]!all_data,14)</f>
        <v>10</v>
      </c>
    </row>
    <row r="6217" spans="1:3" x14ac:dyDescent="0.3">
      <c r="A6217" t="s">
        <v>2</v>
      </c>
      <c r="C6217">
        <f>VLOOKUP(B6213,[0]!all_data,15)</f>
        <v>0</v>
      </c>
    </row>
    <row r="6218" spans="1:3" x14ac:dyDescent="0.3">
      <c r="A6218" t="s">
        <v>3</v>
      </c>
      <c r="C6218">
        <f>VLOOKUP(B6213,[0]!all_data,16)</f>
        <v>0</v>
      </c>
    </row>
    <row r="6219" spans="1:3" x14ac:dyDescent="0.3">
      <c r="A6219" t="s">
        <v>4</v>
      </c>
      <c r="C6219">
        <f>VLOOKUP(B6213,[0]!all_data,17)</f>
        <v>0</v>
      </c>
    </row>
    <row r="6220" spans="1:3" x14ac:dyDescent="0.3">
      <c r="A6220" t="s">
        <v>5</v>
      </c>
      <c r="C6220">
        <f>VLOOKUP(B6213,[0]!all_data,18)</f>
        <v>0</v>
      </c>
    </row>
    <row r="6221" spans="1:3" x14ac:dyDescent="0.3">
      <c r="A6221" t="s">
        <v>7</v>
      </c>
      <c r="C6221">
        <f>VLOOKUP(B6213,[0]!all_data,20)</f>
        <v>0</v>
      </c>
    </row>
    <row r="6222" spans="1:3" x14ac:dyDescent="0.3">
      <c r="A6222" t="s">
        <v>73</v>
      </c>
      <c r="C6222">
        <f>VLOOKUP(B6213,[0]!all_data,21)</f>
        <v>0</v>
      </c>
    </row>
    <row r="6223" spans="1:3" x14ac:dyDescent="0.3">
      <c r="A6223" t="s">
        <v>77</v>
      </c>
      <c r="C6223">
        <f>VLOOKUP(B6213,[0]!all_data,41)</f>
        <v>0</v>
      </c>
    </row>
    <row r="6224" spans="1:3" x14ac:dyDescent="0.3">
      <c r="A6224" t="s">
        <v>24</v>
      </c>
      <c r="C6224">
        <f>VLOOKUP(B6213,[0]!all_data,23)</f>
        <v>0</v>
      </c>
    </row>
    <row r="6225" spans="1:3" x14ac:dyDescent="0.3">
      <c r="A6225" t="s">
        <v>25</v>
      </c>
      <c r="C6225">
        <f>VLOOKUP(B6213,[0]!all_data,24)</f>
        <v>0</v>
      </c>
    </row>
    <row r="6226" spans="1:3" x14ac:dyDescent="0.3">
      <c r="A6226" t="s">
        <v>23</v>
      </c>
      <c r="C6226">
        <f>VLOOKUP(B6213,[0]!all_data,25)</f>
        <v>0</v>
      </c>
    </row>
    <row r="6227" spans="1:3" x14ac:dyDescent="0.3">
      <c r="A6227" t="s">
        <v>125</v>
      </c>
      <c r="C6227">
        <f>VLOOKUP(B6213,[0]!all_data,19)</f>
        <v>0</v>
      </c>
    </row>
    <row r="6228" spans="1:3" x14ac:dyDescent="0.3">
      <c r="A6228" t="s">
        <v>108</v>
      </c>
      <c r="C6228">
        <f>VLOOKUP(B6213,[0]!all_data,26)</f>
        <v>0</v>
      </c>
    </row>
    <row r="6229" spans="1:3" x14ac:dyDescent="0.3">
      <c r="A6229" t="s">
        <v>109</v>
      </c>
      <c r="C6229">
        <f>VLOOKUP(B6213,[0]!all_data,27)</f>
        <v>0</v>
      </c>
    </row>
    <row r="6230" spans="1:3" x14ac:dyDescent="0.3">
      <c r="A6230" t="s">
        <v>11</v>
      </c>
      <c r="C6230">
        <f>VLOOKUP(B6213,[0]!all_data,28)</f>
        <v>0</v>
      </c>
    </row>
    <row r="6231" spans="1:3" x14ac:dyDescent="0.3">
      <c r="A6231" t="s">
        <v>54</v>
      </c>
      <c r="C6231">
        <f>VLOOKUP(B6213,[0]!all_data,29)</f>
        <v>0</v>
      </c>
    </row>
    <row r="6232" spans="1:3" x14ac:dyDescent="0.3">
      <c r="A6232" t="s">
        <v>55</v>
      </c>
      <c r="C6232">
        <f>VLOOKUP(B6213,[0]!all_data,30)</f>
        <v>0</v>
      </c>
    </row>
    <row r="6233" spans="1:3" x14ac:dyDescent="0.3">
      <c r="A6233" t="s">
        <v>67</v>
      </c>
      <c r="C6233">
        <f>VLOOKUP(B6213,[0]!all_data,33)</f>
        <v>0</v>
      </c>
    </row>
    <row r="6234" spans="1:3" x14ac:dyDescent="0.3">
      <c r="A6234" t="s">
        <v>16</v>
      </c>
      <c r="C6234">
        <f>VLOOKUP(B6213,[0]!all_data,37)</f>
        <v>0</v>
      </c>
    </row>
    <row r="6235" spans="1:3" x14ac:dyDescent="0.3">
      <c r="A6235" t="s">
        <v>17</v>
      </c>
      <c r="C6235">
        <f>VLOOKUP(B6213,[0]!all_data,38)</f>
        <v>0</v>
      </c>
    </row>
    <row r="6236" spans="1:3" x14ac:dyDescent="0.3">
      <c r="A6236" t="s">
        <v>18</v>
      </c>
      <c r="C6236">
        <f>VLOOKUP(B6213,[0]!all_data,39)</f>
        <v>0</v>
      </c>
    </row>
    <row r="6237" spans="1:3" x14ac:dyDescent="0.3">
      <c r="A6237" t="s">
        <v>21</v>
      </c>
      <c r="B6237">
        <f>B6213+1</f>
        <v>260</v>
      </c>
      <c r="C6237" t="str">
        <f>CONCATENATE(VLOOKUP(B6237,[0]!all_data,2),"_",VLOOKUP(B6237,[0]!all_data,3),"_",VLOOKUP(B6237,[0]!all_data,4))</f>
        <v>0_0_0</v>
      </c>
    </row>
    <row r="6238" spans="1:3" x14ac:dyDescent="0.3">
      <c r="A6238" t="s">
        <v>22</v>
      </c>
    </row>
    <row r="6239" spans="1:3" x14ac:dyDescent="0.3">
      <c r="A6239" t="s">
        <v>0</v>
      </c>
      <c r="C6239">
        <f>VLOOKUP(B6237,[0]!all_data,13)</f>
        <v>7</v>
      </c>
    </row>
    <row r="6240" spans="1:3" x14ac:dyDescent="0.3">
      <c r="A6240" t="s">
        <v>57</v>
      </c>
      <c r="C6240">
        <f>VLOOKUP(B6237,[0]!all_data,14)</f>
        <v>10</v>
      </c>
    </row>
    <row r="6241" spans="1:3" x14ac:dyDescent="0.3">
      <c r="A6241" t="s">
        <v>2</v>
      </c>
      <c r="C6241">
        <f>VLOOKUP(B6237,[0]!all_data,15)</f>
        <v>0</v>
      </c>
    </row>
    <row r="6242" spans="1:3" x14ac:dyDescent="0.3">
      <c r="A6242" t="s">
        <v>3</v>
      </c>
      <c r="C6242">
        <f>VLOOKUP(B6237,[0]!all_data,16)</f>
        <v>0</v>
      </c>
    </row>
    <row r="6243" spans="1:3" x14ac:dyDescent="0.3">
      <c r="A6243" t="s">
        <v>4</v>
      </c>
      <c r="C6243">
        <f>VLOOKUP(B6237,[0]!all_data,17)</f>
        <v>0</v>
      </c>
    </row>
    <row r="6244" spans="1:3" x14ac:dyDescent="0.3">
      <c r="A6244" t="s">
        <v>5</v>
      </c>
      <c r="C6244">
        <f>VLOOKUP(B6237,[0]!all_data,18)</f>
        <v>0</v>
      </c>
    </row>
    <row r="6245" spans="1:3" x14ac:dyDescent="0.3">
      <c r="A6245" t="s">
        <v>7</v>
      </c>
      <c r="C6245">
        <f>VLOOKUP(B6237,[0]!all_data,20)</f>
        <v>0</v>
      </c>
    </row>
    <row r="6246" spans="1:3" x14ac:dyDescent="0.3">
      <c r="A6246" t="s">
        <v>73</v>
      </c>
      <c r="C6246">
        <f>VLOOKUP(B6237,[0]!all_data,21)</f>
        <v>0</v>
      </c>
    </row>
    <row r="6247" spans="1:3" x14ac:dyDescent="0.3">
      <c r="A6247" t="s">
        <v>77</v>
      </c>
      <c r="C6247">
        <f>VLOOKUP(B6237,[0]!all_data,41)</f>
        <v>0</v>
      </c>
    </row>
    <row r="6248" spans="1:3" x14ac:dyDescent="0.3">
      <c r="A6248" t="s">
        <v>24</v>
      </c>
      <c r="C6248">
        <f>VLOOKUP(B6237,[0]!all_data,23)</f>
        <v>0</v>
      </c>
    </row>
    <row r="6249" spans="1:3" x14ac:dyDescent="0.3">
      <c r="A6249" t="s">
        <v>25</v>
      </c>
      <c r="C6249">
        <f>VLOOKUP(B6237,[0]!all_data,24)</f>
        <v>0</v>
      </c>
    </row>
    <row r="6250" spans="1:3" x14ac:dyDescent="0.3">
      <c r="A6250" t="s">
        <v>23</v>
      </c>
      <c r="C6250">
        <f>VLOOKUP(B6237,[0]!all_data,25)</f>
        <v>0</v>
      </c>
    </row>
    <row r="6251" spans="1:3" x14ac:dyDescent="0.3">
      <c r="A6251" t="s">
        <v>125</v>
      </c>
      <c r="C6251">
        <f>VLOOKUP(B6237,[0]!all_data,19)</f>
        <v>0</v>
      </c>
    </row>
    <row r="6252" spans="1:3" x14ac:dyDescent="0.3">
      <c r="A6252" t="s">
        <v>108</v>
      </c>
      <c r="C6252">
        <f>VLOOKUP(B6237,[0]!all_data,26)</f>
        <v>0</v>
      </c>
    </row>
    <row r="6253" spans="1:3" x14ac:dyDescent="0.3">
      <c r="A6253" t="s">
        <v>109</v>
      </c>
      <c r="C6253">
        <f>VLOOKUP(B6237,[0]!all_data,27)</f>
        <v>0</v>
      </c>
    </row>
    <row r="6254" spans="1:3" x14ac:dyDescent="0.3">
      <c r="A6254" t="s">
        <v>11</v>
      </c>
      <c r="C6254">
        <f>VLOOKUP(B6237,[0]!all_data,28)</f>
        <v>0</v>
      </c>
    </row>
    <row r="6255" spans="1:3" x14ac:dyDescent="0.3">
      <c r="A6255" t="s">
        <v>54</v>
      </c>
      <c r="C6255">
        <f>VLOOKUP(B6237,[0]!all_data,29)</f>
        <v>0</v>
      </c>
    </row>
    <row r="6256" spans="1:3" x14ac:dyDescent="0.3">
      <c r="A6256" t="s">
        <v>55</v>
      </c>
      <c r="C6256">
        <f>VLOOKUP(B6237,[0]!all_data,30)</f>
        <v>0</v>
      </c>
    </row>
    <row r="6257" spans="1:3" x14ac:dyDescent="0.3">
      <c r="A6257" t="s">
        <v>67</v>
      </c>
      <c r="C6257">
        <f>VLOOKUP(B6237,[0]!all_data,33)</f>
        <v>0</v>
      </c>
    </row>
    <row r="6258" spans="1:3" x14ac:dyDescent="0.3">
      <c r="A6258" t="s">
        <v>16</v>
      </c>
      <c r="C6258">
        <f>VLOOKUP(B6237,[0]!all_data,37)</f>
        <v>0</v>
      </c>
    </row>
    <row r="6259" spans="1:3" x14ac:dyDescent="0.3">
      <c r="A6259" t="s">
        <v>17</v>
      </c>
      <c r="C6259">
        <f>VLOOKUP(B6237,[0]!all_data,38)</f>
        <v>0</v>
      </c>
    </row>
    <row r="6260" spans="1:3" x14ac:dyDescent="0.3">
      <c r="A6260" t="s">
        <v>18</v>
      </c>
      <c r="C6260">
        <f>VLOOKUP(B6237,[0]!all_data,39)</f>
        <v>0</v>
      </c>
    </row>
    <row r="6261" spans="1:3" x14ac:dyDescent="0.3">
      <c r="A6261" t="s">
        <v>21</v>
      </c>
      <c r="B6261">
        <f>B6237+1</f>
        <v>261</v>
      </c>
      <c r="C6261" t="str">
        <f>CONCATENATE(VLOOKUP(B6261,[0]!all_data,2),"_",VLOOKUP(B6261,[0]!all_data,3),"_",VLOOKUP(B6261,[0]!all_data,4))</f>
        <v>0_0_0</v>
      </c>
    </row>
    <row r="6262" spans="1:3" x14ac:dyDescent="0.3">
      <c r="A6262" t="s">
        <v>22</v>
      </c>
    </row>
    <row r="6263" spans="1:3" x14ac:dyDescent="0.3">
      <c r="A6263" t="s">
        <v>0</v>
      </c>
      <c r="C6263">
        <f>VLOOKUP(B6261,[0]!all_data,13)</f>
        <v>7</v>
      </c>
    </row>
    <row r="6264" spans="1:3" x14ac:dyDescent="0.3">
      <c r="A6264" t="s">
        <v>57</v>
      </c>
      <c r="C6264">
        <f>VLOOKUP(B6261,[0]!all_data,14)</f>
        <v>10</v>
      </c>
    </row>
    <row r="6265" spans="1:3" x14ac:dyDescent="0.3">
      <c r="A6265" t="s">
        <v>2</v>
      </c>
      <c r="C6265">
        <f>VLOOKUP(B6261,[0]!all_data,15)</f>
        <v>0</v>
      </c>
    </row>
    <row r="6266" spans="1:3" x14ac:dyDescent="0.3">
      <c r="A6266" t="s">
        <v>3</v>
      </c>
      <c r="C6266">
        <f>VLOOKUP(B6261,[0]!all_data,16)</f>
        <v>0</v>
      </c>
    </row>
    <row r="6267" spans="1:3" x14ac:dyDescent="0.3">
      <c r="A6267" t="s">
        <v>4</v>
      </c>
      <c r="C6267">
        <f>VLOOKUP(B6261,[0]!all_data,17)</f>
        <v>0</v>
      </c>
    </row>
    <row r="6268" spans="1:3" x14ac:dyDescent="0.3">
      <c r="A6268" t="s">
        <v>5</v>
      </c>
      <c r="C6268">
        <f>VLOOKUP(B6261,[0]!all_data,18)</f>
        <v>0</v>
      </c>
    </row>
    <row r="6269" spans="1:3" x14ac:dyDescent="0.3">
      <c r="A6269" t="s">
        <v>7</v>
      </c>
      <c r="C6269">
        <f>VLOOKUP(B6261,[0]!all_data,20)</f>
        <v>0</v>
      </c>
    </row>
    <row r="6270" spans="1:3" x14ac:dyDescent="0.3">
      <c r="A6270" t="s">
        <v>73</v>
      </c>
      <c r="C6270">
        <f>VLOOKUP(B6261,[0]!all_data,21)</f>
        <v>0</v>
      </c>
    </row>
    <row r="6271" spans="1:3" x14ac:dyDescent="0.3">
      <c r="A6271" t="s">
        <v>77</v>
      </c>
      <c r="C6271">
        <f>VLOOKUP(B6261,[0]!all_data,41)</f>
        <v>0</v>
      </c>
    </row>
    <row r="6272" spans="1:3" x14ac:dyDescent="0.3">
      <c r="A6272" t="s">
        <v>24</v>
      </c>
      <c r="C6272">
        <f>VLOOKUP(B6261,[0]!all_data,23)</f>
        <v>0</v>
      </c>
    </row>
    <row r="6273" spans="1:3" x14ac:dyDescent="0.3">
      <c r="A6273" t="s">
        <v>25</v>
      </c>
      <c r="C6273">
        <f>VLOOKUP(B6261,[0]!all_data,24)</f>
        <v>0</v>
      </c>
    </row>
    <row r="6274" spans="1:3" x14ac:dyDescent="0.3">
      <c r="A6274" t="s">
        <v>23</v>
      </c>
      <c r="C6274">
        <f>VLOOKUP(B6261,[0]!all_data,25)</f>
        <v>0</v>
      </c>
    </row>
    <row r="6275" spans="1:3" x14ac:dyDescent="0.3">
      <c r="A6275" t="s">
        <v>125</v>
      </c>
      <c r="C6275">
        <f>VLOOKUP(B6261,[0]!all_data,19)</f>
        <v>0</v>
      </c>
    </row>
    <row r="6276" spans="1:3" x14ac:dyDescent="0.3">
      <c r="A6276" t="s">
        <v>108</v>
      </c>
      <c r="C6276">
        <f>VLOOKUP(B6261,[0]!all_data,26)</f>
        <v>0</v>
      </c>
    </row>
    <row r="6277" spans="1:3" x14ac:dyDescent="0.3">
      <c r="A6277" t="s">
        <v>109</v>
      </c>
      <c r="C6277">
        <f>VLOOKUP(B6261,[0]!all_data,27)</f>
        <v>0</v>
      </c>
    </row>
    <row r="6278" spans="1:3" x14ac:dyDescent="0.3">
      <c r="A6278" t="s">
        <v>11</v>
      </c>
      <c r="C6278">
        <f>VLOOKUP(B6261,[0]!all_data,28)</f>
        <v>0</v>
      </c>
    </row>
    <row r="6279" spans="1:3" x14ac:dyDescent="0.3">
      <c r="A6279" t="s">
        <v>54</v>
      </c>
      <c r="C6279">
        <f>VLOOKUP(B6261,[0]!all_data,29)</f>
        <v>0</v>
      </c>
    </row>
    <row r="6280" spans="1:3" x14ac:dyDescent="0.3">
      <c r="A6280" t="s">
        <v>55</v>
      </c>
      <c r="C6280">
        <f>VLOOKUP(B6261,[0]!all_data,30)</f>
        <v>0</v>
      </c>
    </row>
    <row r="6281" spans="1:3" x14ac:dyDescent="0.3">
      <c r="A6281" t="s">
        <v>67</v>
      </c>
      <c r="C6281">
        <f>VLOOKUP(B6261,[0]!all_data,33)</f>
        <v>0</v>
      </c>
    </row>
    <row r="6282" spans="1:3" x14ac:dyDescent="0.3">
      <c r="A6282" t="s">
        <v>16</v>
      </c>
      <c r="C6282">
        <f>VLOOKUP(B6261,[0]!all_data,37)</f>
        <v>0</v>
      </c>
    </row>
    <row r="6283" spans="1:3" x14ac:dyDescent="0.3">
      <c r="A6283" t="s">
        <v>17</v>
      </c>
      <c r="C6283">
        <f>VLOOKUP(B6261,[0]!all_data,38)</f>
        <v>0</v>
      </c>
    </row>
    <row r="6284" spans="1:3" x14ac:dyDescent="0.3">
      <c r="A6284" t="s">
        <v>18</v>
      </c>
      <c r="C6284">
        <f>VLOOKUP(B6261,[0]!all_data,39)</f>
        <v>0</v>
      </c>
    </row>
    <row r="6285" spans="1:3" x14ac:dyDescent="0.3">
      <c r="A6285" t="s">
        <v>21</v>
      </c>
      <c r="B6285">
        <f>B6261+1</f>
        <v>262</v>
      </c>
      <c r="C6285" t="str">
        <f>CONCATENATE(VLOOKUP(B6285,[0]!all_data,2),"_",VLOOKUP(B6285,[0]!all_data,3),"_",VLOOKUP(B6285,[0]!all_data,4))</f>
        <v>0_0_0</v>
      </c>
    </row>
    <row r="6286" spans="1:3" x14ac:dyDescent="0.3">
      <c r="A6286" t="s">
        <v>22</v>
      </c>
    </row>
    <row r="6287" spans="1:3" x14ac:dyDescent="0.3">
      <c r="A6287" t="s">
        <v>0</v>
      </c>
      <c r="C6287">
        <f>VLOOKUP(B6285,[0]!all_data,13)</f>
        <v>7</v>
      </c>
    </row>
    <row r="6288" spans="1:3" x14ac:dyDescent="0.3">
      <c r="A6288" t="s">
        <v>57</v>
      </c>
      <c r="C6288">
        <f>VLOOKUP(B6285,[0]!all_data,14)</f>
        <v>10</v>
      </c>
    </row>
    <row r="6289" spans="1:3" x14ac:dyDescent="0.3">
      <c r="A6289" t="s">
        <v>2</v>
      </c>
      <c r="C6289">
        <f>VLOOKUP(B6285,[0]!all_data,15)</f>
        <v>0</v>
      </c>
    </row>
    <row r="6290" spans="1:3" x14ac:dyDescent="0.3">
      <c r="A6290" t="s">
        <v>3</v>
      </c>
      <c r="C6290">
        <f>VLOOKUP(B6285,[0]!all_data,16)</f>
        <v>0</v>
      </c>
    </row>
    <row r="6291" spans="1:3" x14ac:dyDescent="0.3">
      <c r="A6291" t="s">
        <v>4</v>
      </c>
      <c r="C6291">
        <f>VLOOKUP(B6285,[0]!all_data,17)</f>
        <v>0</v>
      </c>
    </row>
    <row r="6292" spans="1:3" x14ac:dyDescent="0.3">
      <c r="A6292" t="s">
        <v>5</v>
      </c>
      <c r="C6292">
        <f>VLOOKUP(B6285,[0]!all_data,18)</f>
        <v>0</v>
      </c>
    </row>
    <row r="6293" spans="1:3" x14ac:dyDescent="0.3">
      <c r="A6293" t="s">
        <v>7</v>
      </c>
      <c r="C6293">
        <f>VLOOKUP(B6285,[0]!all_data,20)</f>
        <v>0</v>
      </c>
    </row>
    <row r="6294" spans="1:3" x14ac:dyDescent="0.3">
      <c r="A6294" t="s">
        <v>73</v>
      </c>
      <c r="C6294">
        <f>VLOOKUP(B6285,[0]!all_data,21)</f>
        <v>0</v>
      </c>
    </row>
    <row r="6295" spans="1:3" x14ac:dyDescent="0.3">
      <c r="A6295" t="s">
        <v>77</v>
      </c>
      <c r="C6295">
        <f>VLOOKUP(B6285,[0]!all_data,41)</f>
        <v>0</v>
      </c>
    </row>
    <row r="6296" spans="1:3" x14ac:dyDescent="0.3">
      <c r="A6296" t="s">
        <v>24</v>
      </c>
      <c r="C6296">
        <f>VLOOKUP(B6285,[0]!all_data,23)</f>
        <v>0</v>
      </c>
    </row>
    <row r="6297" spans="1:3" x14ac:dyDescent="0.3">
      <c r="A6297" t="s">
        <v>25</v>
      </c>
      <c r="C6297">
        <f>VLOOKUP(B6285,[0]!all_data,24)</f>
        <v>0</v>
      </c>
    </row>
    <row r="6298" spans="1:3" x14ac:dyDescent="0.3">
      <c r="A6298" t="s">
        <v>23</v>
      </c>
      <c r="C6298">
        <f>VLOOKUP(B6285,[0]!all_data,25)</f>
        <v>0</v>
      </c>
    </row>
    <row r="6299" spans="1:3" x14ac:dyDescent="0.3">
      <c r="A6299" t="s">
        <v>125</v>
      </c>
      <c r="C6299">
        <f>VLOOKUP(B6285,[0]!all_data,19)</f>
        <v>0</v>
      </c>
    </row>
    <row r="6300" spans="1:3" x14ac:dyDescent="0.3">
      <c r="A6300" t="s">
        <v>108</v>
      </c>
      <c r="C6300">
        <f>VLOOKUP(B6285,[0]!all_data,26)</f>
        <v>0</v>
      </c>
    </row>
    <row r="6301" spans="1:3" x14ac:dyDescent="0.3">
      <c r="A6301" t="s">
        <v>109</v>
      </c>
      <c r="C6301">
        <f>VLOOKUP(B6285,[0]!all_data,27)</f>
        <v>0</v>
      </c>
    </row>
    <row r="6302" spans="1:3" x14ac:dyDescent="0.3">
      <c r="A6302" t="s">
        <v>11</v>
      </c>
      <c r="C6302">
        <f>VLOOKUP(B6285,[0]!all_data,28)</f>
        <v>0</v>
      </c>
    </row>
    <row r="6303" spans="1:3" x14ac:dyDescent="0.3">
      <c r="A6303" t="s">
        <v>54</v>
      </c>
      <c r="C6303">
        <f>VLOOKUP(B6285,[0]!all_data,29)</f>
        <v>0</v>
      </c>
    </row>
    <row r="6304" spans="1:3" x14ac:dyDescent="0.3">
      <c r="A6304" t="s">
        <v>55</v>
      </c>
      <c r="C6304">
        <f>VLOOKUP(B6285,[0]!all_data,30)</f>
        <v>0</v>
      </c>
    </row>
    <row r="6305" spans="1:3" x14ac:dyDescent="0.3">
      <c r="A6305" t="s">
        <v>67</v>
      </c>
      <c r="C6305">
        <f>VLOOKUP(B6285,[0]!all_data,33)</f>
        <v>0</v>
      </c>
    </row>
    <row r="6306" spans="1:3" x14ac:dyDescent="0.3">
      <c r="A6306" t="s">
        <v>16</v>
      </c>
      <c r="C6306">
        <f>VLOOKUP(B6285,[0]!all_data,37)</f>
        <v>0</v>
      </c>
    </row>
    <row r="6307" spans="1:3" x14ac:dyDescent="0.3">
      <c r="A6307" t="s">
        <v>17</v>
      </c>
      <c r="C6307">
        <f>VLOOKUP(B6285,[0]!all_data,38)</f>
        <v>0</v>
      </c>
    </row>
    <row r="6308" spans="1:3" x14ac:dyDescent="0.3">
      <c r="A6308" t="s">
        <v>18</v>
      </c>
      <c r="C6308">
        <f>VLOOKUP(B6285,[0]!all_data,39)</f>
        <v>0</v>
      </c>
    </row>
    <row r="6309" spans="1:3" x14ac:dyDescent="0.3">
      <c r="A6309" t="s">
        <v>21</v>
      </c>
      <c r="B6309">
        <f>B6285+1</f>
        <v>263</v>
      </c>
      <c r="C6309" t="str">
        <f>CONCATENATE(VLOOKUP(B6309,[0]!all_data,2),"_",VLOOKUP(B6309,[0]!all_data,3),"_",VLOOKUP(B6309,[0]!all_data,4))</f>
        <v>0_0_0</v>
      </c>
    </row>
    <row r="6310" spans="1:3" x14ac:dyDescent="0.3">
      <c r="A6310" t="s">
        <v>22</v>
      </c>
    </row>
    <row r="6311" spans="1:3" x14ac:dyDescent="0.3">
      <c r="A6311" t="s">
        <v>0</v>
      </c>
      <c r="C6311">
        <f>VLOOKUP(B6309,[0]!all_data,13)</f>
        <v>7</v>
      </c>
    </row>
    <row r="6312" spans="1:3" x14ac:dyDescent="0.3">
      <c r="A6312" t="s">
        <v>57</v>
      </c>
      <c r="C6312">
        <f>VLOOKUP(B6309,[0]!all_data,14)</f>
        <v>10</v>
      </c>
    </row>
    <row r="6313" spans="1:3" x14ac:dyDescent="0.3">
      <c r="A6313" t="s">
        <v>2</v>
      </c>
      <c r="C6313">
        <f>VLOOKUP(B6309,[0]!all_data,15)</f>
        <v>0</v>
      </c>
    </row>
    <row r="6314" spans="1:3" x14ac:dyDescent="0.3">
      <c r="A6314" t="s">
        <v>3</v>
      </c>
      <c r="C6314">
        <f>VLOOKUP(B6309,[0]!all_data,16)</f>
        <v>0</v>
      </c>
    </row>
    <row r="6315" spans="1:3" x14ac:dyDescent="0.3">
      <c r="A6315" t="s">
        <v>4</v>
      </c>
      <c r="C6315">
        <f>VLOOKUP(B6309,[0]!all_data,17)</f>
        <v>0</v>
      </c>
    </row>
    <row r="6316" spans="1:3" x14ac:dyDescent="0.3">
      <c r="A6316" t="s">
        <v>5</v>
      </c>
      <c r="C6316">
        <f>VLOOKUP(B6309,[0]!all_data,18)</f>
        <v>0</v>
      </c>
    </row>
    <row r="6317" spans="1:3" x14ac:dyDescent="0.3">
      <c r="A6317" t="s">
        <v>7</v>
      </c>
      <c r="C6317">
        <f>VLOOKUP(B6309,[0]!all_data,20)</f>
        <v>0</v>
      </c>
    </row>
    <row r="6318" spans="1:3" x14ac:dyDescent="0.3">
      <c r="A6318" t="s">
        <v>73</v>
      </c>
      <c r="C6318">
        <f>VLOOKUP(B6309,[0]!all_data,21)</f>
        <v>0</v>
      </c>
    </row>
    <row r="6319" spans="1:3" x14ac:dyDescent="0.3">
      <c r="A6319" t="s">
        <v>77</v>
      </c>
      <c r="C6319">
        <f>VLOOKUP(B6309,[0]!all_data,41)</f>
        <v>0</v>
      </c>
    </row>
    <row r="6320" spans="1:3" x14ac:dyDescent="0.3">
      <c r="A6320" t="s">
        <v>24</v>
      </c>
      <c r="C6320">
        <f>VLOOKUP(B6309,[0]!all_data,23)</f>
        <v>0</v>
      </c>
    </row>
    <row r="6321" spans="1:3" x14ac:dyDescent="0.3">
      <c r="A6321" t="s">
        <v>25</v>
      </c>
      <c r="C6321">
        <f>VLOOKUP(B6309,[0]!all_data,24)</f>
        <v>0</v>
      </c>
    </row>
    <row r="6322" spans="1:3" x14ac:dyDescent="0.3">
      <c r="A6322" t="s">
        <v>23</v>
      </c>
      <c r="C6322">
        <f>VLOOKUP(B6309,[0]!all_data,25)</f>
        <v>0</v>
      </c>
    </row>
    <row r="6323" spans="1:3" x14ac:dyDescent="0.3">
      <c r="A6323" t="s">
        <v>125</v>
      </c>
      <c r="C6323">
        <f>VLOOKUP(B6309,[0]!all_data,19)</f>
        <v>0</v>
      </c>
    </row>
    <row r="6324" spans="1:3" x14ac:dyDescent="0.3">
      <c r="A6324" t="s">
        <v>108</v>
      </c>
      <c r="C6324">
        <f>VLOOKUP(B6309,[0]!all_data,26)</f>
        <v>0</v>
      </c>
    </row>
    <row r="6325" spans="1:3" x14ac:dyDescent="0.3">
      <c r="A6325" t="s">
        <v>109</v>
      </c>
      <c r="C6325">
        <f>VLOOKUP(B6309,[0]!all_data,27)</f>
        <v>0</v>
      </c>
    </row>
    <row r="6326" spans="1:3" x14ac:dyDescent="0.3">
      <c r="A6326" t="s">
        <v>11</v>
      </c>
      <c r="C6326">
        <f>VLOOKUP(B6309,[0]!all_data,28)</f>
        <v>0</v>
      </c>
    </row>
    <row r="6327" spans="1:3" x14ac:dyDescent="0.3">
      <c r="A6327" t="s">
        <v>54</v>
      </c>
      <c r="C6327">
        <f>VLOOKUP(B6309,[0]!all_data,29)</f>
        <v>0</v>
      </c>
    </row>
    <row r="6328" spans="1:3" x14ac:dyDescent="0.3">
      <c r="A6328" t="s">
        <v>55</v>
      </c>
      <c r="C6328">
        <f>VLOOKUP(B6309,[0]!all_data,30)</f>
        <v>0</v>
      </c>
    </row>
    <row r="6329" spans="1:3" x14ac:dyDescent="0.3">
      <c r="A6329" t="s">
        <v>67</v>
      </c>
      <c r="C6329">
        <f>VLOOKUP(B6309,[0]!all_data,33)</f>
        <v>0</v>
      </c>
    </row>
    <row r="6330" spans="1:3" x14ac:dyDescent="0.3">
      <c r="A6330" t="s">
        <v>16</v>
      </c>
      <c r="C6330">
        <f>VLOOKUP(B6309,[0]!all_data,37)</f>
        <v>0</v>
      </c>
    </row>
    <row r="6331" spans="1:3" x14ac:dyDescent="0.3">
      <c r="A6331" t="s">
        <v>17</v>
      </c>
      <c r="C6331">
        <f>VLOOKUP(B6309,[0]!all_data,38)</f>
        <v>0</v>
      </c>
    </row>
    <row r="6332" spans="1:3" x14ac:dyDescent="0.3">
      <c r="A6332" t="s">
        <v>18</v>
      </c>
      <c r="C6332">
        <f>VLOOKUP(B6309,[0]!all_data,39)</f>
        <v>0</v>
      </c>
    </row>
    <row r="6333" spans="1:3" x14ac:dyDescent="0.3">
      <c r="A6333" t="s">
        <v>21</v>
      </c>
      <c r="B6333">
        <f>B6309+1</f>
        <v>264</v>
      </c>
      <c r="C6333" t="str">
        <f>CONCATENATE(VLOOKUP(B6333,[0]!all_data,2),"_",VLOOKUP(B6333,[0]!all_data,3),"_",VLOOKUP(B6333,[0]!all_data,4))</f>
        <v>0_0_0</v>
      </c>
    </row>
    <row r="6334" spans="1:3" x14ac:dyDescent="0.3">
      <c r="A6334" t="s">
        <v>22</v>
      </c>
    </row>
    <row r="6335" spans="1:3" x14ac:dyDescent="0.3">
      <c r="A6335" t="s">
        <v>0</v>
      </c>
      <c r="C6335">
        <f>VLOOKUP(B6333,[0]!all_data,13)</f>
        <v>7</v>
      </c>
    </row>
    <row r="6336" spans="1:3" x14ac:dyDescent="0.3">
      <c r="A6336" t="s">
        <v>57</v>
      </c>
      <c r="C6336">
        <f>VLOOKUP(B6333,[0]!all_data,14)</f>
        <v>10</v>
      </c>
    </row>
    <row r="6337" spans="1:3" x14ac:dyDescent="0.3">
      <c r="A6337" t="s">
        <v>2</v>
      </c>
      <c r="C6337">
        <f>VLOOKUP(B6333,[0]!all_data,15)</f>
        <v>0</v>
      </c>
    </row>
    <row r="6338" spans="1:3" x14ac:dyDescent="0.3">
      <c r="A6338" t="s">
        <v>3</v>
      </c>
      <c r="C6338">
        <f>VLOOKUP(B6333,[0]!all_data,16)</f>
        <v>0</v>
      </c>
    </row>
    <row r="6339" spans="1:3" x14ac:dyDescent="0.3">
      <c r="A6339" t="s">
        <v>4</v>
      </c>
      <c r="C6339">
        <f>VLOOKUP(B6333,[0]!all_data,17)</f>
        <v>0</v>
      </c>
    </row>
    <row r="6340" spans="1:3" x14ac:dyDescent="0.3">
      <c r="A6340" t="s">
        <v>5</v>
      </c>
      <c r="C6340">
        <f>VLOOKUP(B6333,[0]!all_data,18)</f>
        <v>0</v>
      </c>
    </row>
    <row r="6341" spans="1:3" x14ac:dyDescent="0.3">
      <c r="A6341" t="s">
        <v>7</v>
      </c>
      <c r="C6341">
        <f>VLOOKUP(B6333,[0]!all_data,20)</f>
        <v>0</v>
      </c>
    </row>
    <row r="6342" spans="1:3" x14ac:dyDescent="0.3">
      <c r="A6342" t="s">
        <v>73</v>
      </c>
      <c r="C6342">
        <f>VLOOKUP(B6333,[0]!all_data,21)</f>
        <v>0</v>
      </c>
    </row>
    <row r="6343" spans="1:3" x14ac:dyDescent="0.3">
      <c r="A6343" t="s">
        <v>77</v>
      </c>
      <c r="C6343">
        <f>VLOOKUP(B6333,[0]!all_data,41)</f>
        <v>0</v>
      </c>
    </row>
    <row r="6344" spans="1:3" x14ac:dyDescent="0.3">
      <c r="A6344" t="s">
        <v>24</v>
      </c>
      <c r="C6344">
        <f>VLOOKUP(B6333,[0]!all_data,23)</f>
        <v>0</v>
      </c>
    </row>
    <row r="6345" spans="1:3" x14ac:dyDescent="0.3">
      <c r="A6345" t="s">
        <v>25</v>
      </c>
      <c r="C6345">
        <f>VLOOKUP(B6333,[0]!all_data,24)</f>
        <v>0</v>
      </c>
    </row>
    <row r="6346" spans="1:3" x14ac:dyDescent="0.3">
      <c r="A6346" t="s">
        <v>23</v>
      </c>
      <c r="C6346">
        <f>VLOOKUP(B6333,[0]!all_data,25)</f>
        <v>0</v>
      </c>
    </row>
    <row r="6347" spans="1:3" x14ac:dyDescent="0.3">
      <c r="A6347" t="s">
        <v>125</v>
      </c>
      <c r="C6347">
        <f>VLOOKUP(B6333,[0]!all_data,19)</f>
        <v>0</v>
      </c>
    </row>
    <row r="6348" spans="1:3" x14ac:dyDescent="0.3">
      <c r="A6348" t="s">
        <v>108</v>
      </c>
      <c r="C6348">
        <f>VLOOKUP(B6333,[0]!all_data,26)</f>
        <v>0</v>
      </c>
    </row>
    <row r="6349" spans="1:3" x14ac:dyDescent="0.3">
      <c r="A6349" t="s">
        <v>109</v>
      </c>
      <c r="C6349">
        <f>VLOOKUP(B6333,[0]!all_data,27)</f>
        <v>0</v>
      </c>
    </row>
    <row r="6350" spans="1:3" x14ac:dyDescent="0.3">
      <c r="A6350" t="s">
        <v>11</v>
      </c>
      <c r="C6350">
        <f>VLOOKUP(B6333,[0]!all_data,28)</f>
        <v>0</v>
      </c>
    </row>
    <row r="6351" spans="1:3" x14ac:dyDescent="0.3">
      <c r="A6351" t="s">
        <v>54</v>
      </c>
      <c r="C6351">
        <f>VLOOKUP(B6333,[0]!all_data,29)</f>
        <v>0</v>
      </c>
    </row>
    <row r="6352" spans="1:3" x14ac:dyDescent="0.3">
      <c r="A6352" t="s">
        <v>55</v>
      </c>
      <c r="C6352">
        <f>VLOOKUP(B6333,[0]!all_data,30)</f>
        <v>0</v>
      </c>
    </row>
    <row r="6353" spans="1:3" x14ac:dyDescent="0.3">
      <c r="A6353" t="s">
        <v>67</v>
      </c>
      <c r="C6353">
        <f>VLOOKUP(B6333,[0]!all_data,33)</f>
        <v>0</v>
      </c>
    </row>
    <row r="6354" spans="1:3" x14ac:dyDescent="0.3">
      <c r="A6354" t="s">
        <v>16</v>
      </c>
      <c r="C6354">
        <f>VLOOKUP(B6333,[0]!all_data,37)</f>
        <v>0</v>
      </c>
    </row>
    <row r="6355" spans="1:3" x14ac:dyDescent="0.3">
      <c r="A6355" t="s">
        <v>17</v>
      </c>
      <c r="C6355">
        <f>VLOOKUP(B6333,[0]!all_data,38)</f>
        <v>0</v>
      </c>
    </row>
    <row r="6356" spans="1:3" x14ac:dyDescent="0.3">
      <c r="A6356" t="s">
        <v>18</v>
      </c>
      <c r="C6356">
        <f>VLOOKUP(B6333,[0]!all_data,39)</f>
        <v>0</v>
      </c>
    </row>
    <row r="6357" spans="1:3" x14ac:dyDescent="0.3">
      <c r="A6357" t="s">
        <v>21</v>
      </c>
      <c r="B6357">
        <f>B6333+1</f>
        <v>265</v>
      </c>
      <c r="C6357" t="str">
        <f>CONCATENATE(VLOOKUP(B6357,[0]!all_data,2),"_",VLOOKUP(B6357,[0]!all_data,3),"_",VLOOKUP(B6357,[0]!all_data,4))</f>
        <v>0_0_0</v>
      </c>
    </row>
    <row r="6358" spans="1:3" x14ac:dyDescent="0.3">
      <c r="A6358" t="s">
        <v>22</v>
      </c>
    </row>
    <row r="6359" spans="1:3" x14ac:dyDescent="0.3">
      <c r="A6359" t="s">
        <v>0</v>
      </c>
      <c r="C6359">
        <f>VLOOKUP(B6357,[0]!all_data,13)</f>
        <v>7</v>
      </c>
    </row>
    <row r="6360" spans="1:3" x14ac:dyDescent="0.3">
      <c r="A6360" t="s">
        <v>57</v>
      </c>
      <c r="C6360">
        <f>VLOOKUP(B6357,[0]!all_data,14)</f>
        <v>10</v>
      </c>
    </row>
    <row r="6361" spans="1:3" x14ac:dyDescent="0.3">
      <c r="A6361" t="s">
        <v>2</v>
      </c>
      <c r="C6361">
        <f>VLOOKUP(B6357,[0]!all_data,15)</f>
        <v>0</v>
      </c>
    </row>
    <row r="6362" spans="1:3" x14ac:dyDescent="0.3">
      <c r="A6362" t="s">
        <v>3</v>
      </c>
      <c r="C6362">
        <f>VLOOKUP(B6357,[0]!all_data,16)</f>
        <v>0</v>
      </c>
    </row>
    <row r="6363" spans="1:3" x14ac:dyDescent="0.3">
      <c r="A6363" t="s">
        <v>4</v>
      </c>
      <c r="C6363">
        <f>VLOOKUP(B6357,[0]!all_data,17)</f>
        <v>0</v>
      </c>
    </row>
    <row r="6364" spans="1:3" x14ac:dyDescent="0.3">
      <c r="A6364" t="s">
        <v>5</v>
      </c>
      <c r="C6364">
        <f>VLOOKUP(B6357,[0]!all_data,18)</f>
        <v>0</v>
      </c>
    </row>
    <row r="6365" spans="1:3" x14ac:dyDescent="0.3">
      <c r="A6365" t="s">
        <v>7</v>
      </c>
      <c r="C6365">
        <f>VLOOKUP(B6357,[0]!all_data,20)</f>
        <v>0</v>
      </c>
    </row>
    <row r="6366" spans="1:3" x14ac:dyDescent="0.3">
      <c r="A6366" t="s">
        <v>73</v>
      </c>
      <c r="C6366">
        <f>VLOOKUP(B6357,[0]!all_data,21)</f>
        <v>0</v>
      </c>
    </row>
    <row r="6367" spans="1:3" x14ac:dyDescent="0.3">
      <c r="A6367" t="s">
        <v>77</v>
      </c>
      <c r="C6367">
        <f>VLOOKUP(B6357,[0]!all_data,41)</f>
        <v>0</v>
      </c>
    </row>
    <row r="6368" spans="1:3" x14ac:dyDescent="0.3">
      <c r="A6368" t="s">
        <v>24</v>
      </c>
      <c r="C6368">
        <f>VLOOKUP(B6357,[0]!all_data,23)</f>
        <v>0</v>
      </c>
    </row>
    <row r="6369" spans="1:3" x14ac:dyDescent="0.3">
      <c r="A6369" t="s">
        <v>25</v>
      </c>
      <c r="C6369">
        <f>VLOOKUP(B6357,[0]!all_data,24)</f>
        <v>0</v>
      </c>
    </row>
    <row r="6370" spans="1:3" x14ac:dyDescent="0.3">
      <c r="A6370" t="s">
        <v>23</v>
      </c>
      <c r="C6370">
        <f>VLOOKUP(B6357,[0]!all_data,25)</f>
        <v>0</v>
      </c>
    </row>
    <row r="6371" spans="1:3" x14ac:dyDescent="0.3">
      <c r="A6371" t="s">
        <v>125</v>
      </c>
      <c r="C6371">
        <f>VLOOKUP(B6357,[0]!all_data,19)</f>
        <v>0</v>
      </c>
    </row>
    <row r="6372" spans="1:3" x14ac:dyDescent="0.3">
      <c r="A6372" t="s">
        <v>108</v>
      </c>
      <c r="C6372">
        <f>VLOOKUP(B6357,[0]!all_data,26)</f>
        <v>0</v>
      </c>
    </row>
    <row r="6373" spans="1:3" x14ac:dyDescent="0.3">
      <c r="A6373" t="s">
        <v>109</v>
      </c>
      <c r="C6373">
        <f>VLOOKUP(B6357,[0]!all_data,27)</f>
        <v>0</v>
      </c>
    </row>
    <row r="6374" spans="1:3" x14ac:dyDescent="0.3">
      <c r="A6374" t="s">
        <v>11</v>
      </c>
      <c r="C6374">
        <f>VLOOKUP(B6357,[0]!all_data,28)</f>
        <v>0</v>
      </c>
    </row>
    <row r="6375" spans="1:3" x14ac:dyDescent="0.3">
      <c r="A6375" t="s">
        <v>54</v>
      </c>
      <c r="C6375">
        <f>VLOOKUP(B6357,[0]!all_data,29)</f>
        <v>0</v>
      </c>
    </row>
    <row r="6376" spans="1:3" x14ac:dyDescent="0.3">
      <c r="A6376" t="s">
        <v>55</v>
      </c>
      <c r="C6376">
        <f>VLOOKUP(B6357,[0]!all_data,30)</f>
        <v>0</v>
      </c>
    </row>
    <row r="6377" spans="1:3" x14ac:dyDescent="0.3">
      <c r="A6377" t="s">
        <v>67</v>
      </c>
      <c r="C6377">
        <f>VLOOKUP(B6357,[0]!all_data,33)</f>
        <v>0</v>
      </c>
    </row>
    <row r="6378" spans="1:3" x14ac:dyDescent="0.3">
      <c r="A6378" t="s">
        <v>16</v>
      </c>
      <c r="C6378">
        <f>VLOOKUP(B6357,[0]!all_data,37)</f>
        <v>0</v>
      </c>
    </row>
    <row r="6379" spans="1:3" x14ac:dyDescent="0.3">
      <c r="A6379" t="s">
        <v>17</v>
      </c>
      <c r="C6379">
        <f>VLOOKUP(B6357,[0]!all_data,38)</f>
        <v>0</v>
      </c>
    </row>
    <row r="6380" spans="1:3" x14ac:dyDescent="0.3">
      <c r="A6380" t="s">
        <v>18</v>
      </c>
      <c r="C6380">
        <f>VLOOKUP(B6357,[0]!all_data,39)</f>
        <v>0</v>
      </c>
    </row>
    <row r="6381" spans="1:3" x14ac:dyDescent="0.3">
      <c r="A6381" t="s">
        <v>21</v>
      </c>
      <c r="B6381">
        <f>B6357+1</f>
        <v>266</v>
      </c>
      <c r="C6381" t="str">
        <f>CONCATENATE(VLOOKUP(B6381,[0]!all_data,2),"_",VLOOKUP(B6381,[0]!all_data,3),"_",VLOOKUP(B6381,[0]!all_data,4))</f>
        <v>0_0_0</v>
      </c>
    </row>
    <row r="6382" spans="1:3" x14ac:dyDescent="0.3">
      <c r="A6382" t="s">
        <v>22</v>
      </c>
    </row>
    <row r="6383" spans="1:3" x14ac:dyDescent="0.3">
      <c r="A6383" t="s">
        <v>0</v>
      </c>
      <c r="C6383">
        <f>VLOOKUP(B6381,[0]!all_data,13)</f>
        <v>7</v>
      </c>
    </row>
    <row r="6384" spans="1:3" x14ac:dyDescent="0.3">
      <c r="A6384" t="s">
        <v>57</v>
      </c>
      <c r="C6384">
        <f>VLOOKUP(B6381,[0]!all_data,14)</f>
        <v>10</v>
      </c>
    </row>
    <row r="6385" spans="1:3" x14ac:dyDescent="0.3">
      <c r="A6385" t="s">
        <v>2</v>
      </c>
      <c r="C6385">
        <f>VLOOKUP(B6381,[0]!all_data,15)</f>
        <v>0</v>
      </c>
    </row>
    <row r="6386" spans="1:3" x14ac:dyDescent="0.3">
      <c r="A6386" t="s">
        <v>3</v>
      </c>
      <c r="C6386">
        <f>VLOOKUP(B6381,[0]!all_data,16)</f>
        <v>0</v>
      </c>
    </row>
    <row r="6387" spans="1:3" x14ac:dyDescent="0.3">
      <c r="A6387" t="s">
        <v>4</v>
      </c>
      <c r="C6387">
        <f>VLOOKUP(B6381,[0]!all_data,17)</f>
        <v>0</v>
      </c>
    </row>
    <row r="6388" spans="1:3" x14ac:dyDescent="0.3">
      <c r="A6388" t="s">
        <v>5</v>
      </c>
      <c r="C6388">
        <f>VLOOKUP(B6381,[0]!all_data,18)</f>
        <v>0</v>
      </c>
    </row>
    <row r="6389" spans="1:3" x14ac:dyDescent="0.3">
      <c r="A6389" t="s">
        <v>7</v>
      </c>
      <c r="C6389">
        <f>VLOOKUP(B6381,[0]!all_data,20)</f>
        <v>0</v>
      </c>
    </row>
    <row r="6390" spans="1:3" x14ac:dyDescent="0.3">
      <c r="A6390" t="s">
        <v>73</v>
      </c>
      <c r="C6390">
        <f>VLOOKUP(B6381,[0]!all_data,21)</f>
        <v>0</v>
      </c>
    </row>
    <row r="6391" spans="1:3" x14ac:dyDescent="0.3">
      <c r="A6391" t="s">
        <v>77</v>
      </c>
      <c r="C6391">
        <f>VLOOKUP(B6381,[0]!all_data,41)</f>
        <v>0</v>
      </c>
    </row>
    <row r="6392" spans="1:3" x14ac:dyDescent="0.3">
      <c r="A6392" t="s">
        <v>24</v>
      </c>
      <c r="C6392">
        <f>VLOOKUP(B6381,[0]!all_data,23)</f>
        <v>0</v>
      </c>
    </row>
    <row r="6393" spans="1:3" x14ac:dyDescent="0.3">
      <c r="A6393" t="s">
        <v>25</v>
      </c>
      <c r="C6393">
        <f>VLOOKUP(B6381,[0]!all_data,24)</f>
        <v>0</v>
      </c>
    </row>
    <row r="6394" spans="1:3" x14ac:dyDescent="0.3">
      <c r="A6394" t="s">
        <v>23</v>
      </c>
      <c r="C6394">
        <f>VLOOKUP(B6381,[0]!all_data,25)</f>
        <v>0</v>
      </c>
    </row>
    <row r="6395" spans="1:3" x14ac:dyDescent="0.3">
      <c r="A6395" t="s">
        <v>125</v>
      </c>
      <c r="C6395">
        <f>VLOOKUP(B6381,[0]!all_data,19)</f>
        <v>0</v>
      </c>
    </row>
    <row r="6396" spans="1:3" x14ac:dyDescent="0.3">
      <c r="A6396" t="s">
        <v>108</v>
      </c>
      <c r="C6396">
        <f>VLOOKUP(B6381,[0]!all_data,26)</f>
        <v>0</v>
      </c>
    </row>
    <row r="6397" spans="1:3" x14ac:dyDescent="0.3">
      <c r="A6397" t="s">
        <v>109</v>
      </c>
      <c r="C6397">
        <f>VLOOKUP(B6381,[0]!all_data,27)</f>
        <v>0</v>
      </c>
    </row>
    <row r="6398" spans="1:3" x14ac:dyDescent="0.3">
      <c r="A6398" t="s">
        <v>11</v>
      </c>
      <c r="C6398">
        <f>VLOOKUP(B6381,[0]!all_data,28)</f>
        <v>0</v>
      </c>
    </row>
    <row r="6399" spans="1:3" x14ac:dyDescent="0.3">
      <c r="A6399" t="s">
        <v>54</v>
      </c>
      <c r="C6399">
        <f>VLOOKUP(B6381,[0]!all_data,29)</f>
        <v>0</v>
      </c>
    </row>
    <row r="6400" spans="1:3" x14ac:dyDescent="0.3">
      <c r="A6400" t="s">
        <v>55</v>
      </c>
      <c r="C6400">
        <f>VLOOKUP(B6381,[0]!all_data,30)</f>
        <v>0</v>
      </c>
    </row>
    <row r="6401" spans="1:3" x14ac:dyDescent="0.3">
      <c r="A6401" t="s">
        <v>67</v>
      </c>
      <c r="C6401">
        <f>VLOOKUP(B6381,[0]!all_data,33)</f>
        <v>0</v>
      </c>
    </row>
    <row r="6402" spans="1:3" x14ac:dyDescent="0.3">
      <c r="A6402" t="s">
        <v>16</v>
      </c>
      <c r="C6402">
        <f>VLOOKUP(B6381,[0]!all_data,37)</f>
        <v>0</v>
      </c>
    </row>
    <row r="6403" spans="1:3" x14ac:dyDescent="0.3">
      <c r="A6403" t="s">
        <v>17</v>
      </c>
      <c r="C6403">
        <f>VLOOKUP(B6381,[0]!all_data,38)</f>
        <v>0</v>
      </c>
    </row>
    <row r="6404" spans="1:3" x14ac:dyDescent="0.3">
      <c r="A6404" t="s">
        <v>18</v>
      </c>
      <c r="C6404">
        <f>VLOOKUP(B6381,[0]!all_data,39)</f>
        <v>0</v>
      </c>
    </row>
    <row r="6405" spans="1:3" x14ac:dyDescent="0.3">
      <c r="A6405" t="s">
        <v>21</v>
      </c>
      <c r="B6405">
        <f>B6381+1</f>
        <v>267</v>
      </c>
      <c r="C6405" t="str">
        <f>CONCATENATE(VLOOKUP(B6405,[0]!all_data,2),"_",VLOOKUP(B6405,[0]!all_data,3),"_",VLOOKUP(B6405,[0]!all_data,4))</f>
        <v>0_0_0</v>
      </c>
    </row>
    <row r="6406" spans="1:3" x14ac:dyDescent="0.3">
      <c r="A6406" t="s">
        <v>22</v>
      </c>
    </row>
    <row r="6407" spans="1:3" x14ac:dyDescent="0.3">
      <c r="A6407" t="s">
        <v>0</v>
      </c>
      <c r="C6407">
        <f>VLOOKUP(B6405,[0]!all_data,13)</f>
        <v>7</v>
      </c>
    </row>
    <row r="6408" spans="1:3" x14ac:dyDescent="0.3">
      <c r="A6408" t="s">
        <v>57</v>
      </c>
      <c r="C6408">
        <f>VLOOKUP(B6405,[0]!all_data,14)</f>
        <v>10</v>
      </c>
    </row>
    <row r="6409" spans="1:3" x14ac:dyDescent="0.3">
      <c r="A6409" t="s">
        <v>2</v>
      </c>
      <c r="C6409">
        <f>VLOOKUP(B6405,[0]!all_data,15)</f>
        <v>0</v>
      </c>
    </row>
    <row r="6410" spans="1:3" x14ac:dyDescent="0.3">
      <c r="A6410" t="s">
        <v>3</v>
      </c>
      <c r="C6410">
        <f>VLOOKUP(B6405,[0]!all_data,16)</f>
        <v>0</v>
      </c>
    </row>
    <row r="6411" spans="1:3" x14ac:dyDescent="0.3">
      <c r="A6411" t="s">
        <v>4</v>
      </c>
      <c r="C6411">
        <f>VLOOKUP(B6405,[0]!all_data,17)</f>
        <v>0</v>
      </c>
    </row>
    <row r="6412" spans="1:3" x14ac:dyDescent="0.3">
      <c r="A6412" t="s">
        <v>5</v>
      </c>
      <c r="C6412">
        <f>VLOOKUP(B6405,[0]!all_data,18)</f>
        <v>0</v>
      </c>
    </row>
    <row r="6413" spans="1:3" x14ac:dyDescent="0.3">
      <c r="A6413" t="s">
        <v>7</v>
      </c>
      <c r="C6413">
        <f>VLOOKUP(B6405,[0]!all_data,20)</f>
        <v>0</v>
      </c>
    </row>
    <row r="6414" spans="1:3" x14ac:dyDescent="0.3">
      <c r="A6414" t="s">
        <v>73</v>
      </c>
      <c r="C6414">
        <f>VLOOKUP(B6405,[0]!all_data,21)</f>
        <v>0</v>
      </c>
    </row>
    <row r="6415" spans="1:3" x14ac:dyDescent="0.3">
      <c r="A6415" t="s">
        <v>77</v>
      </c>
      <c r="C6415">
        <f>VLOOKUP(B6405,[0]!all_data,41)</f>
        <v>0</v>
      </c>
    </row>
    <row r="6416" spans="1:3" x14ac:dyDescent="0.3">
      <c r="A6416" t="s">
        <v>24</v>
      </c>
      <c r="C6416">
        <f>VLOOKUP(B6405,[0]!all_data,23)</f>
        <v>0</v>
      </c>
    </row>
    <row r="6417" spans="1:3" x14ac:dyDescent="0.3">
      <c r="A6417" t="s">
        <v>25</v>
      </c>
      <c r="C6417">
        <f>VLOOKUP(B6405,[0]!all_data,24)</f>
        <v>0</v>
      </c>
    </row>
    <row r="6418" spans="1:3" x14ac:dyDescent="0.3">
      <c r="A6418" t="s">
        <v>23</v>
      </c>
      <c r="C6418">
        <f>VLOOKUP(B6405,[0]!all_data,25)</f>
        <v>0</v>
      </c>
    </row>
    <row r="6419" spans="1:3" x14ac:dyDescent="0.3">
      <c r="A6419" t="s">
        <v>125</v>
      </c>
      <c r="C6419">
        <f>VLOOKUP(B6405,[0]!all_data,19)</f>
        <v>0</v>
      </c>
    </row>
    <row r="6420" spans="1:3" x14ac:dyDescent="0.3">
      <c r="A6420" t="s">
        <v>108</v>
      </c>
      <c r="C6420">
        <f>VLOOKUP(B6405,[0]!all_data,26)</f>
        <v>0</v>
      </c>
    </row>
    <row r="6421" spans="1:3" x14ac:dyDescent="0.3">
      <c r="A6421" t="s">
        <v>109</v>
      </c>
      <c r="C6421">
        <f>VLOOKUP(B6405,[0]!all_data,27)</f>
        <v>0</v>
      </c>
    </row>
    <row r="6422" spans="1:3" x14ac:dyDescent="0.3">
      <c r="A6422" t="s">
        <v>11</v>
      </c>
      <c r="C6422">
        <f>VLOOKUP(B6405,[0]!all_data,28)</f>
        <v>0</v>
      </c>
    </row>
    <row r="6423" spans="1:3" x14ac:dyDescent="0.3">
      <c r="A6423" t="s">
        <v>54</v>
      </c>
      <c r="C6423">
        <f>VLOOKUP(B6405,[0]!all_data,29)</f>
        <v>0</v>
      </c>
    </row>
    <row r="6424" spans="1:3" x14ac:dyDescent="0.3">
      <c r="A6424" t="s">
        <v>55</v>
      </c>
      <c r="C6424">
        <f>VLOOKUP(B6405,[0]!all_data,30)</f>
        <v>0</v>
      </c>
    </row>
    <row r="6425" spans="1:3" x14ac:dyDescent="0.3">
      <c r="A6425" t="s">
        <v>67</v>
      </c>
      <c r="C6425">
        <f>VLOOKUP(B6405,[0]!all_data,33)</f>
        <v>0</v>
      </c>
    </row>
    <row r="6426" spans="1:3" x14ac:dyDescent="0.3">
      <c r="A6426" t="s">
        <v>16</v>
      </c>
      <c r="C6426">
        <f>VLOOKUP(B6405,[0]!all_data,37)</f>
        <v>0</v>
      </c>
    </row>
    <row r="6427" spans="1:3" x14ac:dyDescent="0.3">
      <c r="A6427" t="s">
        <v>17</v>
      </c>
      <c r="C6427">
        <f>VLOOKUP(B6405,[0]!all_data,38)</f>
        <v>0</v>
      </c>
    </row>
    <row r="6428" spans="1:3" x14ac:dyDescent="0.3">
      <c r="A6428" t="s">
        <v>18</v>
      </c>
      <c r="C6428">
        <f>VLOOKUP(B6405,[0]!all_data,39)</f>
        <v>0</v>
      </c>
    </row>
    <row r="6429" spans="1:3" x14ac:dyDescent="0.3">
      <c r="A6429" t="s">
        <v>21</v>
      </c>
      <c r="B6429">
        <f>B6405+1</f>
        <v>268</v>
      </c>
      <c r="C6429" t="str">
        <f>CONCATENATE(VLOOKUP(B6429,[0]!all_data,2),"_",VLOOKUP(B6429,[0]!all_data,3),"_",VLOOKUP(B6429,[0]!all_data,4))</f>
        <v>0_0_0</v>
      </c>
    </row>
    <row r="6430" spans="1:3" x14ac:dyDescent="0.3">
      <c r="A6430" t="s">
        <v>22</v>
      </c>
    </row>
    <row r="6431" spans="1:3" x14ac:dyDescent="0.3">
      <c r="A6431" t="s">
        <v>0</v>
      </c>
      <c r="C6431">
        <f>VLOOKUP(B6429,[0]!all_data,13)</f>
        <v>7</v>
      </c>
    </row>
    <row r="6432" spans="1:3" x14ac:dyDescent="0.3">
      <c r="A6432" t="s">
        <v>57</v>
      </c>
      <c r="C6432">
        <f>VLOOKUP(B6429,[0]!all_data,14)</f>
        <v>10</v>
      </c>
    </row>
    <row r="6433" spans="1:3" x14ac:dyDescent="0.3">
      <c r="A6433" t="s">
        <v>2</v>
      </c>
      <c r="C6433">
        <f>VLOOKUP(B6429,[0]!all_data,15)</f>
        <v>0</v>
      </c>
    </row>
    <row r="6434" spans="1:3" x14ac:dyDescent="0.3">
      <c r="A6434" t="s">
        <v>3</v>
      </c>
      <c r="C6434">
        <f>VLOOKUP(B6429,[0]!all_data,16)</f>
        <v>0</v>
      </c>
    </row>
    <row r="6435" spans="1:3" x14ac:dyDescent="0.3">
      <c r="A6435" t="s">
        <v>4</v>
      </c>
      <c r="C6435">
        <f>VLOOKUP(B6429,[0]!all_data,17)</f>
        <v>0</v>
      </c>
    </row>
    <row r="6436" spans="1:3" x14ac:dyDescent="0.3">
      <c r="A6436" t="s">
        <v>5</v>
      </c>
      <c r="C6436">
        <f>VLOOKUP(B6429,[0]!all_data,18)</f>
        <v>0</v>
      </c>
    </row>
    <row r="6437" spans="1:3" x14ac:dyDescent="0.3">
      <c r="A6437" t="s">
        <v>7</v>
      </c>
      <c r="C6437">
        <f>VLOOKUP(B6429,[0]!all_data,20)</f>
        <v>0</v>
      </c>
    </row>
    <row r="6438" spans="1:3" x14ac:dyDescent="0.3">
      <c r="A6438" t="s">
        <v>73</v>
      </c>
      <c r="C6438">
        <f>VLOOKUP(B6429,[0]!all_data,21)</f>
        <v>0</v>
      </c>
    </row>
    <row r="6439" spans="1:3" x14ac:dyDescent="0.3">
      <c r="A6439" t="s">
        <v>77</v>
      </c>
      <c r="C6439">
        <f>VLOOKUP(B6429,[0]!all_data,41)</f>
        <v>0</v>
      </c>
    </row>
    <row r="6440" spans="1:3" x14ac:dyDescent="0.3">
      <c r="A6440" t="s">
        <v>24</v>
      </c>
      <c r="C6440">
        <f>VLOOKUP(B6429,[0]!all_data,23)</f>
        <v>0</v>
      </c>
    </row>
    <row r="6441" spans="1:3" x14ac:dyDescent="0.3">
      <c r="A6441" t="s">
        <v>25</v>
      </c>
      <c r="C6441">
        <f>VLOOKUP(B6429,[0]!all_data,24)</f>
        <v>0</v>
      </c>
    </row>
    <row r="6442" spans="1:3" x14ac:dyDescent="0.3">
      <c r="A6442" t="s">
        <v>23</v>
      </c>
      <c r="C6442">
        <f>VLOOKUP(B6429,[0]!all_data,25)</f>
        <v>0</v>
      </c>
    </row>
    <row r="6443" spans="1:3" x14ac:dyDescent="0.3">
      <c r="A6443" t="s">
        <v>125</v>
      </c>
      <c r="C6443">
        <f>VLOOKUP(B6429,[0]!all_data,19)</f>
        <v>0</v>
      </c>
    </row>
    <row r="6444" spans="1:3" x14ac:dyDescent="0.3">
      <c r="A6444" t="s">
        <v>108</v>
      </c>
      <c r="C6444">
        <f>VLOOKUP(B6429,[0]!all_data,26)</f>
        <v>0</v>
      </c>
    </row>
    <row r="6445" spans="1:3" x14ac:dyDescent="0.3">
      <c r="A6445" t="s">
        <v>109</v>
      </c>
      <c r="C6445">
        <f>VLOOKUP(B6429,[0]!all_data,27)</f>
        <v>0</v>
      </c>
    </row>
    <row r="6446" spans="1:3" x14ac:dyDescent="0.3">
      <c r="A6446" t="s">
        <v>11</v>
      </c>
      <c r="C6446">
        <f>VLOOKUP(B6429,[0]!all_data,28)</f>
        <v>0</v>
      </c>
    </row>
    <row r="6447" spans="1:3" x14ac:dyDescent="0.3">
      <c r="A6447" t="s">
        <v>54</v>
      </c>
      <c r="C6447">
        <f>VLOOKUP(B6429,[0]!all_data,29)</f>
        <v>0</v>
      </c>
    </row>
    <row r="6448" spans="1:3" x14ac:dyDescent="0.3">
      <c r="A6448" t="s">
        <v>55</v>
      </c>
      <c r="C6448">
        <f>VLOOKUP(B6429,[0]!all_data,30)</f>
        <v>0</v>
      </c>
    </row>
    <row r="6449" spans="1:3" x14ac:dyDescent="0.3">
      <c r="A6449" t="s">
        <v>67</v>
      </c>
      <c r="C6449">
        <f>VLOOKUP(B6429,[0]!all_data,33)</f>
        <v>0</v>
      </c>
    </row>
    <row r="6450" spans="1:3" x14ac:dyDescent="0.3">
      <c r="A6450" t="s">
        <v>16</v>
      </c>
      <c r="C6450">
        <f>VLOOKUP(B6429,[0]!all_data,37)</f>
        <v>0</v>
      </c>
    </row>
    <row r="6451" spans="1:3" x14ac:dyDescent="0.3">
      <c r="A6451" t="s">
        <v>17</v>
      </c>
      <c r="C6451">
        <f>VLOOKUP(B6429,[0]!all_data,38)</f>
        <v>0</v>
      </c>
    </row>
    <row r="6452" spans="1:3" x14ac:dyDescent="0.3">
      <c r="A6452" t="s">
        <v>18</v>
      </c>
      <c r="C6452">
        <f>VLOOKUP(B6429,[0]!all_data,39)</f>
        <v>0</v>
      </c>
    </row>
    <row r="6453" spans="1:3" x14ac:dyDescent="0.3">
      <c r="A6453" t="s">
        <v>21</v>
      </c>
      <c r="B6453">
        <f>B6429+1</f>
        <v>269</v>
      </c>
      <c r="C6453" t="str">
        <f>CONCATENATE(VLOOKUP(B6453,[0]!all_data,2),"_",VLOOKUP(B6453,[0]!all_data,3),"_",VLOOKUP(B6453,[0]!all_data,4))</f>
        <v>0_0_0</v>
      </c>
    </row>
    <row r="6454" spans="1:3" x14ac:dyDescent="0.3">
      <c r="A6454" t="s">
        <v>22</v>
      </c>
    </row>
    <row r="6455" spans="1:3" x14ac:dyDescent="0.3">
      <c r="A6455" t="s">
        <v>0</v>
      </c>
      <c r="C6455">
        <f>VLOOKUP(B6453,[0]!all_data,13)</f>
        <v>7</v>
      </c>
    </row>
    <row r="6456" spans="1:3" x14ac:dyDescent="0.3">
      <c r="A6456" t="s">
        <v>57</v>
      </c>
      <c r="C6456">
        <f>VLOOKUP(B6453,[0]!all_data,14)</f>
        <v>10</v>
      </c>
    </row>
    <row r="6457" spans="1:3" x14ac:dyDescent="0.3">
      <c r="A6457" t="s">
        <v>2</v>
      </c>
      <c r="C6457">
        <f>VLOOKUP(B6453,[0]!all_data,15)</f>
        <v>0</v>
      </c>
    </row>
    <row r="6458" spans="1:3" x14ac:dyDescent="0.3">
      <c r="A6458" t="s">
        <v>3</v>
      </c>
      <c r="C6458">
        <f>VLOOKUP(B6453,[0]!all_data,16)</f>
        <v>0</v>
      </c>
    </row>
    <row r="6459" spans="1:3" x14ac:dyDescent="0.3">
      <c r="A6459" t="s">
        <v>4</v>
      </c>
      <c r="C6459">
        <f>VLOOKUP(B6453,[0]!all_data,17)</f>
        <v>0</v>
      </c>
    </row>
    <row r="6460" spans="1:3" x14ac:dyDescent="0.3">
      <c r="A6460" t="s">
        <v>5</v>
      </c>
      <c r="C6460">
        <f>VLOOKUP(B6453,[0]!all_data,18)</f>
        <v>0</v>
      </c>
    </row>
    <row r="6461" spans="1:3" x14ac:dyDescent="0.3">
      <c r="A6461" t="s">
        <v>7</v>
      </c>
      <c r="C6461">
        <f>VLOOKUP(B6453,[0]!all_data,20)</f>
        <v>0</v>
      </c>
    </row>
    <row r="6462" spans="1:3" x14ac:dyDescent="0.3">
      <c r="A6462" t="s">
        <v>73</v>
      </c>
      <c r="C6462">
        <f>VLOOKUP(B6453,[0]!all_data,21)</f>
        <v>0</v>
      </c>
    </row>
    <row r="6463" spans="1:3" x14ac:dyDescent="0.3">
      <c r="A6463" t="s">
        <v>77</v>
      </c>
      <c r="C6463">
        <f>VLOOKUP(B6453,[0]!all_data,41)</f>
        <v>0</v>
      </c>
    </row>
    <row r="6464" spans="1:3" x14ac:dyDescent="0.3">
      <c r="A6464" t="s">
        <v>24</v>
      </c>
      <c r="C6464">
        <f>VLOOKUP(B6453,[0]!all_data,23)</f>
        <v>0</v>
      </c>
    </row>
    <row r="6465" spans="1:3" x14ac:dyDescent="0.3">
      <c r="A6465" t="s">
        <v>25</v>
      </c>
      <c r="C6465">
        <f>VLOOKUP(B6453,[0]!all_data,24)</f>
        <v>0</v>
      </c>
    </row>
    <row r="6466" spans="1:3" x14ac:dyDescent="0.3">
      <c r="A6466" t="s">
        <v>23</v>
      </c>
      <c r="C6466">
        <f>VLOOKUP(B6453,[0]!all_data,25)</f>
        <v>0</v>
      </c>
    </row>
    <row r="6467" spans="1:3" x14ac:dyDescent="0.3">
      <c r="A6467" t="s">
        <v>125</v>
      </c>
      <c r="C6467">
        <f>VLOOKUP(B6453,[0]!all_data,19)</f>
        <v>0</v>
      </c>
    </row>
    <row r="6468" spans="1:3" x14ac:dyDescent="0.3">
      <c r="A6468" t="s">
        <v>108</v>
      </c>
      <c r="C6468">
        <f>VLOOKUP(B6453,[0]!all_data,26)</f>
        <v>0</v>
      </c>
    </row>
    <row r="6469" spans="1:3" x14ac:dyDescent="0.3">
      <c r="A6469" t="s">
        <v>109</v>
      </c>
      <c r="C6469">
        <f>VLOOKUP(B6453,[0]!all_data,27)</f>
        <v>0</v>
      </c>
    </row>
    <row r="6470" spans="1:3" x14ac:dyDescent="0.3">
      <c r="A6470" t="s">
        <v>11</v>
      </c>
      <c r="C6470">
        <f>VLOOKUP(B6453,[0]!all_data,28)</f>
        <v>0</v>
      </c>
    </row>
    <row r="6471" spans="1:3" x14ac:dyDescent="0.3">
      <c r="A6471" t="s">
        <v>54</v>
      </c>
      <c r="C6471">
        <f>VLOOKUP(B6453,[0]!all_data,29)</f>
        <v>0</v>
      </c>
    </row>
    <row r="6472" spans="1:3" x14ac:dyDescent="0.3">
      <c r="A6472" t="s">
        <v>55</v>
      </c>
      <c r="C6472">
        <f>VLOOKUP(B6453,[0]!all_data,30)</f>
        <v>0</v>
      </c>
    </row>
    <row r="6473" spans="1:3" x14ac:dyDescent="0.3">
      <c r="A6473" t="s">
        <v>67</v>
      </c>
      <c r="C6473">
        <f>VLOOKUP(B6453,[0]!all_data,33)</f>
        <v>0</v>
      </c>
    </row>
    <row r="6474" spans="1:3" x14ac:dyDescent="0.3">
      <c r="A6474" t="s">
        <v>16</v>
      </c>
      <c r="C6474">
        <f>VLOOKUP(B6453,[0]!all_data,37)</f>
        <v>0</v>
      </c>
    </row>
    <row r="6475" spans="1:3" x14ac:dyDescent="0.3">
      <c r="A6475" t="s">
        <v>17</v>
      </c>
      <c r="C6475">
        <f>VLOOKUP(B6453,[0]!all_data,38)</f>
        <v>0</v>
      </c>
    </row>
    <row r="6476" spans="1:3" x14ac:dyDescent="0.3">
      <c r="A6476" t="s">
        <v>18</v>
      </c>
      <c r="C6476">
        <f>VLOOKUP(B6453,[0]!all_data,39)</f>
        <v>0</v>
      </c>
    </row>
    <row r="6477" spans="1:3" x14ac:dyDescent="0.3">
      <c r="A6477" t="s">
        <v>21</v>
      </c>
      <c r="B6477">
        <f>B6453+1</f>
        <v>270</v>
      </c>
      <c r="C6477" t="str">
        <f>CONCATENATE(VLOOKUP(B6477,[0]!all_data,2),"_",VLOOKUP(B6477,[0]!all_data,3),"_",VLOOKUP(B6477,[0]!all_data,4))</f>
        <v>0_0_0</v>
      </c>
    </row>
    <row r="6478" spans="1:3" x14ac:dyDescent="0.3">
      <c r="A6478" t="s">
        <v>22</v>
      </c>
    </row>
    <row r="6479" spans="1:3" x14ac:dyDescent="0.3">
      <c r="A6479" t="s">
        <v>0</v>
      </c>
      <c r="C6479">
        <f>VLOOKUP(B6477,[0]!all_data,13)</f>
        <v>7</v>
      </c>
    </row>
    <row r="6480" spans="1:3" x14ac:dyDescent="0.3">
      <c r="A6480" t="s">
        <v>57</v>
      </c>
      <c r="C6480">
        <f>VLOOKUP(B6477,[0]!all_data,14)</f>
        <v>10</v>
      </c>
    </row>
    <row r="6481" spans="1:3" x14ac:dyDescent="0.3">
      <c r="A6481" t="s">
        <v>2</v>
      </c>
      <c r="C6481">
        <f>VLOOKUP(B6477,[0]!all_data,15)</f>
        <v>0</v>
      </c>
    </row>
    <row r="6482" spans="1:3" x14ac:dyDescent="0.3">
      <c r="A6482" t="s">
        <v>3</v>
      </c>
      <c r="C6482">
        <f>VLOOKUP(B6477,[0]!all_data,16)</f>
        <v>0</v>
      </c>
    </row>
    <row r="6483" spans="1:3" x14ac:dyDescent="0.3">
      <c r="A6483" t="s">
        <v>4</v>
      </c>
      <c r="C6483">
        <f>VLOOKUP(B6477,[0]!all_data,17)</f>
        <v>0</v>
      </c>
    </row>
    <row r="6484" spans="1:3" x14ac:dyDescent="0.3">
      <c r="A6484" t="s">
        <v>5</v>
      </c>
      <c r="C6484">
        <f>VLOOKUP(B6477,[0]!all_data,18)</f>
        <v>0</v>
      </c>
    </row>
    <row r="6485" spans="1:3" x14ac:dyDescent="0.3">
      <c r="A6485" t="s">
        <v>7</v>
      </c>
      <c r="C6485">
        <f>VLOOKUP(B6477,[0]!all_data,20)</f>
        <v>0</v>
      </c>
    </row>
    <row r="6486" spans="1:3" x14ac:dyDescent="0.3">
      <c r="A6486" t="s">
        <v>73</v>
      </c>
      <c r="C6486">
        <f>VLOOKUP(B6477,[0]!all_data,21)</f>
        <v>0</v>
      </c>
    </row>
    <row r="6487" spans="1:3" x14ac:dyDescent="0.3">
      <c r="A6487" t="s">
        <v>77</v>
      </c>
      <c r="C6487">
        <f>VLOOKUP(B6477,[0]!all_data,41)</f>
        <v>0</v>
      </c>
    </row>
    <row r="6488" spans="1:3" x14ac:dyDescent="0.3">
      <c r="A6488" t="s">
        <v>24</v>
      </c>
      <c r="C6488">
        <f>VLOOKUP(B6477,[0]!all_data,23)</f>
        <v>0</v>
      </c>
    </row>
    <row r="6489" spans="1:3" x14ac:dyDescent="0.3">
      <c r="A6489" t="s">
        <v>25</v>
      </c>
      <c r="C6489">
        <f>VLOOKUP(B6477,[0]!all_data,24)</f>
        <v>0</v>
      </c>
    </row>
    <row r="6490" spans="1:3" x14ac:dyDescent="0.3">
      <c r="A6490" t="s">
        <v>23</v>
      </c>
      <c r="C6490">
        <f>VLOOKUP(B6477,[0]!all_data,25)</f>
        <v>0</v>
      </c>
    </row>
    <row r="6491" spans="1:3" x14ac:dyDescent="0.3">
      <c r="A6491" t="s">
        <v>125</v>
      </c>
      <c r="C6491">
        <f>VLOOKUP(B6477,[0]!all_data,19)</f>
        <v>0</v>
      </c>
    </row>
    <row r="6492" spans="1:3" x14ac:dyDescent="0.3">
      <c r="A6492" t="s">
        <v>108</v>
      </c>
      <c r="C6492">
        <f>VLOOKUP(B6477,[0]!all_data,26)</f>
        <v>0</v>
      </c>
    </row>
    <row r="6493" spans="1:3" x14ac:dyDescent="0.3">
      <c r="A6493" t="s">
        <v>109</v>
      </c>
      <c r="C6493">
        <f>VLOOKUP(B6477,[0]!all_data,27)</f>
        <v>0</v>
      </c>
    </row>
    <row r="6494" spans="1:3" x14ac:dyDescent="0.3">
      <c r="A6494" t="s">
        <v>11</v>
      </c>
      <c r="C6494">
        <f>VLOOKUP(B6477,[0]!all_data,28)</f>
        <v>0</v>
      </c>
    </row>
    <row r="6495" spans="1:3" x14ac:dyDescent="0.3">
      <c r="A6495" t="s">
        <v>54</v>
      </c>
      <c r="C6495">
        <f>VLOOKUP(B6477,[0]!all_data,29)</f>
        <v>0</v>
      </c>
    </row>
    <row r="6496" spans="1:3" x14ac:dyDescent="0.3">
      <c r="A6496" t="s">
        <v>55</v>
      </c>
      <c r="C6496">
        <f>VLOOKUP(B6477,[0]!all_data,30)</f>
        <v>0</v>
      </c>
    </row>
    <row r="6497" spans="1:3" x14ac:dyDescent="0.3">
      <c r="A6497" t="s">
        <v>67</v>
      </c>
      <c r="C6497">
        <f>VLOOKUP(B6477,[0]!all_data,33)</f>
        <v>0</v>
      </c>
    </row>
    <row r="6498" spans="1:3" x14ac:dyDescent="0.3">
      <c r="A6498" t="s">
        <v>16</v>
      </c>
      <c r="C6498">
        <f>VLOOKUP(B6477,[0]!all_data,37)</f>
        <v>0</v>
      </c>
    </row>
    <row r="6499" spans="1:3" x14ac:dyDescent="0.3">
      <c r="A6499" t="s">
        <v>17</v>
      </c>
      <c r="C6499">
        <f>VLOOKUP(B6477,[0]!all_data,38)</f>
        <v>0</v>
      </c>
    </row>
    <row r="6500" spans="1:3" x14ac:dyDescent="0.3">
      <c r="A6500" t="s">
        <v>18</v>
      </c>
      <c r="C6500">
        <f>VLOOKUP(B6477,[0]!all_data,39)</f>
        <v>0</v>
      </c>
    </row>
    <row r="6501" spans="1:3" x14ac:dyDescent="0.3">
      <c r="A6501" t="s">
        <v>21</v>
      </c>
      <c r="B6501">
        <f>B6477+1</f>
        <v>271</v>
      </c>
      <c r="C6501" t="str">
        <f>CONCATENATE(VLOOKUP(B6501,[0]!all_data,2),"_",VLOOKUP(B6501,[0]!all_data,3),"_",VLOOKUP(B6501,[0]!all_data,4))</f>
        <v>0_0_0</v>
      </c>
    </row>
    <row r="6502" spans="1:3" x14ac:dyDescent="0.3">
      <c r="A6502" t="s">
        <v>22</v>
      </c>
    </row>
    <row r="6503" spans="1:3" x14ac:dyDescent="0.3">
      <c r="A6503" t="s">
        <v>0</v>
      </c>
      <c r="C6503">
        <f>VLOOKUP(B6501,[0]!all_data,13)</f>
        <v>7</v>
      </c>
    </row>
    <row r="6504" spans="1:3" x14ac:dyDescent="0.3">
      <c r="A6504" t="s">
        <v>57</v>
      </c>
      <c r="C6504">
        <f>VLOOKUP(B6501,[0]!all_data,14)</f>
        <v>10</v>
      </c>
    </row>
    <row r="6505" spans="1:3" x14ac:dyDescent="0.3">
      <c r="A6505" t="s">
        <v>2</v>
      </c>
      <c r="C6505">
        <f>VLOOKUP(B6501,[0]!all_data,15)</f>
        <v>0</v>
      </c>
    </row>
    <row r="6506" spans="1:3" x14ac:dyDescent="0.3">
      <c r="A6506" t="s">
        <v>3</v>
      </c>
      <c r="C6506">
        <f>VLOOKUP(B6501,[0]!all_data,16)</f>
        <v>0</v>
      </c>
    </row>
    <row r="6507" spans="1:3" x14ac:dyDescent="0.3">
      <c r="A6507" t="s">
        <v>4</v>
      </c>
      <c r="C6507">
        <f>VLOOKUP(B6501,[0]!all_data,17)</f>
        <v>0</v>
      </c>
    </row>
    <row r="6508" spans="1:3" x14ac:dyDescent="0.3">
      <c r="A6508" t="s">
        <v>5</v>
      </c>
      <c r="C6508">
        <f>VLOOKUP(B6501,[0]!all_data,18)</f>
        <v>0</v>
      </c>
    </row>
    <row r="6509" spans="1:3" x14ac:dyDescent="0.3">
      <c r="A6509" t="s">
        <v>7</v>
      </c>
      <c r="C6509">
        <f>VLOOKUP(B6501,[0]!all_data,20)</f>
        <v>0</v>
      </c>
    </row>
    <row r="6510" spans="1:3" x14ac:dyDescent="0.3">
      <c r="A6510" t="s">
        <v>73</v>
      </c>
      <c r="C6510">
        <f>VLOOKUP(B6501,[0]!all_data,21)</f>
        <v>0</v>
      </c>
    </row>
    <row r="6511" spans="1:3" x14ac:dyDescent="0.3">
      <c r="A6511" t="s">
        <v>77</v>
      </c>
      <c r="C6511">
        <f>VLOOKUP(B6501,[0]!all_data,41)</f>
        <v>0</v>
      </c>
    </row>
    <row r="6512" spans="1:3" x14ac:dyDescent="0.3">
      <c r="A6512" t="s">
        <v>24</v>
      </c>
      <c r="C6512">
        <f>VLOOKUP(B6501,[0]!all_data,23)</f>
        <v>0</v>
      </c>
    </row>
    <row r="6513" spans="1:3" x14ac:dyDescent="0.3">
      <c r="A6513" t="s">
        <v>25</v>
      </c>
      <c r="C6513">
        <f>VLOOKUP(B6501,[0]!all_data,24)</f>
        <v>0</v>
      </c>
    </row>
    <row r="6514" spans="1:3" x14ac:dyDescent="0.3">
      <c r="A6514" t="s">
        <v>23</v>
      </c>
      <c r="C6514">
        <f>VLOOKUP(B6501,[0]!all_data,25)</f>
        <v>0</v>
      </c>
    </row>
    <row r="6515" spans="1:3" x14ac:dyDescent="0.3">
      <c r="A6515" t="s">
        <v>125</v>
      </c>
      <c r="C6515">
        <f>VLOOKUP(B6501,[0]!all_data,19)</f>
        <v>0</v>
      </c>
    </row>
    <row r="6516" spans="1:3" x14ac:dyDescent="0.3">
      <c r="A6516" t="s">
        <v>108</v>
      </c>
      <c r="C6516">
        <f>VLOOKUP(B6501,[0]!all_data,26)</f>
        <v>0</v>
      </c>
    </row>
    <row r="6517" spans="1:3" x14ac:dyDescent="0.3">
      <c r="A6517" t="s">
        <v>109</v>
      </c>
      <c r="C6517">
        <f>VLOOKUP(B6501,[0]!all_data,27)</f>
        <v>0</v>
      </c>
    </row>
    <row r="6518" spans="1:3" x14ac:dyDescent="0.3">
      <c r="A6518" t="s">
        <v>11</v>
      </c>
      <c r="C6518">
        <f>VLOOKUP(B6501,[0]!all_data,28)</f>
        <v>0</v>
      </c>
    </row>
    <row r="6519" spans="1:3" x14ac:dyDescent="0.3">
      <c r="A6519" t="s">
        <v>54</v>
      </c>
      <c r="C6519">
        <f>VLOOKUP(B6501,[0]!all_data,29)</f>
        <v>0</v>
      </c>
    </row>
    <row r="6520" spans="1:3" x14ac:dyDescent="0.3">
      <c r="A6520" t="s">
        <v>55</v>
      </c>
      <c r="C6520">
        <f>VLOOKUP(B6501,[0]!all_data,30)</f>
        <v>0</v>
      </c>
    </row>
    <row r="6521" spans="1:3" x14ac:dyDescent="0.3">
      <c r="A6521" t="s">
        <v>67</v>
      </c>
      <c r="C6521">
        <f>VLOOKUP(B6501,[0]!all_data,33)</f>
        <v>0</v>
      </c>
    </row>
    <row r="6522" spans="1:3" x14ac:dyDescent="0.3">
      <c r="A6522" t="s">
        <v>16</v>
      </c>
      <c r="C6522">
        <f>VLOOKUP(B6501,[0]!all_data,37)</f>
        <v>0</v>
      </c>
    </row>
    <row r="6523" spans="1:3" x14ac:dyDescent="0.3">
      <c r="A6523" t="s">
        <v>17</v>
      </c>
      <c r="C6523">
        <f>VLOOKUP(B6501,[0]!all_data,38)</f>
        <v>0</v>
      </c>
    </row>
    <row r="6524" spans="1:3" x14ac:dyDescent="0.3">
      <c r="A6524" t="s">
        <v>18</v>
      </c>
      <c r="C6524">
        <f>VLOOKUP(B6501,[0]!all_data,39)</f>
        <v>0</v>
      </c>
    </row>
    <row r="6525" spans="1:3" x14ac:dyDescent="0.3">
      <c r="A6525" t="s">
        <v>21</v>
      </c>
      <c r="B6525">
        <f>B6501+1</f>
        <v>272</v>
      </c>
      <c r="C6525" t="str">
        <f>CONCATENATE(VLOOKUP(B6525,[0]!all_data,2),"_",VLOOKUP(B6525,[0]!all_data,3),"_",VLOOKUP(B6525,[0]!all_data,4))</f>
        <v>0_0_0</v>
      </c>
    </row>
    <row r="6526" spans="1:3" x14ac:dyDescent="0.3">
      <c r="A6526" t="s">
        <v>22</v>
      </c>
    </row>
    <row r="6527" spans="1:3" x14ac:dyDescent="0.3">
      <c r="A6527" t="s">
        <v>0</v>
      </c>
      <c r="C6527">
        <f>VLOOKUP(B6525,[0]!all_data,13)</f>
        <v>7</v>
      </c>
    </row>
    <row r="6528" spans="1:3" x14ac:dyDescent="0.3">
      <c r="A6528" t="s">
        <v>57</v>
      </c>
      <c r="C6528">
        <f>VLOOKUP(B6525,[0]!all_data,14)</f>
        <v>10</v>
      </c>
    </row>
    <row r="6529" spans="1:3" x14ac:dyDescent="0.3">
      <c r="A6529" t="s">
        <v>2</v>
      </c>
      <c r="C6529">
        <f>VLOOKUP(B6525,[0]!all_data,15)</f>
        <v>0</v>
      </c>
    </row>
    <row r="6530" spans="1:3" x14ac:dyDescent="0.3">
      <c r="A6530" t="s">
        <v>3</v>
      </c>
      <c r="C6530">
        <f>VLOOKUP(B6525,[0]!all_data,16)</f>
        <v>0</v>
      </c>
    </row>
    <row r="6531" spans="1:3" x14ac:dyDescent="0.3">
      <c r="A6531" t="s">
        <v>4</v>
      </c>
      <c r="C6531">
        <f>VLOOKUP(B6525,[0]!all_data,17)</f>
        <v>0</v>
      </c>
    </row>
    <row r="6532" spans="1:3" x14ac:dyDescent="0.3">
      <c r="A6532" t="s">
        <v>5</v>
      </c>
      <c r="C6532">
        <f>VLOOKUP(B6525,[0]!all_data,18)</f>
        <v>0</v>
      </c>
    </row>
    <row r="6533" spans="1:3" x14ac:dyDescent="0.3">
      <c r="A6533" t="s">
        <v>7</v>
      </c>
      <c r="C6533">
        <f>VLOOKUP(B6525,[0]!all_data,20)</f>
        <v>0</v>
      </c>
    </row>
    <row r="6534" spans="1:3" x14ac:dyDescent="0.3">
      <c r="A6534" t="s">
        <v>73</v>
      </c>
      <c r="C6534">
        <f>VLOOKUP(B6525,[0]!all_data,21)</f>
        <v>0</v>
      </c>
    </row>
    <row r="6535" spans="1:3" x14ac:dyDescent="0.3">
      <c r="A6535" t="s">
        <v>77</v>
      </c>
      <c r="C6535">
        <f>VLOOKUP(B6525,[0]!all_data,41)</f>
        <v>0</v>
      </c>
    </row>
    <row r="6536" spans="1:3" x14ac:dyDescent="0.3">
      <c r="A6536" t="s">
        <v>24</v>
      </c>
      <c r="C6536">
        <f>VLOOKUP(B6525,[0]!all_data,23)</f>
        <v>0</v>
      </c>
    </row>
    <row r="6537" spans="1:3" x14ac:dyDescent="0.3">
      <c r="A6537" t="s">
        <v>25</v>
      </c>
      <c r="C6537">
        <f>VLOOKUP(B6525,[0]!all_data,24)</f>
        <v>0</v>
      </c>
    </row>
    <row r="6538" spans="1:3" x14ac:dyDescent="0.3">
      <c r="A6538" t="s">
        <v>23</v>
      </c>
      <c r="C6538">
        <f>VLOOKUP(B6525,[0]!all_data,25)</f>
        <v>0</v>
      </c>
    </row>
    <row r="6539" spans="1:3" x14ac:dyDescent="0.3">
      <c r="A6539" t="s">
        <v>125</v>
      </c>
      <c r="C6539">
        <f>VLOOKUP(B6525,[0]!all_data,19)</f>
        <v>0</v>
      </c>
    </row>
    <row r="6540" spans="1:3" x14ac:dyDescent="0.3">
      <c r="A6540" t="s">
        <v>108</v>
      </c>
      <c r="C6540">
        <f>VLOOKUP(B6525,[0]!all_data,26)</f>
        <v>0</v>
      </c>
    </row>
    <row r="6541" spans="1:3" x14ac:dyDescent="0.3">
      <c r="A6541" t="s">
        <v>109</v>
      </c>
      <c r="C6541">
        <f>VLOOKUP(B6525,[0]!all_data,27)</f>
        <v>0</v>
      </c>
    </row>
    <row r="6542" spans="1:3" x14ac:dyDescent="0.3">
      <c r="A6542" t="s">
        <v>11</v>
      </c>
      <c r="C6542">
        <f>VLOOKUP(B6525,[0]!all_data,28)</f>
        <v>0</v>
      </c>
    </row>
    <row r="6543" spans="1:3" x14ac:dyDescent="0.3">
      <c r="A6543" t="s">
        <v>54</v>
      </c>
      <c r="C6543">
        <f>VLOOKUP(B6525,[0]!all_data,29)</f>
        <v>0</v>
      </c>
    </row>
    <row r="6544" spans="1:3" x14ac:dyDescent="0.3">
      <c r="A6544" t="s">
        <v>55</v>
      </c>
      <c r="C6544">
        <f>VLOOKUP(B6525,[0]!all_data,30)</f>
        <v>0</v>
      </c>
    </row>
    <row r="6545" spans="1:3" x14ac:dyDescent="0.3">
      <c r="A6545" t="s">
        <v>67</v>
      </c>
      <c r="C6545">
        <f>VLOOKUP(B6525,[0]!all_data,33)</f>
        <v>0</v>
      </c>
    </row>
    <row r="6546" spans="1:3" x14ac:dyDescent="0.3">
      <c r="A6546" t="s">
        <v>16</v>
      </c>
      <c r="C6546">
        <f>VLOOKUP(B6525,[0]!all_data,37)</f>
        <v>0</v>
      </c>
    </row>
    <row r="6547" spans="1:3" x14ac:dyDescent="0.3">
      <c r="A6547" t="s">
        <v>17</v>
      </c>
      <c r="C6547">
        <f>VLOOKUP(B6525,[0]!all_data,38)</f>
        <v>0</v>
      </c>
    </row>
    <row r="6548" spans="1:3" x14ac:dyDescent="0.3">
      <c r="A6548" t="s">
        <v>18</v>
      </c>
      <c r="C6548">
        <f>VLOOKUP(B6525,[0]!all_data,39)</f>
        <v>0</v>
      </c>
    </row>
    <row r="6549" spans="1:3" x14ac:dyDescent="0.3">
      <c r="A6549" t="s">
        <v>21</v>
      </c>
      <c r="B6549">
        <f>B6525+1</f>
        <v>273</v>
      </c>
      <c r="C6549" t="str">
        <f>CONCATENATE(VLOOKUP(B6549,[0]!all_data,2),"_",VLOOKUP(B6549,[0]!all_data,3),"_",VLOOKUP(B6549,[0]!all_data,4))</f>
        <v>0_0_0</v>
      </c>
    </row>
    <row r="6550" spans="1:3" x14ac:dyDescent="0.3">
      <c r="A6550" t="s">
        <v>22</v>
      </c>
    </row>
    <row r="6551" spans="1:3" x14ac:dyDescent="0.3">
      <c r="A6551" t="s">
        <v>0</v>
      </c>
      <c r="C6551">
        <f>VLOOKUP(B6549,[0]!all_data,13)</f>
        <v>7</v>
      </c>
    </row>
    <row r="6552" spans="1:3" x14ac:dyDescent="0.3">
      <c r="A6552" t="s">
        <v>57</v>
      </c>
      <c r="C6552">
        <f>VLOOKUP(B6549,[0]!all_data,14)</f>
        <v>10</v>
      </c>
    </row>
    <row r="6553" spans="1:3" x14ac:dyDescent="0.3">
      <c r="A6553" t="s">
        <v>2</v>
      </c>
      <c r="C6553">
        <f>VLOOKUP(B6549,[0]!all_data,15)</f>
        <v>0</v>
      </c>
    </row>
    <row r="6554" spans="1:3" x14ac:dyDescent="0.3">
      <c r="A6554" t="s">
        <v>3</v>
      </c>
      <c r="C6554">
        <f>VLOOKUP(B6549,[0]!all_data,16)</f>
        <v>0</v>
      </c>
    </row>
    <row r="6555" spans="1:3" x14ac:dyDescent="0.3">
      <c r="A6555" t="s">
        <v>4</v>
      </c>
      <c r="C6555">
        <f>VLOOKUP(B6549,[0]!all_data,17)</f>
        <v>0</v>
      </c>
    </row>
    <row r="6556" spans="1:3" x14ac:dyDescent="0.3">
      <c r="A6556" t="s">
        <v>5</v>
      </c>
      <c r="C6556">
        <f>VLOOKUP(B6549,[0]!all_data,18)</f>
        <v>0</v>
      </c>
    </row>
    <row r="6557" spans="1:3" x14ac:dyDescent="0.3">
      <c r="A6557" t="s">
        <v>7</v>
      </c>
      <c r="C6557">
        <f>VLOOKUP(B6549,[0]!all_data,20)</f>
        <v>0</v>
      </c>
    </row>
    <row r="6558" spans="1:3" x14ac:dyDescent="0.3">
      <c r="A6558" t="s">
        <v>73</v>
      </c>
      <c r="C6558">
        <f>VLOOKUP(B6549,[0]!all_data,21)</f>
        <v>0</v>
      </c>
    </row>
    <row r="6559" spans="1:3" x14ac:dyDescent="0.3">
      <c r="A6559" t="s">
        <v>77</v>
      </c>
      <c r="C6559">
        <f>VLOOKUP(B6549,[0]!all_data,41)</f>
        <v>0</v>
      </c>
    </row>
    <row r="6560" spans="1:3" x14ac:dyDescent="0.3">
      <c r="A6560" t="s">
        <v>24</v>
      </c>
      <c r="C6560">
        <f>VLOOKUP(B6549,[0]!all_data,23)</f>
        <v>0</v>
      </c>
    </row>
    <row r="6561" spans="1:3" x14ac:dyDescent="0.3">
      <c r="A6561" t="s">
        <v>25</v>
      </c>
      <c r="C6561">
        <f>VLOOKUP(B6549,[0]!all_data,24)</f>
        <v>0</v>
      </c>
    </row>
    <row r="6562" spans="1:3" x14ac:dyDescent="0.3">
      <c r="A6562" t="s">
        <v>23</v>
      </c>
      <c r="C6562">
        <f>VLOOKUP(B6549,[0]!all_data,25)</f>
        <v>0</v>
      </c>
    </row>
    <row r="6563" spans="1:3" x14ac:dyDescent="0.3">
      <c r="A6563" t="s">
        <v>125</v>
      </c>
      <c r="C6563">
        <f>VLOOKUP(B6549,[0]!all_data,19)</f>
        <v>0</v>
      </c>
    </row>
    <row r="6564" spans="1:3" x14ac:dyDescent="0.3">
      <c r="A6564" t="s">
        <v>108</v>
      </c>
      <c r="C6564">
        <f>VLOOKUP(B6549,[0]!all_data,26)</f>
        <v>0</v>
      </c>
    </row>
    <row r="6565" spans="1:3" x14ac:dyDescent="0.3">
      <c r="A6565" t="s">
        <v>109</v>
      </c>
      <c r="C6565">
        <f>VLOOKUP(B6549,[0]!all_data,27)</f>
        <v>0</v>
      </c>
    </row>
    <row r="6566" spans="1:3" x14ac:dyDescent="0.3">
      <c r="A6566" t="s">
        <v>11</v>
      </c>
      <c r="C6566">
        <f>VLOOKUP(B6549,[0]!all_data,28)</f>
        <v>0</v>
      </c>
    </row>
    <row r="6567" spans="1:3" x14ac:dyDescent="0.3">
      <c r="A6567" t="s">
        <v>54</v>
      </c>
      <c r="C6567">
        <f>VLOOKUP(B6549,[0]!all_data,29)</f>
        <v>0</v>
      </c>
    </row>
    <row r="6568" spans="1:3" x14ac:dyDescent="0.3">
      <c r="A6568" t="s">
        <v>55</v>
      </c>
      <c r="C6568">
        <f>VLOOKUP(B6549,[0]!all_data,30)</f>
        <v>0</v>
      </c>
    </row>
    <row r="6569" spans="1:3" x14ac:dyDescent="0.3">
      <c r="A6569" t="s">
        <v>67</v>
      </c>
      <c r="C6569">
        <f>VLOOKUP(B6549,[0]!all_data,33)</f>
        <v>0</v>
      </c>
    </row>
    <row r="6570" spans="1:3" x14ac:dyDescent="0.3">
      <c r="A6570" t="s">
        <v>16</v>
      </c>
      <c r="C6570">
        <f>VLOOKUP(B6549,[0]!all_data,37)</f>
        <v>0</v>
      </c>
    </row>
    <row r="6571" spans="1:3" x14ac:dyDescent="0.3">
      <c r="A6571" t="s">
        <v>17</v>
      </c>
      <c r="C6571">
        <f>VLOOKUP(B6549,[0]!all_data,38)</f>
        <v>0</v>
      </c>
    </row>
    <row r="6572" spans="1:3" x14ac:dyDescent="0.3">
      <c r="A6572" t="s">
        <v>18</v>
      </c>
      <c r="C6572">
        <f>VLOOKUP(B6549,[0]!all_data,39)</f>
        <v>0</v>
      </c>
    </row>
    <row r="6573" spans="1:3" x14ac:dyDescent="0.3">
      <c r="A6573" t="s">
        <v>21</v>
      </c>
      <c r="B6573">
        <f>B6549+1</f>
        <v>274</v>
      </c>
      <c r="C6573" t="str">
        <f>CONCATENATE(VLOOKUP(B6573,[0]!all_data,2),"_",VLOOKUP(B6573,[0]!all_data,3),"_",VLOOKUP(B6573,[0]!all_data,4))</f>
        <v>0_0_0</v>
      </c>
    </row>
    <row r="6574" spans="1:3" x14ac:dyDescent="0.3">
      <c r="A6574" t="s">
        <v>22</v>
      </c>
    </row>
    <row r="6575" spans="1:3" x14ac:dyDescent="0.3">
      <c r="A6575" t="s">
        <v>0</v>
      </c>
      <c r="C6575">
        <f>VLOOKUP(B6573,[0]!all_data,13)</f>
        <v>7</v>
      </c>
    </row>
    <row r="6576" spans="1:3" x14ac:dyDescent="0.3">
      <c r="A6576" t="s">
        <v>57</v>
      </c>
      <c r="C6576">
        <f>VLOOKUP(B6573,[0]!all_data,14)</f>
        <v>10</v>
      </c>
    </row>
    <row r="6577" spans="1:3" x14ac:dyDescent="0.3">
      <c r="A6577" t="s">
        <v>2</v>
      </c>
      <c r="C6577">
        <f>VLOOKUP(B6573,[0]!all_data,15)</f>
        <v>0</v>
      </c>
    </row>
    <row r="6578" spans="1:3" x14ac:dyDescent="0.3">
      <c r="A6578" t="s">
        <v>3</v>
      </c>
      <c r="C6578">
        <f>VLOOKUP(B6573,[0]!all_data,16)</f>
        <v>0</v>
      </c>
    </row>
    <row r="6579" spans="1:3" x14ac:dyDescent="0.3">
      <c r="A6579" t="s">
        <v>4</v>
      </c>
      <c r="C6579">
        <f>VLOOKUP(B6573,[0]!all_data,17)</f>
        <v>0</v>
      </c>
    </row>
    <row r="6580" spans="1:3" x14ac:dyDescent="0.3">
      <c r="A6580" t="s">
        <v>5</v>
      </c>
      <c r="C6580">
        <f>VLOOKUP(B6573,[0]!all_data,18)</f>
        <v>0</v>
      </c>
    </row>
    <row r="6581" spans="1:3" x14ac:dyDescent="0.3">
      <c r="A6581" t="s">
        <v>7</v>
      </c>
      <c r="C6581">
        <f>VLOOKUP(B6573,[0]!all_data,20)</f>
        <v>0</v>
      </c>
    </row>
    <row r="6582" spans="1:3" x14ac:dyDescent="0.3">
      <c r="A6582" t="s">
        <v>73</v>
      </c>
      <c r="C6582">
        <f>VLOOKUP(B6573,[0]!all_data,21)</f>
        <v>0</v>
      </c>
    </row>
    <row r="6583" spans="1:3" x14ac:dyDescent="0.3">
      <c r="A6583" t="s">
        <v>77</v>
      </c>
      <c r="C6583">
        <f>VLOOKUP(B6573,[0]!all_data,41)</f>
        <v>0</v>
      </c>
    </row>
    <row r="6584" spans="1:3" x14ac:dyDescent="0.3">
      <c r="A6584" t="s">
        <v>24</v>
      </c>
      <c r="C6584">
        <f>VLOOKUP(B6573,[0]!all_data,23)</f>
        <v>0</v>
      </c>
    </row>
    <row r="6585" spans="1:3" x14ac:dyDescent="0.3">
      <c r="A6585" t="s">
        <v>25</v>
      </c>
      <c r="C6585">
        <f>VLOOKUP(B6573,[0]!all_data,24)</f>
        <v>0</v>
      </c>
    </row>
    <row r="6586" spans="1:3" x14ac:dyDescent="0.3">
      <c r="A6586" t="s">
        <v>23</v>
      </c>
      <c r="C6586">
        <f>VLOOKUP(B6573,[0]!all_data,25)</f>
        <v>0</v>
      </c>
    </row>
    <row r="6587" spans="1:3" x14ac:dyDescent="0.3">
      <c r="A6587" t="s">
        <v>125</v>
      </c>
      <c r="C6587">
        <f>VLOOKUP(B6573,[0]!all_data,19)</f>
        <v>0</v>
      </c>
    </row>
    <row r="6588" spans="1:3" x14ac:dyDescent="0.3">
      <c r="A6588" t="s">
        <v>108</v>
      </c>
      <c r="C6588">
        <f>VLOOKUP(B6573,[0]!all_data,26)</f>
        <v>0</v>
      </c>
    </row>
    <row r="6589" spans="1:3" x14ac:dyDescent="0.3">
      <c r="A6589" t="s">
        <v>109</v>
      </c>
      <c r="C6589">
        <f>VLOOKUP(B6573,[0]!all_data,27)</f>
        <v>0</v>
      </c>
    </row>
    <row r="6590" spans="1:3" x14ac:dyDescent="0.3">
      <c r="A6590" t="s">
        <v>11</v>
      </c>
      <c r="C6590">
        <f>VLOOKUP(B6573,[0]!all_data,28)</f>
        <v>0</v>
      </c>
    </row>
    <row r="6591" spans="1:3" x14ac:dyDescent="0.3">
      <c r="A6591" t="s">
        <v>54</v>
      </c>
      <c r="C6591">
        <f>VLOOKUP(B6573,[0]!all_data,29)</f>
        <v>0</v>
      </c>
    </row>
    <row r="6592" spans="1:3" x14ac:dyDescent="0.3">
      <c r="A6592" t="s">
        <v>55</v>
      </c>
      <c r="C6592">
        <f>VLOOKUP(B6573,[0]!all_data,30)</f>
        <v>0</v>
      </c>
    </row>
    <row r="6593" spans="1:3" x14ac:dyDescent="0.3">
      <c r="A6593" t="s">
        <v>67</v>
      </c>
      <c r="C6593">
        <f>VLOOKUP(B6573,[0]!all_data,33)</f>
        <v>0</v>
      </c>
    </row>
    <row r="6594" spans="1:3" x14ac:dyDescent="0.3">
      <c r="A6594" t="s">
        <v>16</v>
      </c>
      <c r="C6594">
        <f>VLOOKUP(B6573,[0]!all_data,37)</f>
        <v>0</v>
      </c>
    </row>
    <row r="6595" spans="1:3" x14ac:dyDescent="0.3">
      <c r="A6595" t="s">
        <v>17</v>
      </c>
      <c r="C6595">
        <f>VLOOKUP(B6573,[0]!all_data,38)</f>
        <v>0</v>
      </c>
    </row>
    <row r="6596" spans="1:3" x14ac:dyDescent="0.3">
      <c r="A6596" t="s">
        <v>18</v>
      </c>
      <c r="C6596">
        <f>VLOOKUP(B6573,[0]!all_data,39)</f>
        <v>0</v>
      </c>
    </row>
    <row r="6597" spans="1:3" x14ac:dyDescent="0.3">
      <c r="A6597" t="s">
        <v>21</v>
      </c>
      <c r="B6597">
        <f>B6573+1</f>
        <v>275</v>
      </c>
      <c r="C6597" t="str">
        <f>CONCATENATE(VLOOKUP(B6597,[0]!all_data,2),"_",VLOOKUP(B6597,[0]!all_data,3),"_",VLOOKUP(B6597,[0]!all_data,4))</f>
        <v>0_0_0</v>
      </c>
    </row>
    <row r="6598" spans="1:3" x14ac:dyDescent="0.3">
      <c r="A6598" t="s">
        <v>22</v>
      </c>
    </row>
    <row r="6599" spans="1:3" x14ac:dyDescent="0.3">
      <c r="A6599" t="s">
        <v>0</v>
      </c>
      <c r="C6599">
        <f>VLOOKUP(B6597,[0]!all_data,13)</f>
        <v>7</v>
      </c>
    </row>
    <row r="6600" spans="1:3" x14ac:dyDescent="0.3">
      <c r="A6600" t="s">
        <v>57</v>
      </c>
      <c r="C6600">
        <f>VLOOKUP(B6597,[0]!all_data,14)</f>
        <v>10</v>
      </c>
    </row>
    <row r="6601" spans="1:3" x14ac:dyDescent="0.3">
      <c r="A6601" t="s">
        <v>2</v>
      </c>
      <c r="C6601">
        <f>VLOOKUP(B6597,[0]!all_data,15)</f>
        <v>0</v>
      </c>
    </row>
    <row r="6602" spans="1:3" x14ac:dyDescent="0.3">
      <c r="A6602" t="s">
        <v>3</v>
      </c>
      <c r="C6602">
        <f>VLOOKUP(B6597,[0]!all_data,16)</f>
        <v>0</v>
      </c>
    </row>
    <row r="6603" spans="1:3" x14ac:dyDescent="0.3">
      <c r="A6603" t="s">
        <v>4</v>
      </c>
      <c r="C6603">
        <f>VLOOKUP(B6597,[0]!all_data,17)</f>
        <v>0</v>
      </c>
    </row>
    <row r="6604" spans="1:3" x14ac:dyDescent="0.3">
      <c r="A6604" t="s">
        <v>5</v>
      </c>
      <c r="C6604">
        <f>VLOOKUP(B6597,[0]!all_data,18)</f>
        <v>0</v>
      </c>
    </row>
    <row r="6605" spans="1:3" x14ac:dyDescent="0.3">
      <c r="A6605" t="s">
        <v>7</v>
      </c>
      <c r="C6605">
        <f>VLOOKUP(B6597,[0]!all_data,20)</f>
        <v>0</v>
      </c>
    </row>
    <row r="6606" spans="1:3" x14ac:dyDescent="0.3">
      <c r="A6606" t="s">
        <v>73</v>
      </c>
      <c r="C6606">
        <f>VLOOKUP(B6597,[0]!all_data,21)</f>
        <v>0</v>
      </c>
    </row>
    <row r="6607" spans="1:3" x14ac:dyDescent="0.3">
      <c r="A6607" t="s">
        <v>77</v>
      </c>
      <c r="C6607">
        <f>VLOOKUP(B6597,[0]!all_data,41)</f>
        <v>0</v>
      </c>
    </row>
    <row r="6608" spans="1:3" x14ac:dyDescent="0.3">
      <c r="A6608" t="s">
        <v>24</v>
      </c>
      <c r="C6608">
        <f>VLOOKUP(B6597,[0]!all_data,23)</f>
        <v>0</v>
      </c>
    </row>
    <row r="6609" spans="1:3" x14ac:dyDescent="0.3">
      <c r="A6609" t="s">
        <v>25</v>
      </c>
      <c r="C6609">
        <f>VLOOKUP(B6597,[0]!all_data,24)</f>
        <v>0</v>
      </c>
    </row>
    <row r="6610" spans="1:3" x14ac:dyDescent="0.3">
      <c r="A6610" t="s">
        <v>23</v>
      </c>
      <c r="C6610">
        <f>VLOOKUP(B6597,[0]!all_data,25)</f>
        <v>0</v>
      </c>
    </row>
    <row r="6611" spans="1:3" x14ac:dyDescent="0.3">
      <c r="A6611" t="s">
        <v>125</v>
      </c>
      <c r="C6611">
        <f>VLOOKUP(B6597,[0]!all_data,19)</f>
        <v>0</v>
      </c>
    </row>
    <row r="6612" spans="1:3" x14ac:dyDescent="0.3">
      <c r="A6612" t="s">
        <v>108</v>
      </c>
      <c r="C6612">
        <f>VLOOKUP(B6597,[0]!all_data,26)</f>
        <v>0</v>
      </c>
    </row>
    <row r="6613" spans="1:3" x14ac:dyDescent="0.3">
      <c r="A6613" t="s">
        <v>109</v>
      </c>
      <c r="C6613">
        <f>VLOOKUP(B6597,[0]!all_data,27)</f>
        <v>0</v>
      </c>
    </row>
    <row r="6614" spans="1:3" x14ac:dyDescent="0.3">
      <c r="A6614" t="s">
        <v>11</v>
      </c>
      <c r="C6614">
        <f>VLOOKUP(B6597,[0]!all_data,28)</f>
        <v>0</v>
      </c>
    </row>
    <row r="6615" spans="1:3" x14ac:dyDescent="0.3">
      <c r="A6615" t="s">
        <v>54</v>
      </c>
      <c r="C6615">
        <f>VLOOKUP(B6597,[0]!all_data,29)</f>
        <v>0</v>
      </c>
    </row>
    <row r="6616" spans="1:3" x14ac:dyDescent="0.3">
      <c r="A6616" t="s">
        <v>55</v>
      </c>
      <c r="C6616">
        <f>VLOOKUP(B6597,[0]!all_data,30)</f>
        <v>0</v>
      </c>
    </row>
    <row r="6617" spans="1:3" x14ac:dyDescent="0.3">
      <c r="A6617" t="s">
        <v>67</v>
      </c>
      <c r="C6617">
        <f>VLOOKUP(B6597,[0]!all_data,33)</f>
        <v>0</v>
      </c>
    </row>
    <row r="6618" spans="1:3" x14ac:dyDescent="0.3">
      <c r="A6618" t="s">
        <v>16</v>
      </c>
      <c r="C6618">
        <f>VLOOKUP(B6597,[0]!all_data,37)</f>
        <v>0</v>
      </c>
    </row>
    <row r="6619" spans="1:3" x14ac:dyDescent="0.3">
      <c r="A6619" t="s">
        <v>17</v>
      </c>
      <c r="C6619">
        <f>VLOOKUP(B6597,[0]!all_data,38)</f>
        <v>0</v>
      </c>
    </row>
    <row r="6620" spans="1:3" x14ac:dyDescent="0.3">
      <c r="A6620" t="s">
        <v>18</v>
      </c>
      <c r="C6620">
        <f>VLOOKUP(B6597,[0]!all_data,39)</f>
        <v>0</v>
      </c>
    </row>
    <row r="6621" spans="1:3" x14ac:dyDescent="0.3">
      <c r="A6621" t="s">
        <v>21</v>
      </c>
      <c r="B6621">
        <f>B6597+1</f>
        <v>276</v>
      </c>
      <c r="C6621" t="str">
        <f>CONCATENATE(VLOOKUP(B6621,[0]!all_data,2),"_",VLOOKUP(B6621,[0]!all_data,3),"_",VLOOKUP(B6621,[0]!all_data,4))</f>
        <v>0_0_0</v>
      </c>
    </row>
    <row r="6622" spans="1:3" x14ac:dyDescent="0.3">
      <c r="A6622" t="s">
        <v>22</v>
      </c>
    </row>
    <row r="6623" spans="1:3" x14ac:dyDescent="0.3">
      <c r="A6623" t="s">
        <v>0</v>
      </c>
      <c r="C6623">
        <f>VLOOKUP(B6621,[0]!all_data,13)</f>
        <v>7</v>
      </c>
    </row>
    <row r="6624" spans="1:3" x14ac:dyDescent="0.3">
      <c r="A6624" t="s">
        <v>57</v>
      </c>
      <c r="C6624">
        <f>VLOOKUP(B6621,[0]!all_data,14)</f>
        <v>10</v>
      </c>
    </row>
    <row r="6625" spans="1:3" x14ac:dyDescent="0.3">
      <c r="A6625" t="s">
        <v>2</v>
      </c>
      <c r="C6625">
        <f>VLOOKUP(B6621,[0]!all_data,15)</f>
        <v>0</v>
      </c>
    </row>
    <row r="6626" spans="1:3" x14ac:dyDescent="0.3">
      <c r="A6626" t="s">
        <v>3</v>
      </c>
      <c r="C6626">
        <f>VLOOKUP(B6621,[0]!all_data,16)</f>
        <v>0</v>
      </c>
    </row>
    <row r="6627" spans="1:3" x14ac:dyDescent="0.3">
      <c r="A6627" t="s">
        <v>4</v>
      </c>
      <c r="C6627">
        <f>VLOOKUP(B6621,[0]!all_data,17)</f>
        <v>0</v>
      </c>
    </row>
    <row r="6628" spans="1:3" x14ac:dyDescent="0.3">
      <c r="A6628" t="s">
        <v>5</v>
      </c>
      <c r="C6628">
        <f>VLOOKUP(B6621,[0]!all_data,18)</f>
        <v>0</v>
      </c>
    </row>
    <row r="6629" spans="1:3" x14ac:dyDescent="0.3">
      <c r="A6629" t="s">
        <v>7</v>
      </c>
      <c r="C6629">
        <f>VLOOKUP(B6621,[0]!all_data,20)</f>
        <v>0</v>
      </c>
    </row>
    <row r="6630" spans="1:3" x14ac:dyDescent="0.3">
      <c r="A6630" t="s">
        <v>73</v>
      </c>
      <c r="C6630">
        <f>VLOOKUP(B6621,[0]!all_data,21)</f>
        <v>0</v>
      </c>
    </row>
    <row r="6631" spans="1:3" x14ac:dyDescent="0.3">
      <c r="A6631" t="s">
        <v>77</v>
      </c>
      <c r="C6631">
        <f>VLOOKUP(B6621,[0]!all_data,41)</f>
        <v>0</v>
      </c>
    </row>
    <row r="6632" spans="1:3" x14ac:dyDescent="0.3">
      <c r="A6632" t="s">
        <v>24</v>
      </c>
      <c r="C6632">
        <f>VLOOKUP(B6621,[0]!all_data,23)</f>
        <v>0</v>
      </c>
    </row>
    <row r="6633" spans="1:3" x14ac:dyDescent="0.3">
      <c r="A6633" t="s">
        <v>25</v>
      </c>
      <c r="C6633">
        <f>VLOOKUP(B6621,[0]!all_data,24)</f>
        <v>0</v>
      </c>
    </row>
    <row r="6634" spans="1:3" x14ac:dyDescent="0.3">
      <c r="A6634" t="s">
        <v>23</v>
      </c>
      <c r="C6634">
        <f>VLOOKUP(B6621,[0]!all_data,25)</f>
        <v>0</v>
      </c>
    </row>
    <row r="6635" spans="1:3" x14ac:dyDescent="0.3">
      <c r="A6635" t="s">
        <v>125</v>
      </c>
      <c r="C6635">
        <f>VLOOKUP(B6621,[0]!all_data,19)</f>
        <v>0</v>
      </c>
    </row>
    <row r="6636" spans="1:3" x14ac:dyDescent="0.3">
      <c r="A6636" t="s">
        <v>108</v>
      </c>
      <c r="C6636">
        <f>VLOOKUP(B6621,[0]!all_data,26)</f>
        <v>0</v>
      </c>
    </row>
    <row r="6637" spans="1:3" x14ac:dyDescent="0.3">
      <c r="A6637" t="s">
        <v>109</v>
      </c>
      <c r="C6637">
        <f>VLOOKUP(B6621,[0]!all_data,27)</f>
        <v>0</v>
      </c>
    </row>
    <row r="6638" spans="1:3" x14ac:dyDescent="0.3">
      <c r="A6638" t="s">
        <v>11</v>
      </c>
      <c r="C6638">
        <f>VLOOKUP(B6621,[0]!all_data,28)</f>
        <v>0</v>
      </c>
    </row>
    <row r="6639" spans="1:3" x14ac:dyDescent="0.3">
      <c r="A6639" t="s">
        <v>54</v>
      </c>
      <c r="C6639">
        <f>VLOOKUP(B6621,[0]!all_data,29)</f>
        <v>0</v>
      </c>
    </row>
    <row r="6640" spans="1:3" x14ac:dyDescent="0.3">
      <c r="A6640" t="s">
        <v>55</v>
      </c>
      <c r="C6640">
        <f>VLOOKUP(B6621,[0]!all_data,30)</f>
        <v>0</v>
      </c>
    </row>
    <row r="6641" spans="1:3" x14ac:dyDescent="0.3">
      <c r="A6641" t="s">
        <v>67</v>
      </c>
      <c r="C6641">
        <f>VLOOKUP(B6621,[0]!all_data,33)</f>
        <v>0</v>
      </c>
    </row>
    <row r="6642" spans="1:3" x14ac:dyDescent="0.3">
      <c r="A6642" t="s">
        <v>16</v>
      </c>
      <c r="C6642">
        <f>VLOOKUP(B6621,[0]!all_data,37)</f>
        <v>0</v>
      </c>
    </row>
    <row r="6643" spans="1:3" x14ac:dyDescent="0.3">
      <c r="A6643" t="s">
        <v>17</v>
      </c>
      <c r="C6643">
        <f>VLOOKUP(B6621,[0]!all_data,38)</f>
        <v>0</v>
      </c>
    </row>
    <row r="6644" spans="1:3" x14ac:dyDescent="0.3">
      <c r="A6644" t="s">
        <v>18</v>
      </c>
      <c r="C6644">
        <f>VLOOKUP(B6621,[0]!all_data,39)</f>
        <v>0</v>
      </c>
    </row>
    <row r="6645" spans="1:3" x14ac:dyDescent="0.3">
      <c r="A6645" t="s">
        <v>21</v>
      </c>
      <c r="B6645">
        <f>B6621+1</f>
        <v>277</v>
      </c>
      <c r="C6645" t="str">
        <f>CONCATENATE(VLOOKUP(B6645,[0]!all_data,2),"_",VLOOKUP(B6645,[0]!all_data,3),"_",VLOOKUP(B6645,[0]!all_data,4))</f>
        <v>0_0_0</v>
      </c>
    </row>
    <row r="6646" spans="1:3" x14ac:dyDescent="0.3">
      <c r="A6646" t="s">
        <v>22</v>
      </c>
    </row>
    <row r="6647" spans="1:3" x14ac:dyDescent="0.3">
      <c r="A6647" t="s">
        <v>0</v>
      </c>
      <c r="C6647">
        <f>VLOOKUP(B6645,[0]!all_data,13)</f>
        <v>7</v>
      </c>
    </row>
    <row r="6648" spans="1:3" x14ac:dyDescent="0.3">
      <c r="A6648" t="s">
        <v>57</v>
      </c>
      <c r="C6648">
        <f>VLOOKUP(B6645,[0]!all_data,14)</f>
        <v>10</v>
      </c>
    </row>
    <row r="6649" spans="1:3" x14ac:dyDescent="0.3">
      <c r="A6649" t="s">
        <v>2</v>
      </c>
      <c r="C6649">
        <f>VLOOKUP(B6645,[0]!all_data,15)</f>
        <v>0</v>
      </c>
    </row>
    <row r="6650" spans="1:3" x14ac:dyDescent="0.3">
      <c r="A6650" t="s">
        <v>3</v>
      </c>
      <c r="C6650">
        <f>VLOOKUP(B6645,[0]!all_data,16)</f>
        <v>0</v>
      </c>
    </row>
    <row r="6651" spans="1:3" x14ac:dyDescent="0.3">
      <c r="A6651" t="s">
        <v>4</v>
      </c>
      <c r="C6651">
        <f>VLOOKUP(B6645,[0]!all_data,17)</f>
        <v>0</v>
      </c>
    </row>
    <row r="6652" spans="1:3" x14ac:dyDescent="0.3">
      <c r="A6652" t="s">
        <v>5</v>
      </c>
      <c r="C6652">
        <f>VLOOKUP(B6645,[0]!all_data,18)</f>
        <v>0</v>
      </c>
    </row>
    <row r="6653" spans="1:3" x14ac:dyDescent="0.3">
      <c r="A6653" t="s">
        <v>7</v>
      </c>
      <c r="C6653">
        <f>VLOOKUP(B6645,[0]!all_data,20)</f>
        <v>0</v>
      </c>
    </row>
    <row r="6654" spans="1:3" x14ac:dyDescent="0.3">
      <c r="A6654" t="s">
        <v>73</v>
      </c>
      <c r="C6654">
        <f>VLOOKUP(B6645,[0]!all_data,21)</f>
        <v>0</v>
      </c>
    </row>
    <row r="6655" spans="1:3" x14ac:dyDescent="0.3">
      <c r="A6655" t="s">
        <v>77</v>
      </c>
      <c r="C6655">
        <f>VLOOKUP(B6645,[0]!all_data,41)</f>
        <v>0</v>
      </c>
    </row>
    <row r="6656" spans="1:3" x14ac:dyDescent="0.3">
      <c r="A6656" t="s">
        <v>24</v>
      </c>
      <c r="C6656">
        <f>VLOOKUP(B6645,[0]!all_data,23)</f>
        <v>0</v>
      </c>
    </row>
    <row r="6657" spans="1:3" x14ac:dyDescent="0.3">
      <c r="A6657" t="s">
        <v>25</v>
      </c>
      <c r="C6657">
        <f>VLOOKUP(B6645,[0]!all_data,24)</f>
        <v>0</v>
      </c>
    </row>
    <row r="6658" spans="1:3" x14ac:dyDescent="0.3">
      <c r="A6658" t="s">
        <v>23</v>
      </c>
      <c r="C6658">
        <f>VLOOKUP(B6645,[0]!all_data,25)</f>
        <v>0</v>
      </c>
    </row>
    <row r="6659" spans="1:3" x14ac:dyDescent="0.3">
      <c r="A6659" t="s">
        <v>125</v>
      </c>
      <c r="C6659">
        <f>VLOOKUP(B6645,[0]!all_data,19)</f>
        <v>0</v>
      </c>
    </row>
    <row r="6660" spans="1:3" x14ac:dyDescent="0.3">
      <c r="A6660" t="s">
        <v>108</v>
      </c>
      <c r="C6660">
        <f>VLOOKUP(B6645,[0]!all_data,26)</f>
        <v>0</v>
      </c>
    </row>
    <row r="6661" spans="1:3" x14ac:dyDescent="0.3">
      <c r="A6661" t="s">
        <v>109</v>
      </c>
      <c r="C6661">
        <f>VLOOKUP(B6645,[0]!all_data,27)</f>
        <v>0</v>
      </c>
    </row>
    <row r="6662" spans="1:3" x14ac:dyDescent="0.3">
      <c r="A6662" t="s">
        <v>11</v>
      </c>
      <c r="C6662">
        <f>VLOOKUP(B6645,[0]!all_data,28)</f>
        <v>0</v>
      </c>
    </row>
    <row r="6663" spans="1:3" x14ac:dyDescent="0.3">
      <c r="A6663" t="s">
        <v>54</v>
      </c>
      <c r="C6663">
        <f>VLOOKUP(B6645,[0]!all_data,29)</f>
        <v>0</v>
      </c>
    </row>
    <row r="6664" spans="1:3" x14ac:dyDescent="0.3">
      <c r="A6664" t="s">
        <v>55</v>
      </c>
      <c r="C6664">
        <f>VLOOKUP(B6645,[0]!all_data,30)</f>
        <v>0</v>
      </c>
    </row>
    <row r="6665" spans="1:3" x14ac:dyDescent="0.3">
      <c r="A6665" t="s">
        <v>67</v>
      </c>
      <c r="C6665">
        <f>VLOOKUP(B6645,[0]!all_data,33)</f>
        <v>0</v>
      </c>
    </row>
    <row r="6666" spans="1:3" x14ac:dyDescent="0.3">
      <c r="A6666" t="s">
        <v>16</v>
      </c>
      <c r="C6666">
        <f>VLOOKUP(B6645,[0]!all_data,37)</f>
        <v>0</v>
      </c>
    </row>
    <row r="6667" spans="1:3" x14ac:dyDescent="0.3">
      <c r="A6667" t="s">
        <v>17</v>
      </c>
      <c r="C6667">
        <f>VLOOKUP(B6645,[0]!all_data,38)</f>
        <v>0</v>
      </c>
    </row>
    <row r="6668" spans="1:3" x14ac:dyDescent="0.3">
      <c r="A6668" t="s">
        <v>18</v>
      </c>
      <c r="C6668">
        <f>VLOOKUP(B6645,[0]!all_data,39)</f>
        <v>0</v>
      </c>
    </row>
    <row r="6669" spans="1:3" x14ac:dyDescent="0.3">
      <c r="A6669" t="s">
        <v>21</v>
      </c>
      <c r="B6669">
        <f>B6645+1</f>
        <v>278</v>
      </c>
      <c r="C6669" t="str">
        <f>CONCATENATE(VLOOKUP(B6669,[0]!all_data,2),"_",VLOOKUP(B6669,[0]!all_data,3),"_",VLOOKUP(B6669,[0]!all_data,4))</f>
        <v>0_0_0</v>
      </c>
    </row>
    <row r="6670" spans="1:3" x14ac:dyDescent="0.3">
      <c r="A6670" t="s">
        <v>22</v>
      </c>
    </row>
    <row r="6671" spans="1:3" x14ac:dyDescent="0.3">
      <c r="A6671" t="s">
        <v>0</v>
      </c>
      <c r="C6671">
        <f>VLOOKUP(B6669,[0]!all_data,13)</f>
        <v>7</v>
      </c>
    </row>
    <row r="6672" spans="1:3" x14ac:dyDescent="0.3">
      <c r="A6672" t="s">
        <v>57</v>
      </c>
      <c r="C6672">
        <f>VLOOKUP(B6669,[0]!all_data,14)</f>
        <v>10</v>
      </c>
    </row>
    <row r="6673" spans="1:3" x14ac:dyDescent="0.3">
      <c r="A6673" t="s">
        <v>2</v>
      </c>
      <c r="C6673">
        <f>VLOOKUP(B6669,[0]!all_data,15)</f>
        <v>0</v>
      </c>
    </row>
    <row r="6674" spans="1:3" x14ac:dyDescent="0.3">
      <c r="A6674" t="s">
        <v>3</v>
      </c>
      <c r="C6674">
        <f>VLOOKUP(B6669,[0]!all_data,16)</f>
        <v>0</v>
      </c>
    </row>
    <row r="6675" spans="1:3" x14ac:dyDescent="0.3">
      <c r="A6675" t="s">
        <v>4</v>
      </c>
      <c r="C6675">
        <f>VLOOKUP(B6669,[0]!all_data,17)</f>
        <v>0</v>
      </c>
    </row>
    <row r="6676" spans="1:3" x14ac:dyDescent="0.3">
      <c r="A6676" t="s">
        <v>5</v>
      </c>
      <c r="C6676">
        <f>VLOOKUP(B6669,[0]!all_data,18)</f>
        <v>0</v>
      </c>
    </row>
    <row r="6677" spans="1:3" x14ac:dyDescent="0.3">
      <c r="A6677" t="s">
        <v>7</v>
      </c>
      <c r="C6677">
        <f>VLOOKUP(B6669,[0]!all_data,20)</f>
        <v>0</v>
      </c>
    </row>
    <row r="6678" spans="1:3" x14ac:dyDescent="0.3">
      <c r="A6678" t="s">
        <v>73</v>
      </c>
      <c r="C6678">
        <f>VLOOKUP(B6669,[0]!all_data,21)</f>
        <v>0</v>
      </c>
    </row>
    <row r="6679" spans="1:3" x14ac:dyDescent="0.3">
      <c r="A6679" t="s">
        <v>77</v>
      </c>
      <c r="C6679">
        <f>VLOOKUP(B6669,[0]!all_data,41)</f>
        <v>0</v>
      </c>
    </row>
    <row r="6680" spans="1:3" x14ac:dyDescent="0.3">
      <c r="A6680" t="s">
        <v>24</v>
      </c>
      <c r="C6680">
        <f>VLOOKUP(B6669,[0]!all_data,23)</f>
        <v>0</v>
      </c>
    </row>
    <row r="6681" spans="1:3" x14ac:dyDescent="0.3">
      <c r="A6681" t="s">
        <v>25</v>
      </c>
      <c r="C6681">
        <f>VLOOKUP(B6669,[0]!all_data,24)</f>
        <v>0</v>
      </c>
    </row>
    <row r="6682" spans="1:3" x14ac:dyDescent="0.3">
      <c r="A6682" t="s">
        <v>23</v>
      </c>
      <c r="C6682">
        <f>VLOOKUP(B6669,[0]!all_data,25)</f>
        <v>0</v>
      </c>
    </row>
    <row r="6683" spans="1:3" x14ac:dyDescent="0.3">
      <c r="A6683" t="s">
        <v>125</v>
      </c>
      <c r="C6683">
        <f>VLOOKUP(B6669,[0]!all_data,19)</f>
        <v>0</v>
      </c>
    </row>
    <row r="6684" spans="1:3" x14ac:dyDescent="0.3">
      <c r="A6684" t="s">
        <v>108</v>
      </c>
      <c r="C6684">
        <f>VLOOKUP(B6669,[0]!all_data,26)</f>
        <v>0</v>
      </c>
    </row>
    <row r="6685" spans="1:3" x14ac:dyDescent="0.3">
      <c r="A6685" t="s">
        <v>109</v>
      </c>
      <c r="C6685">
        <f>VLOOKUP(B6669,[0]!all_data,27)</f>
        <v>0</v>
      </c>
    </row>
    <row r="6686" spans="1:3" x14ac:dyDescent="0.3">
      <c r="A6686" t="s">
        <v>11</v>
      </c>
      <c r="C6686">
        <f>VLOOKUP(B6669,[0]!all_data,28)</f>
        <v>0</v>
      </c>
    </row>
    <row r="6687" spans="1:3" x14ac:dyDescent="0.3">
      <c r="A6687" t="s">
        <v>54</v>
      </c>
      <c r="C6687">
        <f>VLOOKUP(B6669,[0]!all_data,29)</f>
        <v>0</v>
      </c>
    </row>
    <row r="6688" spans="1:3" x14ac:dyDescent="0.3">
      <c r="A6688" t="s">
        <v>55</v>
      </c>
      <c r="C6688">
        <f>VLOOKUP(B6669,[0]!all_data,30)</f>
        <v>0</v>
      </c>
    </row>
    <row r="6689" spans="1:3" x14ac:dyDescent="0.3">
      <c r="A6689" t="s">
        <v>67</v>
      </c>
      <c r="C6689">
        <f>VLOOKUP(B6669,[0]!all_data,33)</f>
        <v>0</v>
      </c>
    </row>
    <row r="6690" spans="1:3" x14ac:dyDescent="0.3">
      <c r="A6690" t="s">
        <v>16</v>
      </c>
      <c r="C6690">
        <f>VLOOKUP(B6669,[0]!all_data,37)</f>
        <v>0</v>
      </c>
    </row>
    <row r="6691" spans="1:3" x14ac:dyDescent="0.3">
      <c r="A6691" t="s">
        <v>17</v>
      </c>
      <c r="C6691">
        <f>VLOOKUP(B6669,[0]!all_data,38)</f>
        <v>0</v>
      </c>
    </row>
    <row r="6692" spans="1:3" x14ac:dyDescent="0.3">
      <c r="A6692" t="s">
        <v>18</v>
      </c>
      <c r="C6692">
        <f>VLOOKUP(B6669,[0]!all_data,39)</f>
        <v>0</v>
      </c>
    </row>
    <row r="6693" spans="1:3" x14ac:dyDescent="0.3">
      <c r="A6693" t="s">
        <v>21</v>
      </c>
      <c r="B6693">
        <f>B6669+1</f>
        <v>279</v>
      </c>
      <c r="C6693" t="str">
        <f>CONCATENATE(VLOOKUP(B6693,[0]!all_data,2),"_",VLOOKUP(B6693,[0]!all_data,3),"_",VLOOKUP(B6693,[0]!all_data,4))</f>
        <v>0_0_0</v>
      </c>
    </row>
    <row r="6694" spans="1:3" x14ac:dyDescent="0.3">
      <c r="A6694" t="s">
        <v>22</v>
      </c>
    </row>
    <row r="6695" spans="1:3" x14ac:dyDescent="0.3">
      <c r="A6695" t="s">
        <v>0</v>
      </c>
      <c r="C6695">
        <f>VLOOKUP(B6693,[0]!all_data,13)</f>
        <v>7</v>
      </c>
    </row>
    <row r="6696" spans="1:3" x14ac:dyDescent="0.3">
      <c r="A6696" t="s">
        <v>57</v>
      </c>
      <c r="C6696">
        <f>VLOOKUP(B6693,[0]!all_data,14)</f>
        <v>10</v>
      </c>
    </row>
    <row r="6697" spans="1:3" x14ac:dyDescent="0.3">
      <c r="A6697" t="s">
        <v>2</v>
      </c>
      <c r="C6697">
        <f>VLOOKUP(B6693,[0]!all_data,15)</f>
        <v>0</v>
      </c>
    </row>
    <row r="6698" spans="1:3" x14ac:dyDescent="0.3">
      <c r="A6698" t="s">
        <v>3</v>
      </c>
      <c r="C6698">
        <f>VLOOKUP(B6693,[0]!all_data,16)</f>
        <v>0</v>
      </c>
    </row>
    <row r="6699" spans="1:3" x14ac:dyDescent="0.3">
      <c r="A6699" t="s">
        <v>4</v>
      </c>
      <c r="C6699">
        <f>VLOOKUP(B6693,[0]!all_data,17)</f>
        <v>0</v>
      </c>
    </row>
    <row r="6700" spans="1:3" x14ac:dyDescent="0.3">
      <c r="A6700" t="s">
        <v>5</v>
      </c>
      <c r="C6700">
        <f>VLOOKUP(B6693,[0]!all_data,18)</f>
        <v>0</v>
      </c>
    </row>
    <row r="6701" spans="1:3" x14ac:dyDescent="0.3">
      <c r="A6701" t="s">
        <v>7</v>
      </c>
      <c r="C6701">
        <f>VLOOKUP(B6693,[0]!all_data,20)</f>
        <v>0</v>
      </c>
    </row>
    <row r="6702" spans="1:3" x14ac:dyDescent="0.3">
      <c r="A6702" t="s">
        <v>73</v>
      </c>
      <c r="C6702">
        <f>VLOOKUP(B6693,[0]!all_data,21)</f>
        <v>0</v>
      </c>
    </row>
    <row r="6703" spans="1:3" x14ac:dyDescent="0.3">
      <c r="A6703" t="s">
        <v>77</v>
      </c>
      <c r="C6703">
        <f>VLOOKUP(B6693,[0]!all_data,41)</f>
        <v>0</v>
      </c>
    </row>
    <row r="6704" spans="1:3" x14ac:dyDescent="0.3">
      <c r="A6704" t="s">
        <v>24</v>
      </c>
      <c r="C6704">
        <f>VLOOKUP(B6693,[0]!all_data,23)</f>
        <v>0</v>
      </c>
    </row>
    <row r="6705" spans="1:3" x14ac:dyDescent="0.3">
      <c r="A6705" t="s">
        <v>25</v>
      </c>
      <c r="C6705">
        <f>VLOOKUP(B6693,[0]!all_data,24)</f>
        <v>0</v>
      </c>
    </row>
    <row r="6706" spans="1:3" x14ac:dyDescent="0.3">
      <c r="A6706" t="s">
        <v>23</v>
      </c>
      <c r="C6706">
        <f>VLOOKUP(B6693,[0]!all_data,25)</f>
        <v>0</v>
      </c>
    </row>
    <row r="6707" spans="1:3" x14ac:dyDescent="0.3">
      <c r="A6707" t="s">
        <v>125</v>
      </c>
      <c r="C6707">
        <f>VLOOKUP(B6693,[0]!all_data,19)</f>
        <v>0</v>
      </c>
    </row>
    <row r="6708" spans="1:3" x14ac:dyDescent="0.3">
      <c r="A6708" t="s">
        <v>108</v>
      </c>
      <c r="C6708">
        <f>VLOOKUP(B6693,[0]!all_data,26)</f>
        <v>0</v>
      </c>
    </row>
    <row r="6709" spans="1:3" x14ac:dyDescent="0.3">
      <c r="A6709" t="s">
        <v>109</v>
      </c>
      <c r="C6709">
        <f>VLOOKUP(B6693,[0]!all_data,27)</f>
        <v>0</v>
      </c>
    </row>
    <row r="6710" spans="1:3" x14ac:dyDescent="0.3">
      <c r="A6710" t="s">
        <v>11</v>
      </c>
      <c r="C6710">
        <f>VLOOKUP(B6693,[0]!all_data,28)</f>
        <v>0</v>
      </c>
    </row>
    <row r="6711" spans="1:3" x14ac:dyDescent="0.3">
      <c r="A6711" t="s">
        <v>54</v>
      </c>
      <c r="C6711">
        <f>VLOOKUP(B6693,[0]!all_data,29)</f>
        <v>0</v>
      </c>
    </row>
    <row r="6712" spans="1:3" x14ac:dyDescent="0.3">
      <c r="A6712" t="s">
        <v>55</v>
      </c>
      <c r="C6712">
        <f>VLOOKUP(B6693,[0]!all_data,30)</f>
        <v>0</v>
      </c>
    </row>
    <row r="6713" spans="1:3" x14ac:dyDescent="0.3">
      <c r="A6713" t="s">
        <v>67</v>
      </c>
      <c r="C6713">
        <f>VLOOKUP(B6693,[0]!all_data,33)</f>
        <v>0</v>
      </c>
    </row>
    <row r="6714" spans="1:3" x14ac:dyDescent="0.3">
      <c r="A6714" t="s">
        <v>16</v>
      </c>
      <c r="C6714">
        <f>VLOOKUP(B6693,[0]!all_data,37)</f>
        <v>0</v>
      </c>
    </row>
    <row r="6715" spans="1:3" x14ac:dyDescent="0.3">
      <c r="A6715" t="s">
        <v>17</v>
      </c>
      <c r="C6715">
        <f>VLOOKUP(B6693,[0]!all_data,38)</f>
        <v>0</v>
      </c>
    </row>
    <row r="6716" spans="1:3" x14ac:dyDescent="0.3">
      <c r="A6716" t="s">
        <v>18</v>
      </c>
      <c r="C6716">
        <f>VLOOKUP(B6693,[0]!all_data,39)</f>
        <v>0</v>
      </c>
    </row>
    <row r="6717" spans="1:3" x14ac:dyDescent="0.3">
      <c r="A6717" t="s">
        <v>21</v>
      </c>
      <c r="B6717">
        <f>B6693+1</f>
        <v>280</v>
      </c>
      <c r="C6717" t="str">
        <f>CONCATENATE(VLOOKUP(B6717,[0]!all_data,2),"_",VLOOKUP(B6717,[0]!all_data,3),"_",VLOOKUP(B6717,[0]!all_data,4))</f>
        <v>0_0_0</v>
      </c>
    </row>
    <row r="6718" spans="1:3" x14ac:dyDescent="0.3">
      <c r="A6718" t="s">
        <v>22</v>
      </c>
    </row>
    <row r="6719" spans="1:3" x14ac:dyDescent="0.3">
      <c r="A6719" t="s">
        <v>0</v>
      </c>
      <c r="C6719">
        <f>VLOOKUP(B6717,[0]!all_data,13)</f>
        <v>7</v>
      </c>
    </row>
    <row r="6720" spans="1:3" x14ac:dyDescent="0.3">
      <c r="A6720" t="s">
        <v>57</v>
      </c>
      <c r="C6720">
        <f>VLOOKUP(B6717,[0]!all_data,14)</f>
        <v>10</v>
      </c>
    </row>
    <row r="6721" spans="1:3" x14ac:dyDescent="0.3">
      <c r="A6721" t="s">
        <v>2</v>
      </c>
      <c r="C6721">
        <f>VLOOKUP(B6717,[0]!all_data,15)</f>
        <v>0</v>
      </c>
    </row>
    <row r="6722" spans="1:3" x14ac:dyDescent="0.3">
      <c r="A6722" t="s">
        <v>3</v>
      </c>
      <c r="C6722">
        <f>VLOOKUP(B6717,[0]!all_data,16)</f>
        <v>0</v>
      </c>
    </row>
    <row r="6723" spans="1:3" x14ac:dyDescent="0.3">
      <c r="A6723" t="s">
        <v>4</v>
      </c>
      <c r="C6723">
        <f>VLOOKUP(B6717,[0]!all_data,17)</f>
        <v>0</v>
      </c>
    </row>
    <row r="6724" spans="1:3" x14ac:dyDescent="0.3">
      <c r="A6724" t="s">
        <v>5</v>
      </c>
      <c r="C6724">
        <f>VLOOKUP(B6717,[0]!all_data,18)</f>
        <v>0</v>
      </c>
    </row>
    <row r="6725" spans="1:3" x14ac:dyDescent="0.3">
      <c r="A6725" t="s">
        <v>7</v>
      </c>
      <c r="C6725">
        <f>VLOOKUP(B6717,[0]!all_data,20)</f>
        <v>0</v>
      </c>
    </row>
    <row r="6726" spans="1:3" x14ac:dyDescent="0.3">
      <c r="A6726" t="s">
        <v>73</v>
      </c>
      <c r="C6726">
        <f>VLOOKUP(B6717,[0]!all_data,21)</f>
        <v>0</v>
      </c>
    </row>
    <row r="6727" spans="1:3" x14ac:dyDescent="0.3">
      <c r="A6727" t="s">
        <v>77</v>
      </c>
      <c r="C6727">
        <f>VLOOKUP(B6717,[0]!all_data,41)</f>
        <v>0</v>
      </c>
    </row>
    <row r="6728" spans="1:3" x14ac:dyDescent="0.3">
      <c r="A6728" t="s">
        <v>24</v>
      </c>
      <c r="C6728">
        <f>VLOOKUP(B6717,[0]!all_data,23)</f>
        <v>0</v>
      </c>
    </row>
    <row r="6729" spans="1:3" x14ac:dyDescent="0.3">
      <c r="A6729" t="s">
        <v>25</v>
      </c>
      <c r="C6729">
        <f>VLOOKUP(B6717,[0]!all_data,24)</f>
        <v>0</v>
      </c>
    </row>
    <row r="6730" spans="1:3" x14ac:dyDescent="0.3">
      <c r="A6730" t="s">
        <v>23</v>
      </c>
      <c r="C6730">
        <f>VLOOKUP(B6717,[0]!all_data,25)</f>
        <v>0</v>
      </c>
    </row>
    <row r="6731" spans="1:3" x14ac:dyDescent="0.3">
      <c r="A6731" t="s">
        <v>125</v>
      </c>
      <c r="C6731">
        <f>VLOOKUP(B6717,[0]!all_data,19)</f>
        <v>0</v>
      </c>
    </row>
    <row r="6732" spans="1:3" x14ac:dyDescent="0.3">
      <c r="A6732" t="s">
        <v>108</v>
      </c>
      <c r="C6732">
        <f>VLOOKUP(B6717,[0]!all_data,26)</f>
        <v>0</v>
      </c>
    </row>
    <row r="6733" spans="1:3" x14ac:dyDescent="0.3">
      <c r="A6733" t="s">
        <v>109</v>
      </c>
      <c r="C6733">
        <f>VLOOKUP(B6717,[0]!all_data,27)</f>
        <v>0</v>
      </c>
    </row>
    <row r="6734" spans="1:3" x14ac:dyDescent="0.3">
      <c r="A6734" t="s">
        <v>11</v>
      </c>
      <c r="C6734">
        <f>VLOOKUP(B6717,[0]!all_data,28)</f>
        <v>0</v>
      </c>
    </row>
    <row r="6735" spans="1:3" x14ac:dyDescent="0.3">
      <c r="A6735" t="s">
        <v>54</v>
      </c>
      <c r="C6735">
        <f>VLOOKUP(B6717,[0]!all_data,29)</f>
        <v>0</v>
      </c>
    </row>
    <row r="6736" spans="1:3" x14ac:dyDescent="0.3">
      <c r="A6736" t="s">
        <v>55</v>
      </c>
      <c r="C6736">
        <f>VLOOKUP(B6717,[0]!all_data,30)</f>
        <v>0</v>
      </c>
    </row>
    <row r="6737" spans="1:3" x14ac:dyDescent="0.3">
      <c r="A6737" t="s">
        <v>67</v>
      </c>
      <c r="C6737">
        <f>VLOOKUP(B6717,[0]!all_data,33)</f>
        <v>0</v>
      </c>
    </row>
    <row r="6738" spans="1:3" x14ac:dyDescent="0.3">
      <c r="A6738" t="s">
        <v>16</v>
      </c>
      <c r="C6738">
        <f>VLOOKUP(B6717,[0]!all_data,37)</f>
        <v>0</v>
      </c>
    </row>
    <row r="6739" spans="1:3" x14ac:dyDescent="0.3">
      <c r="A6739" t="s">
        <v>17</v>
      </c>
      <c r="C6739">
        <f>VLOOKUP(B6717,[0]!all_data,38)</f>
        <v>0</v>
      </c>
    </row>
    <row r="6740" spans="1:3" x14ac:dyDescent="0.3">
      <c r="A6740" t="s">
        <v>18</v>
      </c>
      <c r="C6740">
        <f>VLOOKUP(B6717,[0]!all_data,39)</f>
        <v>0</v>
      </c>
    </row>
    <row r="6741" spans="1:3" x14ac:dyDescent="0.3">
      <c r="A6741" t="s">
        <v>21</v>
      </c>
      <c r="B6741">
        <f>B6717+1</f>
        <v>281</v>
      </c>
      <c r="C6741" t="str">
        <f>CONCATENATE(VLOOKUP(B6741,[0]!all_data,2),"_",VLOOKUP(B6741,[0]!all_data,3),"_",VLOOKUP(B6741,[0]!all_data,4))</f>
        <v>0_0_0</v>
      </c>
    </row>
    <row r="6742" spans="1:3" x14ac:dyDescent="0.3">
      <c r="A6742" t="s">
        <v>22</v>
      </c>
    </row>
    <row r="6743" spans="1:3" x14ac:dyDescent="0.3">
      <c r="A6743" t="s">
        <v>0</v>
      </c>
      <c r="C6743">
        <f>VLOOKUP(B6741,[0]!all_data,13)</f>
        <v>7</v>
      </c>
    </row>
    <row r="6744" spans="1:3" x14ac:dyDescent="0.3">
      <c r="A6744" t="s">
        <v>57</v>
      </c>
      <c r="C6744">
        <f>VLOOKUP(B6741,[0]!all_data,14)</f>
        <v>10</v>
      </c>
    </row>
    <row r="6745" spans="1:3" x14ac:dyDescent="0.3">
      <c r="A6745" t="s">
        <v>2</v>
      </c>
      <c r="C6745">
        <f>VLOOKUP(B6741,[0]!all_data,15)</f>
        <v>0</v>
      </c>
    </row>
    <row r="6746" spans="1:3" x14ac:dyDescent="0.3">
      <c r="A6746" t="s">
        <v>3</v>
      </c>
      <c r="C6746">
        <f>VLOOKUP(B6741,[0]!all_data,16)</f>
        <v>0</v>
      </c>
    </row>
    <row r="6747" spans="1:3" x14ac:dyDescent="0.3">
      <c r="A6747" t="s">
        <v>4</v>
      </c>
      <c r="C6747">
        <f>VLOOKUP(B6741,[0]!all_data,17)</f>
        <v>0</v>
      </c>
    </row>
    <row r="6748" spans="1:3" x14ac:dyDescent="0.3">
      <c r="A6748" t="s">
        <v>5</v>
      </c>
      <c r="C6748">
        <f>VLOOKUP(B6741,[0]!all_data,18)</f>
        <v>0</v>
      </c>
    </row>
    <row r="6749" spans="1:3" x14ac:dyDescent="0.3">
      <c r="A6749" t="s">
        <v>7</v>
      </c>
      <c r="C6749">
        <f>VLOOKUP(B6741,[0]!all_data,20)</f>
        <v>0</v>
      </c>
    </row>
    <row r="6750" spans="1:3" x14ac:dyDescent="0.3">
      <c r="A6750" t="s">
        <v>73</v>
      </c>
      <c r="C6750">
        <f>VLOOKUP(B6741,[0]!all_data,21)</f>
        <v>0</v>
      </c>
    </row>
    <row r="6751" spans="1:3" x14ac:dyDescent="0.3">
      <c r="A6751" t="s">
        <v>77</v>
      </c>
      <c r="C6751">
        <f>VLOOKUP(B6741,[0]!all_data,41)</f>
        <v>0</v>
      </c>
    </row>
    <row r="6752" spans="1:3" x14ac:dyDescent="0.3">
      <c r="A6752" t="s">
        <v>24</v>
      </c>
      <c r="C6752">
        <f>VLOOKUP(B6741,[0]!all_data,23)</f>
        <v>0</v>
      </c>
    </row>
    <row r="6753" spans="1:3" x14ac:dyDescent="0.3">
      <c r="A6753" t="s">
        <v>25</v>
      </c>
      <c r="C6753">
        <f>VLOOKUP(B6741,[0]!all_data,24)</f>
        <v>0</v>
      </c>
    </row>
    <row r="6754" spans="1:3" x14ac:dyDescent="0.3">
      <c r="A6754" t="s">
        <v>23</v>
      </c>
      <c r="C6754">
        <f>VLOOKUP(B6741,[0]!all_data,25)</f>
        <v>0</v>
      </c>
    </row>
    <row r="6755" spans="1:3" x14ac:dyDescent="0.3">
      <c r="A6755" t="s">
        <v>125</v>
      </c>
      <c r="C6755">
        <f>VLOOKUP(B6741,[0]!all_data,19)</f>
        <v>0</v>
      </c>
    </row>
    <row r="6756" spans="1:3" x14ac:dyDescent="0.3">
      <c r="A6756" t="s">
        <v>108</v>
      </c>
      <c r="C6756">
        <f>VLOOKUP(B6741,[0]!all_data,26)</f>
        <v>0</v>
      </c>
    </row>
    <row r="6757" spans="1:3" x14ac:dyDescent="0.3">
      <c r="A6757" t="s">
        <v>109</v>
      </c>
      <c r="C6757">
        <f>VLOOKUP(B6741,[0]!all_data,27)</f>
        <v>0</v>
      </c>
    </row>
    <row r="6758" spans="1:3" x14ac:dyDescent="0.3">
      <c r="A6758" t="s">
        <v>11</v>
      </c>
      <c r="C6758">
        <f>VLOOKUP(B6741,[0]!all_data,28)</f>
        <v>0</v>
      </c>
    </row>
    <row r="6759" spans="1:3" x14ac:dyDescent="0.3">
      <c r="A6759" t="s">
        <v>54</v>
      </c>
      <c r="C6759">
        <f>VLOOKUP(B6741,[0]!all_data,29)</f>
        <v>0</v>
      </c>
    </row>
    <row r="6760" spans="1:3" x14ac:dyDescent="0.3">
      <c r="A6760" t="s">
        <v>55</v>
      </c>
      <c r="C6760">
        <f>VLOOKUP(B6741,[0]!all_data,30)</f>
        <v>0</v>
      </c>
    </row>
    <row r="6761" spans="1:3" x14ac:dyDescent="0.3">
      <c r="A6761" t="s">
        <v>67</v>
      </c>
      <c r="C6761">
        <f>VLOOKUP(B6741,[0]!all_data,33)</f>
        <v>0</v>
      </c>
    </row>
    <row r="6762" spans="1:3" x14ac:dyDescent="0.3">
      <c r="A6762" t="s">
        <v>16</v>
      </c>
      <c r="C6762">
        <f>VLOOKUP(B6741,[0]!all_data,37)</f>
        <v>0</v>
      </c>
    </row>
    <row r="6763" spans="1:3" x14ac:dyDescent="0.3">
      <c r="A6763" t="s">
        <v>17</v>
      </c>
      <c r="C6763">
        <f>VLOOKUP(B6741,[0]!all_data,38)</f>
        <v>0</v>
      </c>
    </row>
    <row r="6764" spans="1:3" x14ac:dyDescent="0.3">
      <c r="A6764" t="s">
        <v>18</v>
      </c>
      <c r="C6764">
        <f>VLOOKUP(B6741,[0]!all_data,39)</f>
        <v>0</v>
      </c>
    </row>
    <row r="6765" spans="1:3" x14ac:dyDescent="0.3">
      <c r="A6765" t="s">
        <v>21</v>
      </c>
      <c r="B6765">
        <f>B6741+1</f>
        <v>282</v>
      </c>
      <c r="C6765" t="str">
        <f>CONCATENATE(VLOOKUP(B6765,[0]!all_data,2),"_",VLOOKUP(B6765,[0]!all_data,3),"_",VLOOKUP(B6765,[0]!all_data,4))</f>
        <v>0_0_0</v>
      </c>
    </row>
    <row r="6766" spans="1:3" x14ac:dyDescent="0.3">
      <c r="A6766" t="s">
        <v>22</v>
      </c>
    </row>
    <row r="6767" spans="1:3" x14ac:dyDescent="0.3">
      <c r="A6767" t="s">
        <v>0</v>
      </c>
      <c r="C6767">
        <f>VLOOKUP(B6765,[0]!all_data,13)</f>
        <v>7</v>
      </c>
    </row>
    <row r="6768" spans="1:3" x14ac:dyDescent="0.3">
      <c r="A6768" t="s">
        <v>57</v>
      </c>
      <c r="C6768">
        <f>VLOOKUP(B6765,[0]!all_data,14)</f>
        <v>10</v>
      </c>
    </row>
    <row r="6769" spans="1:3" x14ac:dyDescent="0.3">
      <c r="A6769" t="s">
        <v>2</v>
      </c>
      <c r="C6769">
        <f>VLOOKUP(B6765,[0]!all_data,15)</f>
        <v>0</v>
      </c>
    </row>
    <row r="6770" spans="1:3" x14ac:dyDescent="0.3">
      <c r="A6770" t="s">
        <v>3</v>
      </c>
      <c r="C6770">
        <f>VLOOKUP(B6765,[0]!all_data,16)</f>
        <v>0</v>
      </c>
    </row>
    <row r="6771" spans="1:3" x14ac:dyDescent="0.3">
      <c r="A6771" t="s">
        <v>4</v>
      </c>
      <c r="C6771">
        <f>VLOOKUP(B6765,[0]!all_data,17)</f>
        <v>0</v>
      </c>
    </row>
    <row r="6772" spans="1:3" x14ac:dyDescent="0.3">
      <c r="A6772" t="s">
        <v>5</v>
      </c>
      <c r="C6772">
        <f>VLOOKUP(B6765,[0]!all_data,18)</f>
        <v>0</v>
      </c>
    </row>
    <row r="6773" spans="1:3" x14ac:dyDescent="0.3">
      <c r="A6773" t="s">
        <v>7</v>
      </c>
      <c r="C6773">
        <f>VLOOKUP(B6765,[0]!all_data,20)</f>
        <v>0</v>
      </c>
    </row>
    <row r="6774" spans="1:3" x14ac:dyDescent="0.3">
      <c r="A6774" t="s">
        <v>73</v>
      </c>
      <c r="C6774">
        <f>VLOOKUP(B6765,[0]!all_data,21)</f>
        <v>0</v>
      </c>
    </row>
    <row r="6775" spans="1:3" x14ac:dyDescent="0.3">
      <c r="A6775" t="s">
        <v>77</v>
      </c>
      <c r="C6775">
        <f>VLOOKUP(B6765,[0]!all_data,41)</f>
        <v>0</v>
      </c>
    </row>
    <row r="6776" spans="1:3" x14ac:dyDescent="0.3">
      <c r="A6776" t="s">
        <v>24</v>
      </c>
      <c r="C6776">
        <f>VLOOKUP(B6765,[0]!all_data,23)</f>
        <v>0</v>
      </c>
    </row>
    <row r="6777" spans="1:3" x14ac:dyDescent="0.3">
      <c r="A6777" t="s">
        <v>25</v>
      </c>
      <c r="C6777">
        <f>VLOOKUP(B6765,[0]!all_data,24)</f>
        <v>0</v>
      </c>
    </row>
    <row r="6778" spans="1:3" x14ac:dyDescent="0.3">
      <c r="A6778" t="s">
        <v>23</v>
      </c>
      <c r="C6778">
        <f>VLOOKUP(B6765,[0]!all_data,25)</f>
        <v>0</v>
      </c>
    </row>
    <row r="6779" spans="1:3" x14ac:dyDescent="0.3">
      <c r="A6779" t="s">
        <v>125</v>
      </c>
      <c r="C6779">
        <f>VLOOKUP(B6765,[0]!all_data,19)</f>
        <v>0</v>
      </c>
    </row>
    <row r="6780" spans="1:3" x14ac:dyDescent="0.3">
      <c r="A6780" t="s">
        <v>108</v>
      </c>
      <c r="C6780">
        <f>VLOOKUP(B6765,[0]!all_data,26)</f>
        <v>0</v>
      </c>
    </row>
    <row r="6781" spans="1:3" x14ac:dyDescent="0.3">
      <c r="A6781" t="s">
        <v>109</v>
      </c>
      <c r="C6781">
        <f>VLOOKUP(B6765,[0]!all_data,27)</f>
        <v>0</v>
      </c>
    </row>
    <row r="6782" spans="1:3" x14ac:dyDescent="0.3">
      <c r="A6782" t="s">
        <v>11</v>
      </c>
      <c r="C6782">
        <f>VLOOKUP(B6765,[0]!all_data,28)</f>
        <v>0</v>
      </c>
    </row>
    <row r="6783" spans="1:3" x14ac:dyDescent="0.3">
      <c r="A6783" t="s">
        <v>54</v>
      </c>
      <c r="C6783">
        <f>VLOOKUP(B6765,[0]!all_data,29)</f>
        <v>0</v>
      </c>
    </row>
    <row r="6784" spans="1:3" x14ac:dyDescent="0.3">
      <c r="A6784" t="s">
        <v>55</v>
      </c>
      <c r="C6784">
        <f>VLOOKUP(B6765,[0]!all_data,30)</f>
        <v>0</v>
      </c>
    </row>
    <row r="6785" spans="1:3" x14ac:dyDescent="0.3">
      <c r="A6785" t="s">
        <v>67</v>
      </c>
      <c r="C6785">
        <f>VLOOKUP(B6765,[0]!all_data,33)</f>
        <v>0</v>
      </c>
    </row>
    <row r="6786" spans="1:3" x14ac:dyDescent="0.3">
      <c r="A6786" t="s">
        <v>16</v>
      </c>
      <c r="C6786">
        <f>VLOOKUP(B6765,[0]!all_data,37)</f>
        <v>0</v>
      </c>
    </row>
    <row r="6787" spans="1:3" x14ac:dyDescent="0.3">
      <c r="A6787" t="s">
        <v>17</v>
      </c>
      <c r="C6787">
        <f>VLOOKUP(B6765,[0]!all_data,38)</f>
        <v>0</v>
      </c>
    </row>
    <row r="6788" spans="1:3" x14ac:dyDescent="0.3">
      <c r="A6788" t="s">
        <v>18</v>
      </c>
      <c r="C6788">
        <f>VLOOKUP(B6765,[0]!all_data,39)</f>
        <v>0</v>
      </c>
    </row>
    <row r="6789" spans="1:3" x14ac:dyDescent="0.3">
      <c r="A6789" t="s">
        <v>21</v>
      </c>
      <c r="B6789">
        <f>B6765+1</f>
        <v>283</v>
      </c>
      <c r="C6789" t="str">
        <f>CONCATENATE(VLOOKUP(B6789,[0]!all_data,2),"_",VLOOKUP(B6789,[0]!all_data,3),"_",VLOOKUP(B6789,[0]!all_data,4))</f>
        <v>0_0_0</v>
      </c>
    </row>
    <row r="6790" spans="1:3" x14ac:dyDescent="0.3">
      <c r="A6790" t="s">
        <v>22</v>
      </c>
    </row>
    <row r="6791" spans="1:3" x14ac:dyDescent="0.3">
      <c r="A6791" t="s">
        <v>0</v>
      </c>
      <c r="C6791">
        <f>VLOOKUP(B6789,[0]!all_data,13)</f>
        <v>7</v>
      </c>
    </row>
    <row r="6792" spans="1:3" x14ac:dyDescent="0.3">
      <c r="A6792" t="s">
        <v>57</v>
      </c>
      <c r="C6792">
        <f>VLOOKUP(B6789,[0]!all_data,14)</f>
        <v>10</v>
      </c>
    </row>
    <row r="6793" spans="1:3" x14ac:dyDescent="0.3">
      <c r="A6793" t="s">
        <v>2</v>
      </c>
      <c r="C6793">
        <f>VLOOKUP(B6789,[0]!all_data,15)</f>
        <v>0</v>
      </c>
    </row>
    <row r="6794" spans="1:3" x14ac:dyDescent="0.3">
      <c r="A6794" t="s">
        <v>3</v>
      </c>
      <c r="C6794">
        <f>VLOOKUP(B6789,[0]!all_data,16)</f>
        <v>0</v>
      </c>
    </row>
    <row r="6795" spans="1:3" x14ac:dyDescent="0.3">
      <c r="A6795" t="s">
        <v>4</v>
      </c>
      <c r="C6795">
        <f>VLOOKUP(B6789,[0]!all_data,17)</f>
        <v>0</v>
      </c>
    </row>
    <row r="6796" spans="1:3" x14ac:dyDescent="0.3">
      <c r="A6796" t="s">
        <v>5</v>
      </c>
      <c r="C6796">
        <f>VLOOKUP(B6789,[0]!all_data,18)</f>
        <v>0</v>
      </c>
    </row>
    <row r="6797" spans="1:3" x14ac:dyDescent="0.3">
      <c r="A6797" t="s">
        <v>7</v>
      </c>
      <c r="C6797">
        <f>VLOOKUP(B6789,[0]!all_data,20)</f>
        <v>0</v>
      </c>
    </row>
    <row r="6798" spans="1:3" x14ac:dyDescent="0.3">
      <c r="A6798" t="s">
        <v>73</v>
      </c>
      <c r="C6798">
        <f>VLOOKUP(B6789,[0]!all_data,21)</f>
        <v>0</v>
      </c>
    </row>
    <row r="6799" spans="1:3" x14ac:dyDescent="0.3">
      <c r="A6799" t="s">
        <v>77</v>
      </c>
      <c r="C6799">
        <f>VLOOKUP(B6789,[0]!all_data,41)</f>
        <v>0</v>
      </c>
    </row>
    <row r="6800" spans="1:3" x14ac:dyDescent="0.3">
      <c r="A6800" t="s">
        <v>24</v>
      </c>
      <c r="C6800">
        <f>VLOOKUP(B6789,[0]!all_data,23)</f>
        <v>0</v>
      </c>
    </row>
    <row r="6801" spans="1:3" x14ac:dyDescent="0.3">
      <c r="A6801" t="s">
        <v>25</v>
      </c>
      <c r="C6801">
        <f>VLOOKUP(B6789,[0]!all_data,24)</f>
        <v>0</v>
      </c>
    </row>
    <row r="6802" spans="1:3" x14ac:dyDescent="0.3">
      <c r="A6802" t="s">
        <v>23</v>
      </c>
      <c r="C6802">
        <f>VLOOKUP(B6789,[0]!all_data,25)</f>
        <v>0</v>
      </c>
    </row>
    <row r="6803" spans="1:3" x14ac:dyDescent="0.3">
      <c r="A6803" t="s">
        <v>125</v>
      </c>
      <c r="C6803">
        <f>VLOOKUP(B6789,[0]!all_data,19)</f>
        <v>0</v>
      </c>
    </row>
    <row r="6804" spans="1:3" x14ac:dyDescent="0.3">
      <c r="A6804" t="s">
        <v>108</v>
      </c>
      <c r="C6804">
        <f>VLOOKUP(B6789,[0]!all_data,26)</f>
        <v>0</v>
      </c>
    </row>
    <row r="6805" spans="1:3" x14ac:dyDescent="0.3">
      <c r="A6805" t="s">
        <v>109</v>
      </c>
      <c r="C6805">
        <f>VLOOKUP(B6789,[0]!all_data,27)</f>
        <v>0</v>
      </c>
    </row>
    <row r="6806" spans="1:3" x14ac:dyDescent="0.3">
      <c r="A6806" t="s">
        <v>11</v>
      </c>
      <c r="C6806">
        <f>VLOOKUP(B6789,[0]!all_data,28)</f>
        <v>0</v>
      </c>
    </row>
    <row r="6807" spans="1:3" x14ac:dyDescent="0.3">
      <c r="A6807" t="s">
        <v>54</v>
      </c>
      <c r="C6807">
        <f>VLOOKUP(B6789,[0]!all_data,29)</f>
        <v>0</v>
      </c>
    </row>
    <row r="6808" spans="1:3" x14ac:dyDescent="0.3">
      <c r="A6808" t="s">
        <v>55</v>
      </c>
      <c r="C6808">
        <f>VLOOKUP(B6789,[0]!all_data,30)</f>
        <v>0</v>
      </c>
    </row>
    <row r="6809" spans="1:3" x14ac:dyDescent="0.3">
      <c r="A6809" t="s">
        <v>67</v>
      </c>
      <c r="C6809">
        <f>VLOOKUP(B6789,[0]!all_data,33)</f>
        <v>0</v>
      </c>
    </row>
    <row r="6810" spans="1:3" x14ac:dyDescent="0.3">
      <c r="A6810" t="s">
        <v>16</v>
      </c>
      <c r="C6810">
        <f>VLOOKUP(B6789,[0]!all_data,37)</f>
        <v>0</v>
      </c>
    </row>
    <row r="6811" spans="1:3" x14ac:dyDescent="0.3">
      <c r="A6811" t="s">
        <v>17</v>
      </c>
      <c r="C6811">
        <f>VLOOKUP(B6789,[0]!all_data,38)</f>
        <v>0</v>
      </c>
    </row>
    <row r="6812" spans="1:3" x14ac:dyDescent="0.3">
      <c r="A6812" t="s">
        <v>18</v>
      </c>
      <c r="C6812">
        <f>VLOOKUP(B6789,[0]!all_data,39)</f>
        <v>0</v>
      </c>
    </row>
    <row r="6813" spans="1:3" x14ac:dyDescent="0.3">
      <c r="A6813" t="s">
        <v>21</v>
      </c>
      <c r="B6813">
        <f>B6789+1</f>
        <v>284</v>
      </c>
      <c r="C6813" t="str">
        <f>CONCATENATE(VLOOKUP(B6813,[0]!all_data,2),"_",VLOOKUP(B6813,[0]!all_data,3),"_",VLOOKUP(B6813,[0]!all_data,4))</f>
        <v>0_0_0</v>
      </c>
    </row>
    <row r="6814" spans="1:3" x14ac:dyDescent="0.3">
      <c r="A6814" t="s">
        <v>22</v>
      </c>
    </row>
    <row r="6815" spans="1:3" x14ac:dyDescent="0.3">
      <c r="A6815" t="s">
        <v>0</v>
      </c>
      <c r="C6815">
        <f>VLOOKUP(B6813,[0]!all_data,13)</f>
        <v>7</v>
      </c>
    </row>
    <row r="6816" spans="1:3" x14ac:dyDescent="0.3">
      <c r="A6816" t="s">
        <v>57</v>
      </c>
      <c r="C6816">
        <f>VLOOKUP(B6813,[0]!all_data,14)</f>
        <v>10</v>
      </c>
    </row>
    <row r="6817" spans="1:3" x14ac:dyDescent="0.3">
      <c r="A6817" t="s">
        <v>2</v>
      </c>
      <c r="C6817">
        <f>VLOOKUP(B6813,[0]!all_data,15)</f>
        <v>0</v>
      </c>
    </row>
    <row r="6818" spans="1:3" x14ac:dyDescent="0.3">
      <c r="A6818" t="s">
        <v>3</v>
      </c>
      <c r="C6818">
        <f>VLOOKUP(B6813,[0]!all_data,16)</f>
        <v>0</v>
      </c>
    </row>
    <row r="6819" spans="1:3" x14ac:dyDescent="0.3">
      <c r="A6819" t="s">
        <v>4</v>
      </c>
      <c r="C6819">
        <f>VLOOKUP(B6813,[0]!all_data,17)</f>
        <v>0</v>
      </c>
    </row>
    <row r="6820" spans="1:3" x14ac:dyDescent="0.3">
      <c r="A6820" t="s">
        <v>5</v>
      </c>
      <c r="C6820">
        <f>VLOOKUP(B6813,[0]!all_data,18)</f>
        <v>0</v>
      </c>
    </row>
    <row r="6821" spans="1:3" x14ac:dyDescent="0.3">
      <c r="A6821" t="s">
        <v>7</v>
      </c>
      <c r="C6821">
        <f>VLOOKUP(B6813,[0]!all_data,20)</f>
        <v>0</v>
      </c>
    </row>
    <row r="6822" spans="1:3" x14ac:dyDescent="0.3">
      <c r="A6822" t="s">
        <v>73</v>
      </c>
      <c r="C6822">
        <f>VLOOKUP(B6813,[0]!all_data,21)</f>
        <v>0</v>
      </c>
    </row>
    <row r="6823" spans="1:3" x14ac:dyDescent="0.3">
      <c r="A6823" t="s">
        <v>77</v>
      </c>
      <c r="C6823">
        <f>VLOOKUP(B6813,[0]!all_data,41)</f>
        <v>0</v>
      </c>
    </row>
    <row r="6824" spans="1:3" x14ac:dyDescent="0.3">
      <c r="A6824" t="s">
        <v>24</v>
      </c>
      <c r="C6824">
        <f>VLOOKUP(B6813,[0]!all_data,23)</f>
        <v>0</v>
      </c>
    </row>
    <row r="6825" spans="1:3" x14ac:dyDescent="0.3">
      <c r="A6825" t="s">
        <v>25</v>
      </c>
      <c r="C6825">
        <f>VLOOKUP(B6813,[0]!all_data,24)</f>
        <v>0</v>
      </c>
    </row>
    <row r="6826" spans="1:3" x14ac:dyDescent="0.3">
      <c r="A6826" t="s">
        <v>23</v>
      </c>
      <c r="C6826">
        <f>VLOOKUP(B6813,[0]!all_data,25)</f>
        <v>0</v>
      </c>
    </row>
    <row r="6827" spans="1:3" x14ac:dyDescent="0.3">
      <c r="A6827" t="s">
        <v>125</v>
      </c>
      <c r="C6827">
        <f>VLOOKUP(B6813,[0]!all_data,19)</f>
        <v>0</v>
      </c>
    </row>
    <row r="6828" spans="1:3" x14ac:dyDescent="0.3">
      <c r="A6828" t="s">
        <v>108</v>
      </c>
      <c r="C6828">
        <f>VLOOKUP(B6813,[0]!all_data,26)</f>
        <v>0</v>
      </c>
    </row>
    <row r="6829" spans="1:3" x14ac:dyDescent="0.3">
      <c r="A6829" t="s">
        <v>109</v>
      </c>
      <c r="C6829">
        <f>VLOOKUP(B6813,[0]!all_data,27)</f>
        <v>0</v>
      </c>
    </row>
    <row r="6830" spans="1:3" x14ac:dyDescent="0.3">
      <c r="A6830" t="s">
        <v>11</v>
      </c>
      <c r="C6830">
        <f>VLOOKUP(B6813,[0]!all_data,28)</f>
        <v>0</v>
      </c>
    </row>
    <row r="6831" spans="1:3" x14ac:dyDescent="0.3">
      <c r="A6831" t="s">
        <v>54</v>
      </c>
      <c r="C6831">
        <f>VLOOKUP(B6813,[0]!all_data,29)</f>
        <v>0</v>
      </c>
    </row>
    <row r="6832" spans="1:3" x14ac:dyDescent="0.3">
      <c r="A6832" t="s">
        <v>55</v>
      </c>
      <c r="C6832">
        <f>VLOOKUP(B6813,[0]!all_data,30)</f>
        <v>0</v>
      </c>
    </row>
    <row r="6833" spans="1:3" x14ac:dyDescent="0.3">
      <c r="A6833" t="s">
        <v>67</v>
      </c>
      <c r="C6833">
        <f>VLOOKUP(B6813,[0]!all_data,33)</f>
        <v>0</v>
      </c>
    </row>
    <row r="6834" spans="1:3" x14ac:dyDescent="0.3">
      <c r="A6834" t="s">
        <v>16</v>
      </c>
      <c r="C6834">
        <f>VLOOKUP(B6813,[0]!all_data,37)</f>
        <v>0</v>
      </c>
    </row>
    <row r="6835" spans="1:3" x14ac:dyDescent="0.3">
      <c r="A6835" t="s">
        <v>17</v>
      </c>
      <c r="C6835">
        <f>VLOOKUP(B6813,[0]!all_data,38)</f>
        <v>0</v>
      </c>
    </row>
    <row r="6836" spans="1:3" x14ac:dyDescent="0.3">
      <c r="A6836" t="s">
        <v>18</v>
      </c>
      <c r="C6836">
        <f>VLOOKUP(B6813,[0]!all_data,39)</f>
        <v>0</v>
      </c>
    </row>
    <row r="6837" spans="1:3" x14ac:dyDescent="0.3">
      <c r="A6837" t="s">
        <v>21</v>
      </c>
      <c r="B6837">
        <f>B6813+1</f>
        <v>285</v>
      </c>
      <c r="C6837" t="str">
        <f>CONCATENATE(VLOOKUP(B6837,[0]!all_data,2),"_",VLOOKUP(B6837,[0]!all_data,3),"_",VLOOKUP(B6837,[0]!all_data,4))</f>
        <v>0_0_0</v>
      </c>
    </row>
    <row r="6838" spans="1:3" x14ac:dyDescent="0.3">
      <c r="A6838" t="s">
        <v>22</v>
      </c>
    </row>
    <row r="6839" spans="1:3" x14ac:dyDescent="0.3">
      <c r="A6839" t="s">
        <v>0</v>
      </c>
      <c r="C6839">
        <f>VLOOKUP(B6837,[0]!all_data,13)</f>
        <v>7</v>
      </c>
    </row>
    <row r="6840" spans="1:3" x14ac:dyDescent="0.3">
      <c r="A6840" t="s">
        <v>57</v>
      </c>
      <c r="C6840">
        <f>VLOOKUP(B6837,[0]!all_data,14)</f>
        <v>10</v>
      </c>
    </row>
    <row r="6841" spans="1:3" x14ac:dyDescent="0.3">
      <c r="A6841" t="s">
        <v>2</v>
      </c>
      <c r="C6841">
        <f>VLOOKUP(B6837,[0]!all_data,15)</f>
        <v>0</v>
      </c>
    </row>
    <row r="6842" spans="1:3" x14ac:dyDescent="0.3">
      <c r="A6842" t="s">
        <v>3</v>
      </c>
      <c r="C6842">
        <f>VLOOKUP(B6837,[0]!all_data,16)</f>
        <v>0</v>
      </c>
    </row>
    <row r="6843" spans="1:3" x14ac:dyDescent="0.3">
      <c r="A6843" t="s">
        <v>4</v>
      </c>
      <c r="C6843">
        <f>VLOOKUP(B6837,[0]!all_data,17)</f>
        <v>0</v>
      </c>
    </row>
    <row r="6844" spans="1:3" x14ac:dyDescent="0.3">
      <c r="A6844" t="s">
        <v>5</v>
      </c>
      <c r="C6844">
        <f>VLOOKUP(B6837,[0]!all_data,18)</f>
        <v>0</v>
      </c>
    </row>
    <row r="6845" spans="1:3" x14ac:dyDescent="0.3">
      <c r="A6845" t="s">
        <v>7</v>
      </c>
      <c r="C6845">
        <f>VLOOKUP(B6837,[0]!all_data,20)</f>
        <v>0</v>
      </c>
    </row>
    <row r="6846" spans="1:3" x14ac:dyDescent="0.3">
      <c r="A6846" t="s">
        <v>73</v>
      </c>
      <c r="C6846">
        <f>VLOOKUP(B6837,[0]!all_data,21)</f>
        <v>0</v>
      </c>
    </row>
    <row r="6847" spans="1:3" x14ac:dyDescent="0.3">
      <c r="A6847" t="s">
        <v>77</v>
      </c>
      <c r="C6847">
        <f>VLOOKUP(B6837,[0]!all_data,41)</f>
        <v>0</v>
      </c>
    </row>
    <row r="6848" spans="1:3" x14ac:dyDescent="0.3">
      <c r="A6848" t="s">
        <v>24</v>
      </c>
      <c r="C6848">
        <f>VLOOKUP(B6837,[0]!all_data,23)</f>
        <v>0</v>
      </c>
    </row>
    <row r="6849" spans="1:3" x14ac:dyDescent="0.3">
      <c r="A6849" t="s">
        <v>25</v>
      </c>
      <c r="C6849">
        <f>VLOOKUP(B6837,[0]!all_data,24)</f>
        <v>0</v>
      </c>
    </row>
    <row r="6850" spans="1:3" x14ac:dyDescent="0.3">
      <c r="A6850" t="s">
        <v>23</v>
      </c>
      <c r="C6850">
        <f>VLOOKUP(B6837,[0]!all_data,25)</f>
        <v>0</v>
      </c>
    </row>
    <row r="6851" spans="1:3" x14ac:dyDescent="0.3">
      <c r="A6851" t="s">
        <v>125</v>
      </c>
      <c r="C6851">
        <f>VLOOKUP(B6837,[0]!all_data,19)</f>
        <v>0</v>
      </c>
    </row>
    <row r="6852" spans="1:3" x14ac:dyDescent="0.3">
      <c r="A6852" t="s">
        <v>108</v>
      </c>
      <c r="C6852">
        <f>VLOOKUP(B6837,[0]!all_data,26)</f>
        <v>0</v>
      </c>
    </row>
    <row r="6853" spans="1:3" x14ac:dyDescent="0.3">
      <c r="A6853" t="s">
        <v>109</v>
      </c>
      <c r="C6853">
        <f>VLOOKUP(B6837,[0]!all_data,27)</f>
        <v>0</v>
      </c>
    </row>
    <row r="6854" spans="1:3" x14ac:dyDescent="0.3">
      <c r="A6854" t="s">
        <v>11</v>
      </c>
      <c r="C6854">
        <f>VLOOKUP(B6837,[0]!all_data,28)</f>
        <v>0</v>
      </c>
    </row>
    <row r="6855" spans="1:3" x14ac:dyDescent="0.3">
      <c r="A6855" t="s">
        <v>54</v>
      </c>
      <c r="C6855">
        <f>VLOOKUP(B6837,[0]!all_data,29)</f>
        <v>0</v>
      </c>
    </row>
    <row r="6856" spans="1:3" x14ac:dyDescent="0.3">
      <c r="A6856" t="s">
        <v>55</v>
      </c>
      <c r="C6856">
        <f>VLOOKUP(B6837,[0]!all_data,30)</f>
        <v>0</v>
      </c>
    </row>
    <row r="6857" spans="1:3" x14ac:dyDescent="0.3">
      <c r="A6857" t="s">
        <v>67</v>
      </c>
      <c r="C6857">
        <f>VLOOKUP(B6837,[0]!all_data,33)</f>
        <v>0</v>
      </c>
    </row>
    <row r="6858" spans="1:3" x14ac:dyDescent="0.3">
      <c r="A6858" t="s">
        <v>16</v>
      </c>
      <c r="C6858">
        <f>VLOOKUP(B6837,[0]!all_data,37)</f>
        <v>0</v>
      </c>
    </row>
    <row r="6859" spans="1:3" x14ac:dyDescent="0.3">
      <c r="A6859" t="s">
        <v>17</v>
      </c>
      <c r="C6859">
        <f>VLOOKUP(B6837,[0]!all_data,38)</f>
        <v>0</v>
      </c>
    </row>
    <row r="6860" spans="1:3" x14ac:dyDescent="0.3">
      <c r="A6860" t="s">
        <v>18</v>
      </c>
      <c r="C6860">
        <f>VLOOKUP(B6837,[0]!all_data,39)</f>
        <v>0</v>
      </c>
    </row>
    <row r="6861" spans="1:3" x14ac:dyDescent="0.3">
      <c r="A6861" t="s">
        <v>21</v>
      </c>
      <c r="B6861">
        <f>B6837+1</f>
        <v>286</v>
      </c>
      <c r="C6861" t="str">
        <f>CONCATENATE(VLOOKUP(B6861,[0]!all_data,2),"_",VLOOKUP(B6861,[0]!all_data,3),"_",VLOOKUP(B6861,[0]!all_data,4))</f>
        <v>0_0_0</v>
      </c>
    </row>
    <row r="6862" spans="1:3" x14ac:dyDescent="0.3">
      <c r="A6862" t="s">
        <v>22</v>
      </c>
    </row>
    <row r="6863" spans="1:3" x14ac:dyDescent="0.3">
      <c r="A6863" t="s">
        <v>0</v>
      </c>
      <c r="C6863">
        <f>VLOOKUP(B6861,[0]!all_data,13)</f>
        <v>7</v>
      </c>
    </row>
    <row r="6864" spans="1:3" x14ac:dyDescent="0.3">
      <c r="A6864" t="s">
        <v>57</v>
      </c>
      <c r="C6864">
        <f>VLOOKUP(B6861,[0]!all_data,14)</f>
        <v>10</v>
      </c>
    </row>
    <row r="6865" spans="1:3" x14ac:dyDescent="0.3">
      <c r="A6865" t="s">
        <v>2</v>
      </c>
      <c r="C6865">
        <f>VLOOKUP(B6861,[0]!all_data,15)</f>
        <v>0</v>
      </c>
    </row>
    <row r="6866" spans="1:3" x14ac:dyDescent="0.3">
      <c r="A6866" t="s">
        <v>3</v>
      </c>
      <c r="C6866">
        <f>VLOOKUP(B6861,[0]!all_data,16)</f>
        <v>0</v>
      </c>
    </row>
    <row r="6867" spans="1:3" x14ac:dyDescent="0.3">
      <c r="A6867" t="s">
        <v>4</v>
      </c>
      <c r="C6867">
        <f>VLOOKUP(B6861,[0]!all_data,17)</f>
        <v>0</v>
      </c>
    </row>
    <row r="6868" spans="1:3" x14ac:dyDescent="0.3">
      <c r="A6868" t="s">
        <v>5</v>
      </c>
      <c r="C6868">
        <f>VLOOKUP(B6861,[0]!all_data,18)</f>
        <v>0</v>
      </c>
    </row>
    <row r="6869" spans="1:3" x14ac:dyDescent="0.3">
      <c r="A6869" t="s">
        <v>7</v>
      </c>
      <c r="C6869">
        <f>VLOOKUP(B6861,[0]!all_data,20)</f>
        <v>0</v>
      </c>
    </row>
    <row r="6870" spans="1:3" x14ac:dyDescent="0.3">
      <c r="A6870" t="s">
        <v>73</v>
      </c>
      <c r="C6870">
        <f>VLOOKUP(B6861,[0]!all_data,21)</f>
        <v>0</v>
      </c>
    </row>
    <row r="6871" spans="1:3" x14ac:dyDescent="0.3">
      <c r="A6871" t="s">
        <v>77</v>
      </c>
      <c r="C6871">
        <f>VLOOKUP(B6861,[0]!all_data,41)</f>
        <v>0</v>
      </c>
    </row>
    <row r="6872" spans="1:3" x14ac:dyDescent="0.3">
      <c r="A6872" t="s">
        <v>24</v>
      </c>
      <c r="C6872">
        <f>VLOOKUP(B6861,[0]!all_data,23)</f>
        <v>0</v>
      </c>
    </row>
    <row r="6873" spans="1:3" x14ac:dyDescent="0.3">
      <c r="A6873" t="s">
        <v>25</v>
      </c>
      <c r="C6873">
        <f>VLOOKUP(B6861,[0]!all_data,24)</f>
        <v>0</v>
      </c>
    </row>
    <row r="6874" spans="1:3" x14ac:dyDescent="0.3">
      <c r="A6874" t="s">
        <v>23</v>
      </c>
      <c r="C6874">
        <f>VLOOKUP(B6861,[0]!all_data,25)</f>
        <v>0</v>
      </c>
    </row>
    <row r="6875" spans="1:3" x14ac:dyDescent="0.3">
      <c r="A6875" t="s">
        <v>125</v>
      </c>
      <c r="C6875">
        <f>VLOOKUP(B6861,[0]!all_data,19)</f>
        <v>0</v>
      </c>
    </row>
    <row r="6876" spans="1:3" x14ac:dyDescent="0.3">
      <c r="A6876" t="s">
        <v>108</v>
      </c>
      <c r="C6876">
        <f>VLOOKUP(B6861,[0]!all_data,26)</f>
        <v>0</v>
      </c>
    </row>
    <row r="6877" spans="1:3" x14ac:dyDescent="0.3">
      <c r="A6877" t="s">
        <v>109</v>
      </c>
      <c r="C6877">
        <f>VLOOKUP(B6861,[0]!all_data,27)</f>
        <v>0</v>
      </c>
    </row>
    <row r="6878" spans="1:3" x14ac:dyDescent="0.3">
      <c r="A6878" t="s">
        <v>11</v>
      </c>
      <c r="C6878">
        <f>VLOOKUP(B6861,[0]!all_data,28)</f>
        <v>0</v>
      </c>
    </row>
    <row r="6879" spans="1:3" x14ac:dyDescent="0.3">
      <c r="A6879" t="s">
        <v>54</v>
      </c>
      <c r="C6879">
        <f>VLOOKUP(B6861,[0]!all_data,29)</f>
        <v>0</v>
      </c>
    </row>
    <row r="6880" spans="1:3" x14ac:dyDescent="0.3">
      <c r="A6880" t="s">
        <v>55</v>
      </c>
      <c r="C6880">
        <f>VLOOKUP(B6861,[0]!all_data,30)</f>
        <v>0</v>
      </c>
    </row>
    <row r="6881" spans="1:3" x14ac:dyDescent="0.3">
      <c r="A6881" t="s">
        <v>67</v>
      </c>
      <c r="C6881">
        <f>VLOOKUP(B6861,[0]!all_data,33)</f>
        <v>0</v>
      </c>
    </row>
    <row r="6882" spans="1:3" x14ac:dyDescent="0.3">
      <c r="A6882" t="s">
        <v>16</v>
      </c>
      <c r="C6882">
        <f>VLOOKUP(B6861,[0]!all_data,37)</f>
        <v>0</v>
      </c>
    </row>
    <row r="6883" spans="1:3" x14ac:dyDescent="0.3">
      <c r="A6883" t="s">
        <v>17</v>
      </c>
      <c r="C6883">
        <f>VLOOKUP(B6861,[0]!all_data,38)</f>
        <v>0</v>
      </c>
    </row>
    <row r="6884" spans="1:3" x14ac:dyDescent="0.3">
      <c r="A6884" t="s">
        <v>18</v>
      </c>
      <c r="C6884">
        <f>VLOOKUP(B6861,[0]!all_data,39)</f>
        <v>0</v>
      </c>
    </row>
    <row r="6885" spans="1:3" x14ac:dyDescent="0.3">
      <c r="A6885" t="s">
        <v>21</v>
      </c>
      <c r="B6885">
        <f>B6861+1</f>
        <v>287</v>
      </c>
      <c r="C6885" t="str">
        <f>CONCATENATE(VLOOKUP(B6885,[0]!all_data,2),"_",VLOOKUP(B6885,[0]!all_data,3),"_",VLOOKUP(B6885,[0]!all_data,4))</f>
        <v>0_0_0</v>
      </c>
    </row>
    <row r="6886" spans="1:3" x14ac:dyDescent="0.3">
      <c r="A6886" t="s">
        <v>22</v>
      </c>
    </row>
    <row r="6887" spans="1:3" x14ac:dyDescent="0.3">
      <c r="A6887" t="s">
        <v>0</v>
      </c>
      <c r="C6887">
        <f>VLOOKUP(B6885,[0]!all_data,13)</f>
        <v>7</v>
      </c>
    </row>
    <row r="6888" spans="1:3" x14ac:dyDescent="0.3">
      <c r="A6888" t="s">
        <v>57</v>
      </c>
      <c r="C6888">
        <f>VLOOKUP(B6885,[0]!all_data,14)</f>
        <v>10</v>
      </c>
    </row>
    <row r="6889" spans="1:3" x14ac:dyDescent="0.3">
      <c r="A6889" t="s">
        <v>2</v>
      </c>
      <c r="C6889">
        <f>VLOOKUP(B6885,[0]!all_data,15)</f>
        <v>0</v>
      </c>
    </row>
    <row r="6890" spans="1:3" x14ac:dyDescent="0.3">
      <c r="A6890" t="s">
        <v>3</v>
      </c>
      <c r="C6890">
        <f>VLOOKUP(B6885,[0]!all_data,16)</f>
        <v>0</v>
      </c>
    </row>
    <row r="6891" spans="1:3" x14ac:dyDescent="0.3">
      <c r="A6891" t="s">
        <v>4</v>
      </c>
      <c r="C6891">
        <f>VLOOKUP(B6885,[0]!all_data,17)</f>
        <v>0</v>
      </c>
    </row>
    <row r="6892" spans="1:3" x14ac:dyDescent="0.3">
      <c r="A6892" t="s">
        <v>5</v>
      </c>
      <c r="C6892">
        <f>VLOOKUP(B6885,[0]!all_data,18)</f>
        <v>0</v>
      </c>
    </row>
    <row r="6893" spans="1:3" x14ac:dyDescent="0.3">
      <c r="A6893" t="s">
        <v>7</v>
      </c>
      <c r="C6893">
        <f>VLOOKUP(B6885,[0]!all_data,20)</f>
        <v>0</v>
      </c>
    </row>
    <row r="6894" spans="1:3" x14ac:dyDescent="0.3">
      <c r="A6894" t="s">
        <v>73</v>
      </c>
      <c r="C6894">
        <f>VLOOKUP(B6885,[0]!all_data,21)</f>
        <v>0</v>
      </c>
    </row>
    <row r="6895" spans="1:3" x14ac:dyDescent="0.3">
      <c r="A6895" t="s">
        <v>77</v>
      </c>
      <c r="C6895">
        <f>VLOOKUP(B6885,[0]!all_data,41)</f>
        <v>0</v>
      </c>
    </row>
    <row r="6896" spans="1:3" x14ac:dyDescent="0.3">
      <c r="A6896" t="s">
        <v>24</v>
      </c>
      <c r="C6896">
        <f>VLOOKUP(B6885,[0]!all_data,23)</f>
        <v>0</v>
      </c>
    </row>
    <row r="6897" spans="1:3" x14ac:dyDescent="0.3">
      <c r="A6897" t="s">
        <v>25</v>
      </c>
      <c r="C6897">
        <f>VLOOKUP(B6885,[0]!all_data,24)</f>
        <v>0</v>
      </c>
    </row>
    <row r="6898" spans="1:3" x14ac:dyDescent="0.3">
      <c r="A6898" t="s">
        <v>23</v>
      </c>
      <c r="C6898">
        <f>VLOOKUP(B6885,[0]!all_data,25)</f>
        <v>0</v>
      </c>
    </row>
    <row r="6899" spans="1:3" x14ac:dyDescent="0.3">
      <c r="A6899" t="s">
        <v>125</v>
      </c>
      <c r="C6899">
        <f>VLOOKUP(B6885,[0]!all_data,19)</f>
        <v>0</v>
      </c>
    </row>
    <row r="6900" spans="1:3" x14ac:dyDescent="0.3">
      <c r="A6900" t="s">
        <v>108</v>
      </c>
      <c r="C6900">
        <f>VLOOKUP(B6885,[0]!all_data,26)</f>
        <v>0</v>
      </c>
    </row>
    <row r="6901" spans="1:3" x14ac:dyDescent="0.3">
      <c r="A6901" t="s">
        <v>109</v>
      </c>
      <c r="C6901">
        <f>VLOOKUP(B6885,[0]!all_data,27)</f>
        <v>0</v>
      </c>
    </row>
    <row r="6902" spans="1:3" x14ac:dyDescent="0.3">
      <c r="A6902" t="s">
        <v>11</v>
      </c>
      <c r="C6902">
        <f>VLOOKUP(B6885,[0]!all_data,28)</f>
        <v>0</v>
      </c>
    </row>
    <row r="6903" spans="1:3" x14ac:dyDescent="0.3">
      <c r="A6903" t="s">
        <v>54</v>
      </c>
      <c r="C6903">
        <f>VLOOKUP(B6885,[0]!all_data,29)</f>
        <v>0</v>
      </c>
    </row>
    <row r="6904" spans="1:3" x14ac:dyDescent="0.3">
      <c r="A6904" t="s">
        <v>55</v>
      </c>
      <c r="C6904">
        <f>VLOOKUP(B6885,[0]!all_data,30)</f>
        <v>0</v>
      </c>
    </row>
    <row r="6905" spans="1:3" x14ac:dyDescent="0.3">
      <c r="A6905" t="s">
        <v>67</v>
      </c>
      <c r="C6905">
        <f>VLOOKUP(B6885,[0]!all_data,33)</f>
        <v>0</v>
      </c>
    </row>
    <row r="6906" spans="1:3" x14ac:dyDescent="0.3">
      <c r="A6906" t="s">
        <v>16</v>
      </c>
      <c r="C6906">
        <f>VLOOKUP(B6885,[0]!all_data,37)</f>
        <v>0</v>
      </c>
    </row>
    <row r="6907" spans="1:3" x14ac:dyDescent="0.3">
      <c r="A6907" t="s">
        <v>17</v>
      </c>
      <c r="C6907">
        <f>VLOOKUP(B6885,[0]!all_data,38)</f>
        <v>0</v>
      </c>
    </row>
    <row r="6908" spans="1:3" x14ac:dyDescent="0.3">
      <c r="A6908" t="s">
        <v>18</v>
      </c>
      <c r="C6908">
        <f>VLOOKUP(B6885,[0]!all_data,39)</f>
        <v>0</v>
      </c>
    </row>
    <row r="6909" spans="1:3" x14ac:dyDescent="0.3">
      <c r="A6909" t="s">
        <v>21</v>
      </c>
      <c r="B6909">
        <f>B6885+1</f>
        <v>288</v>
      </c>
      <c r="C6909" t="str">
        <f>CONCATENATE(VLOOKUP(B6909,[0]!all_data,2),"_",VLOOKUP(B6909,[0]!all_data,3),"_",VLOOKUP(B6909,[0]!all_data,4))</f>
        <v>0_0_0</v>
      </c>
    </row>
    <row r="6910" spans="1:3" x14ac:dyDescent="0.3">
      <c r="A6910" t="s">
        <v>22</v>
      </c>
    </row>
    <row r="6911" spans="1:3" x14ac:dyDescent="0.3">
      <c r="A6911" t="s">
        <v>0</v>
      </c>
      <c r="C6911">
        <f>VLOOKUP(B6909,[0]!all_data,13)</f>
        <v>7</v>
      </c>
    </row>
    <row r="6912" spans="1:3" x14ac:dyDescent="0.3">
      <c r="A6912" t="s">
        <v>57</v>
      </c>
      <c r="C6912">
        <f>VLOOKUP(B6909,[0]!all_data,14)</f>
        <v>10</v>
      </c>
    </row>
    <row r="6913" spans="1:3" x14ac:dyDescent="0.3">
      <c r="A6913" t="s">
        <v>2</v>
      </c>
      <c r="C6913">
        <f>VLOOKUP(B6909,[0]!all_data,15)</f>
        <v>0</v>
      </c>
    </row>
    <row r="6914" spans="1:3" x14ac:dyDescent="0.3">
      <c r="A6914" t="s">
        <v>3</v>
      </c>
      <c r="C6914">
        <f>VLOOKUP(B6909,[0]!all_data,16)</f>
        <v>0</v>
      </c>
    </row>
    <row r="6915" spans="1:3" x14ac:dyDescent="0.3">
      <c r="A6915" t="s">
        <v>4</v>
      </c>
      <c r="C6915">
        <f>VLOOKUP(B6909,[0]!all_data,17)</f>
        <v>0</v>
      </c>
    </row>
    <row r="6916" spans="1:3" x14ac:dyDescent="0.3">
      <c r="A6916" t="s">
        <v>5</v>
      </c>
      <c r="C6916">
        <f>VLOOKUP(B6909,[0]!all_data,18)</f>
        <v>0</v>
      </c>
    </row>
    <row r="6917" spans="1:3" x14ac:dyDescent="0.3">
      <c r="A6917" t="s">
        <v>7</v>
      </c>
      <c r="C6917">
        <f>VLOOKUP(B6909,[0]!all_data,20)</f>
        <v>0</v>
      </c>
    </row>
    <row r="6918" spans="1:3" x14ac:dyDescent="0.3">
      <c r="A6918" t="s">
        <v>73</v>
      </c>
      <c r="C6918">
        <f>VLOOKUP(B6909,[0]!all_data,21)</f>
        <v>0</v>
      </c>
    </row>
    <row r="6919" spans="1:3" x14ac:dyDescent="0.3">
      <c r="A6919" t="s">
        <v>77</v>
      </c>
      <c r="C6919">
        <f>VLOOKUP(B6909,[0]!all_data,41)</f>
        <v>0</v>
      </c>
    </row>
    <row r="6920" spans="1:3" x14ac:dyDescent="0.3">
      <c r="A6920" t="s">
        <v>24</v>
      </c>
      <c r="C6920">
        <f>VLOOKUP(B6909,[0]!all_data,23)</f>
        <v>0</v>
      </c>
    </row>
    <row r="6921" spans="1:3" x14ac:dyDescent="0.3">
      <c r="A6921" t="s">
        <v>25</v>
      </c>
      <c r="C6921">
        <f>VLOOKUP(B6909,[0]!all_data,24)</f>
        <v>0</v>
      </c>
    </row>
    <row r="6922" spans="1:3" x14ac:dyDescent="0.3">
      <c r="A6922" t="s">
        <v>23</v>
      </c>
      <c r="C6922">
        <f>VLOOKUP(B6909,[0]!all_data,25)</f>
        <v>0</v>
      </c>
    </row>
    <row r="6923" spans="1:3" x14ac:dyDescent="0.3">
      <c r="A6923" t="s">
        <v>125</v>
      </c>
      <c r="C6923">
        <f>VLOOKUP(B6909,[0]!all_data,19)</f>
        <v>0</v>
      </c>
    </row>
    <row r="6924" spans="1:3" x14ac:dyDescent="0.3">
      <c r="A6924" t="s">
        <v>108</v>
      </c>
      <c r="C6924">
        <f>VLOOKUP(B6909,[0]!all_data,26)</f>
        <v>0</v>
      </c>
    </row>
    <row r="6925" spans="1:3" x14ac:dyDescent="0.3">
      <c r="A6925" t="s">
        <v>109</v>
      </c>
      <c r="C6925">
        <f>VLOOKUP(B6909,[0]!all_data,27)</f>
        <v>0</v>
      </c>
    </row>
    <row r="6926" spans="1:3" x14ac:dyDescent="0.3">
      <c r="A6926" t="s">
        <v>11</v>
      </c>
      <c r="C6926">
        <f>VLOOKUP(B6909,[0]!all_data,28)</f>
        <v>0</v>
      </c>
    </row>
    <row r="6927" spans="1:3" x14ac:dyDescent="0.3">
      <c r="A6927" t="s">
        <v>54</v>
      </c>
      <c r="C6927">
        <f>VLOOKUP(B6909,[0]!all_data,29)</f>
        <v>0</v>
      </c>
    </row>
    <row r="6928" spans="1:3" x14ac:dyDescent="0.3">
      <c r="A6928" t="s">
        <v>55</v>
      </c>
      <c r="C6928">
        <f>VLOOKUP(B6909,[0]!all_data,30)</f>
        <v>0</v>
      </c>
    </row>
    <row r="6929" spans="1:3" x14ac:dyDescent="0.3">
      <c r="A6929" t="s">
        <v>67</v>
      </c>
      <c r="C6929">
        <f>VLOOKUP(B6909,[0]!all_data,33)</f>
        <v>0</v>
      </c>
    </row>
    <row r="6930" spans="1:3" x14ac:dyDescent="0.3">
      <c r="A6930" t="s">
        <v>16</v>
      </c>
      <c r="C6930">
        <f>VLOOKUP(B6909,[0]!all_data,37)</f>
        <v>0</v>
      </c>
    </row>
    <row r="6931" spans="1:3" x14ac:dyDescent="0.3">
      <c r="A6931" t="s">
        <v>17</v>
      </c>
      <c r="C6931">
        <f>VLOOKUP(B6909,[0]!all_data,38)</f>
        <v>0</v>
      </c>
    </row>
    <row r="6932" spans="1:3" x14ac:dyDescent="0.3">
      <c r="A6932" t="s">
        <v>18</v>
      </c>
      <c r="C6932">
        <f>VLOOKUP(B6909,[0]!all_data,39)</f>
        <v>0</v>
      </c>
    </row>
    <row r="6933" spans="1:3" x14ac:dyDescent="0.3">
      <c r="A6933" t="s">
        <v>21</v>
      </c>
      <c r="B6933">
        <f>B6909+1</f>
        <v>289</v>
      </c>
      <c r="C6933" t="str">
        <f>CONCATENATE(VLOOKUP(B6933,[0]!all_data,2),"_",VLOOKUP(B6933,[0]!all_data,3),"_",VLOOKUP(B6933,[0]!all_data,4))</f>
        <v>0_0_0</v>
      </c>
    </row>
    <row r="6934" spans="1:3" x14ac:dyDescent="0.3">
      <c r="A6934" t="s">
        <v>22</v>
      </c>
    </row>
    <row r="6935" spans="1:3" x14ac:dyDescent="0.3">
      <c r="A6935" t="s">
        <v>0</v>
      </c>
      <c r="C6935">
        <f>VLOOKUP(B6933,[0]!all_data,13)</f>
        <v>7</v>
      </c>
    </row>
    <row r="6936" spans="1:3" x14ac:dyDescent="0.3">
      <c r="A6936" t="s">
        <v>57</v>
      </c>
      <c r="C6936">
        <f>VLOOKUP(B6933,[0]!all_data,14)</f>
        <v>10</v>
      </c>
    </row>
    <row r="6937" spans="1:3" x14ac:dyDescent="0.3">
      <c r="A6937" t="s">
        <v>2</v>
      </c>
      <c r="C6937">
        <f>VLOOKUP(B6933,[0]!all_data,15)</f>
        <v>0</v>
      </c>
    </row>
    <row r="6938" spans="1:3" x14ac:dyDescent="0.3">
      <c r="A6938" t="s">
        <v>3</v>
      </c>
      <c r="C6938">
        <f>VLOOKUP(B6933,[0]!all_data,16)</f>
        <v>0</v>
      </c>
    </row>
    <row r="6939" spans="1:3" x14ac:dyDescent="0.3">
      <c r="A6939" t="s">
        <v>4</v>
      </c>
      <c r="C6939">
        <f>VLOOKUP(B6933,[0]!all_data,17)</f>
        <v>0</v>
      </c>
    </row>
    <row r="6940" spans="1:3" x14ac:dyDescent="0.3">
      <c r="A6940" t="s">
        <v>5</v>
      </c>
      <c r="C6940">
        <f>VLOOKUP(B6933,[0]!all_data,18)</f>
        <v>0</v>
      </c>
    </row>
    <row r="6941" spans="1:3" x14ac:dyDescent="0.3">
      <c r="A6941" t="s">
        <v>7</v>
      </c>
      <c r="C6941">
        <f>VLOOKUP(B6933,[0]!all_data,20)</f>
        <v>0</v>
      </c>
    </row>
    <row r="6942" spans="1:3" x14ac:dyDescent="0.3">
      <c r="A6942" t="s">
        <v>73</v>
      </c>
      <c r="C6942">
        <f>VLOOKUP(B6933,[0]!all_data,21)</f>
        <v>0</v>
      </c>
    </row>
    <row r="6943" spans="1:3" x14ac:dyDescent="0.3">
      <c r="A6943" t="s">
        <v>77</v>
      </c>
      <c r="C6943">
        <f>VLOOKUP(B6933,[0]!all_data,41)</f>
        <v>0</v>
      </c>
    </row>
    <row r="6944" spans="1:3" x14ac:dyDescent="0.3">
      <c r="A6944" t="s">
        <v>24</v>
      </c>
      <c r="C6944">
        <f>VLOOKUP(B6933,[0]!all_data,23)</f>
        <v>0</v>
      </c>
    </row>
    <row r="6945" spans="1:3" x14ac:dyDescent="0.3">
      <c r="A6945" t="s">
        <v>25</v>
      </c>
      <c r="C6945">
        <f>VLOOKUP(B6933,[0]!all_data,24)</f>
        <v>0</v>
      </c>
    </row>
    <row r="6946" spans="1:3" x14ac:dyDescent="0.3">
      <c r="A6946" t="s">
        <v>23</v>
      </c>
      <c r="C6946">
        <f>VLOOKUP(B6933,[0]!all_data,25)</f>
        <v>0</v>
      </c>
    </row>
    <row r="6947" spans="1:3" x14ac:dyDescent="0.3">
      <c r="A6947" t="s">
        <v>125</v>
      </c>
      <c r="C6947">
        <f>VLOOKUP(B6933,[0]!all_data,19)</f>
        <v>0</v>
      </c>
    </row>
    <row r="6948" spans="1:3" x14ac:dyDescent="0.3">
      <c r="A6948" t="s">
        <v>108</v>
      </c>
      <c r="C6948">
        <f>VLOOKUP(B6933,[0]!all_data,26)</f>
        <v>0</v>
      </c>
    </row>
    <row r="6949" spans="1:3" x14ac:dyDescent="0.3">
      <c r="A6949" t="s">
        <v>109</v>
      </c>
      <c r="C6949">
        <f>VLOOKUP(B6933,[0]!all_data,27)</f>
        <v>0</v>
      </c>
    </row>
    <row r="6950" spans="1:3" x14ac:dyDescent="0.3">
      <c r="A6950" t="s">
        <v>11</v>
      </c>
      <c r="C6950">
        <f>VLOOKUP(B6933,[0]!all_data,28)</f>
        <v>0</v>
      </c>
    </row>
    <row r="6951" spans="1:3" x14ac:dyDescent="0.3">
      <c r="A6951" t="s">
        <v>54</v>
      </c>
      <c r="C6951">
        <f>VLOOKUP(B6933,[0]!all_data,29)</f>
        <v>0</v>
      </c>
    </row>
    <row r="6952" spans="1:3" x14ac:dyDescent="0.3">
      <c r="A6952" t="s">
        <v>55</v>
      </c>
      <c r="C6952">
        <f>VLOOKUP(B6933,[0]!all_data,30)</f>
        <v>0</v>
      </c>
    </row>
    <row r="6953" spans="1:3" x14ac:dyDescent="0.3">
      <c r="A6953" t="s">
        <v>67</v>
      </c>
      <c r="C6953">
        <f>VLOOKUP(B6933,[0]!all_data,33)</f>
        <v>0</v>
      </c>
    </row>
    <row r="6954" spans="1:3" x14ac:dyDescent="0.3">
      <c r="A6954" t="s">
        <v>16</v>
      </c>
      <c r="C6954">
        <f>VLOOKUP(B6933,[0]!all_data,37)</f>
        <v>0</v>
      </c>
    </row>
    <row r="6955" spans="1:3" x14ac:dyDescent="0.3">
      <c r="A6955" t="s">
        <v>17</v>
      </c>
      <c r="C6955">
        <f>VLOOKUP(B6933,[0]!all_data,38)</f>
        <v>0</v>
      </c>
    </row>
    <row r="6956" spans="1:3" x14ac:dyDescent="0.3">
      <c r="A6956" t="s">
        <v>18</v>
      </c>
      <c r="C6956">
        <f>VLOOKUP(B6933,[0]!all_data,39)</f>
        <v>0</v>
      </c>
    </row>
    <row r="6957" spans="1:3" x14ac:dyDescent="0.3">
      <c r="A6957" t="s">
        <v>21</v>
      </c>
      <c r="B6957">
        <f>B6933+1</f>
        <v>290</v>
      </c>
      <c r="C6957" t="str">
        <f>CONCATENATE(VLOOKUP(B6957,[0]!all_data,2),"_",VLOOKUP(B6957,[0]!all_data,3),"_",VLOOKUP(B6957,[0]!all_data,4))</f>
        <v>0_0_0</v>
      </c>
    </row>
    <row r="6958" spans="1:3" x14ac:dyDescent="0.3">
      <c r="A6958" t="s">
        <v>22</v>
      </c>
    </row>
    <row r="6959" spans="1:3" x14ac:dyDescent="0.3">
      <c r="A6959" t="s">
        <v>0</v>
      </c>
      <c r="C6959">
        <f>VLOOKUP(B6957,[0]!all_data,13)</f>
        <v>7</v>
      </c>
    </row>
    <row r="6960" spans="1:3" x14ac:dyDescent="0.3">
      <c r="A6960" t="s">
        <v>57</v>
      </c>
      <c r="C6960">
        <f>VLOOKUP(B6957,[0]!all_data,14)</f>
        <v>10</v>
      </c>
    </row>
    <row r="6961" spans="1:3" x14ac:dyDescent="0.3">
      <c r="A6961" t="s">
        <v>2</v>
      </c>
      <c r="C6961">
        <f>VLOOKUP(B6957,[0]!all_data,15)</f>
        <v>0</v>
      </c>
    </row>
    <row r="6962" spans="1:3" x14ac:dyDescent="0.3">
      <c r="A6962" t="s">
        <v>3</v>
      </c>
      <c r="C6962">
        <f>VLOOKUP(B6957,[0]!all_data,16)</f>
        <v>0</v>
      </c>
    </row>
    <row r="6963" spans="1:3" x14ac:dyDescent="0.3">
      <c r="A6963" t="s">
        <v>4</v>
      </c>
      <c r="C6963">
        <f>VLOOKUP(B6957,[0]!all_data,17)</f>
        <v>0</v>
      </c>
    </row>
    <row r="6964" spans="1:3" x14ac:dyDescent="0.3">
      <c r="A6964" t="s">
        <v>5</v>
      </c>
      <c r="C6964">
        <f>VLOOKUP(B6957,[0]!all_data,18)</f>
        <v>0</v>
      </c>
    </row>
    <row r="6965" spans="1:3" x14ac:dyDescent="0.3">
      <c r="A6965" t="s">
        <v>7</v>
      </c>
      <c r="C6965">
        <f>VLOOKUP(B6957,[0]!all_data,20)</f>
        <v>0</v>
      </c>
    </row>
    <row r="6966" spans="1:3" x14ac:dyDescent="0.3">
      <c r="A6966" t="s">
        <v>73</v>
      </c>
      <c r="C6966">
        <f>VLOOKUP(B6957,[0]!all_data,21)</f>
        <v>0</v>
      </c>
    </row>
    <row r="6967" spans="1:3" x14ac:dyDescent="0.3">
      <c r="A6967" t="s">
        <v>77</v>
      </c>
      <c r="C6967">
        <f>VLOOKUP(B6957,[0]!all_data,41)</f>
        <v>0</v>
      </c>
    </row>
    <row r="6968" spans="1:3" x14ac:dyDescent="0.3">
      <c r="A6968" t="s">
        <v>24</v>
      </c>
      <c r="C6968">
        <f>VLOOKUP(B6957,[0]!all_data,23)</f>
        <v>0</v>
      </c>
    </row>
    <row r="6969" spans="1:3" x14ac:dyDescent="0.3">
      <c r="A6969" t="s">
        <v>25</v>
      </c>
      <c r="C6969">
        <f>VLOOKUP(B6957,[0]!all_data,24)</f>
        <v>0</v>
      </c>
    </row>
    <row r="6970" spans="1:3" x14ac:dyDescent="0.3">
      <c r="A6970" t="s">
        <v>23</v>
      </c>
      <c r="C6970">
        <f>VLOOKUP(B6957,[0]!all_data,25)</f>
        <v>0</v>
      </c>
    </row>
    <row r="6971" spans="1:3" x14ac:dyDescent="0.3">
      <c r="A6971" t="s">
        <v>125</v>
      </c>
      <c r="C6971">
        <f>VLOOKUP(B6957,[0]!all_data,19)</f>
        <v>0</v>
      </c>
    </row>
    <row r="6972" spans="1:3" x14ac:dyDescent="0.3">
      <c r="A6972" t="s">
        <v>108</v>
      </c>
      <c r="C6972">
        <f>VLOOKUP(B6957,[0]!all_data,26)</f>
        <v>0</v>
      </c>
    </row>
    <row r="6973" spans="1:3" x14ac:dyDescent="0.3">
      <c r="A6973" t="s">
        <v>109</v>
      </c>
      <c r="C6973">
        <f>VLOOKUP(B6957,[0]!all_data,27)</f>
        <v>0</v>
      </c>
    </row>
    <row r="6974" spans="1:3" x14ac:dyDescent="0.3">
      <c r="A6974" t="s">
        <v>11</v>
      </c>
      <c r="C6974">
        <f>VLOOKUP(B6957,[0]!all_data,28)</f>
        <v>0</v>
      </c>
    </row>
    <row r="6975" spans="1:3" x14ac:dyDescent="0.3">
      <c r="A6975" t="s">
        <v>54</v>
      </c>
      <c r="C6975">
        <f>VLOOKUP(B6957,[0]!all_data,29)</f>
        <v>0</v>
      </c>
    </row>
    <row r="6976" spans="1:3" x14ac:dyDescent="0.3">
      <c r="A6976" t="s">
        <v>55</v>
      </c>
      <c r="C6976">
        <f>VLOOKUP(B6957,[0]!all_data,30)</f>
        <v>0</v>
      </c>
    </row>
    <row r="6977" spans="1:3" x14ac:dyDescent="0.3">
      <c r="A6977" t="s">
        <v>67</v>
      </c>
      <c r="C6977">
        <f>VLOOKUP(B6957,[0]!all_data,33)</f>
        <v>0</v>
      </c>
    </row>
    <row r="6978" spans="1:3" x14ac:dyDescent="0.3">
      <c r="A6978" t="s">
        <v>16</v>
      </c>
      <c r="C6978">
        <f>VLOOKUP(B6957,[0]!all_data,37)</f>
        <v>0</v>
      </c>
    </row>
    <row r="6979" spans="1:3" x14ac:dyDescent="0.3">
      <c r="A6979" t="s">
        <v>17</v>
      </c>
      <c r="C6979">
        <f>VLOOKUP(B6957,[0]!all_data,38)</f>
        <v>0</v>
      </c>
    </row>
    <row r="6980" spans="1:3" x14ac:dyDescent="0.3">
      <c r="A6980" t="s">
        <v>18</v>
      </c>
      <c r="C6980">
        <f>VLOOKUP(B6957,[0]!all_data,39)</f>
        <v>0</v>
      </c>
    </row>
    <row r="6981" spans="1:3" x14ac:dyDescent="0.3">
      <c r="A6981" t="s">
        <v>21</v>
      </c>
      <c r="B6981">
        <f>B6957+1</f>
        <v>291</v>
      </c>
      <c r="C6981" t="str">
        <f>CONCATENATE(VLOOKUP(B6981,[0]!all_data,2),"_",VLOOKUP(B6981,[0]!all_data,3),"_",VLOOKUP(B6981,[0]!all_data,4))</f>
        <v>0_0_0</v>
      </c>
    </row>
    <row r="6982" spans="1:3" x14ac:dyDescent="0.3">
      <c r="A6982" t="s">
        <v>22</v>
      </c>
    </row>
    <row r="6983" spans="1:3" x14ac:dyDescent="0.3">
      <c r="A6983" t="s">
        <v>0</v>
      </c>
      <c r="C6983">
        <f>VLOOKUP(B6981,[0]!all_data,13)</f>
        <v>7</v>
      </c>
    </row>
    <row r="6984" spans="1:3" x14ac:dyDescent="0.3">
      <c r="A6984" t="s">
        <v>57</v>
      </c>
      <c r="C6984">
        <f>VLOOKUP(B6981,[0]!all_data,14)</f>
        <v>10</v>
      </c>
    </row>
    <row r="6985" spans="1:3" x14ac:dyDescent="0.3">
      <c r="A6985" t="s">
        <v>2</v>
      </c>
      <c r="C6985">
        <f>VLOOKUP(B6981,[0]!all_data,15)</f>
        <v>0</v>
      </c>
    </row>
    <row r="6986" spans="1:3" x14ac:dyDescent="0.3">
      <c r="A6986" t="s">
        <v>3</v>
      </c>
      <c r="C6986">
        <f>VLOOKUP(B6981,[0]!all_data,16)</f>
        <v>0</v>
      </c>
    </row>
    <row r="6987" spans="1:3" x14ac:dyDescent="0.3">
      <c r="A6987" t="s">
        <v>4</v>
      </c>
      <c r="C6987">
        <f>VLOOKUP(B6981,[0]!all_data,17)</f>
        <v>0</v>
      </c>
    </row>
    <row r="6988" spans="1:3" x14ac:dyDescent="0.3">
      <c r="A6988" t="s">
        <v>5</v>
      </c>
      <c r="C6988">
        <f>VLOOKUP(B6981,[0]!all_data,18)</f>
        <v>0</v>
      </c>
    </row>
    <row r="6989" spans="1:3" x14ac:dyDescent="0.3">
      <c r="A6989" t="s">
        <v>7</v>
      </c>
      <c r="C6989">
        <f>VLOOKUP(B6981,[0]!all_data,20)</f>
        <v>0</v>
      </c>
    </row>
    <row r="6990" spans="1:3" x14ac:dyDescent="0.3">
      <c r="A6990" t="s">
        <v>73</v>
      </c>
      <c r="C6990">
        <f>VLOOKUP(B6981,[0]!all_data,21)</f>
        <v>0</v>
      </c>
    </row>
    <row r="6991" spans="1:3" x14ac:dyDescent="0.3">
      <c r="A6991" t="s">
        <v>77</v>
      </c>
      <c r="C6991">
        <f>VLOOKUP(B6981,[0]!all_data,41)</f>
        <v>0</v>
      </c>
    </row>
    <row r="6992" spans="1:3" x14ac:dyDescent="0.3">
      <c r="A6992" t="s">
        <v>24</v>
      </c>
      <c r="C6992">
        <f>VLOOKUP(B6981,[0]!all_data,23)</f>
        <v>0</v>
      </c>
    </row>
    <row r="6993" spans="1:3" x14ac:dyDescent="0.3">
      <c r="A6993" t="s">
        <v>25</v>
      </c>
      <c r="C6993">
        <f>VLOOKUP(B6981,[0]!all_data,24)</f>
        <v>0</v>
      </c>
    </row>
    <row r="6994" spans="1:3" x14ac:dyDescent="0.3">
      <c r="A6994" t="s">
        <v>23</v>
      </c>
      <c r="C6994">
        <f>VLOOKUP(B6981,[0]!all_data,25)</f>
        <v>0</v>
      </c>
    </row>
    <row r="6995" spans="1:3" x14ac:dyDescent="0.3">
      <c r="A6995" t="s">
        <v>125</v>
      </c>
      <c r="C6995">
        <f>VLOOKUP(B6981,[0]!all_data,19)</f>
        <v>0</v>
      </c>
    </row>
    <row r="6996" spans="1:3" x14ac:dyDescent="0.3">
      <c r="A6996" t="s">
        <v>108</v>
      </c>
      <c r="C6996">
        <f>VLOOKUP(B6981,[0]!all_data,26)</f>
        <v>0</v>
      </c>
    </row>
    <row r="6997" spans="1:3" x14ac:dyDescent="0.3">
      <c r="A6997" t="s">
        <v>109</v>
      </c>
      <c r="C6997">
        <f>VLOOKUP(B6981,[0]!all_data,27)</f>
        <v>0</v>
      </c>
    </row>
    <row r="6998" spans="1:3" x14ac:dyDescent="0.3">
      <c r="A6998" t="s">
        <v>11</v>
      </c>
      <c r="C6998">
        <f>VLOOKUP(B6981,[0]!all_data,28)</f>
        <v>0</v>
      </c>
    </row>
    <row r="6999" spans="1:3" x14ac:dyDescent="0.3">
      <c r="A6999" t="s">
        <v>54</v>
      </c>
      <c r="C6999">
        <f>VLOOKUP(B6981,[0]!all_data,29)</f>
        <v>0</v>
      </c>
    </row>
    <row r="7000" spans="1:3" x14ac:dyDescent="0.3">
      <c r="A7000" t="s">
        <v>55</v>
      </c>
      <c r="C7000">
        <f>VLOOKUP(B6981,[0]!all_data,30)</f>
        <v>0</v>
      </c>
    </row>
    <row r="7001" spans="1:3" x14ac:dyDescent="0.3">
      <c r="A7001" t="s">
        <v>67</v>
      </c>
      <c r="C7001">
        <f>VLOOKUP(B6981,[0]!all_data,33)</f>
        <v>0</v>
      </c>
    </row>
    <row r="7002" spans="1:3" x14ac:dyDescent="0.3">
      <c r="A7002" t="s">
        <v>16</v>
      </c>
      <c r="C7002">
        <f>VLOOKUP(B6981,[0]!all_data,37)</f>
        <v>0</v>
      </c>
    </row>
    <row r="7003" spans="1:3" x14ac:dyDescent="0.3">
      <c r="A7003" t="s">
        <v>17</v>
      </c>
      <c r="C7003">
        <f>VLOOKUP(B6981,[0]!all_data,38)</f>
        <v>0</v>
      </c>
    </row>
    <row r="7004" spans="1:3" x14ac:dyDescent="0.3">
      <c r="A7004" t="s">
        <v>18</v>
      </c>
      <c r="C7004">
        <f>VLOOKUP(B6981,[0]!all_data,39)</f>
        <v>0</v>
      </c>
    </row>
    <row r="7005" spans="1:3" x14ac:dyDescent="0.3">
      <c r="A7005" t="s">
        <v>21</v>
      </c>
      <c r="B7005">
        <f>B6981+1</f>
        <v>292</v>
      </c>
      <c r="C7005" t="str">
        <f>CONCATENATE(VLOOKUP(B7005,[0]!all_data,2),"_",VLOOKUP(B7005,[0]!all_data,3),"_",VLOOKUP(B7005,[0]!all_data,4))</f>
        <v>0_0_0</v>
      </c>
    </row>
    <row r="7006" spans="1:3" x14ac:dyDescent="0.3">
      <c r="A7006" t="s">
        <v>22</v>
      </c>
    </row>
    <row r="7007" spans="1:3" x14ac:dyDescent="0.3">
      <c r="A7007" t="s">
        <v>0</v>
      </c>
      <c r="C7007">
        <f>VLOOKUP(B7005,[0]!all_data,13)</f>
        <v>7</v>
      </c>
    </row>
    <row r="7008" spans="1:3" x14ac:dyDescent="0.3">
      <c r="A7008" t="s">
        <v>57</v>
      </c>
      <c r="C7008">
        <f>VLOOKUP(B7005,[0]!all_data,14)</f>
        <v>10</v>
      </c>
    </row>
    <row r="7009" spans="1:3" x14ac:dyDescent="0.3">
      <c r="A7009" t="s">
        <v>2</v>
      </c>
      <c r="C7009">
        <f>VLOOKUP(B7005,[0]!all_data,15)</f>
        <v>0</v>
      </c>
    </row>
    <row r="7010" spans="1:3" x14ac:dyDescent="0.3">
      <c r="A7010" t="s">
        <v>3</v>
      </c>
      <c r="C7010">
        <f>VLOOKUP(B7005,[0]!all_data,16)</f>
        <v>0</v>
      </c>
    </row>
    <row r="7011" spans="1:3" x14ac:dyDescent="0.3">
      <c r="A7011" t="s">
        <v>4</v>
      </c>
      <c r="C7011">
        <f>VLOOKUP(B7005,[0]!all_data,17)</f>
        <v>0</v>
      </c>
    </row>
    <row r="7012" spans="1:3" x14ac:dyDescent="0.3">
      <c r="A7012" t="s">
        <v>5</v>
      </c>
      <c r="C7012">
        <f>VLOOKUP(B7005,[0]!all_data,18)</f>
        <v>0</v>
      </c>
    </row>
    <row r="7013" spans="1:3" x14ac:dyDescent="0.3">
      <c r="A7013" t="s">
        <v>7</v>
      </c>
      <c r="C7013">
        <f>VLOOKUP(B7005,[0]!all_data,20)</f>
        <v>0</v>
      </c>
    </row>
    <row r="7014" spans="1:3" x14ac:dyDescent="0.3">
      <c r="A7014" t="s">
        <v>73</v>
      </c>
      <c r="C7014">
        <f>VLOOKUP(B7005,[0]!all_data,21)</f>
        <v>0</v>
      </c>
    </row>
    <row r="7015" spans="1:3" x14ac:dyDescent="0.3">
      <c r="A7015" t="s">
        <v>77</v>
      </c>
      <c r="C7015">
        <f>VLOOKUP(B7005,[0]!all_data,41)</f>
        <v>0</v>
      </c>
    </row>
    <row r="7016" spans="1:3" x14ac:dyDescent="0.3">
      <c r="A7016" t="s">
        <v>24</v>
      </c>
      <c r="C7016">
        <f>VLOOKUP(B7005,[0]!all_data,23)</f>
        <v>0</v>
      </c>
    </row>
    <row r="7017" spans="1:3" x14ac:dyDescent="0.3">
      <c r="A7017" t="s">
        <v>25</v>
      </c>
      <c r="C7017">
        <f>VLOOKUP(B7005,[0]!all_data,24)</f>
        <v>0</v>
      </c>
    </row>
    <row r="7018" spans="1:3" x14ac:dyDescent="0.3">
      <c r="A7018" t="s">
        <v>23</v>
      </c>
      <c r="C7018">
        <f>VLOOKUP(B7005,[0]!all_data,25)</f>
        <v>0</v>
      </c>
    </row>
    <row r="7019" spans="1:3" x14ac:dyDescent="0.3">
      <c r="A7019" t="s">
        <v>125</v>
      </c>
      <c r="C7019">
        <f>VLOOKUP(B7005,[0]!all_data,19)</f>
        <v>0</v>
      </c>
    </row>
    <row r="7020" spans="1:3" x14ac:dyDescent="0.3">
      <c r="A7020" t="s">
        <v>108</v>
      </c>
      <c r="C7020">
        <f>VLOOKUP(B7005,[0]!all_data,26)</f>
        <v>0</v>
      </c>
    </row>
    <row r="7021" spans="1:3" x14ac:dyDescent="0.3">
      <c r="A7021" t="s">
        <v>109</v>
      </c>
      <c r="C7021">
        <f>VLOOKUP(B7005,[0]!all_data,27)</f>
        <v>0</v>
      </c>
    </row>
    <row r="7022" spans="1:3" x14ac:dyDescent="0.3">
      <c r="A7022" t="s">
        <v>11</v>
      </c>
      <c r="C7022">
        <f>VLOOKUP(B7005,[0]!all_data,28)</f>
        <v>0</v>
      </c>
    </row>
    <row r="7023" spans="1:3" x14ac:dyDescent="0.3">
      <c r="A7023" t="s">
        <v>54</v>
      </c>
      <c r="C7023">
        <f>VLOOKUP(B7005,[0]!all_data,29)</f>
        <v>0</v>
      </c>
    </row>
    <row r="7024" spans="1:3" x14ac:dyDescent="0.3">
      <c r="A7024" t="s">
        <v>55</v>
      </c>
      <c r="C7024">
        <f>VLOOKUP(B7005,[0]!all_data,30)</f>
        <v>0</v>
      </c>
    </row>
    <row r="7025" spans="1:3" x14ac:dyDescent="0.3">
      <c r="A7025" t="s">
        <v>67</v>
      </c>
      <c r="C7025">
        <f>VLOOKUP(B7005,[0]!all_data,33)</f>
        <v>0</v>
      </c>
    </row>
    <row r="7026" spans="1:3" x14ac:dyDescent="0.3">
      <c r="A7026" t="s">
        <v>16</v>
      </c>
      <c r="C7026">
        <f>VLOOKUP(B7005,[0]!all_data,37)</f>
        <v>0</v>
      </c>
    </row>
    <row r="7027" spans="1:3" x14ac:dyDescent="0.3">
      <c r="A7027" t="s">
        <v>17</v>
      </c>
      <c r="C7027">
        <f>VLOOKUP(B7005,[0]!all_data,38)</f>
        <v>0</v>
      </c>
    </row>
    <row r="7028" spans="1:3" x14ac:dyDescent="0.3">
      <c r="A7028" t="s">
        <v>18</v>
      </c>
      <c r="C7028">
        <f>VLOOKUP(B7005,[0]!all_data,39)</f>
        <v>0</v>
      </c>
    </row>
    <row r="7029" spans="1:3" x14ac:dyDescent="0.3">
      <c r="A7029" t="s">
        <v>21</v>
      </c>
      <c r="B7029">
        <f>B7005+1</f>
        <v>293</v>
      </c>
      <c r="C7029" t="str">
        <f>CONCATENATE(VLOOKUP(B7029,[0]!all_data,2),"_",VLOOKUP(B7029,[0]!all_data,3),"_",VLOOKUP(B7029,[0]!all_data,4))</f>
        <v>0_0_0</v>
      </c>
    </row>
    <row r="7030" spans="1:3" x14ac:dyDescent="0.3">
      <c r="A7030" t="s">
        <v>22</v>
      </c>
    </row>
    <row r="7031" spans="1:3" x14ac:dyDescent="0.3">
      <c r="A7031" t="s">
        <v>0</v>
      </c>
      <c r="C7031">
        <f>VLOOKUP(B7029,[0]!all_data,13)</f>
        <v>7</v>
      </c>
    </row>
    <row r="7032" spans="1:3" x14ac:dyDescent="0.3">
      <c r="A7032" t="s">
        <v>57</v>
      </c>
      <c r="C7032">
        <f>VLOOKUP(B7029,[0]!all_data,14)</f>
        <v>10</v>
      </c>
    </row>
    <row r="7033" spans="1:3" x14ac:dyDescent="0.3">
      <c r="A7033" t="s">
        <v>2</v>
      </c>
      <c r="C7033">
        <f>VLOOKUP(B7029,[0]!all_data,15)</f>
        <v>0</v>
      </c>
    </row>
    <row r="7034" spans="1:3" x14ac:dyDescent="0.3">
      <c r="A7034" t="s">
        <v>3</v>
      </c>
      <c r="C7034">
        <f>VLOOKUP(B7029,[0]!all_data,16)</f>
        <v>0</v>
      </c>
    </row>
    <row r="7035" spans="1:3" x14ac:dyDescent="0.3">
      <c r="A7035" t="s">
        <v>4</v>
      </c>
      <c r="C7035">
        <f>VLOOKUP(B7029,[0]!all_data,17)</f>
        <v>0</v>
      </c>
    </row>
    <row r="7036" spans="1:3" x14ac:dyDescent="0.3">
      <c r="A7036" t="s">
        <v>5</v>
      </c>
      <c r="C7036">
        <f>VLOOKUP(B7029,[0]!all_data,18)</f>
        <v>0</v>
      </c>
    </row>
    <row r="7037" spans="1:3" x14ac:dyDescent="0.3">
      <c r="A7037" t="s">
        <v>7</v>
      </c>
      <c r="C7037">
        <f>VLOOKUP(B7029,[0]!all_data,20)</f>
        <v>0</v>
      </c>
    </row>
    <row r="7038" spans="1:3" x14ac:dyDescent="0.3">
      <c r="A7038" t="s">
        <v>73</v>
      </c>
      <c r="C7038">
        <f>VLOOKUP(B7029,[0]!all_data,21)</f>
        <v>0</v>
      </c>
    </row>
    <row r="7039" spans="1:3" x14ac:dyDescent="0.3">
      <c r="A7039" t="s">
        <v>77</v>
      </c>
      <c r="C7039">
        <f>VLOOKUP(B7029,[0]!all_data,41)</f>
        <v>0</v>
      </c>
    </row>
    <row r="7040" spans="1:3" x14ac:dyDescent="0.3">
      <c r="A7040" t="s">
        <v>24</v>
      </c>
      <c r="C7040">
        <f>VLOOKUP(B7029,[0]!all_data,23)</f>
        <v>0</v>
      </c>
    </row>
    <row r="7041" spans="1:3" x14ac:dyDescent="0.3">
      <c r="A7041" t="s">
        <v>25</v>
      </c>
      <c r="C7041">
        <f>VLOOKUP(B7029,[0]!all_data,24)</f>
        <v>0</v>
      </c>
    </row>
    <row r="7042" spans="1:3" x14ac:dyDescent="0.3">
      <c r="A7042" t="s">
        <v>23</v>
      </c>
      <c r="C7042">
        <f>VLOOKUP(B7029,[0]!all_data,25)</f>
        <v>0</v>
      </c>
    </row>
    <row r="7043" spans="1:3" x14ac:dyDescent="0.3">
      <c r="A7043" t="s">
        <v>125</v>
      </c>
      <c r="C7043">
        <f>VLOOKUP(B7029,[0]!all_data,19)</f>
        <v>0</v>
      </c>
    </row>
    <row r="7044" spans="1:3" x14ac:dyDescent="0.3">
      <c r="A7044" t="s">
        <v>108</v>
      </c>
      <c r="C7044">
        <f>VLOOKUP(B7029,[0]!all_data,26)</f>
        <v>0</v>
      </c>
    </row>
    <row r="7045" spans="1:3" x14ac:dyDescent="0.3">
      <c r="A7045" t="s">
        <v>109</v>
      </c>
      <c r="C7045">
        <f>VLOOKUP(B7029,[0]!all_data,27)</f>
        <v>0</v>
      </c>
    </row>
    <row r="7046" spans="1:3" x14ac:dyDescent="0.3">
      <c r="A7046" t="s">
        <v>11</v>
      </c>
      <c r="C7046">
        <f>VLOOKUP(B7029,[0]!all_data,28)</f>
        <v>0</v>
      </c>
    </row>
    <row r="7047" spans="1:3" x14ac:dyDescent="0.3">
      <c r="A7047" t="s">
        <v>54</v>
      </c>
      <c r="C7047">
        <f>VLOOKUP(B7029,[0]!all_data,29)</f>
        <v>0</v>
      </c>
    </row>
    <row r="7048" spans="1:3" x14ac:dyDescent="0.3">
      <c r="A7048" t="s">
        <v>55</v>
      </c>
      <c r="C7048">
        <f>VLOOKUP(B7029,[0]!all_data,30)</f>
        <v>0</v>
      </c>
    </row>
    <row r="7049" spans="1:3" x14ac:dyDescent="0.3">
      <c r="A7049" t="s">
        <v>67</v>
      </c>
      <c r="C7049">
        <f>VLOOKUP(B7029,[0]!all_data,33)</f>
        <v>0</v>
      </c>
    </row>
    <row r="7050" spans="1:3" x14ac:dyDescent="0.3">
      <c r="A7050" t="s">
        <v>16</v>
      </c>
      <c r="C7050">
        <f>VLOOKUP(B7029,[0]!all_data,37)</f>
        <v>0</v>
      </c>
    </row>
    <row r="7051" spans="1:3" x14ac:dyDescent="0.3">
      <c r="A7051" t="s">
        <v>17</v>
      </c>
      <c r="C7051">
        <f>VLOOKUP(B7029,[0]!all_data,38)</f>
        <v>0</v>
      </c>
    </row>
    <row r="7052" spans="1:3" x14ac:dyDescent="0.3">
      <c r="A7052" t="s">
        <v>18</v>
      </c>
      <c r="C7052">
        <f>VLOOKUP(B7029,[0]!all_data,39)</f>
        <v>0</v>
      </c>
    </row>
    <row r="7053" spans="1:3" x14ac:dyDescent="0.3">
      <c r="A7053" t="s">
        <v>21</v>
      </c>
      <c r="B7053">
        <f>B7029+1</f>
        <v>294</v>
      </c>
      <c r="C7053" t="str">
        <f>CONCATENATE(VLOOKUP(B7053,[0]!all_data,2),"_",VLOOKUP(B7053,[0]!all_data,3),"_",VLOOKUP(B7053,[0]!all_data,4))</f>
        <v>0_0_0</v>
      </c>
    </row>
    <row r="7054" spans="1:3" x14ac:dyDescent="0.3">
      <c r="A7054" t="s">
        <v>22</v>
      </c>
    </row>
    <row r="7055" spans="1:3" x14ac:dyDescent="0.3">
      <c r="A7055" t="s">
        <v>0</v>
      </c>
      <c r="C7055">
        <f>VLOOKUP(B7053,[0]!all_data,13)</f>
        <v>7</v>
      </c>
    </row>
    <row r="7056" spans="1:3" x14ac:dyDescent="0.3">
      <c r="A7056" t="s">
        <v>57</v>
      </c>
      <c r="C7056">
        <f>VLOOKUP(B7053,[0]!all_data,14)</f>
        <v>10</v>
      </c>
    </row>
    <row r="7057" spans="1:3" x14ac:dyDescent="0.3">
      <c r="A7057" t="s">
        <v>2</v>
      </c>
      <c r="C7057">
        <f>VLOOKUP(B7053,[0]!all_data,15)</f>
        <v>0</v>
      </c>
    </row>
    <row r="7058" spans="1:3" x14ac:dyDescent="0.3">
      <c r="A7058" t="s">
        <v>3</v>
      </c>
      <c r="C7058">
        <f>VLOOKUP(B7053,[0]!all_data,16)</f>
        <v>0</v>
      </c>
    </row>
    <row r="7059" spans="1:3" x14ac:dyDescent="0.3">
      <c r="A7059" t="s">
        <v>4</v>
      </c>
      <c r="C7059">
        <f>VLOOKUP(B7053,[0]!all_data,17)</f>
        <v>0</v>
      </c>
    </row>
    <row r="7060" spans="1:3" x14ac:dyDescent="0.3">
      <c r="A7060" t="s">
        <v>5</v>
      </c>
      <c r="C7060">
        <f>VLOOKUP(B7053,[0]!all_data,18)</f>
        <v>0</v>
      </c>
    </row>
    <row r="7061" spans="1:3" x14ac:dyDescent="0.3">
      <c r="A7061" t="s">
        <v>7</v>
      </c>
      <c r="C7061">
        <f>VLOOKUP(B7053,[0]!all_data,20)</f>
        <v>0</v>
      </c>
    </row>
    <row r="7062" spans="1:3" x14ac:dyDescent="0.3">
      <c r="A7062" t="s">
        <v>73</v>
      </c>
      <c r="C7062">
        <f>VLOOKUP(B7053,[0]!all_data,21)</f>
        <v>0</v>
      </c>
    </row>
    <row r="7063" spans="1:3" x14ac:dyDescent="0.3">
      <c r="A7063" t="s">
        <v>77</v>
      </c>
      <c r="C7063">
        <f>VLOOKUP(B7053,[0]!all_data,41)</f>
        <v>0</v>
      </c>
    </row>
    <row r="7064" spans="1:3" x14ac:dyDescent="0.3">
      <c r="A7064" t="s">
        <v>24</v>
      </c>
      <c r="C7064">
        <f>VLOOKUP(B7053,[0]!all_data,23)</f>
        <v>0</v>
      </c>
    </row>
    <row r="7065" spans="1:3" x14ac:dyDescent="0.3">
      <c r="A7065" t="s">
        <v>25</v>
      </c>
      <c r="C7065">
        <f>VLOOKUP(B7053,[0]!all_data,24)</f>
        <v>0</v>
      </c>
    </row>
    <row r="7066" spans="1:3" x14ac:dyDescent="0.3">
      <c r="A7066" t="s">
        <v>23</v>
      </c>
      <c r="C7066">
        <f>VLOOKUP(B7053,[0]!all_data,25)</f>
        <v>0</v>
      </c>
    </row>
    <row r="7067" spans="1:3" x14ac:dyDescent="0.3">
      <c r="A7067" t="s">
        <v>125</v>
      </c>
      <c r="C7067">
        <f>VLOOKUP(B7053,[0]!all_data,19)</f>
        <v>0</v>
      </c>
    </row>
    <row r="7068" spans="1:3" x14ac:dyDescent="0.3">
      <c r="A7068" t="s">
        <v>108</v>
      </c>
      <c r="C7068">
        <f>VLOOKUP(B7053,[0]!all_data,26)</f>
        <v>0</v>
      </c>
    </row>
    <row r="7069" spans="1:3" x14ac:dyDescent="0.3">
      <c r="A7069" t="s">
        <v>109</v>
      </c>
      <c r="C7069">
        <f>VLOOKUP(B7053,[0]!all_data,27)</f>
        <v>0</v>
      </c>
    </row>
    <row r="7070" spans="1:3" x14ac:dyDescent="0.3">
      <c r="A7070" t="s">
        <v>11</v>
      </c>
      <c r="C7070">
        <f>VLOOKUP(B7053,[0]!all_data,28)</f>
        <v>0</v>
      </c>
    </row>
    <row r="7071" spans="1:3" x14ac:dyDescent="0.3">
      <c r="A7071" t="s">
        <v>54</v>
      </c>
      <c r="C7071">
        <f>VLOOKUP(B7053,[0]!all_data,29)</f>
        <v>0</v>
      </c>
    </row>
    <row r="7072" spans="1:3" x14ac:dyDescent="0.3">
      <c r="A7072" t="s">
        <v>55</v>
      </c>
      <c r="C7072">
        <f>VLOOKUP(B7053,[0]!all_data,30)</f>
        <v>0</v>
      </c>
    </row>
    <row r="7073" spans="1:3" x14ac:dyDescent="0.3">
      <c r="A7073" t="s">
        <v>67</v>
      </c>
      <c r="C7073">
        <f>VLOOKUP(B7053,[0]!all_data,33)</f>
        <v>0</v>
      </c>
    </row>
    <row r="7074" spans="1:3" x14ac:dyDescent="0.3">
      <c r="A7074" t="s">
        <v>16</v>
      </c>
      <c r="C7074">
        <f>VLOOKUP(B7053,[0]!all_data,37)</f>
        <v>0</v>
      </c>
    </row>
    <row r="7075" spans="1:3" x14ac:dyDescent="0.3">
      <c r="A7075" t="s">
        <v>17</v>
      </c>
      <c r="C7075">
        <f>VLOOKUP(B7053,[0]!all_data,38)</f>
        <v>0</v>
      </c>
    </row>
    <row r="7076" spans="1:3" x14ac:dyDescent="0.3">
      <c r="A7076" t="s">
        <v>18</v>
      </c>
      <c r="C7076">
        <f>VLOOKUP(B7053,[0]!all_data,39)</f>
        <v>0</v>
      </c>
    </row>
    <row r="7077" spans="1:3" x14ac:dyDescent="0.3">
      <c r="A7077" t="s">
        <v>21</v>
      </c>
      <c r="B7077">
        <f>B7053+1</f>
        <v>295</v>
      </c>
      <c r="C7077" t="str">
        <f>CONCATENATE(VLOOKUP(B7077,[0]!all_data,2),"_",VLOOKUP(B7077,[0]!all_data,3),"_",VLOOKUP(B7077,[0]!all_data,4))</f>
        <v>0_0_0</v>
      </c>
    </row>
    <row r="7078" spans="1:3" x14ac:dyDescent="0.3">
      <c r="A7078" t="s">
        <v>22</v>
      </c>
    </row>
    <row r="7079" spans="1:3" x14ac:dyDescent="0.3">
      <c r="A7079" t="s">
        <v>0</v>
      </c>
      <c r="C7079">
        <f>VLOOKUP(B7077,[0]!all_data,13)</f>
        <v>7</v>
      </c>
    </row>
    <row r="7080" spans="1:3" x14ac:dyDescent="0.3">
      <c r="A7080" t="s">
        <v>57</v>
      </c>
      <c r="C7080">
        <f>VLOOKUP(B7077,[0]!all_data,14)</f>
        <v>10</v>
      </c>
    </row>
    <row r="7081" spans="1:3" x14ac:dyDescent="0.3">
      <c r="A7081" t="s">
        <v>2</v>
      </c>
      <c r="C7081">
        <f>VLOOKUP(B7077,[0]!all_data,15)</f>
        <v>0</v>
      </c>
    </row>
    <row r="7082" spans="1:3" x14ac:dyDescent="0.3">
      <c r="A7082" t="s">
        <v>3</v>
      </c>
      <c r="C7082">
        <f>VLOOKUP(B7077,[0]!all_data,16)</f>
        <v>0</v>
      </c>
    </row>
    <row r="7083" spans="1:3" x14ac:dyDescent="0.3">
      <c r="A7083" t="s">
        <v>4</v>
      </c>
      <c r="C7083">
        <f>VLOOKUP(B7077,[0]!all_data,17)</f>
        <v>0</v>
      </c>
    </row>
    <row r="7084" spans="1:3" x14ac:dyDescent="0.3">
      <c r="A7084" t="s">
        <v>5</v>
      </c>
      <c r="C7084">
        <f>VLOOKUP(B7077,[0]!all_data,18)</f>
        <v>0</v>
      </c>
    </row>
    <row r="7085" spans="1:3" x14ac:dyDescent="0.3">
      <c r="A7085" t="s">
        <v>7</v>
      </c>
      <c r="C7085">
        <f>VLOOKUP(B7077,[0]!all_data,20)</f>
        <v>0</v>
      </c>
    </row>
    <row r="7086" spans="1:3" x14ac:dyDescent="0.3">
      <c r="A7086" t="s">
        <v>73</v>
      </c>
      <c r="C7086">
        <f>VLOOKUP(B7077,[0]!all_data,21)</f>
        <v>0</v>
      </c>
    </row>
    <row r="7087" spans="1:3" x14ac:dyDescent="0.3">
      <c r="A7087" t="s">
        <v>77</v>
      </c>
      <c r="C7087">
        <f>VLOOKUP(B7077,[0]!all_data,41)</f>
        <v>0</v>
      </c>
    </row>
    <row r="7088" spans="1:3" x14ac:dyDescent="0.3">
      <c r="A7088" t="s">
        <v>24</v>
      </c>
      <c r="C7088">
        <f>VLOOKUP(B7077,[0]!all_data,23)</f>
        <v>0</v>
      </c>
    </row>
    <row r="7089" spans="1:3" x14ac:dyDescent="0.3">
      <c r="A7089" t="s">
        <v>25</v>
      </c>
      <c r="C7089">
        <f>VLOOKUP(B7077,[0]!all_data,24)</f>
        <v>0</v>
      </c>
    </row>
    <row r="7090" spans="1:3" x14ac:dyDescent="0.3">
      <c r="A7090" t="s">
        <v>23</v>
      </c>
      <c r="C7090">
        <f>VLOOKUP(B7077,[0]!all_data,25)</f>
        <v>0</v>
      </c>
    </row>
    <row r="7091" spans="1:3" x14ac:dyDescent="0.3">
      <c r="A7091" t="s">
        <v>125</v>
      </c>
      <c r="C7091">
        <f>VLOOKUP(B7077,[0]!all_data,19)</f>
        <v>0</v>
      </c>
    </row>
    <row r="7092" spans="1:3" x14ac:dyDescent="0.3">
      <c r="A7092" t="s">
        <v>108</v>
      </c>
      <c r="C7092">
        <f>VLOOKUP(B7077,[0]!all_data,26)</f>
        <v>0</v>
      </c>
    </row>
    <row r="7093" spans="1:3" x14ac:dyDescent="0.3">
      <c r="A7093" t="s">
        <v>109</v>
      </c>
      <c r="C7093">
        <f>VLOOKUP(B7077,[0]!all_data,27)</f>
        <v>0</v>
      </c>
    </row>
    <row r="7094" spans="1:3" x14ac:dyDescent="0.3">
      <c r="A7094" t="s">
        <v>11</v>
      </c>
      <c r="C7094">
        <f>VLOOKUP(B7077,[0]!all_data,28)</f>
        <v>0</v>
      </c>
    </row>
    <row r="7095" spans="1:3" x14ac:dyDescent="0.3">
      <c r="A7095" t="s">
        <v>54</v>
      </c>
      <c r="C7095">
        <f>VLOOKUP(B7077,[0]!all_data,29)</f>
        <v>0</v>
      </c>
    </row>
    <row r="7096" spans="1:3" x14ac:dyDescent="0.3">
      <c r="A7096" t="s">
        <v>55</v>
      </c>
      <c r="C7096">
        <f>VLOOKUP(B7077,[0]!all_data,30)</f>
        <v>0</v>
      </c>
    </row>
    <row r="7097" spans="1:3" x14ac:dyDescent="0.3">
      <c r="A7097" t="s">
        <v>67</v>
      </c>
      <c r="C7097">
        <f>VLOOKUP(B7077,[0]!all_data,33)</f>
        <v>0</v>
      </c>
    </row>
    <row r="7098" spans="1:3" x14ac:dyDescent="0.3">
      <c r="A7098" t="s">
        <v>16</v>
      </c>
      <c r="C7098">
        <f>VLOOKUP(B7077,[0]!all_data,37)</f>
        <v>0</v>
      </c>
    </row>
    <row r="7099" spans="1:3" x14ac:dyDescent="0.3">
      <c r="A7099" t="s">
        <v>17</v>
      </c>
      <c r="C7099">
        <f>VLOOKUP(B7077,[0]!all_data,38)</f>
        <v>0</v>
      </c>
    </row>
    <row r="7100" spans="1:3" x14ac:dyDescent="0.3">
      <c r="A7100" t="s">
        <v>18</v>
      </c>
      <c r="C7100">
        <f>VLOOKUP(B7077,[0]!all_data,39)</f>
        <v>0</v>
      </c>
    </row>
    <row r="7101" spans="1:3" x14ac:dyDescent="0.3">
      <c r="A7101" t="s">
        <v>21</v>
      </c>
      <c r="B7101">
        <f>B7077+1</f>
        <v>296</v>
      </c>
      <c r="C7101" t="str">
        <f>CONCATENATE(VLOOKUP(B7101,[0]!all_data,2),"_",VLOOKUP(B7101,[0]!all_data,3),"_",VLOOKUP(B7101,[0]!all_data,4))</f>
        <v>0_0_0</v>
      </c>
    </row>
    <row r="7102" spans="1:3" x14ac:dyDescent="0.3">
      <c r="A7102" t="s">
        <v>22</v>
      </c>
    </row>
    <row r="7103" spans="1:3" x14ac:dyDescent="0.3">
      <c r="A7103" t="s">
        <v>0</v>
      </c>
      <c r="C7103">
        <f>VLOOKUP(B7101,[0]!all_data,13)</f>
        <v>7</v>
      </c>
    </row>
    <row r="7104" spans="1:3" x14ac:dyDescent="0.3">
      <c r="A7104" t="s">
        <v>57</v>
      </c>
      <c r="C7104">
        <f>VLOOKUP(B7101,[0]!all_data,14)</f>
        <v>10</v>
      </c>
    </row>
    <row r="7105" spans="1:3" x14ac:dyDescent="0.3">
      <c r="A7105" t="s">
        <v>2</v>
      </c>
      <c r="C7105">
        <f>VLOOKUP(B7101,[0]!all_data,15)</f>
        <v>0</v>
      </c>
    </row>
    <row r="7106" spans="1:3" x14ac:dyDescent="0.3">
      <c r="A7106" t="s">
        <v>3</v>
      </c>
      <c r="C7106">
        <f>VLOOKUP(B7101,[0]!all_data,16)</f>
        <v>0</v>
      </c>
    </row>
    <row r="7107" spans="1:3" x14ac:dyDescent="0.3">
      <c r="A7107" t="s">
        <v>4</v>
      </c>
      <c r="C7107">
        <f>VLOOKUP(B7101,[0]!all_data,17)</f>
        <v>0</v>
      </c>
    </row>
    <row r="7108" spans="1:3" x14ac:dyDescent="0.3">
      <c r="A7108" t="s">
        <v>5</v>
      </c>
      <c r="C7108">
        <f>VLOOKUP(B7101,[0]!all_data,18)</f>
        <v>0</v>
      </c>
    </row>
    <row r="7109" spans="1:3" x14ac:dyDescent="0.3">
      <c r="A7109" t="s">
        <v>7</v>
      </c>
      <c r="C7109">
        <f>VLOOKUP(B7101,[0]!all_data,20)</f>
        <v>0</v>
      </c>
    </row>
    <row r="7110" spans="1:3" x14ac:dyDescent="0.3">
      <c r="A7110" t="s">
        <v>73</v>
      </c>
      <c r="C7110">
        <f>VLOOKUP(B7101,[0]!all_data,21)</f>
        <v>0</v>
      </c>
    </row>
    <row r="7111" spans="1:3" x14ac:dyDescent="0.3">
      <c r="A7111" t="s">
        <v>77</v>
      </c>
      <c r="C7111">
        <f>VLOOKUP(B7101,[0]!all_data,41)</f>
        <v>0</v>
      </c>
    </row>
    <row r="7112" spans="1:3" x14ac:dyDescent="0.3">
      <c r="A7112" t="s">
        <v>24</v>
      </c>
      <c r="C7112">
        <f>VLOOKUP(B7101,[0]!all_data,23)</f>
        <v>0</v>
      </c>
    </row>
    <row r="7113" spans="1:3" x14ac:dyDescent="0.3">
      <c r="A7113" t="s">
        <v>25</v>
      </c>
      <c r="C7113">
        <f>VLOOKUP(B7101,[0]!all_data,24)</f>
        <v>0</v>
      </c>
    </row>
    <row r="7114" spans="1:3" x14ac:dyDescent="0.3">
      <c r="A7114" t="s">
        <v>23</v>
      </c>
      <c r="C7114">
        <f>VLOOKUP(B7101,[0]!all_data,25)</f>
        <v>0</v>
      </c>
    </row>
    <row r="7115" spans="1:3" x14ac:dyDescent="0.3">
      <c r="A7115" t="s">
        <v>125</v>
      </c>
      <c r="C7115">
        <f>VLOOKUP(B7101,[0]!all_data,19)</f>
        <v>0</v>
      </c>
    </row>
    <row r="7116" spans="1:3" x14ac:dyDescent="0.3">
      <c r="A7116" t="s">
        <v>108</v>
      </c>
      <c r="C7116">
        <f>VLOOKUP(B7101,[0]!all_data,26)</f>
        <v>0</v>
      </c>
    </row>
    <row r="7117" spans="1:3" x14ac:dyDescent="0.3">
      <c r="A7117" t="s">
        <v>109</v>
      </c>
      <c r="C7117">
        <f>VLOOKUP(B7101,[0]!all_data,27)</f>
        <v>0</v>
      </c>
    </row>
    <row r="7118" spans="1:3" x14ac:dyDescent="0.3">
      <c r="A7118" t="s">
        <v>11</v>
      </c>
      <c r="C7118">
        <f>VLOOKUP(B7101,[0]!all_data,28)</f>
        <v>0</v>
      </c>
    </row>
    <row r="7119" spans="1:3" x14ac:dyDescent="0.3">
      <c r="A7119" t="s">
        <v>54</v>
      </c>
      <c r="C7119">
        <f>VLOOKUP(B7101,[0]!all_data,29)</f>
        <v>0</v>
      </c>
    </row>
    <row r="7120" spans="1:3" x14ac:dyDescent="0.3">
      <c r="A7120" t="s">
        <v>55</v>
      </c>
      <c r="C7120">
        <f>VLOOKUP(B7101,[0]!all_data,30)</f>
        <v>0</v>
      </c>
    </row>
    <row r="7121" spans="1:3" x14ac:dyDescent="0.3">
      <c r="A7121" t="s">
        <v>67</v>
      </c>
      <c r="C7121">
        <f>VLOOKUP(B7101,[0]!all_data,33)</f>
        <v>0</v>
      </c>
    </row>
    <row r="7122" spans="1:3" x14ac:dyDescent="0.3">
      <c r="A7122" t="s">
        <v>16</v>
      </c>
      <c r="C7122">
        <f>VLOOKUP(B7101,[0]!all_data,37)</f>
        <v>0</v>
      </c>
    </row>
    <row r="7123" spans="1:3" x14ac:dyDescent="0.3">
      <c r="A7123" t="s">
        <v>17</v>
      </c>
      <c r="C7123">
        <f>VLOOKUP(B7101,[0]!all_data,38)</f>
        <v>0</v>
      </c>
    </row>
    <row r="7124" spans="1:3" x14ac:dyDescent="0.3">
      <c r="A7124" t="s">
        <v>18</v>
      </c>
      <c r="C7124">
        <f>VLOOKUP(B7101,[0]!all_data,39)</f>
        <v>0</v>
      </c>
    </row>
    <row r="7125" spans="1:3" x14ac:dyDescent="0.3">
      <c r="A7125" t="s">
        <v>21</v>
      </c>
      <c r="B7125">
        <f>B7101+1</f>
        <v>297</v>
      </c>
      <c r="C7125" t="str">
        <f>CONCATENATE(VLOOKUP(B7125,[0]!all_data,2),"_",VLOOKUP(B7125,[0]!all_data,3),"_",VLOOKUP(B7125,[0]!all_data,4))</f>
        <v>0_0_0</v>
      </c>
    </row>
    <row r="7126" spans="1:3" x14ac:dyDescent="0.3">
      <c r="A7126" t="s">
        <v>22</v>
      </c>
    </row>
    <row r="7127" spans="1:3" x14ac:dyDescent="0.3">
      <c r="A7127" t="s">
        <v>0</v>
      </c>
      <c r="C7127">
        <f>VLOOKUP(B7125,[0]!all_data,13)</f>
        <v>7</v>
      </c>
    </row>
    <row r="7128" spans="1:3" x14ac:dyDescent="0.3">
      <c r="A7128" t="s">
        <v>57</v>
      </c>
      <c r="C7128">
        <f>VLOOKUP(B7125,[0]!all_data,14)</f>
        <v>10</v>
      </c>
    </row>
    <row r="7129" spans="1:3" x14ac:dyDescent="0.3">
      <c r="A7129" t="s">
        <v>2</v>
      </c>
      <c r="C7129">
        <f>VLOOKUP(B7125,[0]!all_data,15)</f>
        <v>0</v>
      </c>
    </row>
    <row r="7130" spans="1:3" x14ac:dyDescent="0.3">
      <c r="A7130" t="s">
        <v>3</v>
      </c>
      <c r="C7130">
        <f>VLOOKUP(B7125,[0]!all_data,16)</f>
        <v>0</v>
      </c>
    </row>
    <row r="7131" spans="1:3" x14ac:dyDescent="0.3">
      <c r="A7131" t="s">
        <v>4</v>
      </c>
      <c r="C7131">
        <f>VLOOKUP(B7125,[0]!all_data,17)</f>
        <v>0</v>
      </c>
    </row>
    <row r="7132" spans="1:3" x14ac:dyDescent="0.3">
      <c r="A7132" t="s">
        <v>5</v>
      </c>
      <c r="C7132">
        <f>VLOOKUP(B7125,[0]!all_data,18)</f>
        <v>0</v>
      </c>
    </row>
    <row r="7133" spans="1:3" x14ac:dyDescent="0.3">
      <c r="A7133" t="s">
        <v>7</v>
      </c>
      <c r="C7133">
        <f>VLOOKUP(B7125,[0]!all_data,20)</f>
        <v>0</v>
      </c>
    </row>
    <row r="7134" spans="1:3" x14ac:dyDescent="0.3">
      <c r="A7134" t="s">
        <v>73</v>
      </c>
      <c r="C7134">
        <f>VLOOKUP(B7125,[0]!all_data,21)</f>
        <v>0</v>
      </c>
    </row>
    <row r="7135" spans="1:3" x14ac:dyDescent="0.3">
      <c r="A7135" t="s">
        <v>77</v>
      </c>
      <c r="C7135">
        <f>VLOOKUP(B7125,[0]!all_data,41)</f>
        <v>0</v>
      </c>
    </row>
    <row r="7136" spans="1:3" x14ac:dyDescent="0.3">
      <c r="A7136" t="s">
        <v>24</v>
      </c>
      <c r="C7136">
        <f>VLOOKUP(B7125,[0]!all_data,23)</f>
        <v>0</v>
      </c>
    </row>
    <row r="7137" spans="1:3" x14ac:dyDescent="0.3">
      <c r="A7137" t="s">
        <v>25</v>
      </c>
      <c r="C7137">
        <f>VLOOKUP(B7125,[0]!all_data,24)</f>
        <v>0</v>
      </c>
    </row>
    <row r="7138" spans="1:3" x14ac:dyDescent="0.3">
      <c r="A7138" t="s">
        <v>23</v>
      </c>
      <c r="C7138">
        <f>VLOOKUP(B7125,[0]!all_data,25)</f>
        <v>0</v>
      </c>
    </row>
    <row r="7139" spans="1:3" x14ac:dyDescent="0.3">
      <c r="A7139" t="s">
        <v>125</v>
      </c>
      <c r="C7139">
        <f>VLOOKUP(B7125,[0]!all_data,19)</f>
        <v>0</v>
      </c>
    </row>
    <row r="7140" spans="1:3" x14ac:dyDescent="0.3">
      <c r="A7140" t="s">
        <v>108</v>
      </c>
      <c r="C7140">
        <f>VLOOKUP(B7125,[0]!all_data,26)</f>
        <v>0</v>
      </c>
    </row>
    <row r="7141" spans="1:3" x14ac:dyDescent="0.3">
      <c r="A7141" t="s">
        <v>109</v>
      </c>
      <c r="C7141">
        <f>VLOOKUP(B7125,[0]!all_data,27)</f>
        <v>0</v>
      </c>
    </row>
    <row r="7142" spans="1:3" x14ac:dyDescent="0.3">
      <c r="A7142" t="s">
        <v>11</v>
      </c>
      <c r="C7142">
        <f>VLOOKUP(B7125,[0]!all_data,28)</f>
        <v>0</v>
      </c>
    </row>
    <row r="7143" spans="1:3" x14ac:dyDescent="0.3">
      <c r="A7143" t="s">
        <v>54</v>
      </c>
      <c r="C7143">
        <f>VLOOKUP(B7125,[0]!all_data,29)</f>
        <v>0</v>
      </c>
    </row>
    <row r="7144" spans="1:3" x14ac:dyDescent="0.3">
      <c r="A7144" t="s">
        <v>55</v>
      </c>
      <c r="C7144">
        <f>VLOOKUP(B7125,[0]!all_data,30)</f>
        <v>0</v>
      </c>
    </row>
    <row r="7145" spans="1:3" x14ac:dyDescent="0.3">
      <c r="A7145" t="s">
        <v>67</v>
      </c>
      <c r="C7145">
        <f>VLOOKUP(B7125,[0]!all_data,33)</f>
        <v>0</v>
      </c>
    </row>
    <row r="7146" spans="1:3" x14ac:dyDescent="0.3">
      <c r="A7146" t="s">
        <v>16</v>
      </c>
      <c r="C7146">
        <f>VLOOKUP(B7125,[0]!all_data,37)</f>
        <v>0</v>
      </c>
    </row>
    <row r="7147" spans="1:3" x14ac:dyDescent="0.3">
      <c r="A7147" t="s">
        <v>17</v>
      </c>
      <c r="C7147">
        <f>VLOOKUP(B7125,[0]!all_data,38)</f>
        <v>0</v>
      </c>
    </row>
    <row r="7148" spans="1:3" x14ac:dyDescent="0.3">
      <c r="A7148" t="s">
        <v>18</v>
      </c>
      <c r="C7148">
        <f>VLOOKUP(B7125,[0]!all_data,39)</f>
        <v>0</v>
      </c>
    </row>
    <row r="7149" spans="1:3" x14ac:dyDescent="0.3">
      <c r="A7149" t="s">
        <v>21</v>
      </c>
      <c r="B7149">
        <f>B7125+1</f>
        <v>298</v>
      </c>
      <c r="C7149" t="str">
        <f>CONCATENATE(VLOOKUP(B7149,[0]!all_data,2),"_",VLOOKUP(B7149,[0]!all_data,3),"_",VLOOKUP(B7149,[0]!all_data,4))</f>
        <v>0_0_0</v>
      </c>
    </row>
    <row r="7150" spans="1:3" x14ac:dyDescent="0.3">
      <c r="A7150" t="s">
        <v>22</v>
      </c>
    </row>
    <row r="7151" spans="1:3" x14ac:dyDescent="0.3">
      <c r="A7151" t="s">
        <v>0</v>
      </c>
      <c r="C7151">
        <f>VLOOKUP(B7149,[0]!all_data,13)</f>
        <v>7</v>
      </c>
    </row>
    <row r="7152" spans="1:3" x14ac:dyDescent="0.3">
      <c r="A7152" t="s">
        <v>57</v>
      </c>
      <c r="C7152">
        <f>VLOOKUP(B7149,[0]!all_data,14)</f>
        <v>10</v>
      </c>
    </row>
    <row r="7153" spans="1:3" x14ac:dyDescent="0.3">
      <c r="A7153" t="s">
        <v>2</v>
      </c>
      <c r="C7153">
        <f>VLOOKUP(B7149,[0]!all_data,15)</f>
        <v>0</v>
      </c>
    </row>
    <row r="7154" spans="1:3" x14ac:dyDescent="0.3">
      <c r="A7154" t="s">
        <v>3</v>
      </c>
      <c r="C7154">
        <f>VLOOKUP(B7149,[0]!all_data,16)</f>
        <v>0</v>
      </c>
    </row>
    <row r="7155" spans="1:3" x14ac:dyDescent="0.3">
      <c r="A7155" t="s">
        <v>4</v>
      </c>
      <c r="C7155">
        <f>VLOOKUP(B7149,[0]!all_data,17)</f>
        <v>0</v>
      </c>
    </row>
    <row r="7156" spans="1:3" x14ac:dyDescent="0.3">
      <c r="A7156" t="s">
        <v>5</v>
      </c>
      <c r="C7156">
        <f>VLOOKUP(B7149,[0]!all_data,18)</f>
        <v>0</v>
      </c>
    </row>
    <row r="7157" spans="1:3" x14ac:dyDescent="0.3">
      <c r="A7157" t="s">
        <v>7</v>
      </c>
      <c r="C7157">
        <f>VLOOKUP(B7149,[0]!all_data,20)</f>
        <v>0</v>
      </c>
    </row>
    <row r="7158" spans="1:3" x14ac:dyDescent="0.3">
      <c r="A7158" t="s">
        <v>73</v>
      </c>
      <c r="C7158">
        <f>VLOOKUP(B7149,[0]!all_data,21)</f>
        <v>0</v>
      </c>
    </row>
    <row r="7159" spans="1:3" x14ac:dyDescent="0.3">
      <c r="A7159" t="s">
        <v>77</v>
      </c>
      <c r="C7159">
        <f>VLOOKUP(B7149,[0]!all_data,41)</f>
        <v>0</v>
      </c>
    </row>
    <row r="7160" spans="1:3" x14ac:dyDescent="0.3">
      <c r="A7160" t="s">
        <v>24</v>
      </c>
      <c r="C7160">
        <f>VLOOKUP(B7149,[0]!all_data,23)</f>
        <v>0</v>
      </c>
    </row>
    <row r="7161" spans="1:3" x14ac:dyDescent="0.3">
      <c r="A7161" t="s">
        <v>25</v>
      </c>
      <c r="C7161">
        <f>VLOOKUP(B7149,[0]!all_data,24)</f>
        <v>0</v>
      </c>
    </row>
    <row r="7162" spans="1:3" x14ac:dyDescent="0.3">
      <c r="A7162" t="s">
        <v>23</v>
      </c>
      <c r="C7162">
        <f>VLOOKUP(B7149,[0]!all_data,25)</f>
        <v>0</v>
      </c>
    </row>
    <row r="7163" spans="1:3" x14ac:dyDescent="0.3">
      <c r="A7163" t="s">
        <v>125</v>
      </c>
      <c r="C7163">
        <f>VLOOKUP(B7149,[0]!all_data,19)</f>
        <v>0</v>
      </c>
    </row>
    <row r="7164" spans="1:3" x14ac:dyDescent="0.3">
      <c r="A7164" t="s">
        <v>108</v>
      </c>
      <c r="C7164">
        <f>VLOOKUP(B7149,[0]!all_data,26)</f>
        <v>0</v>
      </c>
    </row>
    <row r="7165" spans="1:3" x14ac:dyDescent="0.3">
      <c r="A7165" t="s">
        <v>109</v>
      </c>
      <c r="C7165">
        <f>VLOOKUP(B7149,[0]!all_data,27)</f>
        <v>0</v>
      </c>
    </row>
    <row r="7166" spans="1:3" x14ac:dyDescent="0.3">
      <c r="A7166" t="s">
        <v>11</v>
      </c>
      <c r="C7166">
        <f>VLOOKUP(B7149,[0]!all_data,28)</f>
        <v>0</v>
      </c>
    </row>
    <row r="7167" spans="1:3" x14ac:dyDescent="0.3">
      <c r="A7167" t="s">
        <v>54</v>
      </c>
      <c r="C7167">
        <f>VLOOKUP(B7149,[0]!all_data,29)</f>
        <v>0</v>
      </c>
    </row>
    <row r="7168" spans="1:3" x14ac:dyDescent="0.3">
      <c r="A7168" t="s">
        <v>55</v>
      </c>
      <c r="C7168">
        <f>VLOOKUP(B7149,[0]!all_data,30)</f>
        <v>0</v>
      </c>
    </row>
    <row r="7169" spans="1:3" x14ac:dyDescent="0.3">
      <c r="A7169" t="s">
        <v>67</v>
      </c>
      <c r="C7169">
        <f>VLOOKUP(B7149,[0]!all_data,33)</f>
        <v>0</v>
      </c>
    </row>
    <row r="7170" spans="1:3" x14ac:dyDescent="0.3">
      <c r="A7170" t="s">
        <v>16</v>
      </c>
      <c r="C7170">
        <f>VLOOKUP(B7149,[0]!all_data,37)</f>
        <v>0</v>
      </c>
    </row>
    <row r="7171" spans="1:3" x14ac:dyDescent="0.3">
      <c r="A7171" t="s">
        <v>17</v>
      </c>
      <c r="C7171">
        <f>VLOOKUP(B7149,[0]!all_data,38)</f>
        <v>0</v>
      </c>
    </row>
    <row r="7172" spans="1:3" x14ac:dyDescent="0.3">
      <c r="A7172" t="s">
        <v>18</v>
      </c>
      <c r="C7172">
        <f>VLOOKUP(B7149,[0]!all_data,39)</f>
        <v>0</v>
      </c>
    </row>
    <row r="7173" spans="1:3" x14ac:dyDescent="0.3">
      <c r="A7173" t="s">
        <v>21</v>
      </c>
      <c r="B7173">
        <f>B7149+1</f>
        <v>299</v>
      </c>
      <c r="C7173" t="str">
        <f>CONCATENATE(VLOOKUP(B7173,[0]!all_data,2),"_",VLOOKUP(B7173,[0]!all_data,3),"_",VLOOKUP(B7173,[0]!all_data,4))</f>
        <v>0_0_0</v>
      </c>
    </row>
    <row r="7174" spans="1:3" x14ac:dyDescent="0.3">
      <c r="A7174" t="s">
        <v>22</v>
      </c>
    </row>
    <row r="7175" spans="1:3" x14ac:dyDescent="0.3">
      <c r="A7175" t="s">
        <v>0</v>
      </c>
      <c r="C7175">
        <f>VLOOKUP(B7173,[0]!all_data,13)</f>
        <v>7</v>
      </c>
    </row>
    <row r="7176" spans="1:3" x14ac:dyDescent="0.3">
      <c r="A7176" t="s">
        <v>57</v>
      </c>
      <c r="C7176">
        <f>VLOOKUP(B7173,[0]!all_data,14)</f>
        <v>10</v>
      </c>
    </row>
    <row r="7177" spans="1:3" x14ac:dyDescent="0.3">
      <c r="A7177" t="s">
        <v>2</v>
      </c>
      <c r="C7177">
        <f>VLOOKUP(B7173,[0]!all_data,15)</f>
        <v>0</v>
      </c>
    </row>
    <row r="7178" spans="1:3" x14ac:dyDescent="0.3">
      <c r="A7178" t="s">
        <v>3</v>
      </c>
      <c r="C7178">
        <f>VLOOKUP(B7173,[0]!all_data,16)</f>
        <v>0</v>
      </c>
    </row>
    <row r="7179" spans="1:3" x14ac:dyDescent="0.3">
      <c r="A7179" t="s">
        <v>4</v>
      </c>
      <c r="C7179">
        <f>VLOOKUP(B7173,[0]!all_data,17)</f>
        <v>0</v>
      </c>
    </row>
    <row r="7180" spans="1:3" x14ac:dyDescent="0.3">
      <c r="A7180" t="s">
        <v>5</v>
      </c>
      <c r="C7180">
        <f>VLOOKUP(B7173,[0]!all_data,18)</f>
        <v>0</v>
      </c>
    </row>
    <row r="7181" spans="1:3" x14ac:dyDescent="0.3">
      <c r="A7181" t="s">
        <v>7</v>
      </c>
      <c r="C7181">
        <f>VLOOKUP(B7173,[0]!all_data,20)</f>
        <v>0</v>
      </c>
    </row>
    <row r="7182" spans="1:3" x14ac:dyDescent="0.3">
      <c r="A7182" t="s">
        <v>73</v>
      </c>
      <c r="C7182">
        <f>VLOOKUP(B7173,[0]!all_data,21)</f>
        <v>0</v>
      </c>
    </row>
    <row r="7183" spans="1:3" x14ac:dyDescent="0.3">
      <c r="A7183" t="s">
        <v>77</v>
      </c>
      <c r="C7183">
        <f>VLOOKUP(B7173,[0]!all_data,41)</f>
        <v>0</v>
      </c>
    </row>
    <row r="7184" spans="1:3" x14ac:dyDescent="0.3">
      <c r="A7184" t="s">
        <v>24</v>
      </c>
      <c r="C7184">
        <f>VLOOKUP(B7173,[0]!all_data,23)</f>
        <v>0</v>
      </c>
    </row>
    <row r="7185" spans="1:3" x14ac:dyDescent="0.3">
      <c r="A7185" t="s">
        <v>25</v>
      </c>
      <c r="C7185">
        <f>VLOOKUP(B7173,[0]!all_data,24)</f>
        <v>0</v>
      </c>
    </row>
    <row r="7186" spans="1:3" x14ac:dyDescent="0.3">
      <c r="A7186" t="s">
        <v>23</v>
      </c>
      <c r="C7186">
        <f>VLOOKUP(B7173,[0]!all_data,25)</f>
        <v>0</v>
      </c>
    </row>
    <row r="7187" spans="1:3" x14ac:dyDescent="0.3">
      <c r="A7187" t="s">
        <v>125</v>
      </c>
      <c r="C7187">
        <f>VLOOKUP(B7173,[0]!all_data,19)</f>
        <v>0</v>
      </c>
    </row>
    <row r="7188" spans="1:3" x14ac:dyDescent="0.3">
      <c r="A7188" t="s">
        <v>108</v>
      </c>
      <c r="C7188">
        <f>VLOOKUP(B7173,[0]!all_data,26)</f>
        <v>0</v>
      </c>
    </row>
    <row r="7189" spans="1:3" x14ac:dyDescent="0.3">
      <c r="A7189" t="s">
        <v>109</v>
      </c>
      <c r="C7189">
        <f>VLOOKUP(B7173,[0]!all_data,27)</f>
        <v>0</v>
      </c>
    </row>
    <row r="7190" spans="1:3" x14ac:dyDescent="0.3">
      <c r="A7190" t="s">
        <v>11</v>
      </c>
      <c r="C7190">
        <f>VLOOKUP(B7173,[0]!all_data,28)</f>
        <v>0</v>
      </c>
    </row>
    <row r="7191" spans="1:3" x14ac:dyDescent="0.3">
      <c r="A7191" t="s">
        <v>54</v>
      </c>
      <c r="C7191">
        <f>VLOOKUP(B7173,[0]!all_data,29)</f>
        <v>0</v>
      </c>
    </row>
    <row r="7192" spans="1:3" x14ac:dyDescent="0.3">
      <c r="A7192" t="s">
        <v>55</v>
      </c>
      <c r="C7192">
        <f>VLOOKUP(B7173,[0]!all_data,30)</f>
        <v>0</v>
      </c>
    </row>
    <row r="7193" spans="1:3" x14ac:dyDescent="0.3">
      <c r="A7193" t="s">
        <v>67</v>
      </c>
      <c r="C7193">
        <f>VLOOKUP(B7173,[0]!all_data,33)</f>
        <v>0</v>
      </c>
    </row>
    <row r="7194" spans="1:3" x14ac:dyDescent="0.3">
      <c r="A7194" t="s">
        <v>16</v>
      </c>
      <c r="C7194">
        <f>VLOOKUP(B7173,[0]!all_data,37)</f>
        <v>0</v>
      </c>
    </row>
    <row r="7195" spans="1:3" x14ac:dyDescent="0.3">
      <c r="A7195" t="s">
        <v>17</v>
      </c>
      <c r="C7195">
        <f>VLOOKUP(B7173,[0]!all_data,38)</f>
        <v>0</v>
      </c>
    </row>
    <row r="7196" spans="1:3" x14ac:dyDescent="0.3">
      <c r="A7196" t="s">
        <v>18</v>
      </c>
      <c r="C7196">
        <f>VLOOKUP(B7173,[0]!all_data,39)</f>
        <v>0</v>
      </c>
    </row>
    <row r="7197" spans="1:3" x14ac:dyDescent="0.3">
      <c r="A7197" t="s">
        <v>21</v>
      </c>
      <c r="B7197">
        <f>B7173+1</f>
        <v>300</v>
      </c>
      <c r="C7197" t="str">
        <f>CONCATENATE(VLOOKUP(B7197,[0]!all_data,2),"_",VLOOKUP(B7197,[0]!all_data,3),"_",VLOOKUP(B7197,[0]!all_data,4))</f>
        <v>0_0_0</v>
      </c>
    </row>
    <row r="7198" spans="1:3" x14ac:dyDescent="0.3">
      <c r="A7198" t="s">
        <v>22</v>
      </c>
    </row>
    <row r="7199" spans="1:3" x14ac:dyDescent="0.3">
      <c r="A7199" t="s">
        <v>0</v>
      </c>
      <c r="C7199">
        <f>VLOOKUP(B7197,[0]!all_data,13)</f>
        <v>7</v>
      </c>
    </row>
    <row r="7200" spans="1:3" x14ac:dyDescent="0.3">
      <c r="A7200" t="s">
        <v>57</v>
      </c>
      <c r="C7200">
        <f>VLOOKUP(B7197,[0]!all_data,14)</f>
        <v>10</v>
      </c>
    </row>
    <row r="7201" spans="1:3" x14ac:dyDescent="0.3">
      <c r="A7201" t="s">
        <v>2</v>
      </c>
      <c r="C7201">
        <f>VLOOKUP(B7197,[0]!all_data,15)</f>
        <v>0</v>
      </c>
    </row>
    <row r="7202" spans="1:3" x14ac:dyDescent="0.3">
      <c r="A7202" t="s">
        <v>3</v>
      </c>
      <c r="C7202">
        <f>VLOOKUP(B7197,[0]!all_data,16)</f>
        <v>0</v>
      </c>
    </row>
    <row r="7203" spans="1:3" x14ac:dyDescent="0.3">
      <c r="A7203" t="s">
        <v>4</v>
      </c>
      <c r="C7203">
        <f>VLOOKUP(B7197,[0]!all_data,17)</f>
        <v>0</v>
      </c>
    </row>
    <row r="7204" spans="1:3" x14ac:dyDescent="0.3">
      <c r="A7204" t="s">
        <v>5</v>
      </c>
      <c r="C7204">
        <f>VLOOKUP(B7197,[0]!all_data,18)</f>
        <v>0</v>
      </c>
    </row>
    <row r="7205" spans="1:3" x14ac:dyDescent="0.3">
      <c r="A7205" t="s">
        <v>7</v>
      </c>
      <c r="C7205">
        <f>VLOOKUP(B7197,[0]!all_data,20)</f>
        <v>0</v>
      </c>
    </row>
    <row r="7206" spans="1:3" x14ac:dyDescent="0.3">
      <c r="A7206" t="s">
        <v>73</v>
      </c>
      <c r="C7206">
        <f>VLOOKUP(B7197,[0]!all_data,21)</f>
        <v>0</v>
      </c>
    </row>
    <row r="7207" spans="1:3" x14ac:dyDescent="0.3">
      <c r="A7207" t="s">
        <v>77</v>
      </c>
      <c r="C7207">
        <f>VLOOKUP(B7197,[0]!all_data,41)</f>
        <v>0</v>
      </c>
    </row>
    <row r="7208" spans="1:3" x14ac:dyDescent="0.3">
      <c r="A7208" t="s">
        <v>24</v>
      </c>
      <c r="C7208">
        <f>VLOOKUP(B7197,[0]!all_data,23)</f>
        <v>0</v>
      </c>
    </row>
    <row r="7209" spans="1:3" x14ac:dyDescent="0.3">
      <c r="A7209" t="s">
        <v>25</v>
      </c>
      <c r="C7209">
        <f>VLOOKUP(B7197,[0]!all_data,24)</f>
        <v>0</v>
      </c>
    </row>
    <row r="7210" spans="1:3" x14ac:dyDescent="0.3">
      <c r="A7210" t="s">
        <v>23</v>
      </c>
      <c r="C7210">
        <f>VLOOKUP(B7197,[0]!all_data,25)</f>
        <v>0</v>
      </c>
    </row>
    <row r="7211" spans="1:3" x14ac:dyDescent="0.3">
      <c r="A7211" t="s">
        <v>125</v>
      </c>
      <c r="C7211">
        <f>VLOOKUP(B7197,[0]!all_data,19)</f>
        <v>0</v>
      </c>
    </row>
    <row r="7212" spans="1:3" x14ac:dyDescent="0.3">
      <c r="A7212" t="s">
        <v>108</v>
      </c>
      <c r="C7212">
        <f>VLOOKUP(B7197,[0]!all_data,26)</f>
        <v>0</v>
      </c>
    </row>
    <row r="7213" spans="1:3" x14ac:dyDescent="0.3">
      <c r="A7213" t="s">
        <v>109</v>
      </c>
      <c r="C7213">
        <f>VLOOKUP(B7197,[0]!all_data,27)</f>
        <v>0</v>
      </c>
    </row>
    <row r="7214" spans="1:3" x14ac:dyDescent="0.3">
      <c r="A7214" t="s">
        <v>11</v>
      </c>
      <c r="C7214">
        <f>VLOOKUP(B7197,[0]!all_data,28)</f>
        <v>0</v>
      </c>
    </row>
    <row r="7215" spans="1:3" x14ac:dyDescent="0.3">
      <c r="A7215" t="s">
        <v>54</v>
      </c>
      <c r="C7215">
        <f>VLOOKUP(B7197,[0]!all_data,29)</f>
        <v>0</v>
      </c>
    </row>
    <row r="7216" spans="1:3" x14ac:dyDescent="0.3">
      <c r="A7216" t="s">
        <v>55</v>
      </c>
      <c r="C7216">
        <f>VLOOKUP(B7197,[0]!all_data,30)</f>
        <v>0</v>
      </c>
    </row>
    <row r="7217" spans="1:3" x14ac:dyDescent="0.3">
      <c r="A7217" t="s">
        <v>67</v>
      </c>
      <c r="C7217">
        <f>VLOOKUP(B7197,[0]!all_data,33)</f>
        <v>0</v>
      </c>
    </row>
    <row r="7218" spans="1:3" x14ac:dyDescent="0.3">
      <c r="A7218" t="s">
        <v>16</v>
      </c>
      <c r="C7218">
        <f>VLOOKUP(B7197,[0]!all_data,37)</f>
        <v>0</v>
      </c>
    </row>
    <row r="7219" spans="1:3" x14ac:dyDescent="0.3">
      <c r="A7219" t="s">
        <v>17</v>
      </c>
      <c r="C7219">
        <f>VLOOKUP(B7197,[0]!all_data,38)</f>
        <v>0</v>
      </c>
    </row>
    <row r="7220" spans="1:3" x14ac:dyDescent="0.3">
      <c r="A7220" t="s">
        <v>18</v>
      </c>
      <c r="C7220">
        <f>VLOOKUP(B7197,[0]!all_data,39)</f>
        <v>0</v>
      </c>
    </row>
    <row r="7221" spans="1:3" x14ac:dyDescent="0.3">
      <c r="A7221" t="s">
        <v>21</v>
      </c>
      <c r="B7221">
        <f>B7197+1</f>
        <v>301</v>
      </c>
      <c r="C7221" t="str">
        <f>CONCATENATE(VLOOKUP(B7221,[0]!all_data,2),"_",VLOOKUP(B7221,[0]!all_data,3),"_",VLOOKUP(B7221,[0]!all_data,4))</f>
        <v>0_0_0</v>
      </c>
    </row>
    <row r="7222" spans="1:3" x14ac:dyDescent="0.3">
      <c r="A7222" t="s">
        <v>22</v>
      </c>
    </row>
    <row r="7223" spans="1:3" x14ac:dyDescent="0.3">
      <c r="A7223" t="s">
        <v>0</v>
      </c>
      <c r="C7223">
        <f>VLOOKUP(B7221,[0]!all_data,13)</f>
        <v>7</v>
      </c>
    </row>
    <row r="7224" spans="1:3" x14ac:dyDescent="0.3">
      <c r="A7224" t="s">
        <v>57</v>
      </c>
      <c r="C7224">
        <f>VLOOKUP(B7221,[0]!all_data,14)</f>
        <v>10</v>
      </c>
    </row>
    <row r="7225" spans="1:3" x14ac:dyDescent="0.3">
      <c r="A7225" t="s">
        <v>2</v>
      </c>
      <c r="C7225">
        <f>VLOOKUP(B7221,[0]!all_data,15)</f>
        <v>0</v>
      </c>
    </row>
    <row r="7226" spans="1:3" x14ac:dyDescent="0.3">
      <c r="A7226" t="s">
        <v>3</v>
      </c>
      <c r="C7226">
        <f>VLOOKUP(B7221,[0]!all_data,16)</f>
        <v>0</v>
      </c>
    </row>
    <row r="7227" spans="1:3" x14ac:dyDescent="0.3">
      <c r="A7227" t="s">
        <v>4</v>
      </c>
      <c r="C7227">
        <f>VLOOKUP(B7221,[0]!all_data,17)</f>
        <v>0</v>
      </c>
    </row>
    <row r="7228" spans="1:3" x14ac:dyDescent="0.3">
      <c r="A7228" t="s">
        <v>5</v>
      </c>
      <c r="C7228">
        <f>VLOOKUP(B7221,[0]!all_data,18)</f>
        <v>0</v>
      </c>
    </row>
    <row r="7229" spans="1:3" x14ac:dyDescent="0.3">
      <c r="A7229" t="s">
        <v>7</v>
      </c>
      <c r="C7229">
        <f>VLOOKUP(B7221,[0]!all_data,20)</f>
        <v>0</v>
      </c>
    </row>
    <row r="7230" spans="1:3" x14ac:dyDescent="0.3">
      <c r="A7230" t="s">
        <v>73</v>
      </c>
      <c r="C7230">
        <f>VLOOKUP(B7221,[0]!all_data,21)</f>
        <v>0</v>
      </c>
    </row>
    <row r="7231" spans="1:3" x14ac:dyDescent="0.3">
      <c r="A7231" t="s">
        <v>77</v>
      </c>
      <c r="C7231">
        <f>VLOOKUP(B7221,[0]!all_data,41)</f>
        <v>0</v>
      </c>
    </row>
    <row r="7232" spans="1:3" x14ac:dyDescent="0.3">
      <c r="A7232" t="s">
        <v>24</v>
      </c>
      <c r="C7232">
        <f>VLOOKUP(B7221,[0]!all_data,23)</f>
        <v>0</v>
      </c>
    </row>
    <row r="7233" spans="1:3" x14ac:dyDescent="0.3">
      <c r="A7233" t="s">
        <v>25</v>
      </c>
      <c r="C7233">
        <f>VLOOKUP(B7221,[0]!all_data,24)</f>
        <v>0</v>
      </c>
    </row>
    <row r="7234" spans="1:3" x14ac:dyDescent="0.3">
      <c r="A7234" t="s">
        <v>23</v>
      </c>
      <c r="C7234">
        <f>VLOOKUP(B7221,[0]!all_data,25)</f>
        <v>0</v>
      </c>
    </row>
    <row r="7235" spans="1:3" x14ac:dyDescent="0.3">
      <c r="A7235" t="s">
        <v>125</v>
      </c>
      <c r="C7235">
        <f>VLOOKUP(B7221,[0]!all_data,19)</f>
        <v>0</v>
      </c>
    </row>
    <row r="7236" spans="1:3" x14ac:dyDescent="0.3">
      <c r="A7236" t="s">
        <v>108</v>
      </c>
      <c r="C7236">
        <f>VLOOKUP(B7221,[0]!all_data,26)</f>
        <v>0</v>
      </c>
    </row>
    <row r="7237" spans="1:3" x14ac:dyDescent="0.3">
      <c r="A7237" t="s">
        <v>109</v>
      </c>
      <c r="C7237">
        <f>VLOOKUP(B7221,[0]!all_data,27)</f>
        <v>0</v>
      </c>
    </row>
    <row r="7238" spans="1:3" x14ac:dyDescent="0.3">
      <c r="A7238" t="s">
        <v>11</v>
      </c>
      <c r="C7238">
        <f>VLOOKUP(B7221,[0]!all_data,28)</f>
        <v>0</v>
      </c>
    </row>
    <row r="7239" spans="1:3" x14ac:dyDescent="0.3">
      <c r="A7239" t="s">
        <v>54</v>
      </c>
      <c r="C7239">
        <f>VLOOKUP(B7221,[0]!all_data,29)</f>
        <v>0</v>
      </c>
    </row>
    <row r="7240" spans="1:3" x14ac:dyDescent="0.3">
      <c r="A7240" t="s">
        <v>55</v>
      </c>
      <c r="C7240">
        <f>VLOOKUP(B7221,[0]!all_data,30)</f>
        <v>0</v>
      </c>
    </row>
    <row r="7241" spans="1:3" x14ac:dyDescent="0.3">
      <c r="A7241" t="s">
        <v>67</v>
      </c>
      <c r="C7241">
        <f>VLOOKUP(B7221,[0]!all_data,33)</f>
        <v>0</v>
      </c>
    </row>
    <row r="7242" spans="1:3" x14ac:dyDescent="0.3">
      <c r="A7242" t="s">
        <v>16</v>
      </c>
      <c r="C7242">
        <f>VLOOKUP(B7221,[0]!all_data,37)</f>
        <v>0</v>
      </c>
    </row>
    <row r="7243" spans="1:3" x14ac:dyDescent="0.3">
      <c r="A7243" t="s">
        <v>17</v>
      </c>
      <c r="C7243">
        <f>VLOOKUP(B7221,[0]!all_data,38)</f>
        <v>0</v>
      </c>
    </row>
    <row r="7244" spans="1:3" x14ac:dyDescent="0.3">
      <c r="A7244" t="s">
        <v>18</v>
      </c>
      <c r="C7244">
        <f>VLOOKUP(B7221,[0]!all_data,39)</f>
        <v>0</v>
      </c>
    </row>
    <row r="7245" spans="1:3" x14ac:dyDescent="0.3">
      <c r="A7245" t="s">
        <v>21</v>
      </c>
      <c r="B7245">
        <f>B7221+1</f>
        <v>302</v>
      </c>
      <c r="C7245" t="str">
        <f>CONCATENATE(VLOOKUP(B7245,[0]!all_data,2),"_",VLOOKUP(B7245,[0]!all_data,3),"_",VLOOKUP(B7245,[0]!all_data,4))</f>
        <v>0_0_0</v>
      </c>
    </row>
    <row r="7246" spans="1:3" x14ac:dyDescent="0.3">
      <c r="A7246" t="s">
        <v>22</v>
      </c>
    </row>
    <row r="7247" spans="1:3" x14ac:dyDescent="0.3">
      <c r="A7247" t="s">
        <v>0</v>
      </c>
      <c r="C7247">
        <f>VLOOKUP(B7245,[0]!all_data,13)</f>
        <v>7</v>
      </c>
    </row>
    <row r="7248" spans="1:3" x14ac:dyDescent="0.3">
      <c r="A7248" t="s">
        <v>57</v>
      </c>
      <c r="C7248">
        <f>VLOOKUP(B7245,[0]!all_data,14)</f>
        <v>10</v>
      </c>
    </row>
    <row r="7249" spans="1:3" x14ac:dyDescent="0.3">
      <c r="A7249" t="s">
        <v>2</v>
      </c>
      <c r="C7249">
        <f>VLOOKUP(B7245,[0]!all_data,15)</f>
        <v>0</v>
      </c>
    </row>
    <row r="7250" spans="1:3" x14ac:dyDescent="0.3">
      <c r="A7250" t="s">
        <v>3</v>
      </c>
      <c r="C7250">
        <f>VLOOKUP(B7245,[0]!all_data,16)</f>
        <v>0</v>
      </c>
    </row>
    <row r="7251" spans="1:3" x14ac:dyDescent="0.3">
      <c r="A7251" t="s">
        <v>4</v>
      </c>
      <c r="C7251">
        <f>VLOOKUP(B7245,[0]!all_data,17)</f>
        <v>0</v>
      </c>
    </row>
    <row r="7252" spans="1:3" x14ac:dyDescent="0.3">
      <c r="A7252" t="s">
        <v>5</v>
      </c>
      <c r="C7252">
        <f>VLOOKUP(B7245,[0]!all_data,18)</f>
        <v>0</v>
      </c>
    </row>
    <row r="7253" spans="1:3" x14ac:dyDescent="0.3">
      <c r="A7253" t="s">
        <v>7</v>
      </c>
      <c r="C7253">
        <f>VLOOKUP(B7245,[0]!all_data,20)</f>
        <v>0</v>
      </c>
    </row>
    <row r="7254" spans="1:3" x14ac:dyDescent="0.3">
      <c r="A7254" t="s">
        <v>73</v>
      </c>
      <c r="C7254">
        <f>VLOOKUP(B7245,[0]!all_data,21)</f>
        <v>0</v>
      </c>
    </row>
    <row r="7255" spans="1:3" x14ac:dyDescent="0.3">
      <c r="A7255" t="s">
        <v>77</v>
      </c>
      <c r="C7255">
        <f>VLOOKUP(B7245,[0]!all_data,41)</f>
        <v>0</v>
      </c>
    </row>
    <row r="7256" spans="1:3" x14ac:dyDescent="0.3">
      <c r="A7256" t="s">
        <v>24</v>
      </c>
      <c r="C7256">
        <f>VLOOKUP(B7245,[0]!all_data,23)</f>
        <v>0</v>
      </c>
    </row>
    <row r="7257" spans="1:3" x14ac:dyDescent="0.3">
      <c r="A7257" t="s">
        <v>25</v>
      </c>
      <c r="C7257">
        <f>VLOOKUP(B7245,[0]!all_data,24)</f>
        <v>0</v>
      </c>
    </row>
    <row r="7258" spans="1:3" x14ac:dyDescent="0.3">
      <c r="A7258" t="s">
        <v>23</v>
      </c>
      <c r="C7258">
        <f>VLOOKUP(B7245,[0]!all_data,25)</f>
        <v>0</v>
      </c>
    </row>
    <row r="7259" spans="1:3" x14ac:dyDescent="0.3">
      <c r="A7259" t="s">
        <v>125</v>
      </c>
      <c r="C7259">
        <f>VLOOKUP(B7245,[0]!all_data,19)</f>
        <v>0</v>
      </c>
    </row>
    <row r="7260" spans="1:3" x14ac:dyDescent="0.3">
      <c r="A7260" t="s">
        <v>108</v>
      </c>
      <c r="C7260">
        <f>VLOOKUP(B7245,[0]!all_data,26)</f>
        <v>0</v>
      </c>
    </row>
    <row r="7261" spans="1:3" x14ac:dyDescent="0.3">
      <c r="A7261" t="s">
        <v>109</v>
      </c>
      <c r="C7261">
        <f>VLOOKUP(B7245,[0]!all_data,27)</f>
        <v>0</v>
      </c>
    </row>
    <row r="7262" spans="1:3" x14ac:dyDescent="0.3">
      <c r="A7262" t="s">
        <v>11</v>
      </c>
      <c r="C7262">
        <f>VLOOKUP(B7245,[0]!all_data,28)</f>
        <v>0</v>
      </c>
    </row>
    <row r="7263" spans="1:3" x14ac:dyDescent="0.3">
      <c r="A7263" t="s">
        <v>54</v>
      </c>
      <c r="C7263">
        <f>VLOOKUP(B7245,[0]!all_data,29)</f>
        <v>0</v>
      </c>
    </row>
    <row r="7264" spans="1:3" x14ac:dyDescent="0.3">
      <c r="A7264" t="s">
        <v>55</v>
      </c>
      <c r="C7264">
        <f>VLOOKUP(B7245,[0]!all_data,30)</f>
        <v>0</v>
      </c>
    </row>
    <row r="7265" spans="1:3" x14ac:dyDescent="0.3">
      <c r="A7265" t="s">
        <v>67</v>
      </c>
      <c r="C7265">
        <f>VLOOKUP(B7245,[0]!all_data,33)</f>
        <v>0</v>
      </c>
    </row>
    <row r="7266" spans="1:3" x14ac:dyDescent="0.3">
      <c r="A7266" t="s">
        <v>16</v>
      </c>
      <c r="C7266">
        <f>VLOOKUP(B7245,[0]!all_data,37)</f>
        <v>0</v>
      </c>
    </row>
    <row r="7267" spans="1:3" x14ac:dyDescent="0.3">
      <c r="A7267" t="s">
        <v>17</v>
      </c>
      <c r="C7267">
        <f>VLOOKUP(B7245,[0]!all_data,38)</f>
        <v>0</v>
      </c>
    </row>
    <row r="7268" spans="1:3" x14ac:dyDescent="0.3">
      <c r="A7268" t="s">
        <v>18</v>
      </c>
      <c r="C7268">
        <f>VLOOKUP(B7245,[0]!all_data,39)</f>
        <v>0</v>
      </c>
    </row>
    <row r="7269" spans="1:3" x14ac:dyDescent="0.3">
      <c r="A7269" t="s">
        <v>21</v>
      </c>
      <c r="B7269">
        <f>B7245+1</f>
        <v>303</v>
      </c>
      <c r="C7269" t="str">
        <f>CONCATENATE(VLOOKUP(B7269,[0]!all_data,2),"_",VLOOKUP(B7269,[0]!all_data,3),"_",VLOOKUP(B7269,[0]!all_data,4))</f>
        <v>0_0_0</v>
      </c>
    </row>
    <row r="7270" spans="1:3" x14ac:dyDescent="0.3">
      <c r="A7270" t="s">
        <v>22</v>
      </c>
    </row>
    <row r="7271" spans="1:3" x14ac:dyDescent="0.3">
      <c r="A7271" t="s">
        <v>0</v>
      </c>
      <c r="C7271">
        <f>VLOOKUP(B7269,[0]!all_data,13)</f>
        <v>7</v>
      </c>
    </row>
    <row r="7272" spans="1:3" x14ac:dyDescent="0.3">
      <c r="A7272" t="s">
        <v>57</v>
      </c>
      <c r="C7272">
        <f>VLOOKUP(B7269,[0]!all_data,14)</f>
        <v>10</v>
      </c>
    </row>
    <row r="7273" spans="1:3" x14ac:dyDescent="0.3">
      <c r="A7273" t="s">
        <v>2</v>
      </c>
      <c r="C7273">
        <f>VLOOKUP(B7269,[0]!all_data,15)</f>
        <v>0</v>
      </c>
    </row>
    <row r="7274" spans="1:3" x14ac:dyDescent="0.3">
      <c r="A7274" t="s">
        <v>3</v>
      </c>
      <c r="C7274">
        <f>VLOOKUP(B7269,[0]!all_data,16)</f>
        <v>0</v>
      </c>
    </row>
    <row r="7275" spans="1:3" x14ac:dyDescent="0.3">
      <c r="A7275" t="s">
        <v>4</v>
      </c>
      <c r="C7275">
        <f>VLOOKUP(B7269,[0]!all_data,17)</f>
        <v>0</v>
      </c>
    </row>
    <row r="7276" spans="1:3" x14ac:dyDescent="0.3">
      <c r="A7276" t="s">
        <v>5</v>
      </c>
      <c r="C7276">
        <f>VLOOKUP(B7269,[0]!all_data,18)</f>
        <v>0</v>
      </c>
    </row>
    <row r="7277" spans="1:3" x14ac:dyDescent="0.3">
      <c r="A7277" t="s">
        <v>7</v>
      </c>
      <c r="C7277">
        <f>VLOOKUP(B7269,[0]!all_data,20)</f>
        <v>0</v>
      </c>
    </row>
    <row r="7278" spans="1:3" x14ac:dyDescent="0.3">
      <c r="A7278" t="s">
        <v>73</v>
      </c>
      <c r="C7278">
        <f>VLOOKUP(B7269,[0]!all_data,21)</f>
        <v>0</v>
      </c>
    </row>
    <row r="7279" spans="1:3" x14ac:dyDescent="0.3">
      <c r="A7279" t="s">
        <v>77</v>
      </c>
      <c r="C7279">
        <f>VLOOKUP(B7269,[0]!all_data,41)</f>
        <v>0</v>
      </c>
    </row>
    <row r="7280" spans="1:3" x14ac:dyDescent="0.3">
      <c r="A7280" t="s">
        <v>24</v>
      </c>
      <c r="C7280">
        <f>VLOOKUP(B7269,[0]!all_data,23)</f>
        <v>0</v>
      </c>
    </row>
    <row r="7281" spans="1:3" x14ac:dyDescent="0.3">
      <c r="A7281" t="s">
        <v>25</v>
      </c>
      <c r="C7281">
        <f>VLOOKUP(B7269,[0]!all_data,24)</f>
        <v>0</v>
      </c>
    </row>
    <row r="7282" spans="1:3" x14ac:dyDescent="0.3">
      <c r="A7282" t="s">
        <v>23</v>
      </c>
      <c r="C7282">
        <f>VLOOKUP(B7269,[0]!all_data,25)</f>
        <v>0</v>
      </c>
    </row>
    <row r="7283" spans="1:3" x14ac:dyDescent="0.3">
      <c r="A7283" t="s">
        <v>125</v>
      </c>
      <c r="C7283">
        <f>VLOOKUP(B7269,[0]!all_data,19)</f>
        <v>0</v>
      </c>
    </row>
    <row r="7284" spans="1:3" x14ac:dyDescent="0.3">
      <c r="A7284" t="s">
        <v>108</v>
      </c>
      <c r="C7284">
        <f>VLOOKUP(B7269,[0]!all_data,26)</f>
        <v>0</v>
      </c>
    </row>
    <row r="7285" spans="1:3" x14ac:dyDescent="0.3">
      <c r="A7285" t="s">
        <v>109</v>
      </c>
      <c r="C7285">
        <f>VLOOKUP(B7269,[0]!all_data,27)</f>
        <v>0</v>
      </c>
    </row>
    <row r="7286" spans="1:3" x14ac:dyDescent="0.3">
      <c r="A7286" t="s">
        <v>11</v>
      </c>
      <c r="C7286">
        <f>VLOOKUP(B7269,[0]!all_data,28)</f>
        <v>0</v>
      </c>
    </row>
    <row r="7287" spans="1:3" x14ac:dyDescent="0.3">
      <c r="A7287" t="s">
        <v>54</v>
      </c>
      <c r="C7287">
        <f>VLOOKUP(B7269,[0]!all_data,29)</f>
        <v>0</v>
      </c>
    </row>
    <row r="7288" spans="1:3" x14ac:dyDescent="0.3">
      <c r="A7288" t="s">
        <v>55</v>
      </c>
      <c r="C7288">
        <f>VLOOKUP(B7269,[0]!all_data,30)</f>
        <v>0</v>
      </c>
    </row>
    <row r="7289" spans="1:3" x14ac:dyDescent="0.3">
      <c r="A7289" t="s">
        <v>67</v>
      </c>
      <c r="C7289">
        <f>VLOOKUP(B7269,[0]!all_data,33)</f>
        <v>0</v>
      </c>
    </row>
    <row r="7290" spans="1:3" x14ac:dyDescent="0.3">
      <c r="A7290" t="s">
        <v>16</v>
      </c>
      <c r="C7290">
        <f>VLOOKUP(B7269,[0]!all_data,37)</f>
        <v>0</v>
      </c>
    </row>
    <row r="7291" spans="1:3" x14ac:dyDescent="0.3">
      <c r="A7291" t="s">
        <v>17</v>
      </c>
      <c r="C7291">
        <f>VLOOKUP(B7269,[0]!all_data,38)</f>
        <v>0</v>
      </c>
    </row>
    <row r="7292" spans="1:3" x14ac:dyDescent="0.3">
      <c r="A7292" t="s">
        <v>18</v>
      </c>
      <c r="C7292">
        <f>VLOOKUP(B7269,[0]!all_data,39)</f>
        <v>0</v>
      </c>
    </row>
    <row r="7293" spans="1:3" x14ac:dyDescent="0.3">
      <c r="A7293" t="s">
        <v>21</v>
      </c>
      <c r="B7293">
        <f>B7269+1</f>
        <v>304</v>
      </c>
      <c r="C7293" t="str">
        <f>CONCATENATE(VLOOKUP(B7293,[0]!all_data,2),"_",VLOOKUP(B7293,[0]!all_data,3),"_",VLOOKUP(B7293,[0]!all_data,4))</f>
        <v>0_0_0</v>
      </c>
    </row>
    <row r="7294" spans="1:3" x14ac:dyDescent="0.3">
      <c r="A7294" t="s">
        <v>22</v>
      </c>
    </row>
    <row r="7295" spans="1:3" x14ac:dyDescent="0.3">
      <c r="A7295" t="s">
        <v>0</v>
      </c>
      <c r="C7295">
        <f>VLOOKUP(B7293,[0]!all_data,13)</f>
        <v>7</v>
      </c>
    </row>
    <row r="7296" spans="1:3" x14ac:dyDescent="0.3">
      <c r="A7296" t="s">
        <v>57</v>
      </c>
      <c r="C7296">
        <f>VLOOKUP(B7293,[0]!all_data,14)</f>
        <v>10</v>
      </c>
    </row>
    <row r="7297" spans="1:3" x14ac:dyDescent="0.3">
      <c r="A7297" t="s">
        <v>2</v>
      </c>
      <c r="C7297">
        <f>VLOOKUP(B7293,[0]!all_data,15)</f>
        <v>0</v>
      </c>
    </row>
    <row r="7298" spans="1:3" x14ac:dyDescent="0.3">
      <c r="A7298" t="s">
        <v>3</v>
      </c>
      <c r="C7298">
        <f>VLOOKUP(B7293,[0]!all_data,16)</f>
        <v>0</v>
      </c>
    </row>
    <row r="7299" spans="1:3" x14ac:dyDescent="0.3">
      <c r="A7299" t="s">
        <v>4</v>
      </c>
      <c r="C7299">
        <f>VLOOKUP(B7293,[0]!all_data,17)</f>
        <v>0</v>
      </c>
    </row>
    <row r="7300" spans="1:3" x14ac:dyDescent="0.3">
      <c r="A7300" t="s">
        <v>5</v>
      </c>
      <c r="C7300">
        <f>VLOOKUP(B7293,[0]!all_data,18)</f>
        <v>0</v>
      </c>
    </row>
    <row r="7301" spans="1:3" x14ac:dyDescent="0.3">
      <c r="A7301" t="s">
        <v>7</v>
      </c>
      <c r="C7301">
        <f>VLOOKUP(B7293,[0]!all_data,20)</f>
        <v>0</v>
      </c>
    </row>
    <row r="7302" spans="1:3" x14ac:dyDescent="0.3">
      <c r="A7302" t="s">
        <v>73</v>
      </c>
      <c r="C7302">
        <f>VLOOKUP(B7293,[0]!all_data,21)</f>
        <v>0</v>
      </c>
    </row>
    <row r="7303" spans="1:3" x14ac:dyDescent="0.3">
      <c r="A7303" t="s">
        <v>77</v>
      </c>
      <c r="C7303">
        <f>VLOOKUP(B7293,[0]!all_data,41)</f>
        <v>0</v>
      </c>
    </row>
    <row r="7304" spans="1:3" x14ac:dyDescent="0.3">
      <c r="A7304" t="s">
        <v>24</v>
      </c>
      <c r="C7304">
        <f>VLOOKUP(B7293,[0]!all_data,23)</f>
        <v>0</v>
      </c>
    </row>
    <row r="7305" spans="1:3" x14ac:dyDescent="0.3">
      <c r="A7305" t="s">
        <v>25</v>
      </c>
      <c r="C7305">
        <f>VLOOKUP(B7293,[0]!all_data,24)</f>
        <v>0</v>
      </c>
    </row>
    <row r="7306" spans="1:3" x14ac:dyDescent="0.3">
      <c r="A7306" t="s">
        <v>23</v>
      </c>
      <c r="C7306">
        <f>VLOOKUP(B7293,[0]!all_data,25)</f>
        <v>0</v>
      </c>
    </row>
    <row r="7307" spans="1:3" x14ac:dyDescent="0.3">
      <c r="A7307" t="s">
        <v>125</v>
      </c>
      <c r="C7307">
        <f>VLOOKUP(B7293,[0]!all_data,19)</f>
        <v>0</v>
      </c>
    </row>
    <row r="7308" spans="1:3" x14ac:dyDescent="0.3">
      <c r="A7308" t="s">
        <v>108</v>
      </c>
      <c r="C7308">
        <f>VLOOKUP(B7293,[0]!all_data,26)</f>
        <v>0</v>
      </c>
    </row>
    <row r="7309" spans="1:3" x14ac:dyDescent="0.3">
      <c r="A7309" t="s">
        <v>109</v>
      </c>
      <c r="C7309">
        <f>VLOOKUP(B7293,[0]!all_data,27)</f>
        <v>0</v>
      </c>
    </row>
    <row r="7310" spans="1:3" x14ac:dyDescent="0.3">
      <c r="A7310" t="s">
        <v>11</v>
      </c>
      <c r="C7310">
        <f>VLOOKUP(B7293,[0]!all_data,28)</f>
        <v>0</v>
      </c>
    </row>
    <row r="7311" spans="1:3" x14ac:dyDescent="0.3">
      <c r="A7311" t="s">
        <v>54</v>
      </c>
      <c r="C7311">
        <f>VLOOKUP(B7293,[0]!all_data,29)</f>
        <v>0</v>
      </c>
    </row>
    <row r="7312" spans="1:3" x14ac:dyDescent="0.3">
      <c r="A7312" t="s">
        <v>55</v>
      </c>
      <c r="C7312">
        <f>VLOOKUP(B7293,[0]!all_data,30)</f>
        <v>0</v>
      </c>
    </row>
    <row r="7313" spans="1:3" x14ac:dyDescent="0.3">
      <c r="A7313" t="s">
        <v>67</v>
      </c>
      <c r="C7313">
        <f>VLOOKUP(B7293,[0]!all_data,33)</f>
        <v>0</v>
      </c>
    </row>
    <row r="7314" spans="1:3" x14ac:dyDescent="0.3">
      <c r="A7314" t="s">
        <v>16</v>
      </c>
      <c r="C7314">
        <f>VLOOKUP(B7293,[0]!all_data,37)</f>
        <v>0</v>
      </c>
    </row>
    <row r="7315" spans="1:3" x14ac:dyDescent="0.3">
      <c r="A7315" t="s">
        <v>17</v>
      </c>
      <c r="C7315">
        <f>VLOOKUP(B7293,[0]!all_data,38)</f>
        <v>0</v>
      </c>
    </row>
    <row r="7316" spans="1:3" x14ac:dyDescent="0.3">
      <c r="A7316" t="s">
        <v>18</v>
      </c>
      <c r="C7316">
        <f>VLOOKUP(B7293,[0]!all_data,39)</f>
        <v>0</v>
      </c>
    </row>
    <row r="7317" spans="1:3" x14ac:dyDescent="0.3">
      <c r="A7317" t="s">
        <v>21</v>
      </c>
      <c r="B7317">
        <f>B7293+1</f>
        <v>305</v>
      </c>
      <c r="C7317" t="str">
        <f>CONCATENATE(VLOOKUP(B7317,[0]!all_data,2),"_",VLOOKUP(B7317,[0]!all_data,3),"_",VLOOKUP(B7317,[0]!all_data,4))</f>
        <v>0_0_0</v>
      </c>
    </row>
    <row r="7318" spans="1:3" x14ac:dyDescent="0.3">
      <c r="A7318" t="s">
        <v>22</v>
      </c>
    </row>
    <row r="7319" spans="1:3" x14ac:dyDescent="0.3">
      <c r="A7319" t="s">
        <v>0</v>
      </c>
      <c r="C7319">
        <f>VLOOKUP(B7317,[0]!all_data,13)</f>
        <v>7</v>
      </c>
    </row>
    <row r="7320" spans="1:3" x14ac:dyDescent="0.3">
      <c r="A7320" t="s">
        <v>57</v>
      </c>
      <c r="C7320">
        <f>VLOOKUP(B7317,[0]!all_data,14)</f>
        <v>10</v>
      </c>
    </row>
    <row r="7321" spans="1:3" x14ac:dyDescent="0.3">
      <c r="A7321" t="s">
        <v>2</v>
      </c>
      <c r="C7321">
        <f>VLOOKUP(B7317,[0]!all_data,15)</f>
        <v>0</v>
      </c>
    </row>
    <row r="7322" spans="1:3" x14ac:dyDescent="0.3">
      <c r="A7322" t="s">
        <v>3</v>
      </c>
      <c r="C7322">
        <f>VLOOKUP(B7317,[0]!all_data,16)</f>
        <v>0</v>
      </c>
    </row>
    <row r="7323" spans="1:3" x14ac:dyDescent="0.3">
      <c r="A7323" t="s">
        <v>4</v>
      </c>
      <c r="C7323">
        <f>VLOOKUP(B7317,[0]!all_data,17)</f>
        <v>0</v>
      </c>
    </row>
    <row r="7324" spans="1:3" x14ac:dyDescent="0.3">
      <c r="A7324" t="s">
        <v>5</v>
      </c>
      <c r="C7324">
        <f>VLOOKUP(B7317,[0]!all_data,18)</f>
        <v>0</v>
      </c>
    </row>
    <row r="7325" spans="1:3" x14ac:dyDescent="0.3">
      <c r="A7325" t="s">
        <v>7</v>
      </c>
      <c r="C7325">
        <f>VLOOKUP(B7317,[0]!all_data,20)</f>
        <v>0</v>
      </c>
    </row>
    <row r="7326" spans="1:3" x14ac:dyDescent="0.3">
      <c r="A7326" t="s">
        <v>73</v>
      </c>
      <c r="C7326">
        <f>VLOOKUP(B7317,[0]!all_data,21)</f>
        <v>0</v>
      </c>
    </row>
    <row r="7327" spans="1:3" x14ac:dyDescent="0.3">
      <c r="A7327" t="s">
        <v>77</v>
      </c>
      <c r="C7327">
        <f>VLOOKUP(B7317,[0]!all_data,41)</f>
        <v>0</v>
      </c>
    </row>
    <row r="7328" spans="1:3" x14ac:dyDescent="0.3">
      <c r="A7328" t="s">
        <v>24</v>
      </c>
      <c r="C7328">
        <f>VLOOKUP(B7317,[0]!all_data,23)</f>
        <v>0</v>
      </c>
    </row>
    <row r="7329" spans="1:3" x14ac:dyDescent="0.3">
      <c r="A7329" t="s">
        <v>25</v>
      </c>
      <c r="C7329">
        <f>VLOOKUP(B7317,[0]!all_data,24)</f>
        <v>0</v>
      </c>
    </row>
    <row r="7330" spans="1:3" x14ac:dyDescent="0.3">
      <c r="A7330" t="s">
        <v>23</v>
      </c>
      <c r="C7330">
        <f>VLOOKUP(B7317,[0]!all_data,25)</f>
        <v>0</v>
      </c>
    </row>
    <row r="7331" spans="1:3" x14ac:dyDescent="0.3">
      <c r="A7331" t="s">
        <v>125</v>
      </c>
      <c r="C7331">
        <f>VLOOKUP(B7317,[0]!all_data,19)</f>
        <v>0</v>
      </c>
    </row>
    <row r="7332" spans="1:3" x14ac:dyDescent="0.3">
      <c r="A7332" t="s">
        <v>108</v>
      </c>
      <c r="C7332">
        <f>VLOOKUP(B7317,[0]!all_data,26)</f>
        <v>0</v>
      </c>
    </row>
    <row r="7333" spans="1:3" x14ac:dyDescent="0.3">
      <c r="A7333" t="s">
        <v>109</v>
      </c>
      <c r="C7333">
        <f>VLOOKUP(B7317,[0]!all_data,27)</f>
        <v>0</v>
      </c>
    </row>
    <row r="7334" spans="1:3" x14ac:dyDescent="0.3">
      <c r="A7334" t="s">
        <v>11</v>
      </c>
      <c r="C7334">
        <f>VLOOKUP(B7317,[0]!all_data,28)</f>
        <v>0</v>
      </c>
    </row>
    <row r="7335" spans="1:3" x14ac:dyDescent="0.3">
      <c r="A7335" t="s">
        <v>54</v>
      </c>
      <c r="C7335">
        <f>VLOOKUP(B7317,[0]!all_data,29)</f>
        <v>0</v>
      </c>
    </row>
    <row r="7336" spans="1:3" x14ac:dyDescent="0.3">
      <c r="A7336" t="s">
        <v>55</v>
      </c>
      <c r="C7336">
        <f>VLOOKUP(B7317,[0]!all_data,30)</f>
        <v>0</v>
      </c>
    </row>
    <row r="7337" spans="1:3" x14ac:dyDescent="0.3">
      <c r="A7337" t="s">
        <v>67</v>
      </c>
      <c r="C7337">
        <f>VLOOKUP(B7317,[0]!all_data,33)</f>
        <v>0</v>
      </c>
    </row>
    <row r="7338" spans="1:3" x14ac:dyDescent="0.3">
      <c r="A7338" t="s">
        <v>16</v>
      </c>
      <c r="C7338">
        <f>VLOOKUP(B7317,[0]!all_data,37)</f>
        <v>0</v>
      </c>
    </row>
    <row r="7339" spans="1:3" x14ac:dyDescent="0.3">
      <c r="A7339" t="s">
        <v>17</v>
      </c>
      <c r="C7339">
        <f>VLOOKUP(B7317,[0]!all_data,38)</f>
        <v>0</v>
      </c>
    </row>
    <row r="7340" spans="1:3" x14ac:dyDescent="0.3">
      <c r="A7340" t="s">
        <v>18</v>
      </c>
      <c r="C7340">
        <f>VLOOKUP(B7317,[0]!all_data,39)</f>
        <v>0</v>
      </c>
    </row>
    <row r="7341" spans="1:3" x14ac:dyDescent="0.3">
      <c r="A7341" t="s">
        <v>21</v>
      </c>
      <c r="B7341">
        <f>B7317+1</f>
        <v>306</v>
      </c>
      <c r="C7341" t="str">
        <f>CONCATENATE(VLOOKUP(B7341,[0]!all_data,2),"_",VLOOKUP(B7341,[0]!all_data,3),"_",VLOOKUP(B7341,[0]!all_data,4))</f>
        <v>0_0_0</v>
      </c>
    </row>
    <row r="7342" spans="1:3" x14ac:dyDescent="0.3">
      <c r="A7342" t="s">
        <v>22</v>
      </c>
    </row>
    <row r="7343" spans="1:3" x14ac:dyDescent="0.3">
      <c r="A7343" t="s">
        <v>0</v>
      </c>
      <c r="C7343">
        <f>VLOOKUP(B7341,[0]!all_data,13)</f>
        <v>7</v>
      </c>
    </row>
    <row r="7344" spans="1:3" x14ac:dyDescent="0.3">
      <c r="A7344" t="s">
        <v>57</v>
      </c>
      <c r="C7344">
        <f>VLOOKUP(B7341,[0]!all_data,14)</f>
        <v>10</v>
      </c>
    </row>
    <row r="7345" spans="1:3" x14ac:dyDescent="0.3">
      <c r="A7345" t="s">
        <v>2</v>
      </c>
      <c r="C7345">
        <f>VLOOKUP(B7341,[0]!all_data,15)</f>
        <v>0</v>
      </c>
    </row>
    <row r="7346" spans="1:3" x14ac:dyDescent="0.3">
      <c r="A7346" t="s">
        <v>3</v>
      </c>
      <c r="C7346">
        <f>VLOOKUP(B7341,[0]!all_data,16)</f>
        <v>0</v>
      </c>
    </row>
    <row r="7347" spans="1:3" x14ac:dyDescent="0.3">
      <c r="A7347" t="s">
        <v>4</v>
      </c>
      <c r="C7347">
        <f>VLOOKUP(B7341,[0]!all_data,17)</f>
        <v>0</v>
      </c>
    </row>
    <row r="7348" spans="1:3" x14ac:dyDescent="0.3">
      <c r="A7348" t="s">
        <v>5</v>
      </c>
      <c r="C7348">
        <f>VLOOKUP(B7341,[0]!all_data,18)</f>
        <v>0</v>
      </c>
    </row>
    <row r="7349" spans="1:3" x14ac:dyDescent="0.3">
      <c r="A7349" t="s">
        <v>7</v>
      </c>
      <c r="C7349">
        <f>VLOOKUP(B7341,[0]!all_data,20)</f>
        <v>0</v>
      </c>
    </row>
    <row r="7350" spans="1:3" x14ac:dyDescent="0.3">
      <c r="A7350" t="s">
        <v>73</v>
      </c>
      <c r="C7350">
        <f>VLOOKUP(B7341,[0]!all_data,21)</f>
        <v>0</v>
      </c>
    </row>
    <row r="7351" spans="1:3" x14ac:dyDescent="0.3">
      <c r="A7351" t="s">
        <v>77</v>
      </c>
      <c r="C7351">
        <f>VLOOKUP(B7341,[0]!all_data,41)</f>
        <v>0</v>
      </c>
    </row>
    <row r="7352" spans="1:3" x14ac:dyDescent="0.3">
      <c r="A7352" t="s">
        <v>24</v>
      </c>
      <c r="C7352">
        <f>VLOOKUP(B7341,[0]!all_data,23)</f>
        <v>0</v>
      </c>
    </row>
    <row r="7353" spans="1:3" x14ac:dyDescent="0.3">
      <c r="A7353" t="s">
        <v>25</v>
      </c>
      <c r="C7353">
        <f>VLOOKUP(B7341,[0]!all_data,24)</f>
        <v>0</v>
      </c>
    </row>
    <row r="7354" spans="1:3" x14ac:dyDescent="0.3">
      <c r="A7354" t="s">
        <v>23</v>
      </c>
      <c r="C7354">
        <f>VLOOKUP(B7341,[0]!all_data,25)</f>
        <v>0</v>
      </c>
    </row>
    <row r="7355" spans="1:3" x14ac:dyDescent="0.3">
      <c r="A7355" t="s">
        <v>125</v>
      </c>
      <c r="C7355">
        <f>VLOOKUP(B7341,[0]!all_data,19)</f>
        <v>0</v>
      </c>
    </row>
    <row r="7356" spans="1:3" x14ac:dyDescent="0.3">
      <c r="A7356" t="s">
        <v>108</v>
      </c>
      <c r="C7356">
        <f>VLOOKUP(B7341,[0]!all_data,26)</f>
        <v>0</v>
      </c>
    </row>
    <row r="7357" spans="1:3" x14ac:dyDescent="0.3">
      <c r="A7357" t="s">
        <v>109</v>
      </c>
      <c r="C7357">
        <f>VLOOKUP(B7341,[0]!all_data,27)</f>
        <v>0</v>
      </c>
    </row>
    <row r="7358" spans="1:3" x14ac:dyDescent="0.3">
      <c r="A7358" t="s">
        <v>11</v>
      </c>
      <c r="C7358">
        <f>VLOOKUP(B7341,[0]!all_data,28)</f>
        <v>0</v>
      </c>
    </row>
    <row r="7359" spans="1:3" x14ac:dyDescent="0.3">
      <c r="A7359" t="s">
        <v>54</v>
      </c>
      <c r="C7359">
        <f>VLOOKUP(B7341,[0]!all_data,29)</f>
        <v>0</v>
      </c>
    </row>
    <row r="7360" spans="1:3" x14ac:dyDescent="0.3">
      <c r="A7360" t="s">
        <v>55</v>
      </c>
      <c r="C7360">
        <f>VLOOKUP(B7341,[0]!all_data,30)</f>
        <v>0</v>
      </c>
    </row>
    <row r="7361" spans="1:3" x14ac:dyDescent="0.3">
      <c r="A7361" t="s">
        <v>67</v>
      </c>
      <c r="C7361">
        <f>VLOOKUP(B7341,[0]!all_data,33)</f>
        <v>0</v>
      </c>
    </row>
    <row r="7362" spans="1:3" x14ac:dyDescent="0.3">
      <c r="A7362" t="s">
        <v>16</v>
      </c>
      <c r="C7362">
        <f>VLOOKUP(B7341,[0]!all_data,37)</f>
        <v>0</v>
      </c>
    </row>
    <row r="7363" spans="1:3" x14ac:dyDescent="0.3">
      <c r="A7363" t="s">
        <v>17</v>
      </c>
      <c r="C7363">
        <f>VLOOKUP(B7341,[0]!all_data,38)</f>
        <v>0</v>
      </c>
    </row>
    <row r="7364" spans="1:3" x14ac:dyDescent="0.3">
      <c r="A7364" t="s">
        <v>18</v>
      </c>
      <c r="C7364">
        <f>VLOOKUP(B7341,[0]!all_data,39)</f>
        <v>0</v>
      </c>
    </row>
    <row r="7365" spans="1:3" x14ac:dyDescent="0.3">
      <c r="A7365" t="s">
        <v>21</v>
      </c>
      <c r="B7365">
        <f>B7341+1</f>
        <v>307</v>
      </c>
      <c r="C7365" t="str">
        <f>CONCATENATE(VLOOKUP(B7365,[0]!all_data,2),"_",VLOOKUP(B7365,[0]!all_data,3),"_",VLOOKUP(B7365,[0]!all_data,4))</f>
        <v>0_0_0</v>
      </c>
    </row>
    <row r="7366" spans="1:3" x14ac:dyDescent="0.3">
      <c r="A7366" t="s">
        <v>22</v>
      </c>
    </row>
    <row r="7367" spans="1:3" x14ac:dyDescent="0.3">
      <c r="A7367" t="s">
        <v>0</v>
      </c>
      <c r="C7367">
        <f>VLOOKUP(B7365,[0]!all_data,13)</f>
        <v>7</v>
      </c>
    </row>
    <row r="7368" spans="1:3" x14ac:dyDescent="0.3">
      <c r="A7368" t="s">
        <v>57</v>
      </c>
      <c r="C7368">
        <f>VLOOKUP(B7365,[0]!all_data,14)</f>
        <v>10</v>
      </c>
    </row>
    <row r="7369" spans="1:3" x14ac:dyDescent="0.3">
      <c r="A7369" t="s">
        <v>2</v>
      </c>
      <c r="C7369">
        <f>VLOOKUP(B7365,[0]!all_data,15)</f>
        <v>0</v>
      </c>
    </row>
    <row r="7370" spans="1:3" x14ac:dyDescent="0.3">
      <c r="A7370" t="s">
        <v>3</v>
      </c>
      <c r="C7370">
        <f>VLOOKUP(B7365,[0]!all_data,16)</f>
        <v>0</v>
      </c>
    </row>
    <row r="7371" spans="1:3" x14ac:dyDescent="0.3">
      <c r="A7371" t="s">
        <v>4</v>
      </c>
      <c r="C7371">
        <f>VLOOKUP(B7365,[0]!all_data,17)</f>
        <v>0</v>
      </c>
    </row>
    <row r="7372" spans="1:3" x14ac:dyDescent="0.3">
      <c r="A7372" t="s">
        <v>5</v>
      </c>
      <c r="C7372">
        <f>VLOOKUP(B7365,[0]!all_data,18)</f>
        <v>0</v>
      </c>
    </row>
    <row r="7373" spans="1:3" x14ac:dyDescent="0.3">
      <c r="A7373" t="s">
        <v>7</v>
      </c>
      <c r="C7373">
        <f>VLOOKUP(B7365,[0]!all_data,20)</f>
        <v>0</v>
      </c>
    </row>
    <row r="7374" spans="1:3" x14ac:dyDescent="0.3">
      <c r="A7374" t="s">
        <v>73</v>
      </c>
      <c r="C7374">
        <f>VLOOKUP(B7365,[0]!all_data,21)</f>
        <v>0</v>
      </c>
    </row>
    <row r="7375" spans="1:3" x14ac:dyDescent="0.3">
      <c r="A7375" t="s">
        <v>77</v>
      </c>
      <c r="C7375">
        <f>VLOOKUP(B7365,[0]!all_data,41)</f>
        <v>0</v>
      </c>
    </row>
    <row r="7376" spans="1:3" x14ac:dyDescent="0.3">
      <c r="A7376" t="s">
        <v>24</v>
      </c>
      <c r="C7376">
        <f>VLOOKUP(B7365,[0]!all_data,23)</f>
        <v>0</v>
      </c>
    </row>
    <row r="7377" spans="1:3" x14ac:dyDescent="0.3">
      <c r="A7377" t="s">
        <v>25</v>
      </c>
      <c r="C7377">
        <f>VLOOKUP(B7365,[0]!all_data,24)</f>
        <v>0</v>
      </c>
    </row>
    <row r="7378" spans="1:3" x14ac:dyDescent="0.3">
      <c r="A7378" t="s">
        <v>23</v>
      </c>
      <c r="C7378">
        <f>VLOOKUP(B7365,[0]!all_data,25)</f>
        <v>0</v>
      </c>
    </row>
    <row r="7379" spans="1:3" x14ac:dyDescent="0.3">
      <c r="A7379" t="s">
        <v>125</v>
      </c>
      <c r="C7379">
        <f>VLOOKUP(B7365,[0]!all_data,19)</f>
        <v>0</v>
      </c>
    </row>
    <row r="7380" spans="1:3" x14ac:dyDescent="0.3">
      <c r="A7380" t="s">
        <v>108</v>
      </c>
      <c r="C7380">
        <f>VLOOKUP(B7365,[0]!all_data,26)</f>
        <v>0</v>
      </c>
    </row>
    <row r="7381" spans="1:3" x14ac:dyDescent="0.3">
      <c r="A7381" t="s">
        <v>109</v>
      </c>
      <c r="C7381">
        <f>VLOOKUP(B7365,[0]!all_data,27)</f>
        <v>0</v>
      </c>
    </row>
    <row r="7382" spans="1:3" x14ac:dyDescent="0.3">
      <c r="A7382" t="s">
        <v>11</v>
      </c>
      <c r="C7382">
        <f>VLOOKUP(B7365,[0]!all_data,28)</f>
        <v>0</v>
      </c>
    </row>
    <row r="7383" spans="1:3" x14ac:dyDescent="0.3">
      <c r="A7383" t="s">
        <v>54</v>
      </c>
      <c r="C7383">
        <f>VLOOKUP(B7365,[0]!all_data,29)</f>
        <v>0</v>
      </c>
    </row>
    <row r="7384" spans="1:3" x14ac:dyDescent="0.3">
      <c r="A7384" t="s">
        <v>55</v>
      </c>
      <c r="C7384">
        <f>VLOOKUP(B7365,[0]!all_data,30)</f>
        <v>0</v>
      </c>
    </row>
    <row r="7385" spans="1:3" x14ac:dyDescent="0.3">
      <c r="A7385" t="s">
        <v>67</v>
      </c>
      <c r="C7385">
        <f>VLOOKUP(B7365,[0]!all_data,33)</f>
        <v>0</v>
      </c>
    </row>
    <row r="7386" spans="1:3" x14ac:dyDescent="0.3">
      <c r="A7386" t="s">
        <v>16</v>
      </c>
      <c r="C7386">
        <f>VLOOKUP(B7365,[0]!all_data,37)</f>
        <v>0</v>
      </c>
    </row>
    <row r="7387" spans="1:3" x14ac:dyDescent="0.3">
      <c r="A7387" t="s">
        <v>17</v>
      </c>
      <c r="C7387">
        <f>VLOOKUP(B7365,[0]!all_data,38)</f>
        <v>0</v>
      </c>
    </row>
    <row r="7388" spans="1:3" x14ac:dyDescent="0.3">
      <c r="A7388" t="s">
        <v>18</v>
      </c>
      <c r="C7388">
        <f>VLOOKUP(B7365,[0]!all_data,39)</f>
        <v>0</v>
      </c>
    </row>
    <row r="7389" spans="1:3" x14ac:dyDescent="0.3">
      <c r="A7389" t="s">
        <v>21</v>
      </c>
      <c r="B7389">
        <f>B7365+1</f>
        <v>308</v>
      </c>
      <c r="C7389" t="str">
        <f>CONCATENATE(VLOOKUP(B7389,[0]!all_data,2),"_",VLOOKUP(B7389,[0]!all_data,3),"_",VLOOKUP(B7389,[0]!all_data,4))</f>
        <v>0_0_0</v>
      </c>
    </row>
    <row r="7390" spans="1:3" x14ac:dyDescent="0.3">
      <c r="A7390" t="s">
        <v>22</v>
      </c>
    </row>
    <row r="7391" spans="1:3" x14ac:dyDescent="0.3">
      <c r="A7391" t="s">
        <v>0</v>
      </c>
      <c r="C7391">
        <f>VLOOKUP(B7389,[0]!all_data,13)</f>
        <v>7</v>
      </c>
    </row>
    <row r="7392" spans="1:3" x14ac:dyDescent="0.3">
      <c r="A7392" t="s">
        <v>57</v>
      </c>
      <c r="C7392">
        <f>VLOOKUP(B7389,[0]!all_data,14)</f>
        <v>10</v>
      </c>
    </row>
    <row r="7393" spans="1:3" x14ac:dyDescent="0.3">
      <c r="A7393" t="s">
        <v>2</v>
      </c>
      <c r="C7393">
        <f>VLOOKUP(B7389,[0]!all_data,15)</f>
        <v>0</v>
      </c>
    </row>
    <row r="7394" spans="1:3" x14ac:dyDescent="0.3">
      <c r="A7394" t="s">
        <v>3</v>
      </c>
      <c r="C7394">
        <f>VLOOKUP(B7389,[0]!all_data,16)</f>
        <v>0</v>
      </c>
    </row>
    <row r="7395" spans="1:3" x14ac:dyDescent="0.3">
      <c r="A7395" t="s">
        <v>4</v>
      </c>
      <c r="C7395">
        <f>VLOOKUP(B7389,[0]!all_data,17)</f>
        <v>0</v>
      </c>
    </row>
    <row r="7396" spans="1:3" x14ac:dyDescent="0.3">
      <c r="A7396" t="s">
        <v>5</v>
      </c>
      <c r="C7396">
        <f>VLOOKUP(B7389,[0]!all_data,18)</f>
        <v>0</v>
      </c>
    </row>
    <row r="7397" spans="1:3" x14ac:dyDescent="0.3">
      <c r="A7397" t="s">
        <v>7</v>
      </c>
      <c r="C7397">
        <f>VLOOKUP(B7389,[0]!all_data,20)</f>
        <v>0</v>
      </c>
    </row>
    <row r="7398" spans="1:3" x14ac:dyDescent="0.3">
      <c r="A7398" t="s">
        <v>73</v>
      </c>
      <c r="C7398">
        <f>VLOOKUP(B7389,[0]!all_data,21)</f>
        <v>0</v>
      </c>
    </row>
    <row r="7399" spans="1:3" x14ac:dyDescent="0.3">
      <c r="A7399" t="s">
        <v>77</v>
      </c>
      <c r="C7399">
        <f>VLOOKUP(B7389,[0]!all_data,41)</f>
        <v>0</v>
      </c>
    </row>
    <row r="7400" spans="1:3" x14ac:dyDescent="0.3">
      <c r="A7400" t="s">
        <v>24</v>
      </c>
      <c r="C7400">
        <f>VLOOKUP(B7389,[0]!all_data,23)</f>
        <v>0</v>
      </c>
    </row>
    <row r="7401" spans="1:3" x14ac:dyDescent="0.3">
      <c r="A7401" t="s">
        <v>25</v>
      </c>
      <c r="C7401">
        <f>VLOOKUP(B7389,[0]!all_data,24)</f>
        <v>0</v>
      </c>
    </row>
    <row r="7402" spans="1:3" x14ac:dyDescent="0.3">
      <c r="A7402" t="s">
        <v>23</v>
      </c>
      <c r="C7402">
        <f>VLOOKUP(B7389,[0]!all_data,25)</f>
        <v>0</v>
      </c>
    </row>
    <row r="7403" spans="1:3" x14ac:dyDescent="0.3">
      <c r="A7403" t="s">
        <v>125</v>
      </c>
      <c r="C7403">
        <f>VLOOKUP(B7389,[0]!all_data,19)</f>
        <v>0</v>
      </c>
    </row>
    <row r="7404" spans="1:3" x14ac:dyDescent="0.3">
      <c r="A7404" t="s">
        <v>108</v>
      </c>
      <c r="C7404">
        <f>VLOOKUP(B7389,[0]!all_data,26)</f>
        <v>0</v>
      </c>
    </row>
    <row r="7405" spans="1:3" x14ac:dyDescent="0.3">
      <c r="A7405" t="s">
        <v>109</v>
      </c>
      <c r="C7405">
        <f>VLOOKUP(B7389,[0]!all_data,27)</f>
        <v>0</v>
      </c>
    </row>
    <row r="7406" spans="1:3" x14ac:dyDescent="0.3">
      <c r="A7406" t="s">
        <v>11</v>
      </c>
      <c r="C7406">
        <f>VLOOKUP(B7389,[0]!all_data,28)</f>
        <v>0</v>
      </c>
    </row>
    <row r="7407" spans="1:3" x14ac:dyDescent="0.3">
      <c r="A7407" t="s">
        <v>54</v>
      </c>
      <c r="C7407">
        <f>VLOOKUP(B7389,[0]!all_data,29)</f>
        <v>0</v>
      </c>
    </row>
    <row r="7408" spans="1:3" x14ac:dyDescent="0.3">
      <c r="A7408" t="s">
        <v>55</v>
      </c>
      <c r="C7408">
        <f>VLOOKUP(B7389,[0]!all_data,30)</f>
        <v>0</v>
      </c>
    </row>
    <row r="7409" spans="1:3" x14ac:dyDescent="0.3">
      <c r="A7409" t="s">
        <v>67</v>
      </c>
      <c r="C7409">
        <f>VLOOKUP(B7389,[0]!all_data,33)</f>
        <v>0</v>
      </c>
    </row>
    <row r="7410" spans="1:3" x14ac:dyDescent="0.3">
      <c r="A7410" t="s">
        <v>16</v>
      </c>
      <c r="C7410">
        <f>VLOOKUP(B7389,[0]!all_data,37)</f>
        <v>0</v>
      </c>
    </row>
    <row r="7411" spans="1:3" x14ac:dyDescent="0.3">
      <c r="A7411" t="s">
        <v>17</v>
      </c>
      <c r="C7411">
        <f>VLOOKUP(B7389,[0]!all_data,38)</f>
        <v>0</v>
      </c>
    </row>
    <row r="7412" spans="1:3" x14ac:dyDescent="0.3">
      <c r="A7412" t="s">
        <v>18</v>
      </c>
      <c r="C7412">
        <f>VLOOKUP(B7389,[0]!all_data,39)</f>
        <v>0</v>
      </c>
    </row>
    <row r="7413" spans="1:3" x14ac:dyDescent="0.3">
      <c r="A7413" t="s">
        <v>21</v>
      </c>
      <c r="B7413">
        <f>B7389+1</f>
        <v>309</v>
      </c>
      <c r="C7413" t="str">
        <f>CONCATENATE(VLOOKUP(B7413,[0]!all_data,2),"_",VLOOKUP(B7413,[0]!all_data,3),"_",VLOOKUP(B7413,[0]!all_data,4))</f>
        <v>0_0_0</v>
      </c>
    </row>
    <row r="7414" spans="1:3" x14ac:dyDescent="0.3">
      <c r="A7414" t="s">
        <v>22</v>
      </c>
    </row>
    <row r="7415" spans="1:3" x14ac:dyDescent="0.3">
      <c r="A7415" t="s">
        <v>0</v>
      </c>
      <c r="C7415">
        <f>VLOOKUP(B7413,[0]!all_data,13)</f>
        <v>7</v>
      </c>
    </row>
    <row r="7416" spans="1:3" x14ac:dyDescent="0.3">
      <c r="A7416" t="s">
        <v>57</v>
      </c>
      <c r="C7416">
        <f>VLOOKUP(B7413,[0]!all_data,14)</f>
        <v>10</v>
      </c>
    </row>
    <row r="7417" spans="1:3" x14ac:dyDescent="0.3">
      <c r="A7417" t="s">
        <v>2</v>
      </c>
      <c r="C7417">
        <f>VLOOKUP(B7413,[0]!all_data,15)</f>
        <v>0</v>
      </c>
    </row>
    <row r="7418" spans="1:3" x14ac:dyDescent="0.3">
      <c r="A7418" t="s">
        <v>3</v>
      </c>
      <c r="C7418">
        <f>VLOOKUP(B7413,[0]!all_data,16)</f>
        <v>0</v>
      </c>
    </row>
    <row r="7419" spans="1:3" x14ac:dyDescent="0.3">
      <c r="A7419" t="s">
        <v>4</v>
      </c>
      <c r="C7419">
        <f>VLOOKUP(B7413,[0]!all_data,17)</f>
        <v>0</v>
      </c>
    </row>
    <row r="7420" spans="1:3" x14ac:dyDescent="0.3">
      <c r="A7420" t="s">
        <v>5</v>
      </c>
      <c r="C7420">
        <f>VLOOKUP(B7413,[0]!all_data,18)</f>
        <v>0</v>
      </c>
    </row>
    <row r="7421" spans="1:3" x14ac:dyDescent="0.3">
      <c r="A7421" t="s">
        <v>7</v>
      </c>
      <c r="C7421">
        <f>VLOOKUP(B7413,[0]!all_data,20)</f>
        <v>0</v>
      </c>
    </row>
    <row r="7422" spans="1:3" x14ac:dyDescent="0.3">
      <c r="A7422" t="s">
        <v>73</v>
      </c>
      <c r="C7422">
        <f>VLOOKUP(B7413,[0]!all_data,21)</f>
        <v>0</v>
      </c>
    </row>
    <row r="7423" spans="1:3" x14ac:dyDescent="0.3">
      <c r="A7423" t="s">
        <v>77</v>
      </c>
      <c r="C7423">
        <f>VLOOKUP(B7413,[0]!all_data,41)</f>
        <v>0</v>
      </c>
    </row>
    <row r="7424" spans="1:3" x14ac:dyDescent="0.3">
      <c r="A7424" t="s">
        <v>24</v>
      </c>
      <c r="C7424">
        <f>VLOOKUP(B7413,[0]!all_data,23)</f>
        <v>0</v>
      </c>
    </row>
    <row r="7425" spans="1:3" x14ac:dyDescent="0.3">
      <c r="A7425" t="s">
        <v>25</v>
      </c>
      <c r="C7425">
        <f>VLOOKUP(B7413,[0]!all_data,24)</f>
        <v>0</v>
      </c>
    </row>
    <row r="7426" spans="1:3" x14ac:dyDescent="0.3">
      <c r="A7426" t="s">
        <v>23</v>
      </c>
      <c r="C7426">
        <f>VLOOKUP(B7413,[0]!all_data,25)</f>
        <v>0</v>
      </c>
    </row>
    <row r="7427" spans="1:3" x14ac:dyDescent="0.3">
      <c r="A7427" t="s">
        <v>125</v>
      </c>
      <c r="C7427">
        <f>VLOOKUP(B7413,[0]!all_data,19)</f>
        <v>0</v>
      </c>
    </row>
    <row r="7428" spans="1:3" x14ac:dyDescent="0.3">
      <c r="A7428" t="s">
        <v>108</v>
      </c>
      <c r="C7428">
        <f>VLOOKUP(B7413,[0]!all_data,26)</f>
        <v>0</v>
      </c>
    </row>
    <row r="7429" spans="1:3" x14ac:dyDescent="0.3">
      <c r="A7429" t="s">
        <v>109</v>
      </c>
      <c r="C7429">
        <f>VLOOKUP(B7413,[0]!all_data,27)</f>
        <v>0</v>
      </c>
    </row>
    <row r="7430" spans="1:3" x14ac:dyDescent="0.3">
      <c r="A7430" t="s">
        <v>11</v>
      </c>
      <c r="C7430">
        <f>VLOOKUP(B7413,[0]!all_data,28)</f>
        <v>0</v>
      </c>
    </row>
    <row r="7431" spans="1:3" x14ac:dyDescent="0.3">
      <c r="A7431" t="s">
        <v>54</v>
      </c>
      <c r="C7431">
        <f>VLOOKUP(B7413,[0]!all_data,29)</f>
        <v>0</v>
      </c>
    </row>
    <row r="7432" spans="1:3" x14ac:dyDescent="0.3">
      <c r="A7432" t="s">
        <v>55</v>
      </c>
      <c r="C7432">
        <f>VLOOKUP(B7413,[0]!all_data,30)</f>
        <v>0</v>
      </c>
    </row>
    <row r="7433" spans="1:3" x14ac:dyDescent="0.3">
      <c r="A7433" t="s">
        <v>67</v>
      </c>
      <c r="C7433">
        <f>VLOOKUP(B7413,[0]!all_data,33)</f>
        <v>0</v>
      </c>
    </row>
    <row r="7434" spans="1:3" x14ac:dyDescent="0.3">
      <c r="A7434" t="s">
        <v>16</v>
      </c>
      <c r="C7434">
        <f>VLOOKUP(B7413,[0]!all_data,37)</f>
        <v>0</v>
      </c>
    </row>
    <row r="7435" spans="1:3" x14ac:dyDescent="0.3">
      <c r="A7435" t="s">
        <v>17</v>
      </c>
      <c r="C7435">
        <f>VLOOKUP(B7413,[0]!all_data,38)</f>
        <v>0</v>
      </c>
    </row>
    <row r="7436" spans="1:3" x14ac:dyDescent="0.3">
      <c r="A7436" t="s">
        <v>18</v>
      </c>
      <c r="C7436">
        <f>VLOOKUP(B7413,[0]!all_data,39)</f>
        <v>0</v>
      </c>
    </row>
    <row r="7437" spans="1:3" x14ac:dyDescent="0.3">
      <c r="A7437" t="s">
        <v>21</v>
      </c>
      <c r="B7437">
        <f>B7413+1</f>
        <v>310</v>
      </c>
      <c r="C7437" t="str">
        <f>CONCATENATE(VLOOKUP(B7437,[0]!all_data,2),"_",VLOOKUP(B7437,[0]!all_data,3),"_",VLOOKUP(B7437,[0]!all_data,4))</f>
        <v>0_0_0</v>
      </c>
    </row>
    <row r="7438" spans="1:3" x14ac:dyDescent="0.3">
      <c r="A7438" t="s">
        <v>22</v>
      </c>
    </row>
    <row r="7439" spans="1:3" x14ac:dyDescent="0.3">
      <c r="A7439" t="s">
        <v>0</v>
      </c>
      <c r="C7439">
        <f>VLOOKUP(B7437,[0]!all_data,13)</f>
        <v>7</v>
      </c>
    </row>
    <row r="7440" spans="1:3" x14ac:dyDescent="0.3">
      <c r="A7440" t="s">
        <v>57</v>
      </c>
      <c r="C7440">
        <f>VLOOKUP(B7437,[0]!all_data,14)</f>
        <v>10</v>
      </c>
    </row>
    <row r="7441" spans="1:3" x14ac:dyDescent="0.3">
      <c r="A7441" t="s">
        <v>2</v>
      </c>
      <c r="C7441">
        <f>VLOOKUP(B7437,[0]!all_data,15)</f>
        <v>0</v>
      </c>
    </row>
    <row r="7442" spans="1:3" x14ac:dyDescent="0.3">
      <c r="A7442" t="s">
        <v>3</v>
      </c>
      <c r="C7442">
        <f>VLOOKUP(B7437,[0]!all_data,16)</f>
        <v>0</v>
      </c>
    </row>
    <row r="7443" spans="1:3" x14ac:dyDescent="0.3">
      <c r="A7443" t="s">
        <v>4</v>
      </c>
      <c r="C7443">
        <f>VLOOKUP(B7437,[0]!all_data,17)</f>
        <v>0</v>
      </c>
    </row>
    <row r="7444" spans="1:3" x14ac:dyDescent="0.3">
      <c r="A7444" t="s">
        <v>5</v>
      </c>
      <c r="C7444">
        <f>VLOOKUP(B7437,[0]!all_data,18)</f>
        <v>0</v>
      </c>
    </row>
    <row r="7445" spans="1:3" x14ac:dyDescent="0.3">
      <c r="A7445" t="s">
        <v>7</v>
      </c>
      <c r="C7445">
        <f>VLOOKUP(B7437,[0]!all_data,20)</f>
        <v>0</v>
      </c>
    </row>
    <row r="7446" spans="1:3" x14ac:dyDescent="0.3">
      <c r="A7446" t="s">
        <v>73</v>
      </c>
      <c r="C7446">
        <f>VLOOKUP(B7437,[0]!all_data,21)</f>
        <v>0</v>
      </c>
    </row>
    <row r="7447" spans="1:3" x14ac:dyDescent="0.3">
      <c r="A7447" t="s">
        <v>77</v>
      </c>
      <c r="C7447">
        <f>VLOOKUP(B7437,[0]!all_data,41)</f>
        <v>0</v>
      </c>
    </row>
    <row r="7448" spans="1:3" x14ac:dyDescent="0.3">
      <c r="A7448" t="s">
        <v>24</v>
      </c>
      <c r="C7448">
        <f>VLOOKUP(B7437,[0]!all_data,23)</f>
        <v>0</v>
      </c>
    </row>
    <row r="7449" spans="1:3" x14ac:dyDescent="0.3">
      <c r="A7449" t="s">
        <v>25</v>
      </c>
      <c r="C7449">
        <f>VLOOKUP(B7437,[0]!all_data,24)</f>
        <v>0</v>
      </c>
    </row>
    <row r="7450" spans="1:3" x14ac:dyDescent="0.3">
      <c r="A7450" t="s">
        <v>23</v>
      </c>
      <c r="C7450">
        <f>VLOOKUP(B7437,[0]!all_data,25)</f>
        <v>0</v>
      </c>
    </row>
    <row r="7451" spans="1:3" x14ac:dyDescent="0.3">
      <c r="A7451" t="s">
        <v>125</v>
      </c>
      <c r="C7451">
        <f>VLOOKUP(B7437,[0]!all_data,19)</f>
        <v>0</v>
      </c>
    </row>
    <row r="7452" spans="1:3" x14ac:dyDescent="0.3">
      <c r="A7452" t="s">
        <v>108</v>
      </c>
      <c r="C7452">
        <f>VLOOKUP(B7437,[0]!all_data,26)</f>
        <v>0</v>
      </c>
    </row>
    <row r="7453" spans="1:3" x14ac:dyDescent="0.3">
      <c r="A7453" t="s">
        <v>109</v>
      </c>
      <c r="C7453">
        <f>VLOOKUP(B7437,[0]!all_data,27)</f>
        <v>0</v>
      </c>
    </row>
    <row r="7454" spans="1:3" x14ac:dyDescent="0.3">
      <c r="A7454" t="s">
        <v>11</v>
      </c>
      <c r="C7454">
        <f>VLOOKUP(B7437,[0]!all_data,28)</f>
        <v>0</v>
      </c>
    </row>
    <row r="7455" spans="1:3" x14ac:dyDescent="0.3">
      <c r="A7455" t="s">
        <v>54</v>
      </c>
      <c r="C7455">
        <f>VLOOKUP(B7437,[0]!all_data,29)</f>
        <v>0</v>
      </c>
    </row>
    <row r="7456" spans="1:3" x14ac:dyDescent="0.3">
      <c r="A7456" t="s">
        <v>55</v>
      </c>
      <c r="C7456">
        <f>VLOOKUP(B7437,[0]!all_data,30)</f>
        <v>0</v>
      </c>
    </row>
    <row r="7457" spans="1:3" x14ac:dyDescent="0.3">
      <c r="A7457" t="s">
        <v>67</v>
      </c>
      <c r="C7457">
        <f>VLOOKUP(B7437,[0]!all_data,33)</f>
        <v>0</v>
      </c>
    </row>
    <row r="7458" spans="1:3" x14ac:dyDescent="0.3">
      <c r="A7458" t="s">
        <v>16</v>
      </c>
      <c r="C7458">
        <f>VLOOKUP(B7437,[0]!all_data,37)</f>
        <v>0</v>
      </c>
    </row>
    <row r="7459" spans="1:3" x14ac:dyDescent="0.3">
      <c r="A7459" t="s">
        <v>17</v>
      </c>
      <c r="C7459">
        <f>VLOOKUP(B7437,[0]!all_data,38)</f>
        <v>0</v>
      </c>
    </row>
    <row r="7460" spans="1:3" x14ac:dyDescent="0.3">
      <c r="A7460" t="s">
        <v>18</v>
      </c>
      <c r="C7460">
        <f>VLOOKUP(B7437,[0]!all_data,39)</f>
        <v>0</v>
      </c>
    </row>
    <row r="7461" spans="1:3" x14ac:dyDescent="0.3">
      <c r="A7461" t="s">
        <v>21</v>
      </c>
      <c r="B7461">
        <f>B7437+1</f>
        <v>311</v>
      </c>
      <c r="C7461" t="str">
        <f>CONCATENATE(VLOOKUP(B7461,[0]!all_data,2),"_",VLOOKUP(B7461,[0]!all_data,3),"_",VLOOKUP(B7461,[0]!all_data,4))</f>
        <v>0_0_0</v>
      </c>
    </row>
    <row r="7462" spans="1:3" x14ac:dyDescent="0.3">
      <c r="A7462" t="s">
        <v>22</v>
      </c>
    </row>
    <row r="7463" spans="1:3" x14ac:dyDescent="0.3">
      <c r="A7463" t="s">
        <v>0</v>
      </c>
      <c r="C7463">
        <f>VLOOKUP(B7461,[0]!all_data,13)</f>
        <v>7</v>
      </c>
    </row>
    <row r="7464" spans="1:3" x14ac:dyDescent="0.3">
      <c r="A7464" t="s">
        <v>57</v>
      </c>
      <c r="C7464">
        <f>VLOOKUP(B7461,[0]!all_data,14)</f>
        <v>10</v>
      </c>
    </row>
    <row r="7465" spans="1:3" x14ac:dyDescent="0.3">
      <c r="A7465" t="s">
        <v>2</v>
      </c>
      <c r="C7465">
        <f>VLOOKUP(B7461,[0]!all_data,15)</f>
        <v>0</v>
      </c>
    </row>
    <row r="7466" spans="1:3" x14ac:dyDescent="0.3">
      <c r="A7466" t="s">
        <v>3</v>
      </c>
      <c r="C7466">
        <f>VLOOKUP(B7461,[0]!all_data,16)</f>
        <v>0</v>
      </c>
    </row>
    <row r="7467" spans="1:3" x14ac:dyDescent="0.3">
      <c r="A7467" t="s">
        <v>4</v>
      </c>
      <c r="C7467">
        <f>VLOOKUP(B7461,[0]!all_data,17)</f>
        <v>0</v>
      </c>
    </row>
    <row r="7468" spans="1:3" x14ac:dyDescent="0.3">
      <c r="A7468" t="s">
        <v>5</v>
      </c>
      <c r="C7468">
        <f>VLOOKUP(B7461,[0]!all_data,18)</f>
        <v>0</v>
      </c>
    </row>
    <row r="7469" spans="1:3" x14ac:dyDescent="0.3">
      <c r="A7469" t="s">
        <v>7</v>
      </c>
      <c r="C7469">
        <f>VLOOKUP(B7461,[0]!all_data,20)</f>
        <v>0</v>
      </c>
    </row>
    <row r="7470" spans="1:3" x14ac:dyDescent="0.3">
      <c r="A7470" t="s">
        <v>73</v>
      </c>
      <c r="C7470">
        <f>VLOOKUP(B7461,[0]!all_data,21)</f>
        <v>0</v>
      </c>
    </row>
    <row r="7471" spans="1:3" x14ac:dyDescent="0.3">
      <c r="A7471" t="s">
        <v>77</v>
      </c>
      <c r="C7471">
        <f>VLOOKUP(B7461,[0]!all_data,41)</f>
        <v>0</v>
      </c>
    </row>
    <row r="7472" spans="1:3" x14ac:dyDescent="0.3">
      <c r="A7472" t="s">
        <v>24</v>
      </c>
      <c r="C7472">
        <f>VLOOKUP(B7461,[0]!all_data,23)</f>
        <v>0</v>
      </c>
    </row>
    <row r="7473" spans="1:3" x14ac:dyDescent="0.3">
      <c r="A7473" t="s">
        <v>25</v>
      </c>
      <c r="C7473">
        <f>VLOOKUP(B7461,[0]!all_data,24)</f>
        <v>0</v>
      </c>
    </row>
    <row r="7474" spans="1:3" x14ac:dyDescent="0.3">
      <c r="A7474" t="s">
        <v>23</v>
      </c>
      <c r="C7474">
        <f>VLOOKUP(B7461,[0]!all_data,25)</f>
        <v>0</v>
      </c>
    </row>
    <row r="7475" spans="1:3" x14ac:dyDescent="0.3">
      <c r="A7475" t="s">
        <v>125</v>
      </c>
      <c r="C7475">
        <f>VLOOKUP(B7461,[0]!all_data,19)</f>
        <v>0</v>
      </c>
    </row>
    <row r="7476" spans="1:3" x14ac:dyDescent="0.3">
      <c r="A7476" t="s">
        <v>108</v>
      </c>
      <c r="C7476">
        <f>VLOOKUP(B7461,[0]!all_data,26)</f>
        <v>0</v>
      </c>
    </row>
    <row r="7477" spans="1:3" x14ac:dyDescent="0.3">
      <c r="A7477" t="s">
        <v>109</v>
      </c>
      <c r="C7477">
        <f>VLOOKUP(B7461,[0]!all_data,27)</f>
        <v>0</v>
      </c>
    </row>
    <row r="7478" spans="1:3" x14ac:dyDescent="0.3">
      <c r="A7478" t="s">
        <v>11</v>
      </c>
      <c r="C7478">
        <f>VLOOKUP(B7461,[0]!all_data,28)</f>
        <v>0</v>
      </c>
    </row>
    <row r="7479" spans="1:3" x14ac:dyDescent="0.3">
      <c r="A7479" t="s">
        <v>54</v>
      </c>
      <c r="C7479">
        <f>VLOOKUP(B7461,[0]!all_data,29)</f>
        <v>0</v>
      </c>
    </row>
    <row r="7480" spans="1:3" x14ac:dyDescent="0.3">
      <c r="A7480" t="s">
        <v>55</v>
      </c>
      <c r="C7480">
        <f>VLOOKUP(B7461,[0]!all_data,30)</f>
        <v>0</v>
      </c>
    </row>
    <row r="7481" spans="1:3" x14ac:dyDescent="0.3">
      <c r="A7481" t="s">
        <v>67</v>
      </c>
      <c r="C7481">
        <f>VLOOKUP(B7461,[0]!all_data,33)</f>
        <v>0</v>
      </c>
    </row>
    <row r="7482" spans="1:3" x14ac:dyDescent="0.3">
      <c r="A7482" t="s">
        <v>16</v>
      </c>
      <c r="C7482">
        <f>VLOOKUP(B7461,[0]!all_data,37)</f>
        <v>0</v>
      </c>
    </row>
    <row r="7483" spans="1:3" x14ac:dyDescent="0.3">
      <c r="A7483" t="s">
        <v>17</v>
      </c>
      <c r="C7483">
        <f>VLOOKUP(B7461,[0]!all_data,38)</f>
        <v>0</v>
      </c>
    </row>
    <row r="7484" spans="1:3" x14ac:dyDescent="0.3">
      <c r="A7484" t="s">
        <v>18</v>
      </c>
      <c r="C7484">
        <f>VLOOKUP(B7461,[0]!all_data,39)</f>
        <v>0</v>
      </c>
    </row>
    <row r="7485" spans="1:3" x14ac:dyDescent="0.3">
      <c r="A7485" t="s">
        <v>21</v>
      </c>
      <c r="B7485">
        <f>B7461+1</f>
        <v>312</v>
      </c>
      <c r="C7485" t="str">
        <f>CONCATENATE(VLOOKUP(B7485,[0]!all_data,2),"_",VLOOKUP(B7485,[0]!all_data,3),"_",VLOOKUP(B7485,[0]!all_data,4))</f>
        <v>0_0_0</v>
      </c>
    </row>
    <row r="7486" spans="1:3" x14ac:dyDescent="0.3">
      <c r="A7486" t="s">
        <v>22</v>
      </c>
    </row>
    <row r="7487" spans="1:3" x14ac:dyDescent="0.3">
      <c r="A7487" t="s">
        <v>0</v>
      </c>
      <c r="C7487">
        <f>VLOOKUP(B7485,[0]!all_data,13)</f>
        <v>7</v>
      </c>
    </row>
    <row r="7488" spans="1:3" x14ac:dyDescent="0.3">
      <c r="A7488" t="s">
        <v>57</v>
      </c>
      <c r="C7488">
        <f>VLOOKUP(B7485,[0]!all_data,14)</f>
        <v>10</v>
      </c>
    </row>
    <row r="7489" spans="1:3" x14ac:dyDescent="0.3">
      <c r="A7489" t="s">
        <v>2</v>
      </c>
      <c r="C7489">
        <f>VLOOKUP(B7485,[0]!all_data,15)</f>
        <v>0</v>
      </c>
    </row>
    <row r="7490" spans="1:3" x14ac:dyDescent="0.3">
      <c r="A7490" t="s">
        <v>3</v>
      </c>
      <c r="C7490">
        <f>VLOOKUP(B7485,[0]!all_data,16)</f>
        <v>0</v>
      </c>
    </row>
    <row r="7491" spans="1:3" x14ac:dyDescent="0.3">
      <c r="A7491" t="s">
        <v>4</v>
      </c>
      <c r="C7491">
        <f>VLOOKUP(B7485,[0]!all_data,17)</f>
        <v>0</v>
      </c>
    </row>
    <row r="7492" spans="1:3" x14ac:dyDescent="0.3">
      <c r="A7492" t="s">
        <v>5</v>
      </c>
      <c r="C7492">
        <f>VLOOKUP(B7485,[0]!all_data,18)</f>
        <v>0</v>
      </c>
    </row>
    <row r="7493" spans="1:3" x14ac:dyDescent="0.3">
      <c r="A7493" t="s">
        <v>7</v>
      </c>
      <c r="C7493">
        <f>VLOOKUP(B7485,[0]!all_data,20)</f>
        <v>0</v>
      </c>
    </row>
    <row r="7494" spans="1:3" x14ac:dyDescent="0.3">
      <c r="A7494" t="s">
        <v>73</v>
      </c>
      <c r="C7494">
        <f>VLOOKUP(B7485,[0]!all_data,21)</f>
        <v>0</v>
      </c>
    </row>
    <row r="7495" spans="1:3" x14ac:dyDescent="0.3">
      <c r="A7495" t="s">
        <v>77</v>
      </c>
      <c r="C7495">
        <f>VLOOKUP(B7485,[0]!all_data,41)</f>
        <v>0</v>
      </c>
    </row>
    <row r="7496" spans="1:3" x14ac:dyDescent="0.3">
      <c r="A7496" t="s">
        <v>24</v>
      </c>
      <c r="C7496">
        <f>VLOOKUP(B7485,[0]!all_data,23)</f>
        <v>0</v>
      </c>
    </row>
    <row r="7497" spans="1:3" x14ac:dyDescent="0.3">
      <c r="A7497" t="s">
        <v>25</v>
      </c>
      <c r="C7497">
        <f>VLOOKUP(B7485,[0]!all_data,24)</f>
        <v>0</v>
      </c>
    </row>
    <row r="7498" spans="1:3" x14ac:dyDescent="0.3">
      <c r="A7498" t="s">
        <v>23</v>
      </c>
      <c r="C7498">
        <f>VLOOKUP(B7485,[0]!all_data,25)</f>
        <v>0</v>
      </c>
    </row>
    <row r="7499" spans="1:3" x14ac:dyDescent="0.3">
      <c r="A7499" t="s">
        <v>125</v>
      </c>
      <c r="C7499">
        <f>VLOOKUP(B7485,[0]!all_data,19)</f>
        <v>0</v>
      </c>
    </row>
    <row r="7500" spans="1:3" x14ac:dyDescent="0.3">
      <c r="A7500" t="s">
        <v>108</v>
      </c>
      <c r="C7500">
        <f>VLOOKUP(B7485,[0]!all_data,26)</f>
        <v>0</v>
      </c>
    </row>
    <row r="7501" spans="1:3" x14ac:dyDescent="0.3">
      <c r="A7501" t="s">
        <v>109</v>
      </c>
      <c r="C7501">
        <f>VLOOKUP(B7485,[0]!all_data,27)</f>
        <v>0</v>
      </c>
    </row>
    <row r="7502" spans="1:3" x14ac:dyDescent="0.3">
      <c r="A7502" t="s">
        <v>11</v>
      </c>
      <c r="C7502">
        <f>VLOOKUP(B7485,[0]!all_data,28)</f>
        <v>0</v>
      </c>
    </row>
    <row r="7503" spans="1:3" x14ac:dyDescent="0.3">
      <c r="A7503" t="s">
        <v>54</v>
      </c>
      <c r="C7503">
        <f>VLOOKUP(B7485,[0]!all_data,29)</f>
        <v>0</v>
      </c>
    </row>
    <row r="7504" spans="1:3" x14ac:dyDescent="0.3">
      <c r="A7504" t="s">
        <v>55</v>
      </c>
      <c r="C7504">
        <f>VLOOKUP(B7485,[0]!all_data,30)</f>
        <v>0</v>
      </c>
    </row>
    <row r="7505" spans="1:3" x14ac:dyDescent="0.3">
      <c r="A7505" t="s">
        <v>67</v>
      </c>
      <c r="C7505">
        <f>VLOOKUP(B7485,[0]!all_data,33)</f>
        <v>0</v>
      </c>
    </row>
    <row r="7506" spans="1:3" x14ac:dyDescent="0.3">
      <c r="A7506" t="s">
        <v>16</v>
      </c>
      <c r="C7506">
        <f>VLOOKUP(B7485,[0]!all_data,37)</f>
        <v>0</v>
      </c>
    </row>
    <row r="7507" spans="1:3" x14ac:dyDescent="0.3">
      <c r="A7507" t="s">
        <v>17</v>
      </c>
      <c r="C7507">
        <f>VLOOKUP(B7485,[0]!all_data,38)</f>
        <v>0</v>
      </c>
    </row>
    <row r="7508" spans="1:3" x14ac:dyDescent="0.3">
      <c r="A7508" t="s">
        <v>18</v>
      </c>
      <c r="C7508">
        <f>VLOOKUP(B7485,[0]!all_data,39)</f>
        <v>0</v>
      </c>
    </row>
    <row r="7509" spans="1:3" x14ac:dyDescent="0.3">
      <c r="A7509" t="s">
        <v>21</v>
      </c>
      <c r="B7509">
        <f>B7485+1</f>
        <v>313</v>
      </c>
      <c r="C7509" t="str">
        <f>CONCATENATE(VLOOKUP(B7509,[0]!all_data,2),"_",VLOOKUP(B7509,[0]!all_data,3),"_",VLOOKUP(B7509,[0]!all_data,4))</f>
        <v>0_0_0</v>
      </c>
    </row>
    <row r="7510" spans="1:3" x14ac:dyDescent="0.3">
      <c r="A7510" t="s">
        <v>22</v>
      </c>
    </row>
    <row r="7511" spans="1:3" x14ac:dyDescent="0.3">
      <c r="A7511" t="s">
        <v>0</v>
      </c>
      <c r="C7511">
        <f>VLOOKUP(B7509,[0]!all_data,13)</f>
        <v>7</v>
      </c>
    </row>
    <row r="7512" spans="1:3" x14ac:dyDescent="0.3">
      <c r="A7512" t="s">
        <v>57</v>
      </c>
      <c r="C7512">
        <f>VLOOKUP(B7509,[0]!all_data,14)</f>
        <v>10</v>
      </c>
    </row>
    <row r="7513" spans="1:3" x14ac:dyDescent="0.3">
      <c r="A7513" t="s">
        <v>2</v>
      </c>
      <c r="C7513">
        <f>VLOOKUP(B7509,[0]!all_data,15)</f>
        <v>0</v>
      </c>
    </row>
    <row r="7514" spans="1:3" x14ac:dyDescent="0.3">
      <c r="A7514" t="s">
        <v>3</v>
      </c>
      <c r="C7514">
        <f>VLOOKUP(B7509,[0]!all_data,16)</f>
        <v>0</v>
      </c>
    </row>
    <row r="7515" spans="1:3" x14ac:dyDescent="0.3">
      <c r="A7515" t="s">
        <v>4</v>
      </c>
      <c r="C7515">
        <f>VLOOKUP(B7509,[0]!all_data,17)</f>
        <v>0</v>
      </c>
    </row>
    <row r="7516" spans="1:3" x14ac:dyDescent="0.3">
      <c r="A7516" t="s">
        <v>5</v>
      </c>
      <c r="C7516">
        <f>VLOOKUP(B7509,[0]!all_data,18)</f>
        <v>0</v>
      </c>
    </row>
    <row r="7517" spans="1:3" x14ac:dyDescent="0.3">
      <c r="A7517" t="s">
        <v>7</v>
      </c>
      <c r="C7517">
        <f>VLOOKUP(B7509,[0]!all_data,20)</f>
        <v>0</v>
      </c>
    </row>
    <row r="7518" spans="1:3" x14ac:dyDescent="0.3">
      <c r="A7518" t="s">
        <v>73</v>
      </c>
      <c r="C7518">
        <f>VLOOKUP(B7509,[0]!all_data,21)</f>
        <v>0</v>
      </c>
    </row>
    <row r="7519" spans="1:3" x14ac:dyDescent="0.3">
      <c r="A7519" t="s">
        <v>77</v>
      </c>
      <c r="C7519">
        <f>VLOOKUP(B7509,[0]!all_data,41)</f>
        <v>0</v>
      </c>
    </row>
    <row r="7520" spans="1:3" x14ac:dyDescent="0.3">
      <c r="A7520" t="s">
        <v>24</v>
      </c>
      <c r="C7520">
        <f>VLOOKUP(B7509,[0]!all_data,23)</f>
        <v>0</v>
      </c>
    </row>
    <row r="7521" spans="1:3" x14ac:dyDescent="0.3">
      <c r="A7521" t="s">
        <v>25</v>
      </c>
      <c r="C7521">
        <f>VLOOKUP(B7509,[0]!all_data,24)</f>
        <v>0</v>
      </c>
    </row>
    <row r="7522" spans="1:3" x14ac:dyDescent="0.3">
      <c r="A7522" t="s">
        <v>23</v>
      </c>
      <c r="C7522">
        <f>VLOOKUP(B7509,[0]!all_data,25)</f>
        <v>0</v>
      </c>
    </row>
    <row r="7523" spans="1:3" x14ac:dyDescent="0.3">
      <c r="A7523" t="s">
        <v>125</v>
      </c>
      <c r="C7523">
        <f>VLOOKUP(B7509,[0]!all_data,19)</f>
        <v>0</v>
      </c>
    </row>
    <row r="7524" spans="1:3" x14ac:dyDescent="0.3">
      <c r="A7524" t="s">
        <v>108</v>
      </c>
      <c r="C7524">
        <f>VLOOKUP(B7509,[0]!all_data,26)</f>
        <v>0</v>
      </c>
    </row>
    <row r="7525" spans="1:3" x14ac:dyDescent="0.3">
      <c r="A7525" t="s">
        <v>109</v>
      </c>
      <c r="C7525">
        <f>VLOOKUP(B7509,[0]!all_data,27)</f>
        <v>0</v>
      </c>
    </row>
    <row r="7526" spans="1:3" x14ac:dyDescent="0.3">
      <c r="A7526" t="s">
        <v>11</v>
      </c>
      <c r="C7526">
        <f>VLOOKUP(B7509,[0]!all_data,28)</f>
        <v>0</v>
      </c>
    </row>
    <row r="7527" spans="1:3" x14ac:dyDescent="0.3">
      <c r="A7527" t="s">
        <v>54</v>
      </c>
      <c r="C7527">
        <f>VLOOKUP(B7509,[0]!all_data,29)</f>
        <v>0</v>
      </c>
    </row>
    <row r="7528" spans="1:3" x14ac:dyDescent="0.3">
      <c r="A7528" t="s">
        <v>55</v>
      </c>
      <c r="C7528">
        <f>VLOOKUP(B7509,[0]!all_data,30)</f>
        <v>0</v>
      </c>
    </row>
    <row r="7529" spans="1:3" x14ac:dyDescent="0.3">
      <c r="A7529" t="s">
        <v>67</v>
      </c>
      <c r="C7529">
        <f>VLOOKUP(B7509,[0]!all_data,33)</f>
        <v>0</v>
      </c>
    </row>
    <row r="7530" spans="1:3" x14ac:dyDescent="0.3">
      <c r="A7530" t="s">
        <v>16</v>
      </c>
      <c r="C7530">
        <f>VLOOKUP(B7509,[0]!all_data,37)</f>
        <v>0</v>
      </c>
    </row>
    <row r="7531" spans="1:3" x14ac:dyDescent="0.3">
      <c r="A7531" t="s">
        <v>17</v>
      </c>
      <c r="C7531">
        <f>VLOOKUP(B7509,[0]!all_data,38)</f>
        <v>0</v>
      </c>
    </row>
    <row r="7532" spans="1:3" x14ac:dyDescent="0.3">
      <c r="A7532" t="s">
        <v>18</v>
      </c>
      <c r="C7532">
        <f>VLOOKUP(B7509,[0]!all_data,39)</f>
        <v>0</v>
      </c>
    </row>
    <row r="7533" spans="1:3" x14ac:dyDescent="0.3">
      <c r="A7533" t="s">
        <v>21</v>
      </c>
      <c r="B7533">
        <f>B7509+1</f>
        <v>314</v>
      </c>
      <c r="C7533" t="str">
        <f>CONCATENATE(VLOOKUP(B7533,[0]!all_data,2),"_",VLOOKUP(B7533,[0]!all_data,3),"_",VLOOKUP(B7533,[0]!all_data,4))</f>
        <v>0_0_0</v>
      </c>
    </row>
    <row r="7534" spans="1:3" x14ac:dyDescent="0.3">
      <c r="A7534" t="s">
        <v>22</v>
      </c>
    </row>
    <row r="7535" spans="1:3" x14ac:dyDescent="0.3">
      <c r="A7535" t="s">
        <v>0</v>
      </c>
      <c r="C7535">
        <f>VLOOKUP(B7533,[0]!all_data,13)</f>
        <v>7</v>
      </c>
    </row>
    <row r="7536" spans="1:3" x14ac:dyDescent="0.3">
      <c r="A7536" t="s">
        <v>57</v>
      </c>
      <c r="C7536">
        <f>VLOOKUP(B7533,[0]!all_data,14)</f>
        <v>10</v>
      </c>
    </row>
    <row r="7537" spans="1:3" x14ac:dyDescent="0.3">
      <c r="A7537" t="s">
        <v>2</v>
      </c>
      <c r="C7537">
        <f>VLOOKUP(B7533,[0]!all_data,15)</f>
        <v>0</v>
      </c>
    </row>
    <row r="7538" spans="1:3" x14ac:dyDescent="0.3">
      <c r="A7538" t="s">
        <v>3</v>
      </c>
      <c r="C7538">
        <f>VLOOKUP(B7533,[0]!all_data,16)</f>
        <v>0</v>
      </c>
    </row>
    <row r="7539" spans="1:3" x14ac:dyDescent="0.3">
      <c r="A7539" t="s">
        <v>4</v>
      </c>
      <c r="C7539">
        <f>VLOOKUP(B7533,[0]!all_data,17)</f>
        <v>0</v>
      </c>
    </row>
    <row r="7540" spans="1:3" x14ac:dyDescent="0.3">
      <c r="A7540" t="s">
        <v>5</v>
      </c>
      <c r="C7540">
        <f>VLOOKUP(B7533,[0]!all_data,18)</f>
        <v>0</v>
      </c>
    </row>
    <row r="7541" spans="1:3" x14ac:dyDescent="0.3">
      <c r="A7541" t="s">
        <v>7</v>
      </c>
      <c r="C7541">
        <f>VLOOKUP(B7533,[0]!all_data,20)</f>
        <v>0</v>
      </c>
    </row>
    <row r="7542" spans="1:3" x14ac:dyDescent="0.3">
      <c r="A7542" t="s">
        <v>73</v>
      </c>
      <c r="C7542">
        <f>VLOOKUP(B7533,[0]!all_data,21)</f>
        <v>0</v>
      </c>
    </row>
    <row r="7543" spans="1:3" x14ac:dyDescent="0.3">
      <c r="A7543" t="s">
        <v>77</v>
      </c>
      <c r="C7543">
        <f>VLOOKUP(B7533,[0]!all_data,41)</f>
        <v>0</v>
      </c>
    </row>
    <row r="7544" spans="1:3" x14ac:dyDescent="0.3">
      <c r="A7544" t="s">
        <v>24</v>
      </c>
      <c r="C7544">
        <f>VLOOKUP(B7533,[0]!all_data,23)</f>
        <v>0</v>
      </c>
    </row>
    <row r="7545" spans="1:3" x14ac:dyDescent="0.3">
      <c r="A7545" t="s">
        <v>25</v>
      </c>
      <c r="C7545">
        <f>VLOOKUP(B7533,[0]!all_data,24)</f>
        <v>0</v>
      </c>
    </row>
    <row r="7546" spans="1:3" x14ac:dyDescent="0.3">
      <c r="A7546" t="s">
        <v>23</v>
      </c>
      <c r="C7546">
        <f>VLOOKUP(B7533,[0]!all_data,25)</f>
        <v>0</v>
      </c>
    </row>
    <row r="7547" spans="1:3" x14ac:dyDescent="0.3">
      <c r="A7547" t="s">
        <v>125</v>
      </c>
      <c r="C7547">
        <f>VLOOKUP(B7533,[0]!all_data,19)</f>
        <v>0</v>
      </c>
    </row>
    <row r="7548" spans="1:3" x14ac:dyDescent="0.3">
      <c r="A7548" t="s">
        <v>108</v>
      </c>
      <c r="C7548">
        <f>VLOOKUP(B7533,[0]!all_data,26)</f>
        <v>0</v>
      </c>
    </row>
    <row r="7549" spans="1:3" x14ac:dyDescent="0.3">
      <c r="A7549" t="s">
        <v>109</v>
      </c>
      <c r="C7549">
        <f>VLOOKUP(B7533,[0]!all_data,27)</f>
        <v>0</v>
      </c>
    </row>
    <row r="7550" spans="1:3" x14ac:dyDescent="0.3">
      <c r="A7550" t="s">
        <v>11</v>
      </c>
      <c r="C7550">
        <f>VLOOKUP(B7533,[0]!all_data,28)</f>
        <v>0</v>
      </c>
    </row>
    <row r="7551" spans="1:3" x14ac:dyDescent="0.3">
      <c r="A7551" t="s">
        <v>54</v>
      </c>
      <c r="C7551">
        <f>VLOOKUP(B7533,[0]!all_data,29)</f>
        <v>0</v>
      </c>
    </row>
    <row r="7552" spans="1:3" x14ac:dyDescent="0.3">
      <c r="A7552" t="s">
        <v>55</v>
      </c>
      <c r="C7552">
        <f>VLOOKUP(B7533,[0]!all_data,30)</f>
        <v>0</v>
      </c>
    </row>
    <row r="7553" spans="1:3" x14ac:dyDescent="0.3">
      <c r="A7553" t="s">
        <v>67</v>
      </c>
      <c r="C7553">
        <f>VLOOKUP(B7533,[0]!all_data,33)</f>
        <v>0</v>
      </c>
    </row>
    <row r="7554" spans="1:3" x14ac:dyDescent="0.3">
      <c r="A7554" t="s">
        <v>16</v>
      </c>
      <c r="C7554">
        <f>VLOOKUP(B7533,[0]!all_data,37)</f>
        <v>0</v>
      </c>
    </row>
    <row r="7555" spans="1:3" x14ac:dyDescent="0.3">
      <c r="A7555" t="s">
        <v>17</v>
      </c>
      <c r="C7555">
        <f>VLOOKUP(B7533,[0]!all_data,38)</f>
        <v>0</v>
      </c>
    </row>
    <row r="7556" spans="1:3" x14ac:dyDescent="0.3">
      <c r="A7556" t="s">
        <v>18</v>
      </c>
      <c r="C7556">
        <f>VLOOKUP(B7533,[0]!all_data,39)</f>
        <v>0</v>
      </c>
    </row>
    <row r="7557" spans="1:3" x14ac:dyDescent="0.3">
      <c r="A7557" t="s">
        <v>21</v>
      </c>
      <c r="B7557">
        <f>B7533+1</f>
        <v>315</v>
      </c>
      <c r="C7557" t="str">
        <f>CONCATENATE(VLOOKUP(B7557,[0]!all_data,2),"_",VLOOKUP(B7557,[0]!all_data,3),"_",VLOOKUP(B7557,[0]!all_data,4))</f>
        <v>0_0_0</v>
      </c>
    </row>
    <row r="7558" spans="1:3" x14ac:dyDescent="0.3">
      <c r="A7558" t="s">
        <v>22</v>
      </c>
    </row>
    <row r="7559" spans="1:3" x14ac:dyDescent="0.3">
      <c r="A7559" t="s">
        <v>0</v>
      </c>
      <c r="C7559">
        <f>VLOOKUP(B7557,[0]!all_data,13)</f>
        <v>7</v>
      </c>
    </row>
    <row r="7560" spans="1:3" x14ac:dyDescent="0.3">
      <c r="A7560" t="s">
        <v>57</v>
      </c>
      <c r="C7560">
        <f>VLOOKUP(B7557,[0]!all_data,14)</f>
        <v>10</v>
      </c>
    </row>
    <row r="7561" spans="1:3" x14ac:dyDescent="0.3">
      <c r="A7561" t="s">
        <v>2</v>
      </c>
      <c r="C7561">
        <f>VLOOKUP(B7557,[0]!all_data,15)</f>
        <v>0</v>
      </c>
    </row>
    <row r="7562" spans="1:3" x14ac:dyDescent="0.3">
      <c r="A7562" t="s">
        <v>3</v>
      </c>
      <c r="C7562">
        <f>VLOOKUP(B7557,[0]!all_data,16)</f>
        <v>0</v>
      </c>
    </row>
    <row r="7563" spans="1:3" x14ac:dyDescent="0.3">
      <c r="A7563" t="s">
        <v>4</v>
      </c>
      <c r="C7563">
        <f>VLOOKUP(B7557,[0]!all_data,17)</f>
        <v>0</v>
      </c>
    </row>
    <row r="7564" spans="1:3" x14ac:dyDescent="0.3">
      <c r="A7564" t="s">
        <v>5</v>
      </c>
      <c r="C7564">
        <f>VLOOKUP(B7557,[0]!all_data,18)</f>
        <v>0</v>
      </c>
    </row>
    <row r="7565" spans="1:3" x14ac:dyDescent="0.3">
      <c r="A7565" t="s">
        <v>7</v>
      </c>
      <c r="C7565">
        <f>VLOOKUP(B7557,[0]!all_data,20)</f>
        <v>0</v>
      </c>
    </row>
    <row r="7566" spans="1:3" x14ac:dyDescent="0.3">
      <c r="A7566" t="s">
        <v>73</v>
      </c>
      <c r="C7566">
        <f>VLOOKUP(B7557,[0]!all_data,21)</f>
        <v>0</v>
      </c>
    </row>
    <row r="7567" spans="1:3" x14ac:dyDescent="0.3">
      <c r="A7567" t="s">
        <v>77</v>
      </c>
      <c r="C7567">
        <f>VLOOKUP(B7557,[0]!all_data,41)</f>
        <v>0</v>
      </c>
    </row>
    <row r="7568" spans="1:3" x14ac:dyDescent="0.3">
      <c r="A7568" t="s">
        <v>24</v>
      </c>
      <c r="C7568">
        <f>VLOOKUP(B7557,[0]!all_data,23)</f>
        <v>0</v>
      </c>
    </row>
    <row r="7569" spans="1:3" x14ac:dyDescent="0.3">
      <c r="A7569" t="s">
        <v>25</v>
      </c>
      <c r="C7569">
        <f>VLOOKUP(B7557,[0]!all_data,24)</f>
        <v>0</v>
      </c>
    </row>
    <row r="7570" spans="1:3" x14ac:dyDescent="0.3">
      <c r="A7570" t="s">
        <v>23</v>
      </c>
      <c r="C7570">
        <f>VLOOKUP(B7557,[0]!all_data,25)</f>
        <v>0</v>
      </c>
    </row>
    <row r="7571" spans="1:3" x14ac:dyDescent="0.3">
      <c r="A7571" t="s">
        <v>125</v>
      </c>
      <c r="C7571">
        <f>VLOOKUP(B7557,[0]!all_data,19)</f>
        <v>0</v>
      </c>
    </row>
    <row r="7572" spans="1:3" x14ac:dyDescent="0.3">
      <c r="A7572" t="s">
        <v>108</v>
      </c>
      <c r="C7572">
        <f>VLOOKUP(B7557,[0]!all_data,26)</f>
        <v>0</v>
      </c>
    </row>
    <row r="7573" spans="1:3" x14ac:dyDescent="0.3">
      <c r="A7573" t="s">
        <v>109</v>
      </c>
      <c r="C7573">
        <f>VLOOKUP(B7557,[0]!all_data,27)</f>
        <v>0</v>
      </c>
    </row>
    <row r="7574" spans="1:3" x14ac:dyDescent="0.3">
      <c r="A7574" t="s">
        <v>11</v>
      </c>
      <c r="C7574">
        <f>VLOOKUP(B7557,[0]!all_data,28)</f>
        <v>0</v>
      </c>
    </row>
    <row r="7575" spans="1:3" x14ac:dyDescent="0.3">
      <c r="A7575" t="s">
        <v>54</v>
      </c>
      <c r="C7575">
        <f>VLOOKUP(B7557,[0]!all_data,29)</f>
        <v>0</v>
      </c>
    </row>
    <row r="7576" spans="1:3" x14ac:dyDescent="0.3">
      <c r="A7576" t="s">
        <v>55</v>
      </c>
      <c r="C7576">
        <f>VLOOKUP(B7557,[0]!all_data,30)</f>
        <v>0</v>
      </c>
    </row>
    <row r="7577" spans="1:3" x14ac:dyDescent="0.3">
      <c r="A7577" t="s">
        <v>67</v>
      </c>
      <c r="C7577">
        <f>VLOOKUP(B7557,[0]!all_data,33)</f>
        <v>0</v>
      </c>
    </row>
    <row r="7578" spans="1:3" x14ac:dyDescent="0.3">
      <c r="A7578" t="s">
        <v>16</v>
      </c>
      <c r="C7578">
        <f>VLOOKUP(B7557,[0]!all_data,37)</f>
        <v>0</v>
      </c>
    </row>
    <row r="7579" spans="1:3" x14ac:dyDescent="0.3">
      <c r="A7579" t="s">
        <v>17</v>
      </c>
      <c r="C7579">
        <f>VLOOKUP(B7557,[0]!all_data,38)</f>
        <v>0</v>
      </c>
    </row>
    <row r="7580" spans="1:3" x14ac:dyDescent="0.3">
      <c r="A7580" t="s">
        <v>18</v>
      </c>
      <c r="C7580">
        <f>VLOOKUP(B7557,[0]!all_data,39)</f>
        <v>0</v>
      </c>
    </row>
    <row r="7581" spans="1:3" x14ac:dyDescent="0.3">
      <c r="A7581" t="s">
        <v>21</v>
      </c>
      <c r="B7581">
        <f>B7557+1</f>
        <v>316</v>
      </c>
      <c r="C7581" t="str">
        <f>CONCATENATE(VLOOKUP(B7581,[0]!all_data,2),"_",VLOOKUP(B7581,[0]!all_data,3),"_",VLOOKUP(B7581,[0]!all_data,4))</f>
        <v>0_0_0</v>
      </c>
    </row>
    <row r="7582" spans="1:3" x14ac:dyDescent="0.3">
      <c r="A7582" t="s">
        <v>22</v>
      </c>
    </row>
    <row r="7583" spans="1:3" x14ac:dyDescent="0.3">
      <c r="A7583" t="s">
        <v>0</v>
      </c>
      <c r="C7583">
        <f>VLOOKUP(B7581,[0]!all_data,13)</f>
        <v>7</v>
      </c>
    </row>
    <row r="7584" spans="1:3" x14ac:dyDescent="0.3">
      <c r="A7584" t="s">
        <v>57</v>
      </c>
      <c r="C7584">
        <f>VLOOKUP(B7581,[0]!all_data,14)</f>
        <v>10</v>
      </c>
    </row>
    <row r="7585" spans="1:3" x14ac:dyDescent="0.3">
      <c r="A7585" t="s">
        <v>2</v>
      </c>
      <c r="C7585">
        <f>VLOOKUP(B7581,[0]!all_data,15)</f>
        <v>0</v>
      </c>
    </row>
    <row r="7586" spans="1:3" x14ac:dyDescent="0.3">
      <c r="A7586" t="s">
        <v>3</v>
      </c>
      <c r="C7586">
        <f>VLOOKUP(B7581,[0]!all_data,16)</f>
        <v>0</v>
      </c>
    </row>
    <row r="7587" spans="1:3" x14ac:dyDescent="0.3">
      <c r="A7587" t="s">
        <v>4</v>
      </c>
      <c r="C7587">
        <f>VLOOKUP(B7581,[0]!all_data,17)</f>
        <v>0</v>
      </c>
    </row>
    <row r="7588" spans="1:3" x14ac:dyDescent="0.3">
      <c r="A7588" t="s">
        <v>5</v>
      </c>
      <c r="C7588">
        <f>VLOOKUP(B7581,[0]!all_data,18)</f>
        <v>0</v>
      </c>
    </row>
    <row r="7589" spans="1:3" x14ac:dyDescent="0.3">
      <c r="A7589" t="s">
        <v>7</v>
      </c>
      <c r="C7589">
        <f>VLOOKUP(B7581,[0]!all_data,20)</f>
        <v>0</v>
      </c>
    </row>
    <row r="7590" spans="1:3" x14ac:dyDescent="0.3">
      <c r="A7590" t="s">
        <v>73</v>
      </c>
      <c r="C7590">
        <f>VLOOKUP(B7581,[0]!all_data,21)</f>
        <v>0</v>
      </c>
    </row>
    <row r="7591" spans="1:3" x14ac:dyDescent="0.3">
      <c r="A7591" t="s">
        <v>77</v>
      </c>
      <c r="C7591">
        <f>VLOOKUP(B7581,[0]!all_data,41)</f>
        <v>0</v>
      </c>
    </row>
    <row r="7592" spans="1:3" x14ac:dyDescent="0.3">
      <c r="A7592" t="s">
        <v>24</v>
      </c>
      <c r="C7592">
        <f>VLOOKUP(B7581,[0]!all_data,23)</f>
        <v>0</v>
      </c>
    </row>
    <row r="7593" spans="1:3" x14ac:dyDescent="0.3">
      <c r="A7593" t="s">
        <v>25</v>
      </c>
      <c r="C7593">
        <f>VLOOKUP(B7581,[0]!all_data,24)</f>
        <v>0</v>
      </c>
    </row>
    <row r="7594" spans="1:3" x14ac:dyDescent="0.3">
      <c r="A7594" t="s">
        <v>23</v>
      </c>
      <c r="C7594">
        <f>VLOOKUP(B7581,[0]!all_data,25)</f>
        <v>0</v>
      </c>
    </row>
    <row r="7595" spans="1:3" x14ac:dyDescent="0.3">
      <c r="A7595" t="s">
        <v>125</v>
      </c>
      <c r="C7595">
        <f>VLOOKUP(B7581,[0]!all_data,19)</f>
        <v>0</v>
      </c>
    </row>
    <row r="7596" spans="1:3" x14ac:dyDescent="0.3">
      <c r="A7596" t="s">
        <v>108</v>
      </c>
      <c r="C7596">
        <f>VLOOKUP(B7581,[0]!all_data,26)</f>
        <v>0</v>
      </c>
    </row>
    <row r="7597" spans="1:3" x14ac:dyDescent="0.3">
      <c r="A7597" t="s">
        <v>109</v>
      </c>
      <c r="C7597">
        <f>VLOOKUP(B7581,[0]!all_data,27)</f>
        <v>0</v>
      </c>
    </row>
    <row r="7598" spans="1:3" x14ac:dyDescent="0.3">
      <c r="A7598" t="s">
        <v>11</v>
      </c>
      <c r="C7598">
        <f>VLOOKUP(B7581,[0]!all_data,28)</f>
        <v>0</v>
      </c>
    </row>
    <row r="7599" spans="1:3" x14ac:dyDescent="0.3">
      <c r="A7599" t="s">
        <v>54</v>
      </c>
      <c r="C7599">
        <f>VLOOKUP(B7581,[0]!all_data,29)</f>
        <v>0</v>
      </c>
    </row>
    <row r="7600" spans="1:3" x14ac:dyDescent="0.3">
      <c r="A7600" t="s">
        <v>55</v>
      </c>
      <c r="C7600">
        <f>VLOOKUP(B7581,[0]!all_data,30)</f>
        <v>0</v>
      </c>
    </row>
    <row r="7601" spans="1:3" x14ac:dyDescent="0.3">
      <c r="A7601" t="s">
        <v>67</v>
      </c>
      <c r="C7601">
        <f>VLOOKUP(B7581,[0]!all_data,33)</f>
        <v>0</v>
      </c>
    </row>
    <row r="7602" spans="1:3" x14ac:dyDescent="0.3">
      <c r="A7602" t="s">
        <v>16</v>
      </c>
      <c r="C7602">
        <f>VLOOKUP(B7581,[0]!all_data,37)</f>
        <v>0</v>
      </c>
    </row>
    <row r="7603" spans="1:3" x14ac:dyDescent="0.3">
      <c r="A7603" t="s">
        <v>17</v>
      </c>
      <c r="C7603">
        <f>VLOOKUP(B7581,[0]!all_data,38)</f>
        <v>0</v>
      </c>
    </row>
    <row r="7604" spans="1:3" x14ac:dyDescent="0.3">
      <c r="A7604" t="s">
        <v>18</v>
      </c>
      <c r="C7604">
        <f>VLOOKUP(B7581,[0]!all_data,39)</f>
        <v>0</v>
      </c>
    </row>
    <row r="7605" spans="1:3" x14ac:dyDescent="0.3">
      <c r="A7605" t="s">
        <v>21</v>
      </c>
      <c r="B7605">
        <f>B7581+1</f>
        <v>317</v>
      </c>
      <c r="C7605" t="str">
        <f>CONCATENATE(VLOOKUP(B7605,[0]!all_data,2),"_",VLOOKUP(B7605,[0]!all_data,3),"_",VLOOKUP(B7605,[0]!all_data,4))</f>
        <v>0_0_0</v>
      </c>
    </row>
    <row r="7606" spans="1:3" x14ac:dyDescent="0.3">
      <c r="A7606" t="s">
        <v>22</v>
      </c>
    </row>
    <row r="7607" spans="1:3" x14ac:dyDescent="0.3">
      <c r="A7607" t="s">
        <v>0</v>
      </c>
      <c r="C7607">
        <f>VLOOKUP(B7605,[0]!all_data,13)</f>
        <v>7</v>
      </c>
    </row>
    <row r="7608" spans="1:3" x14ac:dyDescent="0.3">
      <c r="A7608" t="s">
        <v>57</v>
      </c>
      <c r="C7608">
        <f>VLOOKUP(B7605,[0]!all_data,14)</f>
        <v>10</v>
      </c>
    </row>
    <row r="7609" spans="1:3" x14ac:dyDescent="0.3">
      <c r="A7609" t="s">
        <v>2</v>
      </c>
      <c r="C7609">
        <f>VLOOKUP(B7605,[0]!all_data,15)</f>
        <v>0</v>
      </c>
    </row>
    <row r="7610" spans="1:3" x14ac:dyDescent="0.3">
      <c r="A7610" t="s">
        <v>3</v>
      </c>
      <c r="C7610">
        <f>VLOOKUP(B7605,[0]!all_data,16)</f>
        <v>0</v>
      </c>
    </row>
    <row r="7611" spans="1:3" x14ac:dyDescent="0.3">
      <c r="A7611" t="s">
        <v>4</v>
      </c>
      <c r="C7611">
        <f>VLOOKUP(B7605,[0]!all_data,17)</f>
        <v>0</v>
      </c>
    </row>
    <row r="7612" spans="1:3" x14ac:dyDescent="0.3">
      <c r="A7612" t="s">
        <v>5</v>
      </c>
      <c r="C7612">
        <f>VLOOKUP(B7605,[0]!all_data,18)</f>
        <v>0</v>
      </c>
    </row>
    <row r="7613" spans="1:3" x14ac:dyDescent="0.3">
      <c r="A7613" t="s">
        <v>7</v>
      </c>
      <c r="C7613">
        <f>VLOOKUP(B7605,[0]!all_data,20)</f>
        <v>0</v>
      </c>
    </row>
    <row r="7614" spans="1:3" x14ac:dyDescent="0.3">
      <c r="A7614" t="s">
        <v>73</v>
      </c>
      <c r="C7614">
        <f>VLOOKUP(B7605,[0]!all_data,21)</f>
        <v>0</v>
      </c>
    </row>
    <row r="7615" spans="1:3" x14ac:dyDescent="0.3">
      <c r="A7615" t="s">
        <v>77</v>
      </c>
      <c r="C7615">
        <f>VLOOKUP(B7605,[0]!all_data,41)</f>
        <v>0</v>
      </c>
    </row>
    <row r="7616" spans="1:3" x14ac:dyDescent="0.3">
      <c r="A7616" t="s">
        <v>24</v>
      </c>
      <c r="C7616">
        <f>VLOOKUP(B7605,[0]!all_data,23)</f>
        <v>0</v>
      </c>
    </row>
    <row r="7617" spans="1:3" x14ac:dyDescent="0.3">
      <c r="A7617" t="s">
        <v>25</v>
      </c>
      <c r="C7617">
        <f>VLOOKUP(B7605,[0]!all_data,24)</f>
        <v>0</v>
      </c>
    </row>
    <row r="7618" spans="1:3" x14ac:dyDescent="0.3">
      <c r="A7618" t="s">
        <v>23</v>
      </c>
      <c r="C7618">
        <f>VLOOKUP(B7605,[0]!all_data,25)</f>
        <v>0</v>
      </c>
    </row>
    <row r="7619" spans="1:3" x14ac:dyDescent="0.3">
      <c r="A7619" t="s">
        <v>125</v>
      </c>
      <c r="C7619">
        <f>VLOOKUP(B7605,[0]!all_data,19)</f>
        <v>0</v>
      </c>
    </row>
    <row r="7620" spans="1:3" x14ac:dyDescent="0.3">
      <c r="A7620" t="s">
        <v>108</v>
      </c>
      <c r="C7620">
        <f>VLOOKUP(B7605,[0]!all_data,26)</f>
        <v>0</v>
      </c>
    </row>
    <row r="7621" spans="1:3" x14ac:dyDescent="0.3">
      <c r="A7621" t="s">
        <v>109</v>
      </c>
      <c r="C7621">
        <f>VLOOKUP(B7605,[0]!all_data,27)</f>
        <v>0</v>
      </c>
    </row>
    <row r="7622" spans="1:3" x14ac:dyDescent="0.3">
      <c r="A7622" t="s">
        <v>11</v>
      </c>
      <c r="C7622">
        <f>VLOOKUP(B7605,[0]!all_data,28)</f>
        <v>0</v>
      </c>
    </row>
    <row r="7623" spans="1:3" x14ac:dyDescent="0.3">
      <c r="A7623" t="s">
        <v>54</v>
      </c>
      <c r="C7623">
        <f>VLOOKUP(B7605,[0]!all_data,29)</f>
        <v>0</v>
      </c>
    </row>
    <row r="7624" spans="1:3" x14ac:dyDescent="0.3">
      <c r="A7624" t="s">
        <v>55</v>
      </c>
      <c r="C7624">
        <f>VLOOKUP(B7605,[0]!all_data,30)</f>
        <v>0</v>
      </c>
    </row>
    <row r="7625" spans="1:3" x14ac:dyDescent="0.3">
      <c r="A7625" t="s">
        <v>67</v>
      </c>
      <c r="C7625">
        <f>VLOOKUP(B7605,[0]!all_data,33)</f>
        <v>0</v>
      </c>
    </row>
    <row r="7626" spans="1:3" x14ac:dyDescent="0.3">
      <c r="A7626" t="s">
        <v>16</v>
      </c>
      <c r="C7626">
        <f>VLOOKUP(B7605,[0]!all_data,37)</f>
        <v>0</v>
      </c>
    </row>
    <row r="7627" spans="1:3" x14ac:dyDescent="0.3">
      <c r="A7627" t="s">
        <v>17</v>
      </c>
      <c r="C7627">
        <f>VLOOKUP(B7605,[0]!all_data,38)</f>
        <v>0</v>
      </c>
    </row>
    <row r="7628" spans="1:3" x14ac:dyDescent="0.3">
      <c r="A7628" t="s">
        <v>18</v>
      </c>
      <c r="C7628">
        <f>VLOOKUP(B7605,[0]!all_data,39)</f>
        <v>0</v>
      </c>
    </row>
    <row r="7629" spans="1:3" x14ac:dyDescent="0.3">
      <c r="A7629" t="s">
        <v>21</v>
      </c>
      <c r="B7629">
        <f>B7605+1</f>
        <v>318</v>
      </c>
      <c r="C7629" t="str">
        <f>CONCATENATE(VLOOKUP(B7629,[0]!all_data,2),"_",VLOOKUP(B7629,[0]!all_data,3),"_",VLOOKUP(B7629,[0]!all_data,4))</f>
        <v>0_0_0</v>
      </c>
    </row>
    <row r="7630" spans="1:3" x14ac:dyDescent="0.3">
      <c r="A7630" t="s">
        <v>22</v>
      </c>
    </row>
    <row r="7631" spans="1:3" x14ac:dyDescent="0.3">
      <c r="A7631" t="s">
        <v>0</v>
      </c>
      <c r="C7631">
        <f>VLOOKUP(B7629,[0]!all_data,13)</f>
        <v>7</v>
      </c>
    </row>
    <row r="7632" spans="1:3" x14ac:dyDescent="0.3">
      <c r="A7632" t="s">
        <v>57</v>
      </c>
      <c r="C7632">
        <f>VLOOKUP(B7629,[0]!all_data,14)</f>
        <v>10</v>
      </c>
    </row>
    <row r="7633" spans="1:3" x14ac:dyDescent="0.3">
      <c r="A7633" t="s">
        <v>2</v>
      </c>
      <c r="C7633">
        <f>VLOOKUP(B7629,[0]!all_data,15)</f>
        <v>0</v>
      </c>
    </row>
    <row r="7634" spans="1:3" x14ac:dyDescent="0.3">
      <c r="A7634" t="s">
        <v>3</v>
      </c>
      <c r="C7634">
        <f>VLOOKUP(B7629,[0]!all_data,16)</f>
        <v>0</v>
      </c>
    </row>
    <row r="7635" spans="1:3" x14ac:dyDescent="0.3">
      <c r="A7635" t="s">
        <v>4</v>
      </c>
      <c r="C7635">
        <f>VLOOKUP(B7629,[0]!all_data,17)</f>
        <v>0</v>
      </c>
    </row>
    <row r="7636" spans="1:3" x14ac:dyDescent="0.3">
      <c r="A7636" t="s">
        <v>5</v>
      </c>
      <c r="C7636">
        <f>VLOOKUP(B7629,[0]!all_data,18)</f>
        <v>0</v>
      </c>
    </row>
    <row r="7637" spans="1:3" x14ac:dyDescent="0.3">
      <c r="A7637" t="s">
        <v>7</v>
      </c>
      <c r="C7637">
        <f>VLOOKUP(B7629,[0]!all_data,20)</f>
        <v>0</v>
      </c>
    </row>
    <row r="7638" spans="1:3" x14ac:dyDescent="0.3">
      <c r="A7638" t="s">
        <v>73</v>
      </c>
      <c r="C7638">
        <f>VLOOKUP(B7629,[0]!all_data,21)</f>
        <v>0</v>
      </c>
    </row>
    <row r="7639" spans="1:3" x14ac:dyDescent="0.3">
      <c r="A7639" t="s">
        <v>77</v>
      </c>
      <c r="C7639">
        <f>VLOOKUP(B7629,[0]!all_data,41)</f>
        <v>0</v>
      </c>
    </row>
    <row r="7640" spans="1:3" x14ac:dyDescent="0.3">
      <c r="A7640" t="s">
        <v>24</v>
      </c>
      <c r="C7640">
        <f>VLOOKUP(B7629,[0]!all_data,23)</f>
        <v>0</v>
      </c>
    </row>
    <row r="7641" spans="1:3" x14ac:dyDescent="0.3">
      <c r="A7641" t="s">
        <v>25</v>
      </c>
      <c r="C7641">
        <f>VLOOKUP(B7629,[0]!all_data,24)</f>
        <v>0</v>
      </c>
    </row>
    <row r="7642" spans="1:3" x14ac:dyDescent="0.3">
      <c r="A7642" t="s">
        <v>23</v>
      </c>
      <c r="C7642">
        <f>VLOOKUP(B7629,[0]!all_data,25)</f>
        <v>0</v>
      </c>
    </row>
    <row r="7643" spans="1:3" x14ac:dyDescent="0.3">
      <c r="A7643" t="s">
        <v>125</v>
      </c>
      <c r="C7643">
        <f>VLOOKUP(B7629,[0]!all_data,19)</f>
        <v>0</v>
      </c>
    </row>
    <row r="7644" spans="1:3" x14ac:dyDescent="0.3">
      <c r="A7644" t="s">
        <v>108</v>
      </c>
      <c r="C7644">
        <f>VLOOKUP(B7629,[0]!all_data,26)</f>
        <v>0</v>
      </c>
    </row>
    <row r="7645" spans="1:3" x14ac:dyDescent="0.3">
      <c r="A7645" t="s">
        <v>109</v>
      </c>
      <c r="C7645">
        <f>VLOOKUP(B7629,[0]!all_data,27)</f>
        <v>0</v>
      </c>
    </row>
    <row r="7646" spans="1:3" x14ac:dyDescent="0.3">
      <c r="A7646" t="s">
        <v>11</v>
      </c>
      <c r="C7646">
        <f>VLOOKUP(B7629,[0]!all_data,28)</f>
        <v>0</v>
      </c>
    </row>
    <row r="7647" spans="1:3" x14ac:dyDescent="0.3">
      <c r="A7647" t="s">
        <v>54</v>
      </c>
      <c r="C7647">
        <f>VLOOKUP(B7629,[0]!all_data,29)</f>
        <v>0</v>
      </c>
    </row>
    <row r="7648" spans="1:3" x14ac:dyDescent="0.3">
      <c r="A7648" t="s">
        <v>55</v>
      </c>
      <c r="C7648">
        <f>VLOOKUP(B7629,[0]!all_data,30)</f>
        <v>0</v>
      </c>
    </row>
    <row r="7649" spans="1:3" x14ac:dyDescent="0.3">
      <c r="A7649" t="s">
        <v>67</v>
      </c>
      <c r="C7649">
        <f>VLOOKUP(B7629,[0]!all_data,33)</f>
        <v>0</v>
      </c>
    </row>
    <row r="7650" spans="1:3" x14ac:dyDescent="0.3">
      <c r="A7650" t="s">
        <v>16</v>
      </c>
      <c r="C7650">
        <f>VLOOKUP(B7629,[0]!all_data,37)</f>
        <v>0</v>
      </c>
    </row>
    <row r="7651" spans="1:3" x14ac:dyDescent="0.3">
      <c r="A7651" t="s">
        <v>17</v>
      </c>
      <c r="C7651">
        <f>VLOOKUP(B7629,[0]!all_data,38)</f>
        <v>0</v>
      </c>
    </row>
    <row r="7652" spans="1:3" x14ac:dyDescent="0.3">
      <c r="A7652" t="s">
        <v>18</v>
      </c>
      <c r="C7652">
        <f>VLOOKUP(B7629,[0]!all_data,39)</f>
        <v>0</v>
      </c>
    </row>
    <row r="7653" spans="1:3" x14ac:dyDescent="0.3">
      <c r="A7653" t="s">
        <v>21</v>
      </c>
      <c r="B7653">
        <f>B7629+1</f>
        <v>319</v>
      </c>
      <c r="C7653" t="str">
        <f>CONCATENATE(VLOOKUP(B7653,[0]!all_data,2),"_",VLOOKUP(B7653,[0]!all_data,3),"_",VLOOKUP(B7653,[0]!all_data,4))</f>
        <v>0_0_0</v>
      </c>
    </row>
    <row r="7654" spans="1:3" x14ac:dyDescent="0.3">
      <c r="A7654" t="s">
        <v>22</v>
      </c>
    </row>
    <row r="7655" spans="1:3" x14ac:dyDescent="0.3">
      <c r="A7655" t="s">
        <v>0</v>
      </c>
      <c r="C7655">
        <f>VLOOKUP(B7653,[0]!all_data,13)</f>
        <v>7</v>
      </c>
    </row>
    <row r="7656" spans="1:3" x14ac:dyDescent="0.3">
      <c r="A7656" t="s">
        <v>57</v>
      </c>
      <c r="C7656">
        <f>VLOOKUP(B7653,[0]!all_data,14)</f>
        <v>10</v>
      </c>
    </row>
    <row r="7657" spans="1:3" x14ac:dyDescent="0.3">
      <c r="A7657" t="s">
        <v>2</v>
      </c>
      <c r="C7657">
        <f>VLOOKUP(B7653,[0]!all_data,15)</f>
        <v>0</v>
      </c>
    </row>
    <row r="7658" spans="1:3" x14ac:dyDescent="0.3">
      <c r="A7658" t="s">
        <v>3</v>
      </c>
      <c r="C7658">
        <f>VLOOKUP(B7653,[0]!all_data,16)</f>
        <v>0</v>
      </c>
    </row>
    <row r="7659" spans="1:3" x14ac:dyDescent="0.3">
      <c r="A7659" t="s">
        <v>4</v>
      </c>
      <c r="C7659">
        <f>VLOOKUP(B7653,[0]!all_data,17)</f>
        <v>0</v>
      </c>
    </row>
    <row r="7660" spans="1:3" x14ac:dyDescent="0.3">
      <c r="A7660" t="s">
        <v>5</v>
      </c>
      <c r="C7660">
        <f>VLOOKUP(B7653,[0]!all_data,18)</f>
        <v>0</v>
      </c>
    </row>
    <row r="7661" spans="1:3" x14ac:dyDescent="0.3">
      <c r="A7661" t="s">
        <v>7</v>
      </c>
      <c r="C7661">
        <f>VLOOKUP(B7653,[0]!all_data,20)</f>
        <v>0</v>
      </c>
    </row>
    <row r="7662" spans="1:3" x14ac:dyDescent="0.3">
      <c r="A7662" t="s">
        <v>73</v>
      </c>
      <c r="C7662">
        <f>VLOOKUP(B7653,[0]!all_data,21)</f>
        <v>0</v>
      </c>
    </row>
    <row r="7663" spans="1:3" x14ac:dyDescent="0.3">
      <c r="A7663" t="s">
        <v>77</v>
      </c>
      <c r="C7663">
        <f>VLOOKUP(B7653,[0]!all_data,41)</f>
        <v>0</v>
      </c>
    </row>
    <row r="7664" spans="1:3" x14ac:dyDescent="0.3">
      <c r="A7664" t="s">
        <v>24</v>
      </c>
      <c r="C7664">
        <f>VLOOKUP(B7653,[0]!all_data,23)</f>
        <v>0</v>
      </c>
    </row>
    <row r="7665" spans="1:3" x14ac:dyDescent="0.3">
      <c r="A7665" t="s">
        <v>25</v>
      </c>
      <c r="C7665">
        <f>VLOOKUP(B7653,[0]!all_data,24)</f>
        <v>0</v>
      </c>
    </row>
    <row r="7666" spans="1:3" x14ac:dyDescent="0.3">
      <c r="A7666" t="s">
        <v>23</v>
      </c>
      <c r="C7666">
        <f>VLOOKUP(B7653,[0]!all_data,25)</f>
        <v>0</v>
      </c>
    </row>
    <row r="7667" spans="1:3" x14ac:dyDescent="0.3">
      <c r="A7667" t="s">
        <v>125</v>
      </c>
      <c r="C7667">
        <f>VLOOKUP(B7653,[0]!all_data,19)</f>
        <v>0</v>
      </c>
    </row>
    <row r="7668" spans="1:3" x14ac:dyDescent="0.3">
      <c r="A7668" t="s">
        <v>108</v>
      </c>
      <c r="C7668">
        <f>VLOOKUP(B7653,[0]!all_data,26)</f>
        <v>0</v>
      </c>
    </row>
    <row r="7669" spans="1:3" x14ac:dyDescent="0.3">
      <c r="A7669" t="s">
        <v>109</v>
      </c>
      <c r="C7669">
        <f>VLOOKUP(B7653,[0]!all_data,27)</f>
        <v>0</v>
      </c>
    </row>
    <row r="7670" spans="1:3" x14ac:dyDescent="0.3">
      <c r="A7670" t="s">
        <v>11</v>
      </c>
      <c r="C7670">
        <f>VLOOKUP(B7653,[0]!all_data,28)</f>
        <v>0</v>
      </c>
    </row>
    <row r="7671" spans="1:3" x14ac:dyDescent="0.3">
      <c r="A7671" t="s">
        <v>54</v>
      </c>
      <c r="C7671">
        <f>VLOOKUP(B7653,[0]!all_data,29)</f>
        <v>0</v>
      </c>
    </row>
    <row r="7672" spans="1:3" x14ac:dyDescent="0.3">
      <c r="A7672" t="s">
        <v>55</v>
      </c>
      <c r="C7672">
        <f>VLOOKUP(B7653,[0]!all_data,30)</f>
        <v>0</v>
      </c>
    </row>
    <row r="7673" spans="1:3" x14ac:dyDescent="0.3">
      <c r="A7673" t="s">
        <v>67</v>
      </c>
      <c r="C7673">
        <f>VLOOKUP(B7653,[0]!all_data,33)</f>
        <v>0</v>
      </c>
    </row>
    <row r="7674" spans="1:3" x14ac:dyDescent="0.3">
      <c r="A7674" t="s">
        <v>16</v>
      </c>
      <c r="C7674">
        <f>VLOOKUP(B7653,[0]!all_data,37)</f>
        <v>0</v>
      </c>
    </row>
    <row r="7675" spans="1:3" x14ac:dyDescent="0.3">
      <c r="A7675" t="s">
        <v>17</v>
      </c>
      <c r="C7675">
        <f>VLOOKUP(B7653,[0]!all_data,38)</f>
        <v>0</v>
      </c>
    </row>
    <row r="7676" spans="1:3" x14ac:dyDescent="0.3">
      <c r="A7676" t="s">
        <v>18</v>
      </c>
      <c r="C7676">
        <f>VLOOKUP(B7653,[0]!all_data,39)</f>
        <v>0</v>
      </c>
    </row>
    <row r="7677" spans="1:3" x14ac:dyDescent="0.3">
      <c r="A7677" t="s">
        <v>21</v>
      </c>
      <c r="B7677">
        <f>B7653+1</f>
        <v>320</v>
      </c>
      <c r="C7677" t="str">
        <f>CONCATENATE(VLOOKUP(B7677,[0]!all_data,2),"_",VLOOKUP(B7677,[0]!all_data,3),"_",VLOOKUP(B7677,[0]!all_data,4))</f>
        <v>0_0_0</v>
      </c>
    </row>
    <row r="7678" spans="1:3" x14ac:dyDescent="0.3">
      <c r="A7678" t="s">
        <v>22</v>
      </c>
    </row>
    <row r="7679" spans="1:3" x14ac:dyDescent="0.3">
      <c r="A7679" t="s">
        <v>0</v>
      </c>
      <c r="C7679">
        <f>VLOOKUP(B7677,[0]!all_data,13)</f>
        <v>7</v>
      </c>
    </row>
    <row r="7680" spans="1:3" x14ac:dyDescent="0.3">
      <c r="A7680" t="s">
        <v>57</v>
      </c>
      <c r="C7680">
        <f>VLOOKUP(B7677,[0]!all_data,14)</f>
        <v>10</v>
      </c>
    </row>
    <row r="7681" spans="1:3" x14ac:dyDescent="0.3">
      <c r="A7681" t="s">
        <v>2</v>
      </c>
      <c r="C7681">
        <f>VLOOKUP(B7677,[0]!all_data,15)</f>
        <v>0</v>
      </c>
    </row>
    <row r="7682" spans="1:3" x14ac:dyDescent="0.3">
      <c r="A7682" t="s">
        <v>3</v>
      </c>
      <c r="C7682">
        <f>VLOOKUP(B7677,[0]!all_data,16)</f>
        <v>0</v>
      </c>
    </row>
    <row r="7683" spans="1:3" x14ac:dyDescent="0.3">
      <c r="A7683" t="s">
        <v>4</v>
      </c>
      <c r="C7683">
        <f>VLOOKUP(B7677,[0]!all_data,17)</f>
        <v>0</v>
      </c>
    </row>
    <row r="7684" spans="1:3" x14ac:dyDescent="0.3">
      <c r="A7684" t="s">
        <v>5</v>
      </c>
      <c r="C7684">
        <f>VLOOKUP(B7677,[0]!all_data,18)</f>
        <v>0</v>
      </c>
    </row>
    <row r="7685" spans="1:3" x14ac:dyDescent="0.3">
      <c r="A7685" t="s">
        <v>7</v>
      </c>
      <c r="C7685">
        <f>VLOOKUP(B7677,[0]!all_data,20)</f>
        <v>0</v>
      </c>
    </row>
    <row r="7686" spans="1:3" x14ac:dyDescent="0.3">
      <c r="A7686" t="s">
        <v>73</v>
      </c>
      <c r="C7686">
        <f>VLOOKUP(B7677,[0]!all_data,21)</f>
        <v>0</v>
      </c>
    </row>
    <row r="7687" spans="1:3" x14ac:dyDescent="0.3">
      <c r="A7687" t="s">
        <v>77</v>
      </c>
      <c r="C7687">
        <f>VLOOKUP(B7677,[0]!all_data,41)</f>
        <v>0</v>
      </c>
    </row>
    <row r="7688" spans="1:3" x14ac:dyDescent="0.3">
      <c r="A7688" t="s">
        <v>24</v>
      </c>
      <c r="C7688">
        <f>VLOOKUP(B7677,[0]!all_data,23)</f>
        <v>0</v>
      </c>
    </row>
    <row r="7689" spans="1:3" x14ac:dyDescent="0.3">
      <c r="A7689" t="s">
        <v>25</v>
      </c>
      <c r="C7689">
        <f>VLOOKUP(B7677,[0]!all_data,24)</f>
        <v>0</v>
      </c>
    </row>
    <row r="7690" spans="1:3" x14ac:dyDescent="0.3">
      <c r="A7690" t="s">
        <v>23</v>
      </c>
      <c r="C7690">
        <f>VLOOKUP(B7677,[0]!all_data,25)</f>
        <v>0</v>
      </c>
    </row>
    <row r="7691" spans="1:3" x14ac:dyDescent="0.3">
      <c r="A7691" t="s">
        <v>125</v>
      </c>
      <c r="C7691">
        <f>VLOOKUP(B7677,[0]!all_data,19)</f>
        <v>0</v>
      </c>
    </row>
    <row r="7692" spans="1:3" x14ac:dyDescent="0.3">
      <c r="A7692" t="s">
        <v>108</v>
      </c>
      <c r="C7692">
        <f>VLOOKUP(B7677,[0]!all_data,26)</f>
        <v>0</v>
      </c>
    </row>
    <row r="7693" spans="1:3" x14ac:dyDescent="0.3">
      <c r="A7693" t="s">
        <v>109</v>
      </c>
      <c r="C7693">
        <f>VLOOKUP(B7677,[0]!all_data,27)</f>
        <v>0</v>
      </c>
    </row>
    <row r="7694" spans="1:3" x14ac:dyDescent="0.3">
      <c r="A7694" t="s">
        <v>11</v>
      </c>
      <c r="C7694">
        <f>VLOOKUP(B7677,[0]!all_data,28)</f>
        <v>0</v>
      </c>
    </row>
    <row r="7695" spans="1:3" x14ac:dyDescent="0.3">
      <c r="A7695" t="s">
        <v>54</v>
      </c>
      <c r="C7695">
        <f>VLOOKUP(B7677,[0]!all_data,29)</f>
        <v>0</v>
      </c>
    </row>
    <row r="7696" spans="1:3" x14ac:dyDescent="0.3">
      <c r="A7696" t="s">
        <v>55</v>
      </c>
      <c r="C7696">
        <f>VLOOKUP(B7677,[0]!all_data,30)</f>
        <v>0</v>
      </c>
    </row>
    <row r="7697" spans="1:3" x14ac:dyDescent="0.3">
      <c r="A7697" t="s">
        <v>67</v>
      </c>
      <c r="C7697">
        <f>VLOOKUP(B7677,[0]!all_data,33)</f>
        <v>0</v>
      </c>
    </row>
    <row r="7698" spans="1:3" x14ac:dyDescent="0.3">
      <c r="A7698" t="s">
        <v>16</v>
      </c>
      <c r="C7698">
        <f>VLOOKUP(B7677,[0]!all_data,37)</f>
        <v>0</v>
      </c>
    </row>
    <row r="7699" spans="1:3" x14ac:dyDescent="0.3">
      <c r="A7699" t="s">
        <v>17</v>
      </c>
      <c r="C7699">
        <f>VLOOKUP(B7677,[0]!all_data,38)</f>
        <v>0</v>
      </c>
    </row>
    <row r="7700" spans="1:3" x14ac:dyDescent="0.3">
      <c r="A7700" t="s">
        <v>18</v>
      </c>
      <c r="C7700">
        <f>VLOOKUP(B7677,[0]!all_data,39)</f>
        <v>0</v>
      </c>
    </row>
    <row r="7701" spans="1:3" x14ac:dyDescent="0.3">
      <c r="A7701" t="s">
        <v>21</v>
      </c>
      <c r="B7701">
        <f>B7677+1</f>
        <v>321</v>
      </c>
      <c r="C7701" t="str">
        <f>CONCATENATE(VLOOKUP(B7701,[0]!all_data,2),"_",VLOOKUP(B7701,[0]!all_data,3),"_",VLOOKUP(B7701,[0]!all_data,4))</f>
        <v>0_0_0</v>
      </c>
    </row>
    <row r="7702" spans="1:3" x14ac:dyDescent="0.3">
      <c r="A7702" t="s">
        <v>22</v>
      </c>
    </row>
    <row r="7703" spans="1:3" x14ac:dyDescent="0.3">
      <c r="A7703" t="s">
        <v>0</v>
      </c>
      <c r="C7703">
        <f>VLOOKUP(B7701,[0]!all_data,13)</f>
        <v>7</v>
      </c>
    </row>
    <row r="7704" spans="1:3" x14ac:dyDescent="0.3">
      <c r="A7704" t="s">
        <v>57</v>
      </c>
      <c r="C7704">
        <f>VLOOKUP(B7701,[0]!all_data,14)</f>
        <v>10</v>
      </c>
    </row>
    <row r="7705" spans="1:3" x14ac:dyDescent="0.3">
      <c r="A7705" t="s">
        <v>2</v>
      </c>
      <c r="C7705">
        <f>VLOOKUP(B7701,[0]!all_data,15)</f>
        <v>0</v>
      </c>
    </row>
    <row r="7706" spans="1:3" x14ac:dyDescent="0.3">
      <c r="A7706" t="s">
        <v>3</v>
      </c>
      <c r="C7706">
        <f>VLOOKUP(B7701,[0]!all_data,16)</f>
        <v>0</v>
      </c>
    </row>
    <row r="7707" spans="1:3" x14ac:dyDescent="0.3">
      <c r="A7707" t="s">
        <v>4</v>
      </c>
      <c r="C7707">
        <f>VLOOKUP(B7701,[0]!all_data,17)</f>
        <v>0</v>
      </c>
    </row>
    <row r="7708" spans="1:3" x14ac:dyDescent="0.3">
      <c r="A7708" t="s">
        <v>5</v>
      </c>
      <c r="C7708">
        <f>VLOOKUP(B7701,[0]!all_data,18)</f>
        <v>0</v>
      </c>
    </row>
    <row r="7709" spans="1:3" x14ac:dyDescent="0.3">
      <c r="A7709" t="s">
        <v>7</v>
      </c>
      <c r="C7709">
        <f>VLOOKUP(B7701,[0]!all_data,20)</f>
        <v>0</v>
      </c>
    </row>
    <row r="7710" spans="1:3" x14ac:dyDescent="0.3">
      <c r="A7710" t="s">
        <v>73</v>
      </c>
      <c r="C7710">
        <f>VLOOKUP(B7701,[0]!all_data,21)</f>
        <v>0</v>
      </c>
    </row>
    <row r="7711" spans="1:3" x14ac:dyDescent="0.3">
      <c r="A7711" t="s">
        <v>77</v>
      </c>
      <c r="C7711">
        <f>VLOOKUP(B7701,[0]!all_data,41)</f>
        <v>0</v>
      </c>
    </row>
    <row r="7712" spans="1:3" x14ac:dyDescent="0.3">
      <c r="A7712" t="s">
        <v>24</v>
      </c>
      <c r="C7712">
        <f>VLOOKUP(B7701,[0]!all_data,23)</f>
        <v>0</v>
      </c>
    </row>
    <row r="7713" spans="1:3" x14ac:dyDescent="0.3">
      <c r="A7713" t="s">
        <v>25</v>
      </c>
      <c r="C7713">
        <f>VLOOKUP(B7701,[0]!all_data,24)</f>
        <v>0</v>
      </c>
    </row>
    <row r="7714" spans="1:3" x14ac:dyDescent="0.3">
      <c r="A7714" t="s">
        <v>23</v>
      </c>
      <c r="C7714">
        <f>VLOOKUP(B7701,[0]!all_data,25)</f>
        <v>0</v>
      </c>
    </row>
    <row r="7715" spans="1:3" x14ac:dyDescent="0.3">
      <c r="A7715" t="s">
        <v>125</v>
      </c>
      <c r="C7715">
        <f>VLOOKUP(B7701,[0]!all_data,19)</f>
        <v>0</v>
      </c>
    </row>
    <row r="7716" spans="1:3" x14ac:dyDescent="0.3">
      <c r="A7716" t="s">
        <v>108</v>
      </c>
      <c r="C7716">
        <f>VLOOKUP(B7701,[0]!all_data,26)</f>
        <v>0</v>
      </c>
    </row>
    <row r="7717" spans="1:3" x14ac:dyDescent="0.3">
      <c r="A7717" t="s">
        <v>109</v>
      </c>
      <c r="C7717">
        <f>VLOOKUP(B7701,[0]!all_data,27)</f>
        <v>0</v>
      </c>
    </row>
    <row r="7718" spans="1:3" x14ac:dyDescent="0.3">
      <c r="A7718" t="s">
        <v>11</v>
      </c>
      <c r="C7718">
        <f>VLOOKUP(B7701,[0]!all_data,28)</f>
        <v>0</v>
      </c>
    </row>
    <row r="7719" spans="1:3" x14ac:dyDescent="0.3">
      <c r="A7719" t="s">
        <v>54</v>
      </c>
      <c r="C7719">
        <f>VLOOKUP(B7701,[0]!all_data,29)</f>
        <v>0</v>
      </c>
    </row>
    <row r="7720" spans="1:3" x14ac:dyDescent="0.3">
      <c r="A7720" t="s">
        <v>55</v>
      </c>
      <c r="C7720">
        <f>VLOOKUP(B7701,[0]!all_data,30)</f>
        <v>0</v>
      </c>
    </row>
    <row r="7721" spans="1:3" x14ac:dyDescent="0.3">
      <c r="A7721" t="s">
        <v>67</v>
      </c>
      <c r="C7721">
        <f>VLOOKUP(B7701,[0]!all_data,33)</f>
        <v>0</v>
      </c>
    </row>
    <row r="7722" spans="1:3" x14ac:dyDescent="0.3">
      <c r="A7722" t="s">
        <v>16</v>
      </c>
      <c r="C7722">
        <f>VLOOKUP(B7701,[0]!all_data,37)</f>
        <v>0</v>
      </c>
    </row>
    <row r="7723" spans="1:3" x14ac:dyDescent="0.3">
      <c r="A7723" t="s">
        <v>17</v>
      </c>
      <c r="C7723">
        <f>VLOOKUP(B7701,[0]!all_data,38)</f>
        <v>0</v>
      </c>
    </row>
    <row r="7724" spans="1:3" x14ac:dyDescent="0.3">
      <c r="A7724" t="s">
        <v>18</v>
      </c>
      <c r="C7724">
        <f>VLOOKUP(B7701,[0]!all_data,39)</f>
        <v>0</v>
      </c>
    </row>
    <row r="7725" spans="1:3" x14ac:dyDescent="0.3">
      <c r="A7725" t="s">
        <v>21</v>
      </c>
      <c r="B7725">
        <f>B7701+1</f>
        <v>322</v>
      </c>
      <c r="C7725" t="str">
        <f>CONCATENATE(VLOOKUP(B7725,[0]!all_data,2),"_",VLOOKUP(B7725,[0]!all_data,3),"_",VLOOKUP(B7725,[0]!all_data,4))</f>
        <v>0_0_0</v>
      </c>
    </row>
    <row r="7726" spans="1:3" x14ac:dyDescent="0.3">
      <c r="A7726" t="s">
        <v>22</v>
      </c>
    </row>
    <row r="7727" spans="1:3" x14ac:dyDescent="0.3">
      <c r="A7727" t="s">
        <v>0</v>
      </c>
      <c r="C7727">
        <f>VLOOKUP(B7725,[0]!all_data,13)</f>
        <v>7</v>
      </c>
    </row>
    <row r="7728" spans="1:3" x14ac:dyDescent="0.3">
      <c r="A7728" t="s">
        <v>57</v>
      </c>
      <c r="C7728">
        <f>VLOOKUP(B7725,[0]!all_data,14)</f>
        <v>10</v>
      </c>
    </row>
    <row r="7729" spans="1:3" x14ac:dyDescent="0.3">
      <c r="A7729" t="s">
        <v>2</v>
      </c>
      <c r="C7729">
        <f>VLOOKUP(B7725,[0]!all_data,15)</f>
        <v>0</v>
      </c>
    </row>
    <row r="7730" spans="1:3" x14ac:dyDescent="0.3">
      <c r="A7730" t="s">
        <v>3</v>
      </c>
      <c r="C7730">
        <f>VLOOKUP(B7725,[0]!all_data,16)</f>
        <v>0</v>
      </c>
    </row>
    <row r="7731" spans="1:3" x14ac:dyDescent="0.3">
      <c r="A7731" t="s">
        <v>4</v>
      </c>
      <c r="C7731">
        <f>VLOOKUP(B7725,[0]!all_data,17)</f>
        <v>0</v>
      </c>
    </row>
    <row r="7732" spans="1:3" x14ac:dyDescent="0.3">
      <c r="A7732" t="s">
        <v>5</v>
      </c>
      <c r="C7732">
        <f>VLOOKUP(B7725,[0]!all_data,18)</f>
        <v>0</v>
      </c>
    </row>
    <row r="7733" spans="1:3" x14ac:dyDescent="0.3">
      <c r="A7733" t="s">
        <v>7</v>
      </c>
      <c r="C7733">
        <f>VLOOKUP(B7725,[0]!all_data,20)</f>
        <v>0</v>
      </c>
    </row>
    <row r="7734" spans="1:3" x14ac:dyDescent="0.3">
      <c r="A7734" t="s">
        <v>73</v>
      </c>
      <c r="C7734">
        <f>VLOOKUP(B7725,[0]!all_data,21)</f>
        <v>0</v>
      </c>
    </row>
    <row r="7735" spans="1:3" x14ac:dyDescent="0.3">
      <c r="A7735" t="s">
        <v>77</v>
      </c>
      <c r="C7735">
        <f>VLOOKUP(B7725,[0]!all_data,41)</f>
        <v>0</v>
      </c>
    </row>
    <row r="7736" spans="1:3" x14ac:dyDescent="0.3">
      <c r="A7736" t="s">
        <v>24</v>
      </c>
      <c r="C7736">
        <f>VLOOKUP(B7725,[0]!all_data,23)</f>
        <v>0</v>
      </c>
    </row>
    <row r="7737" spans="1:3" x14ac:dyDescent="0.3">
      <c r="A7737" t="s">
        <v>25</v>
      </c>
      <c r="C7737">
        <f>VLOOKUP(B7725,[0]!all_data,24)</f>
        <v>0</v>
      </c>
    </row>
    <row r="7738" spans="1:3" x14ac:dyDescent="0.3">
      <c r="A7738" t="s">
        <v>23</v>
      </c>
      <c r="C7738">
        <f>VLOOKUP(B7725,[0]!all_data,25)</f>
        <v>0</v>
      </c>
    </row>
    <row r="7739" spans="1:3" x14ac:dyDescent="0.3">
      <c r="A7739" t="s">
        <v>125</v>
      </c>
      <c r="C7739">
        <f>VLOOKUP(B7725,[0]!all_data,19)</f>
        <v>0</v>
      </c>
    </row>
    <row r="7740" spans="1:3" x14ac:dyDescent="0.3">
      <c r="A7740" t="s">
        <v>108</v>
      </c>
      <c r="C7740">
        <f>VLOOKUP(B7725,[0]!all_data,26)</f>
        <v>0</v>
      </c>
    </row>
    <row r="7741" spans="1:3" x14ac:dyDescent="0.3">
      <c r="A7741" t="s">
        <v>109</v>
      </c>
      <c r="C7741">
        <f>VLOOKUP(B7725,[0]!all_data,27)</f>
        <v>0</v>
      </c>
    </row>
    <row r="7742" spans="1:3" x14ac:dyDescent="0.3">
      <c r="A7742" t="s">
        <v>11</v>
      </c>
      <c r="C7742">
        <f>VLOOKUP(B7725,[0]!all_data,28)</f>
        <v>0</v>
      </c>
    </row>
    <row r="7743" spans="1:3" x14ac:dyDescent="0.3">
      <c r="A7743" t="s">
        <v>54</v>
      </c>
      <c r="C7743">
        <f>VLOOKUP(B7725,[0]!all_data,29)</f>
        <v>0</v>
      </c>
    </row>
    <row r="7744" spans="1:3" x14ac:dyDescent="0.3">
      <c r="A7744" t="s">
        <v>55</v>
      </c>
      <c r="C7744">
        <f>VLOOKUP(B7725,[0]!all_data,30)</f>
        <v>0</v>
      </c>
    </row>
    <row r="7745" spans="1:3" x14ac:dyDescent="0.3">
      <c r="A7745" t="s">
        <v>67</v>
      </c>
      <c r="C7745">
        <f>VLOOKUP(B7725,[0]!all_data,33)</f>
        <v>0</v>
      </c>
    </row>
    <row r="7746" spans="1:3" x14ac:dyDescent="0.3">
      <c r="A7746" t="s">
        <v>16</v>
      </c>
      <c r="C7746">
        <f>VLOOKUP(B7725,[0]!all_data,37)</f>
        <v>0</v>
      </c>
    </row>
    <row r="7747" spans="1:3" x14ac:dyDescent="0.3">
      <c r="A7747" t="s">
        <v>17</v>
      </c>
      <c r="C7747">
        <f>VLOOKUP(B7725,[0]!all_data,38)</f>
        <v>0</v>
      </c>
    </row>
    <row r="7748" spans="1:3" x14ac:dyDescent="0.3">
      <c r="A7748" t="s">
        <v>18</v>
      </c>
      <c r="C7748">
        <f>VLOOKUP(B7725,[0]!all_data,39)</f>
        <v>0</v>
      </c>
    </row>
    <row r="7749" spans="1:3" x14ac:dyDescent="0.3">
      <c r="A7749" t="s">
        <v>21</v>
      </c>
      <c r="B7749">
        <f>B7725+1</f>
        <v>323</v>
      </c>
      <c r="C7749" t="str">
        <f>CONCATENATE(VLOOKUP(B7749,[0]!all_data,2),"_",VLOOKUP(B7749,[0]!all_data,3),"_",VLOOKUP(B7749,[0]!all_data,4))</f>
        <v>0_0_0</v>
      </c>
    </row>
    <row r="7750" spans="1:3" x14ac:dyDescent="0.3">
      <c r="A7750" t="s">
        <v>22</v>
      </c>
    </row>
    <row r="7751" spans="1:3" x14ac:dyDescent="0.3">
      <c r="A7751" t="s">
        <v>0</v>
      </c>
      <c r="C7751">
        <f>VLOOKUP(B7749,[0]!all_data,13)</f>
        <v>7</v>
      </c>
    </row>
    <row r="7752" spans="1:3" x14ac:dyDescent="0.3">
      <c r="A7752" t="s">
        <v>57</v>
      </c>
      <c r="C7752">
        <f>VLOOKUP(B7749,[0]!all_data,14)</f>
        <v>10</v>
      </c>
    </row>
    <row r="7753" spans="1:3" x14ac:dyDescent="0.3">
      <c r="A7753" t="s">
        <v>2</v>
      </c>
      <c r="C7753">
        <f>VLOOKUP(B7749,[0]!all_data,15)</f>
        <v>0</v>
      </c>
    </row>
    <row r="7754" spans="1:3" x14ac:dyDescent="0.3">
      <c r="A7754" t="s">
        <v>3</v>
      </c>
      <c r="C7754">
        <f>VLOOKUP(B7749,[0]!all_data,16)</f>
        <v>0</v>
      </c>
    </row>
    <row r="7755" spans="1:3" x14ac:dyDescent="0.3">
      <c r="A7755" t="s">
        <v>4</v>
      </c>
      <c r="C7755">
        <f>VLOOKUP(B7749,[0]!all_data,17)</f>
        <v>0</v>
      </c>
    </row>
    <row r="7756" spans="1:3" x14ac:dyDescent="0.3">
      <c r="A7756" t="s">
        <v>5</v>
      </c>
      <c r="C7756">
        <f>VLOOKUP(B7749,[0]!all_data,18)</f>
        <v>0</v>
      </c>
    </row>
    <row r="7757" spans="1:3" x14ac:dyDescent="0.3">
      <c r="A7757" t="s">
        <v>7</v>
      </c>
      <c r="C7757">
        <f>VLOOKUP(B7749,[0]!all_data,20)</f>
        <v>0</v>
      </c>
    </row>
    <row r="7758" spans="1:3" x14ac:dyDescent="0.3">
      <c r="A7758" t="s">
        <v>73</v>
      </c>
      <c r="C7758">
        <f>VLOOKUP(B7749,[0]!all_data,21)</f>
        <v>0</v>
      </c>
    </row>
    <row r="7759" spans="1:3" x14ac:dyDescent="0.3">
      <c r="A7759" t="s">
        <v>77</v>
      </c>
      <c r="C7759">
        <f>VLOOKUP(B7749,[0]!all_data,41)</f>
        <v>0</v>
      </c>
    </row>
    <row r="7760" spans="1:3" x14ac:dyDescent="0.3">
      <c r="A7760" t="s">
        <v>24</v>
      </c>
      <c r="C7760">
        <f>VLOOKUP(B7749,[0]!all_data,23)</f>
        <v>0</v>
      </c>
    </row>
    <row r="7761" spans="1:3" x14ac:dyDescent="0.3">
      <c r="A7761" t="s">
        <v>25</v>
      </c>
      <c r="C7761">
        <f>VLOOKUP(B7749,[0]!all_data,24)</f>
        <v>0</v>
      </c>
    </row>
    <row r="7762" spans="1:3" x14ac:dyDescent="0.3">
      <c r="A7762" t="s">
        <v>23</v>
      </c>
      <c r="C7762">
        <f>VLOOKUP(B7749,[0]!all_data,25)</f>
        <v>0</v>
      </c>
    </row>
    <row r="7763" spans="1:3" x14ac:dyDescent="0.3">
      <c r="A7763" t="s">
        <v>125</v>
      </c>
      <c r="C7763">
        <f>VLOOKUP(B7749,[0]!all_data,19)</f>
        <v>0</v>
      </c>
    </row>
    <row r="7764" spans="1:3" x14ac:dyDescent="0.3">
      <c r="A7764" t="s">
        <v>108</v>
      </c>
      <c r="C7764">
        <f>VLOOKUP(B7749,[0]!all_data,26)</f>
        <v>0</v>
      </c>
    </row>
    <row r="7765" spans="1:3" x14ac:dyDescent="0.3">
      <c r="A7765" t="s">
        <v>109</v>
      </c>
      <c r="C7765">
        <f>VLOOKUP(B7749,[0]!all_data,27)</f>
        <v>0</v>
      </c>
    </row>
    <row r="7766" spans="1:3" x14ac:dyDescent="0.3">
      <c r="A7766" t="s">
        <v>11</v>
      </c>
      <c r="C7766">
        <f>VLOOKUP(B7749,[0]!all_data,28)</f>
        <v>0</v>
      </c>
    </row>
    <row r="7767" spans="1:3" x14ac:dyDescent="0.3">
      <c r="A7767" t="s">
        <v>54</v>
      </c>
      <c r="C7767">
        <f>VLOOKUP(B7749,[0]!all_data,29)</f>
        <v>0</v>
      </c>
    </row>
    <row r="7768" spans="1:3" x14ac:dyDescent="0.3">
      <c r="A7768" t="s">
        <v>55</v>
      </c>
      <c r="C7768">
        <f>VLOOKUP(B7749,[0]!all_data,30)</f>
        <v>0</v>
      </c>
    </row>
    <row r="7769" spans="1:3" x14ac:dyDescent="0.3">
      <c r="A7769" t="s">
        <v>67</v>
      </c>
      <c r="C7769">
        <f>VLOOKUP(B7749,[0]!all_data,33)</f>
        <v>0</v>
      </c>
    </row>
    <row r="7770" spans="1:3" x14ac:dyDescent="0.3">
      <c r="A7770" t="s">
        <v>16</v>
      </c>
      <c r="C7770">
        <f>VLOOKUP(B7749,[0]!all_data,37)</f>
        <v>0</v>
      </c>
    </row>
    <row r="7771" spans="1:3" x14ac:dyDescent="0.3">
      <c r="A7771" t="s">
        <v>17</v>
      </c>
      <c r="C7771">
        <f>VLOOKUP(B7749,[0]!all_data,38)</f>
        <v>0</v>
      </c>
    </row>
    <row r="7772" spans="1:3" x14ac:dyDescent="0.3">
      <c r="A7772" t="s">
        <v>18</v>
      </c>
      <c r="C7772">
        <f>VLOOKUP(B7749,[0]!all_data,39)</f>
        <v>0</v>
      </c>
    </row>
    <row r="7773" spans="1:3" x14ac:dyDescent="0.3">
      <c r="A7773" t="s">
        <v>21</v>
      </c>
      <c r="B7773">
        <f>B7749+1</f>
        <v>324</v>
      </c>
      <c r="C7773" t="str">
        <f>CONCATENATE(VLOOKUP(B7773,[0]!all_data,2),"_",VLOOKUP(B7773,[0]!all_data,3),"_",VLOOKUP(B7773,[0]!all_data,4))</f>
        <v>0_0_0</v>
      </c>
    </row>
    <row r="7774" spans="1:3" x14ac:dyDescent="0.3">
      <c r="A7774" t="s">
        <v>22</v>
      </c>
    </row>
    <row r="7775" spans="1:3" x14ac:dyDescent="0.3">
      <c r="A7775" t="s">
        <v>0</v>
      </c>
      <c r="C7775">
        <f>VLOOKUP(B7773,[0]!all_data,13)</f>
        <v>7</v>
      </c>
    </row>
    <row r="7776" spans="1:3" x14ac:dyDescent="0.3">
      <c r="A7776" t="s">
        <v>57</v>
      </c>
      <c r="C7776">
        <f>VLOOKUP(B7773,[0]!all_data,14)</f>
        <v>10</v>
      </c>
    </row>
    <row r="7777" spans="1:3" x14ac:dyDescent="0.3">
      <c r="A7777" t="s">
        <v>2</v>
      </c>
      <c r="C7777">
        <f>VLOOKUP(B7773,[0]!all_data,15)</f>
        <v>0</v>
      </c>
    </row>
    <row r="7778" spans="1:3" x14ac:dyDescent="0.3">
      <c r="A7778" t="s">
        <v>3</v>
      </c>
      <c r="C7778">
        <f>VLOOKUP(B7773,[0]!all_data,16)</f>
        <v>0</v>
      </c>
    </row>
    <row r="7779" spans="1:3" x14ac:dyDescent="0.3">
      <c r="A7779" t="s">
        <v>4</v>
      </c>
      <c r="C7779">
        <f>VLOOKUP(B7773,[0]!all_data,17)</f>
        <v>0</v>
      </c>
    </row>
    <row r="7780" spans="1:3" x14ac:dyDescent="0.3">
      <c r="A7780" t="s">
        <v>5</v>
      </c>
      <c r="C7780">
        <f>VLOOKUP(B7773,[0]!all_data,18)</f>
        <v>0</v>
      </c>
    </row>
    <row r="7781" spans="1:3" x14ac:dyDescent="0.3">
      <c r="A7781" t="s">
        <v>7</v>
      </c>
      <c r="C7781">
        <f>VLOOKUP(B7773,[0]!all_data,20)</f>
        <v>0</v>
      </c>
    </row>
    <row r="7782" spans="1:3" x14ac:dyDescent="0.3">
      <c r="A7782" t="s">
        <v>73</v>
      </c>
      <c r="C7782">
        <f>VLOOKUP(B7773,[0]!all_data,21)</f>
        <v>0</v>
      </c>
    </row>
    <row r="7783" spans="1:3" x14ac:dyDescent="0.3">
      <c r="A7783" t="s">
        <v>77</v>
      </c>
      <c r="C7783">
        <f>VLOOKUP(B7773,[0]!all_data,41)</f>
        <v>0</v>
      </c>
    </row>
    <row r="7784" spans="1:3" x14ac:dyDescent="0.3">
      <c r="A7784" t="s">
        <v>24</v>
      </c>
      <c r="C7784">
        <f>VLOOKUP(B7773,[0]!all_data,23)</f>
        <v>0</v>
      </c>
    </row>
    <row r="7785" spans="1:3" x14ac:dyDescent="0.3">
      <c r="A7785" t="s">
        <v>25</v>
      </c>
      <c r="C7785">
        <f>VLOOKUP(B7773,[0]!all_data,24)</f>
        <v>0</v>
      </c>
    </row>
    <row r="7786" spans="1:3" x14ac:dyDescent="0.3">
      <c r="A7786" t="s">
        <v>23</v>
      </c>
      <c r="C7786">
        <f>VLOOKUP(B7773,[0]!all_data,25)</f>
        <v>0</v>
      </c>
    </row>
    <row r="7787" spans="1:3" x14ac:dyDescent="0.3">
      <c r="A7787" t="s">
        <v>125</v>
      </c>
      <c r="C7787">
        <f>VLOOKUP(B7773,[0]!all_data,19)</f>
        <v>0</v>
      </c>
    </row>
    <row r="7788" spans="1:3" x14ac:dyDescent="0.3">
      <c r="A7788" t="s">
        <v>108</v>
      </c>
      <c r="C7788">
        <f>VLOOKUP(B7773,[0]!all_data,26)</f>
        <v>0</v>
      </c>
    </row>
    <row r="7789" spans="1:3" x14ac:dyDescent="0.3">
      <c r="A7789" t="s">
        <v>109</v>
      </c>
      <c r="C7789">
        <f>VLOOKUP(B7773,[0]!all_data,27)</f>
        <v>0</v>
      </c>
    </row>
    <row r="7790" spans="1:3" x14ac:dyDescent="0.3">
      <c r="A7790" t="s">
        <v>11</v>
      </c>
      <c r="C7790">
        <f>VLOOKUP(B7773,[0]!all_data,28)</f>
        <v>0</v>
      </c>
    </row>
    <row r="7791" spans="1:3" x14ac:dyDescent="0.3">
      <c r="A7791" t="s">
        <v>54</v>
      </c>
      <c r="C7791">
        <f>VLOOKUP(B7773,[0]!all_data,29)</f>
        <v>0</v>
      </c>
    </row>
    <row r="7792" spans="1:3" x14ac:dyDescent="0.3">
      <c r="A7792" t="s">
        <v>55</v>
      </c>
      <c r="C7792">
        <f>VLOOKUP(B7773,[0]!all_data,30)</f>
        <v>0</v>
      </c>
    </row>
    <row r="7793" spans="1:3" x14ac:dyDescent="0.3">
      <c r="A7793" t="s">
        <v>67</v>
      </c>
      <c r="C7793">
        <f>VLOOKUP(B7773,[0]!all_data,33)</f>
        <v>0</v>
      </c>
    </row>
    <row r="7794" spans="1:3" x14ac:dyDescent="0.3">
      <c r="A7794" t="s">
        <v>16</v>
      </c>
      <c r="C7794">
        <f>VLOOKUP(B7773,[0]!all_data,37)</f>
        <v>0</v>
      </c>
    </row>
    <row r="7795" spans="1:3" x14ac:dyDescent="0.3">
      <c r="A7795" t="s">
        <v>17</v>
      </c>
      <c r="C7795">
        <f>VLOOKUP(B7773,[0]!all_data,38)</f>
        <v>0</v>
      </c>
    </row>
    <row r="7796" spans="1:3" x14ac:dyDescent="0.3">
      <c r="A7796" t="s">
        <v>18</v>
      </c>
      <c r="C7796">
        <f>VLOOKUP(B7773,[0]!all_data,39)</f>
        <v>0</v>
      </c>
    </row>
    <row r="7797" spans="1:3" x14ac:dyDescent="0.3">
      <c r="A7797" t="s">
        <v>21</v>
      </c>
      <c r="B7797">
        <f>B7773+1</f>
        <v>325</v>
      </c>
      <c r="C7797" t="str">
        <f>CONCATENATE(VLOOKUP(B7797,[0]!all_data,2),"_",VLOOKUP(B7797,[0]!all_data,3),"_",VLOOKUP(B7797,[0]!all_data,4))</f>
        <v>0_0_0</v>
      </c>
    </row>
    <row r="7798" spans="1:3" x14ac:dyDescent="0.3">
      <c r="A7798" t="s">
        <v>22</v>
      </c>
    </row>
    <row r="7799" spans="1:3" x14ac:dyDescent="0.3">
      <c r="A7799" t="s">
        <v>0</v>
      </c>
      <c r="C7799">
        <f>VLOOKUP(B7797,[0]!all_data,13)</f>
        <v>7</v>
      </c>
    </row>
    <row r="7800" spans="1:3" x14ac:dyDescent="0.3">
      <c r="A7800" t="s">
        <v>57</v>
      </c>
      <c r="C7800">
        <f>VLOOKUP(B7797,[0]!all_data,14)</f>
        <v>10</v>
      </c>
    </row>
    <row r="7801" spans="1:3" x14ac:dyDescent="0.3">
      <c r="A7801" t="s">
        <v>2</v>
      </c>
      <c r="C7801">
        <f>VLOOKUP(B7797,[0]!all_data,15)</f>
        <v>0</v>
      </c>
    </row>
    <row r="7802" spans="1:3" x14ac:dyDescent="0.3">
      <c r="A7802" t="s">
        <v>3</v>
      </c>
      <c r="C7802">
        <f>VLOOKUP(B7797,[0]!all_data,16)</f>
        <v>0</v>
      </c>
    </row>
    <row r="7803" spans="1:3" x14ac:dyDescent="0.3">
      <c r="A7803" t="s">
        <v>4</v>
      </c>
      <c r="C7803">
        <f>VLOOKUP(B7797,[0]!all_data,17)</f>
        <v>0</v>
      </c>
    </row>
    <row r="7804" spans="1:3" x14ac:dyDescent="0.3">
      <c r="A7804" t="s">
        <v>5</v>
      </c>
      <c r="C7804">
        <f>VLOOKUP(B7797,[0]!all_data,18)</f>
        <v>0</v>
      </c>
    </row>
    <row r="7805" spans="1:3" x14ac:dyDescent="0.3">
      <c r="A7805" t="s">
        <v>7</v>
      </c>
      <c r="C7805">
        <f>VLOOKUP(B7797,[0]!all_data,20)</f>
        <v>0</v>
      </c>
    </row>
    <row r="7806" spans="1:3" x14ac:dyDescent="0.3">
      <c r="A7806" t="s">
        <v>73</v>
      </c>
      <c r="C7806">
        <f>VLOOKUP(B7797,[0]!all_data,21)</f>
        <v>0</v>
      </c>
    </row>
    <row r="7807" spans="1:3" x14ac:dyDescent="0.3">
      <c r="A7807" t="s">
        <v>77</v>
      </c>
      <c r="C7807">
        <f>VLOOKUP(B7797,[0]!all_data,41)</f>
        <v>0</v>
      </c>
    </row>
    <row r="7808" spans="1:3" x14ac:dyDescent="0.3">
      <c r="A7808" t="s">
        <v>24</v>
      </c>
      <c r="C7808">
        <f>VLOOKUP(B7797,[0]!all_data,23)</f>
        <v>0</v>
      </c>
    </row>
    <row r="7809" spans="1:3" x14ac:dyDescent="0.3">
      <c r="A7809" t="s">
        <v>25</v>
      </c>
      <c r="C7809">
        <f>VLOOKUP(B7797,[0]!all_data,24)</f>
        <v>0</v>
      </c>
    </row>
    <row r="7810" spans="1:3" x14ac:dyDescent="0.3">
      <c r="A7810" t="s">
        <v>23</v>
      </c>
      <c r="C7810">
        <f>VLOOKUP(B7797,[0]!all_data,25)</f>
        <v>0</v>
      </c>
    </row>
    <row r="7811" spans="1:3" x14ac:dyDescent="0.3">
      <c r="A7811" t="s">
        <v>125</v>
      </c>
      <c r="C7811">
        <f>VLOOKUP(B7797,[0]!all_data,19)</f>
        <v>0</v>
      </c>
    </row>
    <row r="7812" spans="1:3" x14ac:dyDescent="0.3">
      <c r="A7812" t="s">
        <v>108</v>
      </c>
      <c r="C7812">
        <f>VLOOKUP(B7797,[0]!all_data,26)</f>
        <v>0</v>
      </c>
    </row>
    <row r="7813" spans="1:3" x14ac:dyDescent="0.3">
      <c r="A7813" t="s">
        <v>109</v>
      </c>
      <c r="C7813">
        <f>VLOOKUP(B7797,[0]!all_data,27)</f>
        <v>0</v>
      </c>
    </row>
    <row r="7814" spans="1:3" x14ac:dyDescent="0.3">
      <c r="A7814" t="s">
        <v>11</v>
      </c>
      <c r="C7814">
        <f>VLOOKUP(B7797,[0]!all_data,28)</f>
        <v>0</v>
      </c>
    </row>
    <row r="7815" spans="1:3" x14ac:dyDescent="0.3">
      <c r="A7815" t="s">
        <v>54</v>
      </c>
      <c r="C7815">
        <f>VLOOKUP(B7797,[0]!all_data,29)</f>
        <v>0</v>
      </c>
    </row>
    <row r="7816" spans="1:3" x14ac:dyDescent="0.3">
      <c r="A7816" t="s">
        <v>55</v>
      </c>
      <c r="C7816">
        <f>VLOOKUP(B7797,[0]!all_data,30)</f>
        <v>0</v>
      </c>
    </row>
    <row r="7817" spans="1:3" x14ac:dyDescent="0.3">
      <c r="A7817" t="s">
        <v>67</v>
      </c>
      <c r="C7817">
        <f>VLOOKUP(B7797,[0]!all_data,33)</f>
        <v>0</v>
      </c>
    </row>
    <row r="7818" spans="1:3" x14ac:dyDescent="0.3">
      <c r="A7818" t="s">
        <v>16</v>
      </c>
      <c r="C7818">
        <f>VLOOKUP(B7797,[0]!all_data,37)</f>
        <v>0</v>
      </c>
    </row>
    <row r="7819" spans="1:3" x14ac:dyDescent="0.3">
      <c r="A7819" t="s">
        <v>17</v>
      </c>
      <c r="C7819">
        <f>VLOOKUP(B7797,[0]!all_data,38)</f>
        <v>0</v>
      </c>
    </row>
    <row r="7820" spans="1:3" x14ac:dyDescent="0.3">
      <c r="A7820" t="s">
        <v>18</v>
      </c>
      <c r="C7820">
        <f>VLOOKUP(B7797,[0]!all_data,39)</f>
        <v>0</v>
      </c>
    </row>
    <row r="7821" spans="1:3" x14ac:dyDescent="0.3">
      <c r="A7821" t="s">
        <v>21</v>
      </c>
      <c r="B7821">
        <f>B7797+1</f>
        <v>326</v>
      </c>
      <c r="C7821" t="str">
        <f>CONCATENATE(VLOOKUP(B7821,[0]!all_data,2),"_",VLOOKUP(B7821,[0]!all_data,3),"_",VLOOKUP(B7821,[0]!all_data,4))</f>
        <v>0_0_0</v>
      </c>
    </row>
    <row r="7822" spans="1:3" x14ac:dyDescent="0.3">
      <c r="A7822" t="s">
        <v>22</v>
      </c>
    </row>
    <row r="7823" spans="1:3" x14ac:dyDescent="0.3">
      <c r="A7823" t="s">
        <v>0</v>
      </c>
      <c r="C7823">
        <f>VLOOKUP(B7821,[0]!all_data,13)</f>
        <v>7</v>
      </c>
    </row>
    <row r="7824" spans="1:3" x14ac:dyDescent="0.3">
      <c r="A7824" t="s">
        <v>57</v>
      </c>
      <c r="C7824">
        <f>VLOOKUP(B7821,[0]!all_data,14)</f>
        <v>10</v>
      </c>
    </row>
    <row r="7825" spans="1:3" x14ac:dyDescent="0.3">
      <c r="A7825" t="s">
        <v>2</v>
      </c>
      <c r="C7825">
        <f>VLOOKUP(B7821,[0]!all_data,15)</f>
        <v>0</v>
      </c>
    </row>
    <row r="7826" spans="1:3" x14ac:dyDescent="0.3">
      <c r="A7826" t="s">
        <v>3</v>
      </c>
      <c r="C7826">
        <f>VLOOKUP(B7821,[0]!all_data,16)</f>
        <v>0</v>
      </c>
    </row>
    <row r="7827" spans="1:3" x14ac:dyDescent="0.3">
      <c r="A7827" t="s">
        <v>4</v>
      </c>
      <c r="C7827">
        <f>VLOOKUP(B7821,[0]!all_data,17)</f>
        <v>0</v>
      </c>
    </row>
    <row r="7828" spans="1:3" x14ac:dyDescent="0.3">
      <c r="A7828" t="s">
        <v>5</v>
      </c>
      <c r="C7828">
        <f>VLOOKUP(B7821,[0]!all_data,18)</f>
        <v>0</v>
      </c>
    </row>
    <row r="7829" spans="1:3" x14ac:dyDescent="0.3">
      <c r="A7829" t="s">
        <v>7</v>
      </c>
      <c r="C7829">
        <f>VLOOKUP(B7821,[0]!all_data,20)</f>
        <v>0</v>
      </c>
    </row>
    <row r="7830" spans="1:3" x14ac:dyDescent="0.3">
      <c r="A7830" t="s">
        <v>73</v>
      </c>
      <c r="C7830">
        <f>VLOOKUP(B7821,[0]!all_data,21)</f>
        <v>0</v>
      </c>
    </row>
    <row r="7831" spans="1:3" x14ac:dyDescent="0.3">
      <c r="A7831" t="s">
        <v>77</v>
      </c>
      <c r="C7831">
        <f>VLOOKUP(B7821,[0]!all_data,41)</f>
        <v>0</v>
      </c>
    </row>
    <row r="7832" spans="1:3" x14ac:dyDescent="0.3">
      <c r="A7832" t="s">
        <v>24</v>
      </c>
      <c r="C7832">
        <f>VLOOKUP(B7821,[0]!all_data,23)</f>
        <v>0</v>
      </c>
    </row>
    <row r="7833" spans="1:3" x14ac:dyDescent="0.3">
      <c r="A7833" t="s">
        <v>25</v>
      </c>
      <c r="C7833">
        <f>VLOOKUP(B7821,[0]!all_data,24)</f>
        <v>0</v>
      </c>
    </row>
    <row r="7834" spans="1:3" x14ac:dyDescent="0.3">
      <c r="A7834" t="s">
        <v>23</v>
      </c>
      <c r="C7834">
        <f>VLOOKUP(B7821,[0]!all_data,25)</f>
        <v>0</v>
      </c>
    </row>
    <row r="7835" spans="1:3" x14ac:dyDescent="0.3">
      <c r="A7835" t="s">
        <v>125</v>
      </c>
      <c r="C7835">
        <f>VLOOKUP(B7821,[0]!all_data,19)</f>
        <v>0</v>
      </c>
    </row>
    <row r="7836" spans="1:3" x14ac:dyDescent="0.3">
      <c r="A7836" t="s">
        <v>108</v>
      </c>
      <c r="C7836">
        <f>VLOOKUP(B7821,[0]!all_data,26)</f>
        <v>0</v>
      </c>
    </row>
    <row r="7837" spans="1:3" x14ac:dyDescent="0.3">
      <c r="A7837" t="s">
        <v>109</v>
      </c>
      <c r="C7837">
        <f>VLOOKUP(B7821,[0]!all_data,27)</f>
        <v>0</v>
      </c>
    </row>
    <row r="7838" spans="1:3" x14ac:dyDescent="0.3">
      <c r="A7838" t="s">
        <v>11</v>
      </c>
      <c r="C7838">
        <f>VLOOKUP(B7821,[0]!all_data,28)</f>
        <v>0</v>
      </c>
    </row>
    <row r="7839" spans="1:3" x14ac:dyDescent="0.3">
      <c r="A7839" t="s">
        <v>54</v>
      </c>
      <c r="C7839">
        <f>VLOOKUP(B7821,[0]!all_data,29)</f>
        <v>0</v>
      </c>
    </row>
    <row r="7840" spans="1:3" x14ac:dyDescent="0.3">
      <c r="A7840" t="s">
        <v>55</v>
      </c>
      <c r="C7840">
        <f>VLOOKUP(B7821,[0]!all_data,30)</f>
        <v>0</v>
      </c>
    </row>
    <row r="7841" spans="1:3" x14ac:dyDescent="0.3">
      <c r="A7841" t="s">
        <v>67</v>
      </c>
      <c r="C7841">
        <f>VLOOKUP(B7821,[0]!all_data,33)</f>
        <v>0</v>
      </c>
    </row>
    <row r="7842" spans="1:3" x14ac:dyDescent="0.3">
      <c r="A7842" t="s">
        <v>16</v>
      </c>
      <c r="C7842">
        <f>VLOOKUP(B7821,[0]!all_data,37)</f>
        <v>0</v>
      </c>
    </row>
    <row r="7843" spans="1:3" x14ac:dyDescent="0.3">
      <c r="A7843" t="s">
        <v>17</v>
      </c>
      <c r="C7843">
        <f>VLOOKUP(B7821,[0]!all_data,38)</f>
        <v>0</v>
      </c>
    </row>
    <row r="7844" spans="1:3" x14ac:dyDescent="0.3">
      <c r="A7844" t="s">
        <v>18</v>
      </c>
      <c r="C7844">
        <f>VLOOKUP(B7821,[0]!all_data,39)</f>
        <v>0</v>
      </c>
    </row>
    <row r="7845" spans="1:3" x14ac:dyDescent="0.3">
      <c r="A7845" t="s">
        <v>21</v>
      </c>
      <c r="B7845">
        <f>B7821+1</f>
        <v>327</v>
      </c>
      <c r="C7845" t="str">
        <f>CONCATENATE(VLOOKUP(B7845,[0]!all_data,2),"_",VLOOKUP(B7845,[0]!all_data,3),"_",VLOOKUP(B7845,[0]!all_data,4))</f>
        <v>0_0_0</v>
      </c>
    </row>
    <row r="7846" spans="1:3" x14ac:dyDescent="0.3">
      <c r="A7846" t="s">
        <v>22</v>
      </c>
    </row>
    <row r="7847" spans="1:3" x14ac:dyDescent="0.3">
      <c r="A7847" t="s">
        <v>0</v>
      </c>
      <c r="C7847">
        <f>VLOOKUP(B7845,[0]!all_data,13)</f>
        <v>7</v>
      </c>
    </row>
    <row r="7848" spans="1:3" x14ac:dyDescent="0.3">
      <c r="A7848" t="s">
        <v>57</v>
      </c>
      <c r="C7848">
        <f>VLOOKUP(B7845,[0]!all_data,14)</f>
        <v>10</v>
      </c>
    </row>
    <row r="7849" spans="1:3" x14ac:dyDescent="0.3">
      <c r="A7849" t="s">
        <v>2</v>
      </c>
      <c r="C7849">
        <f>VLOOKUP(B7845,[0]!all_data,15)</f>
        <v>0</v>
      </c>
    </row>
    <row r="7850" spans="1:3" x14ac:dyDescent="0.3">
      <c r="A7850" t="s">
        <v>3</v>
      </c>
      <c r="C7850">
        <f>VLOOKUP(B7845,[0]!all_data,16)</f>
        <v>0</v>
      </c>
    </row>
    <row r="7851" spans="1:3" x14ac:dyDescent="0.3">
      <c r="A7851" t="s">
        <v>4</v>
      </c>
      <c r="C7851">
        <f>VLOOKUP(B7845,[0]!all_data,17)</f>
        <v>0</v>
      </c>
    </row>
    <row r="7852" spans="1:3" x14ac:dyDescent="0.3">
      <c r="A7852" t="s">
        <v>5</v>
      </c>
      <c r="C7852">
        <f>VLOOKUP(B7845,[0]!all_data,18)</f>
        <v>0</v>
      </c>
    </row>
    <row r="7853" spans="1:3" x14ac:dyDescent="0.3">
      <c r="A7853" t="s">
        <v>7</v>
      </c>
      <c r="C7853">
        <f>VLOOKUP(B7845,[0]!all_data,20)</f>
        <v>0</v>
      </c>
    </row>
    <row r="7854" spans="1:3" x14ac:dyDescent="0.3">
      <c r="A7854" t="s">
        <v>73</v>
      </c>
      <c r="C7854">
        <f>VLOOKUP(B7845,[0]!all_data,21)</f>
        <v>0</v>
      </c>
    </row>
    <row r="7855" spans="1:3" x14ac:dyDescent="0.3">
      <c r="A7855" t="s">
        <v>77</v>
      </c>
      <c r="C7855">
        <f>VLOOKUP(B7845,[0]!all_data,41)</f>
        <v>0</v>
      </c>
    </row>
    <row r="7856" spans="1:3" x14ac:dyDescent="0.3">
      <c r="A7856" t="s">
        <v>24</v>
      </c>
      <c r="C7856">
        <f>VLOOKUP(B7845,[0]!all_data,23)</f>
        <v>0</v>
      </c>
    </row>
    <row r="7857" spans="1:3" x14ac:dyDescent="0.3">
      <c r="A7857" t="s">
        <v>25</v>
      </c>
      <c r="C7857">
        <f>VLOOKUP(B7845,[0]!all_data,24)</f>
        <v>0</v>
      </c>
    </row>
    <row r="7858" spans="1:3" x14ac:dyDescent="0.3">
      <c r="A7858" t="s">
        <v>23</v>
      </c>
      <c r="C7858">
        <f>VLOOKUP(B7845,[0]!all_data,25)</f>
        <v>0</v>
      </c>
    </row>
    <row r="7859" spans="1:3" x14ac:dyDescent="0.3">
      <c r="A7859" t="s">
        <v>125</v>
      </c>
      <c r="C7859">
        <f>VLOOKUP(B7845,[0]!all_data,19)</f>
        <v>0</v>
      </c>
    </row>
    <row r="7860" spans="1:3" x14ac:dyDescent="0.3">
      <c r="A7860" t="s">
        <v>108</v>
      </c>
      <c r="C7860">
        <f>VLOOKUP(B7845,[0]!all_data,26)</f>
        <v>0</v>
      </c>
    </row>
    <row r="7861" spans="1:3" x14ac:dyDescent="0.3">
      <c r="A7861" t="s">
        <v>109</v>
      </c>
      <c r="C7861">
        <f>VLOOKUP(B7845,[0]!all_data,27)</f>
        <v>0</v>
      </c>
    </row>
    <row r="7862" spans="1:3" x14ac:dyDescent="0.3">
      <c r="A7862" t="s">
        <v>11</v>
      </c>
      <c r="C7862">
        <f>VLOOKUP(B7845,[0]!all_data,28)</f>
        <v>0</v>
      </c>
    </row>
    <row r="7863" spans="1:3" x14ac:dyDescent="0.3">
      <c r="A7863" t="s">
        <v>54</v>
      </c>
      <c r="C7863">
        <f>VLOOKUP(B7845,[0]!all_data,29)</f>
        <v>0</v>
      </c>
    </row>
    <row r="7864" spans="1:3" x14ac:dyDescent="0.3">
      <c r="A7864" t="s">
        <v>55</v>
      </c>
      <c r="C7864">
        <f>VLOOKUP(B7845,[0]!all_data,30)</f>
        <v>0</v>
      </c>
    </row>
    <row r="7865" spans="1:3" x14ac:dyDescent="0.3">
      <c r="A7865" t="s">
        <v>67</v>
      </c>
      <c r="C7865">
        <f>VLOOKUP(B7845,[0]!all_data,33)</f>
        <v>0</v>
      </c>
    </row>
    <row r="7866" spans="1:3" x14ac:dyDescent="0.3">
      <c r="A7866" t="s">
        <v>16</v>
      </c>
      <c r="C7866">
        <f>VLOOKUP(B7845,[0]!all_data,37)</f>
        <v>0</v>
      </c>
    </row>
    <row r="7867" spans="1:3" x14ac:dyDescent="0.3">
      <c r="A7867" t="s">
        <v>17</v>
      </c>
      <c r="C7867">
        <f>VLOOKUP(B7845,[0]!all_data,38)</f>
        <v>0</v>
      </c>
    </row>
    <row r="7868" spans="1:3" x14ac:dyDescent="0.3">
      <c r="A7868" t="s">
        <v>18</v>
      </c>
      <c r="C7868">
        <f>VLOOKUP(B7845,[0]!all_data,39)</f>
        <v>0</v>
      </c>
    </row>
    <row r="7869" spans="1:3" x14ac:dyDescent="0.3">
      <c r="A7869" t="s">
        <v>21</v>
      </c>
      <c r="B7869">
        <f>B7845+1</f>
        <v>328</v>
      </c>
      <c r="C7869" t="str">
        <f>CONCATENATE(VLOOKUP(B7869,[0]!all_data,2),"_",VLOOKUP(B7869,[0]!all_data,3),"_",VLOOKUP(B7869,[0]!all_data,4))</f>
        <v>0_0_0</v>
      </c>
    </row>
    <row r="7870" spans="1:3" x14ac:dyDescent="0.3">
      <c r="A7870" t="s">
        <v>22</v>
      </c>
    </row>
    <row r="7871" spans="1:3" x14ac:dyDescent="0.3">
      <c r="A7871" t="s">
        <v>0</v>
      </c>
      <c r="C7871">
        <f>VLOOKUP(B7869,[0]!all_data,13)</f>
        <v>7</v>
      </c>
    </row>
    <row r="7872" spans="1:3" x14ac:dyDescent="0.3">
      <c r="A7872" t="s">
        <v>57</v>
      </c>
      <c r="C7872">
        <f>VLOOKUP(B7869,[0]!all_data,14)</f>
        <v>10</v>
      </c>
    </row>
    <row r="7873" spans="1:3" x14ac:dyDescent="0.3">
      <c r="A7873" t="s">
        <v>2</v>
      </c>
      <c r="C7873">
        <f>VLOOKUP(B7869,[0]!all_data,15)</f>
        <v>0</v>
      </c>
    </row>
    <row r="7874" spans="1:3" x14ac:dyDescent="0.3">
      <c r="A7874" t="s">
        <v>3</v>
      </c>
      <c r="C7874">
        <f>VLOOKUP(B7869,[0]!all_data,16)</f>
        <v>0</v>
      </c>
    </row>
    <row r="7875" spans="1:3" x14ac:dyDescent="0.3">
      <c r="A7875" t="s">
        <v>4</v>
      </c>
      <c r="C7875">
        <f>VLOOKUP(B7869,[0]!all_data,17)</f>
        <v>0</v>
      </c>
    </row>
    <row r="7876" spans="1:3" x14ac:dyDescent="0.3">
      <c r="A7876" t="s">
        <v>5</v>
      </c>
      <c r="C7876">
        <f>VLOOKUP(B7869,[0]!all_data,18)</f>
        <v>0</v>
      </c>
    </row>
    <row r="7877" spans="1:3" x14ac:dyDescent="0.3">
      <c r="A7877" t="s">
        <v>7</v>
      </c>
      <c r="C7877">
        <f>VLOOKUP(B7869,[0]!all_data,20)</f>
        <v>0</v>
      </c>
    </row>
    <row r="7878" spans="1:3" x14ac:dyDescent="0.3">
      <c r="A7878" t="s">
        <v>73</v>
      </c>
      <c r="C7878">
        <f>VLOOKUP(B7869,[0]!all_data,21)</f>
        <v>0</v>
      </c>
    </row>
    <row r="7879" spans="1:3" x14ac:dyDescent="0.3">
      <c r="A7879" t="s">
        <v>77</v>
      </c>
      <c r="C7879">
        <f>VLOOKUP(B7869,[0]!all_data,41)</f>
        <v>0</v>
      </c>
    </row>
    <row r="7880" spans="1:3" x14ac:dyDescent="0.3">
      <c r="A7880" t="s">
        <v>24</v>
      </c>
      <c r="C7880">
        <f>VLOOKUP(B7869,[0]!all_data,23)</f>
        <v>0</v>
      </c>
    </row>
    <row r="7881" spans="1:3" x14ac:dyDescent="0.3">
      <c r="A7881" t="s">
        <v>25</v>
      </c>
      <c r="C7881">
        <f>VLOOKUP(B7869,[0]!all_data,24)</f>
        <v>0</v>
      </c>
    </row>
    <row r="7882" spans="1:3" x14ac:dyDescent="0.3">
      <c r="A7882" t="s">
        <v>23</v>
      </c>
      <c r="C7882">
        <f>VLOOKUP(B7869,[0]!all_data,25)</f>
        <v>0</v>
      </c>
    </row>
    <row r="7883" spans="1:3" x14ac:dyDescent="0.3">
      <c r="A7883" t="s">
        <v>125</v>
      </c>
      <c r="C7883">
        <f>VLOOKUP(B7869,[0]!all_data,19)</f>
        <v>0</v>
      </c>
    </row>
    <row r="7884" spans="1:3" x14ac:dyDescent="0.3">
      <c r="A7884" t="s">
        <v>108</v>
      </c>
      <c r="C7884">
        <f>VLOOKUP(B7869,[0]!all_data,26)</f>
        <v>0</v>
      </c>
    </row>
    <row r="7885" spans="1:3" x14ac:dyDescent="0.3">
      <c r="A7885" t="s">
        <v>109</v>
      </c>
      <c r="C7885">
        <f>VLOOKUP(B7869,[0]!all_data,27)</f>
        <v>0</v>
      </c>
    </row>
    <row r="7886" spans="1:3" x14ac:dyDescent="0.3">
      <c r="A7886" t="s">
        <v>11</v>
      </c>
      <c r="C7886">
        <f>VLOOKUP(B7869,[0]!all_data,28)</f>
        <v>0</v>
      </c>
    </row>
    <row r="7887" spans="1:3" x14ac:dyDescent="0.3">
      <c r="A7887" t="s">
        <v>54</v>
      </c>
      <c r="C7887">
        <f>VLOOKUP(B7869,[0]!all_data,29)</f>
        <v>0</v>
      </c>
    </row>
    <row r="7888" spans="1:3" x14ac:dyDescent="0.3">
      <c r="A7888" t="s">
        <v>55</v>
      </c>
      <c r="C7888">
        <f>VLOOKUP(B7869,[0]!all_data,30)</f>
        <v>0</v>
      </c>
    </row>
    <row r="7889" spans="1:3" x14ac:dyDescent="0.3">
      <c r="A7889" t="s">
        <v>67</v>
      </c>
      <c r="C7889">
        <f>VLOOKUP(B7869,[0]!all_data,33)</f>
        <v>0</v>
      </c>
    </row>
    <row r="7890" spans="1:3" x14ac:dyDescent="0.3">
      <c r="A7890" t="s">
        <v>16</v>
      </c>
      <c r="C7890">
        <f>VLOOKUP(B7869,[0]!all_data,37)</f>
        <v>0</v>
      </c>
    </row>
    <row r="7891" spans="1:3" x14ac:dyDescent="0.3">
      <c r="A7891" t="s">
        <v>17</v>
      </c>
      <c r="C7891">
        <f>VLOOKUP(B7869,[0]!all_data,38)</f>
        <v>0</v>
      </c>
    </row>
    <row r="7892" spans="1:3" x14ac:dyDescent="0.3">
      <c r="A7892" t="s">
        <v>18</v>
      </c>
      <c r="C7892">
        <f>VLOOKUP(B7869,[0]!all_data,39)</f>
        <v>0</v>
      </c>
    </row>
    <row r="7893" spans="1:3" x14ac:dyDescent="0.3">
      <c r="A7893" t="s">
        <v>21</v>
      </c>
      <c r="B7893">
        <f>B7869+1</f>
        <v>329</v>
      </c>
      <c r="C7893" t="str">
        <f>CONCATENATE(VLOOKUP(B7893,[0]!all_data,2),"_",VLOOKUP(B7893,[0]!all_data,3),"_",VLOOKUP(B7893,[0]!all_data,4))</f>
        <v>0_0_0</v>
      </c>
    </row>
    <row r="7894" spans="1:3" x14ac:dyDescent="0.3">
      <c r="A7894" t="s">
        <v>22</v>
      </c>
    </row>
    <row r="7895" spans="1:3" x14ac:dyDescent="0.3">
      <c r="A7895" t="s">
        <v>0</v>
      </c>
      <c r="C7895">
        <f>VLOOKUP(B7893,[0]!all_data,13)</f>
        <v>7</v>
      </c>
    </row>
    <row r="7896" spans="1:3" x14ac:dyDescent="0.3">
      <c r="A7896" t="s">
        <v>57</v>
      </c>
      <c r="C7896">
        <f>VLOOKUP(B7893,[0]!all_data,14)</f>
        <v>10</v>
      </c>
    </row>
    <row r="7897" spans="1:3" x14ac:dyDescent="0.3">
      <c r="A7897" t="s">
        <v>2</v>
      </c>
      <c r="C7897">
        <f>VLOOKUP(B7893,[0]!all_data,15)</f>
        <v>0</v>
      </c>
    </row>
    <row r="7898" spans="1:3" x14ac:dyDescent="0.3">
      <c r="A7898" t="s">
        <v>3</v>
      </c>
      <c r="C7898">
        <f>VLOOKUP(B7893,[0]!all_data,16)</f>
        <v>0</v>
      </c>
    </row>
    <row r="7899" spans="1:3" x14ac:dyDescent="0.3">
      <c r="A7899" t="s">
        <v>4</v>
      </c>
      <c r="C7899">
        <f>VLOOKUP(B7893,[0]!all_data,17)</f>
        <v>0</v>
      </c>
    </row>
    <row r="7900" spans="1:3" x14ac:dyDescent="0.3">
      <c r="A7900" t="s">
        <v>5</v>
      </c>
      <c r="C7900">
        <f>VLOOKUP(B7893,[0]!all_data,18)</f>
        <v>0</v>
      </c>
    </row>
    <row r="7901" spans="1:3" x14ac:dyDescent="0.3">
      <c r="A7901" t="s">
        <v>7</v>
      </c>
      <c r="C7901">
        <f>VLOOKUP(B7893,[0]!all_data,20)</f>
        <v>0</v>
      </c>
    </row>
    <row r="7902" spans="1:3" x14ac:dyDescent="0.3">
      <c r="A7902" t="s">
        <v>73</v>
      </c>
      <c r="C7902">
        <f>VLOOKUP(B7893,[0]!all_data,21)</f>
        <v>0</v>
      </c>
    </row>
    <row r="7903" spans="1:3" x14ac:dyDescent="0.3">
      <c r="A7903" t="s">
        <v>77</v>
      </c>
      <c r="C7903">
        <f>VLOOKUP(B7893,[0]!all_data,41)</f>
        <v>0</v>
      </c>
    </row>
    <row r="7904" spans="1:3" x14ac:dyDescent="0.3">
      <c r="A7904" t="s">
        <v>24</v>
      </c>
      <c r="C7904">
        <f>VLOOKUP(B7893,[0]!all_data,23)</f>
        <v>0</v>
      </c>
    </row>
    <row r="7905" spans="1:3" x14ac:dyDescent="0.3">
      <c r="A7905" t="s">
        <v>25</v>
      </c>
      <c r="C7905">
        <f>VLOOKUP(B7893,[0]!all_data,24)</f>
        <v>0</v>
      </c>
    </row>
    <row r="7906" spans="1:3" x14ac:dyDescent="0.3">
      <c r="A7906" t="s">
        <v>23</v>
      </c>
      <c r="C7906">
        <f>VLOOKUP(B7893,[0]!all_data,25)</f>
        <v>0</v>
      </c>
    </row>
    <row r="7907" spans="1:3" x14ac:dyDescent="0.3">
      <c r="A7907" t="s">
        <v>125</v>
      </c>
      <c r="C7907">
        <f>VLOOKUP(B7893,[0]!all_data,19)</f>
        <v>0</v>
      </c>
    </row>
    <row r="7908" spans="1:3" x14ac:dyDescent="0.3">
      <c r="A7908" t="s">
        <v>108</v>
      </c>
      <c r="C7908">
        <f>VLOOKUP(B7893,[0]!all_data,26)</f>
        <v>0</v>
      </c>
    </row>
    <row r="7909" spans="1:3" x14ac:dyDescent="0.3">
      <c r="A7909" t="s">
        <v>109</v>
      </c>
      <c r="C7909">
        <f>VLOOKUP(B7893,[0]!all_data,27)</f>
        <v>0</v>
      </c>
    </row>
    <row r="7910" spans="1:3" x14ac:dyDescent="0.3">
      <c r="A7910" t="s">
        <v>11</v>
      </c>
      <c r="C7910">
        <f>VLOOKUP(B7893,[0]!all_data,28)</f>
        <v>0</v>
      </c>
    </row>
    <row r="7911" spans="1:3" x14ac:dyDescent="0.3">
      <c r="A7911" t="s">
        <v>54</v>
      </c>
      <c r="C7911">
        <f>VLOOKUP(B7893,[0]!all_data,29)</f>
        <v>0</v>
      </c>
    </row>
    <row r="7912" spans="1:3" x14ac:dyDescent="0.3">
      <c r="A7912" t="s">
        <v>55</v>
      </c>
      <c r="C7912">
        <f>VLOOKUP(B7893,[0]!all_data,30)</f>
        <v>0</v>
      </c>
    </row>
    <row r="7913" spans="1:3" x14ac:dyDescent="0.3">
      <c r="A7913" t="s">
        <v>67</v>
      </c>
      <c r="C7913">
        <f>VLOOKUP(B7893,[0]!all_data,33)</f>
        <v>0</v>
      </c>
    </row>
    <row r="7914" spans="1:3" x14ac:dyDescent="0.3">
      <c r="A7914" t="s">
        <v>16</v>
      </c>
      <c r="C7914">
        <f>VLOOKUP(B7893,[0]!all_data,37)</f>
        <v>0</v>
      </c>
    </row>
    <row r="7915" spans="1:3" x14ac:dyDescent="0.3">
      <c r="A7915" t="s">
        <v>17</v>
      </c>
      <c r="C7915">
        <f>VLOOKUP(B7893,[0]!all_data,38)</f>
        <v>0</v>
      </c>
    </row>
    <row r="7916" spans="1:3" x14ac:dyDescent="0.3">
      <c r="A7916" t="s">
        <v>18</v>
      </c>
      <c r="C7916">
        <f>VLOOKUP(B7893,[0]!all_data,39)</f>
        <v>0</v>
      </c>
    </row>
    <row r="7917" spans="1:3" x14ac:dyDescent="0.3">
      <c r="A7917" t="s">
        <v>21</v>
      </c>
      <c r="B7917">
        <f>B7893+1</f>
        <v>330</v>
      </c>
      <c r="C7917" t="str">
        <f>CONCATENATE(VLOOKUP(B7917,[0]!all_data,2),"_",VLOOKUP(B7917,[0]!all_data,3),"_",VLOOKUP(B7917,[0]!all_data,4))</f>
        <v>0_0_0</v>
      </c>
    </row>
    <row r="7918" spans="1:3" x14ac:dyDescent="0.3">
      <c r="A7918" t="s">
        <v>22</v>
      </c>
    </row>
    <row r="7919" spans="1:3" x14ac:dyDescent="0.3">
      <c r="A7919" t="s">
        <v>0</v>
      </c>
      <c r="C7919">
        <f>VLOOKUP(B7917,[0]!all_data,13)</f>
        <v>7</v>
      </c>
    </row>
    <row r="7920" spans="1:3" x14ac:dyDescent="0.3">
      <c r="A7920" t="s">
        <v>57</v>
      </c>
      <c r="C7920">
        <f>VLOOKUP(B7917,[0]!all_data,14)</f>
        <v>10</v>
      </c>
    </row>
    <row r="7921" spans="1:3" x14ac:dyDescent="0.3">
      <c r="A7921" t="s">
        <v>2</v>
      </c>
      <c r="C7921">
        <f>VLOOKUP(B7917,[0]!all_data,15)</f>
        <v>0</v>
      </c>
    </row>
    <row r="7922" spans="1:3" x14ac:dyDescent="0.3">
      <c r="A7922" t="s">
        <v>3</v>
      </c>
      <c r="C7922">
        <f>VLOOKUP(B7917,[0]!all_data,16)</f>
        <v>0</v>
      </c>
    </row>
    <row r="7923" spans="1:3" x14ac:dyDescent="0.3">
      <c r="A7923" t="s">
        <v>4</v>
      </c>
      <c r="C7923">
        <f>VLOOKUP(B7917,[0]!all_data,17)</f>
        <v>0</v>
      </c>
    </row>
    <row r="7924" spans="1:3" x14ac:dyDescent="0.3">
      <c r="A7924" t="s">
        <v>5</v>
      </c>
      <c r="C7924">
        <f>VLOOKUP(B7917,[0]!all_data,18)</f>
        <v>0</v>
      </c>
    </row>
    <row r="7925" spans="1:3" x14ac:dyDescent="0.3">
      <c r="A7925" t="s">
        <v>7</v>
      </c>
      <c r="C7925">
        <f>VLOOKUP(B7917,[0]!all_data,20)</f>
        <v>0</v>
      </c>
    </row>
    <row r="7926" spans="1:3" x14ac:dyDescent="0.3">
      <c r="A7926" t="s">
        <v>73</v>
      </c>
      <c r="C7926">
        <f>VLOOKUP(B7917,[0]!all_data,21)</f>
        <v>0</v>
      </c>
    </row>
    <row r="7927" spans="1:3" x14ac:dyDescent="0.3">
      <c r="A7927" t="s">
        <v>77</v>
      </c>
      <c r="C7927">
        <f>VLOOKUP(B7917,[0]!all_data,41)</f>
        <v>0</v>
      </c>
    </row>
    <row r="7928" spans="1:3" x14ac:dyDescent="0.3">
      <c r="A7928" t="s">
        <v>24</v>
      </c>
      <c r="C7928">
        <f>VLOOKUP(B7917,[0]!all_data,23)</f>
        <v>0</v>
      </c>
    </row>
    <row r="7929" spans="1:3" x14ac:dyDescent="0.3">
      <c r="A7929" t="s">
        <v>25</v>
      </c>
      <c r="C7929">
        <f>VLOOKUP(B7917,[0]!all_data,24)</f>
        <v>0</v>
      </c>
    </row>
    <row r="7930" spans="1:3" x14ac:dyDescent="0.3">
      <c r="A7930" t="s">
        <v>23</v>
      </c>
      <c r="C7930">
        <f>VLOOKUP(B7917,[0]!all_data,25)</f>
        <v>0</v>
      </c>
    </row>
    <row r="7931" spans="1:3" x14ac:dyDescent="0.3">
      <c r="A7931" t="s">
        <v>125</v>
      </c>
      <c r="C7931">
        <f>VLOOKUP(B7917,[0]!all_data,19)</f>
        <v>0</v>
      </c>
    </row>
    <row r="7932" spans="1:3" x14ac:dyDescent="0.3">
      <c r="A7932" t="s">
        <v>108</v>
      </c>
      <c r="C7932">
        <f>VLOOKUP(B7917,[0]!all_data,26)</f>
        <v>0</v>
      </c>
    </row>
    <row r="7933" spans="1:3" x14ac:dyDescent="0.3">
      <c r="A7933" t="s">
        <v>109</v>
      </c>
      <c r="C7933">
        <f>VLOOKUP(B7917,[0]!all_data,27)</f>
        <v>0</v>
      </c>
    </row>
    <row r="7934" spans="1:3" x14ac:dyDescent="0.3">
      <c r="A7934" t="s">
        <v>11</v>
      </c>
      <c r="C7934">
        <f>VLOOKUP(B7917,[0]!all_data,28)</f>
        <v>0</v>
      </c>
    </row>
    <row r="7935" spans="1:3" x14ac:dyDescent="0.3">
      <c r="A7935" t="s">
        <v>54</v>
      </c>
      <c r="C7935">
        <f>VLOOKUP(B7917,[0]!all_data,29)</f>
        <v>0</v>
      </c>
    </row>
    <row r="7936" spans="1:3" x14ac:dyDescent="0.3">
      <c r="A7936" t="s">
        <v>55</v>
      </c>
      <c r="C7936">
        <f>VLOOKUP(B7917,[0]!all_data,30)</f>
        <v>0</v>
      </c>
    </row>
    <row r="7937" spans="1:3" x14ac:dyDescent="0.3">
      <c r="A7937" t="s">
        <v>67</v>
      </c>
      <c r="C7937">
        <f>VLOOKUP(B7917,[0]!all_data,33)</f>
        <v>0</v>
      </c>
    </row>
    <row r="7938" spans="1:3" x14ac:dyDescent="0.3">
      <c r="A7938" t="s">
        <v>16</v>
      </c>
      <c r="C7938">
        <f>VLOOKUP(B7917,[0]!all_data,37)</f>
        <v>0</v>
      </c>
    </row>
    <row r="7939" spans="1:3" x14ac:dyDescent="0.3">
      <c r="A7939" t="s">
        <v>17</v>
      </c>
      <c r="C7939">
        <f>VLOOKUP(B7917,[0]!all_data,38)</f>
        <v>0</v>
      </c>
    </row>
    <row r="7940" spans="1:3" x14ac:dyDescent="0.3">
      <c r="A7940" t="s">
        <v>18</v>
      </c>
      <c r="C7940">
        <f>VLOOKUP(B7917,[0]!all_data,39)</f>
        <v>0</v>
      </c>
    </row>
    <row r="7941" spans="1:3" x14ac:dyDescent="0.3">
      <c r="A7941" t="s">
        <v>21</v>
      </c>
      <c r="B7941">
        <f>B7917+1</f>
        <v>331</v>
      </c>
      <c r="C7941" t="str">
        <f>CONCATENATE(VLOOKUP(B7941,[0]!all_data,2),"_",VLOOKUP(B7941,[0]!all_data,3),"_",VLOOKUP(B7941,[0]!all_data,4))</f>
        <v>0_0_0</v>
      </c>
    </row>
    <row r="7942" spans="1:3" x14ac:dyDescent="0.3">
      <c r="A7942" t="s">
        <v>22</v>
      </c>
    </row>
    <row r="7943" spans="1:3" x14ac:dyDescent="0.3">
      <c r="A7943" t="s">
        <v>0</v>
      </c>
      <c r="C7943">
        <f>VLOOKUP(B7941,[0]!all_data,13)</f>
        <v>7</v>
      </c>
    </row>
    <row r="7944" spans="1:3" x14ac:dyDescent="0.3">
      <c r="A7944" t="s">
        <v>57</v>
      </c>
      <c r="C7944">
        <f>VLOOKUP(B7941,[0]!all_data,14)</f>
        <v>10</v>
      </c>
    </row>
    <row r="7945" spans="1:3" x14ac:dyDescent="0.3">
      <c r="A7945" t="s">
        <v>2</v>
      </c>
      <c r="C7945">
        <f>VLOOKUP(B7941,[0]!all_data,15)</f>
        <v>0</v>
      </c>
    </row>
    <row r="7946" spans="1:3" x14ac:dyDescent="0.3">
      <c r="A7946" t="s">
        <v>3</v>
      </c>
      <c r="C7946">
        <f>VLOOKUP(B7941,[0]!all_data,16)</f>
        <v>0</v>
      </c>
    </row>
    <row r="7947" spans="1:3" x14ac:dyDescent="0.3">
      <c r="A7947" t="s">
        <v>4</v>
      </c>
      <c r="C7947">
        <f>VLOOKUP(B7941,[0]!all_data,17)</f>
        <v>0</v>
      </c>
    </row>
    <row r="7948" spans="1:3" x14ac:dyDescent="0.3">
      <c r="A7948" t="s">
        <v>5</v>
      </c>
      <c r="C7948">
        <f>VLOOKUP(B7941,[0]!all_data,18)</f>
        <v>0</v>
      </c>
    </row>
    <row r="7949" spans="1:3" x14ac:dyDescent="0.3">
      <c r="A7949" t="s">
        <v>7</v>
      </c>
      <c r="C7949">
        <f>VLOOKUP(B7941,[0]!all_data,20)</f>
        <v>0</v>
      </c>
    </row>
    <row r="7950" spans="1:3" x14ac:dyDescent="0.3">
      <c r="A7950" t="s">
        <v>73</v>
      </c>
      <c r="C7950">
        <f>VLOOKUP(B7941,[0]!all_data,21)</f>
        <v>0</v>
      </c>
    </row>
    <row r="7951" spans="1:3" x14ac:dyDescent="0.3">
      <c r="A7951" t="s">
        <v>77</v>
      </c>
      <c r="C7951">
        <f>VLOOKUP(B7941,[0]!all_data,41)</f>
        <v>0</v>
      </c>
    </row>
    <row r="7952" spans="1:3" x14ac:dyDescent="0.3">
      <c r="A7952" t="s">
        <v>24</v>
      </c>
      <c r="C7952">
        <f>VLOOKUP(B7941,[0]!all_data,23)</f>
        <v>0</v>
      </c>
    </row>
    <row r="7953" spans="1:3" x14ac:dyDescent="0.3">
      <c r="A7953" t="s">
        <v>25</v>
      </c>
      <c r="C7953">
        <f>VLOOKUP(B7941,[0]!all_data,24)</f>
        <v>0</v>
      </c>
    </row>
    <row r="7954" spans="1:3" x14ac:dyDescent="0.3">
      <c r="A7954" t="s">
        <v>23</v>
      </c>
      <c r="C7954">
        <f>VLOOKUP(B7941,[0]!all_data,25)</f>
        <v>0</v>
      </c>
    </row>
    <row r="7955" spans="1:3" x14ac:dyDescent="0.3">
      <c r="A7955" t="s">
        <v>125</v>
      </c>
      <c r="C7955">
        <f>VLOOKUP(B7941,[0]!all_data,19)</f>
        <v>0</v>
      </c>
    </row>
    <row r="7956" spans="1:3" x14ac:dyDescent="0.3">
      <c r="A7956" t="s">
        <v>108</v>
      </c>
      <c r="C7956">
        <f>VLOOKUP(B7941,[0]!all_data,26)</f>
        <v>0</v>
      </c>
    </row>
    <row r="7957" spans="1:3" x14ac:dyDescent="0.3">
      <c r="A7957" t="s">
        <v>109</v>
      </c>
      <c r="C7957">
        <f>VLOOKUP(B7941,[0]!all_data,27)</f>
        <v>0</v>
      </c>
    </row>
    <row r="7958" spans="1:3" x14ac:dyDescent="0.3">
      <c r="A7958" t="s">
        <v>11</v>
      </c>
      <c r="C7958">
        <f>VLOOKUP(B7941,[0]!all_data,28)</f>
        <v>0</v>
      </c>
    </row>
    <row r="7959" spans="1:3" x14ac:dyDescent="0.3">
      <c r="A7959" t="s">
        <v>54</v>
      </c>
      <c r="C7959">
        <f>VLOOKUP(B7941,[0]!all_data,29)</f>
        <v>0</v>
      </c>
    </row>
    <row r="7960" spans="1:3" x14ac:dyDescent="0.3">
      <c r="A7960" t="s">
        <v>55</v>
      </c>
      <c r="C7960">
        <f>VLOOKUP(B7941,[0]!all_data,30)</f>
        <v>0</v>
      </c>
    </row>
    <row r="7961" spans="1:3" x14ac:dyDescent="0.3">
      <c r="A7961" t="s">
        <v>67</v>
      </c>
      <c r="C7961">
        <f>VLOOKUP(B7941,[0]!all_data,33)</f>
        <v>0</v>
      </c>
    </row>
    <row r="7962" spans="1:3" x14ac:dyDescent="0.3">
      <c r="A7962" t="s">
        <v>16</v>
      </c>
      <c r="C7962">
        <f>VLOOKUP(B7941,[0]!all_data,37)</f>
        <v>0</v>
      </c>
    </row>
    <row r="7963" spans="1:3" x14ac:dyDescent="0.3">
      <c r="A7963" t="s">
        <v>17</v>
      </c>
      <c r="C7963">
        <f>VLOOKUP(B7941,[0]!all_data,38)</f>
        <v>0</v>
      </c>
    </row>
    <row r="7964" spans="1:3" x14ac:dyDescent="0.3">
      <c r="A7964" t="s">
        <v>18</v>
      </c>
      <c r="C7964">
        <f>VLOOKUP(B7941,[0]!all_data,39)</f>
        <v>0</v>
      </c>
    </row>
    <row r="7965" spans="1:3" x14ac:dyDescent="0.3">
      <c r="A7965" t="s">
        <v>21</v>
      </c>
      <c r="B7965">
        <f>B7941+1</f>
        <v>332</v>
      </c>
      <c r="C7965" t="str">
        <f>CONCATENATE(VLOOKUP(B7965,[0]!all_data,2),"_",VLOOKUP(B7965,[0]!all_data,3),"_",VLOOKUP(B7965,[0]!all_data,4))</f>
        <v>0_0_0</v>
      </c>
    </row>
    <row r="7966" spans="1:3" x14ac:dyDescent="0.3">
      <c r="A7966" t="s">
        <v>22</v>
      </c>
    </row>
    <row r="7967" spans="1:3" x14ac:dyDescent="0.3">
      <c r="A7967" t="s">
        <v>0</v>
      </c>
      <c r="C7967">
        <f>VLOOKUP(B7965,[0]!all_data,13)</f>
        <v>7</v>
      </c>
    </row>
    <row r="7968" spans="1:3" x14ac:dyDescent="0.3">
      <c r="A7968" t="s">
        <v>57</v>
      </c>
      <c r="C7968">
        <f>VLOOKUP(B7965,[0]!all_data,14)</f>
        <v>10</v>
      </c>
    </row>
    <row r="7969" spans="1:3" x14ac:dyDescent="0.3">
      <c r="A7969" t="s">
        <v>2</v>
      </c>
      <c r="C7969">
        <f>VLOOKUP(B7965,[0]!all_data,15)</f>
        <v>0</v>
      </c>
    </row>
    <row r="7970" spans="1:3" x14ac:dyDescent="0.3">
      <c r="A7970" t="s">
        <v>3</v>
      </c>
      <c r="C7970">
        <f>VLOOKUP(B7965,[0]!all_data,16)</f>
        <v>0</v>
      </c>
    </row>
    <row r="7971" spans="1:3" x14ac:dyDescent="0.3">
      <c r="A7971" t="s">
        <v>4</v>
      </c>
      <c r="C7971">
        <f>VLOOKUP(B7965,[0]!all_data,17)</f>
        <v>0</v>
      </c>
    </row>
    <row r="7972" spans="1:3" x14ac:dyDescent="0.3">
      <c r="A7972" t="s">
        <v>5</v>
      </c>
      <c r="C7972">
        <f>VLOOKUP(B7965,[0]!all_data,18)</f>
        <v>0</v>
      </c>
    </row>
    <row r="7973" spans="1:3" x14ac:dyDescent="0.3">
      <c r="A7973" t="s">
        <v>7</v>
      </c>
      <c r="C7973">
        <f>VLOOKUP(B7965,[0]!all_data,20)</f>
        <v>0</v>
      </c>
    </row>
    <row r="7974" spans="1:3" x14ac:dyDescent="0.3">
      <c r="A7974" t="s">
        <v>73</v>
      </c>
      <c r="C7974">
        <f>VLOOKUP(B7965,[0]!all_data,21)</f>
        <v>0</v>
      </c>
    </row>
    <row r="7975" spans="1:3" x14ac:dyDescent="0.3">
      <c r="A7975" t="s">
        <v>77</v>
      </c>
      <c r="C7975">
        <f>VLOOKUP(B7965,[0]!all_data,41)</f>
        <v>0</v>
      </c>
    </row>
    <row r="7976" spans="1:3" x14ac:dyDescent="0.3">
      <c r="A7976" t="s">
        <v>24</v>
      </c>
      <c r="C7976">
        <f>VLOOKUP(B7965,[0]!all_data,23)</f>
        <v>0</v>
      </c>
    </row>
    <row r="7977" spans="1:3" x14ac:dyDescent="0.3">
      <c r="A7977" t="s">
        <v>25</v>
      </c>
      <c r="C7977">
        <f>VLOOKUP(B7965,[0]!all_data,24)</f>
        <v>0</v>
      </c>
    </row>
    <row r="7978" spans="1:3" x14ac:dyDescent="0.3">
      <c r="A7978" t="s">
        <v>23</v>
      </c>
      <c r="C7978">
        <f>VLOOKUP(B7965,[0]!all_data,25)</f>
        <v>0</v>
      </c>
    </row>
    <row r="7979" spans="1:3" x14ac:dyDescent="0.3">
      <c r="A7979" t="s">
        <v>125</v>
      </c>
      <c r="C7979">
        <f>VLOOKUP(B7965,[0]!all_data,19)</f>
        <v>0</v>
      </c>
    </row>
    <row r="7980" spans="1:3" x14ac:dyDescent="0.3">
      <c r="A7980" t="s">
        <v>108</v>
      </c>
      <c r="C7980">
        <f>VLOOKUP(B7965,[0]!all_data,26)</f>
        <v>0</v>
      </c>
    </row>
    <row r="7981" spans="1:3" x14ac:dyDescent="0.3">
      <c r="A7981" t="s">
        <v>109</v>
      </c>
      <c r="C7981">
        <f>VLOOKUP(B7965,[0]!all_data,27)</f>
        <v>0</v>
      </c>
    </row>
    <row r="7982" spans="1:3" x14ac:dyDescent="0.3">
      <c r="A7982" t="s">
        <v>11</v>
      </c>
      <c r="C7982">
        <f>VLOOKUP(B7965,[0]!all_data,28)</f>
        <v>0</v>
      </c>
    </row>
    <row r="7983" spans="1:3" x14ac:dyDescent="0.3">
      <c r="A7983" t="s">
        <v>54</v>
      </c>
      <c r="C7983">
        <f>VLOOKUP(B7965,[0]!all_data,29)</f>
        <v>0</v>
      </c>
    </row>
    <row r="7984" spans="1:3" x14ac:dyDescent="0.3">
      <c r="A7984" t="s">
        <v>55</v>
      </c>
      <c r="C7984">
        <f>VLOOKUP(B7965,[0]!all_data,30)</f>
        <v>0</v>
      </c>
    </row>
    <row r="7985" spans="1:3" x14ac:dyDescent="0.3">
      <c r="A7985" t="s">
        <v>67</v>
      </c>
      <c r="C7985">
        <f>VLOOKUP(B7965,[0]!all_data,33)</f>
        <v>0</v>
      </c>
    </row>
    <row r="7986" spans="1:3" x14ac:dyDescent="0.3">
      <c r="A7986" t="s">
        <v>16</v>
      </c>
      <c r="C7986">
        <f>VLOOKUP(B7965,[0]!all_data,37)</f>
        <v>0</v>
      </c>
    </row>
    <row r="7987" spans="1:3" x14ac:dyDescent="0.3">
      <c r="A7987" t="s">
        <v>17</v>
      </c>
      <c r="C7987">
        <f>VLOOKUP(B7965,[0]!all_data,38)</f>
        <v>0</v>
      </c>
    </row>
    <row r="7988" spans="1:3" x14ac:dyDescent="0.3">
      <c r="A7988" t="s">
        <v>18</v>
      </c>
      <c r="C7988">
        <f>VLOOKUP(B7965,[0]!all_data,39)</f>
        <v>0</v>
      </c>
    </row>
    <row r="7989" spans="1:3" x14ac:dyDescent="0.3">
      <c r="A7989" t="s">
        <v>21</v>
      </c>
      <c r="B7989">
        <f>B7965+1</f>
        <v>333</v>
      </c>
      <c r="C7989" t="str">
        <f>CONCATENATE(VLOOKUP(B7989,[0]!all_data,2),"_",VLOOKUP(B7989,[0]!all_data,3),"_",VLOOKUP(B7989,[0]!all_data,4))</f>
        <v>0_0_0</v>
      </c>
    </row>
    <row r="7990" spans="1:3" x14ac:dyDescent="0.3">
      <c r="A7990" t="s">
        <v>22</v>
      </c>
    </row>
    <row r="7991" spans="1:3" x14ac:dyDescent="0.3">
      <c r="A7991" t="s">
        <v>0</v>
      </c>
      <c r="C7991">
        <f>VLOOKUP(B7989,[0]!all_data,13)</f>
        <v>7</v>
      </c>
    </row>
    <row r="7992" spans="1:3" x14ac:dyDescent="0.3">
      <c r="A7992" t="s">
        <v>57</v>
      </c>
      <c r="C7992">
        <f>VLOOKUP(B7989,[0]!all_data,14)</f>
        <v>10</v>
      </c>
    </row>
    <row r="7993" spans="1:3" x14ac:dyDescent="0.3">
      <c r="A7993" t="s">
        <v>2</v>
      </c>
      <c r="C7993">
        <f>VLOOKUP(B7989,[0]!all_data,15)</f>
        <v>0</v>
      </c>
    </row>
    <row r="7994" spans="1:3" x14ac:dyDescent="0.3">
      <c r="A7994" t="s">
        <v>3</v>
      </c>
      <c r="C7994">
        <f>VLOOKUP(B7989,[0]!all_data,16)</f>
        <v>0</v>
      </c>
    </row>
    <row r="7995" spans="1:3" x14ac:dyDescent="0.3">
      <c r="A7995" t="s">
        <v>4</v>
      </c>
      <c r="C7995">
        <f>VLOOKUP(B7989,[0]!all_data,17)</f>
        <v>0</v>
      </c>
    </row>
    <row r="7996" spans="1:3" x14ac:dyDescent="0.3">
      <c r="A7996" t="s">
        <v>5</v>
      </c>
      <c r="C7996">
        <f>VLOOKUP(B7989,[0]!all_data,18)</f>
        <v>0</v>
      </c>
    </row>
    <row r="7997" spans="1:3" x14ac:dyDescent="0.3">
      <c r="A7997" t="s">
        <v>7</v>
      </c>
      <c r="C7997">
        <f>VLOOKUP(B7989,[0]!all_data,20)</f>
        <v>0</v>
      </c>
    </row>
    <row r="7998" spans="1:3" x14ac:dyDescent="0.3">
      <c r="A7998" t="s">
        <v>73</v>
      </c>
      <c r="C7998">
        <f>VLOOKUP(B7989,[0]!all_data,21)</f>
        <v>0</v>
      </c>
    </row>
    <row r="7999" spans="1:3" x14ac:dyDescent="0.3">
      <c r="A7999" t="s">
        <v>77</v>
      </c>
      <c r="C7999">
        <f>VLOOKUP(B7989,[0]!all_data,41)</f>
        <v>0</v>
      </c>
    </row>
    <row r="8000" spans="1:3" x14ac:dyDescent="0.3">
      <c r="A8000" t="s">
        <v>24</v>
      </c>
      <c r="C8000">
        <f>VLOOKUP(B7989,[0]!all_data,23)</f>
        <v>0</v>
      </c>
    </row>
    <row r="8001" spans="1:3" x14ac:dyDescent="0.3">
      <c r="A8001" t="s">
        <v>25</v>
      </c>
      <c r="C8001">
        <f>VLOOKUP(B7989,[0]!all_data,24)</f>
        <v>0</v>
      </c>
    </row>
    <row r="8002" spans="1:3" x14ac:dyDescent="0.3">
      <c r="A8002" t="s">
        <v>23</v>
      </c>
      <c r="C8002">
        <f>VLOOKUP(B7989,[0]!all_data,25)</f>
        <v>0</v>
      </c>
    </row>
    <row r="8003" spans="1:3" x14ac:dyDescent="0.3">
      <c r="A8003" t="s">
        <v>125</v>
      </c>
      <c r="C8003">
        <f>VLOOKUP(B7989,[0]!all_data,19)</f>
        <v>0</v>
      </c>
    </row>
    <row r="8004" spans="1:3" x14ac:dyDescent="0.3">
      <c r="A8004" t="s">
        <v>108</v>
      </c>
      <c r="C8004">
        <f>VLOOKUP(B7989,[0]!all_data,26)</f>
        <v>0</v>
      </c>
    </row>
    <row r="8005" spans="1:3" x14ac:dyDescent="0.3">
      <c r="A8005" t="s">
        <v>109</v>
      </c>
      <c r="C8005">
        <f>VLOOKUP(B7989,[0]!all_data,27)</f>
        <v>0</v>
      </c>
    </row>
    <row r="8006" spans="1:3" x14ac:dyDescent="0.3">
      <c r="A8006" t="s">
        <v>11</v>
      </c>
      <c r="C8006">
        <f>VLOOKUP(B7989,[0]!all_data,28)</f>
        <v>0</v>
      </c>
    </row>
    <row r="8007" spans="1:3" x14ac:dyDescent="0.3">
      <c r="A8007" t="s">
        <v>54</v>
      </c>
      <c r="C8007">
        <f>VLOOKUP(B7989,[0]!all_data,29)</f>
        <v>0</v>
      </c>
    </row>
    <row r="8008" spans="1:3" x14ac:dyDescent="0.3">
      <c r="A8008" t="s">
        <v>55</v>
      </c>
      <c r="C8008">
        <f>VLOOKUP(B7989,[0]!all_data,30)</f>
        <v>0</v>
      </c>
    </row>
    <row r="8009" spans="1:3" x14ac:dyDescent="0.3">
      <c r="A8009" t="s">
        <v>67</v>
      </c>
      <c r="C8009">
        <f>VLOOKUP(B7989,[0]!all_data,33)</f>
        <v>0</v>
      </c>
    </row>
    <row r="8010" spans="1:3" x14ac:dyDescent="0.3">
      <c r="A8010" t="s">
        <v>16</v>
      </c>
      <c r="C8010">
        <f>VLOOKUP(B7989,[0]!all_data,37)</f>
        <v>0</v>
      </c>
    </row>
    <row r="8011" spans="1:3" x14ac:dyDescent="0.3">
      <c r="A8011" t="s">
        <v>17</v>
      </c>
      <c r="C8011">
        <f>VLOOKUP(B7989,[0]!all_data,38)</f>
        <v>0</v>
      </c>
    </row>
    <row r="8012" spans="1:3" x14ac:dyDescent="0.3">
      <c r="A8012" t="s">
        <v>18</v>
      </c>
      <c r="C8012">
        <f>VLOOKUP(B7989,[0]!all_data,39)</f>
        <v>0</v>
      </c>
    </row>
    <row r="8013" spans="1:3" x14ac:dyDescent="0.3">
      <c r="A8013" t="s">
        <v>21</v>
      </c>
      <c r="B8013">
        <f>B7989+1</f>
        <v>334</v>
      </c>
      <c r="C8013" t="str">
        <f>CONCATENATE(VLOOKUP(B8013,[0]!all_data,2),"_",VLOOKUP(B8013,[0]!all_data,3),"_",VLOOKUP(B8013,[0]!all_data,4))</f>
        <v>0_0_0</v>
      </c>
    </row>
    <row r="8014" spans="1:3" x14ac:dyDescent="0.3">
      <c r="A8014" t="s">
        <v>22</v>
      </c>
    </row>
    <row r="8015" spans="1:3" x14ac:dyDescent="0.3">
      <c r="A8015" t="s">
        <v>0</v>
      </c>
      <c r="C8015">
        <f>VLOOKUP(B8013,[0]!all_data,13)</f>
        <v>7</v>
      </c>
    </row>
    <row r="8016" spans="1:3" x14ac:dyDescent="0.3">
      <c r="A8016" t="s">
        <v>57</v>
      </c>
      <c r="C8016">
        <f>VLOOKUP(B8013,[0]!all_data,14)</f>
        <v>10</v>
      </c>
    </row>
    <row r="8017" spans="1:3" x14ac:dyDescent="0.3">
      <c r="A8017" t="s">
        <v>2</v>
      </c>
      <c r="C8017">
        <f>VLOOKUP(B8013,[0]!all_data,15)</f>
        <v>0</v>
      </c>
    </row>
    <row r="8018" spans="1:3" x14ac:dyDescent="0.3">
      <c r="A8018" t="s">
        <v>3</v>
      </c>
      <c r="C8018">
        <f>VLOOKUP(B8013,[0]!all_data,16)</f>
        <v>0</v>
      </c>
    </row>
    <row r="8019" spans="1:3" x14ac:dyDescent="0.3">
      <c r="A8019" t="s">
        <v>4</v>
      </c>
      <c r="C8019">
        <f>VLOOKUP(B8013,[0]!all_data,17)</f>
        <v>0</v>
      </c>
    </row>
    <row r="8020" spans="1:3" x14ac:dyDescent="0.3">
      <c r="A8020" t="s">
        <v>5</v>
      </c>
      <c r="C8020">
        <f>VLOOKUP(B8013,[0]!all_data,18)</f>
        <v>0</v>
      </c>
    </row>
    <row r="8021" spans="1:3" x14ac:dyDescent="0.3">
      <c r="A8021" t="s">
        <v>7</v>
      </c>
      <c r="C8021">
        <f>VLOOKUP(B8013,[0]!all_data,20)</f>
        <v>0</v>
      </c>
    </row>
    <row r="8022" spans="1:3" x14ac:dyDescent="0.3">
      <c r="A8022" t="s">
        <v>73</v>
      </c>
      <c r="C8022">
        <f>VLOOKUP(B8013,[0]!all_data,21)</f>
        <v>0</v>
      </c>
    </row>
    <row r="8023" spans="1:3" x14ac:dyDescent="0.3">
      <c r="A8023" t="s">
        <v>77</v>
      </c>
      <c r="C8023">
        <f>VLOOKUP(B8013,[0]!all_data,41)</f>
        <v>0</v>
      </c>
    </row>
    <row r="8024" spans="1:3" x14ac:dyDescent="0.3">
      <c r="A8024" t="s">
        <v>24</v>
      </c>
      <c r="C8024">
        <f>VLOOKUP(B8013,[0]!all_data,23)</f>
        <v>0</v>
      </c>
    </row>
    <row r="8025" spans="1:3" x14ac:dyDescent="0.3">
      <c r="A8025" t="s">
        <v>25</v>
      </c>
      <c r="C8025">
        <f>VLOOKUP(B8013,[0]!all_data,24)</f>
        <v>0</v>
      </c>
    </row>
    <row r="8026" spans="1:3" x14ac:dyDescent="0.3">
      <c r="A8026" t="s">
        <v>23</v>
      </c>
      <c r="C8026">
        <f>VLOOKUP(B8013,[0]!all_data,25)</f>
        <v>0</v>
      </c>
    </row>
    <row r="8027" spans="1:3" x14ac:dyDescent="0.3">
      <c r="A8027" t="s">
        <v>125</v>
      </c>
      <c r="C8027">
        <f>VLOOKUP(B8013,[0]!all_data,19)</f>
        <v>0</v>
      </c>
    </row>
    <row r="8028" spans="1:3" x14ac:dyDescent="0.3">
      <c r="A8028" t="s">
        <v>108</v>
      </c>
      <c r="C8028">
        <f>VLOOKUP(B8013,[0]!all_data,26)</f>
        <v>0</v>
      </c>
    </row>
    <row r="8029" spans="1:3" x14ac:dyDescent="0.3">
      <c r="A8029" t="s">
        <v>109</v>
      </c>
      <c r="C8029">
        <f>VLOOKUP(B8013,[0]!all_data,27)</f>
        <v>0</v>
      </c>
    </row>
    <row r="8030" spans="1:3" x14ac:dyDescent="0.3">
      <c r="A8030" t="s">
        <v>11</v>
      </c>
      <c r="C8030">
        <f>VLOOKUP(B8013,[0]!all_data,28)</f>
        <v>0</v>
      </c>
    </row>
    <row r="8031" spans="1:3" x14ac:dyDescent="0.3">
      <c r="A8031" t="s">
        <v>54</v>
      </c>
      <c r="C8031">
        <f>VLOOKUP(B8013,[0]!all_data,29)</f>
        <v>0</v>
      </c>
    </row>
    <row r="8032" spans="1:3" x14ac:dyDescent="0.3">
      <c r="A8032" t="s">
        <v>55</v>
      </c>
      <c r="C8032">
        <f>VLOOKUP(B8013,[0]!all_data,30)</f>
        <v>0</v>
      </c>
    </row>
    <row r="8033" spans="1:3" x14ac:dyDescent="0.3">
      <c r="A8033" t="s">
        <v>67</v>
      </c>
      <c r="C8033">
        <f>VLOOKUP(B8013,[0]!all_data,33)</f>
        <v>0</v>
      </c>
    </row>
    <row r="8034" spans="1:3" x14ac:dyDescent="0.3">
      <c r="A8034" t="s">
        <v>16</v>
      </c>
      <c r="C8034">
        <f>VLOOKUP(B8013,[0]!all_data,37)</f>
        <v>0</v>
      </c>
    </row>
    <row r="8035" spans="1:3" x14ac:dyDescent="0.3">
      <c r="A8035" t="s">
        <v>17</v>
      </c>
      <c r="C8035">
        <f>VLOOKUP(B8013,[0]!all_data,38)</f>
        <v>0</v>
      </c>
    </row>
    <row r="8036" spans="1:3" x14ac:dyDescent="0.3">
      <c r="A8036" t="s">
        <v>18</v>
      </c>
      <c r="C8036">
        <f>VLOOKUP(B8013,[0]!all_data,39)</f>
        <v>0</v>
      </c>
    </row>
    <row r="8037" spans="1:3" x14ac:dyDescent="0.3">
      <c r="A8037" t="s">
        <v>21</v>
      </c>
      <c r="B8037">
        <f>B8013+1</f>
        <v>335</v>
      </c>
      <c r="C8037" t="str">
        <f>CONCATENATE(VLOOKUP(B8037,[0]!all_data,2),"_",VLOOKUP(B8037,[0]!all_data,3),"_",VLOOKUP(B8037,[0]!all_data,4))</f>
        <v>0_0_0</v>
      </c>
    </row>
    <row r="8038" spans="1:3" x14ac:dyDescent="0.3">
      <c r="A8038" t="s">
        <v>22</v>
      </c>
    </row>
    <row r="8039" spans="1:3" x14ac:dyDescent="0.3">
      <c r="A8039" t="s">
        <v>0</v>
      </c>
      <c r="C8039">
        <f>VLOOKUP(B8037,[0]!all_data,13)</f>
        <v>7</v>
      </c>
    </row>
    <row r="8040" spans="1:3" x14ac:dyDescent="0.3">
      <c r="A8040" t="s">
        <v>57</v>
      </c>
      <c r="C8040">
        <f>VLOOKUP(B8037,[0]!all_data,14)</f>
        <v>10</v>
      </c>
    </row>
    <row r="8041" spans="1:3" x14ac:dyDescent="0.3">
      <c r="A8041" t="s">
        <v>2</v>
      </c>
      <c r="C8041">
        <f>VLOOKUP(B8037,[0]!all_data,15)</f>
        <v>0</v>
      </c>
    </row>
    <row r="8042" spans="1:3" x14ac:dyDescent="0.3">
      <c r="A8042" t="s">
        <v>3</v>
      </c>
      <c r="C8042">
        <f>VLOOKUP(B8037,[0]!all_data,16)</f>
        <v>0</v>
      </c>
    </row>
    <row r="8043" spans="1:3" x14ac:dyDescent="0.3">
      <c r="A8043" t="s">
        <v>4</v>
      </c>
      <c r="C8043">
        <f>VLOOKUP(B8037,[0]!all_data,17)</f>
        <v>0</v>
      </c>
    </row>
    <row r="8044" spans="1:3" x14ac:dyDescent="0.3">
      <c r="A8044" t="s">
        <v>5</v>
      </c>
      <c r="C8044">
        <f>VLOOKUP(B8037,[0]!all_data,18)</f>
        <v>0</v>
      </c>
    </row>
    <row r="8045" spans="1:3" x14ac:dyDescent="0.3">
      <c r="A8045" t="s">
        <v>7</v>
      </c>
      <c r="C8045">
        <f>VLOOKUP(B8037,[0]!all_data,20)</f>
        <v>0</v>
      </c>
    </row>
    <row r="8046" spans="1:3" x14ac:dyDescent="0.3">
      <c r="A8046" t="s">
        <v>73</v>
      </c>
      <c r="C8046">
        <f>VLOOKUP(B8037,[0]!all_data,21)</f>
        <v>0</v>
      </c>
    </row>
    <row r="8047" spans="1:3" x14ac:dyDescent="0.3">
      <c r="A8047" t="s">
        <v>77</v>
      </c>
      <c r="C8047">
        <f>VLOOKUP(B8037,[0]!all_data,41)</f>
        <v>0</v>
      </c>
    </row>
    <row r="8048" spans="1:3" x14ac:dyDescent="0.3">
      <c r="A8048" t="s">
        <v>24</v>
      </c>
      <c r="C8048">
        <f>VLOOKUP(B8037,[0]!all_data,23)</f>
        <v>0</v>
      </c>
    </row>
    <row r="8049" spans="1:3" x14ac:dyDescent="0.3">
      <c r="A8049" t="s">
        <v>25</v>
      </c>
      <c r="C8049">
        <f>VLOOKUP(B8037,[0]!all_data,24)</f>
        <v>0</v>
      </c>
    </row>
    <row r="8050" spans="1:3" x14ac:dyDescent="0.3">
      <c r="A8050" t="s">
        <v>23</v>
      </c>
      <c r="C8050">
        <f>VLOOKUP(B8037,[0]!all_data,25)</f>
        <v>0</v>
      </c>
    </row>
    <row r="8051" spans="1:3" x14ac:dyDescent="0.3">
      <c r="A8051" t="s">
        <v>125</v>
      </c>
      <c r="C8051">
        <f>VLOOKUP(B8037,[0]!all_data,19)</f>
        <v>0</v>
      </c>
    </row>
    <row r="8052" spans="1:3" x14ac:dyDescent="0.3">
      <c r="A8052" t="s">
        <v>108</v>
      </c>
      <c r="C8052">
        <f>VLOOKUP(B8037,[0]!all_data,26)</f>
        <v>0</v>
      </c>
    </row>
    <row r="8053" spans="1:3" x14ac:dyDescent="0.3">
      <c r="A8053" t="s">
        <v>109</v>
      </c>
      <c r="C8053">
        <f>VLOOKUP(B8037,[0]!all_data,27)</f>
        <v>0</v>
      </c>
    </row>
    <row r="8054" spans="1:3" x14ac:dyDescent="0.3">
      <c r="A8054" t="s">
        <v>11</v>
      </c>
      <c r="C8054">
        <f>VLOOKUP(B8037,[0]!all_data,28)</f>
        <v>0</v>
      </c>
    </row>
    <row r="8055" spans="1:3" x14ac:dyDescent="0.3">
      <c r="A8055" t="s">
        <v>54</v>
      </c>
      <c r="C8055">
        <f>VLOOKUP(B8037,[0]!all_data,29)</f>
        <v>0</v>
      </c>
    </row>
    <row r="8056" spans="1:3" x14ac:dyDescent="0.3">
      <c r="A8056" t="s">
        <v>55</v>
      </c>
      <c r="C8056">
        <f>VLOOKUP(B8037,[0]!all_data,30)</f>
        <v>0</v>
      </c>
    </row>
    <row r="8057" spans="1:3" x14ac:dyDescent="0.3">
      <c r="A8057" t="s">
        <v>67</v>
      </c>
      <c r="C8057">
        <f>VLOOKUP(B8037,[0]!all_data,33)</f>
        <v>0</v>
      </c>
    </row>
    <row r="8058" spans="1:3" x14ac:dyDescent="0.3">
      <c r="A8058" t="s">
        <v>16</v>
      </c>
      <c r="C8058">
        <f>VLOOKUP(B8037,[0]!all_data,37)</f>
        <v>0</v>
      </c>
    </row>
    <row r="8059" spans="1:3" x14ac:dyDescent="0.3">
      <c r="A8059" t="s">
        <v>17</v>
      </c>
      <c r="C8059">
        <f>VLOOKUP(B8037,[0]!all_data,38)</f>
        <v>0</v>
      </c>
    </row>
    <row r="8060" spans="1:3" x14ac:dyDescent="0.3">
      <c r="A8060" t="s">
        <v>18</v>
      </c>
      <c r="C8060">
        <f>VLOOKUP(B8037,[0]!all_data,39)</f>
        <v>0</v>
      </c>
    </row>
    <row r="8061" spans="1:3" x14ac:dyDescent="0.3">
      <c r="A8061" t="s">
        <v>21</v>
      </c>
      <c r="B8061">
        <f>B8037+1</f>
        <v>336</v>
      </c>
      <c r="C8061" t="str">
        <f>CONCATENATE(VLOOKUP(B8061,[0]!all_data,2),"_",VLOOKUP(B8061,[0]!all_data,3),"_",VLOOKUP(B8061,[0]!all_data,4))</f>
        <v>0_0_0</v>
      </c>
    </row>
    <row r="8062" spans="1:3" x14ac:dyDescent="0.3">
      <c r="A8062" t="s">
        <v>22</v>
      </c>
    </row>
    <row r="8063" spans="1:3" x14ac:dyDescent="0.3">
      <c r="A8063" t="s">
        <v>0</v>
      </c>
      <c r="C8063">
        <f>VLOOKUP(B8061,[0]!all_data,13)</f>
        <v>7</v>
      </c>
    </row>
    <row r="8064" spans="1:3" x14ac:dyDescent="0.3">
      <c r="A8064" t="s">
        <v>57</v>
      </c>
      <c r="C8064">
        <f>VLOOKUP(B8061,[0]!all_data,14)</f>
        <v>10</v>
      </c>
    </row>
    <row r="8065" spans="1:3" x14ac:dyDescent="0.3">
      <c r="A8065" t="s">
        <v>2</v>
      </c>
      <c r="C8065">
        <f>VLOOKUP(B8061,[0]!all_data,15)</f>
        <v>0</v>
      </c>
    </row>
    <row r="8066" spans="1:3" x14ac:dyDescent="0.3">
      <c r="A8066" t="s">
        <v>3</v>
      </c>
      <c r="C8066">
        <f>VLOOKUP(B8061,[0]!all_data,16)</f>
        <v>0</v>
      </c>
    </row>
    <row r="8067" spans="1:3" x14ac:dyDescent="0.3">
      <c r="A8067" t="s">
        <v>4</v>
      </c>
      <c r="C8067">
        <f>VLOOKUP(B8061,[0]!all_data,17)</f>
        <v>0</v>
      </c>
    </row>
    <row r="8068" spans="1:3" x14ac:dyDescent="0.3">
      <c r="A8068" t="s">
        <v>5</v>
      </c>
      <c r="C8068">
        <f>VLOOKUP(B8061,[0]!all_data,18)</f>
        <v>0</v>
      </c>
    </row>
    <row r="8069" spans="1:3" x14ac:dyDescent="0.3">
      <c r="A8069" t="s">
        <v>7</v>
      </c>
      <c r="C8069">
        <f>VLOOKUP(B8061,[0]!all_data,20)</f>
        <v>0</v>
      </c>
    </row>
    <row r="8070" spans="1:3" x14ac:dyDescent="0.3">
      <c r="A8070" t="s">
        <v>73</v>
      </c>
      <c r="C8070">
        <f>VLOOKUP(B8061,[0]!all_data,21)</f>
        <v>0</v>
      </c>
    </row>
    <row r="8071" spans="1:3" x14ac:dyDescent="0.3">
      <c r="A8071" t="s">
        <v>77</v>
      </c>
      <c r="C8071">
        <f>VLOOKUP(B8061,[0]!all_data,41)</f>
        <v>0</v>
      </c>
    </row>
    <row r="8072" spans="1:3" x14ac:dyDescent="0.3">
      <c r="A8072" t="s">
        <v>24</v>
      </c>
      <c r="C8072">
        <f>VLOOKUP(B8061,[0]!all_data,23)</f>
        <v>0</v>
      </c>
    </row>
    <row r="8073" spans="1:3" x14ac:dyDescent="0.3">
      <c r="A8073" t="s">
        <v>25</v>
      </c>
      <c r="C8073">
        <f>VLOOKUP(B8061,[0]!all_data,24)</f>
        <v>0</v>
      </c>
    </row>
    <row r="8074" spans="1:3" x14ac:dyDescent="0.3">
      <c r="A8074" t="s">
        <v>23</v>
      </c>
      <c r="C8074">
        <f>VLOOKUP(B8061,[0]!all_data,25)</f>
        <v>0</v>
      </c>
    </row>
    <row r="8075" spans="1:3" x14ac:dyDescent="0.3">
      <c r="A8075" t="s">
        <v>125</v>
      </c>
      <c r="C8075">
        <f>VLOOKUP(B8061,[0]!all_data,19)</f>
        <v>0</v>
      </c>
    </row>
    <row r="8076" spans="1:3" x14ac:dyDescent="0.3">
      <c r="A8076" t="s">
        <v>108</v>
      </c>
      <c r="C8076">
        <f>VLOOKUP(B8061,[0]!all_data,26)</f>
        <v>0</v>
      </c>
    </row>
    <row r="8077" spans="1:3" x14ac:dyDescent="0.3">
      <c r="A8077" t="s">
        <v>109</v>
      </c>
      <c r="C8077">
        <f>VLOOKUP(B8061,[0]!all_data,27)</f>
        <v>0</v>
      </c>
    </row>
    <row r="8078" spans="1:3" x14ac:dyDescent="0.3">
      <c r="A8078" t="s">
        <v>11</v>
      </c>
      <c r="C8078">
        <f>VLOOKUP(B8061,[0]!all_data,28)</f>
        <v>0</v>
      </c>
    </row>
    <row r="8079" spans="1:3" x14ac:dyDescent="0.3">
      <c r="A8079" t="s">
        <v>54</v>
      </c>
      <c r="C8079">
        <f>VLOOKUP(B8061,[0]!all_data,29)</f>
        <v>0</v>
      </c>
    </row>
    <row r="8080" spans="1:3" x14ac:dyDescent="0.3">
      <c r="A8080" t="s">
        <v>55</v>
      </c>
      <c r="C8080">
        <f>VLOOKUP(B8061,[0]!all_data,30)</f>
        <v>0</v>
      </c>
    </row>
    <row r="8081" spans="1:3" x14ac:dyDescent="0.3">
      <c r="A8081" t="s">
        <v>67</v>
      </c>
      <c r="C8081">
        <f>VLOOKUP(B8061,[0]!all_data,33)</f>
        <v>0</v>
      </c>
    </row>
    <row r="8082" spans="1:3" x14ac:dyDescent="0.3">
      <c r="A8082" t="s">
        <v>16</v>
      </c>
      <c r="C8082">
        <f>VLOOKUP(B8061,[0]!all_data,37)</f>
        <v>0</v>
      </c>
    </row>
    <row r="8083" spans="1:3" x14ac:dyDescent="0.3">
      <c r="A8083" t="s">
        <v>17</v>
      </c>
      <c r="C8083">
        <f>VLOOKUP(B8061,[0]!all_data,38)</f>
        <v>0</v>
      </c>
    </row>
    <row r="8084" spans="1:3" x14ac:dyDescent="0.3">
      <c r="A8084" t="s">
        <v>18</v>
      </c>
      <c r="C8084">
        <f>VLOOKUP(B8061,[0]!all_data,39)</f>
        <v>0</v>
      </c>
    </row>
    <row r="8085" spans="1:3" x14ac:dyDescent="0.3">
      <c r="A8085" t="s">
        <v>21</v>
      </c>
      <c r="B8085">
        <f>B8061+1</f>
        <v>337</v>
      </c>
      <c r="C8085" t="str">
        <f>CONCATENATE(VLOOKUP(B8085,[0]!all_data,2),"_",VLOOKUP(B8085,[0]!all_data,3),"_",VLOOKUP(B8085,[0]!all_data,4))</f>
        <v>0_0_0</v>
      </c>
    </row>
    <row r="8086" spans="1:3" x14ac:dyDescent="0.3">
      <c r="A8086" t="s">
        <v>22</v>
      </c>
    </row>
    <row r="8087" spans="1:3" x14ac:dyDescent="0.3">
      <c r="A8087" t="s">
        <v>0</v>
      </c>
      <c r="C8087">
        <f>VLOOKUP(B8085,[0]!all_data,13)</f>
        <v>7</v>
      </c>
    </row>
    <row r="8088" spans="1:3" x14ac:dyDescent="0.3">
      <c r="A8088" t="s">
        <v>57</v>
      </c>
      <c r="C8088">
        <f>VLOOKUP(B8085,[0]!all_data,14)</f>
        <v>10</v>
      </c>
    </row>
    <row r="8089" spans="1:3" x14ac:dyDescent="0.3">
      <c r="A8089" t="s">
        <v>2</v>
      </c>
      <c r="C8089">
        <f>VLOOKUP(B8085,[0]!all_data,15)</f>
        <v>0</v>
      </c>
    </row>
    <row r="8090" spans="1:3" x14ac:dyDescent="0.3">
      <c r="A8090" t="s">
        <v>3</v>
      </c>
      <c r="C8090">
        <f>VLOOKUP(B8085,[0]!all_data,16)</f>
        <v>0</v>
      </c>
    </row>
    <row r="8091" spans="1:3" x14ac:dyDescent="0.3">
      <c r="A8091" t="s">
        <v>4</v>
      </c>
      <c r="C8091">
        <f>VLOOKUP(B8085,[0]!all_data,17)</f>
        <v>0</v>
      </c>
    </row>
    <row r="8092" spans="1:3" x14ac:dyDescent="0.3">
      <c r="A8092" t="s">
        <v>5</v>
      </c>
      <c r="C8092">
        <f>VLOOKUP(B8085,[0]!all_data,18)</f>
        <v>0</v>
      </c>
    </row>
    <row r="8093" spans="1:3" x14ac:dyDescent="0.3">
      <c r="A8093" t="s">
        <v>7</v>
      </c>
      <c r="C8093">
        <f>VLOOKUP(B8085,[0]!all_data,20)</f>
        <v>0</v>
      </c>
    </row>
    <row r="8094" spans="1:3" x14ac:dyDescent="0.3">
      <c r="A8094" t="s">
        <v>73</v>
      </c>
      <c r="C8094">
        <f>VLOOKUP(B8085,[0]!all_data,21)</f>
        <v>0</v>
      </c>
    </row>
    <row r="8095" spans="1:3" x14ac:dyDescent="0.3">
      <c r="A8095" t="s">
        <v>77</v>
      </c>
      <c r="C8095">
        <f>VLOOKUP(B8085,[0]!all_data,41)</f>
        <v>0</v>
      </c>
    </row>
    <row r="8096" spans="1:3" x14ac:dyDescent="0.3">
      <c r="A8096" t="s">
        <v>24</v>
      </c>
      <c r="C8096">
        <f>VLOOKUP(B8085,[0]!all_data,23)</f>
        <v>0</v>
      </c>
    </row>
    <row r="8097" spans="1:3" x14ac:dyDescent="0.3">
      <c r="A8097" t="s">
        <v>25</v>
      </c>
      <c r="C8097">
        <f>VLOOKUP(B8085,[0]!all_data,24)</f>
        <v>0</v>
      </c>
    </row>
    <row r="8098" spans="1:3" x14ac:dyDescent="0.3">
      <c r="A8098" t="s">
        <v>23</v>
      </c>
      <c r="C8098">
        <f>VLOOKUP(B8085,[0]!all_data,25)</f>
        <v>0</v>
      </c>
    </row>
    <row r="8099" spans="1:3" x14ac:dyDescent="0.3">
      <c r="A8099" t="s">
        <v>125</v>
      </c>
      <c r="C8099">
        <f>VLOOKUP(B8085,[0]!all_data,19)</f>
        <v>0</v>
      </c>
    </row>
    <row r="8100" spans="1:3" x14ac:dyDescent="0.3">
      <c r="A8100" t="s">
        <v>108</v>
      </c>
      <c r="C8100">
        <f>VLOOKUP(B8085,[0]!all_data,26)</f>
        <v>0</v>
      </c>
    </row>
    <row r="8101" spans="1:3" x14ac:dyDescent="0.3">
      <c r="A8101" t="s">
        <v>109</v>
      </c>
      <c r="C8101">
        <f>VLOOKUP(B8085,[0]!all_data,27)</f>
        <v>0</v>
      </c>
    </row>
    <row r="8102" spans="1:3" x14ac:dyDescent="0.3">
      <c r="A8102" t="s">
        <v>11</v>
      </c>
      <c r="C8102">
        <f>VLOOKUP(B8085,[0]!all_data,28)</f>
        <v>0</v>
      </c>
    </row>
    <row r="8103" spans="1:3" x14ac:dyDescent="0.3">
      <c r="A8103" t="s">
        <v>54</v>
      </c>
      <c r="C8103">
        <f>VLOOKUP(B8085,[0]!all_data,29)</f>
        <v>0</v>
      </c>
    </row>
    <row r="8104" spans="1:3" x14ac:dyDescent="0.3">
      <c r="A8104" t="s">
        <v>55</v>
      </c>
      <c r="C8104">
        <f>VLOOKUP(B8085,[0]!all_data,30)</f>
        <v>0</v>
      </c>
    </row>
    <row r="8105" spans="1:3" x14ac:dyDescent="0.3">
      <c r="A8105" t="s">
        <v>67</v>
      </c>
      <c r="C8105">
        <f>VLOOKUP(B8085,[0]!all_data,33)</f>
        <v>0</v>
      </c>
    </row>
    <row r="8106" spans="1:3" x14ac:dyDescent="0.3">
      <c r="A8106" t="s">
        <v>16</v>
      </c>
      <c r="C8106">
        <f>VLOOKUP(B8085,[0]!all_data,37)</f>
        <v>0</v>
      </c>
    </row>
    <row r="8107" spans="1:3" x14ac:dyDescent="0.3">
      <c r="A8107" t="s">
        <v>17</v>
      </c>
      <c r="C8107">
        <f>VLOOKUP(B8085,[0]!all_data,38)</f>
        <v>0</v>
      </c>
    </row>
    <row r="8108" spans="1:3" x14ac:dyDescent="0.3">
      <c r="A8108" t="s">
        <v>18</v>
      </c>
      <c r="C8108">
        <f>VLOOKUP(B8085,[0]!all_data,39)</f>
        <v>0</v>
      </c>
    </row>
    <row r="8109" spans="1:3" x14ac:dyDescent="0.3">
      <c r="A8109" t="s">
        <v>21</v>
      </c>
      <c r="B8109">
        <f>B8085+1</f>
        <v>338</v>
      </c>
      <c r="C8109" t="str">
        <f>CONCATENATE(VLOOKUP(B8109,[0]!all_data,2),"_",VLOOKUP(B8109,[0]!all_data,3),"_",VLOOKUP(B8109,[0]!all_data,4))</f>
        <v>0_0_0</v>
      </c>
    </row>
    <row r="8110" spans="1:3" x14ac:dyDescent="0.3">
      <c r="A8110" t="s">
        <v>22</v>
      </c>
    </row>
    <row r="8111" spans="1:3" x14ac:dyDescent="0.3">
      <c r="A8111" t="s">
        <v>0</v>
      </c>
      <c r="C8111">
        <f>VLOOKUP(B8109,[0]!all_data,13)</f>
        <v>7</v>
      </c>
    </row>
    <row r="8112" spans="1:3" x14ac:dyDescent="0.3">
      <c r="A8112" t="s">
        <v>57</v>
      </c>
      <c r="C8112">
        <f>VLOOKUP(B8109,[0]!all_data,14)</f>
        <v>10</v>
      </c>
    </row>
    <row r="8113" spans="1:3" x14ac:dyDescent="0.3">
      <c r="A8113" t="s">
        <v>2</v>
      </c>
      <c r="C8113">
        <f>VLOOKUP(B8109,[0]!all_data,15)</f>
        <v>0</v>
      </c>
    </row>
    <row r="8114" spans="1:3" x14ac:dyDescent="0.3">
      <c r="A8114" t="s">
        <v>3</v>
      </c>
      <c r="C8114">
        <f>VLOOKUP(B8109,[0]!all_data,16)</f>
        <v>0</v>
      </c>
    </row>
    <row r="8115" spans="1:3" x14ac:dyDescent="0.3">
      <c r="A8115" t="s">
        <v>4</v>
      </c>
      <c r="C8115">
        <f>VLOOKUP(B8109,[0]!all_data,17)</f>
        <v>0</v>
      </c>
    </row>
    <row r="8116" spans="1:3" x14ac:dyDescent="0.3">
      <c r="A8116" t="s">
        <v>5</v>
      </c>
      <c r="C8116">
        <f>VLOOKUP(B8109,[0]!all_data,18)</f>
        <v>0</v>
      </c>
    </row>
    <row r="8117" spans="1:3" x14ac:dyDescent="0.3">
      <c r="A8117" t="s">
        <v>7</v>
      </c>
      <c r="C8117">
        <f>VLOOKUP(B8109,[0]!all_data,20)</f>
        <v>0</v>
      </c>
    </row>
    <row r="8118" spans="1:3" x14ac:dyDescent="0.3">
      <c r="A8118" t="s">
        <v>73</v>
      </c>
      <c r="C8118">
        <f>VLOOKUP(B8109,[0]!all_data,21)</f>
        <v>0</v>
      </c>
    </row>
    <row r="8119" spans="1:3" x14ac:dyDescent="0.3">
      <c r="A8119" t="s">
        <v>77</v>
      </c>
      <c r="C8119">
        <f>VLOOKUP(B8109,[0]!all_data,41)</f>
        <v>0</v>
      </c>
    </row>
    <row r="8120" spans="1:3" x14ac:dyDescent="0.3">
      <c r="A8120" t="s">
        <v>24</v>
      </c>
      <c r="C8120">
        <f>VLOOKUP(B8109,[0]!all_data,23)</f>
        <v>0</v>
      </c>
    </row>
    <row r="8121" spans="1:3" x14ac:dyDescent="0.3">
      <c r="A8121" t="s">
        <v>25</v>
      </c>
      <c r="C8121">
        <f>VLOOKUP(B8109,[0]!all_data,24)</f>
        <v>0</v>
      </c>
    </row>
    <row r="8122" spans="1:3" x14ac:dyDescent="0.3">
      <c r="A8122" t="s">
        <v>23</v>
      </c>
      <c r="C8122">
        <f>VLOOKUP(B8109,[0]!all_data,25)</f>
        <v>0</v>
      </c>
    </row>
    <row r="8123" spans="1:3" x14ac:dyDescent="0.3">
      <c r="A8123" t="s">
        <v>125</v>
      </c>
      <c r="C8123">
        <f>VLOOKUP(B8109,[0]!all_data,19)</f>
        <v>0</v>
      </c>
    </row>
    <row r="8124" spans="1:3" x14ac:dyDescent="0.3">
      <c r="A8124" t="s">
        <v>108</v>
      </c>
      <c r="C8124">
        <f>VLOOKUP(B8109,[0]!all_data,26)</f>
        <v>0</v>
      </c>
    </row>
    <row r="8125" spans="1:3" x14ac:dyDescent="0.3">
      <c r="A8125" t="s">
        <v>109</v>
      </c>
      <c r="C8125">
        <f>VLOOKUP(B8109,[0]!all_data,27)</f>
        <v>0</v>
      </c>
    </row>
    <row r="8126" spans="1:3" x14ac:dyDescent="0.3">
      <c r="A8126" t="s">
        <v>11</v>
      </c>
      <c r="C8126">
        <f>VLOOKUP(B8109,[0]!all_data,28)</f>
        <v>0</v>
      </c>
    </row>
    <row r="8127" spans="1:3" x14ac:dyDescent="0.3">
      <c r="A8127" t="s">
        <v>54</v>
      </c>
      <c r="C8127">
        <f>VLOOKUP(B8109,[0]!all_data,29)</f>
        <v>0</v>
      </c>
    </row>
    <row r="8128" spans="1:3" x14ac:dyDescent="0.3">
      <c r="A8128" t="s">
        <v>55</v>
      </c>
      <c r="C8128">
        <f>VLOOKUP(B8109,[0]!all_data,30)</f>
        <v>0</v>
      </c>
    </row>
    <row r="8129" spans="1:3" x14ac:dyDescent="0.3">
      <c r="A8129" t="s">
        <v>67</v>
      </c>
      <c r="C8129">
        <f>VLOOKUP(B8109,[0]!all_data,33)</f>
        <v>0</v>
      </c>
    </row>
    <row r="8130" spans="1:3" x14ac:dyDescent="0.3">
      <c r="A8130" t="s">
        <v>16</v>
      </c>
      <c r="C8130">
        <f>VLOOKUP(B8109,[0]!all_data,37)</f>
        <v>0</v>
      </c>
    </row>
    <row r="8131" spans="1:3" x14ac:dyDescent="0.3">
      <c r="A8131" t="s">
        <v>17</v>
      </c>
      <c r="C8131">
        <f>VLOOKUP(B8109,[0]!all_data,38)</f>
        <v>0</v>
      </c>
    </row>
    <row r="8132" spans="1:3" x14ac:dyDescent="0.3">
      <c r="A8132" t="s">
        <v>18</v>
      </c>
      <c r="C8132">
        <f>VLOOKUP(B8109,[0]!all_data,39)</f>
        <v>0</v>
      </c>
    </row>
    <row r="8133" spans="1:3" x14ac:dyDescent="0.3">
      <c r="A8133" t="s">
        <v>21</v>
      </c>
      <c r="B8133">
        <f>B8109+1</f>
        <v>339</v>
      </c>
      <c r="C8133" t="str">
        <f>CONCATENATE(VLOOKUP(B8133,[0]!all_data,2),"_",VLOOKUP(B8133,[0]!all_data,3),"_",VLOOKUP(B8133,[0]!all_data,4))</f>
        <v>0_0_0</v>
      </c>
    </row>
    <row r="8134" spans="1:3" x14ac:dyDescent="0.3">
      <c r="A8134" t="s">
        <v>22</v>
      </c>
    </row>
    <row r="8135" spans="1:3" x14ac:dyDescent="0.3">
      <c r="A8135" t="s">
        <v>0</v>
      </c>
      <c r="C8135">
        <f>VLOOKUP(B8133,[0]!all_data,13)</f>
        <v>7</v>
      </c>
    </row>
    <row r="8136" spans="1:3" x14ac:dyDescent="0.3">
      <c r="A8136" t="s">
        <v>57</v>
      </c>
      <c r="C8136">
        <f>VLOOKUP(B8133,[0]!all_data,14)</f>
        <v>10</v>
      </c>
    </row>
    <row r="8137" spans="1:3" x14ac:dyDescent="0.3">
      <c r="A8137" t="s">
        <v>2</v>
      </c>
      <c r="C8137">
        <f>VLOOKUP(B8133,[0]!all_data,15)</f>
        <v>0</v>
      </c>
    </row>
    <row r="8138" spans="1:3" x14ac:dyDescent="0.3">
      <c r="A8138" t="s">
        <v>3</v>
      </c>
      <c r="C8138">
        <f>VLOOKUP(B8133,[0]!all_data,16)</f>
        <v>0</v>
      </c>
    </row>
    <row r="8139" spans="1:3" x14ac:dyDescent="0.3">
      <c r="A8139" t="s">
        <v>4</v>
      </c>
      <c r="C8139">
        <f>VLOOKUP(B8133,[0]!all_data,17)</f>
        <v>0</v>
      </c>
    </row>
    <row r="8140" spans="1:3" x14ac:dyDescent="0.3">
      <c r="A8140" t="s">
        <v>5</v>
      </c>
      <c r="C8140">
        <f>VLOOKUP(B8133,[0]!all_data,18)</f>
        <v>0</v>
      </c>
    </row>
    <row r="8141" spans="1:3" x14ac:dyDescent="0.3">
      <c r="A8141" t="s">
        <v>7</v>
      </c>
      <c r="C8141">
        <f>VLOOKUP(B8133,[0]!all_data,20)</f>
        <v>0</v>
      </c>
    </row>
    <row r="8142" spans="1:3" x14ac:dyDescent="0.3">
      <c r="A8142" t="s">
        <v>73</v>
      </c>
      <c r="C8142">
        <f>VLOOKUP(B8133,[0]!all_data,21)</f>
        <v>0</v>
      </c>
    </row>
    <row r="8143" spans="1:3" x14ac:dyDescent="0.3">
      <c r="A8143" t="s">
        <v>77</v>
      </c>
      <c r="C8143">
        <f>VLOOKUP(B8133,[0]!all_data,41)</f>
        <v>0</v>
      </c>
    </row>
    <row r="8144" spans="1:3" x14ac:dyDescent="0.3">
      <c r="A8144" t="s">
        <v>24</v>
      </c>
      <c r="C8144">
        <f>VLOOKUP(B8133,[0]!all_data,23)</f>
        <v>0</v>
      </c>
    </row>
    <row r="8145" spans="1:3" x14ac:dyDescent="0.3">
      <c r="A8145" t="s">
        <v>25</v>
      </c>
      <c r="C8145">
        <f>VLOOKUP(B8133,[0]!all_data,24)</f>
        <v>0</v>
      </c>
    </row>
    <row r="8146" spans="1:3" x14ac:dyDescent="0.3">
      <c r="A8146" t="s">
        <v>23</v>
      </c>
      <c r="C8146">
        <f>VLOOKUP(B8133,[0]!all_data,25)</f>
        <v>0</v>
      </c>
    </row>
    <row r="8147" spans="1:3" x14ac:dyDescent="0.3">
      <c r="A8147" t="s">
        <v>125</v>
      </c>
      <c r="C8147">
        <f>VLOOKUP(B8133,[0]!all_data,19)</f>
        <v>0</v>
      </c>
    </row>
    <row r="8148" spans="1:3" x14ac:dyDescent="0.3">
      <c r="A8148" t="s">
        <v>108</v>
      </c>
      <c r="C8148">
        <f>VLOOKUP(B8133,[0]!all_data,26)</f>
        <v>0</v>
      </c>
    </row>
    <row r="8149" spans="1:3" x14ac:dyDescent="0.3">
      <c r="A8149" t="s">
        <v>109</v>
      </c>
      <c r="C8149">
        <f>VLOOKUP(B8133,[0]!all_data,27)</f>
        <v>0</v>
      </c>
    </row>
    <row r="8150" spans="1:3" x14ac:dyDescent="0.3">
      <c r="A8150" t="s">
        <v>11</v>
      </c>
      <c r="C8150">
        <f>VLOOKUP(B8133,[0]!all_data,28)</f>
        <v>0</v>
      </c>
    </row>
    <row r="8151" spans="1:3" x14ac:dyDescent="0.3">
      <c r="A8151" t="s">
        <v>54</v>
      </c>
      <c r="C8151">
        <f>VLOOKUP(B8133,[0]!all_data,29)</f>
        <v>0</v>
      </c>
    </row>
    <row r="8152" spans="1:3" x14ac:dyDescent="0.3">
      <c r="A8152" t="s">
        <v>55</v>
      </c>
      <c r="C8152">
        <f>VLOOKUP(B8133,[0]!all_data,30)</f>
        <v>0</v>
      </c>
    </row>
    <row r="8153" spans="1:3" x14ac:dyDescent="0.3">
      <c r="A8153" t="s">
        <v>67</v>
      </c>
      <c r="C8153">
        <f>VLOOKUP(B8133,[0]!all_data,33)</f>
        <v>0</v>
      </c>
    </row>
    <row r="8154" spans="1:3" x14ac:dyDescent="0.3">
      <c r="A8154" t="s">
        <v>16</v>
      </c>
      <c r="C8154">
        <f>VLOOKUP(B8133,[0]!all_data,37)</f>
        <v>0</v>
      </c>
    </row>
    <row r="8155" spans="1:3" x14ac:dyDescent="0.3">
      <c r="A8155" t="s">
        <v>17</v>
      </c>
      <c r="C8155">
        <f>VLOOKUP(B8133,[0]!all_data,38)</f>
        <v>0</v>
      </c>
    </row>
    <row r="8156" spans="1:3" x14ac:dyDescent="0.3">
      <c r="A8156" t="s">
        <v>18</v>
      </c>
      <c r="C8156">
        <f>VLOOKUP(B8133,[0]!all_data,39)</f>
        <v>0</v>
      </c>
    </row>
    <row r="8157" spans="1:3" x14ac:dyDescent="0.3">
      <c r="A8157" t="s">
        <v>21</v>
      </c>
      <c r="B8157">
        <f>B8133+1</f>
        <v>340</v>
      </c>
      <c r="C8157" t="str">
        <f>CONCATENATE(VLOOKUP(B8157,[0]!all_data,2),"_",VLOOKUP(B8157,[0]!all_data,3),"_",VLOOKUP(B8157,[0]!all_data,4))</f>
        <v>0_0_0</v>
      </c>
    </row>
    <row r="8158" spans="1:3" x14ac:dyDescent="0.3">
      <c r="A8158" t="s">
        <v>22</v>
      </c>
    </row>
    <row r="8159" spans="1:3" x14ac:dyDescent="0.3">
      <c r="A8159" t="s">
        <v>0</v>
      </c>
      <c r="C8159">
        <f>VLOOKUP(B8157,[0]!all_data,13)</f>
        <v>7</v>
      </c>
    </row>
    <row r="8160" spans="1:3" x14ac:dyDescent="0.3">
      <c r="A8160" t="s">
        <v>57</v>
      </c>
      <c r="C8160">
        <f>VLOOKUP(B8157,[0]!all_data,14)</f>
        <v>10</v>
      </c>
    </row>
    <row r="8161" spans="1:3" x14ac:dyDescent="0.3">
      <c r="A8161" t="s">
        <v>2</v>
      </c>
      <c r="C8161">
        <f>VLOOKUP(B8157,[0]!all_data,15)</f>
        <v>0</v>
      </c>
    </row>
    <row r="8162" spans="1:3" x14ac:dyDescent="0.3">
      <c r="A8162" t="s">
        <v>3</v>
      </c>
      <c r="C8162">
        <f>VLOOKUP(B8157,[0]!all_data,16)</f>
        <v>0</v>
      </c>
    </row>
    <row r="8163" spans="1:3" x14ac:dyDescent="0.3">
      <c r="A8163" t="s">
        <v>4</v>
      </c>
      <c r="C8163">
        <f>VLOOKUP(B8157,[0]!all_data,17)</f>
        <v>0</v>
      </c>
    </row>
    <row r="8164" spans="1:3" x14ac:dyDescent="0.3">
      <c r="A8164" t="s">
        <v>5</v>
      </c>
      <c r="C8164">
        <f>VLOOKUP(B8157,[0]!all_data,18)</f>
        <v>0</v>
      </c>
    </row>
    <row r="8165" spans="1:3" x14ac:dyDescent="0.3">
      <c r="A8165" t="s">
        <v>7</v>
      </c>
      <c r="C8165">
        <f>VLOOKUP(B8157,[0]!all_data,20)</f>
        <v>0</v>
      </c>
    </row>
    <row r="8166" spans="1:3" x14ac:dyDescent="0.3">
      <c r="A8166" t="s">
        <v>73</v>
      </c>
      <c r="C8166">
        <f>VLOOKUP(B8157,[0]!all_data,21)</f>
        <v>0</v>
      </c>
    </row>
    <row r="8167" spans="1:3" x14ac:dyDescent="0.3">
      <c r="A8167" t="s">
        <v>77</v>
      </c>
      <c r="C8167">
        <f>VLOOKUP(B8157,[0]!all_data,41)</f>
        <v>0</v>
      </c>
    </row>
    <row r="8168" spans="1:3" x14ac:dyDescent="0.3">
      <c r="A8168" t="s">
        <v>24</v>
      </c>
      <c r="C8168">
        <f>VLOOKUP(B8157,[0]!all_data,23)</f>
        <v>0</v>
      </c>
    </row>
    <row r="8169" spans="1:3" x14ac:dyDescent="0.3">
      <c r="A8169" t="s">
        <v>25</v>
      </c>
      <c r="C8169">
        <f>VLOOKUP(B8157,[0]!all_data,24)</f>
        <v>0</v>
      </c>
    </row>
    <row r="8170" spans="1:3" x14ac:dyDescent="0.3">
      <c r="A8170" t="s">
        <v>23</v>
      </c>
      <c r="C8170">
        <f>VLOOKUP(B8157,[0]!all_data,25)</f>
        <v>0</v>
      </c>
    </row>
    <row r="8171" spans="1:3" x14ac:dyDescent="0.3">
      <c r="A8171" t="s">
        <v>125</v>
      </c>
      <c r="C8171">
        <f>VLOOKUP(B8157,[0]!all_data,19)</f>
        <v>0</v>
      </c>
    </row>
    <row r="8172" spans="1:3" x14ac:dyDescent="0.3">
      <c r="A8172" t="s">
        <v>108</v>
      </c>
      <c r="C8172">
        <f>VLOOKUP(B8157,[0]!all_data,26)</f>
        <v>0</v>
      </c>
    </row>
    <row r="8173" spans="1:3" x14ac:dyDescent="0.3">
      <c r="A8173" t="s">
        <v>109</v>
      </c>
      <c r="C8173">
        <f>VLOOKUP(B8157,[0]!all_data,27)</f>
        <v>0</v>
      </c>
    </row>
    <row r="8174" spans="1:3" x14ac:dyDescent="0.3">
      <c r="A8174" t="s">
        <v>11</v>
      </c>
      <c r="C8174">
        <f>VLOOKUP(B8157,[0]!all_data,28)</f>
        <v>0</v>
      </c>
    </row>
    <row r="8175" spans="1:3" x14ac:dyDescent="0.3">
      <c r="A8175" t="s">
        <v>54</v>
      </c>
      <c r="C8175">
        <f>VLOOKUP(B8157,[0]!all_data,29)</f>
        <v>0</v>
      </c>
    </row>
    <row r="8176" spans="1:3" x14ac:dyDescent="0.3">
      <c r="A8176" t="s">
        <v>55</v>
      </c>
      <c r="C8176">
        <f>VLOOKUP(B8157,[0]!all_data,30)</f>
        <v>0</v>
      </c>
    </row>
    <row r="8177" spans="1:3" x14ac:dyDescent="0.3">
      <c r="A8177" t="s">
        <v>67</v>
      </c>
      <c r="C8177">
        <f>VLOOKUP(B8157,[0]!all_data,33)</f>
        <v>0</v>
      </c>
    </row>
    <row r="8178" spans="1:3" x14ac:dyDescent="0.3">
      <c r="A8178" t="s">
        <v>16</v>
      </c>
      <c r="C8178">
        <f>VLOOKUP(B8157,[0]!all_data,37)</f>
        <v>0</v>
      </c>
    </row>
    <row r="8179" spans="1:3" x14ac:dyDescent="0.3">
      <c r="A8179" t="s">
        <v>17</v>
      </c>
      <c r="C8179">
        <f>VLOOKUP(B8157,[0]!all_data,38)</f>
        <v>0</v>
      </c>
    </row>
    <row r="8180" spans="1:3" x14ac:dyDescent="0.3">
      <c r="A8180" t="s">
        <v>18</v>
      </c>
      <c r="C8180">
        <f>VLOOKUP(B8157,[0]!all_data,39)</f>
        <v>0</v>
      </c>
    </row>
    <row r="8181" spans="1:3" x14ac:dyDescent="0.3">
      <c r="A8181" t="s">
        <v>21</v>
      </c>
      <c r="B8181">
        <f>B8157+1</f>
        <v>341</v>
      </c>
      <c r="C8181" t="str">
        <f>CONCATENATE(VLOOKUP(B8181,[0]!all_data,2),"_",VLOOKUP(B8181,[0]!all_data,3),"_",VLOOKUP(B8181,[0]!all_data,4))</f>
        <v>0_0_0</v>
      </c>
    </row>
    <row r="8182" spans="1:3" x14ac:dyDescent="0.3">
      <c r="A8182" t="s">
        <v>22</v>
      </c>
    </row>
    <row r="8183" spans="1:3" x14ac:dyDescent="0.3">
      <c r="A8183" t="s">
        <v>0</v>
      </c>
      <c r="C8183">
        <f>VLOOKUP(B8181,[0]!all_data,13)</f>
        <v>7</v>
      </c>
    </row>
    <row r="8184" spans="1:3" x14ac:dyDescent="0.3">
      <c r="A8184" t="s">
        <v>57</v>
      </c>
      <c r="C8184">
        <f>VLOOKUP(B8181,[0]!all_data,14)</f>
        <v>10</v>
      </c>
    </row>
    <row r="8185" spans="1:3" x14ac:dyDescent="0.3">
      <c r="A8185" t="s">
        <v>2</v>
      </c>
      <c r="C8185">
        <f>VLOOKUP(B8181,[0]!all_data,15)</f>
        <v>0</v>
      </c>
    </row>
    <row r="8186" spans="1:3" x14ac:dyDescent="0.3">
      <c r="A8186" t="s">
        <v>3</v>
      </c>
      <c r="C8186">
        <f>VLOOKUP(B8181,[0]!all_data,16)</f>
        <v>0</v>
      </c>
    </row>
    <row r="8187" spans="1:3" x14ac:dyDescent="0.3">
      <c r="A8187" t="s">
        <v>4</v>
      </c>
      <c r="C8187">
        <f>VLOOKUP(B8181,[0]!all_data,17)</f>
        <v>0</v>
      </c>
    </row>
    <row r="8188" spans="1:3" x14ac:dyDescent="0.3">
      <c r="A8188" t="s">
        <v>5</v>
      </c>
      <c r="C8188">
        <f>VLOOKUP(B8181,[0]!all_data,18)</f>
        <v>0</v>
      </c>
    </row>
    <row r="8189" spans="1:3" x14ac:dyDescent="0.3">
      <c r="A8189" t="s">
        <v>7</v>
      </c>
      <c r="C8189">
        <f>VLOOKUP(B8181,[0]!all_data,20)</f>
        <v>0</v>
      </c>
    </row>
    <row r="8190" spans="1:3" x14ac:dyDescent="0.3">
      <c r="A8190" t="s">
        <v>73</v>
      </c>
      <c r="C8190">
        <f>VLOOKUP(B8181,[0]!all_data,21)</f>
        <v>0</v>
      </c>
    </row>
    <row r="8191" spans="1:3" x14ac:dyDescent="0.3">
      <c r="A8191" t="s">
        <v>77</v>
      </c>
      <c r="C8191">
        <f>VLOOKUP(B8181,[0]!all_data,41)</f>
        <v>0</v>
      </c>
    </row>
    <row r="8192" spans="1:3" x14ac:dyDescent="0.3">
      <c r="A8192" t="s">
        <v>24</v>
      </c>
      <c r="C8192">
        <f>VLOOKUP(B8181,[0]!all_data,23)</f>
        <v>0</v>
      </c>
    </row>
    <row r="8193" spans="1:3" x14ac:dyDescent="0.3">
      <c r="A8193" t="s">
        <v>25</v>
      </c>
      <c r="C8193">
        <f>VLOOKUP(B8181,[0]!all_data,24)</f>
        <v>0</v>
      </c>
    </row>
    <row r="8194" spans="1:3" x14ac:dyDescent="0.3">
      <c r="A8194" t="s">
        <v>23</v>
      </c>
      <c r="C8194">
        <f>VLOOKUP(B8181,[0]!all_data,25)</f>
        <v>0</v>
      </c>
    </row>
    <row r="8195" spans="1:3" x14ac:dyDescent="0.3">
      <c r="A8195" t="s">
        <v>125</v>
      </c>
      <c r="C8195">
        <f>VLOOKUP(B8181,[0]!all_data,19)</f>
        <v>0</v>
      </c>
    </row>
    <row r="8196" spans="1:3" x14ac:dyDescent="0.3">
      <c r="A8196" t="s">
        <v>108</v>
      </c>
      <c r="C8196">
        <f>VLOOKUP(B8181,[0]!all_data,26)</f>
        <v>0</v>
      </c>
    </row>
    <row r="8197" spans="1:3" x14ac:dyDescent="0.3">
      <c r="A8197" t="s">
        <v>109</v>
      </c>
      <c r="C8197">
        <f>VLOOKUP(B8181,[0]!all_data,27)</f>
        <v>0</v>
      </c>
    </row>
    <row r="8198" spans="1:3" x14ac:dyDescent="0.3">
      <c r="A8198" t="s">
        <v>11</v>
      </c>
      <c r="C8198">
        <f>VLOOKUP(B8181,[0]!all_data,28)</f>
        <v>0</v>
      </c>
    </row>
    <row r="8199" spans="1:3" x14ac:dyDescent="0.3">
      <c r="A8199" t="s">
        <v>54</v>
      </c>
      <c r="C8199">
        <f>VLOOKUP(B8181,[0]!all_data,29)</f>
        <v>0</v>
      </c>
    </row>
    <row r="8200" spans="1:3" x14ac:dyDescent="0.3">
      <c r="A8200" t="s">
        <v>55</v>
      </c>
      <c r="C8200">
        <f>VLOOKUP(B8181,[0]!all_data,30)</f>
        <v>0</v>
      </c>
    </row>
    <row r="8201" spans="1:3" x14ac:dyDescent="0.3">
      <c r="A8201" t="s">
        <v>67</v>
      </c>
      <c r="C8201">
        <f>VLOOKUP(B8181,[0]!all_data,33)</f>
        <v>0</v>
      </c>
    </row>
    <row r="8202" spans="1:3" x14ac:dyDescent="0.3">
      <c r="A8202" t="s">
        <v>16</v>
      </c>
      <c r="C8202">
        <f>VLOOKUP(B8181,[0]!all_data,37)</f>
        <v>0</v>
      </c>
    </row>
    <row r="8203" spans="1:3" x14ac:dyDescent="0.3">
      <c r="A8203" t="s">
        <v>17</v>
      </c>
      <c r="C8203">
        <f>VLOOKUP(B8181,[0]!all_data,38)</f>
        <v>0</v>
      </c>
    </row>
    <row r="8204" spans="1:3" x14ac:dyDescent="0.3">
      <c r="A8204" t="s">
        <v>18</v>
      </c>
      <c r="C8204">
        <f>VLOOKUP(B8181,[0]!all_data,39)</f>
        <v>0</v>
      </c>
    </row>
    <row r="8205" spans="1:3" x14ac:dyDescent="0.3">
      <c r="A8205" t="s">
        <v>21</v>
      </c>
      <c r="B8205">
        <f>B8181+1</f>
        <v>342</v>
      </c>
      <c r="C8205" t="str">
        <f>CONCATENATE(VLOOKUP(B8205,[0]!all_data,2),"_",VLOOKUP(B8205,[0]!all_data,3),"_",VLOOKUP(B8205,[0]!all_data,4))</f>
        <v>0_0_0</v>
      </c>
    </row>
    <row r="8206" spans="1:3" x14ac:dyDescent="0.3">
      <c r="A8206" t="s">
        <v>22</v>
      </c>
    </row>
    <row r="8207" spans="1:3" x14ac:dyDescent="0.3">
      <c r="A8207" t="s">
        <v>0</v>
      </c>
      <c r="C8207">
        <f>VLOOKUP(B8205,[0]!all_data,13)</f>
        <v>7</v>
      </c>
    </row>
    <row r="8208" spans="1:3" x14ac:dyDescent="0.3">
      <c r="A8208" t="s">
        <v>57</v>
      </c>
      <c r="C8208">
        <f>VLOOKUP(B8205,[0]!all_data,14)</f>
        <v>10</v>
      </c>
    </row>
    <row r="8209" spans="1:3" x14ac:dyDescent="0.3">
      <c r="A8209" t="s">
        <v>2</v>
      </c>
      <c r="C8209">
        <f>VLOOKUP(B8205,[0]!all_data,15)</f>
        <v>0</v>
      </c>
    </row>
    <row r="8210" spans="1:3" x14ac:dyDescent="0.3">
      <c r="A8210" t="s">
        <v>3</v>
      </c>
      <c r="C8210">
        <f>VLOOKUP(B8205,[0]!all_data,16)</f>
        <v>0</v>
      </c>
    </row>
    <row r="8211" spans="1:3" x14ac:dyDescent="0.3">
      <c r="A8211" t="s">
        <v>4</v>
      </c>
      <c r="C8211">
        <f>VLOOKUP(B8205,[0]!all_data,17)</f>
        <v>0</v>
      </c>
    </row>
    <row r="8212" spans="1:3" x14ac:dyDescent="0.3">
      <c r="A8212" t="s">
        <v>5</v>
      </c>
      <c r="C8212">
        <f>VLOOKUP(B8205,[0]!all_data,18)</f>
        <v>0</v>
      </c>
    </row>
    <row r="8213" spans="1:3" x14ac:dyDescent="0.3">
      <c r="A8213" t="s">
        <v>7</v>
      </c>
      <c r="C8213">
        <f>VLOOKUP(B8205,[0]!all_data,20)</f>
        <v>0</v>
      </c>
    </row>
    <row r="8214" spans="1:3" x14ac:dyDescent="0.3">
      <c r="A8214" t="s">
        <v>73</v>
      </c>
      <c r="C8214">
        <f>VLOOKUP(B8205,[0]!all_data,21)</f>
        <v>0</v>
      </c>
    </row>
    <row r="8215" spans="1:3" x14ac:dyDescent="0.3">
      <c r="A8215" t="s">
        <v>77</v>
      </c>
      <c r="C8215">
        <f>VLOOKUP(B8205,[0]!all_data,41)</f>
        <v>0</v>
      </c>
    </row>
    <row r="8216" spans="1:3" x14ac:dyDescent="0.3">
      <c r="A8216" t="s">
        <v>24</v>
      </c>
      <c r="C8216">
        <f>VLOOKUP(B8205,[0]!all_data,23)</f>
        <v>0</v>
      </c>
    </row>
    <row r="8217" spans="1:3" x14ac:dyDescent="0.3">
      <c r="A8217" t="s">
        <v>25</v>
      </c>
      <c r="C8217">
        <f>VLOOKUP(B8205,[0]!all_data,24)</f>
        <v>0</v>
      </c>
    </row>
    <row r="8218" spans="1:3" x14ac:dyDescent="0.3">
      <c r="A8218" t="s">
        <v>23</v>
      </c>
      <c r="C8218">
        <f>VLOOKUP(B8205,[0]!all_data,25)</f>
        <v>0</v>
      </c>
    </row>
    <row r="8219" spans="1:3" x14ac:dyDescent="0.3">
      <c r="A8219" t="s">
        <v>125</v>
      </c>
      <c r="C8219">
        <f>VLOOKUP(B8205,[0]!all_data,19)</f>
        <v>0</v>
      </c>
    </row>
    <row r="8220" spans="1:3" x14ac:dyDescent="0.3">
      <c r="A8220" t="s">
        <v>108</v>
      </c>
      <c r="C8220">
        <f>VLOOKUP(B8205,[0]!all_data,26)</f>
        <v>0</v>
      </c>
    </row>
    <row r="8221" spans="1:3" x14ac:dyDescent="0.3">
      <c r="A8221" t="s">
        <v>109</v>
      </c>
      <c r="C8221">
        <f>VLOOKUP(B8205,[0]!all_data,27)</f>
        <v>0</v>
      </c>
    </row>
    <row r="8222" spans="1:3" x14ac:dyDescent="0.3">
      <c r="A8222" t="s">
        <v>11</v>
      </c>
      <c r="C8222">
        <f>VLOOKUP(B8205,[0]!all_data,28)</f>
        <v>0</v>
      </c>
    </row>
    <row r="8223" spans="1:3" x14ac:dyDescent="0.3">
      <c r="A8223" t="s">
        <v>54</v>
      </c>
      <c r="C8223">
        <f>VLOOKUP(B8205,[0]!all_data,29)</f>
        <v>0</v>
      </c>
    </row>
    <row r="8224" spans="1:3" x14ac:dyDescent="0.3">
      <c r="A8224" t="s">
        <v>55</v>
      </c>
      <c r="C8224">
        <f>VLOOKUP(B8205,[0]!all_data,30)</f>
        <v>0</v>
      </c>
    </row>
    <row r="8225" spans="1:3" x14ac:dyDescent="0.3">
      <c r="A8225" t="s">
        <v>67</v>
      </c>
      <c r="C8225">
        <f>VLOOKUP(B8205,[0]!all_data,33)</f>
        <v>0</v>
      </c>
    </row>
    <row r="8226" spans="1:3" x14ac:dyDescent="0.3">
      <c r="A8226" t="s">
        <v>16</v>
      </c>
      <c r="C8226">
        <f>VLOOKUP(B8205,[0]!all_data,37)</f>
        <v>0</v>
      </c>
    </row>
    <row r="8227" spans="1:3" x14ac:dyDescent="0.3">
      <c r="A8227" t="s">
        <v>17</v>
      </c>
      <c r="C8227">
        <f>VLOOKUP(B8205,[0]!all_data,38)</f>
        <v>0</v>
      </c>
    </row>
    <row r="8228" spans="1:3" x14ac:dyDescent="0.3">
      <c r="A8228" t="s">
        <v>18</v>
      </c>
      <c r="C8228">
        <f>VLOOKUP(B8205,[0]!all_data,39)</f>
        <v>0</v>
      </c>
    </row>
    <row r="8229" spans="1:3" x14ac:dyDescent="0.3">
      <c r="A8229" t="s">
        <v>21</v>
      </c>
      <c r="B8229">
        <f>B8205+1</f>
        <v>343</v>
      </c>
      <c r="C8229" t="str">
        <f>CONCATENATE(VLOOKUP(B8229,[0]!all_data,2),"_",VLOOKUP(B8229,[0]!all_data,3),"_",VLOOKUP(B8229,[0]!all_data,4))</f>
        <v>0_0_0</v>
      </c>
    </row>
    <row r="8230" spans="1:3" x14ac:dyDescent="0.3">
      <c r="A8230" t="s">
        <v>22</v>
      </c>
    </row>
    <row r="8231" spans="1:3" x14ac:dyDescent="0.3">
      <c r="A8231" t="s">
        <v>0</v>
      </c>
      <c r="C8231">
        <f>VLOOKUP(B8229,[0]!all_data,13)</f>
        <v>7</v>
      </c>
    </row>
    <row r="8232" spans="1:3" x14ac:dyDescent="0.3">
      <c r="A8232" t="s">
        <v>57</v>
      </c>
      <c r="C8232">
        <f>VLOOKUP(B8229,[0]!all_data,14)</f>
        <v>10</v>
      </c>
    </row>
    <row r="8233" spans="1:3" x14ac:dyDescent="0.3">
      <c r="A8233" t="s">
        <v>2</v>
      </c>
      <c r="C8233">
        <f>VLOOKUP(B8229,[0]!all_data,15)</f>
        <v>0</v>
      </c>
    </row>
    <row r="8234" spans="1:3" x14ac:dyDescent="0.3">
      <c r="A8234" t="s">
        <v>3</v>
      </c>
      <c r="C8234">
        <f>VLOOKUP(B8229,[0]!all_data,16)</f>
        <v>0</v>
      </c>
    </row>
    <row r="8235" spans="1:3" x14ac:dyDescent="0.3">
      <c r="A8235" t="s">
        <v>4</v>
      </c>
      <c r="C8235">
        <f>VLOOKUP(B8229,[0]!all_data,17)</f>
        <v>0</v>
      </c>
    </row>
    <row r="8236" spans="1:3" x14ac:dyDescent="0.3">
      <c r="A8236" t="s">
        <v>5</v>
      </c>
      <c r="C8236">
        <f>VLOOKUP(B8229,[0]!all_data,18)</f>
        <v>0</v>
      </c>
    </row>
    <row r="8237" spans="1:3" x14ac:dyDescent="0.3">
      <c r="A8237" t="s">
        <v>7</v>
      </c>
      <c r="C8237">
        <f>VLOOKUP(B8229,[0]!all_data,20)</f>
        <v>0</v>
      </c>
    </row>
    <row r="8238" spans="1:3" x14ac:dyDescent="0.3">
      <c r="A8238" t="s">
        <v>73</v>
      </c>
      <c r="C8238">
        <f>VLOOKUP(B8229,[0]!all_data,21)</f>
        <v>0</v>
      </c>
    </row>
    <row r="8239" spans="1:3" x14ac:dyDescent="0.3">
      <c r="A8239" t="s">
        <v>77</v>
      </c>
      <c r="C8239">
        <f>VLOOKUP(B8229,[0]!all_data,41)</f>
        <v>0</v>
      </c>
    </row>
    <row r="8240" spans="1:3" x14ac:dyDescent="0.3">
      <c r="A8240" t="s">
        <v>24</v>
      </c>
      <c r="C8240">
        <f>VLOOKUP(B8229,[0]!all_data,23)</f>
        <v>0</v>
      </c>
    </row>
    <row r="8241" spans="1:3" x14ac:dyDescent="0.3">
      <c r="A8241" t="s">
        <v>25</v>
      </c>
      <c r="C8241">
        <f>VLOOKUP(B8229,[0]!all_data,24)</f>
        <v>0</v>
      </c>
    </row>
    <row r="8242" spans="1:3" x14ac:dyDescent="0.3">
      <c r="A8242" t="s">
        <v>23</v>
      </c>
      <c r="C8242">
        <f>VLOOKUP(B8229,[0]!all_data,25)</f>
        <v>0</v>
      </c>
    </row>
    <row r="8243" spans="1:3" x14ac:dyDescent="0.3">
      <c r="A8243" t="s">
        <v>125</v>
      </c>
      <c r="C8243">
        <f>VLOOKUP(B8229,[0]!all_data,19)</f>
        <v>0</v>
      </c>
    </row>
    <row r="8244" spans="1:3" x14ac:dyDescent="0.3">
      <c r="A8244" t="s">
        <v>108</v>
      </c>
      <c r="C8244">
        <f>VLOOKUP(B8229,[0]!all_data,26)</f>
        <v>0</v>
      </c>
    </row>
    <row r="8245" spans="1:3" x14ac:dyDescent="0.3">
      <c r="A8245" t="s">
        <v>109</v>
      </c>
      <c r="C8245">
        <f>VLOOKUP(B8229,[0]!all_data,27)</f>
        <v>0</v>
      </c>
    </row>
    <row r="8246" spans="1:3" x14ac:dyDescent="0.3">
      <c r="A8246" t="s">
        <v>11</v>
      </c>
      <c r="C8246">
        <f>VLOOKUP(B8229,[0]!all_data,28)</f>
        <v>0</v>
      </c>
    </row>
    <row r="8247" spans="1:3" x14ac:dyDescent="0.3">
      <c r="A8247" t="s">
        <v>54</v>
      </c>
      <c r="C8247">
        <f>VLOOKUP(B8229,[0]!all_data,29)</f>
        <v>0</v>
      </c>
    </row>
    <row r="8248" spans="1:3" x14ac:dyDescent="0.3">
      <c r="A8248" t="s">
        <v>55</v>
      </c>
      <c r="C8248">
        <f>VLOOKUP(B8229,[0]!all_data,30)</f>
        <v>0</v>
      </c>
    </row>
    <row r="8249" spans="1:3" x14ac:dyDescent="0.3">
      <c r="A8249" t="s">
        <v>67</v>
      </c>
      <c r="C8249">
        <f>VLOOKUP(B8229,[0]!all_data,33)</f>
        <v>0</v>
      </c>
    </row>
    <row r="8250" spans="1:3" x14ac:dyDescent="0.3">
      <c r="A8250" t="s">
        <v>16</v>
      </c>
      <c r="C8250">
        <f>VLOOKUP(B8229,[0]!all_data,37)</f>
        <v>0</v>
      </c>
    </row>
    <row r="8251" spans="1:3" x14ac:dyDescent="0.3">
      <c r="A8251" t="s">
        <v>17</v>
      </c>
      <c r="C8251">
        <f>VLOOKUP(B8229,[0]!all_data,38)</f>
        <v>0</v>
      </c>
    </row>
    <row r="8252" spans="1:3" x14ac:dyDescent="0.3">
      <c r="A8252" t="s">
        <v>18</v>
      </c>
      <c r="C8252">
        <f>VLOOKUP(B8229,[0]!all_data,39)</f>
        <v>0</v>
      </c>
    </row>
    <row r="8253" spans="1:3" x14ac:dyDescent="0.3">
      <c r="A8253" t="s">
        <v>21</v>
      </c>
      <c r="B8253">
        <f>B8229+1</f>
        <v>344</v>
      </c>
      <c r="C8253" t="str">
        <f>CONCATENATE(VLOOKUP(B8253,[0]!all_data,2),"_",VLOOKUP(B8253,[0]!all_data,3),"_",VLOOKUP(B8253,[0]!all_data,4))</f>
        <v>0_0_0</v>
      </c>
    </row>
    <row r="8254" spans="1:3" x14ac:dyDescent="0.3">
      <c r="A8254" t="s">
        <v>22</v>
      </c>
    </row>
    <row r="8255" spans="1:3" x14ac:dyDescent="0.3">
      <c r="A8255" t="s">
        <v>0</v>
      </c>
      <c r="C8255">
        <f>VLOOKUP(B8253,[0]!all_data,13)</f>
        <v>7</v>
      </c>
    </row>
    <row r="8256" spans="1:3" x14ac:dyDescent="0.3">
      <c r="A8256" t="s">
        <v>57</v>
      </c>
      <c r="C8256">
        <f>VLOOKUP(B8253,[0]!all_data,14)</f>
        <v>10</v>
      </c>
    </row>
    <row r="8257" spans="1:3" x14ac:dyDescent="0.3">
      <c r="A8257" t="s">
        <v>2</v>
      </c>
      <c r="C8257">
        <f>VLOOKUP(B8253,[0]!all_data,15)</f>
        <v>0</v>
      </c>
    </row>
    <row r="8258" spans="1:3" x14ac:dyDescent="0.3">
      <c r="A8258" t="s">
        <v>3</v>
      </c>
      <c r="C8258">
        <f>VLOOKUP(B8253,[0]!all_data,16)</f>
        <v>0</v>
      </c>
    </row>
    <row r="8259" spans="1:3" x14ac:dyDescent="0.3">
      <c r="A8259" t="s">
        <v>4</v>
      </c>
      <c r="C8259">
        <f>VLOOKUP(B8253,[0]!all_data,17)</f>
        <v>0</v>
      </c>
    </row>
    <row r="8260" spans="1:3" x14ac:dyDescent="0.3">
      <c r="A8260" t="s">
        <v>5</v>
      </c>
      <c r="C8260">
        <f>VLOOKUP(B8253,[0]!all_data,18)</f>
        <v>0</v>
      </c>
    </row>
    <row r="8261" spans="1:3" x14ac:dyDescent="0.3">
      <c r="A8261" t="s">
        <v>7</v>
      </c>
      <c r="C8261">
        <f>VLOOKUP(B8253,[0]!all_data,20)</f>
        <v>0</v>
      </c>
    </row>
    <row r="8262" spans="1:3" x14ac:dyDescent="0.3">
      <c r="A8262" t="s">
        <v>73</v>
      </c>
      <c r="C8262">
        <f>VLOOKUP(B8253,[0]!all_data,21)</f>
        <v>0</v>
      </c>
    </row>
    <row r="8263" spans="1:3" x14ac:dyDescent="0.3">
      <c r="A8263" t="s">
        <v>77</v>
      </c>
      <c r="C8263">
        <f>VLOOKUP(B8253,[0]!all_data,41)</f>
        <v>0</v>
      </c>
    </row>
    <row r="8264" spans="1:3" x14ac:dyDescent="0.3">
      <c r="A8264" t="s">
        <v>24</v>
      </c>
      <c r="C8264">
        <f>VLOOKUP(B8253,[0]!all_data,23)</f>
        <v>0</v>
      </c>
    </row>
    <row r="8265" spans="1:3" x14ac:dyDescent="0.3">
      <c r="A8265" t="s">
        <v>25</v>
      </c>
      <c r="C8265">
        <f>VLOOKUP(B8253,[0]!all_data,24)</f>
        <v>0</v>
      </c>
    </row>
    <row r="8266" spans="1:3" x14ac:dyDescent="0.3">
      <c r="A8266" t="s">
        <v>23</v>
      </c>
      <c r="C8266">
        <f>VLOOKUP(B8253,[0]!all_data,25)</f>
        <v>0</v>
      </c>
    </row>
    <row r="8267" spans="1:3" x14ac:dyDescent="0.3">
      <c r="A8267" t="s">
        <v>125</v>
      </c>
      <c r="C8267">
        <f>VLOOKUP(B8253,[0]!all_data,19)</f>
        <v>0</v>
      </c>
    </row>
    <row r="8268" spans="1:3" x14ac:dyDescent="0.3">
      <c r="A8268" t="s">
        <v>108</v>
      </c>
      <c r="C8268">
        <f>VLOOKUP(B8253,[0]!all_data,26)</f>
        <v>0</v>
      </c>
    </row>
    <row r="8269" spans="1:3" x14ac:dyDescent="0.3">
      <c r="A8269" t="s">
        <v>109</v>
      </c>
      <c r="C8269">
        <f>VLOOKUP(B8253,[0]!all_data,27)</f>
        <v>0</v>
      </c>
    </row>
    <row r="8270" spans="1:3" x14ac:dyDescent="0.3">
      <c r="A8270" t="s">
        <v>11</v>
      </c>
      <c r="C8270">
        <f>VLOOKUP(B8253,[0]!all_data,28)</f>
        <v>0</v>
      </c>
    </row>
    <row r="8271" spans="1:3" x14ac:dyDescent="0.3">
      <c r="A8271" t="s">
        <v>54</v>
      </c>
      <c r="C8271">
        <f>VLOOKUP(B8253,[0]!all_data,29)</f>
        <v>0</v>
      </c>
    </row>
    <row r="8272" spans="1:3" x14ac:dyDescent="0.3">
      <c r="A8272" t="s">
        <v>55</v>
      </c>
      <c r="C8272">
        <f>VLOOKUP(B8253,[0]!all_data,30)</f>
        <v>0</v>
      </c>
    </row>
    <row r="8273" spans="1:3" x14ac:dyDescent="0.3">
      <c r="A8273" t="s">
        <v>67</v>
      </c>
      <c r="C8273">
        <f>VLOOKUP(B8253,[0]!all_data,33)</f>
        <v>0</v>
      </c>
    </row>
    <row r="8274" spans="1:3" x14ac:dyDescent="0.3">
      <c r="A8274" t="s">
        <v>16</v>
      </c>
      <c r="C8274">
        <f>VLOOKUP(B8253,[0]!all_data,37)</f>
        <v>0</v>
      </c>
    </row>
    <row r="8275" spans="1:3" x14ac:dyDescent="0.3">
      <c r="A8275" t="s">
        <v>17</v>
      </c>
      <c r="C8275">
        <f>VLOOKUP(B8253,[0]!all_data,38)</f>
        <v>0</v>
      </c>
    </row>
    <row r="8276" spans="1:3" x14ac:dyDescent="0.3">
      <c r="A8276" t="s">
        <v>18</v>
      </c>
      <c r="C8276">
        <f>VLOOKUP(B8253,[0]!all_data,39)</f>
        <v>0</v>
      </c>
    </row>
    <row r="8277" spans="1:3" x14ac:dyDescent="0.3">
      <c r="A8277" t="s">
        <v>21</v>
      </c>
      <c r="B8277">
        <f>B8253+1</f>
        <v>345</v>
      </c>
      <c r="C8277" t="str">
        <f>CONCATENATE(VLOOKUP(B8277,[0]!all_data,2),"_",VLOOKUP(B8277,[0]!all_data,3),"_",VLOOKUP(B8277,[0]!all_data,4))</f>
        <v>0_0_0</v>
      </c>
    </row>
    <row r="8278" spans="1:3" x14ac:dyDescent="0.3">
      <c r="A8278" t="s">
        <v>22</v>
      </c>
    </row>
    <row r="8279" spans="1:3" x14ac:dyDescent="0.3">
      <c r="A8279" t="s">
        <v>0</v>
      </c>
      <c r="C8279">
        <f>VLOOKUP(B8277,[0]!all_data,13)</f>
        <v>7</v>
      </c>
    </row>
    <row r="8280" spans="1:3" x14ac:dyDescent="0.3">
      <c r="A8280" t="s">
        <v>57</v>
      </c>
      <c r="C8280">
        <f>VLOOKUP(B8277,[0]!all_data,14)</f>
        <v>10</v>
      </c>
    </row>
    <row r="8281" spans="1:3" x14ac:dyDescent="0.3">
      <c r="A8281" t="s">
        <v>2</v>
      </c>
      <c r="C8281">
        <f>VLOOKUP(B8277,[0]!all_data,15)</f>
        <v>0</v>
      </c>
    </row>
    <row r="8282" spans="1:3" x14ac:dyDescent="0.3">
      <c r="A8282" t="s">
        <v>3</v>
      </c>
      <c r="C8282">
        <f>VLOOKUP(B8277,[0]!all_data,16)</f>
        <v>0</v>
      </c>
    </row>
    <row r="8283" spans="1:3" x14ac:dyDescent="0.3">
      <c r="A8283" t="s">
        <v>4</v>
      </c>
      <c r="C8283">
        <f>VLOOKUP(B8277,[0]!all_data,17)</f>
        <v>0</v>
      </c>
    </row>
    <row r="8284" spans="1:3" x14ac:dyDescent="0.3">
      <c r="A8284" t="s">
        <v>5</v>
      </c>
      <c r="C8284">
        <f>VLOOKUP(B8277,[0]!all_data,18)</f>
        <v>0</v>
      </c>
    </row>
    <row r="8285" spans="1:3" x14ac:dyDescent="0.3">
      <c r="A8285" t="s">
        <v>7</v>
      </c>
      <c r="C8285">
        <f>VLOOKUP(B8277,[0]!all_data,20)</f>
        <v>0</v>
      </c>
    </row>
    <row r="8286" spans="1:3" x14ac:dyDescent="0.3">
      <c r="A8286" t="s">
        <v>73</v>
      </c>
      <c r="C8286">
        <f>VLOOKUP(B8277,[0]!all_data,21)</f>
        <v>0</v>
      </c>
    </row>
    <row r="8287" spans="1:3" x14ac:dyDescent="0.3">
      <c r="A8287" t="s">
        <v>77</v>
      </c>
      <c r="C8287">
        <f>VLOOKUP(B8277,[0]!all_data,41)</f>
        <v>0</v>
      </c>
    </row>
    <row r="8288" spans="1:3" x14ac:dyDescent="0.3">
      <c r="A8288" t="s">
        <v>24</v>
      </c>
      <c r="C8288">
        <f>VLOOKUP(B8277,[0]!all_data,23)</f>
        <v>0</v>
      </c>
    </row>
    <row r="8289" spans="1:3" x14ac:dyDescent="0.3">
      <c r="A8289" t="s">
        <v>25</v>
      </c>
      <c r="C8289">
        <f>VLOOKUP(B8277,[0]!all_data,24)</f>
        <v>0</v>
      </c>
    </row>
    <row r="8290" spans="1:3" x14ac:dyDescent="0.3">
      <c r="A8290" t="s">
        <v>23</v>
      </c>
      <c r="C8290">
        <f>VLOOKUP(B8277,[0]!all_data,25)</f>
        <v>0</v>
      </c>
    </row>
    <row r="8291" spans="1:3" x14ac:dyDescent="0.3">
      <c r="A8291" t="s">
        <v>125</v>
      </c>
      <c r="C8291">
        <f>VLOOKUP(B8277,[0]!all_data,19)</f>
        <v>0</v>
      </c>
    </row>
    <row r="8292" spans="1:3" x14ac:dyDescent="0.3">
      <c r="A8292" t="s">
        <v>108</v>
      </c>
      <c r="C8292">
        <f>VLOOKUP(B8277,[0]!all_data,26)</f>
        <v>0</v>
      </c>
    </row>
    <row r="8293" spans="1:3" x14ac:dyDescent="0.3">
      <c r="A8293" t="s">
        <v>109</v>
      </c>
      <c r="C8293">
        <f>VLOOKUP(B8277,[0]!all_data,27)</f>
        <v>0</v>
      </c>
    </row>
    <row r="8294" spans="1:3" x14ac:dyDescent="0.3">
      <c r="A8294" t="s">
        <v>11</v>
      </c>
      <c r="C8294">
        <f>VLOOKUP(B8277,[0]!all_data,28)</f>
        <v>0</v>
      </c>
    </row>
    <row r="8295" spans="1:3" x14ac:dyDescent="0.3">
      <c r="A8295" t="s">
        <v>54</v>
      </c>
      <c r="C8295">
        <f>VLOOKUP(B8277,[0]!all_data,29)</f>
        <v>0</v>
      </c>
    </row>
    <row r="8296" spans="1:3" x14ac:dyDescent="0.3">
      <c r="A8296" t="s">
        <v>55</v>
      </c>
      <c r="C8296">
        <f>VLOOKUP(B8277,[0]!all_data,30)</f>
        <v>0</v>
      </c>
    </row>
    <row r="8297" spans="1:3" x14ac:dyDescent="0.3">
      <c r="A8297" t="s">
        <v>67</v>
      </c>
      <c r="C8297">
        <f>VLOOKUP(B8277,[0]!all_data,33)</f>
        <v>0</v>
      </c>
    </row>
    <row r="8298" spans="1:3" x14ac:dyDescent="0.3">
      <c r="A8298" t="s">
        <v>16</v>
      </c>
      <c r="C8298">
        <f>VLOOKUP(B8277,[0]!all_data,37)</f>
        <v>0</v>
      </c>
    </row>
    <row r="8299" spans="1:3" x14ac:dyDescent="0.3">
      <c r="A8299" t="s">
        <v>17</v>
      </c>
      <c r="C8299">
        <f>VLOOKUP(B8277,[0]!all_data,38)</f>
        <v>0</v>
      </c>
    </row>
    <row r="8300" spans="1:3" x14ac:dyDescent="0.3">
      <c r="A8300" t="s">
        <v>18</v>
      </c>
      <c r="C8300">
        <f>VLOOKUP(B8277,[0]!all_data,39)</f>
        <v>0</v>
      </c>
    </row>
    <row r="8301" spans="1:3" x14ac:dyDescent="0.3">
      <c r="A8301" t="s">
        <v>21</v>
      </c>
      <c r="B8301">
        <f>B8277+1</f>
        <v>346</v>
      </c>
      <c r="C8301" t="str">
        <f>CONCATENATE(VLOOKUP(B8301,[0]!all_data,2),"_",VLOOKUP(B8301,[0]!all_data,3),"_",VLOOKUP(B8301,[0]!all_data,4))</f>
        <v>0_0_0</v>
      </c>
    </row>
    <row r="8302" spans="1:3" x14ac:dyDescent="0.3">
      <c r="A8302" t="s">
        <v>22</v>
      </c>
    </row>
    <row r="8303" spans="1:3" x14ac:dyDescent="0.3">
      <c r="A8303" t="s">
        <v>0</v>
      </c>
      <c r="C8303">
        <f>VLOOKUP(B8301,[0]!all_data,13)</f>
        <v>7</v>
      </c>
    </row>
    <row r="8304" spans="1:3" x14ac:dyDescent="0.3">
      <c r="A8304" t="s">
        <v>57</v>
      </c>
      <c r="C8304">
        <f>VLOOKUP(B8301,[0]!all_data,14)</f>
        <v>10</v>
      </c>
    </row>
    <row r="8305" spans="1:3" x14ac:dyDescent="0.3">
      <c r="A8305" t="s">
        <v>2</v>
      </c>
      <c r="C8305">
        <f>VLOOKUP(B8301,[0]!all_data,15)</f>
        <v>0</v>
      </c>
    </row>
    <row r="8306" spans="1:3" x14ac:dyDescent="0.3">
      <c r="A8306" t="s">
        <v>3</v>
      </c>
      <c r="C8306">
        <f>VLOOKUP(B8301,[0]!all_data,16)</f>
        <v>0</v>
      </c>
    </row>
    <row r="8307" spans="1:3" x14ac:dyDescent="0.3">
      <c r="A8307" t="s">
        <v>4</v>
      </c>
      <c r="C8307">
        <f>VLOOKUP(B8301,[0]!all_data,17)</f>
        <v>0</v>
      </c>
    </row>
    <row r="8308" spans="1:3" x14ac:dyDescent="0.3">
      <c r="A8308" t="s">
        <v>5</v>
      </c>
      <c r="C8308">
        <f>VLOOKUP(B8301,[0]!all_data,18)</f>
        <v>0</v>
      </c>
    </row>
    <row r="8309" spans="1:3" x14ac:dyDescent="0.3">
      <c r="A8309" t="s">
        <v>7</v>
      </c>
      <c r="C8309">
        <f>VLOOKUP(B8301,[0]!all_data,20)</f>
        <v>0</v>
      </c>
    </row>
    <row r="8310" spans="1:3" x14ac:dyDescent="0.3">
      <c r="A8310" t="s">
        <v>73</v>
      </c>
      <c r="C8310">
        <f>VLOOKUP(B8301,[0]!all_data,21)</f>
        <v>0</v>
      </c>
    </row>
    <row r="8311" spans="1:3" x14ac:dyDescent="0.3">
      <c r="A8311" t="s">
        <v>77</v>
      </c>
      <c r="C8311">
        <f>VLOOKUP(B8301,[0]!all_data,41)</f>
        <v>0</v>
      </c>
    </row>
    <row r="8312" spans="1:3" x14ac:dyDescent="0.3">
      <c r="A8312" t="s">
        <v>24</v>
      </c>
      <c r="C8312">
        <f>VLOOKUP(B8301,[0]!all_data,23)</f>
        <v>0</v>
      </c>
    </row>
    <row r="8313" spans="1:3" x14ac:dyDescent="0.3">
      <c r="A8313" t="s">
        <v>25</v>
      </c>
      <c r="C8313">
        <f>VLOOKUP(B8301,[0]!all_data,24)</f>
        <v>0</v>
      </c>
    </row>
    <row r="8314" spans="1:3" x14ac:dyDescent="0.3">
      <c r="A8314" t="s">
        <v>23</v>
      </c>
      <c r="C8314">
        <f>VLOOKUP(B8301,[0]!all_data,25)</f>
        <v>0</v>
      </c>
    </row>
    <row r="8315" spans="1:3" x14ac:dyDescent="0.3">
      <c r="A8315" t="s">
        <v>125</v>
      </c>
      <c r="C8315">
        <f>VLOOKUP(B8301,[0]!all_data,19)</f>
        <v>0</v>
      </c>
    </row>
    <row r="8316" spans="1:3" x14ac:dyDescent="0.3">
      <c r="A8316" t="s">
        <v>108</v>
      </c>
      <c r="C8316">
        <f>VLOOKUP(B8301,[0]!all_data,26)</f>
        <v>0</v>
      </c>
    </row>
    <row r="8317" spans="1:3" x14ac:dyDescent="0.3">
      <c r="A8317" t="s">
        <v>109</v>
      </c>
      <c r="C8317">
        <f>VLOOKUP(B8301,[0]!all_data,27)</f>
        <v>0</v>
      </c>
    </row>
    <row r="8318" spans="1:3" x14ac:dyDescent="0.3">
      <c r="A8318" t="s">
        <v>11</v>
      </c>
      <c r="C8318">
        <f>VLOOKUP(B8301,[0]!all_data,28)</f>
        <v>0</v>
      </c>
    </row>
    <row r="8319" spans="1:3" x14ac:dyDescent="0.3">
      <c r="A8319" t="s">
        <v>54</v>
      </c>
      <c r="C8319">
        <f>VLOOKUP(B8301,[0]!all_data,29)</f>
        <v>0</v>
      </c>
    </row>
    <row r="8320" spans="1:3" x14ac:dyDescent="0.3">
      <c r="A8320" t="s">
        <v>55</v>
      </c>
      <c r="C8320">
        <f>VLOOKUP(B8301,[0]!all_data,30)</f>
        <v>0</v>
      </c>
    </row>
    <row r="8321" spans="1:3" x14ac:dyDescent="0.3">
      <c r="A8321" t="s">
        <v>67</v>
      </c>
      <c r="C8321">
        <f>VLOOKUP(B8301,[0]!all_data,33)</f>
        <v>0</v>
      </c>
    </row>
    <row r="8322" spans="1:3" x14ac:dyDescent="0.3">
      <c r="A8322" t="s">
        <v>16</v>
      </c>
      <c r="C8322">
        <f>VLOOKUP(B8301,[0]!all_data,37)</f>
        <v>0</v>
      </c>
    </row>
    <row r="8323" spans="1:3" x14ac:dyDescent="0.3">
      <c r="A8323" t="s">
        <v>17</v>
      </c>
      <c r="C8323">
        <f>VLOOKUP(B8301,[0]!all_data,38)</f>
        <v>0</v>
      </c>
    </row>
    <row r="8324" spans="1:3" x14ac:dyDescent="0.3">
      <c r="A8324" t="s">
        <v>18</v>
      </c>
      <c r="C8324">
        <f>VLOOKUP(B8301,[0]!all_data,39)</f>
        <v>0</v>
      </c>
    </row>
    <row r="8325" spans="1:3" x14ac:dyDescent="0.3">
      <c r="A8325" t="s">
        <v>21</v>
      </c>
      <c r="B8325">
        <f>B8301+1</f>
        <v>347</v>
      </c>
      <c r="C8325" t="str">
        <f>CONCATENATE(VLOOKUP(B8325,[0]!all_data,2),"_",VLOOKUP(B8325,[0]!all_data,3),"_",VLOOKUP(B8325,[0]!all_data,4))</f>
        <v>0_0_0</v>
      </c>
    </row>
    <row r="8326" spans="1:3" x14ac:dyDescent="0.3">
      <c r="A8326" t="s">
        <v>22</v>
      </c>
    </row>
    <row r="8327" spans="1:3" x14ac:dyDescent="0.3">
      <c r="A8327" t="s">
        <v>0</v>
      </c>
      <c r="C8327">
        <f>VLOOKUP(B8325,[0]!all_data,13)</f>
        <v>7</v>
      </c>
    </row>
    <row r="8328" spans="1:3" x14ac:dyDescent="0.3">
      <c r="A8328" t="s">
        <v>57</v>
      </c>
      <c r="C8328">
        <f>VLOOKUP(B8325,[0]!all_data,14)</f>
        <v>10</v>
      </c>
    </row>
    <row r="8329" spans="1:3" x14ac:dyDescent="0.3">
      <c r="A8329" t="s">
        <v>2</v>
      </c>
      <c r="C8329">
        <f>VLOOKUP(B8325,[0]!all_data,15)</f>
        <v>0</v>
      </c>
    </row>
    <row r="8330" spans="1:3" x14ac:dyDescent="0.3">
      <c r="A8330" t="s">
        <v>3</v>
      </c>
      <c r="C8330">
        <f>VLOOKUP(B8325,[0]!all_data,16)</f>
        <v>0</v>
      </c>
    </row>
    <row r="8331" spans="1:3" x14ac:dyDescent="0.3">
      <c r="A8331" t="s">
        <v>4</v>
      </c>
      <c r="C8331">
        <f>VLOOKUP(B8325,[0]!all_data,17)</f>
        <v>0</v>
      </c>
    </row>
    <row r="8332" spans="1:3" x14ac:dyDescent="0.3">
      <c r="A8332" t="s">
        <v>5</v>
      </c>
      <c r="C8332">
        <f>VLOOKUP(B8325,[0]!all_data,18)</f>
        <v>0</v>
      </c>
    </row>
    <row r="8333" spans="1:3" x14ac:dyDescent="0.3">
      <c r="A8333" t="s">
        <v>7</v>
      </c>
      <c r="C8333">
        <f>VLOOKUP(B8325,[0]!all_data,20)</f>
        <v>0</v>
      </c>
    </row>
    <row r="8334" spans="1:3" x14ac:dyDescent="0.3">
      <c r="A8334" t="s">
        <v>73</v>
      </c>
      <c r="C8334">
        <f>VLOOKUP(B8325,[0]!all_data,21)</f>
        <v>0</v>
      </c>
    </row>
    <row r="8335" spans="1:3" x14ac:dyDescent="0.3">
      <c r="A8335" t="s">
        <v>77</v>
      </c>
      <c r="C8335">
        <f>VLOOKUP(B8325,[0]!all_data,41)</f>
        <v>0</v>
      </c>
    </row>
    <row r="8336" spans="1:3" x14ac:dyDescent="0.3">
      <c r="A8336" t="s">
        <v>24</v>
      </c>
      <c r="C8336">
        <f>VLOOKUP(B8325,[0]!all_data,23)</f>
        <v>0</v>
      </c>
    </row>
    <row r="8337" spans="1:3" x14ac:dyDescent="0.3">
      <c r="A8337" t="s">
        <v>25</v>
      </c>
      <c r="C8337">
        <f>VLOOKUP(B8325,[0]!all_data,24)</f>
        <v>0</v>
      </c>
    </row>
    <row r="8338" spans="1:3" x14ac:dyDescent="0.3">
      <c r="A8338" t="s">
        <v>23</v>
      </c>
      <c r="C8338">
        <f>VLOOKUP(B8325,[0]!all_data,25)</f>
        <v>0</v>
      </c>
    </row>
    <row r="8339" spans="1:3" x14ac:dyDescent="0.3">
      <c r="A8339" t="s">
        <v>125</v>
      </c>
      <c r="C8339">
        <f>VLOOKUP(B8325,[0]!all_data,19)</f>
        <v>0</v>
      </c>
    </row>
    <row r="8340" spans="1:3" x14ac:dyDescent="0.3">
      <c r="A8340" t="s">
        <v>108</v>
      </c>
      <c r="C8340">
        <f>VLOOKUP(B8325,[0]!all_data,26)</f>
        <v>0</v>
      </c>
    </row>
    <row r="8341" spans="1:3" x14ac:dyDescent="0.3">
      <c r="A8341" t="s">
        <v>109</v>
      </c>
      <c r="C8341">
        <f>VLOOKUP(B8325,[0]!all_data,27)</f>
        <v>0</v>
      </c>
    </row>
    <row r="8342" spans="1:3" x14ac:dyDescent="0.3">
      <c r="A8342" t="s">
        <v>11</v>
      </c>
      <c r="C8342">
        <f>VLOOKUP(B8325,[0]!all_data,28)</f>
        <v>0</v>
      </c>
    </row>
    <row r="8343" spans="1:3" x14ac:dyDescent="0.3">
      <c r="A8343" t="s">
        <v>54</v>
      </c>
      <c r="C8343">
        <f>VLOOKUP(B8325,[0]!all_data,29)</f>
        <v>0</v>
      </c>
    </row>
    <row r="8344" spans="1:3" x14ac:dyDescent="0.3">
      <c r="A8344" t="s">
        <v>55</v>
      </c>
      <c r="C8344">
        <f>VLOOKUP(B8325,[0]!all_data,30)</f>
        <v>0</v>
      </c>
    </row>
    <row r="8345" spans="1:3" x14ac:dyDescent="0.3">
      <c r="A8345" t="s">
        <v>67</v>
      </c>
      <c r="C8345">
        <f>VLOOKUP(B8325,[0]!all_data,33)</f>
        <v>0</v>
      </c>
    </row>
    <row r="8346" spans="1:3" x14ac:dyDescent="0.3">
      <c r="A8346" t="s">
        <v>16</v>
      </c>
      <c r="C8346">
        <f>VLOOKUP(B8325,[0]!all_data,37)</f>
        <v>0</v>
      </c>
    </row>
    <row r="8347" spans="1:3" x14ac:dyDescent="0.3">
      <c r="A8347" t="s">
        <v>17</v>
      </c>
      <c r="C8347">
        <f>VLOOKUP(B8325,[0]!all_data,38)</f>
        <v>0</v>
      </c>
    </row>
    <row r="8348" spans="1:3" x14ac:dyDescent="0.3">
      <c r="A8348" t="s">
        <v>18</v>
      </c>
      <c r="C8348">
        <f>VLOOKUP(B8325,[0]!all_data,39)</f>
        <v>0</v>
      </c>
    </row>
    <row r="8349" spans="1:3" x14ac:dyDescent="0.3">
      <c r="A8349" t="s">
        <v>21</v>
      </c>
      <c r="B8349">
        <f>B8325+1</f>
        <v>348</v>
      </c>
      <c r="C8349" t="str">
        <f>CONCATENATE(VLOOKUP(B8349,[0]!all_data,2),"_",VLOOKUP(B8349,[0]!all_data,3),"_",VLOOKUP(B8349,[0]!all_data,4))</f>
        <v>0_0_0</v>
      </c>
    </row>
    <row r="8350" spans="1:3" x14ac:dyDescent="0.3">
      <c r="A8350" t="s">
        <v>22</v>
      </c>
    </row>
    <row r="8351" spans="1:3" x14ac:dyDescent="0.3">
      <c r="A8351" t="s">
        <v>0</v>
      </c>
      <c r="C8351">
        <f>VLOOKUP(B8349,[0]!all_data,13)</f>
        <v>7</v>
      </c>
    </row>
    <row r="8352" spans="1:3" x14ac:dyDescent="0.3">
      <c r="A8352" t="s">
        <v>57</v>
      </c>
      <c r="C8352">
        <f>VLOOKUP(B8349,[0]!all_data,14)</f>
        <v>10</v>
      </c>
    </row>
    <row r="8353" spans="1:3" x14ac:dyDescent="0.3">
      <c r="A8353" t="s">
        <v>2</v>
      </c>
      <c r="C8353">
        <f>VLOOKUP(B8349,[0]!all_data,15)</f>
        <v>0</v>
      </c>
    </row>
    <row r="8354" spans="1:3" x14ac:dyDescent="0.3">
      <c r="A8354" t="s">
        <v>3</v>
      </c>
      <c r="C8354">
        <f>VLOOKUP(B8349,[0]!all_data,16)</f>
        <v>0</v>
      </c>
    </row>
    <row r="8355" spans="1:3" x14ac:dyDescent="0.3">
      <c r="A8355" t="s">
        <v>4</v>
      </c>
      <c r="C8355">
        <f>VLOOKUP(B8349,[0]!all_data,17)</f>
        <v>0</v>
      </c>
    </row>
    <row r="8356" spans="1:3" x14ac:dyDescent="0.3">
      <c r="A8356" t="s">
        <v>5</v>
      </c>
      <c r="C8356">
        <f>VLOOKUP(B8349,[0]!all_data,18)</f>
        <v>0</v>
      </c>
    </row>
    <row r="8357" spans="1:3" x14ac:dyDescent="0.3">
      <c r="A8357" t="s">
        <v>7</v>
      </c>
      <c r="C8357">
        <f>VLOOKUP(B8349,[0]!all_data,20)</f>
        <v>0</v>
      </c>
    </row>
    <row r="8358" spans="1:3" x14ac:dyDescent="0.3">
      <c r="A8358" t="s">
        <v>73</v>
      </c>
      <c r="C8358">
        <f>VLOOKUP(B8349,[0]!all_data,21)</f>
        <v>0</v>
      </c>
    </row>
    <row r="8359" spans="1:3" x14ac:dyDescent="0.3">
      <c r="A8359" t="s">
        <v>77</v>
      </c>
      <c r="C8359">
        <f>VLOOKUP(B8349,[0]!all_data,41)</f>
        <v>0</v>
      </c>
    </row>
    <row r="8360" spans="1:3" x14ac:dyDescent="0.3">
      <c r="A8360" t="s">
        <v>24</v>
      </c>
      <c r="C8360">
        <f>VLOOKUP(B8349,[0]!all_data,23)</f>
        <v>0</v>
      </c>
    </row>
    <row r="8361" spans="1:3" x14ac:dyDescent="0.3">
      <c r="A8361" t="s">
        <v>25</v>
      </c>
      <c r="C8361">
        <f>VLOOKUP(B8349,[0]!all_data,24)</f>
        <v>0</v>
      </c>
    </row>
    <row r="8362" spans="1:3" x14ac:dyDescent="0.3">
      <c r="A8362" t="s">
        <v>23</v>
      </c>
      <c r="C8362">
        <f>VLOOKUP(B8349,[0]!all_data,25)</f>
        <v>0</v>
      </c>
    </row>
    <row r="8363" spans="1:3" x14ac:dyDescent="0.3">
      <c r="A8363" t="s">
        <v>125</v>
      </c>
      <c r="C8363">
        <f>VLOOKUP(B8349,[0]!all_data,19)</f>
        <v>0</v>
      </c>
    </row>
    <row r="8364" spans="1:3" x14ac:dyDescent="0.3">
      <c r="A8364" t="s">
        <v>108</v>
      </c>
      <c r="C8364">
        <f>VLOOKUP(B8349,[0]!all_data,26)</f>
        <v>0</v>
      </c>
    </row>
    <row r="8365" spans="1:3" x14ac:dyDescent="0.3">
      <c r="A8365" t="s">
        <v>109</v>
      </c>
      <c r="C8365">
        <f>VLOOKUP(B8349,[0]!all_data,27)</f>
        <v>0</v>
      </c>
    </row>
    <row r="8366" spans="1:3" x14ac:dyDescent="0.3">
      <c r="A8366" t="s">
        <v>11</v>
      </c>
      <c r="C8366">
        <f>VLOOKUP(B8349,[0]!all_data,28)</f>
        <v>0</v>
      </c>
    </row>
    <row r="8367" spans="1:3" x14ac:dyDescent="0.3">
      <c r="A8367" t="s">
        <v>54</v>
      </c>
      <c r="C8367">
        <f>VLOOKUP(B8349,[0]!all_data,29)</f>
        <v>0</v>
      </c>
    </row>
    <row r="8368" spans="1:3" x14ac:dyDescent="0.3">
      <c r="A8368" t="s">
        <v>55</v>
      </c>
      <c r="C8368">
        <f>VLOOKUP(B8349,[0]!all_data,30)</f>
        <v>0</v>
      </c>
    </row>
    <row r="8369" spans="1:3" x14ac:dyDescent="0.3">
      <c r="A8369" t="s">
        <v>67</v>
      </c>
      <c r="C8369">
        <f>VLOOKUP(B8349,[0]!all_data,33)</f>
        <v>0</v>
      </c>
    </row>
    <row r="8370" spans="1:3" x14ac:dyDescent="0.3">
      <c r="A8370" t="s">
        <v>16</v>
      </c>
      <c r="C8370">
        <f>VLOOKUP(B8349,[0]!all_data,37)</f>
        <v>0</v>
      </c>
    </row>
    <row r="8371" spans="1:3" x14ac:dyDescent="0.3">
      <c r="A8371" t="s">
        <v>17</v>
      </c>
      <c r="C8371">
        <f>VLOOKUP(B8349,[0]!all_data,38)</f>
        <v>0</v>
      </c>
    </row>
    <row r="8372" spans="1:3" x14ac:dyDescent="0.3">
      <c r="A8372" t="s">
        <v>18</v>
      </c>
      <c r="C8372">
        <f>VLOOKUP(B8349,[0]!all_data,39)</f>
        <v>0</v>
      </c>
    </row>
    <row r="8373" spans="1:3" x14ac:dyDescent="0.3">
      <c r="A8373" t="s">
        <v>21</v>
      </c>
      <c r="B8373">
        <f>B8349+1</f>
        <v>349</v>
      </c>
      <c r="C8373" t="str">
        <f>CONCATENATE(VLOOKUP(B8373,[0]!all_data,2),"_",VLOOKUP(B8373,[0]!all_data,3),"_",VLOOKUP(B8373,[0]!all_data,4))</f>
        <v>0_0_0</v>
      </c>
    </row>
    <row r="8374" spans="1:3" x14ac:dyDescent="0.3">
      <c r="A8374" t="s">
        <v>22</v>
      </c>
    </row>
    <row r="8375" spans="1:3" x14ac:dyDescent="0.3">
      <c r="A8375" t="s">
        <v>0</v>
      </c>
      <c r="C8375">
        <f>VLOOKUP(B8373,[0]!all_data,13)</f>
        <v>7</v>
      </c>
    </row>
    <row r="8376" spans="1:3" x14ac:dyDescent="0.3">
      <c r="A8376" t="s">
        <v>57</v>
      </c>
      <c r="C8376">
        <f>VLOOKUP(B8373,[0]!all_data,14)</f>
        <v>10</v>
      </c>
    </row>
    <row r="8377" spans="1:3" x14ac:dyDescent="0.3">
      <c r="A8377" t="s">
        <v>2</v>
      </c>
      <c r="C8377">
        <f>VLOOKUP(B8373,[0]!all_data,15)</f>
        <v>0</v>
      </c>
    </row>
    <row r="8378" spans="1:3" x14ac:dyDescent="0.3">
      <c r="A8378" t="s">
        <v>3</v>
      </c>
      <c r="C8378">
        <f>VLOOKUP(B8373,[0]!all_data,16)</f>
        <v>0</v>
      </c>
    </row>
    <row r="8379" spans="1:3" x14ac:dyDescent="0.3">
      <c r="A8379" t="s">
        <v>4</v>
      </c>
      <c r="C8379">
        <f>VLOOKUP(B8373,[0]!all_data,17)</f>
        <v>0</v>
      </c>
    </row>
    <row r="8380" spans="1:3" x14ac:dyDescent="0.3">
      <c r="A8380" t="s">
        <v>5</v>
      </c>
      <c r="C8380">
        <f>VLOOKUP(B8373,[0]!all_data,18)</f>
        <v>0</v>
      </c>
    </row>
    <row r="8381" spans="1:3" x14ac:dyDescent="0.3">
      <c r="A8381" t="s">
        <v>7</v>
      </c>
      <c r="C8381">
        <f>VLOOKUP(B8373,[0]!all_data,20)</f>
        <v>0</v>
      </c>
    </row>
    <row r="8382" spans="1:3" x14ac:dyDescent="0.3">
      <c r="A8382" t="s">
        <v>73</v>
      </c>
      <c r="C8382">
        <f>VLOOKUP(B8373,[0]!all_data,21)</f>
        <v>0</v>
      </c>
    </row>
    <row r="8383" spans="1:3" x14ac:dyDescent="0.3">
      <c r="A8383" t="s">
        <v>77</v>
      </c>
      <c r="C8383">
        <f>VLOOKUP(B8373,[0]!all_data,41)</f>
        <v>0</v>
      </c>
    </row>
    <row r="8384" spans="1:3" x14ac:dyDescent="0.3">
      <c r="A8384" t="s">
        <v>24</v>
      </c>
      <c r="C8384">
        <f>VLOOKUP(B8373,[0]!all_data,23)</f>
        <v>0</v>
      </c>
    </row>
    <row r="8385" spans="1:3" x14ac:dyDescent="0.3">
      <c r="A8385" t="s">
        <v>25</v>
      </c>
      <c r="C8385">
        <f>VLOOKUP(B8373,[0]!all_data,24)</f>
        <v>0</v>
      </c>
    </row>
    <row r="8386" spans="1:3" x14ac:dyDescent="0.3">
      <c r="A8386" t="s">
        <v>23</v>
      </c>
      <c r="C8386">
        <f>VLOOKUP(B8373,[0]!all_data,25)</f>
        <v>0</v>
      </c>
    </row>
    <row r="8387" spans="1:3" x14ac:dyDescent="0.3">
      <c r="A8387" t="s">
        <v>125</v>
      </c>
      <c r="C8387">
        <f>VLOOKUP(B8373,[0]!all_data,19)</f>
        <v>0</v>
      </c>
    </row>
    <row r="8388" spans="1:3" x14ac:dyDescent="0.3">
      <c r="A8388" t="s">
        <v>108</v>
      </c>
      <c r="C8388">
        <f>VLOOKUP(B8373,[0]!all_data,26)</f>
        <v>0</v>
      </c>
    </row>
    <row r="8389" spans="1:3" x14ac:dyDescent="0.3">
      <c r="A8389" t="s">
        <v>109</v>
      </c>
      <c r="C8389">
        <f>VLOOKUP(B8373,[0]!all_data,27)</f>
        <v>0</v>
      </c>
    </row>
    <row r="8390" spans="1:3" x14ac:dyDescent="0.3">
      <c r="A8390" t="s">
        <v>11</v>
      </c>
      <c r="C8390">
        <f>VLOOKUP(B8373,[0]!all_data,28)</f>
        <v>0</v>
      </c>
    </row>
    <row r="8391" spans="1:3" x14ac:dyDescent="0.3">
      <c r="A8391" t="s">
        <v>54</v>
      </c>
      <c r="C8391">
        <f>VLOOKUP(B8373,[0]!all_data,29)</f>
        <v>0</v>
      </c>
    </row>
    <row r="8392" spans="1:3" x14ac:dyDescent="0.3">
      <c r="A8392" t="s">
        <v>55</v>
      </c>
      <c r="C8392">
        <f>VLOOKUP(B8373,[0]!all_data,30)</f>
        <v>0</v>
      </c>
    </row>
    <row r="8393" spans="1:3" x14ac:dyDescent="0.3">
      <c r="A8393" t="s">
        <v>67</v>
      </c>
      <c r="C8393">
        <f>VLOOKUP(B8373,[0]!all_data,33)</f>
        <v>0</v>
      </c>
    </row>
    <row r="8394" spans="1:3" x14ac:dyDescent="0.3">
      <c r="A8394" t="s">
        <v>16</v>
      </c>
      <c r="C8394">
        <f>VLOOKUP(B8373,[0]!all_data,37)</f>
        <v>0</v>
      </c>
    </row>
    <row r="8395" spans="1:3" x14ac:dyDescent="0.3">
      <c r="A8395" t="s">
        <v>17</v>
      </c>
      <c r="C8395">
        <f>VLOOKUP(B8373,[0]!all_data,38)</f>
        <v>0</v>
      </c>
    </row>
    <row r="8396" spans="1:3" x14ac:dyDescent="0.3">
      <c r="A8396" t="s">
        <v>18</v>
      </c>
      <c r="C8396">
        <f>VLOOKUP(B8373,[0]!all_data,39)</f>
        <v>0</v>
      </c>
    </row>
    <row r="8397" spans="1:3" x14ac:dyDescent="0.3">
      <c r="A8397" t="s">
        <v>21</v>
      </c>
      <c r="B8397">
        <f>B8373+1</f>
        <v>350</v>
      </c>
      <c r="C8397" t="str">
        <f>CONCATENATE(VLOOKUP(B8397,[0]!all_data,2),"_",VLOOKUP(B8397,[0]!all_data,3),"_",VLOOKUP(B8397,[0]!all_data,4))</f>
        <v>0_0_0</v>
      </c>
    </row>
    <row r="8398" spans="1:3" x14ac:dyDescent="0.3">
      <c r="A8398" t="s">
        <v>22</v>
      </c>
    </row>
    <row r="8399" spans="1:3" x14ac:dyDescent="0.3">
      <c r="A8399" t="s">
        <v>0</v>
      </c>
      <c r="C8399">
        <f>VLOOKUP(B8397,[0]!all_data,13)</f>
        <v>7</v>
      </c>
    </row>
    <row r="8400" spans="1:3" x14ac:dyDescent="0.3">
      <c r="A8400" t="s">
        <v>57</v>
      </c>
      <c r="C8400">
        <f>VLOOKUP(B8397,[0]!all_data,14)</f>
        <v>10</v>
      </c>
    </row>
    <row r="8401" spans="1:3" x14ac:dyDescent="0.3">
      <c r="A8401" t="s">
        <v>2</v>
      </c>
      <c r="C8401">
        <f>VLOOKUP(B8397,[0]!all_data,15)</f>
        <v>0</v>
      </c>
    </row>
    <row r="8402" spans="1:3" x14ac:dyDescent="0.3">
      <c r="A8402" t="s">
        <v>3</v>
      </c>
      <c r="C8402">
        <f>VLOOKUP(B8397,[0]!all_data,16)</f>
        <v>0</v>
      </c>
    </row>
    <row r="8403" spans="1:3" x14ac:dyDescent="0.3">
      <c r="A8403" t="s">
        <v>4</v>
      </c>
      <c r="C8403">
        <f>VLOOKUP(B8397,[0]!all_data,17)</f>
        <v>0</v>
      </c>
    </row>
    <row r="8404" spans="1:3" x14ac:dyDescent="0.3">
      <c r="A8404" t="s">
        <v>5</v>
      </c>
      <c r="C8404">
        <f>VLOOKUP(B8397,[0]!all_data,18)</f>
        <v>0</v>
      </c>
    </row>
    <row r="8405" spans="1:3" x14ac:dyDescent="0.3">
      <c r="A8405" t="s">
        <v>7</v>
      </c>
      <c r="C8405">
        <f>VLOOKUP(B8397,[0]!all_data,20)</f>
        <v>0</v>
      </c>
    </row>
    <row r="8406" spans="1:3" x14ac:dyDescent="0.3">
      <c r="A8406" t="s">
        <v>73</v>
      </c>
      <c r="C8406">
        <f>VLOOKUP(B8397,[0]!all_data,21)</f>
        <v>0</v>
      </c>
    </row>
    <row r="8407" spans="1:3" x14ac:dyDescent="0.3">
      <c r="A8407" t="s">
        <v>77</v>
      </c>
      <c r="C8407">
        <f>VLOOKUP(B8397,[0]!all_data,41)</f>
        <v>0</v>
      </c>
    </row>
    <row r="8408" spans="1:3" x14ac:dyDescent="0.3">
      <c r="A8408" t="s">
        <v>24</v>
      </c>
      <c r="C8408">
        <f>VLOOKUP(B8397,[0]!all_data,23)</f>
        <v>0</v>
      </c>
    </row>
    <row r="8409" spans="1:3" x14ac:dyDescent="0.3">
      <c r="A8409" t="s">
        <v>25</v>
      </c>
      <c r="C8409">
        <f>VLOOKUP(B8397,[0]!all_data,24)</f>
        <v>0</v>
      </c>
    </row>
    <row r="8410" spans="1:3" x14ac:dyDescent="0.3">
      <c r="A8410" t="s">
        <v>23</v>
      </c>
      <c r="C8410">
        <f>VLOOKUP(B8397,[0]!all_data,25)</f>
        <v>0</v>
      </c>
    </row>
    <row r="8411" spans="1:3" x14ac:dyDescent="0.3">
      <c r="A8411" t="s">
        <v>125</v>
      </c>
      <c r="C8411">
        <f>VLOOKUP(B8397,[0]!all_data,19)</f>
        <v>0</v>
      </c>
    </row>
    <row r="8412" spans="1:3" x14ac:dyDescent="0.3">
      <c r="A8412" t="s">
        <v>108</v>
      </c>
      <c r="C8412">
        <f>VLOOKUP(B8397,[0]!all_data,26)</f>
        <v>0</v>
      </c>
    </row>
    <row r="8413" spans="1:3" x14ac:dyDescent="0.3">
      <c r="A8413" t="s">
        <v>109</v>
      </c>
      <c r="C8413">
        <f>VLOOKUP(B8397,[0]!all_data,27)</f>
        <v>0</v>
      </c>
    </row>
    <row r="8414" spans="1:3" x14ac:dyDescent="0.3">
      <c r="A8414" t="s">
        <v>11</v>
      </c>
      <c r="C8414">
        <f>VLOOKUP(B8397,[0]!all_data,28)</f>
        <v>0</v>
      </c>
    </row>
    <row r="8415" spans="1:3" x14ac:dyDescent="0.3">
      <c r="A8415" t="s">
        <v>54</v>
      </c>
      <c r="C8415">
        <f>VLOOKUP(B8397,[0]!all_data,29)</f>
        <v>0</v>
      </c>
    </row>
    <row r="8416" spans="1:3" x14ac:dyDescent="0.3">
      <c r="A8416" t="s">
        <v>55</v>
      </c>
      <c r="C8416">
        <f>VLOOKUP(B8397,[0]!all_data,30)</f>
        <v>0</v>
      </c>
    </row>
    <row r="8417" spans="1:3" x14ac:dyDescent="0.3">
      <c r="A8417" t="s">
        <v>67</v>
      </c>
      <c r="C8417">
        <f>VLOOKUP(B8397,[0]!all_data,33)</f>
        <v>0</v>
      </c>
    </row>
    <row r="8418" spans="1:3" x14ac:dyDescent="0.3">
      <c r="A8418" t="s">
        <v>16</v>
      </c>
      <c r="C8418">
        <f>VLOOKUP(B8397,[0]!all_data,37)</f>
        <v>0</v>
      </c>
    </row>
    <row r="8419" spans="1:3" x14ac:dyDescent="0.3">
      <c r="A8419" t="s">
        <v>17</v>
      </c>
      <c r="C8419">
        <f>VLOOKUP(B8397,[0]!all_data,38)</f>
        <v>0</v>
      </c>
    </row>
    <row r="8420" spans="1:3" x14ac:dyDescent="0.3">
      <c r="A8420" t="s">
        <v>18</v>
      </c>
      <c r="C8420">
        <f>VLOOKUP(B8397,[0]!all_data,39)</f>
        <v>0</v>
      </c>
    </row>
    <row r="8421" spans="1:3" x14ac:dyDescent="0.3">
      <c r="A8421" t="s">
        <v>21</v>
      </c>
      <c r="B8421">
        <f>B8397+1</f>
        <v>351</v>
      </c>
      <c r="C8421" t="str">
        <f>CONCATENATE(VLOOKUP(B8421,[0]!all_data,2),"_",VLOOKUP(B8421,[0]!all_data,3),"_",VLOOKUP(B8421,[0]!all_data,4))</f>
        <v>0_0_0</v>
      </c>
    </row>
    <row r="8422" spans="1:3" x14ac:dyDescent="0.3">
      <c r="A8422" t="s">
        <v>22</v>
      </c>
    </row>
    <row r="8423" spans="1:3" x14ac:dyDescent="0.3">
      <c r="A8423" t="s">
        <v>0</v>
      </c>
      <c r="C8423">
        <f>VLOOKUP(B8421,[0]!all_data,13)</f>
        <v>7</v>
      </c>
    </row>
    <row r="8424" spans="1:3" x14ac:dyDescent="0.3">
      <c r="A8424" t="s">
        <v>57</v>
      </c>
      <c r="C8424">
        <f>VLOOKUP(B8421,[0]!all_data,14)</f>
        <v>10</v>
      </c>
    </row>
    <row r="8425" spans="1:3" x14ac:dyDescent="0.3">
      <c r="A8425" t="s">
        <v>2</v>
      </c>
      <c r="C8425">
        <f>VLOOKUP(B8421,[0]!all_data,15)</f>
        <v>0</v>
      </c>
    </row>
    <row r="8426" spans="1:3" x14ac:dyDescent="0.3">
      <c r="A8426" t="s">
        <v>3</v>
      </c>
      <c r="C8426">
        <f>VLOOKUP(B8421,[0]!all_data,16)</f>
        <v>0</v>
      </c>
    </row>
    <row r="8427" spans="1:3" x14ac:dyDescent="0.3">
      <c r="A8427" t="s">
        <v>4</v>
      </c>
      <c r="C8427">
        <f>VLOOKUP(B8421,[0]!all_data,17)</f>
        <v>0</v>
      </c>
    </row>
    <row r="8428" spans="1:3" x14ac:dyDescent="0.3">
      <c r="A8428" t="s">
        <v>5</v>
      </c>
      <c r="C8428">
        <f>VLOOKUP(B8421,[0]!all_data,18)</f>
        <v>0</v>
      </c>
    </row>
    <row r="8429" spans="1:3" x14ac:dyDescent="0.3">
      <c r="A8429" t="s">
        <v>7</v>
      </c>
      <c r="C8429">
        <f>VLOOKUP(B8421,[0]!all_data,20)</f>
        <v>0</v>
      </c>
    </row>
    <row r="8430" spans="1:3" x14ac:dyDescent="0.3">
      <c r="A8430" t="s">
        <v>73</v>
      </c>
      <c r="C8430">
        <f>VLOOKUP(B8421,[0]!all_data,21)</f>
        <v>0</v>
      </c>
    </row>
    <row r="8431" spans="1:3" x14ac:dyDescent="0.3">
      <c r="A8431" t="s">
        <v>77</v>
      </c>
      <c r="C8431">
        <f>VLOOKUP(B8421,[0]!all_data,41)</f>
        <v>0</v>
      </c>
    </row>
    <row r="8432" spans="1:3" x14ac:dyDescent="0.3">
      <c r="A8432" t="s">
        <v>24</v>
      </c>
      <c r="C8432">
        <f>VLOOKUP(B8421,[0]!all_data,23)</f>
        <v>0</v>
      </c>
    </row>
    <row r="8433" spans="1:3" x14ac:dyDescent="0.3">
      <c r="A8433" t="s">
        <v>25</v>
      </c>
      <c r="C8433">
        <f>VLOOKUP(B8421,[0]!all_data,24)</f>
        <v>0</v>
      </c>
    </row>
    <row r="8434" spans="1:3" x14ac:dyDescent="0.3">
      <c r="A8434" t="s">
        <v>23</v>
      </c>
      <c r="C8434">
        <f>VLOOKUP(B8421,[0]!all_data,25)</f>
        <v>0</v>
      </c>
    </row>
    <row r="8435" spans="1:3" x14ac:dyDescent="0.3">
      <c r="A8435" t="s">
        <v>125</v>
      </c>
      <c r="C8435">
        <f>VLOOKUP(B8421,[0]!all_data,19)</f>
        <v>0</v>
      </c>
    </row>
    <row r="8436" spans="1:3" x14ac:dyDescent="0.3">
      <c r="A8436" t="s">
        <v>108</v>
      </c>
      <c r="C8436">
        <f>VLOOKUP(B8421,[0]!all_data,26)</f>
        <v>0</v>
      </c>
    </row>
    <row r="8437" spans="1:3" x14ac:dyDescent="0.3">
      <c r="A8437" t="s">
        <v>109</v>
      </c>
      <c r="C8437">
        <f>VLOOKUP(B8421,[0]!all_data,27)</f>
        <v>0</v>
      </c>
    </row>
    <row r="8438" spans="1:3" x14ac:dyDescent="0.3">
      <c r="A8438" t="s">
        <v>11</v>
      </c>
      <c r="C8438">
        <f>VLOOKUP(B8421,[0]!all_data,28)</f>
        <v>0</v>
      </c>
    </row>
    <row r="8439" spans="1:3" x14ac:dyDescent="0.3">
      <c r="A8439" t="s">
        <v>54</v>
      </c>
      <c r="C8439">
        <f>VLOOKUP(B8421,[0]!all_data,29)</f>
        <v>0</v>
      </c>
    </row>
    <row r="8440" spans="1:3" x14ac:dyDescent="0.3">
      <c r="A8440" t="s">
        <v>55</v>
      </c>
      <c r="C8440">
        <f>VLOOKUP(B8421,[0]!all_data,30)</f>
        <v>0</v>
      </c>
    </row>
    <row r="8441" spans="1:3" x14ac:dyDescent="0.3">
      <c r="A8441" t="s">
        <v>67</v>
      </c>
      <c r="C8441">
        <f>VLOOKUP(B8421,[0]!all_data,33)</f>
        <v>0</v>
      </c>
    </row>
    <row r="8442" spans="1:3" x14ac:dyDescent="0.3">
      <c r="A8442" t="s">
        <v>16</v>
      </c>
      <c r="C8442">
        <f>VLOOKUP(B8421,[0]!all_data,37)</f>
        <v>0</v>
      </c>
    </row>
    <row r="8443" spans="1:3" x14ac:dyDescent="0.3">
      <c r="A8443" t="s">
        <v>17</v>
      </c>
      <c r="C8443">
        <f>VLOOKUP(B8421,[0]!all_data,38)</f>
        <v>0</v>
      </c>
    </row>
    <row r="8444" spans="1:3" x14ac:dyDescent="0.3">
      <c r="A8444" t="s">
        <v>18</v>
      </c>
      <c r="C8444">
        <f>VLOOKUP(B8421,[0]!all_data,39)</f>
        <v>0</v>
      </c>
    </row>
    <row r="8445" spans="1:3" x14ac:dyDescent="0.3">
      <c r="A8445" t="s">
        <v>21</v>
      </c>
      <c r="B8445">
        <f>B8421+1</f>
        <v>352</v>
      </c>
      <c r="C8445" t="str">
        <f>CONCATENATE(VLOOKUP(B8445,[0]!all_data,2),"_",VLOOKUP(B8445,[0]!all_data,3),"_",VLOOKUP(B8445,[0]!all_data,4))</f>
        <v>0_0_0</v>
      </c>
    </row>
    <row r="8446" spans="1:3" x14ac:dyDescent="0.3">
      <c r="A8446" t="s">
        <v>22</v>
      </c>
    </row>
    <row r="8447" spans="1:3" x14ac:dyDescent="0.3">
      <c r="A8447" t="s">
        <v>0</v>
      </c>
      <c r="C8447">
        <f>VLOOKUP(B8445,[0]!all_data,13)</f>
        <v>7</v>
      </c>
    </row>
    <row r="8448" spans="1:3" x14ac:dyDescent="0.3">
      <c r="A8448" t="s">
        <v>57</v>
      </c>
      <c r="C8448">
        <f>VLOOKUP(B8445,[0]!all_data,14)</f>
        <v>10</v>
      </c>
    </row>
    <row r="8449" spans="1:3" x14ac:dyDescent="0.3">
      <c r="A8449" t="s">
        <v>2</v>
      </c>
      <c r="C8449">
        <f>VLOOKUP(B8445,[0]!all_data,15)</f>
        <v>0</v>
      </c>
    </row>
    <row r="8450" spans="1:3" x14ac:dyDescent="0.3">
      <c r="A8450" t="s">
        <v>3</v>
      </c>
      <c r="C8450">
        <f>VLOOKUP(B8445,[0]!all_data,16)</f>
        <v>0</v>
      </c>
    </row>
    <row r="8451" spans="1:3" x14ac:dyDescent="0.3">
      <c r="A8451" t="s">
        <v>4</v>
      </c>
      <c r="C8451">
        <f>VLOOKUP(B8445,[0]!all_data,17)</f>
        <v>0</v>
      </c>
    </row>
    <row r="8452" spans="1:3" x14ac:dyDescent="0.3">
      <c r="A8452" t="s">
        <v>5</v>
      </c>
      <c r="C8452">
        <f>VLOOKUP(B8445,[0]!all_data,18)</f>
        <v>0</v>
      </c>
    </row>
    <row r="8453" spans="1:3" x14ac:dyDescent="0.3">
      <c r="A8453" t="s">
        <v>7</v>
      </c>
      <c r="C8453">
        <f>VLOOKUP(B8445,[0]!all_data,20)</f>
        <v>0</v>
      </c>
    </row>
    <row r="8454" spans="1:3" x14ac:dyDescent="0.3">
      <c r="A8454" t="s">
        <v>73</v>
      </c>
      <c r="C8454">
        <f>VLOOKUP(B8445,[0]!all_data,21)</f>
        <v>0</v>
      </c>
    </row>
    <row r="8455" spans="1:3" x14ac:dyDescent="0.3">
      <c r="A8455" t="s">
        <v>77</v>
      </c>
      <c r="C8455">
        <f>VLOOKUP(B8445,[0]!all_data,41)</f>
        <v>0</v>
      </c>
    </row>
    <row r="8456" spans="1:3" x14ac:dyDescent="0.3">
      <c r="A8456" t="s">
        <v>24</v>
      </c>
      <c r="C8456">
        <f>VLOOKUP(B8445,[0]!all_data,23)</f>
        <v>0</v>
      </c>
    </row>
    <row r="8457" spans="1:3" x14ac:dyDescent="0.3">
      <c r="A8457" t="s">
        <v>25</v>
      </c>
      <c r="C8457">
        <f>VLOOKUP(B8445,[0]!all_data,24)</f>
        <v>0</v>
      </c>
    </row>
    <row r="8458" spans="1:3" x14ac:dyDescent="0.3">
      <c r="A8458" t="s">
        <v>23</v>
      </c>
      <c r="C8458">
        <f>VLOOKUP(B8445,[0]!all_data,25)</f>
        <v>0</v>
      </c>
    </row>
    <row r="8459" spans="1:3" x14ac:dyDescent="0.3">
      <c r="A8459" t="s">
        <v>125</v>
      </c>
      <c r="C8459">
        <f>VLOOKUP(B8445,[0]!all_data,19)</f>
        <v>0</v>
      </c>
    </row>
    <row r="8460" spans="1:3" x14ac:dyDescent="0.3">
      <c r="A8460" t="s">
        <v>108</v>
      </c>
      <c r="C8460">
        <f>VLOOKUP(B8445,[0]!all_data,26)</f>
        <v>0</v>
      </c>
    </row>
    <row r="8461" spans="1:3" x14ac:dyDescent="0.3">
      <c r="A8461" t="s">
        <v>109</v>
      </c>
      <c r="C8461">
        <f>VLOOKUP(B8445,[0]!all_data,27)</f>
        <v>0</v>
      </c>
    </row>
    <row r="8462" spans="1:3" x14ac:dyDescent="0.3">
      <c r="A8462" t="s">
        <v>11</v>
      </c>
      <c r="C8462">
        <f>VLOOKUP(B8445,[0]!all_data,28)</f>
        <v>0</v>
      </c>
    </row>
    <row r="8463" spans="1:3" x14ac:dyDescent="0.3">
      <c r="A8463" t="s">
        <v>54</v>
      </c>
      <c r="C8463">
        <f>VLOOKUP(B8445,[0]!all_data,29)</f>
        <v>0</v>
      </c>
    </row>
    <row r="8464" spans="1:3" x14ac:dyDescent="0.3">
      <c r="A8464" t="s">
        <v>55</v>
      </c>
      <c r="C8464">
        <f>VLOOKUP(B8445,[0]!all_data,30)</f>
        <v>0</v>
      </c>
    </row>
    <row r="8465" spans="1:3" x14ac:dyDescent="0.3">
      <c r="A8465" t="s">
        <v>67</v>
      </c>
      <c r="C8465">
        <f>VLOOKUP(B8445,[0]!all_data,33)</f>
        <v>0</v>
      </c>
    </row>
    <row r="8466" spans="1:3" x14ac:dyDescent="0.3">
      <c r="A8466" t="s">
        <v>16</v>
      </c>
      <c r="C8466">
        <f>VLOOKUP(B8445,[0]!all_data,37)</f>
        <v>0</v>
      </c>
    </row>
    <row r="8467" spans="1:3" x14ac:dyDescent="0.3">
      <c r="A8467" t="s">
        <v>17</v>
      </c>
      <c r="C8467">
        <f>VLOOKUP(B8445,[0]!all_data,38)</f>
        <v>0</v>
      </c>
    </row>
    <row r="8468" spans="1:3" x14ac:dyDescent="0.3">
      <c r="A8468" t="s">
        <v>18</v>
      </c>
      <c r="C8468">
        <f>VLOOKUP(B8445,[0]!all_data,39)</f>
        <v>0</v>
      </c>
    </row>
    <row r="8469" spans="1:3" x14ac:dyDescent="0.3">
      <c r="A8469" t="s">
        <v>21</v>
      </c>
      <c r="B8469">
        <f>B8445+1</f>
        <v>353</v>
      </c>
      <c r="C8469" t="str">
        <f>CONCATENATE(VLOOKUP(B8469,[0]!all_data,2),"_",VLOOKUP(B8469,[0]!all_data,3),"_",VLOOKUP(B8469,[0]!all_data,4))</f>
        <v>0_0_0</v>
      </c>
    </row>
    <row r="8470" spans="1:3" x14ac:dyDescent="0.3">
      <c r="A8470" t="s">
        <v>22</v>
      </c>
    </row>
    <row r="8471" spans="1:3" x14ac:dyDescent="0.3">
      <c r="A8471" t="s">
        <v>0</v>
      </c>
      <c r="C8471">
        <f>VLOOKUP(B8469,[0]!all_data,13)</f>
        <v>7</v>
      </c>
    </row>
    <row r="8472" spans="1:3" x14ac:dyDescent="0.3">
      <c r="A8472" t="s">
        <v>57</v>
      </c>
      <c r="C8472">
        <f>VLOOKUP(B8469,[0]!all_data,14)</f>
        <v>10</v>
      </c>
    </row>
    <row r="8473" spans="1:3" x14ac:dyDescent="0.3">
      <c r="A8473" t="s">
        <v>2</v>
      </c>
      <c r="C8473">
        <f>VLOOKUP(B8469,[0]!all_data,15)</f>
        <v>0</v>
      </c>
    </row>
    <row r="8474" spans="1:3" x14ac:dyDescent="0.3">
      <c r="A8474" t="s">
        <v>3</v>
      </c>
      <c r="C8474">
        <f>VLOOKUP(B8469,[0]!all_data,16)</f>
        <v>0</v>
      </c>
    </row>
    <row r="8475" spans="1:3" x14ac:dyDescent="0.3">
      <c r="A8475" t="s">
        <v>4</v>
      </c>
      <c r="C8475">
        <f>VLOOKUP(B8469,[0]!all_data,17)</f>
        <v>0</v>
      </c>
    </row>
    <row r="8476" spans="1:3" x14ac:dyDescent="0.3">
      <c r="A8476" t="s">
        <v>5</v>
      </c>
      <c r="C8476">
        <f>VLOOKUP(B8469,[0]!all_data,18)</f>
        <v>0</v>
      </c>
    </row>
    <row r="8477" spans="1:3" x14ac:dyDescent="0.3">
      <c r="A8477" t="s">
        <v>7</v>
      </c>
      <c r="C8477">
        <f>VLOOKUP(B8469,[0]!all_data,20)</f>
        <v>0</v>
      </c>
    </row>
    <row r="8478" spans="1:3" x14ac:dyDescent="0.3">
      <c r="A8478" t="s">
        <v>73</v>
      </c>
      <c r="C8478">
        <f>VLOOKUP(B8469,[0]!all_data,21)</f>
        <v>0</v>
      </c>
    </row>
    <row r="8479" spans="1:3" x14ac:dyDescent="0.3">
      <c r="A8479" t="s">
        <v>77</v>
      </c>
      <c r="C8479">
        <f>VLOOKUP(B8469,[0]!all_data,41)</f>
        <v>0</v>
      </c>
    </row>
    <row r="8480" spans="1:3" x14ac:dyDescent="0.3">
      <c r="A8480" t="s">
        <v>24</v>
      </c>
      <c r="C8480">
        <f>VLOOKUP(B8469,[0]!all_data,23)</f>
        <v>0</v>
      </c>
    </row>
    <row r="8481" spans="1:3" x14ac:dyDescent="0.3">
      <c r="A8481" t="s">
        <v>25</v>
      </c>
      <c r="C8481">
        <f>VLOOKUP(B8469,[0]!all_data,24)</f>
        <v>0</v>
      </c>
    </row>
    <row r="8482" spans="1:3" x14ac:dyDescent="0.3">
      <c r="A8482" t="s">
        <v>23</v>
      </c>
      <c r="C8482">
        <f>VLOOKUP(B8469,[0]!all_data,25)</f>
        <v>0</v>
      </c>
    </row>
    <row r="8483" spans="1:3" x14ac:dyDescent="0.3">
      <c r="A8483" t="s">
        <v>125</v>
      </c>
      <c r="C8483">
        <f>VLOOKUP(B8469,[0]!all_data,19)</f>
        <v>0</v>
      </c>
    </row>
    <row r="8484" spans="1:3" x14ac:dyDescent="0.3">
      <c r="A8484" t="s">
        <v>108</v>
      </c>
      <c r="C8484">
        <f>VLOOKUP(B8469,[0]!all_data,26)</f>
        <v>0</v>
      </c>
    </row>
    <row r="8485" spans="1:3" x14ac:dyDescent="0.3">
      <c r="A8485" t="s">
        <v>109</v>
      </c>
      <c r="C8485">
        <f>VLOOKUP(B8469,[0]!all_data,27)</f>
        <v>0</v>
      </c>
    </row>
    <row r="8486" spans="1:3" x14ac:dyDescent="0.3">
      <c r="A8486" t="s">
        <v>11</v>
      </c>
      <c r="C8486">
        <f>VLOOKUP(B8469,[0]!all_data,28)</f>
        <v>0</v>
      </c>
    </row>
    <row r="8487" spans="1:3" x14ac:dyDescent="0.3">
      <c r="A8487" t="s">
        <v>54</v>
      </c>
      <c r="C8487">
        <f>VLOOKUP(B8469,[0]!all_data,29)</f>
        <v>0</v>
      </c>
    </row>
    <row r="8488" spans="1:3" x14ac:dyDescent="0.3">
      <c r="A8488" t="s">
        <v>55</v>
      </c>
      <c r="C8488">
        <f>VLOOKUP(B8469,[0]!all_data,30)</f>
        <v>0</v>
      </c>
    </row>
    <row r="8489" spans="1:3" x14ac:dyDescent="0.3">
      <c r="A8489" t="s">
        <v>67</v>
      </c>
      <c r="C8489">
        <f>VLOOKUP(B8469,[0]!all_data,33)</f>
        <v>0</v>
      </c>
    </row>
    <row r="8490" spans="1:3" x14ac:dyDescent="0.3">
      <c r="A8490" t="s">
        <v>16</v>
      </c>
      <c r="C8490">
        <f>VLOOKUP(B8469,[0]!all_data,37)</f>
        <v>0</v>
      </c>
    </row>
    <row r="8491" spans="1:3" x14ac:dyDescent="0.3">
      <c r="A8491" t="s">
        <v>17</v>
      </c>
      <c r="C8491">
        <f>VLOOKUP(B8469,[0]!all_data,38)</f>
        <v>0</v>
      </c>
    </row>
    <row r="8492" spans="1:3" x14ac:dyDescent="0.3">
      <c r="A8492" t="s">
        <v>18</v>
      </c>
      <c r="C8492">
        <f>VLOOKUP(B8469,[0]!all_data,39)</f>
        <v>0</v>
      </c>
    </row>
    <row r="8493" spans="1:3" x14ac:dyDescent="0.3">
      <c r="A8493" t="s">
        <v>21</v>
      </c>
      <c r="B8493">
        <f>B8469+1</f>
        <v>354</v>
      </c>
      <c r="C8493" t="str">
        <f>CONCATENATE(VLOOKUP(B8493,[0]!all_data,2),"_",VLOOKUP(B8493,[0]!all_data,3),"_",VLOOKUP(B8493,[0]!all_data,4))</f>
        <v>0_0_0</v>
      </c>
    </row>
    <row r="8494" spans="1:3" x14ac:dyDescent="0.3">
      <c r="A8494" t="s">
        <v>22</v>
      </c>
    </row>
    <row r="8495" spans="1:3" x14ac:dyDescent="0.3">
      <c r="A8495" t="s">
        <v>0</v>
      </c>
      <c r="C8495">
        <f>VLOOKUP(B8493,[0]!all_data,13)</f>
        <v>7</v>
      </c>
    </row>
    <row r="8496" spans="1:3" x14ac:dyDescent="0.3">
      <c r="A8496" t="s">
        <v>57</v>
      </c>
      <c r="C8496">
        <f>VLOOKUP(B8493,[0]!all_data,14)</f>
        <v>10</v>
      </c>
    </row>
    <row r="8497" spans="1:3" x14ac:dyDescent="0.3">
      <c r="A8497" t="s">
        <v>2</v>
      </c>
      <c r="C8497">
        <f>VLOOKUP(B8493,[0]!all_data,15)</f>
        <v>0</v>
      </c>
    </row>
    <row r="8498" spans="1:3" x14ac:dyDescent="0.3">
      <c r="A8498" t="s">
        <v>3</v>
      </c>
      <c r="C8498">
        <f>VLOOKUP(B8493,[0]!all_data,16)</f>
        <v>0</v>
      </c>
    </row>
    <row r="8499" spans="1:3" x14ac:dyDescent="0.3">
      <c r="A8499" t="s">
        <v>4</v>
      </c>
      <c r="C8499">
        <f>VLOOKUP(B8493,[0]!all_data,17)</f>
        <v>0</v>
      </c>
    </row>
    <row r="8500" spans="1:3" x14ac:dyDescent="0.3">
      <c r="A8500" t="s">
        <v>5</v>
      </c>
      <c r="C8500">
        <f>VLOOKUP(B8493,[0]!all_data,18)</f>
        <v>0</v>
      </c>
    </row>
    <row r="8501" spans="1:3" x14ac:dyDescent="0.3">
      <c r="A8501" t="s">
        <v>7</v>
      </c>
      <c r="C8501">
        <f>VLOOKUP(B8493,[0]!all_data,20)</f>
        <v>0</v>
      </c>
    </row>
    <row r="8502" spans="1:3" x14ac:dyDescent="0.3">
      <c r="A8502" t="s">
        <v>73</v>
      </c>
      <c r="C8502">
        <f>VLOOKUP(B8493,[0]!all_data,21)</f>
        <v>0</v>
      </c>
    </row>
    <row r="8503" spans="1:3" x14ac:dyDescent="0.3">
      <c r="A8503" t="s">
        <v>77</v>
      </c>
      <c r="C8503">
        <f>VLOOKUP(B8493,[0]!all_data,41)</f>
        <v>0</v>
      </c>
    </row>
    <row r="8504" spans="1:3" x14ac:dyDescent="0.3">
      <c r="A8504" t="s">
        <v>24</v>
      </c>
      <c r="C8504">
        <f>VLOOKUP(B8493,[0]!all_data,23)</f>
        <v>0</v>
      </c>
    </row>
    <row r="8505" spans="1:3" x14ac:dyDescent="0.3">
      <c r="A8505" t="s">
        <v>25</v>
      </c>
      <c r="C8505">
        <f>VLOOKUP(B8493,[0]!all_data,24)</f>
        <v>0</v>
      </c>
    </row>
    <row r="8506" spans="1:3" x14ac:dyDescent="0.3">
      <c r="A8506" t="s">
        <v>23</v>
      </c>
      <c r="C8506">
        <f>VLOOKUP(B8493,[0]!all_data,25)</f>
        <v>0</v>
      </c>
    </row>
    <row r="8507" spans="1:3" x14ac:dyDescent="0.3">
      <c r="A8507" t="s">
        <v>125</v>
      </c>
      <c r="C8507">
        <f>VLOOKUP(B8493,[0]!all_data,19)</f>
        <v>0</v>
      </c>
    </row>
    <row r="8508" spans="1:3" x14ac:dyDescent="0.3">
      <c r="A8508" t="s">
        <v>108</v>
      </c>
      <c r="C8508">
        <f>VLOOKUP(B8493,[0]!all_data,26)</f>
        <v>0</v>
      </c>
    </row>
    <row r="8509" spans="1:3" x14ac:dyDescent="0.3">
      <c r="A8509" t="s">
        <v>109</v>
      </c>
      <c r="C8509">
        <f>VLOOKUP(B8493,[0]!all_data,27)</f>
        <v>0</v>
      </c>
    </row>
    <row r="8510" spans="1:3" x14ac:dyDescent="0.3">
      <c r="A8510" t="s">
        <v>11</v>
      </c>
      <c r="C8510">
        <f>VLOOKUP(B8493,[0]!all_data,28)</f>
        <v>0</v>
      </c>
    </row>
    <row r="8511" spans="1:3" x14ac:dyDescent="0.3">
      <c r="A8511" t="s">
        <v>54</v>
      </c>
      <c r="C8511">
        <f>VLOOKUP(B8493,[0]!all_data,29)</f>
        <v>0</v>
      </c>
    </row>
    <row r="8512" spans="1:3" x14ac:dyDescent="0.3">
      <c r="A8512" t="s">
        <v>55</v>
      </c>
      <c r="C8512">
        <f>VLOOKUP(B8493,[0]!all_data,30)</f>
        <v>0</v>
      </c>
    </row>
    <row r="8513" spans="1:3" x14ac:dyDescent="0.3">
      <c r="A8513" t="s">
        <v>67</v>
      </c>
      <c r="C8513">
        <f>VLOOKUP(B8493,[0]!all_data,33)</f>
        <v>0</v>
      </c>
    </row>
    <row r="8514" spans="1:3" x14ac:dyDescent="0.3">
      <c r="A8514" t="s">
        <v>16</v>
      </c>
      <c r="C8514">
        <f>VLOOKUP(B8493,[0]!all_data,37)</f>
        <v>0</v>
      </c>
    </row>
    <row r="8515" spans="1:3" x14ac:dyDescent="0.3">
      <c r="A8515" t="s">
        <v>17</v>
      </c>
      <c r="C8515">
        <f>VLOOKUP(B8493,[0]!all_data,38)</f>
        <v>0</v>
      </c>
    </row>
    <row r="8516" spans="1:3" x14ac:dyDescent="0.3">
      <c r="A8516" t="s">
        <v>18</v>
      </c>
      <c r="C8516">
        <f>VLOOKUP(B8493,[0]!all_data,39)</f>
        <v>0</v>
      </c>
    </row>
    <row r="8517" spans="1:3" x14ac:dyDescent="0.3">
      <c r="A8517" t="s">
        <v>21</v>
      </c>
      <c r="B8517">
        <f>B8493+1</f>
        <v>355</v>
      </c>
      <c r="C8517" t="str">
        <f>CONCATENATE(VLOOKUP(B8517,[0]!all_data,2),"_",VLOOKUP(B8517,[0]!all_data,3),"_",VLOOKUP(B8517,[0]!all_data,4))</f>
        <v>0_0_0</v>
      </c>
    </row>
    <row r="8518" spans="1:3" x14ac:dyDescent="0.3">
      <c r="A8518" t="s">
        <v>22</v>
      </c>
    </row>
    <row r="8519" spans="1:3" x14ac:dyDescent="0.3">
      <c r="A8519" t="s">
        <v>0</v>
      </c>
      <c r="C8519">
        <f>VLOOKUP(B8517,[0]!all_data,13)</f>
        <v>7</v>
      </c>
    </row>
    <row r="8520" spans="1:3" x14ac:dyDescent="0.3">
      <c r="A8520" t="s">
        <v>57</v>
      </c>
      <c r="C8520">
        <f>VLOOKUP(B8517,[0]!all_data,14)</f>
        <v>10</v>
      </c>
    </row>
    <row r="8521" spans="1:3" x14ac:dyDescent="0.3">
      <c r="A8521" t="s">
        <v>2</v>
      </c>
      <c r="C8521">
        <f>VLOOKUP(B8517,[0]!all_data,15)</f>
        <v>0</v>
      </c>
    </row>
    <row r="8522" spans="1:3" x14ac:dyDescent="0.3">
      <c r="A8522" t="s">
        <v>3</v>
      </c>
      <c r="C8522">
        <f>VLOOKUP(B8517,[0]!all_data,16)</f>
        <v>0</v>
      </c>
    </row>
    <row r="8523" spans="1:3" x14ac:dyDescent="0.3">
      <c r="A8523" t="s">
        <v>4</v>
      </c>
      <c r="C8523">
        <f>VLOOKUP(B8517,[0]!all_data,17)</f>
        <v>0</v>
      </c>
    </row>
    <row r="8524" spans="1:3" x14ac:dyDescent="0.3">
      <c r="A8524" t="s">
        <v>5</v>
      </c>
      <c r="C8524">
        <f>VLOOKUP(B8517,[0]!all_data,18)</f>
        <v>0</v>
      </c>
    </row>
    <row r="8525" spans="1:3" x14ac:dyDescent="0.3">
      <c r="A8525" t="s">
        <v>7</v>
      </c>
      <c r="C8525">
        <f>VLOOKUP(B8517,[0]!all_data,20)</f>
        <v>0</v>
      </c>
    </row>
    <row r="8526" spans="1:3" x14ac:dyDescent="0.3">
      <c r="A8526" t="s">
        <v>73</v>
      </c>
      <c r="C8526">
        <f>VLOOKUP(B8517,[0]!all_data,21)</f>
        <v>0</v>
      </c>
    </row>
    <row r="8527" spans="1:3" x14ac:dyDescent="0.3">
      <c r="A8527" t="s">
        <v>77</v>
      </c>
      <c r="C8527">
        <f>VLOOKUP(B8517,[0]!all_data,41)</f>
        <v>0</v>
      </c>
    </row>
    <row r="8528" spans="1:3" x14ac:dyDescent="0.3">
      <c r="A8528" t="s">
        <v>24</v>
      </c>
      <c r="C8528">
        <f>VLOOKUP(B8517,[0]!all_data,23)</f>
        <v>0</v>
      </c>
    </row>
    <row r="8529" spans="1:3" x14ac:dyDescent="0.3">
      <c r="A8529" t="s">
        <v>25</v>
      </c>
      <c r="C8529">
        <f>VLOOKUP(B8517,[0]!all_data,24)</f>
        <v>0</v>
      </c>
    </row>
    <row r="8530" spans="1:3" x14ac:dyDescent="0.3">
      <c r="A8530" t="s">
        <v>23</v>
      </c>
      <c r="C8530">
        <f>VLOOKUP(B8517,[0]!all_data,25)</f>
        <v>0</v>
      </c>
    </row>
    <row r="8531" spans="1:3" x14ac:dyDescent="0.3">
      <c r="A8531" t="s">
        <v>125</v>
      </c>
      <c r="C8531">
        <f>VLOOKUP(B8517,[0]!all_data,19)</f>
        <v>0</v>
      </c>
    </row>
    <row r="8532" spans="1:3" x14ac:dyDescent="0.3">
      <c r="A8532" t="s">
        <v>108</v>
      </c>
      <c r="C8532">
        <f>VLOOKUP(B8517,[0]!all_data,26)</f>
        <v>0</v>
      </c>
    </row>
    <row r="8533" spans="1:3" x14ac:dyDescent="0.3">
      <c r="A8533" t="s">
        <v>109</v>
      </c>
      <c r="C8533">
        <f>VLOOKUP(B8517,[0]!all_data,27)</f>
        <v>0</v>
      </c>
    </row>
    <row r="8534" spans="1:3" x14ac:dyDescent="0.3">
      <c r="A8534" t="s">
        <v>11</v>
      </c>
      <c r="C8534">
        <f>VLOOKUP(B8517,[0]!all_data,28)</f>
        <v>0</v>
      </c>
    </row>
    <row r="8535" spans="1:3" x14ac:dyDescent="0.3">
      <c r="A8535" t="s">
        <v>54</v>
      </c>
      <c r="C8535">
        <f>VLOOKUP(B8517,[0]!all_data,29)</f>
        <v>0</v>
      </c>
    </row>
    <row r="8536" spans="1:3" x14ac:dyDescent="0.3">
      <c r="A8536" t="s">
        <v>55</v>
      </c>
      <c r="C8536">
        <f>VLOOKUP(B8517,[0]!all_data,30)</f>
        <v>0</v>
      </c>
    </row>
    <row r="8537" spans="1:3" x14ac:dyDescent="0.3">
      <c r="A8537" t="s">
        <v>67</v>
      </c>
      <c r="C8537">
        <f>VLOOKUP(B8517,[0]!all_data,33)</f>
        <v>0</v>
      </c>
    </row>
    <row r="8538" spans="1:3" x14ac:dyDescent="0.3">
      <c r="A8538" t="s">
        <v>16</v>
      </c>
      <c r="C8538">
        <f>VLOOKUP(B8517,[0]!all_data,37)</f>
        <v>0</v>
      </c>
    </row>
    <row r="8539" spans="1:3" x14ac:dyDescent="0.3">
      <c r="A8539" t="s">
        <v>17</v>
      </c>
      <c r="C8539">
        <f>VLOOKUP(B8517,[0]!all_data,38)</f>
        <v>0</v>
      </c>
    </row>
    <row r="8540" spans="1:3" x14ac:dyDescent="0.3">
      <c r="A8540" t="s">
        <v>18</v>
      </c>
      <c r="C8540">
        <f>VLOOKUP(B8517,[0]!all_data,39)</f>
        <v>0</v>
      </c>
    </row>
    <row r="8541" spans="1:3" x14ac:dyDescent="0.3">
      <c r="A8541" t="s">
        <v>21</v>
      </c>
      <c r="B8541">
        <f>B8517+1</f>
        <v>356</v>
      </c>
      <c r="C8541" t="str">
        <f>CONCATENATE(VLOOKUP(B8541,[0]!all_data,2),"_",VLOOKUP(B8541,[0]!all_data,3),"_",VLOOKUP(B8541,[0]!all_data,4))</f>
        <v>0_0_0</v>
      </c>
    </row>
    <row r="8542" spans="1:3" x14ac:dyDescent="0.3">
      <c r="A8542" t="s">
        <v>22</v>
      </c>
    </row>
    <row r="8543" spans="1:3" x14ac:dyDescent="0.3">
      <c r="A8543" t="s">
        <v>0</v>
      </c>
      <c r="C8543">
        <f>VLOOKUP(B8541,[0]!all_data,13)</f>
        <v>7</v>
      </c>
    </row>
    <row r="8544" spans="1:3" x14ac:dyDescent="0.3">
      <c r="A8544" t="s">
        <v>57</v>
      </c>
      <c r="C8544">
        <f>VLOOKUP(B8541,[0]!all_data,14)</f>
        <v>10</v>
      </c>
    </row>
    <row r="8545" spans="1:3" x14ac:dyDescent="0.3">
      <c r="A8545" t="s">
        <v>2</v>
      </c>
      <c r="C8545">
        <f>VLOOKUP(B8541,[0]!all_data,15)</f>
        <v>0</v>
      </c>
    </row>
    <row r="8546" spans="1:3" x14ac:dyDescent="0.3">
      <c r="A8546" t="s">
        <v>3</v>
      </c>
      <c r="C8546">
        <f>VLOOKUP(B8541,[0]!all_data,16)</f>
        <v>0</v>
      </c>
    </row>
    <row r="8547" spans="1:3" x14ac:dyDescent="0.3">
      <c r="A8547" t="s">
        <v>4</v>
      </c>
      <c r="C8547">
        <f>VLOOKUP(B8541,[0]!all_data,17)</f>
        <v>0</v>
      </c>
    </row>
    <row r="8548" spans="1:3" x14ac:dyDescent="0.3">
      <c r="A8548" t="s">
        <v>5</v>
      </c>
      <c r="C8548">
        <f>VLOOKUP(B8541,[0]!all_data,18)</f>
        <v>0</v>
      </c>
    </row>
    <row r="8549" spans="1:3" x14ac:dyDescent="0.3">
      <c r="A8549" t="s">
        <v>7</v>
      </c>
      <c r="C8549">
        <f>VLOOKUP(B8541,[0]!all_data,20)</f>
        <v>0</v>
      </c>
    </row>
    <row r="8550" spans="1:3" x14ac:dyDescent="0.3">
      <c r="A8550" t="s">
        <v>73</v>
      </c>
      <c r="C8550">
        <f>VLOOKUP(B8541,[0]!all_data,21)</f>
        <v>0</v>
      </c>
    </row>
    <row r="8551" spans="1:3" x14ac:dyDescent="0.3">
      <c r="A8551" t="s">
        <v>77</v>
      </c>
      <c r="C8551">
        <f>VLOOKUP(B8541,[0]!all_data,41)</f>
        <v>0</v>
      </c>
    </row>
    <row r="8552" spans="1:3" x14ac:dyDescent="0.3">
      <c r="A8552" t="s">
        <v>24</v>
      </c>
      <c r="C8552">
        <f>VLOOKUP(B8541,[0]!all_data,23)</f>
        <v>0</v>
      </c>
    </row>
    <row r="8553" spans="1:3" x14ac:dyDescent="0.3">
      <c r="A8553" t="s">
        <v>25</v>
      </c>
      <c r="C8553">
        <f>VLOOKUP(B8541,[0]!all_data,24)</f>
        <v>0</v>
      </c>
    </row>
    <row r="8554" spans="1:3" x14ac:dyDescent="0.3">
      <c r="A8554" t="s">
        <v>23</v>
      </c>
      <c r="C8554">
        <f>VLOOKUP(B8541,[0]!all_data,25)</f>
        <v>0</v>
      </c>
    </row>
    <row r="8555" spans="1:3" x14ac:dyDescent="0.3">
      <c r="A8555" t="s">
        <v>125</v>
      </c>
      <c r="C8555">
        <f>VLOOKUP(B8541,[0]!all_data,19)</f>
        <v>0</v>
      </c>
    </row>
    <row r="8556" spans="1:3" x14ac:dyDescent="0.3">
      <c r="A8556" t="s">
        <v>108</v>
      </c>
      <c r="C8556">
        <f>VLOOKUP(B8541,[0]!all_data,26)</f>
        <v>0</v>
      </c>
    </row>
    <row r="8557" spans="1:3" x14ac:dyDescent="0.3">
      <c r="A8557" t="s">
        <v>109</v>
      </c>
      <c r="C8557">
        <f>VLOOKUP(B8541,[0]!all_data,27)</f>
        <v>0</v>
      </c>
    </row>
    <row r="8558" spans="1:3" x14ac:dyDescent="0.3">
      <c r="A8558" t="s">
        <v>11</v>
      </c>
      <c r="C8558">
        <f>VLOOKUP(B8541,[0]!all_data,28)</f>
        <v>0</v>
      </c>
    </row>
    <row r="8559" spans="1:3" x14ac:dyDescent="0.3">
      <c r="A8559" t="s">
        <v>54</v>
      </c>
      <c r="C8559">
        <f>VLOOKUP(B8541,[0]!all_data,29)</f>
        <v>0</v>
      </c>
    </row>
    <row r="8560" spans="1:3" x14ac:dyDescent="0.3">
      <c r="A8560" t="s">
        <v>55</v>
      </c>
      <c r="C8560">
        <f>VLOOKUP(B8541,[0]!all_data,30)</f>
        <v>0</v>
      </c>
    </row>
    <row r="8561" spans="1:3" x14ac:dyDescent="0.3">
      <c r="A8561" t="s">
        <v>67</v>
      </c>
      <c r="C8561">
        <f>VLOOKUP(B8541,[0]!all_data,33)</f>
        <v>0</v>
      </c>
    </row>
    <row r="8562" spans="1:3" x14ac:dyDescent="0.3">
      <c r="A8562" t="s">
        <v>16</v>
      </c>
      <c r="C8562">
        <f>VLOOKUP(B8541,[0]!all_data,37)</f>
        <v>0</v>
      </c>
    </row>
    <row r="8563" spans="1:3" x14ac:dyDescent="0.3">
      <c r="A8563" t="s">
        <v>17</v>
      </c>
      <c r="C8563">
        <f>VLOOKUP(B8541,[0]!all_data,38)</f>
        <v>0</v>
      </c>
    </row>
    <row r="8564" spans="1:3" x14ac:dyDescent="0.3">
      <c r="A8564" t="s">
        <v>18</v>
      </c>
      <c r="C8564">
        <f>VLOOKUP(B8541,[0]!all_data,39)</f>
        <v>0</v>
      </c>
    </row>
    <row r="8565" spans="1:3" x14ac:dyDescent="0.3">
      <c r="A8565" t="s">
        <v>21</v>
      </c>
      <c r="B8565">
        <f>B8541+1</f>
        <v>357</v>
      </c>
      <c r="C8565" t="str">
        <f>CONCATENATE(VLOOKUP(B8565,[0]!all_data,2),"_",VLOOKUP(B8565,[0]!all_data,3),"_",VLOOKUP(B8565,[0]!all_data,4))</f>
        <v>0_0_0</v>
      </c>
    </row>
    <row r="8566" spans="1:3" x14ac:dyDescent="0.3">
      <c r="A8566" t="s">
        <v>22</v>
      </c>
    </row>
    <row r="8567" spans="1:3" x14ac:dyDescent="0.3">
      <c r="A8567" t="s">
        <v>0</v>
      </c>
      <c r="C8567">
        <f>VLOOKUP(B8565,[0]!all_data,13)</f>
        <v>7</v>
      </c>
    </row>
    <row r="8568" spans="1:3" x14ac:dyDescent="0.3">
      <c r="A8568" t="s">
        <v>57</v>
      </c>
      <c r="C8568">
        <f>VLOOKUP(B8565,[0]!all_data,14)</f>
        <v>10</v>
      </c>
    </row>
    <row r="8569" spans="1:3" x14ac:dyDescent="0.3">
      <c r="A8569" t="s">
        <v>2</v>
      </c>
      <c r="C8569">
        <f>VLOOKUP(B8565,[0]!all_data,15)</f>
        <v>0</v>
      </c>
    </row>
    <row r="8570" spans="1:3" x14ac:dyDescent="0.3">
      <c r="A8570" t="s">
        <v>3</v>
      </c>
      <c r="C8570">
        <f>VLOOKUP(B8565,[0]!all_data,16)</f>
        <v>0</v>
      </c>
    </row>
    <row r="8571" spans="1:3" x14ac:dyDescent="0.3">
      <c r="A8571" t="s">
        <v>4</v>
      </c>
      <c r="C8571">
        <f>VLOOKUP(B8565,[0]!all_data,17)</f>
        <v>0</v>
      </c>
    </row>
    <row r="8572" spans="1:3" x14ac:dyDescent="0.3">
      <c r="A8572" t="s">
        <v>5</v>
      </c>
      <c r="C8572">
        <f>VLOOKUP(B8565,[0]!all_data,18)</f>
        <v>0</v>
      </c>
    </row>
    <row r="8573" spans="1:3" x14ac:dyDescent="0.3">
      <c r="A8573" t="s">
        <v>7</v>
      </c>
      <c r="C8573">
        <f>VLOOKUP(B8565,[0]!all_data,20)</f>
        <v>0</v>
      </c>
    </row>
    <row r="8574" spans="1:3" x14ac:dyDescent="0.3">
      <c r="A8574" t="s">
        <v>73</v>
      </c>
      <c r="C8574">
        <f>VLOOKUP(B8565,[0]!all_data,21)</f>
        <v>0</v>
      </c>
    </row>
    <row r="8575" spans="1:3" x14ac:dyDescent="0.3">
      <c r="A8575" t="s">
        <v>77</v>
      </c>
      <c r="C8575">
        <f>VLOOKUP(B8565,[0]!all_data,41)</f>
        <v>0</v>
      </c>
    </row>
    <row r="8576" spans="1:3" x14ac:dyDescent="0.3">
      <c r="A8576" t="s">
        <v>24</v>
      </c>
      <c r="C8576">
        <f>VLOOKUP(B8565,[0]!all_data,23)</f>
        <v>0</v>
      </c>
    </row>
    <row r="8577" spans="1:3" x14ac:dyDescent="0.3">
      <c r="A8577" t="s">
        <v>25</v>
      </c>
      <c r="C8577">
        <f>VLOOKUP(B8565,[0]!all_data,24)</f>
        <v>0</v>
      </c>
    </row>
    <row r="8578" spans="1:3" x14ac:dyDescent="0.3">
      <c r="A8578" t="s">
        <v>23</v>
      </c>
      <c r="C8578">
        <f>VLOOKUP(B8565,[0]!all_data,25)</f>
        <v>0</v>
      </c>
    </row>
    <row r="8579" spans="1:3" x14ac:dyDescent="0.3">
      <c r="A8579" t="s">
        <v>125</v>
      </c>
      <c r="C8579">
        <f>VLOOKUP(B8565,[0]!all_data,19)</f>
        <v>0</v>
      </c>
    </row>
    <row r="8580" spans="1:3" x14ac:dyDescent="0.3">
      <c r="A8580" t="s">
        <v>108</v>
      </c>
      <c r="C8580">
        <f>VLOOKUP(B8565,[0]!all_data,26)</f>
        <v>0</v>
      </c>
    </row>
    <row r="8581" spans="1:3" x14ac:dyDescent="0.3">
      <c r="A8581" t="s">
        <v>109</v>
      </c>
      <c r="C8581">
        <f>VLOOKUP(B8565,[0]!all_data,27)</f>
        <v>0</v>
      </c>
    </row>
    <row r="8582" spans="1:3" x14ac:dyDescent="0.3">
      <c r="A8582" t="s">
        <v>11</v>
      </c>
      <c r="C8582">
        <f>VLOOKUP(B8565,[0]!all_data,28)</f>
        <v>0</v>
      </c>
    </row>
    <row r="8583" spans="1:3" x14ac:dyDescent="0.3">
      <c r="A8583" t="s">
        <v>54</v>
      </c>
      <c r="C8583">
        <f>VLOOKUP(B8565,[0]!all_data,29)</f>
        <v>0</v>
      </c>
    </row>
    <row r="8584" spans="1:3" x14ac:dyDescent="0.3">
      <c r="A8584" t="s">
        <v>55</v>
      </c>
      <c r="C8584">
        <f>VLOOKUP(B8565,[0]!all_data,30)</f>
        <v>0</v>
      </c>
    </row>
    <row r="8585" spans="1:3" x14ac:dyDescent="0.3">
      <c r="A8585" t="s">
        <v>67</v>
      </c>
      <c r="C8585">
        <f>VLOOKUP(B8565,[0]!all_data,33)</f>
        <v>0</v>
      </c>
    </row>
    <row r="8586" spans="1:3" x14ac:dyDescent="0.3">
      <c r="A8586" t="s">
        <v>16</v>
      </c>
      <c r="C8586">
        <f>VLOOKUP(B8565,[0]!all_data,37)</f>
        <v>0</v>
      </c>
    </row>
    <row r="8587" spans="1:3" x14ac:dyDescent="0.3">
      <c r="A8587" t="s">
        <v>17</v>
      </c>
      <c r="C8587">
        <f>VLOOKUP(B8565,[0]!all_data,38)</f>
        <v>0</v>
      </c>
    </row>
    <row r="8588" spans="1:3" x14ac:dyDescent="0.3">
      <c r="A8588" t="s">
        <v>18</v>
      </c>
      <c r="C8588">
        <f>VLOOKUP(B8565,[0]!all_data,39)</f>
        <v>0</v>
      </c>
    </row>
    <row r="8589" spans="1:3" x14ac:dyDescent="0.3">
      <c r="A8589" t="s">
        <v>21</v>
      </c>
      <c r="B8589">
        <f>B8565+1</f>
        <v>358</v>
      </c>
      <c r="C8589" t="str">
        <f>CONCATENATE(VLOOKUP(B8589,[0]!all_data,2),"_",VLOOKUP(B8589,[0]!all_data,3),"_",VLOOKUP(B8589,[0]!all_data,4))</f>
        <v>0_0_0</v>
      </c>
    </row>
    <row r="8590" spans="1:3" x14ac:dyDescent="0.3">
      <c r="A8590" t="s">
        <v>22</v>
      </c>
    </row>
    <row r="8591" spans="1:3" x14ac:dyDescent="0.3">
      <c r="A8591" t="s">
        <v>0</v>
      </c>
      <c r="C8591">
        <f>VLOOKUP(B8589,[0]!all_data,13)</f>
        <v>7</v>
      </c>
    </row>
    <row r="8592" spans="1:3" x14ac:dyDescent="0.3">
      <c r="A8592" t="s">
        <v>57</v>
      </c>
      <c r="C8592">
        <f>VLOOKUP(B8589,[0]!all_data,14)</f>
        <v>10</v>
      </c>
    </row>
    <row r="8593" spans="1:3" x14ac:dyDescent="0.3">
      <c r="A8593" t="s">
        <v>2</v>
      </c>
      <c r="C8593">
        <f>VLOOKUP(B8589,[0]!all_data,15)</f>
        <v>0</v>
      </c>
    </row>
    <row r="8594" spans="1:3" x14ac:dyDescent="0.3">
      <c r="A8594" t="s">
        <v>3</v>
      </c>
      <c r="C8594">
        <f>VLOOKUP(B8589,[0]!all_data,16)</f>
        <v>0</v>
      </c>
    </row>
    <row r="8595" spans="1:3" x14ac:dyDescent="0.3">
      <c r="A8595" t="s">
        <v>4</v>
      </c>
      <c r="C8595">
        <f>VLOOKUP(B8589,[0]!all_data,17)</f>
        <v>0</v>
      </c>
    </row>
    <row r="8596" spans="1:3" x14ac:dyDescent="0.3">
      <c r="A8596" t="s">
        <v>5</v>
      </c>
      <c r="C8596">
        <f>VLOOKUP(B8589,[0]!all_data,18)</f>
        <v>0</v>
      </c>
    </row>
    <row r="8597" spans="1:3" x14ac:dyDescent="0.3">
      <c r="A8597" t="s">
        <v>7</v>
      </c>
      <c r="C8597">
        <f>VLOOKUP(B8589,[0]!all_data,20)</f>
        <v>0</v>
      </c>
    </row>
    <row r="8598" spans="1:3" x14ac:dyDescent="0.3">
      <c r="A8598" t="s">
        <v>73</v>
      </c>
      <c r="C8598">
        <f>VLOOKUP(B8589,[0]!all_data,21)</f>
        <v>0</v>
      </c>
    </row>
    <row r="8599" spans="1:3" x14ac:dyDescent="0.3">
      <c r="A8599" t="s">
        <v>77</v>
      </c>
      <c r="C8599">
        <f>VLOOKUP(B8589,[0]!all_data,41)</f>
        <v>0</v>
      </c>
    </row>
    <row r="8600" spans="1:3" x14ac:dyDescent="0.3">
      <c r="A8600" t="s">
        <v>24</v>
      </c>
      <c r="C8600">
        <f>VLOOKUP(B8589,[0]!all_data,23)</f>
        <v>0</v>
      </c>
    </row>
    <row r="8601" spans="1:3" x14ac:dyDescent="0.3">
      <c r="A8601" t="s">
        <v>25</v>
      </c>
      <c r="C8601">
        <f>VLOOKUP(B8589,[0]!all_data,24)</f>
        <v>0</v>
      </c>
    </row>
    <row r="8602" spans="1:3" x14ac:dyDescent="0.3">
      <c r="A8602" t="s">
        <v>23</v>
      </c>
      <c r="C8602">
        <f>VLOOKUP(B8589,[0]!all_data,25)</f>
        <v>0</v>
      </c>
    </row>
    <row r="8603" spans="1:3" x14ac:dyDescent="0.3">
      <c r="A8603" t="s">
        <v>125</v>
      </c>
      <c r="C8603">
        <f>VLOOKUP(B8589,[0]!all_data,19)</f>
        <v>0</v>
      </c>
    </row>
    <row r="8604" spans="1:3" x14ac:dyDescent="0.3">
      <c r="A8604" t="s">
        <v>108</v>
      </c>
      <c r="C8604">
        <f>VLOOKUP(B8589,[0]!all_data,26)</f>
        <v>0</v>
      </c>
    </row>
    <row r="8605" spans="1:3" x14ac:dyDescent="0.3">
      <c r="A8605" t="s">
        <v>109</v>
      </c>
      <c r="C8605">
        <f>VLOOKUP(B8589,[0]!all_data,27)</f>
        <v>0</v>
      </c>
    </row>
    <row r="8606" spans="1:3" x14ac:dyDescent="0.3">
      <c r="A8606" t="s">
        <v>11</v>
      </c>
      <c r="C8606">
        <f>VLOOKUP(B8589,[0]!all_data,28)</f>
        <v>0</v>
      </c>
    </row>
    <row r="8607" spans="1:3" x14ac:dyDescent="0.3">
      <c r="A8607" t="s">
        <v>54</v>
      </c>
      <c r="C8607">
        <f>VLOOKUP(B8589,[0]!all_data,29)</f>
        <v>0</v>
      </c>
    </row>
    <row r="8608" spans="1:3" x14ac:dyDescent="0.3">
      <c r="A8608" t="s">
        <v>55</v>
      </c>
      <c r="C8608">
        <f>VLOOKUP(B8589,[0]!all_data,30)</f>
        <v>0</v>
      </c>
    </row>
    <row r="8609" spans="1:3" x14ac:dyDescent="0.3">
      <c r="A8609" t="s">
        <v>67</v>
      </c>
      <c r="C8609">
        <f>VLOOKUP(B8589,[0]!all_data,33)</f>
        <v>0</v>
      </c>
    </row>
    <row r="8610" spans="1:3" x14ac:dyDescent="0.3">
      <c r="A8610" t="s">
        <v>16</v>
      </c>
      <c r="C8610">
        <f>VLOOKUP(B8589,[0]!all_data,37)</f>
        <v>0</v>
      </c>
    </row>
    <row r="8611" spans="1:3" x14ac:dyDescent="0.3">
      <c r="A8611" t="s">
        <v>17</v>
      </c>
      <c r="C8611">
        <f>VLOOKUP(B8589,[0]!all_data,38)</f>
        <v>0</v>
      </c>
    </row>
    <row r="8612" spans="1:3" x14ac:dyDescent="0.3">
      <c r="A8612" t="s">
        <v>18</v>
      </c>
      <c r="C8612">
        <f>VLOOKUP(B8589,[0]!all_data,39)</f>
        <v>0</v>
      </c>
    </row>
    <row r="8613" spans="1:3" x14ac:dyDescent="0.3">
      <c r="A8613" t="s">
        <v>21</v>
      </c>
      <c r="B8613">
        <f>B8589+1</f>
        <v>359</v>
      </c>
      <c r="C8613" t="str">
        <f>CONCATENATE(VLOOKUP(B8613,[0]!all_data,2),"_",VLOOKUP(B8613,[0]!all_data,3),"_",VLOOKUP(B8613,[0]!all_data,4))</f>
        <v>0_0_0</v>
      </c>
    </row>
    <row r="8614" spans="1:3" x14ac:dyDescent="0.3">
      <c r="A8614" t="s">
        <v>22</v>
      </c>
    </row>
    <row r="8615" spans="1:3" x14ac:dyDescent="0.3">
      <c r="A8615" t="s">
        <v>0</v>
      </c>
      <c r="C8615">
        <f>VLOOKUP(B8613,[0]!all_data,13)</f>
        <v>7</v>
      </c>
    </row>
    <row r="8616" spans="1:3" x14ac:dyDescent="0.3">
      <c r="A8616" t="s">
        <v>57</v>
      </c>
      <c r="C8616">
        <f>VLOOKUP(B8613,[0]!all_data,14)</f>
        <v>10</v>
      </c>
    </row>
    <row r="8617" spans="1:3" x14ac:dyDescent="0.3">
      <c r="A8617" t="s">
        <v>2</v>
      </c>
      <c r="C8617">
        <f>VLOOKUP(B8613,[0]!all_data,15)</f>
        <v>0</v>
      </c>
    </row>
    <row r="8618" spans="1:3" x14ac:dyDescent="0.3">
      <c r="A8618" t="s">
        <v>3</v>
      </c>
      <c r="C8618">
        <f>VLOOKUP(B8613,[0]!all_data,16)</f>
        <v>0</v>
      </c>
    </row>
    <row r="8619" spans="1:3" x14ac:dyDescent="0.3">
      <c r="A8619" t="s">
        <v>4</v>
      </c>
      <c r="C8619">
        <f>VLOOKUP(B8613,[0]!all_data,17)</f>
        <v>0</v>
      </c>
    </row>
    <row r="8620" spans="1:3" x14ac:dyDescent="0.3">
      <c r="A8620" t="s">
        <v>5</v>
      </c>
      <c r="C8620">
        <f>VLOOKUP(B8613,[0]!all_data,18)</f>
        <v>0</v>
      </c>
    </row>
    <row r="8621" spans="1:3" x14ac:dyDescent="0.3">
      <c r="A8621" t="s">
        <v>7</v>
      </c>
      <c r="C8621">
        <f>VLOOKUP(B8613,[0]!all_data,20)</f>
        <v>0</v>
      </c>
    </row>
    <row r="8622" spans="1:3" x14ac:dyDescent="0.3">
      <c r="A8622" t="s">
        <v>73</v>
      </c>
      <c r="C8622">
        <f>VLOOKUP(B8613,[0]!all_data,21)</f>
        <v>0</v>
      </c>
    </row>
    <row r="8623" spans="1:3" x14ac:dyDescent="0.3">
      <c r="A8623" t="s">
        <v>77</v>
      </c>
      <c r="C8623">
        <f>VLOOKUP(B8613,[0]!all_data,41)</f>
        <v>0</v>
      </c>
    </row>
    <row r="8624" spans="1:3" x14ac:dyDescent="0.3">
      <c r="A8624" t="s">
        <v>24</v>
      </c>
      <c r="C8624">
        <f>VLOOKUP(B8613,[0]!all_data,23)</f>
        <v>0</v>
      </c>
    </row>
    <row r="8625" spans="1:3" x14ac:dyDescent="0.3">
      <c r="A8625" t="s">
        <v>25</v>
      </c>
      <c r="C8625">
        <f>VLOOKUP(B8613,[0]!all_data,24)</f>
        <v>0</v>
      </c>
    </row>
    <row r="8626" spans="1:3" x14ac:dyDescent="0.3">
      <c r="A8626" t="s">
        <v>23</v>
      </c>
      <c r="C8626">
        <f>VLOOKUP(B8613,[0]!all_data,25)</f>
        <v>0</v>
      </c>
    </row>
    <row r="8627" spans="1:3" x14ac:dyDescent="0.3">
      <c r="A8627" t="s">
        <v>125</v>
      </c>
      <c r="C8627">
        <f>VLOOKUP(B8613,[0]!all_data,19)</f>
        <v>0</v>
      </c>
    </row>
    <row r="8628" spans="1:3" x14ac:dyDescent="0.3">
      <c r="A8628" t="s">
        <v>108</v>
      </c>
      <c r="C8628">
        <f>VLOOKUP(B8613,[0]!all_data,26)</f>
        <v>0</v>
      </c>
    </row>
    <row r="8629" spans="1:3" x14ac:dyDescent="0.3">
      <c r="A8629" t="s">
        <v>109</v>
      </c>
      <c r="C8629">
        <f>VLOOKUP(B8613,[0]!all_data,27)</f>
        <v>0</v>
      </c>
    </row>
    <row r="8630" spans="1:3" x14ac:dyDescent="0.3">
      <c r="A8630" t="s">
        <v>11</v>
      </c>
      <c r="C8630">
        <f>VLOOKUP(B8613,[0]!all_data,28)</f>
        <v>0</v>
      </c>
    </row>
    <row r="8631" spans="1:3" x14ac:dyDescent="0.3">
      <c r="A8631" t="s">
        <v>54</v>
      </c>
      <c r="C8631">
        <f>VLOOKUP(B8613,[0]!all_data,29)</f>
        <v>0</v>
      </c>
    </row>
    <row r="8632" spans="1:3" x14ac:dyDescent="0.3">
      <c r="A8632" t="s">
        <v>55</v>
      </c>
      <c r="C8632">
        <f>VLOOKUP(B8613,[0]!all_data,30)</f>
        <v>0</v>
      </c>
    </row>
    <row r="8633" spans="1:3" x14ac:dyDescent="0.3">
      <c r="A8633" t="s">
        <v>67</v>
      </c>
      <c r="C8633">
        <f>VLOOKUP(B8613,[0]!all_data,33)</f>
        <v>0</v>
      </c>
    </row>
    <row r="8634" spans="1:3" x14ac:dyDescent="0.3">
      <c r="A8634" t="s">
        <v>16</v>
      </c>
      <c r="C8634">
        <f>VLOOKUP(B8613,[0]!all_data,37)</f>
        <v>0</v>
      </c>
    </row>
    <row r="8635" spans="1:3" x14ac:dyDescent="0.3">
      <c r="A8635" t="s">
        <v>17</v>
      </c>
      <c r="C8635">
        <f>VLOOKUP(B8613,[0]!all_data,38)</f>
        <v>0</v>
      </c>
    </row>
    <row r="8636" spans="1:3" x14ac:dyDescent="0.3">
      <c r="A8636" t="s">
        <v>18</v>
      </c>
      <c r="C8636">
        <f>VLOOKUP(B8613,[0]!all_data,39)</f>
        <v>0</v>
      </c>
    </row>
    <row r="8637" spans="1:3" x14ac:dyDescent="0.3">
      <c r="A8637" t="s">
        <v>21</v>
      </c>
      <c r="B8637">
        <f>B8613+1</f>
        <v>360</v>
      </c>
      <c r="C8637" t="str">
        <f>CONCATENATE(VLOOKUP(B8637,[0]!all_data,2),"_",VLOOKUP(B8637,[0]!all_data,3),"_",VLOOKUP(B8637,[0]!all_data,4))</f>
        <v>0_0_0</v>
      </c>
    </row>
    <row r="8638" spans="1:3" x14ac:dyDescent="0.3">
      <c r="A8638" t="s">
        <v>22</v>
      </c>
    </row>
    <row r="8639" spans="1:3" x14ac:dyDescent="0.3">
      <c r="A8639" t="s">
        <v>0</v>
      </c>
      <c r="C8639">
        <f>VLOOKUP(B8637,[0]!all_data,13)</f>
        <v>7</v>
      </c>
    </row>
    <row r="8640" spans="1:3" x14ac:dyDescent="0.3">
      <c r="A8640" t="s">
        <v>57</v>
      </c>
      <c r="C8640">
        <f>VLOOKUP(B8637,[0]!all_data,14)</f>
        <v>10</v>
      </c>
    </row>
    <row r="8641" spans="1:3" x14ac:dyDescent="0.3">
      <c r="A8641" t="s">
        <v>2</v>
      </c>
      <c r="C8641">
        <f>VLOOKUP(B8637,[0]!all_data,15)</f>
        <v>0</v>
      </c>
    </row>
    <row r="8642" spans="1:3" x14ac:dyDescent="0.3">
      <c r="A8642" t="s">
        <v>3</v>
      </c>
      <c r="C8642">
        <f>VLOOKUP(B8637,[0]!all_data,16)</f>
        <v>0</v>
      </c>
    </row>
    <row r="8643" spans="1:3" x14ac:dyDescent="0.3">
      <c r="A8643" t="s">
        <v>4</v>
      </c>
      <c r="C8643">
        <f>VLOOKUP(B8637,[0]!all_data,17)</f>
        <v>0</v>
      </c>
    </row>
    <row r="8644" spans="1:3" x14ac:dyDescent="0.3">
      <c r="A8644" t="s">
        <v>5</v>
      </c>
      <c r="C8644">
        <f>VLOOKUP(B8637,[0]!all_data,18)</f>
        <v>0</v>
      </c>
    </row>
    <row r="8645" spans="1:3" x14ac:dyDescent="0.3">
      <c r="A8645" t="s">
        <v>7</v>
      </c>
      <c r="C8645">
        <f>VLOOKUP(B8637,[0]!all_data,20)</f>
        <v>0</v>
      </c>
    </row>
    <row r="8646" spans="1:3" x14ac:dyDescent="0.3">
      <c r="A8646" t="s">
        <v>73</v>
      </c>
      <c r="C8646">
        <f>VLOOKUP(B8637,[0]!all_data,21)</f>
        <v>0</v>
      </c>
    </row>
    <row r="8647" spans="1:3" x14ac:dyDescent="0.3">
      <c r="A8647" t="s">
        <v>77</v>
      </c>
      <c r="C8647">
        <f>VLOOKUP(B8637,[0]!all_data,41)</f>
        <v>0</v>
      </c>
    </row>
    <row r="8648" spans="1:3" x14ac:dyDescent="0.3">
      <c r="A8648" t="s">
        <v>24</v>
      </c>
      <c r="C8648">
        <f>VLOOKUP(B8637,[0]!all_data,23)</f>
        <v>0</v>
      </c>
    </row>
    <row r="8649" spans="1:3" x14ac:dyDescent="0.3">
      <c r="A8649" t="s">
        <v>25</v>
      </c>
      <c r="C8649">
        <f>VLOOKUP(B8637,[0]!all_data,24)</f>
        <v>0</v>
      </c>
    </row>
    <row r="8650" spans="1:3" x14ac:dyDescent="0.3">
      <c r="A8650" t="s">
        <v>23</v>
      </c>
      <c r="C8650">
        <f>VLOOKUP(B8637,[0]!all_data,25)</f>
        <v>0</v>
      </c>
    </row>
    <row r="8651" spans="1:3" x14ac:dyDescent="0.3">
      <c r="A8651" t="s">
        <v>125</v>
      </c>
      <c r="C8651">
        <f>VLOOKUP(B8637,[0]!all_data,19)</f>
        <v>0</v>
      </c>
    </row>
    <row r="8652" spans="1:3" x14ac:dyDescent="0.3">
      <c r="A8652" t="s">
        <v>108</v>
      </c>
      <c r="C8652">
        <f>VLOOKUP(B8637,[0]!all_data,26)</f>
        <v>0</v>
      </c>
    </row>
    <row r="8653" spans="1:3" x14ac:dyDescent="0.3">
      <c r="A8653" t="s">
        <v>109</v>
      </c>
      <c r="C8653">
        <f>VLOOKUP(B8637,[0]!all_data,27)</f>
        <v>0</v>
      </c>
    </row>
    <row r="8654" spans="1:3" x14ac:dyDescent="0.3">
      <c r="A8654" t="s">
        <v>11</v>
      </c>
      <c r="C8654">
        <f>VLOOKUP(B8637,[0]!all_data,28)</f>
        <v>0</v>
      </c>
    </row>
    <row r="8655" spans="1:3" x14ac:dyDescent="0.3">
      <c r="A8655" t="s">
        <v>54</v>
      </c>
      <c r="C8655">
        <f>VLOOKUP(B8637,[0]!all_data,29)</f>
        <v>0</v>
      </c>
    </row>
    <row r="8656" spans="1:3" x14ac:dyDescent="0.3">
      <c r="A8656" t="s">
        <v>55</v>
      </c>
      <c r="C8656">
        <f>VLOOKUP(B8637,[0]!all_data,30)</f>
        <v>0</v>
      </c>
    </row>
    <row r="8657" spans="1:3" x14ac:dyDescent="0.3">
      <c r="A8657" t="s">
        <v>67</v>
      </c>
      <c r="C8657">
        <f>VLOOKUP(B8637,[0]!all_data,33)</f>
        <v>0</v>
      </c>
    </row>
    <row r="8658" spans="1:3" x14ac:dyDescent="0.3">
      <c r="A8658" t="s">
        <v>16</v>
      </c>
      <c r="C8658">
        <f>VLOOKUP(B8637,[0]!all_data,37)</f>
        <v>0</v>
      </c>
    </row>
    <row r="8659" spans="1:3" x14ac:dyDescent="0.3">
      <c r="A8659" t="s">
        <v>17</v>
      </c>
      <c r="C8659">
        <f>VLOOKUP(B8637,[0]!all_data,38)</f>
        <v>0</v>
      </c>
    </row>
    <row r="8660" spans="1:3" x14ac:dyDescent="0.3">
      <c r="A8660" t="s">
        <v>18</v>
      </c>
      <c r="C8660">
        <f>VLOOKUP(B8637,[0]!all_data,39)</f>
        <v>0</v>
      </c>
    </row>
    <row r="8661" spans="1:3" x14ac:dyDescent="0.3">
      <c r="A8661" t="s">
        <v>21</v>
      </c>
      <c r="B8661">
        <f>B8637+1</f>
        <v>361</v>
      </c>
      <c r="C8661" t="str">
        <f>CONCATENATE(VLOOKUP(B8661,[0]!all_data,2),"_",VLOOKUP(B8661,[0]!all_data,3),"_",VLOOKUP(B8661,[0]!all_data,4))</f>
        <v>0_0_0</v>
      </c>
    </row>
    <row r="8662" spans="1:3" x14ac:dyDescent="0.3">
      <c r="A8662" t="s">
        <v>22</v>
      </c>
    </row>
    <row r="8663" spans="1:3" x14ac:dyDescent="0.3">
      <c r="A8663" t="s">
        <v>0</v>
      </c>
      <c r="C8663">
        <f>VLOOKUP(B8661,[0]!all_data,13)</f>
        <v>7</v>
      </c>
    </row>
    <row r="8664" spans="1:3" x14ac:dyDescent="0.3">
      <c r="A8664" t="s">
        <v>57</v>
      </c>
      <c r="C8664">
        <f>VLOOKUP(B8661,[0]!all_data,14)</f>
        <v>10</v>
      </c>
    </row>
    <row r="8665" spans="1:3" x14ac:dyDescent="0.3">
      <c r="A8665" t="s">
        <v>2</v>
      </c>
      <c r="C8665">
        <f>VLOOKUP(B8661,[0]!all_data,15)</f>
        <v>0</v>
      </c>
    </row>
    <row r="8666" spans="1:3" x14ac:dyDescent="0.3">
      <c r="A8666" t="s">
        <v>3</v>
      </c>
      <c r="C8666">
        <f>VLOOKUP(B8661,[0]!all_data,16)</f>
        <v>0</v>
      </c>
    </row>
    <row r="8667" spans="1:3" x14ac:dyDescent="0.3">
      <c r="A8667" t="s">
        <v>4</v>
      </c>
      <c r="C8667">
        <f>VLOOKUP(B8661,[0]!all_data,17)</f>
        <v>0</v>
      </c>
    </row>
    <row r="8668" spans="1:3" x14ac:dyDescent="0.3">
      <c r="A8668" t="s">
        <v>5</v>
      </c>
      <c r="C8668">
        <f>VLOOKUP(B8661,[0]!all_data,18)</f>
        <v>0</v>
      </c>
    </row>
    <row r="8669" spans="1:3" x14ac:dyDescent="0.3">
      <c r="A8669" t="s">
        <v>7</v>
      </c>
      <c r="C8669">
        <f>VLOOKUP(B8661,[0]!all_data,20)</f>
        <v>0</v>
      </c>
    </row>
    <row r="8670" spans="1:3" x14ac:dyDescent="0.3">
      <c r="A8670" t="s">
        <v>73</v>
      </c>
      <c r="C8670">
        <f>VLOOKUP(B8661,[0]!all_data,21)</f>
        <v>0</v>
      </c>
    </row>
    <row r="8671" spans="1:3" x14ac:dyDescent="0.3">
      <c r="A8671" t="s">
        <v>77</v>
      </c>
      <c r="C8671">
        <f>VLOOKUP(B8661,[0]!all_data,41)</f>
        <v>0</v>
      </c>
    </row>
    <row r="8672" spans="1:3" x14ac:dyDescent="0.3">
      <c r="A8672" t="s">
        <v>24</v>
      </c>
      <c r="C8672">
        <f>VLOOKUP(B8661,[0]!all_data,23)</f>
        <v>0</v>
      </c>
    </row>
    <row r="8673" spans="1:3" x14ac:dyDescent="0.3">
      <c r="A8673" t="s">
        <v>25</v>
      </c>
      <c r="C8673">
        <f>VLOOKUP(B8661,[0]!all_data,24)</f>
        <v>0</v>
      </c>
    </row>
    <row r="8674" spans="1:3" x14ac:dyDescent="0.3">
      <c r="A8674" t="s">
        <v>23</v>
      </c>
      <c r="C8674">
        <f>VLOOKUP(B8661,[0]!all_data,25)</f>
        <v>0</v>
      </c>
    </row>
    <row r="8675" spans="1:3" x14ac:dyDescent="0.3">
      <c r="A8675" t="s">
        <v>125</v>
      </c>
      <c r="C8675">
        <f>VLOOKUP(B8661,[0]!all_data,19)</f>
        <v>0</v>
      </c>
    </row>
    <row r="8676" spans="1:3" x14ac:dyDescent="0.3">
      <c r="A8676" t="s">
        <v>108</v>
      </c>
      <c r="C8676">
        <f>VLOOKUP(B8661,[0]!all_data,26)</f>
        <v>0</v>
      </c>
    </row>
    <row r="8677" spans="1:3" x14ac:dyDescent="0.3">
      <c r="A8677" t="s">
        <v>109</v>
      </c>
      <c r="C8677">
        <f>VLOOKUP(B8661,[0]!all_data,27)</f>
        <v>0</v>
      </c>
    </row>
    <row r="8678" spans="1:3" x14ac:dyDescent="0.3">
      <c r="A8678" t="s">
        <v>11</v>
      </c>
      <c r="C8678">
        <f>VLOOKUP(B8661,[0]!all_data,28)</f>
        <v>0</v>
      </c>
    </row>
    <row r="8679" spans="1:3" x14ac:dyDescent="0.3">
      <c r="A8679" t="s">
        <v>54</v>
      </c>
      <c r="C8679">
        <f>VLOOKUP(B8661,[0]!all_data,29)</f>
        <v>0</v>
      </c>
    </row>
    <row r="8680" spans="1:3" x14ac:dyDescent="0.3">
      <c r="A8680" t="s">
        <v>55</v>
      </c>
      <c r="C8680">
        <f>VLOOKUP(B8661,[0]!all_data,30)</f>
        <v>0</v>
      </c>
    </row>
    <row r="8681" spans="1:3" x14ac:dyDescent="0.3">
      <c r="A8681" t="s">
        <v>67</v>
      </c>
      <c r="C8681">
        <f>VLOOKUP(B8661,[0]!all_data,33)</f>
        <v>0</v>
      </c>
    </row>
    <row r="8682" spans="1:3" x14ac:dyDescent="0.3">
      <c r="A8682" t="s">
        <v>16</v>
      </c>
      <c r="C8682">
        <f>VLOOKUP(B8661,[0]!all_data,37)</f>
        <v>0</v>
      </c>
    </row>
    <row r="8683" spans="1:3" x14ac:dyDescent="0.3">
      <c r="A8683" t="s">
        <v>17</v>
      </c>
      <c r="C8683">
        <f>VLOOKUP(B8661,[0]!all_data,38)</f>
        <v>0</v>
      </c>
    </row>
    <row r="8684" spans="1:3" x14ac:dyDescent="0.3">
      <c r="A8684" t="s">
        <v>18</v>
      </c>
      <c r="C8684">
        <f>VLOOKUP(B8661,[0]!all_data,39)</f>
        <v>0</v>
      </c>
    </row>
    <row r="8685" spans="1:3" x14ac:dyDescent="0.3">
      <c r="A8685" t="s">
        <v>21</v>
      </c>
      <c r="B8685">
        <f>B8661+1</f>
        <v>362</v>
      </c>
      <c r="C8685" t="str">
        <f>CONCATENATE(VLOOKUP(B8685,[0]!all_data,2),"_",VLOOKUP(B8685,[0]!all_data,3),"_",VLOOKUP(B8685,[0]!all_data,4))</f>
        <v>0_0_0</v>
      </c>
    </row>
    <row r="8686" spans="1:3" x14ac:dyDescent="0.3">
      <c r="A8686" t="s">
        <v>22</v>
      </c>
    </row>
    <row r="8687" spans="1:3" x14ac:dyDescent="0.3">
      <c r="A8687" t="s">
        <v>0</v>
      </c>
      <c r="C8687">
        <f>VLOOKUP(B8685,[0]!all_data,13)</f>
        <v>7</v>
      </c>
    </row>
    <row r="8688" spans="1:3" x14ac:dyDescent="0.3">
      <c r="A8688" t="s">
        <v>57</v>
      </c>
      <c r="C8688">
        <f>VLOOKUP(B8685,[0]!all_data,14)</f>
        <v>10</v>
      </c>
    </row>
    <row r="8689" spans="1:3" x14ac:dyDescent="0.3">
      <c r="A8689" t="s">
        <v>2</v>
      </c>
      <c r="C8689">
        <f>VLOOKUP(B8685,[0]!all_data,15)</f>
        <v>0</v>
      </c>
    </row>
    <row r="8690" spans="1:3" x14ac:dyDescent="0.3">
      <c r="A8690" t="s">
        <v>3</v>
      </c>
      <c r="C8690">
        <f>VLOOKUP(B8685,[0]!all_data,16)</f>
        <v>0</v>
      </c>
    </row>
    <row r="8691" spans="1:3" x14ac:dyDescent="0.3">
      <c r="A8691" t="s">
        <v>4</v>
      </c>
      <c r="C8691">
        <f>VLOOKUP(B8685,[0]!all_data,17)</f>
        <v>0</v>
      </c>
    </row>
    <row r="8692" spans="1:3" x14ac:dyDescent="0.3">
      <c r="A8692" t="s">
        <v>5</v>
      </c>
      <c r="C8692">
        <f>VLOOKUP(B8685,[0]!all_data,18)</f>
        <v>0</v>
      </c>
    </row>
    <row r="8693" spans="1:3" x14ac:dyDescent="0.3">
      <c r="A8693" t="s">
        <v>7</v>
      </c>
      <c r="C8693">
        <f>VLOOKUP(B8685,[0]!all_data,20)</f>
        <v>0</v>
      </c>
    </row>
    <row r="8694" spans="1:3" x14ac:dyDescent="0.3">
      <c r="A8694" t="s">
        <v>73</v>
      </c>
      <c r="C8694">
        <f>VLOOKUP(B8685,[0]!all_data,21)</f>
        <v>0</v>
      </c>
    </row>
    <row r="8695" spans="1:3" x14ac:dyDescent="0.3">
      <c r="A8695" t="s">
        <v>77</v>
      </c>
      <c r="C8695">
        <f>VLOOKUP(B8685,[0]!all_data,41)</f>
        <v>0</v>
      </c>
    </row>
    <row r="8696" spans="1:3" x14ac:dyDescent="0.3">
      <c r="A8696" t="s">
        <v>24</v>
      </c>
      <c r="C8696">
        <f>VLOOKUP(B8685,[0]!all_data,23)</f>
        <v>0</v>
      </c>
    </row>
    <row r="8697" spans="1:3" x14ac:dyDescent="0.3">
      <c r="A8697" t="s">
        <v>25</v>
      </c>
      <c r="C8697">
        <f>VLOOKUP(B8685,[0]!all_data,24)</f>
        <v>0</v>
      </c>
    </row>
    <row r="8698" spans="1:3" x14ac:dyDescent="0.3">
      <c r="A8698" t="s">
        <v>23</v>
      </c>
      <c r="C8698">
        <f>VLOOKUP(B8685,[0]!all_data,25)</f>
        <v>0</v>
      </c>
    </row>
    <row r="8699" spans="1:3" x14ac:dyDescent="0.3">
      <c r="A8699" t="s">
        <v>125</v>
      </c>
      <c r="C8699">
        <f>VLOOKUP(B8685,[0]!all_data,19)</f>
        <v>0</v>
      </c>
    </row>
    <row r="8700" spans="1:3" x14ac:dyDescent="0.3">
      <c r="A8700" t="s">
        <v>108</v>
      </c>
      <c r="C8700">
        <f>VLOOKUP(B8685,[0]!all_data,26)</f>
        <v>0</v>
      </c>
    </row>
    <row r="8701" spans="1:3" x14ac:dyDescent="0.3">
      <c r="A8701" t="s">
        <v>109</v>
      </c>
      <c r="C8701">
        <f>VLOOKUP(B8685,[0]!all_data,27)</f>
        <v>0</v>
      </c>
    </row>
    <row r="8702" spans="1:3" x14ac:dyDescent="0.3">
      <c r="A8702" t="s">
        <v>11</v>
      </c>
      <c r="C8702">
        <f>VLOOKUP(B8685,[0]!all_data,28)</f>
        <v>0</v>
      </c>
    </row>
    <row r="8703" spans="1:3" x14ac:dyDescent="0.3">
      <c r="A8703" t="s">
        <v>54</v>
      </c>
      <c r="C8703">
        <f>VLOOKUP(B8685,[0]!all_data,29)</f>
        <v>0</v>
      </c>
    </row>
    <row r="8704" spans="1:3" x14ac:dyDescent="0.3">
      <c r="A8704" t="s">
        <v>55</v>
      </c>
      <c r="C8704">
        <f>VLOOKUP(B8685,[0]!all_data,30)</f>
        <v>0</v>
      </c>
    </row>
    <row r="8705" spans="1:3" x14ac:dyDescent="0.3">
      <c r="A8705" t="s">
        <v>67</v>
      </c>
      <c r="C8705">
        <f>VLOOKUP(B8685,[0]!all_data,33)</f>
        <v>0</v>
      </c>
    </row>
    <row r="8706" spans="1:3" x14ac:dyDescent="0.3">
      <c r="A8706" t="s">
        <v>16</v>
      </c>
      <c r="C8706">
        <f>VLOOKUP(B8685,[0]!all_data,37)</f>
        <v>0</v>
      </c>
    </row>
    <row r="8707" spans="1:3" x14ac:dyDescent="0.3">
      <c r="A8707" t="s">
        <v>17</v>
      </c>
      <c r="C8707">
        <f>VLOOKUP(B8685,[0]!all_data,38)</f>
        <v>0</v>
      </c>
    </row>
    <row r="8708" spans="1:3" x14ac:dyDescent="0.3">
      <c r="A8708" t="s">
        <v>18</v>
      </c>
      <c r="C8708">
        <f>VLOOKUP(B8685,[0]!all_data,39)</f>
        <v>0</v>
      </c>
    </row>
    <row r="8709" spans="1:3" x14ac:dyDescent="0.3">
      <c r="A8709" t="s">
        <v>21</v>
      </c>
      <c r="B8709">
        <f>B8685+1</f>
        <v>363</v>
      </c>
      <c r="C8709" t="str">
        <f>CONCATENATE(VLOOKUP(B8709,[0]!all_data,2),"_",VLOOKUP(B8709,[0]!all_data,3),"_",VLOOKUP(B8709,[0]!all_data,4))</f>
        <v>0_0_0</v>
      </c>
    </row>
    <row r="8710" spans="1:3" x14ac:dyDescent="0.3">
      <c r="A8710" t="s">
        <v>22</v>
      </c>
    </row>
    <row r="8711" spans="1:3" x14ac:dyDescent="0.3">
      <c r="A8711" t="s">
        <v>0</v>
      </c>
      <c r="C8711">
        <f>VLOOKUP(B8709,[0]!all_data,13)</f>
        <v>7</v>
      </c>
    </row>
    <row r="8712" spans="1:3" x14ac:dyDescent="0.3">
      <c r="A8712" t="s">
        <v>57</v>
      </c>
      <c r="C8712">
        <f>VLOOKUP(B8709,[0]!all_data,14)</f>
        <v>10</v>
      </c>
    </row>
    <row r="8713" spans="1:3" x14ac:dyDescent="0.3">
      <c r="A8713" t="s">
        <v>2</v>
      </c>
      <c r="C8713">
        <f>VLOOKUP(B8709,[0]!all_data,15)</f>
        <v>0</v>
      </c>
    </row>
    <row r="8714" spans="1:3" x14ac:dyDescent="0.3">
      <c r="A8714" t="s">
        <v>3</v>
      </c>
      <c r="C8714">
        <f>VLOOKUP(B8709,[0]!all_data,16)</f>
        <v>0</v>
      </c>
    </row>
    <row r="8715" spans="1:3" x14ac:dyDescent="0.3">
      <c r="A8715" t="s">
        <v>4</v>
      </c>
      <c r="C8715">
        <f>VLOOKUP(B8709,[0]!all_data,17)</f>
        <v>0</v>
      </c>
    </row>
    <row r="8716" spans="1:3" x14ac:dyDescent="0.3">
      <c r="A8716" t="s">
        <v>5</v>
      </c>
      <c r="C8716">
        <f>VLOOKUP(B8709,[0]!all_data,18)</f>
        <v>0</v>
      </c>
    </row>
    <row r="8717" spans="1:3" x14ac:dyDescent="0.3">
      <c r="A8717" t="s">
        <v>7</v>
      </c>
      <c r="C8717">
        <f>VLOOKUP(B8709,[0]!all_data,20)</f>
        <v>0</v>
      </c>
    </row>
    <row r="8718" spans="1:3" x14ac:dyDescent="0.3">
      <c r="A8718" t="s">
        <v>73</v>
      </c>
      <c r="C8718">
        <f>VLOOKUP(B8709,[0]!all_data,21)</f>
        <v>0</v>
      </c>
    </row>
    <row r="8719" spans="1:3" x14ac:dyDescent="0.3">
      <c r="A8719" t="s">
        <v>77</v>
      </c>
      <c r="C8719">
        <f>VLOOKUP(B8709,[0]!all_data,41)</f>
        <v>0</v>
      </c>
    </row>
    <row r="8720" spans="1:3" x14ac:dyDescent="0.3">
      <c r="A8720" t="s">
        <v>24</v>
      </c>
      <c r="C8720">
        <f>VLOOKUP(B8709,[0]!all_data,23)</f>
        <v>0</v>
      </c>
    </row>
    <row r="8721" spans="1:3" x14ac:dyDescent="0.3">
      <c r="A8721" t="s">
        <v>25</v>
      </c>
      <c r="C8721">
        <f>VLOOKUP(B8709,[0]!all_data,24)</f>
        <v>0</v>
      </c>
    </row>
    <row r="8722" spans="1:3" x14ac:dyDescent="0.3">
      <c r="A8722" t="s">
        <v>23</v>
      </c>
      <c r="C8722">
        <f>VLOOKUP(B8709,[0]!all_data,25)</f>
        <v>0</v>
      </c>
    </row>
    <row r="8723" spans="1:3" x14ac:dyDescent="0.3">
      <c r="A8723" t="s">
        <v>125</v>
      </c>
      <c r="C8723">
        <f>VLOOKUP(B8709,[0]!all_data,19)</f>
        <v>0</v>
      </c>
    </row>
    <row r="8724" spans="1:3" x14ac:dyDescent="0.3">
      <c r="A8724" t="s">
        <v>108</v>
      </c>
      <c r="C8724">
        <f>VLOOKUP(B8709,[0]!all_data,26)</f>
        <v>0</v>
      </c>
    </row>
    <row r="8725" spans="1:3" x14ac:dyDescent="0.3">
      <c r="A8725" t="s">
        <v>109</v>
      </c>
      <c r="C8725">
        <f>VLOOKUP(B8709,[0]!all_data,27)</f>
        <v>0</v>
      </c>
    </row>
    <row r="8726" spans="1:3" x14ac:dyDescent="0.3">
      <c r="A8726" t="s">
        <v>11</v>
      </c>
      <c r="C8726">
        <f>VLOOKUP(B8709,[0]!all_data,28)</f>
        <v>0</v>
      </c>
    </row>
    <row r="8727" spans="1:3" x14ac:dyDescent="0.3">
      <c r="A8727" t="s">
        <v>54</v>
      </c>
      <c r="C8727">
        <f>VLOOKUP(B8709,[0]!all_data,29)</f>
        <v>0</v>
      </c>
    </row>
    <row r="8728" spans="1:3" x14ac:dyDescent="0.3">
      <c r="A8728" t="s">
        <v>55</v>
      </c>
      <c r="C8728">
        <f>VLOOKUP(B8709,[0]!all_data,30)</f>
        <v>0</v>
      </c>
    </row>
    <row r="8729" spans="1:3" x14ac:dyDescent="0.3">
      <c r="A8729" t="s">
        <v>67</v>
      </c>
      <c r="C8729">
        <f>VLOOKUP(B8709,[0]!all_data,33)</f>
        <v>0</v>
      </c>
    </row>
    <row r="8730" spans="1:3" x14ac:dyDescent="0.3">
      <c r="A8730" t="s">
        <v>16</v>
      </c>
      <c r="C8730">
        <f>VLOOKUP(B8709,[0]!all_data,37)</f>
        <v>0</v>
      </c>
    </row>
    <row r="8731" spans="1:3" x14ac:dyDescent="0.3">
      <c r="A8731" t="s">
        <v>17</v>
      </c>
      <c r="C8731">
        <f>VLOOKUP(B8709,[0]!all_data,38)</f>
        <v>0</v>
      </c>
    </row>
    <row r="8732" spans="1:3" x14ac:dyDescent="0.3">
      <c r="A8732" t="s">
        <v>18</v>
      </c>
      <c r="C8732">
        <f>VLOOKUP(B8709,[0]!all_data,39)</f>
        <v>0</v>
      </c>
    </row>
    <row r="8733" spans="1:3" x14ac:dyDescent="0.3">
      <c r="A8733" t="s">
        <v>21</v>
      </c>
      <c r="B8733">
        <f>B8709+1</f>
        <v>364</v>
      </c>
      <c r="C8733" t="str">
        <f>CONCATENATE(VLOOKUP(B8733,[0]!all_data,2),"_",VLOOKUP(B8733,[0]!all_data,3),"_",VLOOKUP(B8733,[0]!all_data,4))</f>
        <v>0_0_0</v>
      </c>
    </row>
    <row r="8734" spans="1:3" x14ac:dyDescent="0.3">
      <c r="A8734" t="s">
        <v>22</v>
      </c>
    </row>
    <row r="8735" spans="1:3" x14ac:dyDescent="0.3">
      <c r="A8735" t="s">
        <v>0</v>
      </c>
      <c r="C8735">
        <f>VLOOKUP(B8733,[0]!all_data,13)</f>
        <v>7</v>
      </c>
    </row>
    <row r="8736" spans="1:3" x14ac:dyDescent="0.3">
      <c r="A8736" t="s">
        <v>57</v>
      </c>
      <c r="C8736">
        <f>VLOOKUP(B8733,[0]!all_data,14)</f>
        <v>10</v>
      </c>
    </row>
    <row r="8737" spans="1:3" x14ac:dyDescent="0.3">
      <c r="A8737" t="s">
        <v>2</v>
      </c>
      <c r="C8737">
        <f>VLOOKUP(B8733,[0]!all_data,15)</f>
        <v>0</v>
      </c>
    </row>
    <row r="8738" spans="1:3" x14ac:dyDescent="0.3">
      <c r="A8738" t="s">
        <v>3</v>
      </c>
      <c r="C8738">
        <f>VLOOKUP(B8733,[0]!all_data,16)</f>
        <v>0</v>
      </c>
    </row>
    <row r="8739" spans="1:3" x14ac:dyDescent="0.3">
      <c r="A8739" t="s">
        <v>4</v>
      </c>
      <c r="C8739">
        <f>VLOOKUP(B8733,[0]!all_data,17)</f>
        <v>0</v>
      </c>
    </row>
    <row r="8740" spans="1:3" x14ac:dyDescent="0.3">
      <c r="A8740" t="s">
        <v>5</v>
      </c>
      <c r="C8740">
        <f>VLOOKUP(B8733,[0]!all_data,18)</f>
        <v>0</v>
      </c>
    </row>
    <row r="8741" spans="1:3" x14ac:dyDescent="0.3">
      <c r="A8741" t="s">
        <v>7</v>
      </c>
      <c r="C8741">
        <f>VLOOKUP(B8733,[0]!all_data,20)</f>
        <v>0</v>
      </c>
    </row>
    <row r="8742" spans="1:3" x14ac:dyDescent="0.3">
      <c r="A8742" t="s">
        <v>73</v>
      </c>
      <c r="C8742">
        <f>VLOOKUP(B8733,[0]!all_data,21)</f>
        <v>0</v>
      </c>
    </row>
    <row r="8743" spans="1:3" x14ac:dyDescent="0.3">
      <c r="A8743" t="s">
        <v>77</v>
      </c>
      <c r="C8743">
        <f>VLOOKUP(B8733,[0]!all_data,41)</f>
        <v>0</v>
      </c>
    </row>
    <row r="8744" spans="1:3" x14ac:dyDescent="0.3">
      <c r="A8744" t="s">
        <v>24</v>
      </c>
      <c r="C8744">
        <f>VLOOKUP(B8733,[0]!all_data,23)</f>
        <v>0</v>
      </c>
    </row>
    <row r="8745" spans="1:3" x14ac:dyDescent="0.3">
      <c r="A8745" t="s">
        <v>25</v>
      </c>
      <c r="C8745">
        <f>VLOOKUP(B8733,[0]!all_data,24)</f>
        <v>0</v>
      </c>
    </row>
    <row r="8746" spans="1:3" x14ac:dyDescent="0.3">
      <c r="A8746" t="s">
        <v>23</v>
      </c>
      <c r="C8746">
        <f>VLOOKUP(B8733,[0]!all_data,25)</f>
        <v>0</v>
      </c>
    </row>
    <row r="8747" spans="1:3" x14ac:dyDescent="0.3">
      <c r="A8747" t="s">
        <v>125</v>
      </c>
      <c r="C8747">
        <f>VLOOKUP(B8733,[0]!all_data,19)</f>
        <v>0</v>
      </c>
    </row>
    <row r="8748" spans="1:3" x14ac:dyDescent="0.3">
      <c r="A8748" t="s">
        <v>108</v>
      </c>
      <c r="C8748">
        <f>VLOOKUP(B8733,[0]!all_data,26)</f>
        <v>0</v>
      </c>
    </row>
    <row r="8749" spans="1:3" x14ac:dyDescent="0.3">
      <c r="A8749" t="s">
        <v>109</v>
      </c>
      <c r="C8749">
        <f>VLOOKUP(B8733,[0]!all_data,27)</f>
        <v>0</v>
      </c>
    </row>
    <row r="8750" spans="1:3" x14ac:dyDescent="0.3">
      <c r="A8750" t="s">
        <v>11</v>
      </c>
      <c r="C8750">
        <f>VLOOKUP(B8733,[0]!all_data,28)</f>
        <v>0</v>
      </c>
    </row>
    <row r="8751" spans="1:3" x14ac:dyDescent="0.3">
      <c r="A8751" t="s">
        <v>54</v>
      </c>
      <c r="C8751">
        <f>VLOOKUP(B8733,[0]!all_data,29)</f>
        <v>0</v>
      </c>
    </row>
    <row r="8752" spans="1:3" x14ac:dyDescent="0.3">
      <c r="A8752" t="s">
        <v>55</v>
      </c>
      <c r="C8752">
        <f>VLOOKUP(B8733,[0]!all_data,30)</f>
        <v>0</v>
      </c>
    </row>
    <row r="8753" spans="1:3" x14ac:dyDescent="0.3">
      <c r="A8753" t="s">
        <v>67</v>
      </c>
      <c r="C8753">
        <f>VLOOKUP(B8733,[0]!all_data,33)</f>
        <v>0</v>
      </c>
    </row>
    <row r="8754" spans="1:3" x14ac:dyDescent="0.3">
      <c r="A8754" t="s">
        <v>16</v>
      </c>
      <c r="C8754">
        <f>VLOOKUP(B8733,[0]!all_data,37)</f>
        <v>0</v>
      </c>
    </row>
    <row r="8755" spans="1:3" x14ac:dyDescent="0.3">
      <c r="A8755" t="s">
        <v>17</v>
      </c>
      <c r="C8755">
        <f>VLOOKUP(B8733,[0]!all_data,38)</f>
        <v>0</v>
      </c>
    </row>
    <row r="8756" spans="1:3" x14ac:dyDescent="0.3">
      <c r="A8756" t="s">
        <v>18</v>
      </c>
      <c r="C8756">
        <f>VLOOKUP(B8733,[0]!all_data,39)</f>
        <v>0</v>
      </c>
    </row>
    <row r="8757" spans="1:3" x14ac:dyDescent="0.3">
      <c r="A8757" t="s">
        <v>21</v>
      </c>
      <c r="B8757">
        <f>B8733+1</f>
        <v>365</v>
      </c>
      <c r="C8757" t="str">
        <f>CONCATENATE(VLOOKUP(B8757,[0]!all_data,2),"_",VLOOKUP(B8757,[0]!all_data,3),"_",VLOOKUP(B8757,[0]!all_data,4))</f>
        <v>0_0_0</v>
      </c>
    </row>
    <row r="8758" spans="1:3" x14ac:dyDescent="0.3">
      <c r="A8758" t="s">
        <v>22</v>
      </c>
    </row>
    <row r="8759" spans="1:3" x14ac:dyDescent="0.3">
      <c r="A8759" t="s">
        <v>0</v>
      </c>
      <c r="C8759">
        <f>VLOOKUP(B8757,[0]!all_data,13)</f>
        <v>7</v>
      </c>
    </row>
    <row r="8760" spans="1:3" x14ac:dyDescent="0.3">
      <c r="A8760" t="s">
        <v>57</v>
      </c>
      <c r="C8760">
        <f>VLOOKUP(B8757,[0]!all_data,14)</f>
        <v>10</v>
      </c>
    </row>
    <row r="8761" spans="1:3" x14ac:dyDescent="0.3">
      <c r="A8761" t="s">
        <v>2</v>
      </c>
      <c r="C8761">
        <f>VLOOKUP(B8757,[0]!all_data,15)</f>
        <v>0</v>
      </c>
    </row>
    <row r="8762" spans="1:3" x14ac:dyDescent="0.3">
      <c r="A8762" t="s">
        <v>3</v>
      </c>
      <c r="C8762">
        <f>VLOOKUP(B8757,[0]!all_data,16)</f>
        <v>0</v>
      </c>
    </row>
    <row r="8763" spans="1:3" x14ac:dyDescent="0.3">
      <c r="A8763" t="s">
        <v>4</v>
      </c>
      <c r="C8763">
        <f>VLOOKUP(B8757,[0]!all_data,17)</f>
        <v>0</v>
      </c>
    </row>
    <row r="8764" spans="1:3" x14ac:dyDescent="0.3">
      <c r="A8764" t="s">
        <v>5</v>
      </c>
      <c r="C8764">
        <f>VLOOKUP(B8757,[0]!all_data,18)</f>
        <v>0</v>
      </c>
    </row>
    <row r="8765" spans="1:3" x14ac:dyDescent="0.3">
      <c r="A8765" t="s">
        <v>7</v>
      </c>
      <c r="C8765">
        <f>VLOOKUP(B8757,[0]!all_data,20)</f>
        <v>0</v>
      </c>
    </row>
    <row r="8766" spans="1:3" x14ac:dyDescent="0.3">
      <c r="A8766" t="s">
        <v>73</v>
      </c>
      <c r="C8766">
        <f>VLOOKUP(B8757,[0]!all_data,21)</f>
        <v>0</v>
      </c>
    </row>
    <row r="8767" spans="1:3" x14ac:dyDescent="0.3">
      <c r="A8767" t="s">
        <v>77</v>
      </c>
      <c r="C8767">
        <f>VLOOKUP(B8757,[0]!all_data,41)</f>
        <v>0</v>
      </c>
    </row>
    <row r="8768" spans="1:3" x14ac:dyDescent="0.3">
      <c r="A8768" t="s">
        <v>24</v>
      </c>
      <c r="C8768">
        <f>VLOOKUP(B8757,[0]!all_data,23)</f>
        <v>0</v>
      </c>
    </row>
    <row r="8769" spans="1:3" x14ac:dyDescent="0.3">
      <c r="A8769" t="s">
        <v>25</v>
      </c>
      <c r="C8769">
        <f>VLOOKUP(B8757,[0]!all_data,24)</f>
        <v>0</v>
      </c>
    </row>
    <row r="8770" spans="1:3" x14ac:dyDescent="0.3">
      <c r="A8770" t="s">
        <v>23</v>
      </c>
      <c r="C8770">
        <f>VLOOKUP(B8757,[0]!all_data,25)</f>
        <v>0</v>
      </c>
    </row>
    <row r="8771" spans="1:3" x14ac:dyDescent="0.3">
      <c r="A8771" t="s">
        <v>125</v>
      </c>
      <c r="C8771">
        <f>VLOOKUP(B8757,[0]!all_data,19)</f>
        <v>0</v>
      </c>
    </row>
    <row r="8772" spans="1:3" x14ac:dyDescent="0.3">
      <c r="A8772" t="s">
        <v>108</v>
      </c>
      <c r="C8772">
        <f>VLOOKUP(B8757,[0]!all_data,26)</f>
        <v>0</v>
      </c>
    </row>
    <row r="8773" spans="1:3" x14ac:dyDescent="0.3">
      <c r="A8773" t="s">
        <v>109</v>
      </c>
      <c r="C8773">
        <f>VLOOKUP(B8757,[0]!all_data,27)</f>
        <v>0</v>
      </c>
    </row>
    <row r="8774" spans="1:3" x14ac:dyDescent="0.3">
      <c r="A8774" t="s">
        <v>11</v>
      </c>
      <c r="C8774">
        <f>VLOOKUP(B8757,[0]!all_data,28)</f>
        <v>0</v>
      </c>
    </row>
    <row r="8775" spans="1:3" x14ac:dyDescent="0.3">
      <c r="A8775" t="s">
        <v>54</v>
      </c>
      <c r="C8775">
        <f>VLOOKUP(B8757,[0]!all_data,29)</f>
        <v>0</v>
      </c>
    </row>
    <row r="8776" spans="1:3" x14ac:dyDescent="0.3">
      <c r="A8776" t="s">
        <v>55</v>
      </c>
      <c r="C8776">
        <f>VLOOKUP(B8757,[0]!all_data,30)</f>
        <v>0</v>
      </c>
    </row>
    <row r="8777" spans="1:3" x14ac:dyDescent="0.3">
      <c r="A8777" t="s">
        <v>67</v>
      </c>
      <c r="C8777">
        <f>VLOOKUP(B8757,[0]!all_data,33)</f>
        <v>0</v>
      </c>
    </row>
    <row r="8778" spans="1:3" x14ac:dyDescent="0.3">
      <c r="A8778" t="s">
        <v>16</v>
      </c>
      <c r="C8778">
        <f>VLOOKUP(B8757,[0]!all_data,37)</f>
        <v>0</v>
      </c>
    </row>
    <row r="8779" spans="1:3" x14ac:dyDescent="0.3">
      <c r="A8779" t="s">
        <v>17</v>
      </c>
      <c r="C8779">
        <f>VLOOKUP(B8757,[0]!all_data,38)</f>
        <v>0</v>
      </c>
    </row>
    <row r="8780" spans="1:3" x14ac:dyDescent="0.3">
      <c r="A8780" t="s">
        <v>18</v>
      </c>
      <c r="C8780">
        <f>VLOOKUP(B8757,[0]!all_data,39)</f>
        <v>0</v>
      </c>
    </row>
    <row r="8781" spans="1:3" x14ac:dyDescent="0.3">
      <c r="A8781" t="s">
        <v>21</v>
      </c>
      <c r="B8781">
        <f>B8757+1</f>
        <v>366</v>
      </c>
      <c r="C8781" t="str">
        <f>CONCATENATE(VLOOKUP(B8781,[0]!all_data,2),"_",VLOOKUP(B8781,[0]!all_data,3),"_",VLOOKUP(B8781,[0]!all_data,4))</f>
        <v>0_0_0</v>
      </c>
    </row>
    <row r="8782" spans="1:3" x14ac:dyDescent="0.3">
      <c r="A8782" t="s">
        <v>22</v>
      </c>
    </row>
    <row r="8783" spans="1:3" x14ac:dyDescent="0.3">
      <c r="A8783" t="s">
        <v>0</v>
      </c>
      <c r="C8783">
        <f>VLOOKUP(B8781,[0]!all_data,13)</f>
        <v>7</v>
      </c>
    </row>
    <row r="8784" spans="1:3" x14ac:dyDescent="0.3">
      <c r="A8784" t="s">
        <v>57</v>
      </c>
      <c r="C8784">
        <f>VLOOKUP(B8781,[0]!all_data,14)</f>
        <v>10</v>
      </c>
    </row>
    <row r="8785" spans="1:3" x14ac:dyDescent="0.3">
      <c r="A8785" t="s">
        <v>2</v>
      </c>
      <c r="C8785">
        <f>VLOOKUP(B8781,[0]!all_data,15)</f>
        <v>0</v>
      </c>
    </row>
    <row r="8786" spans="1:3" x14ac:dyDescent="0.3">
      <c r="A8786" t="s">
        <v>3</v>
      </c>
      <c r="C8786">
        <f>VLOOKUP(B8781,[0]!all_data,16)</f>
        <v>0</v>
      </c>
    </row>
    <row r="8787" spans="1:3" x14ac:dyDescent="0.3">
      <c r="A8787" t="s">
        <v>4</v>
      </c>
      <c r="C8787">
        <f>VLOOKUP(B8781,[0]!all_data,17)</f>
        <v>0</v>
      </c>
    </row>
    <row r="8788" spans="1:3" x14ac:dyDescent="0.3">
      <c r="A8788" t="s">
        <v>5</v>
      </c>
      <c r="C8788">
        <f>VLOOKUP(B8781,[0]!all_data,18)</f>
        <v>0</v>
      </c>
    </row>
    <row r="8789" spans="1:3" x14ac:dyDescent="0.3">
      <c r="A8789" t="s">
        <v>7</v>
      </c>
      <c r="C8789">
        <f>VLOOKUP(B8781,[0]!all_data,20)</f>
        <v>0</v>
      </c>
    </row>
    <row r="8790" spans="1:3" x14ac:dyDescent="0.3">
      <c r="A8790" t="s">
        <v>73</v>
      </c>
      <c r="C8790">
        <f>VLOOKUP(B8781,[0]!all_data,21)</f>
        <v>0</v>
      </c>
    </row>
    <row r="8791" spans="1:3" x14ac:dyDescent="0.3">
      <c r="A8791" t="s">
        <v>77</v>
      </c>
      <c r="C8791">
        <f>VLOOKUP(B8781,[0]!all_data,41)</f>
        <v>0</v>
      </c>
    </row>
    <row r="8792" spans="1:3" x14ac:dyDescent="0.3">
      <c r="A8792" t="s">
        <v>24</v>
      </c>
      <c r="C8792">
        <f>VLOOKUP(B8781,[0]!all_data,23)</f>
        <v>0</v>
      </c>
    </row>
    <row r="8793" spans="1:3" x14ac:dyDescent="0.3">
      <c r="A8793" t="s">
        <v>25</v>
      </c>
      <c r="C8793">
        <f>VLOOKUP(B8781,[0]!all_data,24)</f>
        <v>0</v>
      </c>
    </row>
    <row r="8794" spans="1:3" x14ac:dyDescent="0.3">
      <c r="A8794" t="s">
        <v>23</v>
      </c>
      <c r="C8794">
        <f>VLOOKUP(B8781,[0]!all_data,25)</f>
        <v>0</v>
      </c>
    </row>
    <row r="8795" spans="1:3" x14ac:dyDescent="0.3">
      <c r="A8795" t="s">
        <v>125</v>
      </c>
      <c r="C8795">
        <f>VLOOKUP(B8781,[0]!all_data,19)</f>
        <v>0</v>
      </c>
    </row>
    <row r="8796" spans="1:3" x14ac:dyDescent="0.3">
      <c r="A8796" t="s">
        <v>108</v>
      </c>
      <c r="C8796">
        <f>VLOOKUP(B8781,[0]!all_data,26)</f>
        <v>0</v>
      </c>
    </row>
    <row r="8797" spans="1:3" x14ac:dyDescent="0.3">
      <c r="A8797" t="s">
        <v>109</v>
      </c>
      <c r="C8797">
        <f>VLOOKUP(B8781,[0]!all_data,27)</f>
        <v>0</v>
      </c>
    </row>
    <row r="8798" spans="1:3" x14ac:dyDescent="0.3">
      <c r="A8798" t="s">
        <v>11</v>
      </c>
      <c r="C8798">
        <f>VLOOKUP(B8781,[0]!all_data,28)</f>
        <v>0</v>
      </c>
    </row>
    <row r="8799" spans="1:3" x14ac:dyDescent="0.3">
      <c r="A8799" t="s">
        <v>54</v>
      </c>
      <c r="C8799">
        <f>VLOOKUP(B8781,[0]!all_data,29)</f>
        <v>0</v>
      </c>
    </row>
    <row r="8800" spans="1:3" x14ac:dyDescent="0.3">
      <c r="A8800" t="s">
        <v>55</v>
      </c>
      <c r="C8800">
        <f>VLOOKUP(B8781,[0]!all_data,30)</f>
        <v>0</v>
      </c>
    </row>
    <row r="8801" spans="1:3" x14ac:dyDescent="0.3">
      <c r="A8801" t="s">
        <v>67</v>
      </c>
      <c r="C8801">
        <f>VLOOKUP(B8781,[0]!all_data,33)</f>
        <v>0</v>
      </c>
    </row>
    <row r="8802" spans="1:3" x14ac:dyDescent="0.3">
      <c r="A8802" t="s">
        <v>16</v>
      </c>
      <c r="C8802">
        <f>VLOOKUP(B8781,[0]!all_data,37)</f>
        <v>0</v>
      </c>
    </row>
    <row r="8803" spans="1:3" x14ac:dyDescent="0.3">
      <c r="A8803" t="s">
        <v>17</v>
      </c>
      <c r="C8803">
        <f>VLOOKUP(B8781,[0]!all_data,38)</f>
        <v>0</v>
      </c>
    </row>
    <row r="8804" spans="1:3" x14ac:dyDescent="0.3">
      <c r="A8804" t="s">
        <v>18</v>
      </c>
      <c r="C8804">
        <f>VLOOKUP(B8781,[0]!all_data,39)</f>
        <v>0</v>
      </c>
    </row>
    <row r="8805" spans="1:3" x14ac:dyDescent="0.3">
      <c r="A8805" t="s">
        <v>21</v>
      </c>
      <c r="B8805">
        <f>B8781+1</f>
        <v>367</v>
      </c>
      <c r="C8805" t="str">
        <f>CONCATENATE(VLOOKUP(B8805,[0]!all_data,2),"_",VLOOKUP(B8805,[0]!all_data,3),"_",VLOOKUP(B8805,[0]!all_data,4))</f>
        <v>0_0_0</v>
      </c>
    </row>
    <row r="8806" spans="1:3" x14ac:dyDescent="0.3">
      <c r="A8806" t="s">
        <v>22</v>
      </c>
    </row>
    <row r="8807" spans="1:3" x14ac:dyDescent="0.3">
      <c r="A8807" t="s">
        <v>0</v>
      </c>
      <c r="C8807">
        <f>VLOOKUP(B8805,[0]!all_data,13)</f>
        <v>7</v>
      </c>
    </row>
    <row r="8808" spans="1:3" x14ac:dyDescent="0.3">
      <c r="A8808" t="s">
        <v>57</v>
      </c>
      <c r="C8808">
        <f>VLOOKUP(B8805,[0]!all_data,14)</f>
        <v>10</v>
      </c>
    </row>
    <row r="8809" spans="1:3" x14ac:dyDescent="0.3">
      <c r="A8809" t="s">
        <v>2</v>
      </c>
      <c r="C8809">
        <f>VLOOKUP(B8805,[0]!all_data,15)</f>
        <v>0</v>
      </c>
    </row>
    <row r="8810" spans="1:3" x14ac:dyDescent="0.3">
      <c r="A8810" t="s">
        <v>3</v>
      </c>
      <c r="C8810">
        <f>VLOOKUP(B8805,[0]!all_data,16)</f>
        <v>0</v>
      </c>
    </row>
    <row r="8811" spans="1:3" x14ac:dyDescent="0.3">
      <c r="A8811" t="s">
        <v>4</v>
      </c>
      <c r="C8811">
        <f>VLOOKUP(B8805,[0]!all_data,17)</f>
        <v>0</v>
      </c>
    </row>
    <row r="8812" spans="1:3" x14ac:dyDescent="0.3">
      <c r="A8812" t="s">
        <v>5</v>
      </c>
      <c r="C8812">
        <f>VLOOKUP(B8805,[0]!all_data,18)</f>
        <v>0</v>
      </c>
    </row>
    <row r="8813" spans="1:3" x14ac:dyDescent="0.3">
      <c r="A8813" t="s">
        <v>7</v>
      </c>
      <c r="C8813">
        <f>VLOOKUP(B8805,[0]!all_data,20)</f>
        <v>0</v>
      </c>
    </row>
    <row r="8814" spans="1:3" x14ac:dyDescent="0.3">
      <c r="A8814" t="s">
        <v>73</v>
      </c>
      <c r="C8814">
        <f>VLOOKUP(B8805,[0]!all_data,21)</f>
        <v>0</v>
      </c>
    </row>
    <row r="8815" spans="1:3" x14ac:dyDescent="0.3">
      <c r="A8815" t="s">
        <v>77</v>
      </c>
      <c r="C8815">
        <f>VLOOKUP(B8805,[0]!all_data,41)</f>
        <v>0</v>
      </c>
    </row>
    <row r="8816" spans="1:3" x14ac:dyDescent="0.3">
      <c r="A8816" t="s">
        <v>24</v>
      </c>
      <c r="C8816">
        <f>VLOOKUP(B8805,[0]!all_data,23)</f>
        <v>0</v>
      </c>
    </row>
    <row r="8817" spans="1:3" x14ac:dyDescent="0.3">
      <c r="A8817" t="s">
        <v>25</v>
      </c>
      <c r="C8817">
        <f>VLOOKUP(B8805,[0]!all_data,24)</f>
        <v>0</v>
      </c>
    </row>
    <row r="8818" spans="1:3" x14ac:dyDescent="0.3">
      <c r="A8818" t="s">
        <v>23</v>
      </c>
      <c r="C8818">
        <f>VLOOKUP(B8805,[0]!all_data,25)</f>
        <v>0</v>
      </c>
    </row>
    <row r="8819" spans="1:3" x14ac:dyDescent="0.3">
      <c r="A8819" t="s">
        <v>125</v>
      </c>
      <c r="C8819">
        <f>VLOOKUP(B8805,[0]!all_data,19)</f>
        <v>0</v>
      </c>
    </row>
    <row r="8820" spans="1:3" x14ac:dyDescent="0.3">
      <c r="A8820" t="s">
        <v>108</v>
      </c>
      <c r="C8820">
        <f>VLOOKUP(B8805,[0]!all_data,26)</f>
        <v>0</v>
      </c>
    </row>
    <row r="8821" spans="1:3" x14ac:dyDescent="0.3">
      <c r="A8821" t="s">
        <v>109</v>
      </c>
      <c r="C8821">
        <f>VLOOKUP(B8805,[0]!all_data,27)</f>
        <v>0</v>
      </c>
    </row>
    <row r="8822" spans="1:3" x14ac:dyDescent="0.3">
      <c r="A8822" t="s">
        <v>11</v>
      </c>
      <c r="C8822">
        <f>VLOOKUP(B8805,[0]!all_data,28)</f>
        <v>0</v>
      </c>
    </row>
    <row r="8823" spans="1:3" x14ac:dyDescent="0.3">
      <c r="A8823" t="s">
        <v>54</v>
      </c>
      <c r="C8823">
        <f>VLOOKUP(B8805,[0]!all_data,29)</f>
        <v>0</v>
      </c>
    </row>
    <row r="8824" spans="1:3" x14ac:dyDescent="0.3">
      <c r="A8824" t="s">
        <v>55</v>
      </c>
      <c r="C8824">
        <f>VLOOKUP(B8805,[0]!all_data,30)</f>
        <v>0</v>
      </c>
    </row>
    <row r="8825" spans="1:3" x14ac:dyDescent="0.3">
      <c r="A8825" t="s">
        <v>67</v>
      </c>
      <c r="C8825">
        <f>VLOOKUP(B8805,[0]!all_data,33)</f>
        <v>0</v>
      </c>
    </row>
    <row r="8826" spans="1:3" x14ac:dyDescent="0.3">
      <c r="A8826" t="s">
        <v>16</v>
      </c>
      <c r="C8826">
        <f>VLOOKUP(B8805,[0]!all_data,37)</f>
        <v>0</v>
      </c>
    </row>
    <row r="8827" spans="1:3" x14ac:dyDescent="0.3">
      <c r="A8827" t="s">
        <v>17</v>
      </c>
      <c r="C8827">
        <f>VLOOKUP(B8805,[0]!all_data,38)</f>
        <v>0</v>
      </c>
    </row>
    <row r="8828" spans="1:3" x14ac:dyDescent="0.3">
      <c r="A8828" t="s">
        <v>18</v>
      </c>
      <c r="C8828">
        <f>VLOOKUP(B8805,[0]!all_data,39)</f>
        <v>0</v>
      </c>
    </row>
    <row r="8829" spans="1:3" x14ac:dyDescent="0.3">
      <c r="A8829" t="s">
        <v>21</v>
      </c>
      <c r="B8829">
        <f>B8805+1</f>
        <v>368</v>
      </c>
      <c r="C8829" t="str">
        <f>CONCATENATE(VLOOKUP(B8829,[0]!all_data,2),"_",VLOOKUP(B8829,[0]!all_data,3),"_",VLOOKUP(B8829,[0]!all_data,4))</f>
        <v>0_0_0</v>
      </c>
    </row>
    <row r="8830" spans="1:3" x14ac:dyDescent="0.3">
      <c r="A8830" t="s">
        <v>22</v>
      </c>
    </row>
    <row r="8831" spans="1:3" x14ac:dyDescent="0.3">
      <c r="A8831" t="s">
        <v>0</v>
      </c>
      <c r="C8831">
        <f>VLOOKUP(B8829,[0]!all_data,13)</f>
        <v>7</v>
      </c>
    </row>
    <row r="8832" spans="1:3" x14ac:dyDescent="0.3">
      <c r="A8832" t="s">
        <v>57</v>
      </c>
      <c r="C8832">
        <f>VLOOKUP(B8829,[0]!all_data,14)</f>
        <v>10</v>
      </c>
    </row>
    <row r="8833" spans="1:3" x14ac:dyDescent="0.3">
      <c r="A8833" t="s">
        <v>2</v>
      </c>
      <c r="C8833">
        <f>VLOOKUP(B8829,[0]!all_data,15)</f>
        <v>0</v>
      </c>
    </row>
    <row r="8834" spans="1:3" x14ac:dyDescent="0.3">
      <c r="A8834" t="s">
        <v>3</v>
      </c>
      <c r="C8834">
        <f>VLOOKUP(B8829,[0]!all_data,16)</f>
        <v>0</v>
      </c>
    </row>
    <row r="8835" spans="1:3" x14ac:dyDescent="0.3">
      <c r="A8835" t="s">
        <v>4</v>
      </c>
      <c r="C8835">
        <f>VLOOKUP(B8829,[0]!all_data,17)</f>
        <v>0</v>
      </c>
    </row>
    <row r="8836" spans="1:3" x14ac:dyDescent="0.3">
      <c r="A8836" t="s">
        <v>5</v>
      </c>
      <c r="C8836">
        <f>VLOOKUP(B8829,[0]!all_data,18)</f>
        <v>0</v>
      </c>
    </row>
    <row r="8837" spans="1:3" x14ac:dyDescent="0.3">
      <c r="A8837" t="s">
        <v>7</v>
      </c>
      <c r="C8837">
        <f>VLOOKUP(B8829,[0]!all_data,20)</f>
        <v>0</v>
      </c>
    </row>
    <row r="8838" spans="1:3" x14ac:dyDescent="0.3">
      <c r="A8838" t="s">
        <v>73</v>
      </c>
      <c r="C8838">
        <f>VLOOKUP(B8829,[0]!all_data,21)</f>
        <v>0</v>
      </c>
    </row>
    <row r="8839" spans="1:3" x14ac:dyDescent="0.3">
      <c r="A8839" t="s">
        <v>77</v>
      </c>
      <c r="C8839">
        <f>VLOOKUP(B8829,[0]!all_data,41)</f>
        <v>0</v>
      </c>
    </row>
    <row r="8840" spans="1:3" x14ac:dyDescent="0.3">
      <c r="A8840" t="s">
        <v>24</v>
      </c>
      <c r="C8840">
        <f>VLOOKUP(B8829,[0]!all_data,23)</f>
        <v>0</v>
      </c>
    </row>
    <row r="8841" spans="1:3" x14ac:dyDescent="0.3">
      <c r="A8841" t="s">
        <v>25</v>
      </c>
      <c r="C8841">
        <f>VLOOKUP(B8829,[0]!all_data,24)</f>
        <v>0</v>
      </c>
    </row>
    <row r="8842" spans="1:3" x14ac:dyDescent="0.3">
      <c r="A8842" t="s">
        <v>23</v>
      </c>
      <c r="C8842">
        <f>VLOOKUP(B8829,[0]!all_data,25)</f>
        <v>0</v>
      </c>
    </row>
    <row r="8843" spans="1:3" x14ac:dyDescent="0.3">
      <c r="A8843" t="s">
        <v>125</v>
      </c>
      <c r="C8843">
        <f>VLOOKUP(B8829,[0]!all_data,19)</f>
        <v>0</v>
      </c>
    </row>
    <row r="8844" spans="1:3" x14ac:dyDescent="0.3">
      <c r="A8844" t="s">
        <v>108</v>
      </c>
      <c r="C8844">
        <f>VLOOKUP(B8829,[0]!all_data,26)</f>
        <v>0</v>
      </c>
    </row>
    <row r="8845" spans="1:3" x14ac:dyDescent="0.3">
      <c r="A8845" t="s">
        <v>109</v>
      </c>
      <c r="C8845">
        <f>VLOOKUP(B8829,[0]!all_data,27)</f>
        <v>0</v>
      </c>
    </row>
    <row r="8846" spans="1:3" x14ac:dyDescent="0.3">
      <c r="A8846" t="s">
        <v>11</v>
      </c>
      <c r="C8846">
        <f>VLOOKUP(B8829,[0]!all_data,28)</f>
        <v>0</v>
      </c>
    </row>
    <row r="8847" spans="1:3" x14ac:dyDescent="0.3">
      <c r="A8847" t="s">
        <v>54</v>
      </c>
      <c r="C8847">
        <f>VLOOKUP(B8829,[0]!all_data,29)</f>
        <v>0</v>
      </c>
    </row>
    <row r="8848" spans="1:3" x14ac:dyDescent="0.3">
      <c r="A8848" t="s">
        <v>55</v>
      </c>
      <c r="C8848">
        <f>VLOOKUP(B8829,[0]!all_data,30)</f>
        <v>0</v>
      </c>
    </row>
    <row r="8849" spans="1:3" x14ac:dyDescent="0.3">
      <c r="A8849" t="s">
        <v>67</v>
      </c>
      <c r="C8849">
        <f>VLOOKUP(B8829,[0]!all_data,33)</f>
        <v>0</v>
      </c>
    </row>
    <row r="8850" spans="1:3" x14ac:dyDescent="0.3">
      <c r="A8850" t="s">
        <v>16</v>
      </c>
      <c r="C8850">
        <f>VLOOKUP(B8829,[0]!all_data,37)</f>
        <v>0</v>
      </c>
    </row>
    <row r="8851" spans="1:3" x14ac:dyDescent="0.3">
      <c r="A8851" t="s">
        <v>17</v>
      </c>
      <c r="C8851">
        <f>VLOOKUP(B8829,[0]!all_data,38)</f>
        <v>0</v>
      </c>
    </row>
    <row r="8852" spans="1:3" x14ac:dyDescent="0.3">
      <c r="A8852" t="s">
        <v>18</v>
      </c>
      <c r="C8852">
        <f>VLOOKUP(B8829,[0]!all_data,39)</f>
        <v>0</v>
      </c>
    </row>
    <row r="8853" spans="1:3" x14ac:dyDescent="0.3">
      <c r="A8853" t="s">
        <v>21</v>
      </c>
      <c r="B8853">
        <f>B8829+1</f>
        <v>369</v>
      </c>
      <c r="C8853" t="str">
        <f>CONCATENATE(VLOOKUP(B8853,[0]!all_data,2),"_",VLOOKUP(B8853,[0]!all_data,3),"_",VLOOKUP(B8853,[0]!all_data,4))</f>
        <v>0_0_0</v>
      </c>
    </row>
    <row r="8854" spans="1:3" x14ac:dyDescent="0.3">
      <c r="A8854" t="s">
        <v>22</v>
      </c>
    </row>
    <row r="8855" spans="1:3" x14ac:dyDescent="0.3">
      <c r="A8855" t="s">
        <v>0</v>
      </c>
      <c r="C8855">
        <f>VLOOKUP(B8853,[0]!all_data,13)</f>
        <v>7</v>
      </c>
    </row>
    <row r="8856" spans="1:3" x14ac:dyDescent="0.3">
      <c r="A8856" t="s">
        <v>57</v>
      </c>
      <c r="C8856">
        <f>VLOOKUP(B8853,[0]!all_data,14)</f>
        <v>10</v>
      </c>
    </row>
    <row r="8857" spans="1:3" x14ac:dyDescent="0.3">
      <c r="A8857" t="s">
        <v>2</v>
      </c>
      <c r="C8857">
        <f>VLOOKUP(B8853,[0]!all_data,15)</f>
        <v>0</v>
      </c>
    </row>
    <row r="8858" spans="1:3" x14ac:dyDescent="0.3">
      <c r="A8858" t="s">
        <v>3</v>
      </c>
      <c r="C8858">
        <f>VLOOKUP(B8853,[0]!all_data,16)</f>
        <v>0</v>
      </c>
    </row>
    <row r="8859" spans="1:3" x14ac:dyDescent="0.3">
      <c r="A8859" t="s">
        <v>4</v>
      </c>
      <c r="C8859">
        <f>VLOOKUP(B8853,[0]!all_data,17)</f>
        <v>0</v>
      </c>
    </row>
    <row r="8860" spans="1:3" x14ac:dyDescent="0.3">
      <c r="A8860" t="s">
        <v>5</v>
      </c>
      <c r="C8860">
        <f>VLOOKUP(B8853,[0]!all_data,18)</f>
        <v>0</v>
      </c>
    </row>
    <row r="8861" spans="1:3" x14ac:dyDescent="0.3">
      <c r="A8861" t="s">
        <v>7</v>
      </c>
      <c r="C8861">
        <f>VLOOKUP(B8853,[0]!all_data,20)</f>
        <v>0</v>
      </c>
    </row>
    <row r="8862" spans="1:3" x14ac:dyDescent="0.3">
      <c r="A8862" t="s">
        <v>73</v>
      </c>
      <c r="C8862">
        <f>VLOOKUP(B8853,[0]!all_data,21)</f>
        <v>0</v>
      </c>
    </row>
    <row r="8863" spans="1:3" x14ac:dyDescent="0.3">
      <c r="A8863" t="s">
        <v>77</v>
      </c>
      <c r="C8863">
        <f>VLOOKUP(B8853,[0]!all_data,41)</f>
        <v>0</v>
      </c>
    </row>
    <row r="8864" spans="1:3" x14ac:dyDescent="0.3">
      <c r="A8864" t="s">
        <v>24</v>
      </c>
      <c r="C8864">
        <f>VLOOKUP(B8853,[0]!all_data,23)</f>
        <v>0</v>
      </c>
    </row>
    <row r="8865" spans="1:3" x14ac:dyDescent="0.3">
      <c r="A8865" t="s">
        <v>25</v>
      </c>
      <c r="C8865">
        <f>VLOOKUP(B8853,[0]!all_data,24)</f>
        <v>0</v>
      </c>
    </row>
    <row r="8866" spans="1:3" x14ac:dyDescent="0.3">
      <c r="A8866" t="s">
        <v>23</v>
      </c>
      <c r="C8866">
        <f>VLOOKUP(B8853,[0]!all_data,25)</f>
        <v>0</v>
      </c>
    </row>
    <row r="8867" spans="1:3" x14ac:dyDescent="0.3">
      <c r="A8867" t="s">
        <v>125</v>
      </c>
      <c r="C8867">
        <f>VLOOKUP(B8853,[0]!all_data,19)</f>
        <v>0</v>
      </c>
    </row>
    <row r="8868" spans="1:3" x14ac:dyDescent="0.3">
      <c r="A8868" t="s">
        <v>108</v>
      </c>
      <c r="C8868">
        <f>VLOOKUP(B8853,[0]!all_data,26)</f>
        <v>0</v>
      </c>
    </row>
    <row r="8869" spans="1:3" x14ac:dyDescent="0.3">
      <c r="A8869" t="s">
        <v>109</v>
      </c>
      <c r="C8869">
        <f>VLOOKUP(B8853,[0]!all_data,27)</f>
        <v>0</v>
      </c>
    </row>
    <row r="8870" spans="1:3" x14ac:dyDescent="0.3">
      <c r="A8870" t="s">
        <v>11</v>
      </c>
      <c r="C8870">
        <f>VLOOKUP(B8853,[0]!all_data,28)</f>
        <v>0</v>
      </c>
    </row>
    <row r="8871" spans="1:3" x14ac:dyDescent="0.3">
      <c r="A8871" t="s">
        <v>54</v>
      </c>
      <c r="C8871">
        <f>VLOOKUP(B8853,[0]!all_data,29)</f>
        <v>0</v>
      </c>
    </row>
    <row r="8872" spans="1:3" x14ac:dyDescent="0.3">
      <c r="A8872" t="s">
        <v>55</v>
      </c>
      <c r="C8872">
        <f>VLOOKUP(B8853,[0]!all_data,30)</f>
        <v>0</v>
      </c>
    </row>
    <row r="8873" spans="1:3" x14ac:dyDescent="0.3">
      <c r="A8873" t="s">
        <v>67</v>
      </c>
      <c r="C8873">
        <f>VLOOKUP(B8853,[0]!all_data,33)</f>
        <v>0</v>
      </c>
    </row>
    <row r="8874" spans="1:3" x14ac:dyDescent="0.3">
      <c r="A8874" t="s">
        <v>16</v>
      </c>
      <c r="C8874">
        <f>VLOOKUP(B8853,[0]!all_data,37)</f>
        <v>0</v>
      </c>
    </row>
    <row r="8875" spans="1:3" x14ac:dyDescent="0.3">
      <c r="A8875" t="s">
        <v>17</v>
      </c>
      <c r="C8875">
        <f>VLOOKUP(B8853,[0]!all_data,38)</f>
        <v>0</v>
      </c>
    </row>
    <row r="8876" spans="1:3" x14ac:dyDescent="0.3">
      <c r="A8876" t="s">
        <v>18</v>
      </c>
      <c r="C8876">
        <f>VLOOKUP(B8853,[0]!all_data,39)</f>
        <v>0</v>
      </c>
    </row>
    <row r="8877" spans="1:3" x14ac:dyDescent="0.3">
      <c r="A8877" t="s">
        <v>21</v>
      </c>
      <c r="B8877">
        <f>B8853+1</f>
        <v>370</v>
      </c>
      <c r="C8877" t="str">
        <f>CONCATENATE(VLOOKUP(B8877,[0]!all_data,2),"_",VLOOKUP(B8877,[0]!all_data,3),"_",VLOOKUP(B8877,[0]!all_data,4))</f>
        <v>0_0_0</v>
      </c>
    </row>
    <row r="8878" spans="1:3" x14ac:dyDescent="0.3">
      <c r="A8878" t="s">
        <v>22</v>
      </c>
    </row>
    <row r="8879" spans="1:3" x14ac:dyDescent="0.3">
      <c r="A8879" t="s">
        <v>0</v>
      </c>
      <c r="C8879">
        <f>VLOOKUP(B8877,[0]!all_data,13)</f>
        <v>7</v>
      </c>
    </row>
    <row r="8880" spans="1:3" x14ac:dyDescent="0.3">
      <c r="A8880" t="s">
        <v>57</v>
      </c>
      <c r="C8880">
        <f>VLOOKUP(B8877,[0]!all_data,14)</f>
        <v>10</v>
      </c>
    </row>
    <row r="8881" spans="1:3" x14ac:dyDescent="0.3">
      <c r="A8881" t="s">
        <v>2</v>
      </c>
      <c r="C8881">
        <f>VLOOKUP(B8877,[0]!all_data,15)</f>
        <v>0</v>
      </c>
    </row>
    <row r="8882" spans="1:3" x14ac:dyDescent="0.3">
      <c r="A8882" t="s">
        <v>3</v>
      </c>
      <c r="C8882">
        <f>VLOOKUP(B8877,[0]!all_data,16)</f>
        <v>0</v>
      </c>
    </row>
    <row r="8883" spans="1:3" x14ac:dyDescent="0.3">
      <c r="A8883" t="s">
        <v>4</v>
      </c>
      <c r="C8883">
        <f>VLOOKUP(B8877,[0]!all_data,17)</f>
        <v>0</v>
      </c>
    </row>
    <row r="8884" spans="1:3" x14ac:dyDescent="0.3">
      <c r="A8884" t="s">
        <v>5</v>
      </c>
      <c r="C8884">
        <f>VLOOKUP(B8877,[0]!all_data,18)</f>
        <v>0</v>
      </c>
    </row>
    <row r="8885" spans="1:3" x14ac:dyDescent="0.3">
      <c r="A8885" t="s">
        <v>7</v>
      </c>
      <c r="C8885">
        <f>VLOOKUP(B8877,[0]!all_data,20)</f>
        <v>0</v>
      </c>
    </row>
    <row r="8886" spans="1:3" x14ac:dyDescent="0.3">
      <c r="A8886" t="s">
        <v>73</v>
      </c>
      <c r="C8886">
        <f>VLOOKUP(B8877,[0]!all_data,21)</f>
        <v>0</v>
      </c>
    </row>
    <row r="8887" spans="1:3" x14ac:dyDescent="0.3">
      <c r="A8887" t="s">
        <v>77</v>
      </c>
      <c r="C8887">
        <f>VLOOKUP(B8877,[0]!all_data,41)</f>
        <v>0</v>
      </c>
    </row>
    <row r="8888" spans="1:3" x14ac:dyDescent="0.3">
      <c r="A8888" t="s">
        <v>24</v>
      </c>
      <c r="C8888">
        <f>VLOOKUP(B8877,[0]!all_data,23)</f>
        <v>0</v>
      </c>
    </row>
    <row r="8889" spans="1:3" x14ac:dyDescent="0.3">
      <c r="A8889" t="s">
        <v>25</v>
      </c>
      <c r="C8889">
        <f>VLOOKUP(B8877,[0]!all_data,24)</f>
        <v>0</v>
      </c>
    </row>
    <row r="8890" spans="1:3" x14ac:dyDescent="0.3">
      <c r="A8890" t="s">
        <v>23</v>
      </c>
      <c r="C8890">
        <f>VLOOKUP(B8877,[0]!all_data,25)</f>
        <v>0</v>
      </c>
    </row>
    <row r="8891" spans="1:3" x14ac:dyDescent="0.3">
      <c r="A8891" t="s">
        <v>125</v>
      </c>
      <c r="C8891">
        <f>VLOOKUP(B8877,[0]!all_data,19)</f>
        <v>0</v>
      </c>
    </row>
    <row r="8892" spans="1:3" x14ac:dyDescent="0.3">
      <c r="A8892" t="s">
        <v>108</v>
      </c>
      <c r="C8892">
        <f>VLOOKUP(B8877,[0]!all_data,26)</f>
        <v>0</v>
      </c>
    </row>
    <row r="8893" spans="1:3" x14ac:dyDescent="0.3">
      <c r="A8893" t="s">
        <v>109</v>
      </c>
      <c r="C8893">
        <f>VLOOKUP(B8877,[0]!all_data,27)</f>
        <v>0</v>
      </c>
    </row>
    <row r="8894" spans="1:3" x14ac:dyDescent="0.3">
      <c r="A8894" t="s">
        <v>11</v>
      </c>
      <c r="C8894">
        <f>VLOOKUP(B8877,[0]!all_data,28)</f>
        <v>0</v>
      </c>
    </row>
    <row r="8895" spans="1:3" x14ac:dyDescent="0.3">
      <c r="A8895" t="s">
        <v>54</v>
      </c>
      <c r="C8895">
        <f>VLOOKUP(B8877,[0]!all_data,29)</f>
        <v>0</v>
      </c>
    </row>
    <row r="8896" spans="1:3" x14ac:dyDescent="0.3">
      <c r="A8896" t="s">
        <v>55</v>
      </c>
      <c r="C8896">
        <f>VLOOKUP(B8877,[0]!all_data,30)</f>
        <v>0</v>
      </c>
    </row>
    <row r="8897" spans="1:3" x14ac:dyDescent="0.3">
      <c r="A8897" t="s">
        <v>67</v>
      </c>
      <c r="C8897">
        <f>VLOOKUP(B8877,[0]!all_data,33)</f>
        <v>0</v>
      </c>
    </row>
    <row r="8898" spans="1:3" x14ac:dyDescent="0.3">
      <c r="A8898" t="s">
        <v>16</v>
      </c>
      <c r="C8898">
        <f>VLOOKUP(B8877,[0]!all_data,37)</f>
        <v>0</v>
      </c>
    </row>
    <row r="8899" spans="1:3" x14ac:dyDescent="0.3">
      <c r="A8899" t="s">
        <v>17</v>
      </c>
      <c r="C8899">
        <f>VLOOKUP(B8877,[0]!all_data,38)</f>
        <v>0</v>
      </c>
    </row>
    <row r="8900" spans="1:3" x14ac:dyDescent="0.3">
      <c r="A8900" t="s">
        <v>18</v>
      </c>
      <c r="C8900">
        <f>VLOOKUP(B8877,[0]!all_data,39)</f>
        <v>0</v>
      </c>
    </row>
    <row r="8901" spans="1:3" x14ac:dyDescent="0.3">
      <c r="A8901" t="s">
        <v>21</v>
      </c>
      <c r="B8901">
        <f>B8877+1</f>
        <v>371</v>
      </c>
      <c r="C8901" t="str">
        <f>CONCATENATE(VLOOKUP(B8901,[0]!all_data,2),"_",VLOOKUP(B8901,[0]!all_data,3),"_",VLOOKUP(B8901,[0]!all_data,4))</f>
        <v>0_0_0</v>
      </c>
    </row>
    <row r="8902" spans="1:3" x14ac:dyDescent="0.3">
      <c r="A8902" t="s">
        <v>22</v>
      </c>
    </row>
    <row r="8903" spans="1:3" x14ac:dyDescent="0.3">
      <c r="A8903" t="s">
        <v>0</v>
      </c>
      <c r="C8903">
        <f>VLOOKUP(B8901,[0]!all_data,13)</f>
        <v>7</v>
      </c>
    </row>
    <row r="8904" spans="1:3" x14ac:dyDescent="0.3">
      <c r="A8904" t="s">
        <v>57</v>
      </c>
      <c r="C8904">
        <f>VLOOKUP(B8901,[0]!all_data,14)</f>
        <v>10</v>
      </c>
    </row>
    <row r="8905" spans="1:3" x14ac:dyDescent="0.3">
      <c r="A8905" t="s">
        <v>2</v>
      </c>
      <c r="C8905">
        <f>VLOOKUP(B8901,[0]!all_data,15)</f>
        <v>0</v>
      </c>
    </row>
    <row r="8906" spans="1:3" x14ac:dyDescent="0.3">
      <c r="A8906" t="s">
        <v>3</v>
      </c>
      <c r="C8906">
        <f>VLOOKUP(B8901,[0]!all_data,16)</f>
        <v>0</v>
      </c>
    </row>
    <row r="8907" spans="1:3" x14ac:dyDescent="0.3">
      <c r="A8907" t="s">
        <v>4</v>
      </c>
      <c r="C8907">
        <f>VLOOKUP(B8901,[0]!all_data,17)</f>
        <v>0</v>
      </c>
    </row>
    <row r="8908" spans="1:3" x14ac:dyDescent="0.3">
      <c r="A8908" t="s">
        <v>5</v>
      </c>
      <c r="C8908">
        <f>VLOOKUP(B8901,[0]!all_data,18)</f>
        <v>0</v>
      </c>
    </row>
    <row r="8909" spans="1:3" x14ac:dyDescent="0.3">
      <c r="A8909" t="s">
        <v>7</v>
      </c>
      <c r="C8909">
        <f>VLOOKUP(B8901,[0]!all_data,20)</f>
        <v>0</v>
      </c>
    </row>
    <row r="8910" spans="1:3" x14ac:dyDescent="0.3">
      <c r="A8910" t="s">
        <v>73</v>
      </c>
      <c r="C8910">
        <f>VLOOKUP(B8901,[0]!all_data,21)</f>
        <v>0</v>
      </c>
    </row>
    <row r="8911" spans="1:3" x14ac:dyDescent="0.3">
      <c r="A8911" t="s">
        <v>77</v>
      </c>
      <c r="C8911">
        <f>VLOOKUP(B8901,[0]!all_data,41)</f>
        <v>0</v>
      </c>
    </row>
    <row r="8912" spans="1:3" x14ac:dyDescent="0.3">
      <c r="A8912" t="s">
        <v>24</v>
      </c>
      <c r="C8912">
        <f>VLOOKUP(B8901,[0]!all_data,23)</f>
        <v>0</v>
      </c>
    </row>
    <row r="8913" spans="1:3" x14ac:dyDescent="0.3">
      <c r="A8913" t="s">
        <v>25</v>
      </c>
      <c r="C8913">
        <f>VLOOKUP(B8901,[0]!all_data,24)</f>
        <v>0</v>
      </c>
    </row>
    <row r="8914" spans="1:3" x14ac:dyDescent="0.3">
      <c r="A8914" t="s">
        <v>23</v>
      </c>
      <c r="C8914">
        <f>VLOOKUP(B8901,[0]!all_data,25)</f>
        <v>0</v>
      </c>
    </row>
    <row r="8915" spans="1:3" x14ac:dyDescent="0.3">
      <c r="A8915" t="s">
        <v>125</v>
      </c>
      <c r="C8915">
        <f>VLOOKUP(B8901,[0]!all_data,19)</f>
        <v>0</v>
      </c>
    </row>
    <row r="8916" spans="1:3" x14ac:dyDescent="0.3">
      <c r="A8916" t="s">
        <v>108</v>
      </c>
      <c r="C8916">
        <f>VLOOKUP(B8901,[0]!all_data,26)</f>
        <v>0</v>
      </c>
    </row>
    <row r="8917" spans="1:3" x14ac:dyDescent="0.3">
      <c r="A8917" t="s">
        <v>109</v>
      </c>
      <c r="C8917">
        <f>VLOOKUP(B8901,[0]!all_data,27)</f>
        <v>0</v>
      </c>
    </row>
    <row r="8918" spans="1:3" x14ac:dyDescent="0.3">
      <c r="A8918" t="s">
        <v>11</v>
      </c>
      <c r="C8918">
        <f>VLOOKUP(B8901,[0]!all_data,28)</f>
        <v>0</v>
      </c>
    </row>
    <row r="8919" spans="1:3" x14ac:dyDescent="0.3">
      <c r="A8919" t="s">
        <v>54</v>
      </c>
      <c r="C8919">
        <f>VLOOKUP(B8901,[0]!all_data,29)</f>
        <v>0</v>
      </c>
    </row>
    <row r="8920" spans="1:3" x14ac:dyDescent="0.3">
      <c r="A8920" t="s">
        <v>55</v>
      </c>
      <c r="C8920">
        <f>VLOOKUP(B8901,[0]!all_data,30)</f>
        <v>0</v>
      </c>
    </row>
    <row r="8921" spans="1:3" x14ac:dyDescent="0.3">
      <c r="A8921" t="s">
        <v>67</v>
      </c>
      <c r="C8921">
        <f>VLOOKUP(B8901,[0]!all_data,33)</f>
        <v>0</v>
      </c>
    </row>
    <row r="8922" spans="1:3" x14ac:dyDescent="0.3">
      <c r="A8922" t="s">
        <v>16</v>
      </c>
      <c r="C8922">
        <f>VLOOKUP(B8901,[0]!all_data,37)</f>
        <v>0</v>
      </c>
    </row>
    <row r="8923" spans="1:3" x14ac:dyDescent="0.3">
      <c r="A8923" t="s">
        <v>17</v>
      </c>
      <c r="C8923">
        <f>VLOOKUP(B8901,[0]!all_data,38)</f>
        <v>0</v>
      </c>
    </row>
    <row r="8924" spans="1:3" x14ac:dyDescent="0.3">
      <c r="A8924" t="s">
        <v>18</v>
      </c>
      <c r="C8924">
        <f>VLOOKUP(B8901,[0]!all_data,39)</f>
        <v>0</v>
      </c>
    </row>
    <row r="8925" spans="1:3" x14ac:dyDescent="0.3">
      <c r="A8925" t="s">
        <v>21</v>
      </c>
      <c r="B8925">
        <f>B8901+1</f>
        <v>372</v>
      </c>
      <c r="C8925" t="str">
        <f>CONCATENATE(VLOOKUP(B8925,[0]!all_data,2),"_",VLOOKUP(B8925,[0]!all_data,3),"_",VLOOKUP(B8925,[0]!all_data,4))</f>
        <v>0_0_0</v>
      </c>
    </row>
    <row r="8926" spans="1:3" x14ac:dyDescent="0.3">
      <c r="A8926" t="s">
        <v>22</v>
      </c>
    </row>
    <row r="8927" spans="1:3" x14ac:dyDescent="0.3">
      <c r="A8927" t="s">
        <v>0</v>
      </c>
      <c r="C8927">
        <f>VLOOKUP(B8925,[0]!all_data,13)</f>
        <v>7</v>
      </c>
    </row>
    <row r="8928" spans="1:3" x14ac:dyDescent="0.3">
      <c r="A8928" t="s">
        <v>57</v>
      </c>
      <c r="C8928">
        <f>VLOOKUP(B8925,[0]!all_data,14)</f>
        <v>10</v>
      </c>
    </row>
    <row r="8929" spans="1:3" x14ac:dyDescent="0.3">
      <c r="A8929" t="s">
        <v>2</v>
      </c>
      <c r="C8929">
        <f>VLOOKUP(B8925,[0]!all_data,15)</f>
        <v>0</v>
      </c>
    </row>
    <row r="8930" spans="1:3" x14ac:dyDescent="0.3">
      <c r="A8930" t="s">
        <v>3</v>
      </c>
      <c r="C8930">
        <f>VLOOKUP(B8925,[0]!all_data,16)</f>
        <v>0</v>
      </c>
    </row>
    <row r="8931" spans="1:3" x14ac:dyDescent="0.3">
      <c r="A8931" t="s">
        <v>4</v>
      </c>
      <c r="C8931">
        <f>VLOOKUP(B8925,[0]!all_data,17)</f>
        <v>0</v>
      </c>
    </row>
    <row r="8932" spans="1:3" x14ac:dyDescent="0.3">
      <c r="A8932" t="s">
        <v>5</v>
      </c>
      <c r="C8932">
        <f>VLOOKUP(B8925,[0]!all_data,18)</f>
        <v>0</v>
      </c>
    </row>
    <row r="8933" spans="1:3" x14ac:dyDescent="0.3">
      <c r="A8933" t="s">
        <v>7</v>
      </c>
      <c r="C8933">
        <f>VLOOKUP(B8925,[0]!all_data,20)</f>
        <v>0</v>
      </c>
    </row>
    <row r="8934" spans="1:3" x14ac:dyDescent="0.3">
      <c r="A8934" t="s">
        <v>73</v>
      </c>
      <c r="C8934">
        <f>VLOOKUP(B8925,[0]!all_data,21)</f>
        <v>0</v>
      </c>
    </row>
    <row r="8935" spans="1:3" x14ac:dyDescent="0.3">
      <c r="A8935" t="s">
        <v>77</v>
      </c>
      <c r="C8935">
        <f>VLOOKUP(B8925,[0]!all_data,41)</f>
        <v>0</v>
      </c>
    </row>
    <row r="8936" spans="1:3" x14ac:dyDescent="0.3">
      <c r="A8936" t="s">
        <v>24</v>
      </c>
      <c r="C8936">
        <f>VLOOKUP(B8925,[0]!all_data,23)</f>
        <v>0</v>
      </c>
    </row>
    <row r="8937" spans="1:3" x14ac:dyDescent="0.3">
      <c r="A8937" t="s">
        <v>25</v>
      </c>
      <c r="C8937">
        <f>VLOOKUP(B8925,[0]!all_data,24)</f>
        <v>0</v>
      </c>
    </row>
    <row r="8938" spans="1:3" x14ac:dyDescent="0.3">
      <c r="A8938" t="s">
        <v>23</v>
      </c>
      <c r="C8938">
        <f>VLOOKUP(B8925,[0]!all_data,25)</f>
        <v>0</v>
      </c>
    </row>
    <row r="8939" spans="1:3" x14ac:dyDescent="0.3">
      <c r="A8939" t="s">
        <v>125</v>
      </c>
      <c r="C8939">
        <f>VLOOKUP(B8925,[0]!all_data,19)</f>
        <v>0</v>
      </c>
    </row>
    <row r="8940" spans="1:3" x14ac:dyDescent="0.3">
      <c r="A8940" t="s">
        <v>108</v>
      </c>
      <c r="C8940">
        <f>VLOOKUP(B8925,[0]!all_data,26)</f>
        <v>0</v>
      </c>
    </row>
    <row r="8941" spans="1:3" x14ac:dyDescent="0.3">
      <c r="A8941" t="s">
        <v>109</v>
      </c>
      <c r="C8941">
        <f>VLOOKUP(B8925,[0]!all_data,27)</f>
        <v>0</v>
      </c>
    </row>
    <row r="8942" spans="1:3" x14ac:dyDescent="0.3">
      <c r="A8942" t="s">
        <v>11</v>
      </c>
      <c r="C8942">
        <f>VLOOKUP(B8925,[0]!all_data,28)</f>
        <v>0</v>
      </c>
    </row>
    <row r="8943" spans="1:3" x14ac:dyDescent="0.3">
      <c r="A8943" t="s">
        <v>54</v>
      </c>
      <c r="C8943">
        <f>VLOOKUP(B8925,[0]!all_data,29)</f>
        <v>0</v>
      </c>
    </row>
    <row r="8944" spans="1:3" x14ac:dyDescent="0.3">
      <c r="A8944" t="s">
        <v>55</v>
      </c>
      <c r="C8944">
        <f>VLOOKUP(B8925,[0]!all_data,30)</f>
        <v>0</v>
      </c>
    </row>
    <row r="8945" spans="1:3" x14ac:dyDescent="0.3">
      <c r="A8945" t="s">
        <v>67</v>
      </c>
      <c r="C8945">
        <f>VLOOKUP(B8925,[0]!all_data,33)</f>
        <v>0</v>
      </c>
    </row>
    <row r="8946" spans="1:3" x14ac:dyDescent="0.3">
      <c r="A8946" t="s">
        <v>16</v>
      </c>
      <c r="C8946">
        <f>VLOOKUP(B8925,[0]!all_data,37)</f>
        <v>0</v>
      </c>
    </row>
    <row r="8947" spans="1:3" x14ac:dyDescent="0.3">
      <c r="A8947" t="s">
        <v>17</v>
      </c>
      <c r="C8947">
        <f>VLOOKUP(B8925,[0]!all_data,38)</f>
        <v>0</v>
      </c>
    </row>
    <row r="8948" spans="1:3" x14ac:dyDescent="0.3">
      <c r="A8948" t="s">
        <v>18</v>
      </c>
      <c r="C8948">
        <f>VLOOKUP(B8925,[0]!all_data,39)</f>
        <v>0</v>
      </c>
    </row>
    <row r="8949" spans="1:3" x14ac:dyDescent="0.3">
      <c r="A8949" t="s">
        <v>21</v>
      </c>
      <c r="B8949">
        <f>B8925+1</f>
        <v>373</v>
      </c>
      <c r="C8949" t="str">
        <f>CONCATENATE(VLOOKUP(B8949,[0]!all_data,2),"_",VLOOKUP(B8949,[0]!all_data,3),"_",VLOOKUP(B8949,[0]!all_data,4))</f>
        <v>0_0_0</v>
      </c>
    </row>
    <row r="8950" spans="1:3" x14ac:dyDescent="0.3">
      <c r="A8950" t="s">
        <v>22</v>
      </c>
    </row>
    <row r="8951" spans="1:3" x14ac:dyDescent="0.3">
      <c r="A8951" t="s">
        <v>0</v>
      </c>
      <c r="C8951">
        <f>VLOOKUP(B8949,[0]!all_data,13)</f>
        <v>7</v>
      </c>
    </row>
    <row r="8952" spans="1:3" x14ac:dyDescent="0.3">
      <c r="A8952" t="s">
        <v>57</v>
      </c>
      <c r="C8952">
        <f>VLOOKUP(B8949,[0]!all_data,14)</f>
        <v>10</v>
      </c>
    </row>
    <row r="8953" spans="1:3" x14ac:dyDescent="0.3">
      <c r="A8953" t="s">
        <v>2</v>
      </c>
      <c r="C8953">
        <f>VLOOKUP(B8949,[0]!all_data,15)</f>
        <v>0</v>
      </c>
    </row>
    <row r="8954" spans="1:3" x14ac:dyDescent="0.3">
      <c r="A8954" t="s">
        <v>3</v>
      </c>
      <c r="C8954">
        <f>VLOOKUP(B8949,[0]!all_data,16)</f>
        <v>0</v>
      </c>
    </row>
    <row r="8955" spans="1:3" x14ac:dyDescent="0.3">
      <c r="A8955" t="s">
        <v>4</v>
      </c>
      <c r="C8955">
        <f>VLOOKUP(B8949,[0]!all_data,17)</f>
        <v>0</v>
      </c>
    </row>
    <row r="8956" spans="1:3" x14ac:dyDescent="0.3">
      <c r="A8956" t="s">
        <v>5</v>
      </c>
      <c r="C8956">
        <f>VLOOKUP(B8949,[0]!all_data,18)</f>
        <v>0</v>
      </c>
    </row>
    <row r="8957" spans="1:3" x14ac:dyDescent="0.3">
      <c r="A8957" t="s">
        <v>7</v>
      </c>
      <c r="C8957">
        <f>VLOOKUP(B8949,[0]!all_data,20)</f>
        <v>0</v>
      </c>
    </row>
    <row r="8958" spans="1:3" x14ac:dyDescent="0.3">
      <c r="A8958" t="s">
        <v>73</v>
      </c>
      <c r="C8958">
        <f>VLOOKUP(B8949,[0]!all_data,21)</f>
        <v>0</v>
      </c>
    </row>
    <row r="8959" spans="1:3" x14ac:dyDescent="0.3">
      <c r="A8959" t="s">
        <v>77</v>
      </c>
      <c r="C8959">
        <f>VLOOKUP(B8949,[0]!all_data,41)</f>
        <v>0</v>
      </c>
    </row>
    <row r="8960" spans="1:3" x14ac:dyDescent="0.3">
      <c r="A8960" t="s">
        <v>24</v>
      </c>
      <c r="C8960">
        <f>VLOOKUP(B8949,[0]!all_data,23)</f>
        <v>0</v>
      </c>
    </row>
    <row r="8961" spans="1:3" x14ac:dyDescent="0.3">
      <c r="A8961" t="s">
        <v>25</v>
      </c>
      <c r="C8961">
        <f>VLOOKUP(B8949,[0]!all_data,24)</f>
        <v>0</v>
      </c>
    </row>
    <row r="8962" spans="1:3" x14ac:dyDescent="0.3">
      <c r="A8962" t="s">
        <v>23</v>
      </c>
      <c r="C8962">
        <f>VLOOKUP(B8949,[0]!all_data,25)</f>
        <v>0</v>
      </c>
    </row>
    <row r="8963" spans="1:3" x14ac:dyDescent="0.3">
      <c r="A8963" t="s">
        <v>125</v>
      </c>
      <c r="C8963">
        <f>VLOOKUP(B8949,[0]!all_data,19)</f>
        <v>0</v>
      </c>
    </row>
    <row r="8964" spans="1:3" x14ac:dyDescent="0.3">
      <c r="A8964" t="s">
        <v>108</v>
      </c>
      <c r="C8964">
        <f>VLOOKUP(B8949,[0]!all_data,26)</f>
        <v>0</v>
      </c>
    </row>
    <row r="8965" spans="1:3" x14ac:dyDescent="0.3">
      <c r="A8965" t="s">
        <v>109</v>
      </c>
      <c r="C8965">
        <f>VLOOKUP(B8949,[0]!all_data,27)</f>
        <v>0</v>
      </c>
    </row>
    <row r="8966" spans="1:3" x14ac:dyDescent="0.3">
      <c r="A8966" t="s">
        <v>11</v>
      </c>
      <c r="C8966">
        <f>VLOOKUP(B8949,[0]!all_data,28)</f>
        <v>0</v>
      </c>
    </row>
    <row r="8967" spans="1:3" x14ac:dyDescent="0.3">
      <c r="A8967" t="s">
        <v>54</v>
      </c>
      <c r="C8967">
        <f>VLOOKUP(B8949,[0]!all_data,29)</f>
        <v>0</v>
      </c>
    </row>
    <row r="8968" spans="1:3" x14ac:dyDescent="0.3">
      <c r="A8968" t="s">
        <v>55</v>
      </c>
      <c r="C8968">
        <f>VLOOKUP(B8949,[0]!all_data,30)</f>
        <v>0</v>
      </c>
    </row>
    <row r="8969" spans="1:3" x14ac:dyDescent="0.3">
      <c r="A8969" t="s">
        <v>67</v>
      </c>
      <c r="C8969">
        <f>VLOOKUP(B8949,[0]!all_data,33)</f>
        <v>0</v>
      </c>
    </row>
    <row r="8970" spans="1:3" x14ac:dyDescent="0.3">
      <c r="A8970" t="s">
        <v>16</v>
      </c>
      <c r="C8970">
        <f>VLOOKUP(B8949,[0]!all_data,37)</f>
        <v>0</v>
      </c>
    </row>
    <row r="8971" spans="1:3" x14ac:dyDescent="0.3">
      <c r="A8971" t="s">
        <v>17</v>
      </c>
      <c r="C8971">
        <f>VLOOKUP(B8949,[0]!all_data,38)</f>
        <v>0</v>
      </c>
    </row>
    <row r="8972" spans="1:3" x14ac:dyDescent="0.3">
      <c r="A8972" t="s">
        <v>18</v>
      </c>
      <c r="C8972">
        <f>VLOOKUP(B8949,[0]!all_data,39)</f>
        <v>0</v>
      </c>
    </row>
    <row r="8973" spans="1:3" x14ac:dyDescent="0.3">
      <c r="A8973" t="s">
        <v>21</v>
      </c>
      <c r="B8973">
        <f>B8949+1</f>
        <v>374</v>
      </c>
      <c r="C8973" t="str">
        <f>CONCATENATE(VLOOKUP(B8973,[0]!all_data,2),"_",VLOOKUP(B8973,[0]!all_data,3),"_",VLOOKUP(B8973,[0]!all_data,4))</f>
        <v>0_0_0</v>
      </c>
    </row>
    <row r="8974" spans="1:3" x14ac:dyDescent="0.3">
      <c r="A8974" t="s">
        <v>22</v>
      </c>
    </row>
    <row r="8975" spans="1:3" x14ac:dyDescent="0.3">
      <c r="A8975" t="s">
        <v>0</v>
      </c>
      <c r="C8975">
        <f>VLOOKUP(B8973,[0]!all_data,13)</f>
        <v>7</v>
      </c>
    </row>
    <row r="8976" spans="1:3" x14ac:dyDescent="0.3">
      <c r="A8976" t="s">
        <v>57</v>
      </c>
      <c r="C8976">
        <f>VLOOKUP(B8973,[0]!all_data,14)</f>
        <v>10</v>
      </c>
    </row>
    <row r="8977" spans="1:3" x14ac:dyDescent="0.3">
      <c r="A8977" t="s">
        <v>2</v>
      </c>
      <c r="C8977">
        <f>VLOOKUP(B8973,[0]!all_data,15)</f>
        <v>0</v>
      </c>
    </row>
    <row r="8978" spans="1:3" x14ac:dyDescent="0.3">
      <c r="A8978" t="s">
        <v>3</v>
      </c>
      <c r="C8978">
        <f>VLOOKUP(B8973,[0]!all_data,16)</f>
        <v>0</v>
      </c>
    </row>
    <row r="8979" spans="1:3" x14ac:dyDescent="0.3">
      <c r="A8979" t="s">
        <v>4</v>
      </c>
      <c r="C8979">
        <f>VLOOKUP(B8973,[0]!all_data,17)</f>
        <v>0</v>
      </c>
    </row>
    <row r="8980" spans="1:3" x14ac:dyDescent="0.3">
      <c r="A8980" t="s">
        <v>5</v>
      </c>
      <c r="C8980">
        <f>VLOOKUP(B8973,[0]!all_data,18)</f>
        <v>0</v>
      </c>
    </row>
    <row r="8981" spans="1:3" x14ac:dyDescent="0.3">
      <c r="A8981" t="s">
        <v>7</v>
      </c>
      <c r="C8981">
        <f>VLOOKUP(B8973,[0]!all_data,20)</f>
        <v>0</v>
      </c>
    </row>
    <row r="8982" spans="1:3" x14ac:dyDescent="0.3">
      <c r="A8982" t="s">
        <v>73</v>
      </c>
      <c r="C8982">
        <f>VLOOKUP(B8973,[0]!all_data,21)</f>
        <v>0</v>
      </c>
    </row>
    <row r="8983" spans="1:3" x14ac:dyDescent="0.3">
      <c r="A8983" t="s">
        <v>77</v>
      </c>
      <c r="C8983">
        <f>VLOOKUP(B8973,[0]!all_data,41)</f>
        <v>0</v>
      </c>
    </row>
    <row r="8984" spans="1:3" x14ac:dyDescent="0.3">
      <c r="A8984" t="s">
        <v>24</v>
      </c>
      <c r="C8984">
        <f>VLOOKUP(B8973,[0]!all_data,23)</f>
        <v>0</v>
      </c>
    </row>
    <row r="8985" spans="1:3" x14ac:dyDescent="0.3">
      <c r="A8985" t="s">
        <v>25</v>
      </c>
      <c r="C8985">
        <f>VLOOKUP(B8973,[0]!all_data,24)</f>
        <v>0</v>
      </c>
    </row>
    <row r="8986" spans="1:3" x14ac:dyDescent="0.3">
      <c r="A8986" t="s">
        <v>23</v>
      </c>
      <c r="C8986">
        <f>VLOOKUP(B8973,[0]!all_data,25)</f>
        <v>0</v>
      </c>
    </row>
    <row r="8987" spans="1:3" x14ac:dyDescent="0.3">
      <c r="A8987" t="s">
        <v>125</v>
      </c>
      <c r="C8987">
        <f>VLOOKUP(B8973,[0]!all_data,19)</f>
        <v>0</v>
      </c>
    </row>
    <row r="8988" spans="1:3" x14ac:dyDescent="0.3">
      <c r="A8988" t="s">
        <v>108</v>
      </c>
      <c r="C8988">
        <f>VLOOKUP(B8973,[0]!all_data,26)</f>
        <v>0</v>
      </c>
    </row>
    <row r="8989" spans="1:3" x14ac:dyDescent="0.3">
      <c r="A8989" t="s">
        <v>109</v>
      </c>
      <c r="C8989">
        <f>VLOOKUP(B8973,[0]!all_data,27)</f>
        <v>0</v>
      </c>
    </row>
    <row r="8990" spans="1:3" x14ac:dyDescent="0.3">
      <c r="A8990" t="s">
        <v>11</v>
      </c>
      <c r="C8990">
        <f>VLOOKUP(B8973,[0]!all_data,28)</f>
        <v>0</v>
      </c>
    </row>
    <row r="8991" spans="1:3" x14ac:dyDescent="0.3">
      <c r="A8991" t="s">
        <v>54</v>
      </c>
      <c r="C8991">
        <f>VLOOKUP(B8973,[0]!all_data,29)</f>
        <v>0</v>
      </c>
    </row>
    <row r="8992" spans="1:3" x14ac:dyDescent="0.3">
      <c r="A8992" t="s">
        <v>55</v>
      </c>
      <c r="C8992">
        <f>VLOOKUP(B8973,[0]!all_data,30)</f>
        <v>0</v>
      </c>
    </row>
    <row r="8993" spans="1:3" x14ac:dyDescent="0.3">
      <c r="A8993" t="s">
        <v>67</v>
      </c>
      <c r="C8993">
        <f>VLOOKUP(B8973,[0]!all_data,33)</f>
        <v>0</v>
      </c>
    </row>
    <row r="8994" spans="1:3" x14ac:dyDescent="0.3">
      <c r="A8994" t="s">
        <v>16</v>
      </c>
      <c r="C8994">
        <f>VLOOKUP(B8973,[0]!all_data,37)</f>
        <v>0</v>
      </c>
    </row>
    <row r="8995" spans="1:3" x14ac:dyDescent="0.3">
      <c r="A8995" t="s">
        <v>17</v>
      </c>
      <c r="C8995">
        <f>VLOOKUP(B8973,[0]!all_data,38)</f>
        <v>0</v>
      </c>
    </row>
    <row r="8996" spans="1:3" x14ac:dyDescent="0.3">
      <c r="A8996" t="s">
        <v>18</v>
      </c>
      <c r="C8996">
        <f>VLOOKUP(B8973,[0]!all_data,39)</f>
        <v>0</v>
      </c>
    </row>
    <row r="8997" spans="1:3" x14ac:dyDescent="0.3">
      <c r="A8997" t="s">
        <v>21</v>
      </c>
      <c r="B8997">
        <f>B8973+1</f>
        <v>375</v>
      </c>
      <c r="C8997" t="str">
        <f>CONCATENATE(VLOOKUP(B8997,[0]!all_data,2),"_",VLOOKUP(B8997,[0]!all_data,3),"_",VLOOKUP(B8997,[0]!all_data,4))</f>
        <v>0_0_0</v>
      </c>
    </row>
    <row r="8998" spans="1:3" x14ac:dyDescent="0.3">
      <c r="A8998" t="s">
        <v>22</v>
      </c>
    </row>
    <row r="8999" spans="1:3" x14ac:dyDescent="0.3">
      <c r="A8999" t="s">
        <v>0</v>
      </c>
      <c r="C8999">
        <f>VLOOKUP(B8997,[0]!all_data,13)</f>
        <v>7</v>
      </c>
    </row>
    <row r="9000" spans="1:3" x14ac:dyDescent="0.3">
      <c r="A9000" t="s">
        <v>57</v>
      </c>
      <c r="C9000">
        <f>VLOOKUP(B8997,[0]!all_data,14)</f>
        <v>10</v>
      </c>
    </row>
    <row r="9001" spans="1:3" x14ac:dyDescent="0.3">
      <c r="A9001" t="s">
        <v>2</v>
      </c>
      <c r="C9001">
        <f>VLOOKUP(B8997,[0]!all_data,15)</f>
        <v>0</v>
      </c>
    </row>
    <row r="9002" spans="1:3" x14ac:dyDescent="0.3">
      <c r="A9002" t="s">
        <v>3</v>
      </c>
      <c r="C9002">
        <f>VLOOKUP(B8997,[0]!all_data,16)</f>
        <v>0</v>
      </c>
    </row>
    <row r="9003" spans="1:3" x14ac:dyDescent="0.3">
      <c r="A9003" t="s">
        <v>4</v>
      </c>
      <c r="C9003">
        <f>VLOOKUP(B8997,[0]!all_data,17)</f>
        <v>0</v>
      </c>
    </row>
    <row r="9004" spans="1:3" x14ac:dyDescent="0.3">
      <c r="A9004" t="s">
        <v>5</v>
      </c>
      <c r="C9004">
        <f>VLOOKUP(B8997,[0]!all_data,18)</f>
        <v>0</v>
      </c>
    </row>
    <row r="9005" spans="1:3" x14ac:dyDescent="0.3">
      <c r="A9005" t="s">
        <v>7</v>
      </c>
      <c r="C9005">
        <f>VLOOKUP(B8997,[0]!all_data,20)</f>
        <v>0</v>
      </c>
    </row>
    <row r="9006" spans="1:3" x14ac:dyDescent="0.3">
      <c r="A9006" t="s">
        <v>73</v>
      </c>
      <c r="C9006">
        <f>VLOOKUP(B8997,[0]!all_data,21)</f>
        <v>0</v>
      </c>
    </row>
    <row r="9007" spans="1:3" x14ac:dyDescent="0.3">
      <c r="A9007" t="s">
        <v>77</v>
      </c>
      <c r="C9007">
        <f>VLOOKUP(B8997,[0]!all_data,41)</f>
        <v>0</v>
      </c>
    </row>
    <row r="9008" spans="1:3" x14ac:dyDescent="0.3">
      <c r="A9008" t="s">
        <v>24</v>
      </c>
      <c r="C9008">
        <f>VLOOKUP(B8997,[0]!all_data,23)</f>
        <v>0</v>
      </c>
    </row>
    <row r="9009" spans="1:3" x14ac:dyDescent="0.3">
      <c r="A9009" t="s">
        <v>25</v>
      </c>
      <c r="C9009">
        <f>VLOOKUP(B8997,[0]!all_data,24)</f>
        <v>0</v>
      </c>
    </row>
    <row r="9010" spans="1:3" x14ac:dyDescent="0.3">
      <c r="A9010" t="s">
        <v>23</v>
      </c>
      <c r="C9010">
        <f>VLOOKUP(B8997,[0]!all_data,25)</f>
        <v>0</v>
      </c>
    </row>
    <row r="9011" spans="1:3" x14ac:dyDescent="0.3">
      <c r="A9011" t="s">
        <v>125</v>
      </c>
      <c r="C9011">
        <f>VLOOKUP(B8997,[0]!all_data,19)</f>
        <v>0</v>
      </c>
    </row>
    <row r="9012" spans="1:3" x14ac:dyDescent="0.3">
      <c r="A9012" t="s">
        <v>108</v>
      </c>
      <c r="C9012">
        <f>VLOOKUP(B8997,[0]!all_data,26)</f>
        <v>0</v>
      </c>
    </row>
    <row r="9013" spans="1:3" x14ac:dyDescent="0.3">
      <c r="A9013" t="s">
        <v>109</v>
      </c>
      <c r="C9013">
        <f>VLOOKUP(B8997,[0]!all_data,27)</f>
        <v>0</v>
      </c>
    </row>
    <row r="9014" spans="1:3" x14ac:dyDescent="0.3">
      <c r="A9014" t="s">
        <v>11</v>
      </c>
      <c r="C9014">
        <f>VLOOKUP(B8997,[0]!all_data,28)</f>
        <v>0</v>
      </c>
    </row>
    <row r="9015" spans="1:3" x14ac:dyDescent="0.3">
      <c r="A9015" t="s">
        <v>54</v>
      </c>
      <c r="C9015">
        <f>VLOOKUP(B8997,[0]!all_data,29)</f>
        <v>0</v>
      </c>
    </row>
    <row r="9016" spans="1:3" x14ac:dyDescent="0.3">
      <c r="A9016" t="s">
        <v>55</v>
      </c>
      <c r="C9016">
        <f>VLOOKUP(B8997,[0]!all_data,30)</f>
        <v>0</v>
      </c>
    </row>
    <row r="9017" spans="1:3" x14ac:dyDescent="0.3">
      <c r="A9017" t="s">
        <v>67</v>
      </c>
      <c r="C9017">
        <f>VLOOKUP(B8997,[0]!all_data,33)</f>
        <v>0</v>
      </c>
    </row>
    <row r="9018" spans="1:3" x14ac:dyDescent="0.3">
      <c r="A9018" t="s">
        <v>16</v>
      </c>
      <c r="C9018">
        <f>VLOOKUP(B8997,[0]!all_data,37)</f>
        <v>0</v>
      </c>
    </row>
    <row r="9019" spans="1:3" x14ac:dyDescent="0.3">
      <c r="A9019" t="s">
        <v>17</v>
      </c>
      <c r="C9019">
        <f>VLOOKUP(B8997,[0]!all_data,38)</f>
        <v>0</v>
      </c>
    </row>
    <row r="9020" spans="1:3" x14ac:dyDescent="0.3">
      <c r="A9020" t="s">
        <v>18</v>
      </c>
      <c r="C9020">
        <f>VLOOKUP(B8997,[0]!all_data,39)</f>
        <v>0</v>
      </c>
    </row>
    <row r="9021" spans="1:3" x14ac:dyDescent="0.3">
      <c r="A9021" t="s">
        <v>21</v>
      </c>
      <c r="B9021">
        <f>B8997+1</f>
        <v>376</v>
      </c>
      <c r="C9021" t="str">
        <f>CONCATENATE(VLOOKUP(B9021,[0]!all_data,2),"_",VLOOKUP(B9021,[0]!all_data,3),"_",VLOOKUP(B9021,[0]!all_data,4))</f>
        <v>0_0_0</v>
      </c>
    </row>
    <row r="9022" spans="1:3" x14ac:dyDescent="0.3">
      <c r="A9022" t="s">
        <v>22</v>
      </c>
    </row>
    <row r="9023" spans="1:3" x14ac:dyDescent="0.3">
      <c r="A9023" t="s">
        <v>0</v>
      </c>
      <c r="C9023">
        <f>VLOOKUP(B9021,[0]!all_data,13)</f>
        <v>7</v>
      </c>
    </row>
    <row r="9024" spans="1:3" x14ac:dyDescent="0.3">
      <c r="A9024" t="s">
        <v>57</v>
      </c>
      <c r="C9024">
        <f>VLOOKUP(B9021,[0]!all_data,14)</f>
        <v>10</v>
      </c>
    </row>
    <row r="9025" spans="1:3" x14ac:dyDescent="0.3">
      <c r="A9025" t="s">
        <v>2</v>
      </c>
      <c r="C9025">
        <f>VLOOKUP(B9021,[0]!all_data,15)</f>
        <v>0</v>
      </c>
    </row>
    <row r="9026" spans="1:3" x14ac:dyDescent="0.3">
      <c r="A9026" t="s">
        <v>3</v>
      </c>
      <c r="C9026">
        <f>VLOOKUP(B9021,[0]!all_data,16)</f>
        <v>0</v>
      </c>
    </row>
    <row r="9027" spans="1:3" x14ac:dyDescent="0.3">
      <c r="A9027" t="s">
        <v>4</v>
      </c>
      <c r="C9027">
        <f>VLOOKUP(B9021,[0]!all_data,17)</f>
        <v>0</v>
      </c>
    </row>
    <row r="9028" spans="1:3" x14ac:dyDescent="0.3">
      <c r="A9028" t="s">
        <v>5</v>
      </c>
      <c r="C9028">
        <f>VLOOKUP(B9021,[0]!all_data,18)</f>
        <v>0</v>
      </c>
    </row>
    <row r="9029" spans="1:3" x14ac:dyDescent="0.3">
      <c r="A9029" t="s">
        <v>7</v>
      </c>
      <c r="C9029">
        <f>VLOOKUP(B9021,[0]!all_data,20)</f>
        <v>0</v>
      </c>
    </row>
    <row r="9030" spans="1:3" x14ac:dyDescent="0.3">
      <c r="A9030" t="s">
        <v>73</v>
      </c>
      <c r="C9030">
        <f>VLOOKUP(B9021,[0]!all_data,21)</f>
        <v>0</v>
      </c>
    </row>
    <row r="9031" spans="1:3" x14ac:dyDescent="0.3">
      <c r="A9031" t="s">
        <v>77</v>
      </c>
      <c r="C9031">
        <f>VLOOKUP(B9021,[0]!all_data,41)</f>
        <v>0</v>
      </c>
    </row>
    <row r="9032" spans="1:3" x14ac:dyDescent="0.3">
      <c r="A9032" t="s">
        <v>24</v>
      </c>
      <c r="C9032">
        <f>VLOOKUP(B9021,[0]!all_data,23)</f>
        <v>0</v>
      </c>
    </row>
    <row r="9033" spans="1:3" x14ac:dyDescent="0.3">
      <c r="A9033" t="s">
        <v>25</v>
      </c>
      <c r="C9033">
        <f>VLOOKUP(B9021,[0]!all_data,24)</f>
        <v>0</v>
      </c>
    </row>
    <row r="9034" spans="1:3" x14ac:dyDescent="0.3">
      <c r="A9034" t="s">
        <v>23</v>
      </c>
      <c r="C9034">
        <f>VLOOKUP(B9021,[0]!all_data,25)</f>
        <v>0</v>
      </c>
    </row>
    <row r="9035" spans="1:3" x14ac:dyDescent="0.3">
      <c r="A9035" t="s">
        <v>125</v>
      </c>
      <c r="C9035">
        <f>VLOOKUP(B9021,[0]!all_data,19)</f>
        <v>0</v>
      </c>
    </row>
    <row r="9036" spans="1:3" x14ac:dyDescent="0.3">
      <c r="A9036" t="s">
        <v>108</v>
      </c>
      <c r="C9036">
        <f>VLOOKUP(B9021,[0]!all_data,26)</f>
        <v>0</v>
      </c>
    </row>
    <row r="9037" spans="1:3" x14ac:dyDescent="0.3">
      <c r="A9037" t="s">
        <v>109</v>
      </c>
      <c r="C9037">
        <f>VLOOKUP(B9021,[0]!all_data,27)</f>
        <v>0</v>
      </c>
    </row>
    <row r="9038" spans="1:3" x14ac:dyDescent="0.3">
      <c r="A9038" t="s">
        <v>11</v>
      </c>
      <c r="C9038">
        <f>VLOOKUP(B9021,[0]!all_data,28)</f>
        <v>0</v>
      </c>
    </row>
    <row r="9039" spans="1:3" x14ac:dyDescent="0.3">
      <c r="A9039" t="s">
        <v>54</v>
      </c>
      <c r="C9039">
        <f>VLOOKUP(B9021,[0]!all_data,29)</f>
        <v>0</v>
      </c>
    </row>
    <row r="9040" spans="1:3" x14ac:dyDescent="0.3">
      <c r="A9040" t="s">
        <v>55</v>
      </c>
      <c r="C9040">
        <f>VLOOKUP(B9021,[0]!all_data,30)</f>
        <v>0</v>
      </c>
    </row>
    <row r="9041" spans="1:3" x14ac:dyDescent="0.3">
      <c r="A9041" t="s">
        <v>67</v>
      </c>
      <c r="C9041">
        <f>VLOOKUP(B9021,[0]!all_data,33)</f>
        <v>0</v>
      </c>
    </row>
    <row r="9042" spans="1:3" x14ac:dyDescent="0.3">
      <c r="A9042" t="s">
        <v>16</v>
      </c>
      <c r="C9042">
        <f>VLOOKUP(B9021,[0]!all_data,37)</f>
        <v>0</v>
      </c>
    </row>
    <row r="9043" spans="1:3" x14ac:dyDescent="0.3">
      <c r="A9043" t="s">
        <v>17</v>
      </c>
      <c r="C9043">
        <f>VLOOKUP(B9021,[0]!all_data,38)</f>
        <v>0</v>
      </c>
    </row>
    <row r="9044" spans="1:3" x14ac:dyDescent="0.3">
      <c r="A9044" t="s">
        <v>18</v>
      </c>
      <c r="C9044">
        <f>VLOOKUP(B9021,[0]!all_data,39)</f>
        <v>0</v>
      </c>
    </row>
    <row r="9045" spans="1:3" x14ac:dyDescent="0.3">
      <c r="A9045" t="s">
        <v>21</v>
      </c>
      <c r="B9045">
        <f>B9021+1</f>
        <v>377</v>
      </c>
      <c r="C9045" t="str">
        <f>CONCATENATE(VLOOKUP(B9045,[0]!all_data,2),"_",VLOOKUP(B9045,[0]!all_data,3),"_",VLOOKUP(B9045,[0]!all_data,4))</f>
        <v>0_0_0</v>
      </c>
    </row>
    <row r="9046" spans="1:3" x14ac:dyDescent="0.3">
      <c r="A9046" t="s">
        <v>22</v>
      </c>
    </row>
    <row r="9047" spans="1:3" x14ac:dyDescent="0.3">
      <c r="A9047" t="s">
        <v>0</v>
      </c>
      <c r="C9047">
        <f>VLOOKUP(B9045,[0]!all_data,13)</f>
        <v>7</v>
      </c>
    </row>
    <row r="9048" spans="1:3" x14ac:dyDescent="0.3">
      <c r="A9048" t="s">
        <v>57</v>
      </c>
      <c r="C9048">
        <f>VLOOKUP(B9045,[0]!all_data,14)</f>
        <v>10</v>
      </c>
    </row>
    <row r="9049" spans="1:3" x14ac:dyDescent="0.3">
      <c r="A9049" t="s">
        <v>2</v>
      </c>
      <c r="C9049">
        <f>VLOOKUP(B9045,[0]!all_data,15)</f>
        <v>0</v>
      </c>
    </row>
    <row r="9050" spans="1:3" x14ac:dyDescent="0.3">
      <c r="A9050" t="s">
        <v>3</v>
      </c>
      <c r="C9050">
        <f>VLOOKUP(B9045,[0]!all_data,16)</f>
        <v>0</v>
      </c>
    </row>
    <row r="9051" spans="1:3" x14ac:dyDescent="0.3">
      <c r="A9051" t="s">
        <v>4</v>
      </c>
      <c r="C9051">
        <f>VLOOKUP(B9045,[0]!all_data,17)</f>
        <v>0</v>
      </c>
    </row>
    <row r="9052" spans="1:3" x14ac:dyDescent="0.3">
      <c r="A9052" t="s">
        <v>5</v>
      </c>
      <c r="C9052">
        <f>VLOOKUP(B9045,[0]!all_data,18)</f>
        <v>0</v>
      </c>
    </row>
    <row r="9053" spans="1:3" x14ac:dyDescent="0.3">
      <c r="A9053" t="s">
        <v>7</v>
      </c>
      <c r="C9053">
        <f>VLOOKUP(B9045,[0]!all_data,20)</f>
        <v>0</v>
      </c>
    </row>
    <row r="9054" spans="1:3" x14ac:dyDescent="0.3">
      <c r="A9054" t="s">
        <v>73</v>
      </c>
      <c r="C9054">
        <f>VLOOKUP(B9045,[0]!all_data,21)</f>
        <v>0</v>
      </c>
    </row>
    <row r="9055" spans="1:3" x14ac:dyDescent="0.3">
      <c r="A9055" t="s">
        <v>77</v>
      </c>
      <c r="C9055">
        <f>VLOOKUP(B9045,[0]!all_data,41)</f>
        <v>0</v>
      </c>
    </row>
    <row r="9056" spans="1:3" x14ac:dyDescent="0.3">
      <c r="A9056" t="s">
        <v>24</v>
      </c>
      <c r="C9056">
        <f>VLOOKUP(B9045,[0]!all_data,23)</f>
        <v>0</v>
      </c>
    </row>
    <row r="9057" spans="1:3" x14ac:dyDescent="0.3">
      <c r="A9057" t="s">
        <v>25</v>
      </c>
      <c r="C9057">
        <f>VLOOKUP(B9045,[0]!all_data,24)</f>
        <v>0</v>
      </c>
    </row>
    <row r="9058" spans="1:3" x14ac:dyDescent="0.3">
      <c r="A9058" t="s">
        <v>23</v>
      </c>
      <c r="C9058">
        <f>VLOOKUP(B9045,[0]!all_data,25)</f>
        <v>0</v>
      </c>
    </row>
    <row r="9059" spans="1:3" x14ac:dyDescent="0.3">
      <c r="A9059" t="s">
        <v>125</v>
      </c>
      <c r="C9059">
        <f>VLOOKUP(B9045,[0]!all_data,19)</f>
        <v>0</v>
      </c>
    </row>
    <row r="9060" spans="1:3" x14ac:dyDescent="0.3">
      <c r="A9060" t="s">
        <v>108</v>
      </c>
      <c r="C9060">
        <f>VLOOKUP(B9045,[0]!all_data,26)</f>
        <v>0</v>
      </c>
    </row>
    <row r="9061" spans="1:3" x14ac:dyDescent="0.3">
      <c r="A9061" t="s">
        <v>109</v>
      </c>
      <c r="C9061">
        <f>VLOOKUP(B9045,[0]!all_data,27)</f>
        <v>0</v>
      </c>
    </row>
    <row r="9062" spans="1:3" x14ac:dyDescent="0.3">
      <c r="A9062" t="s">
        <v>11</v>
      </c>
      <c r="C9062">
        <f>VLOOKUP(B9045,[0]!all_data,28)</f>
        <v>0</v>
      </c>
    </row>
    <row r="9063" spans="1:3" x14ac:dyDescent="0.3">
      <c r="A9063" t="s">
        <v>54</v>
      </c>
      <c r="C9063">
        <f>VLOOKUP(B9045,[0]!all_data,29)</f>
        <v>0</v>
      </c>
    </row>
    <row r="9064" spans="1:3" x14ac:dyDescent="0.3">
      <c r="A9064" t="s">
        <v>55</v>
      </c>
      <c r="C9064">
        <f>VLOOKUP(B9045,[0]!all_data,30)</f>
        <v>0</v>
      </c>
    </row>
    <row r="9065" spans="1:3" x14ac:dyDescent="0.3">
      <c r="A9065" t="s">
        <v>67</v>
      </c>
      <c r="C9065">
        <f>VLOOKUP(B9045,[0]!all_data,33)</f>
        <v>0</v>
      </c>
    </row>
    <row r="9066" spans="1:3" x14ac:dyDescent="0.3">
      <c r="A9066" t="s">
        <v>16</v>
      </c>
      <c r="C9066">
        <f>VLOOKUP(B9045,[0]!all_data,37)</f>
        <v>0</v>
      </c>
    </row>
    <row r="9067" spans="1:3" x14ac:dyDescent="0.3">
      <c r="A9067" t="s">
        <v>17</v>
      </c>
      <c r="C9067">
        <f>VLOOKUP(B9045,[0]!all_data,38)</f>
        <v>0</v>
      </c>
    </row>
    <row r="9068" spans="1:3" x14ac:dyDescent="0.3">
      <c r="A9068" t="s">
        <v>18</v>
      </c>
      <c r="C9068">
        <f>VLOOKUP(B9045,[0]!all_data,39)</f>
        <v>0</v>
      </c>
    </row>
    <row r="9069" spans="1:3" x14ac:dyDescent="0.3">
      <c r="A9069" t="s">
        <v>21</v>
      </c>
      <c r="B9069">
        <f>B9045+1</f>
        <v>378</v>
      </c>
      <c r="C9069" t="str">
        <f>CONCATENATE(VLOOKUP(B9069,[0]!all_data,2),"_",VLOOKUP(B9069,[0]!all_data,3),"_",VLOOKUP(B9069,[0]!all_data,4))</f>
        <v>0_0_0</v>
      </c>
    </row>
    <row r="9070" spans="1:3" x14ac:dyDescent="0.3">
      <c r="A9070" t="s">
        <v>22</v>
      </c>
    </row>
    <row r="9071" spans="1:3" x14ac:dyDescent="0.3">
      <c r="A9071" t="s">
        <v>0</v>
      </c>
      <c r="C9071">
        <f>VLOOKUP(B9069,[0]!all_data,13)</f>
        <v>7</v>
      </c>
    </row>
    <row r="9072" spans="1:3" x14ac:dyDescent="0.3">
      <c r="A9072" t="s">
        <v>57</v>
      </c>
      <c r="C9072">
        <f>VLOOKUP(B9069,[0]!all_data,14)</f>
        <v>10</v>
      </c>
    </row>
    <row r="9073" spans="1:3" x14ac:dyDescent="0.3">
      <c r="A9073" t="s">
        <v>2</v>
      </c>
      <c r="C9073">
        <f>VLOOKUP(B9069,[0]!all_data,15)</f>
        <v>0</v>
      </c>
    </row>
    <row r="9074" spans="1:3" x14ac:dyDescent="0.3">
      <c r="A9074" t="s">
        <v>3</v>
      </c>
      <c r="C9074">
        <f>VLOOKUP(B9069,[0]!all_data,16)</f>
        <v>0</v>
      </c>
    </row>
    <row r="9075" spans="1:3" x14ac:dyDescent="0.3">
      <c r="A9075" t="s">
        <v>4</v>
      </c>
      <c r="C9075">
        <f>VLOOKUP(B9069,[0]!all_data,17)</f>
        <v>0</v>
      </c>
    </row>
    <row r="9076" spans="1:3" x14ac:dyDescent="0.3">
      <c r="A9076" t="s">
        <v>5</v>
      </c>
      <c r="C9076">
        <f>VLOOKUP(B9069,[0]!all_data,18)</f>
        <v>0</v>
      </c>
    </row>
    <row r="9077" spans="1:3" x14ac:dyDescent="0.3">
      <c r="A9077" t="s">
        <v>7</v>
      </c>
      <c r="C9077">
        <f>VLOOKUP(B9069,[0]!all_data,20)</f>
        <v>0</v>
      </c>
    </row>
    <row r="9078" spans="1:3" x14ac:dyDescent="0.3">
      <c r="A9078" t="s">
        <v>73</v>
      </c>
      <c r="C9078">
        <f>VLOOKUP(B9069,[0]!all_data,21)</f>
        <v>0</v>
      </c>
    </row>
    <row r="9079" spans="1:3" x14ac:dyDescent="0.3">
      <c r="A9079" t="s">
        <v>77</v>
      </c>
      <c r="C9079">
        <f>VLOOKUP(B9069,[0]!all_data,41)</f>
        <v>0</v>
      </c>
    </row>
    <row r="9080" spans="1:3" x14ac:dyDescent="0.3">
      <c r="A9080" t="s">
        <v>24</v>
      </c>
      <c r="C9080">
        <f>VLOOKUP(B9069,[0]!all_data,23)</f>
        <v>0</v>
      </c>
    </row>
    <row r="9081" spans="1:3" x14ac:dyDescent="0.3">
      <c r="A9081" t="s">
        <v>25</v>
      </c>
      <c r="C9081">
        <f>VLOOKUP(B9069,[0]!all_data,24)</f>
        <v>0</v>
      </c>
    </row>
    <row r="9082" spans="1:3" x14ac:dyDescent="0.3">
      <c r="A9082" t="s">
        <v>23</v>
      </c>
      <c r="C9082">
        <f>VLOOKUP(B9069,[0]!all_data,25)</f>
        <v>0</v>
      </c>
    </row>
    <row r="9083" spans="1:3" x14ac:dyDescent="0.3">
      <c r="A9083" t="s">
        <v>125</v>
      </c>
      <c r="C9083">
        <f>VLOOKUP(B9069,[0]!all_data,19)</f>
        <v>0</v>
      </c>
    </row>
    <row r="9084" spans="1:3" x14ac:dyDescent="0.3">
      <c r="A9084" t="s">
        <v>108</v>
      </c>
      <c r="C9084">
        <f>VLOOKUP(B9069,[0]!all_data,26)</f>
        <v>0</v>
      </c>
    </row>
    <row r="9085" spans="1:3" x14ac:dyDescent="0.3">
      <c r="A9085" t="s">
        <v>109</v>
      </c>
      <c r="C9085">
        <f>VLOOKUP(B9069,[0]!all_data,27)</f>
        <v>0</v>
      </c>
    </row>
    <row r="9086" spans="1:3" x14ac:dyDescent="0.3">
      <c r="A9086" t="s">
        <v>11</v>
      </c>
      <c r="C9086">
        <f>VLOOKUP(B9069,[0]!all_data,28)</f>
        <v>0</v>
      </c>
    </row>
    <row r="9087" spans="1:3" x14ac:dyDescent="0.3">
      <c r="A9087" t="s">
        <v>54</v>
      </c>
      <c r="C9087">
        <f>VLOOKUP(B9069,[0]!all_data,29)</f>
        <v>0</v>
      </c>
    </row>
    <row r="9088" spans="1:3" x14ac:dyDescent="0.3">
      <c r="A9088" t="s">
        <v>55</v>
      </c>
      <c r="C9088">
        <f>VLOOKUP(B9069,[0]!all_data,30)</f>
        <v>0</v>
      </c>
    </row>
    <row r="9089" spans="1:3" x14ac:dyDescent="0.3">
      <c r="A9089" t="s">
        <v>67</v>
      </c>
      <c r="C9089">
        <f>VLOOKUP(B9069,[0]!all_data,33)</f>
        <v>0</v>
      </c>
    </row>
    <row r="9090" spans="1:3" x14ac:dyDescent="0.3">
      <c r="A9090" t="s">
        <v>16</v>
      </c>
      <c r="C9090">
        <f>VLOOKUP(B9069,[0]!all_data,37)</f>
        <v>0</v>
      </c>
    </row>
    <row r="9091" spans="1:3" x14ac:dyDescent="0.3">
      <c r="A9091" t="s">
        <v>17</v>
      </c>
      <c r="C9091">
        <f>VLOOKUP(B9069,[0]!all_data,38)</f>
        <v>0</v>
      </c>
    </row>
    <row r="9092" spans="1:3" x14ac:dyDescent="0.3">
      <c r="A9092" t="s">
        <v>18</v>
      </c>
      <c r="C9092">
        <f>VLOOKUP(B9069,[0]!all_data,39)</f>
        <v>0</v>
      </c>
    </row>
    <row r="9093" spans="1:3" x14ac:dyDescent="0.3">
      <c r="A9093" t="s">
        <v>21</v>
      </c>
      <c r="B9093">
        <f>B9069+1</f>
        <v>379</v>
      </c>
      <c r="C9093" t="str">
        <f>CONCATENATE(VLOOKUP(B9093,[0]!all_data,2),"_",VLOOKUP(B9093,[0]!all_data,3),"_",VLOOKUP(B9093,[0]!all_data,4))</f>
        <v>0_0_0</v>
      </c>
    </row>
    <row r="9094" spans="1:3" x14ac:dyDescent="0.3">
      <c r="A9094" t="s">
        <v>22</v>
      </c>
    </row>
    <row r="9095" spans="1:3" x14ac:dyDescent="0.3">
      <c r="A9095" t="s">
        <v>0</v>
      </c>
      <c r="C9095">
        <f>VLOOKUP(B9093,[0]!all_data,13)</f>
        <v>7</v>
      </c>
    </row>
    <row r="9096" spans="1:3" x14ac:dyDescent="0.3">
      <c r="A9096" t="s">
        <v>57</v>
      </c>
      <c r="C9096">
        <f>VLOOKUP(B9093,[0]!all_data,14)</f>
        <v>10</v>
      </c>
    </row>
    <row r="9097" spans="1:3" x14ac:dyDescent="0.3">
      <c r="A9097" t="s">
        <v>2</v>
      </c>
      <c r="C9097">
        <f>VLOOKUP(B9093,[0]!all_data,15)</f>
        <v>0</v>
      </c>
    </row>
    <row r="9098" spans="1:3" x14ac:dyDescent="0.3">
      <c r="A9098" t="s">
        <v>3</v>
      </c>
      <c r="C9098">
        <f>VLOOKUP(B9093,[0]!all_data,16)</f>
        <v>0</v>
      </c>
    </row>
    <row r="9099" spans="1:3" x14ac:dyDescent="0.3">
      <c r="A9099" t="s">
        <v>4</v>
      </c>
      <c r="C9099">
        <f>VLOOKUP(B9093,[0]!all_data,17)</f>
        <v>0</v>
      </c>
    </row>
    <row r="9100" spans="1:3" x14ac:dyDescent="0.3">
      <c r="A9100" t="s">
        <v>5</v>
      </c>
      <c r="C9100">
        <f>VLOOKUP(B9093,[0]!all_data,18)</f>
        <v>0</v>
      </c>
    </row>
    <row r="9101" spans="1:3" x14ac:dyDescent="0.3">
      <c r="A9101" t="s">
        <v>7</v>
      </c>
      <c r="C9101">
        <f>VLOOKUP(B9093,[0]!all_data,20)</f>
        <v>0</v>
      </c>
    </row>
    <row r="9102" spans="1:3" x14ac:dyDescent="0.3">
      <c r="A9102" t="s">
        <v>73</v>
      </c>
      <c r="C9102">
        <f>VLOOKUP(B9093,[0]!all_data,21)</f>
        <v>0</v>
      </c>
    </row>
    <row r="9103" spans="1:3" x14ac:dyDescent="0.3">
      <c r="A9103" t="s">
        <v>77</v>
      </c>
      <c r="C9103">
        <f>VLOOKUP(B9093,[0]!all_data,41)</f>
        <v>0</v>
      </c>
    </row>
    <row r="9104" spans="1:3" x14ac:dyDescent="0.3">
      <c r="A9104" t="s">
        <v>24</v>
      </c>
      <c r="C9104">
        <f>VLOOKUP(B9093,[0]!all_data,23)</f>
        <v>0</v>
      </c>
    </row>
    <row r="9105" spans="1:3" x14ac:dyDescent="0.3">
      <c r="A9105" t="s">
        <v>25</v>
      </c>
      <c r="C9105">
        <f>VLOOKUP(B9093,[0]!all_data,24)</f>
        <v>0</v>
      </c>
    </row>
    <row r="9106" spans="1:3" x14ac:dyDescent="0.3">
      <c r="A9106" t="s">
        <v>23</v>
      </c>
      <c r="C9106">
        <f>VLOOKUP(B9093,[0]!all_data,25)</f>
        <v>0</v>
      </c>
    </row>
    <row r="9107" spans="1:3" x14ac:dyDescent="0.3">
      <c r="A9107" t="s">
        <v>125</v>
      </c>
      <c r="C9107">
        <f>VLOOKUP(B9093,[0]!all_data,19)</f>
        <v>0</v>
      </c>
    </row>
    <row r="9108" spans="1:3" x14ac:dyDescent="0.3">
      <c r="A9108" t="s">
        <v>108</v>
      </c>
      <c r="C9108">
        <f>VLOOKUP(B9093,[0]!all_data,26)</f>
        <v>0</v>
      </c>
    </row>
    <row r="9109" spans="1:3" x14ac:dyDescent="0.3">
      <c r="A9109" t="s">
        <v>109</v>
      </c>
      <c r="C9109">
        <f>VLOOKUP(B9093,[0]!all_data,27)</f>
        <v>0</v>
      </c>
    </row>
    <row r="9110" spans="1:3" x14ac:dyDescent="0.3">
      <c r="A9110" t="s">
        <v>11</v>
      </c>
      <c r="C9110">
        <f>VLOOKUP(B9093,[0]!all_data,28)</f>
        <v>0</v>
      </c>
    </row>
    <row r="9111" spans="1:3" x14ac:dyDescent="0.3">
      <c r="A9111" t="s">
        <v>54</v>
      </c>
      <c r="C9111">
        <f>VLOOKUP(B9093,[0]!all_data,29)</f>
        <v>0</v>
      </c>
    </row>
    <row r="9112" spans="1:3" x14ac:dyDescent="0.3">
      <c r="A9112" t="s">
        <v>55</v>
      </c>
      <c r="C9112">
        <f>VLOOKUP(B9093,[0]!all_data,30)</f>
        <v>0</v>
      </c>
    </row>
    <row r="9113" spans="1:3" x14ac:dyDescent="0.3">
      <c r="A9113" t="s">
        <v>67</v>
      </c>
      <c r="C9113">
        <f>VLOOKUP(B9093,[0]!all_data,33)</f>
        <v>0</v>
      </c>
    </row>
    <row r="9114" spans="1:3" x14ac:dyDescent="0.3">
      <c r="A9114" t="s">
        <v>16</v>
      </c>
      <c r="C9114">
        <f>VLOOKUP(B9093,[0]!all_data,37)</f>
        <v>0</v>
      </c>
    </row>
    <row r="9115" spans="1:3" x14ac:dyDescent="0.3">
      <c r="A9115" t="s">
        <v>17</v>
      </c>
      <c r="C9115">
        <f>VLOOKUP(B9093,[0]!all_data,38)</f>
        <v>0</v>
      </c>
    </row>
    <row r="9116" spans="1:3" x14ac:dyDescent="0.3">
      <c r="A9116" t="s">
        <v>18</v>
      </c>
      <c r="C9116">
        <f>VLOOKUP(B9093,[0]!all_data,39)</f>
        <v>0</v>
      </c>
    </row>
    <row r="9117" spans="1:3" x14ac:dyDescent="0.3">
      <c r="A9117" t="s">
        <v>21</v>
      </c>
      <c r="B9117">
        <f>B9093+1</f>
        <v>380</v>
      </c>
      <c r="C9117" t="str">
        <f>CONCATENATE(VLOOKUP(B9117,[0]!all_data,2),"_",VLOOKUP(B9117,[0]!all_data,3),"_",VLOOKUP(B9117,[0]!all_data,4))</f>
        <v>0_0_0</v>
      </c>
    </row>
    <row r="9118" spans="1:3" x14ac:dyDescent="0.3">
      <c r="A9118" t="s">
        <v>22</v>
      </c>
    </row>
    <row r="9119" spans="1:3" x14ac:dyDescent="0.3">
      <c r="A9119" t="s">
        <v>0</v>
      </c>
      <c r="C9119">
        <f>VLOOKUP(B9117,[0]!all_data,13)</f>
        <v>7</v>
      </c>
    </row>
    <row r="9120" spans="1:3" x14ac:dyDescent="0.3">
      <c r="A9120" t="s">
        <v>57</v>
      </c>
      <c r="C9120">
        <f>VLOOKUP(B9117,[0]!all_data,14)</f>
        <v>10</v>
      </c>
    </row>
    <row r="9121" spans="1:3" x14ac:dyDescent="0.3">
      <c r="A9121" t="s">
        <v>2</v>
      </c>
      <c r="C9121">
        <f>VLOOKUP(B9117,[0]!all_data,15)</f>
        <v>0</v>
      </c>
    </row>
    <row r="9122" spans="1:3" x14ac:dyDescent="0.3">
      <c r="A9122" t="s">
        <v>3</v>
      </c>
      <c r="C9122">
        <f>VLOOKUP(B9117,[0]!all_data,16)</f>
        <v>0</v>
      </c>
    </row>
    <row r="9123" spans="1:3" x14ac:dyDescent="0.3">
      <c r="A9123" t="s">
        <v>4</v>
      </c>
      <c r="C9123">
        <f>VLOOKUP(B9117,[0]!all_data,17)</f>
        <v>0</v>
      </c>
    </row>
    <row r="9124" spans="1:3" x14ac:dyDescent="0.3">
      <c r="A9124" t="s">
        <v>5</v>
      </c>
      <c r="C9124">
        <f>VLOOKUP(B9117,[0]!all_data,18)</f>
        <v>0</v>
      </c>
    </row>
    <row r="9125" spans="1:3" x14ac:dyDescent="0.3">
      <c r="A9125" t="s">
        <v>7</v>
      </c>
      <c r="C9125">
        <f>VLOOKUP(B9117,[0]!all_data,20)</f>
        <v>0</v>
      </c>
    </row>
    <row r="9126" spans="1:3" x14ac:dyDescent="0.3">
      <c r="A9126" t="s">
        <v>73</v>
      </c>
      <c r="C9126">
        <f>VLOOKUP(B9117,[0]!all_data,21)</f>
        <v>0</v>
      </c>
    </row>
    <row r="9127" spans="1:3" x14ac:dyDescent="0.3">
      <c r="A9127" t="s">
        <v>77</v>
      </c>
      <c r="C9127">
        <f>VLOOKUP(B9117,[0]!all_data,41)</f>
        <v>0</v>
      </c>
    </row>
    <row r="9128" spans="1:3" x14ac:dyDescent="0.3">
      <c r="A9128" t="s">
        <v>24</v>
      </c>
      <c r="C9128">
        <f>VLOOKUP(B9117,[0]!all_data,23)</f>
        <v>0</v>
      </c>
    </row>
    <row r="9129" spans="1:3" x14ac:dyDescent="0.3">
      <c r="A9129" t="s">
        <v>25</v>
      </c>
      <c r="C9129">
        <f>VLOOKUP(B9117,[0]!all_data,24)</f>
        <v>0</v>
      </c>
    </row>
    <row r="9130" spans="1:3" x14ac:dyDescent="0.3">
      <c r="A9130" t="s">
        <v>23</v>
      </c>
      <c r="C9130">
        <f>VLOOKUP(B9117,[0]!all_data,25)</f>
        <v>0</v>
      </c>
    </row>
    <row r="9131" spans="1:3" x14ac:dyDescent="0.3">
      <c r="A9131" t="s">
        <v>125</v>
      </c>
      <c r="C9131">
        <f>VLOOKUP(B9117,[0]!all_data,19)</f>
        <v>0</v>
      </c>
    </row>
    <row r="9132" spans="1:3" x14ac:dyDescent="0.3">
      <c r="A9132" t="s">
        <v>108</v>
      </c>
      <c r="C9132">
        <f>VLOOKUP(B9117,[0]!all_data,26)</f>
        <v>0</v>
      </c>
    </row>
    <row r="9133" spans="1:3" x14ac:dyDescent="0.3">
      <c r="A9133" t="s">
        <v>109</v>
      </c>
      <c r="C9133">
        <f>VLOOKUP(B9117,[0]!all_data,27)</f>
        <v>0</v>
      </c>
    </row>
    <row r="9134" spa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row>
    <row r="9137" spans="1:3" x14ac:dyDescent="0.3">
      <c r="A9137" t="s">
        <v>67</v>
      </c>
      <c r="C9137">
        <f>VLOOKUP(B9117,[0]!all_data,33)</f>
        <v>0</v>
      </c>
    </row>
    <row r="9138" spans="1:3" x14ac:dyDescent="0.3">
      <c r="A9138" t="s">
        <v>16</v>
      </c>
      <c r="C9138">
        <f>VLOOKUP(B9117,[0]!all_data,37)</f>
        <v>0</v>
      </c>
    </row>
    <row r="9139" spans="1:3" x14ac:dyDescent="0.3">
      <c r="A9139" t="s">
        <v>17</v>
      </c>
      <c r="C9139">
        <f>VLOOKUP(B9117,[0]!all_data,38)</f>
        <v>0</v>
      </c>
    </row>
    <row r="9140" spans="1:3" x14ac:dyDescent="0.3">
      <c r="A9140" t="s">
        <v>18</v>
      </c>
      <c r="C9140">
        <f>VLOOKUP(B9117,[0]!all_data,39)</f>
        <v>0</v>
      </c>
    </row>
    <row r="9141" spans="1:3" x14ac:dyDescent="0.3">
      <c r="A9141" t="s">
        <v>21</v>
      </c>
      <c r="B9141">
        <f>B9117+1</f>
        <v>381</v>
      </c>
      <c r="C9141" t="str">
        <f>CONCATENATE(VLOOKUP(B9141,[0]!all_data,2),"_",VLOOKUP(B9141,[0]!all_data,3),"_",VLOOKUP(B9141,[0]!all_data,4))</f>
        <v>0_0_0</v>
      </c>
    </row>
    <row r="9142" spans="1:3" x14ac:dyDescent="0.3">
      <c r="A9142" t="s">
        <v>22</v>
      </c>
    </row>
    <row r="9143" spans="1:3" x14ac:dyDescent="0.3">
      <c r="A9143" t="s">
        <v>0</v>
      </c>
      <c r="C9143">
        <f>VLOOKUP(B9141,[0]!all_data,13)</f>
        <v>7</v>
      </c>
    </row>
    <row r="9144" spans="1:3" x14ac:dyDescent="0.3">
      <c r="A9144" t="s">
        <v>57</v>
      </c>
      <c r="C9144">
        <f>VLOOKUP(B9141,[0]!all_data,14)</f>
        <v>10</v>
      </c>
    </row>
    <row r="9145" spans="1:3" x14ac:dyDescent="0.3">
      <c r="A9145" t="s">
        <v>2</v>
      </c>
      <c r="C9145">
        <f>VLOOKUP(B9141,[0]!all_data,15)</f>
        <v>0</v>
      </c>
    </row>
    <row r="9146" spans="1:3" x14ac:dyDescent="0.3">
      <c r="A9146" t="s">
        <v>3</v>
      </c>
      <c r="C9146">
        <f>VLOOKUP(B9141,[0]!all_data,16)</f>
        <v>0</v>
      </c>
    </row>
    <row r="9147" spans="1:3" x14ac:dyDescent="0.3">
      <c r="A9147" t="s">
        <v>4</v>
      </c>
      <c r="C9147">
        <f>VLOOKUP(B9141,[0]!all_data,17)</f>
        <v>0</v>
      </c>
    </row>
    <row r="9148" spans="1:3" x14ac:dyDescent="0.3">
      <c r="A9148" t="s">
        <v>5</v>
      </c>
      <c r="C9148">
        <f>VLOOKUP(B9141,[0]!all_data,18)</f>
        <v>0</v>
      </c>
    </row>
    <row r="9149" spans="1:3" x14ac:dyDescent="0.3">
      <c r="A9149" t="s">
        <v>7</v>
      </c>
      <c r="C9149">
        <f>VLOOKUP(B9141,[0]!all_data,20)</f>
        <v>0</v>
      </c>
    </row>
    <row r="9150" spans="1:3" x14ac:dyDescent="0.3">
      <c r="A9150" t="s">
        <v>73</v>
      </c>
      <c r="C9150">
        <f>VLOOKUP(B9141,[0]!all_data,21)</f>
        <v>0</v>
      </c>
    </row>
    <row r="9151" spans="1:3" x14ac:dyDescent="0.3">
      <c r="A9151" t="s">
        <v>77</v>
      </c>
      <c r="C9151">
        <f>VLOOKUP(B9141,[0]!all_data,41)</f>
        <v>0</v>
      </c>
    </row>
    <row r="9152" spans="1:3" x14ac:dyDescent="0.3">
      <c r="A9152" t="s">
        <v>24</v>
      </c>
      <c r="C9152">
        <f>VLOOKUP(B9141,[0]!all_data,23)</f>
        <v>0</v>
      </c>
    </row>
    <row r="9153" spans="1:3" x14ac:dyDescent="0.3">
      <c r="A9153" t="s">
        <v>25</v>
      </c>
      <c r="C9153">
        <f>VLOOKUP(B9141,[0]!all_data,24)</f>
        <v>0</v>
      </c>
    </row>
    <row r="9154" spans="1:3" x14ac:dyDescent="0.3">
      <c r="A9154" t="s">
        <v>23</v>
      </c>
      <c r="C9154">
        <f>VLOOKUP(B9141,[0]!all_data,25)</f>
        <v>0</v>
      </c>
    </row>
    <row r="9155" spans="1:3" x14ac:dyDescent="0.3">
      <c r="A9155" t="s">
        <v>125</v>
      </c>
      <c r="C9155">
        <f>VLOOKUP(B9141,[0]!all_data,19)</f>
        <v>0</v>
      </c>
    </row>
    <row r="9156" spans="1:3" x14ac:dyDescent="0.3">
      <c r="A9156" t="s">
        <v>108</v>
      </c>
      <c r="C9156">
        <f>VLOOKUP(B9141,[0]!all_data,26)</f>
        <v>0</v>
      </c>
    </row>
    <row r="9157" spans="1:3" x14ac:dyDescent="0.3">
      <c r="A9157" t="s">
        <v>109</v>
      </c>
      <c r="C9157">
        <f>VLOOKUP(B9141,[0]!all_data,27)</f>
        <v>0</v>
      </c>
    </row>
    <row r="9158" spans="1:3" x14ac:dyDescent="0.3">
      <c r="A9158" t="s">
        <v>11</v>
      </c>
      <c r="C9158">
        <f>VLOOKUP(B9141,[0]!all_data,28)</f>
        <v>0</v>
      </c>
    </row>
    <row r="9159" spans="1:3" x14ac:dyDescent="0.3">
      <c r="A9159" t="s">
        <v>54</v>
      </c>
      <c r="C9159">
        <f>VLOOKUP(B9141,[0]!all_data,29)</f>
        <v>0</v>
      </c>
    </row>
    <row r="9160" spans="1:3" x14ac:dyDescent="0.3">
      <c r="A9160" t="s">
        <v>55</v>
      </c>
      <c r="C9160">
        <f>VLOOKUP(B9141,[0]!all_data,30)</f>
        <v>0</v>
      </c>
    </row>
    <row r="9161" spans="1:3" x14ac:dyDescent="0.3">
      <c r="A9161" t="s">
        <v>67</v>
      </c>
      <c r="C9161">
        <f>VLOOKUP(B9141,[0]!all_data,33)</f>
        <v>0</v>
      </c>
    </row>
    <row r="9162" spans="1:3" x14ac:dyDescent="0.3">
      <c r="A9162" t="s">
        <v>16</v>
      </c>
      <c r="C9162">
        <f>VLOOKUP(B9141,[0]!all_data,37)</f>
        <v>0</v>
      </c>
    </row>
    <row r="9163" spans="1:3" x14ac:dyDescent="0.3">
      <c r="A9163" t="s">
        <v>17</v>
      </c>
      <c r="C9163">
        <f>VLOOKUP(B9141,[0]!all_data,38)</f>
        <v>0</v>
      </c>
    </row>
    <row r="9164" spans="1:3" x14ac:dyDescent="0.3">
      <c r="A9164" t="s">
        <v>18</v>
      </c>
      <c r="C9164">
        <f>VLOOKUP(B9141,[0]!all_data,39)</f>
        <v>0</v>
      </c>
    </row>
    <row r="9165" spans="1:3" x14ac:dyDescent="0.3">
      <c r="A9165" t="s">
        <v>21</v>
      </c>
      <c r="B9165">
        <f>B9141+1</f>
        <v>382</v>
      </c>
      <c r="C9165" t="str">
        <f>CONCATENATE(VLOOKUP(B9165,[0]!all_data,2),"_",VLOOKUP(B9165,[0]!all_data,3),"_",VLOOKUP(B9165,[0]!all_data,4))</f>
        <v>0_0_0</v>
      </c>
    </row>
    <row r="9166" spans="1:3" x14ac:dyDescent="0.3">
      <c r="A9166" t="s">
        <v>22</v>
      </c>
    </row>
    <row r="9167" spans="1:3" x14ac:dyDescent="0.3">
      <c r="A9167" t="s">
        <v>0</v>
      </c>
      <c r="C9167">
        <f>VLOOKUP(B9165,[0]!all_data,13)</f>
        <v>7</v>
      </c>
    </row>
    <row r="9168" spans="1:3" x14ac:dyDescent="0.3">
      <c r="A9168" t="s">
        <v>57</v>
      </c>
      <c r="C9168">
        <f>VLOOKUP(B9165,[0]!all_data,14)</f>
        <v>10</v>
      </c>
    </row>
    <row r="9169" spans="1:3" x14ac:dyDescent="0.3">
      <c r="A9169" t="s">
        <v>2</v>
      </c>
      <c r="C9169">
        <f>VLOOKUP(B9165,[0]!all_data,15)</f>
        <v>0</v>
      </c>
    </row>
    <row r="9170" spans="1:3" x14ac:dyDescent="0.3">
      <c r="A9170" t="s">
        <v>3</v>
      </c>
      <c r="C9170">
        <f>VLOOKUP(B9165,[0]!all_data,16)</f>
        <v>0</v>
      </c>
    </row>
    <row r="9171" spans="1:3" x14ac:dyDescent="0.3">
      <c r="A9171" t="s">
        <v>4</v>
      </c>
      <c r="C9171">
        <f>VLOOKUP(B9165,[0]!all_data,17)</f>
        <v>0</v>
      </c>
    </row>
    <row r="9172" spans="1:3" x14ac:dyDescent="0.3">
      <c r="A9172" t="s">
        <v>5</v>
      </c>
      <c r="C9172">
        <f>VLOOKUP(B9165,[0]!all_data,18)</f>
        <v>0</v>
      </c>
    </row>
    <row r="9173" spans="1:3" x14ac:dyDescent="0.3">
      <c r="A9173" t="s">
        <v>7</v>
      </c>
      <c r="C9173">
        <f>VLOOKUP(B9165,[0]!all_data,20)</f>
        <v>0</v>
      </c>
    </row>
    <row r="9174" spans="1:3" x14ac:dyDescent="0.3">
      <c r="A9174" t="s">
        <v>73</v>
      </c>
      <c r="C9174">
        <f>VLOOKUP(B9165,[0]!all_data,21)</f>
        <v>0</v>
      </c>
    </row>
    <row r="9175" spans="1:3" x14ac:dyDescent="0.3">
      <c r="A9175" t="s">
        <v>77</v>
      </c>
      <c r="C9175">
        <f>VLOOKUP(B9165,[0]!all_data,41)</f>
        <v>0</v>
      </c>
    </row>
    <row r="9176" spans="1:3" x14ac:dyDescent="0.3">
      <c r="A9176" t="s">
        <v>24</v>
      </c>
      <c r="C9176">
        <f>VLOOKUP(B9165,[0]!all_data,23)</f>
        <v>0</v>
      </c>
    </row>
    <row r="9177" spans="1:3" x14ac:dyDescent="0.3">
      <c r="A9177" t="s">
        <v>25</v>
      </c>
      <c r="C9177">
        <f>VLOOKUP(B9165,[0]!all_data,24)</f>
        <v>0</v>
      </c>
    </row>
    <row r="9178" spans="1:3" x14ac:dyDescent="0.3">
      <c r="A9178" t="s">
        <v>23</v>
      </c>
      <c r="C9178">
        <f>VLOOKUP(B9165,[0]!all_data,25)</f>
        <v>0</v>
      </c>
    </row>
    <row r="9179" spans="1:3" x14ac:dyDescent="0.3">
      <c r="A9179" t="s">
        <v>125</v>
      </c>
      <c r="C9179">
        <f>VLOOKUP(B9165,[0]!all_data,19)</f>
        <v>0</v>
      </c>
    </row>
    <row r="9180" spans="1:3" x14ac:dyDescent="0.3">
      <c r="A9180" t="s">
        <v>108</v>
      </c>
      <c r="C9180">
        <f>VLOOKUP(B9165,[0]!all_data,26)</f>
        <v>0</v>
      </c>
    </row>
    <row r="9181" spans="1:3" x14ac:dyDescent="0.3">
      <c r="A9181" t="s">
        <v>109</v>
      </c>
      <c r="C9181">
        <f>VLOOKUP(B9165,[0]!all_data,27)</f>
        <v>0</v>
      </c>
    </row>
    <row r="9182" spans="1:3" x14ac:dyDescent="0.3">
      <c r="A9182" t="s">
        <v>11</v>
      </c>
      <c r="C9182">
        <f>VLOOKUP(B9165,[0]!all_data,28)</f>
        <v>0</v>
      </c>
    </row>
    <row r="9183" spans="1:3" x14ac:dyDescent="0.3">
      <c r="A9183" t="s">
        <v>54</v>
      </c>
      <c r="C9183">
        <f>VLOOKUP(B9165,[0]!all_data,29)</f>
        <v>0</v>
      </c>
    </row>
    <row r="9184" spans="1:3" x14ac:dyDescent="0.3">
      <c r="A9184" t="s">
        <v>55</v>
      </c>
      <c r="C9184">
        <f>VLOOKUP(B9165,[0]!all_data,30)</f>
        <v>0</v>
      </c>
    </row>
    <row r="9185" spans="1:3" x14ac:dyDescent="0.3">
      <c r="A9185" t="s">
        <v>67</v>
      </c>
      <c r="C9185">
        <f>VLOOKUP(B9165,[0]!all_data,33)</f>
        <v>0</v>
      </c>
    </row>
    <row r="9186" spans="1:3" x14ac:dyDescent="0.3">
      <c r="A9186" t="s">
        <v>16</v>
      </c>
      <c r="C9186">
        <f>VLOOKUP(B9165,[0]!all_data,37)</f>
        <v>0</v>
      </c>
    </row>
    <row r="9187" spans="1:3" x14ac:dyDescent="0.3">
      <c r="A9187" t="s">
        <v>17</v>
      </c>
      <c r="C9187">
        <f>VLOOKUP(B9165,[0]!all_data,38)</f>
        <v>0</v>
      </c>
    </row>
    <row r="9188" spans="1:3" x14ac:dyDescent="0.3">
      <c r="A9188" t="s">
        <v>18</v>
      </c>
      <c r="C9188">
        <f>VLOOKUP(B9165,[0]!all_data,39)</f>
        <v>0</v>
      </c>
    </row>
    <row r="9189" spans="1:3" x14ac:dyDescent="0.3">
      <c r="A9189" t="s">
        <v>21</v>
      </c>
      <c r="B9189">
        <f>B9165+1</f>
        <v>383</v>
      </c>
      <c r="C9189" t="str">
        <f>CONCATENATE(VLOOKUP(B9189,[0]!all_data,2),"_",VLOOKUP(B9189,[0]!all_data,3),"_",VLOOKUP(B9189,[0]!all_data,4))</f>
        <v>0_0_0</v>
      </c>
    </row>
    <row r="9190" spans="1:3" x14ac:dyDescent="0.3">
      <c r="A9190" t="s">
        <v>22</v>
      </c>
    </row>
    <row r="9191" spans="1:3" x14ac:dyDescent="0.3">
      <c r="A9191" t="s">
        <v>0</v>
      </c>
      <c r="C9191">
        <f>VLOOKUP(B9189,[0]!all_data,13)</f>
        <v>7</v>
      </c>
    </row>
    <row r="9192" spans="1:3" x14ac:dyDescent="0.3">
      <c r="A9192" t="s">
        <v>57</v>
      </c>
      <c r="C9192">
        <f>VLOOKUP(B9189,[0]!all_data,14)</f>
        <v>10</v>
      </c>
    </row>
    <row r="9193" spans="1:3" x14ac:dyDescent="0.3">
      <c r="A9193" t="s">
        <v>2</v>
      </c>
      <c r="C9193">
        <f>VLOOKUP(B9189,[0]!all_data,15)</f>
        <v>0</v>
      </c>
    </row>
    <row r="9194" spans="1:3" x14ac:dyDescent="0.3">
      <c r="A9194" t="s">
        <v>3</v>
      </c>
      <c r="C9194">
        <f>VLOOKUP(B9189,[0]!all_data,16)</f>
        <v>0</v>
      </c>
    </row>
    <row r="9195" spans="1:3" x14ac:dyDescent="0.3">
      <c r="A9195" t="s">
        <v>4</v>
      </c>
      <c r="C9195">
        <f>VLOOKUP(B9189,[0]!all_data,17)</f>
        <v>0</v>
      </c>
    </row>
    <row r="9196" spans="1:3" x14ac:dyDescent="0.3">
      <c r="A9196" t="s">
        <v>5</v>
      </c>
      <c r="C9196">
        <f>VLOOKUP(B9189,[0]!all_data,18)</f>
        <v>0</v>
      </c>
    </row>
    <row r="9197" spans="1:3" x14ac:dyDescent="0.3">
      <c r="A9197" t="s">
        <v>7</v>
      </c>
      <c r="C9197">
        <f>VLOOKUP(B9189,[0]!all_data,20)</f>
        <v>0</v>
      </c>
    </row>
    <row r="9198" spans="1:3" x14ac:dyDescent="0.3">
      <c r="A9198" t="s">
        <v>73</v>
      </c>
      <c r="C9198">
        <f>VLOOKUP(B9189,[0]!all_data,21)</f>
        <v>0</v>
      </c>
    </row>
    <row r="9199" spans="1:3" x14ac:dyDescent="0.3">
      <c r="A9199" t="s">
        <v>77</v>
      </c>
      <c r="C9199">
        <f>VLOOKUP(B9189,[0]!all_data,41)</f>
        <v>0</v>
      </c>
    </row>
    <row r="9200" spans="1:3" x14ac:dyDescent="0.3">
      <c r="A9200" t="s">
        <v>24</v>
      </c>
      <c r="C9200">
        <f>VLOOKUP(B9189,[0]!all_data,23)</f>
        <v>0</v>
      </c>
    </row>
    <row r="9201" spans="1:3" x14ac:dyDescent="0.3">
      <c r="A9201" t="s">
        <v>25</v>
      </c>
      <c r="C9201">
        <f>VLOOKUP(B9189,[0]!all_data,24)</f>
        <v>0</v>
      </c>
    </row>
    <row r="9202" spans="1:3" x14ac:dyDescent="0.3">
      <c r="A9202" t="s">
        <v>23</v>
      </c>
      <c r="C9202">
        <f>VLOOKUP(B9189,[0]!all_data,25)</f>
        <v>0</v>
      </c>
    </row>
    <row r="9203" spans="1:3" x14ac:dyDescent="0.3">
      <c r="A9203" t="s">
        <v>125</v>
      </c>
      <c r="C9203">
        <f>VLOOKUP(B9189,[0]!all_data,19)</f>
        <v>0</v>
      </c>
    </row>
    <row r="9204" spans="1:3" x14ac:dyDescent="0.3">
      <c r="A9204" t="s">
        <v>108</v>
      </c>
      <c r="C9204">
        <f>VLOOKUP(B9189,[0]!all_data,26)</f>
        <v>0</v>
      </c>
    </row>
    <row r="9205" spans="1:3" x14ac:dyDescent="0.3">
      <c r="A9205" t="s">
        <v>109</v>
      </c>
      <c r="C9205">
        <f>VLOOKUP(B9189,[0]!all_data,27)</f>
        <v>0</v>
      </c>
    </row>
    <row r="9206" spans="1:3" x14ac:dyDescent="0.3">
      <c r="A9206" t="s">
        <v>11</v>
      </c>
      <c r="C9206">
        <f>VLOOKUP(B9189,[0]!all_data,28)</f>
        <v>0</v>
      </c>
    </row>
    <row r="9207" spans="1:3" x14ac:dyDescent="0.3">
      <c r="A9207" t="s">
        <v>54</v>
      </c>
      <c r="C9207">
        <f>VLOOKUP(B9189,[0]!all_data,29)</f>
        <v>0</v>
      </c>
    </row>
    <row r="9208" spans="1:3" x14ac:dyDescent="0.3">
      <c r="A9208" t="s">
        <v>55</v>
      </c>
      <c r="C9208">
        <f>VLOOKUP(B9189,[0]!all_data,30)</f>
        <v>0</v>
      </c>
    </row>
    <row r="9209" spans="1:3" x14ac:dyDescent="0.3">
      <c r="A9209" t="s">
        <v>67</v>
      </c>
      <c r="C9209">
        <f>VLOOKUP(B9189,[0]!all_data,33)</f>
        <v>0</v>
      </c>
    </row>
    <row r="9210" spans="1:3" x14ac:dyDescent="0.3">
      <c r="A9210" t="s">
        <v>16</v>
      </c>
      <c r="C9210">
        <f>VLOOKUP(B9189,[0]!all_data,37)</f>
        <v>0</v>
      </c>
    </row>
    <row r="9211" spans="1:3" x14ac:dyDescent="0.3">
      <c r="A9211" t="s">
        <v>17</v>
      </c>
      <c r="C9211">
        <f>VLOOKUP(B9189,[0]!all_data,38)</f>
        <v>0</v>
      </c>
    </row>
    <row r="9212" spans="1:3" x14ac:dyDescent="0.3">
      <c r="A9212" t="s">
        <v>18</v>
      </c>
      <c r="C9212">
        <f>VLOOKUP(B9189,[0]!all_data,39)</f>
        <v>0</v>
      </c>
    </row>
    <row r="9213" spans="1:3" x14ac:dyDescent="0.3">
      <c r="A9213" t="s">
        <v>21</v>
      </c>
      <c r="B9213">
        <f>B9189+1</f>
        <v>384</v>
      </c>
      <c r="C9213" t="str">
        <f>CONCATENATE(VLOOKUP(B9213,[0]!all_data,2),"_",VLOOKUP(B9213,[0]!all_data,3),"_",VLOOKUP(B9213,[0]!all_data,4))</f>
        <v>0_0_0</v>
      </c>
    </row>
    <row r="9214" spans="1:3" x14ac:dyDescent="0.3">
      <c r="A9214" t="s">
        <v>22</v>
      </c>
    </row>
    <row r="9215" spans="1:3" x14ac:dyDescent="0.3">
      <c r="A9215" t="s">
        <v>0</v>
      </c>
      <c r="C9215">
        <f>VLOOKUP(B9213,[0]!all_data,13)</f>
        <v>7</v>
      </c>
    </row>
    <row r="9216" spans="1:3" x14ac:dyDescent="0.3">
      <c r="A9216" t="s">
        <v>57</v>
      </c>
      <c r="C9216">
        <f>VLOOKUP(B9213,[0]!all_data,14)</f>
        <v>10</v>
      </c>
    </row>
    <row r="9217" spans="1:3" x14ac:dyDescent="0.3">
      <c r="A9217" t="s">
        <v>2</v>
      </c>
      <c r="C9217">
        <f>VLOOKUP(B9213,[0]!all_data,15)</f>
        <v>0</v>
      </c>
    </row>
    <row r="9218" spans="1:3" x14ac:dyDescent="0.3">
      <c r="A9218" t="s">
        <v>3</v>
      </c>
      <c r="C9218">
        <f>VLOOKUP(B9213,[0]!all_data,16)</f>
        <v>0</v>
      </c>
    </row>
    <row r="9219" spans="1:3" x14ac:dyDescent="0.3">
      <c r="A9219" t="s">
        <v>4</v>
      </c>
      <c r="C9219">
        <f>VLOOKUP(B9213,[0]!all_data,17)</f>
        <v>0</v>
      </c>
    </row>
    <row r="9220" spans="1:3" x14ac:dyDescent="0.3">
      <c r="A9220" t="s">
        <v>5</v>
      </c>
      <c r="C9220">
        <f>VLOOKUP(B9213,[0]!all_data,18)</f>
        <v>0</v>
      </c>
    </row>
    <row r="9221" spans="1:3" x14ac:dyDescent="0.3">
      <c r="A9221" t="s">
        <v>7</v>
      </c>
      <c r="C9221">
        <f>VLOOKUP(B9213,[0]!all_data,20)</f>
        <v>0</v>
      </c>
    </row>
    <row r="9222" spans="1:3" x14ac:dyDescent="0.3">
      <c r="A9222" t="s">
        <v>73</v>
      </c>
      <c r="C9222">
        <f>VLOOKUP(B9213,[0]!all_data,21)</f>
        <v>0</v>
      </c>
    </row>
    <row r="9223" spans="1:3" x14ac:dyDescent="0.3">
      <c r="A9223" t="s">
        <v>77</v>
      </c>
      <c r="C9223">
        <f>VLOOKUP(B9213,[0]!all_data,41)</f>
        <v>0</v>
      </c>
    </row>
    <row r="9224" spans="1:3" x14ac:dyDescent="0.3">
      <c r="A9224" t="s">
        <v>24</v>
      </c>
      <c r="C9224">
        <f>VLOOKUP(B9213,[0]!all_data,23)</f>
        <v>0</v>
      </c>
    </row>
    <row r="9225" spans="1:3" x14ac:dyDescent="0.3">
      <c r="A9225" t="s">
        <v>25</v>
      </c>
      <c r="C9225">
        <f>VLOOKUP(B9213,[0]!all_data,24)</f>
        <v>0</v>
      </c>
    </row>
    <row r="9226" spans="1:3" x14ac:dyDescent="0.3">
      <c r="A9226" t="s">
        <v>23</v>
      </c>
      <c r="C9226">
        <f>VLOOKUP(B9213,[0]!all_data,25)</f>
        <v>0</v>
      </c>
    </row>
    <row r="9227" spans="1:3" x14ac:dyDescent="0.3">
      <c r="A9227" t="s">
        <v>125</v>
      </c>
      <c r="C9227">
        <f>VLOOKUP(B9213,[0]!all_data,19)</f>
        <v>0</v>
      </c>
    </row>
    <row r="9228" spans="1:3" x14ac:dyDescent="0.3">
      <c r="A9228" t="s">
        <v>108</v>
      </c>
      <c r="C9228">
        <f>VLOOKUP(B9213,[0]!all_data,26)</f>
        <v>0</v>
      </c>
    </row>
    <row r="9229" spans="1:3" x14ac:dyDescent="0.3">
      <c r="A9229" t="s">
        <v>109</v>
      </c>
      <c r="C9229">
        <f>VLOOKUP(B9213,[0]!all_data,27)</f>
        <v>0</v>
      </c>
    </row>
    <row r="9230" spans="1:3" x14ac:dyDescent="0.3">
      <c r="A9230" t="s">
        <v>11</v>
      </c>
      <c r="C9230">
        <f>VLOOKUP(B9213,[0]!all_data,28)</f>
        <v>0</v>
      </c>
    </row>
    <row r="9231" spans="1:3" x14ac:dyDescent="0.3">
      <c r="A9231" t="s">
        <v>54</v>
      </c>
      <c r="C9231">
        <f>VLOOKUP(B9213,[0]!all_data,29)</f>
        <v>0</v>
      </c>
    </row>
    <row r="9232" spans="1:3" x14ac:dyDescent="0.3">
      <c r="A9232" t="s">
        <v>55</v>
      </c>
      <c r="C9232">
        <f>VLOOKUP(B9213,[0]!all_data,30)</f>
        <v>0</v>
      </c>
    </row>
    <row r="9233" spans="1:3" x14ac:dyDescent="0.3">
      <c r="A9233" t="s">
        <v>67</v>
      </c>
      <c r="C9233">
        <f>VLOOKUP(B9213,[0]!all_data,33)</f>
        <v>0</v>
      </c>
    </row>
    <row r="9234" spans="1:3" x14ac:dyDescent="0.3">
      <c r="A9234" t="s">
        <v>16</v>
      </c>
      <c r="C9234">
        <f>VLOOKUP(B9213,[0]!all_data,37)</f>
        <v>0</v>
      </c>
    </row>
    <row r="9235" spans="1:3" x14ac:dyDescent="0.3">
      <c r="A9235" t="s">
        <v>17</v>
      </c>
      <c r="C9235">
        <f>VLOOKUP(B9213,[0]!all_data,38)</f>
        <v>0</v>
      </c>
    </row>
    <row r="9236" spans="1:3" x14ac:dyDescent="0.3">
      <c r="A9236" t="s">
        <v>18</v>
      </c>
      <c r="C9236">
        <f>VLOOKUP(B9213,[0]!all_data,39)</f>
        <v>0</v>
      </c>
    </row>
    <row r="9237" spans="1:3" x14ac:dyDescent="0.3">
      <c r="A9237" t="s">
        <v>21</v>
      </c>
      <c r="B9237">
        <f>B9213+1</f>
        <v>385</v>
      </c>
      <c r="C9237" t="str">
        <f>CONCATENATE(VLOOKUP(B9237,[0]!all_data,2),"_",VLOOKUP(B9237,[0]!all_data,3),"_",VLOOKUP(B9237,[0]!all_data,4))</f>
        <v>0_0_0</v>
      </c>
    </row>
    <row r="9238" spans="1:3" x14ac:dyDescent="0.3">
      <c r="A9238" t="s">
        <v>22</v>
      </c>
    </row>
    <row r="9239" spans="1:3" x14ac:dyDescent="0.3">
      <c r="A9239" t="s">
        <v>0</v>
      </c>
      <c r="C9239">
        <f>VLOOKUP(B9237,[0]!all_data,13)</f>
        <v>7</v>
      </c>
    </row>
    <row r="9240" spans="1:3" x14ac:dyDescent="0.3">
      <c r="A9240" t="s">
        <v>57</v>
      </c>
      <c r="C9240">
        <f>VLOOKUP(B9237,[0]!all_data,14)</f>
        <v>10</v>
      </c>
    </row>
    <row r="9241" spans="1:3" x14ac:dyDescent="0.3">
      <c r="A9241" t="s">
        <v>2</v>
      </c>
      <c r="C9241">
        <f>VLOOKUP(B9237,[0]!all_data,15)</f>
        <v>0</v>
      </c>
    </row>
    <row r="9242" spans="1:3" x14ac:dyDescent="0.3">
      <c r="A9242" t="s">
        <v>3</v>
      </c>
      <c r="C9242">
        <f>VLOOKUP(B9237,[0]!all_data,16)</f>
        <v>0</v>
      </c>
    </row>
    <row r="9243" spans="1:3" x14ac:dyDescent="0.3">
      <c r="A9243" t="s">
        <v>4</v>
      </c>
      <c r="C9243">
        <f>VLOOKUP(B9237,[0]!all_data,17)</f>
        <v>0</v>
      </c>
    </row>
    <row r="9244" spans="1:3" x14ac:dyDescent="0.3">
      <c r="A9244" t="s">
        <v>5</v>
      </c>
      <c r="C9244">
        <f>VLOOKUP(B9237,[0]!all_data,18)</f>
        <v>0</v>
      </c>
    </row>
    <row r="9245" spans="1:3" x14ac:dyDescent="0.3">
      <c r="A9245" t="s">
        <v>7</v>
      </c>
      <c r="C9245">
        <f>VLOOKUP(B9237,[0]!all_data,20)</f>
        <v>0</v>
      </c>
    </row>
    <row r="9246" spans="1:3" x14ac:dyDescent="0.3">
      <c r="A9246" t="s">
        <v>73</v>
      </c>
      <c r="C9246">
        <f>VLOOKUP(B9237,[0]!all_data,21)</f>
        <v>0</v>
      </c>
    </row>
    <row r="9247" spans="1:3" x14ac:dyDescent="0.3">
      <c r="A9247" t="s">
        <v>77</v>
      </c>
      <c r="C9247">
        <f>VLOOKUP(B9237,[0]!all_data,41)</f>
        <v>0</v>
      </c>
    </row>
    <row r="9248" spans="1:3" x14ac:dyDescent="0.3">
      <c r="A9248" t="s">
        <v>24</v>
      </c>
      <c r="C9248">
        <f>VLOOKUP(B9237,[0]!all_data,23)</f>
        <v>0</v>
      </c>
    </row>
    <row r="9249" spans="1:3" x14ac:dyDescent="0.3">
      <c r="A9249" t="s">
        <v>25</v>
      </c>
      <c r="C9249">
        <f>VLOOKUP(B9237,[0]!all_data,24)</f>
        <v>0</v>
      </c>
    </row>
    <row r="9250" spans="1:3" x14ac:dyDescent="0.3">
      <c r="A9250" t="s">
        <v>23</v>
      </c>
      <c r="C9250">
        <f>VLOOKUP(B9237,[0]!all_data,25)</f>
        <v>0</v>
      </c>
    </row>
    <row r="9251" spans="1:3" x14ac:dyDescent="0.3">
      <c r="A9251" t="s">
        <v>125</v>
      </c>
      <c r="C9251">
        <f>VLOOKUP(B9237,[0]!all_data,19)</f>
        <v>0</v>
      </c>
    </row>
    <row r="9252" spans="1:3" x14ac:dyDescent="0.3">
      <c r="A9252" t="s">
        <v>108</v>
      </c>
      <c r="C9252">
        <f>VLOOKUP(B9237,[0]!all_data,26)</f>
        <v>0</v>
      </c>
    </row>
    <row r="9253" spans="1:3" x14ac:dyDescent="0.3">
      <c r="A9253" t="s">
        <v>109</v>
      </c>
      <c r="C9253">
        <f>VLOOKUP(B9237,[0]!all_data,27)</f>
        <v>0</v>
      </c>
    </row>
    <row r="9254" spans="1:3" x14ac:dyDescent="0.3">
      <c r="A9254" t="s">
        <v>11</v>
      </c>
      <c r="C9254">
        <f>VLOOKUP(B9237,[0]!all_data,28)</f>
        <v>0</v>
      </c>
    </row>
    <row r="9255" spans="1:3" x14ac:dyDescent="0.3">
      <c r="A9255" t="s">
        <v>54</v>
      </c>
      <c r="C9255">
        <f>VLOOKUP(B9237,[0]!all_data,29)</f>
        <v>0</v>
      </c>
    </row>
    <row r="9256" spans="1:3" x14ac:dyDescent="0.3">
      <c r="A9256" t="s">
        <v>55</v>
      </c>
      <c r="C9256">
        <f>VLOOKUP(B9237,[0]!all_data,30)</f>
        <v>0</v>
      </c>
    </row>
    <row r="9257" spans="1:3" x14ac:dyDescent="0.3">
      <c r="A9257" t="s">
        <v>67</v>
      </c>
      <c r="C9257">
        <f>VLOOKUP(B9237,[0]!all_data,33)</f>
        <v>0</v>
      </c>
    </row>
    <row r="9258" spans="1:3" x14ac:dyDescent="0.3">
      <c r="A9258" t="s">
        <v>16</v>
      </c>
      <c r="C9258">
        <f>VLOOKUP(B9237,[0]!all_data,37)</f>
        <v>0</v>
      </c>
    </row>
    <row r="9259" spans="1:3" x14ac:dyDescent="0.3">
      <c r="A9259" t="s">
        <v>17</v>
      </c>
      <c r="C9259">
        <f>VLOOKUP(B9237,[0]!all_data,38)</f>
        <v>0</v>
      </c>
    </row>
    <row r="9260" spans="1:3" x14ac:dyDescent="0.3">
      <c r="A9260" t="s">
        <v>18</v>
      </c>
      <c r="C9260">
        <f>VLOOKUP(B9237,[0]!all_data,39)</f>
        <v>0</v>
      </c>
    </row>
    <row r="9261" spans="1:3" x14ac:dyDescent="0.3">
      <c r="A9261" t="s">
        <v>21</v>
      </c>
      <c r="B9261">
        <f>B9237+1</f>
        <v>386</v>
      </c>
      <c r="C9261" t="str">
        <f>CONCATENATE(VLOOKUP(B9261,[0]!all_data,2),"_",VLOOKUP(B9261,[0]!all_data,3),"_",VLOOKUP(B9261,[0]!all_data,4))</f>
        <v>0_0_0</v>
      </c>
    </row>
    <row r="9262" spans="1:3" x14ac:dyDescent="0.3">
      <c r="A9262" t="s">
        <v>22</v>
      </c>
    </row>
    <row r="9263" spans="1:3" x14ac:dyDescent="0.3">
      <c r="A9263" t="s">
        <v>0</v>
      </c>
      <c r="C9263">
        <f>VLOOKUP(B9261,[0]!all_data,13)</f>
        <v>7</v>
      </c>
    </row>
    <row r="9264" spans="1:3" x14ac:dyDescent="0.3">
      <c r="A9264" t="s">
        <v>57</v>
      </c>
      <c r="C9264">
        <f>VLOOKUP(B9261,[0]!all_data,14)</f>
        <v>10</v>
      </c>
    </row>
    <row r="9265" spans="1:3" x14ac:dyDescent="0.3">
      <c r="A9265" t="s">
        <v>2</v>
      </c>
      <c r="C9265">
        <f>VLOOKUP(B9261,[0]!all_data,15)</f>
        <v>0</v>
      </c>
    </row>
    <row r="9266" spans="1:3" x14ac:dyDescent="0.3">
      <c r="A9266" t="s">
        <v>3</v>
      </c>
      <c r="C9266">
        <f>VLOOKUP(B9261,[0]!all_data,16)</f>
        <v>0</v>
      </c>
    </row>
    <row r="9267" spans="1:3" x14ac:dyDescent="0.3">
      <c r="A9267" t="s">
        <v>4</v>
      </c>
      <c r="C9267">
        <f>VLOOKUP(B9261,[0]!all_data,17)</f>
        <v>0</v>
      </c>
    </row>
    <row r="9268" spans="1:3" x14ac:dyDescent="0.3">
      <c r="A9268" t="s">
        <v>5</v>
      </c>
      <c r="C9268">
        <f>VLOOKUP(B9261,[0]!all_data,18)</f>
        <v>0</v>
      </c>
    </row>
    <row r="9269" spans="1:3" x14ac:dyDescent="0.3">
      <c r="A9269" t="s">
        <v>7</v>
      </c>
      <c r="C9269">
        <f>VLOOKUP(B9261,[0]!all_data,20)</f>
        <v>0</v>
      </c>
    </row>
    <row r="9270" spans="1:3" x14ac:dyDescent="0.3">
      <c r="A9270" t="s">
        <v>73</v>
      </c>
      <c r="C9270">
        <f>VLOOKUP(B9261,[0]!all_data,21)</f>
        <v>0</v>
      </c>
    </row>
    <row r="9271" spans="1:3" x14ac:dyDescent="0.3">
      <c r="A9271" t="s">
        <v>77</v>
      </c>
      <c r="C9271">
        <f>VLOOKUP(B9261,[0]!all_data,41)</f>
        <v>0</v>
      </c>
    </row>
    <row r="9272" spans="1:3" x14ac:dyDescent="0.3">
      <c r="A9272" t="s">
        <v>24</v>
      </c>
      <c r="C9272">
        <f>VLOOKUP(B9261,[0]!all_data,23)</f>
        <v>0</v>
      </c>
    </row>
    <row r="9273" spans="1:3" x14ac:dyDescent="0.3">
      <c r="A9273" t="s">
        <v>25</v>
      </c>
      <c r="C9273">
        <f>VLOOKUP(B9261,[0]!all_data,24)</f>
        <v>0</v>
      </c>
    </row>
    <row r="9274" spans="1:3" x14ac:dyDescent="0.3">
      <c r="A9274" t="s">
        <v>23</v>
      </c>
      <c r="C9274">
        <f>VLOOKUP(B9261,[0]!all_data,25)</f>
        <v>0</v>
      </c>
    </row>
    <row r="9275" spans="1:3" x14ac:dyDescent="0.3">
      <c r="A9275" t="s">
        <v>125</v>
      </c>
      <c r="C9275">
        <f>VLOOKUP(B9261,[0]!all_data,19)</f>
        <v>0</v>
      </c>
    </row>
    <row r="9276" spans="1:3" x14ac:dyDescent="0.3">
      <c r="A9276" t="s">
        <v>108</v>
      </c>
      <c r="C9276">
        <f>VLOOKUP(B9261,[0]!all_data,26)</f>
        <v>0</v>
      </c>
    </row>
    <row r="9277" spans="1:3" x14ac:dyDescent="0.3">
      <c r="A9277" t="s">
        <v>109</v>
      </c>
      <c r="C9277">
        <f>VLOOKUP(B9261,[0]!all_data,27)</f>
        <v>0</v>
      </c>
    </row>
    <row r="9278" spans="1:3" x14ac:dyDescent="0.3">
      <c r="A9278" t="s">
        <v>11</v>
      </c>
      <c r="C9278">
        <f>VLOOKUP(B9261,[0]!all_data,28)</f>
        <v>0</v>
      </c>
    </row>
    <row r="9279" spans="1:3" x14ac:dyDescent="0.3">
      <c r="A9279" t="s">
        <v>54</v>
      </c>
      <c r="C9279">
        <f>VLOOKUP(B9261,[0]!all_data,29)</f>
        <v>0</v>
      </c>
    </row>
    <row r="9280" spans="1:3" x14ac:dyDescent="0.3">
      <c r="A9280" t="s">
        <v>55</v>
      </c>
      <c r="C9280">
        <f>VLOOKUP(B9261,[0]!all_data,30)</f>
        <v>0</v>
      </c>
    </row>
    <row r="9281" spans="1:3" x14ac:dyDescent="0.3">
      <c r="A9281" t="s">
        <v>67</v>
      </c>
      <c r="C9281">
        <f>VLOOKUP(B9261,[0]!all_data,33)</f>
        <v>0</v>
      </c>
    </row>
    <row r="9282" spans="1:3" x14ac:dyDescent="0.3">
      <c r="A9282" t="s">
        <v>16</v>
      </c>
      <c r="C9282">
        <f>VLOOKUP(B9261,[0]!all_data,37)</f>
        <v>0</v>
      </c>
    </row>
    <row r="9283" spans="1:3" x14ac:dyDescent="0.3">
      <c r="A9283" t="s">
        <v>17</v>
      </c>
      <c r="C9283">
        <f>VLOOKUP(B9261,[0]!all_data,38)</f>
        <v>0</v>
      </c>
    </row>
    <row r="9284" spans="1:3" x14ac:dyDescent="0.3">
      <c r="A9284" t="s">
        <v>18</v>
      </c>
      <c r="C9284">
        <f>VLOOKUP(B9261,[0]!all_data,39)</f>
        <v>0</v>
      </c>
    </row>
    <row r="9285" spans="1:3" x14ac:dyDescent="0.3">
      <c r="A9285" t="s">
        <v>21</v>
      </c>
      <c r="B9285">
        <f>B9261+1</f>
        <v>387</v>
      </c>
      <c r="C9285" t="str">
        <f>CONCATENATE(VLOOKUP(B9285,[0]!all_data,2),"_",VLOOKUP(B9285,[0]!all_data,3),"_",VLOOKUP(B9285,[0]!all_data,4))</f>
        <v>0_0_0</v>
      </c>
    </row>
    <row r="9286" spans="1:3" x14ac:dyDescent="0.3">
      <c r="A9286" t="s">
        <v>22</v>
      </c>
    </row>
    <row r="9287" spans="1:3" x14ac:dyDescent="0.3">
      <c r="A9287" t="s">
        <v>0</v>
      </c>
      <c r="C9287">
        <f>VLOOKUP(B9285,[0]!all_data,13)</f>
        <v>7</v>
      </c>
    </row>
    <row r="9288" spans="1:3" x14ac:dyDescent="0.3">
      <c r="A9288" t="s">
        <v>57</v>
      </c>
      <c r="C9288">
        <f>VLOOKUP(B9285,[0]!all_data,14)</f>
        <v>10</v>
      </c>
    </row>
    <row r="9289" spans="1:3" x14ac:dyDescent="0.3">
      <c r="A9289" t="s">
        <v>2</v>
      </c>
      <c r="C9289">
        <f>VLOOKUP(B9285,[0]!all_data,15)</f>
        <v>0</v>
      </c>
    </row>
    <row r="9290" spans="1:3" x14ac:dyDescent="0.3">
      <c r="A9290" t="s">
        <v>3</v>
      </c>
      <c r="C9290">
        <f>VLOOKUP(B9285,[0]!all_data,16)</f>
        <v>0</v>
      </c>
    </row>
    <row r="9291" spans="1:3" x14ac:dyDescent="0.3">
      <c r="A9291" t="s">
        <v>4</v>
      </c>
      <c r="C9291">
        <f>VLOOKUP(B9285,[0]!all_data,17)</f>
        <v>0</v>
      </c>
    </row>
    <row r="9292" spans="1:3" x14ac:dyDescent="0.3">
      <c r="A9292" t="s">
        <v>5</v>
      </c>
      <c r="C9292">
        <f>VLOOKUP(B9285,[0]!all_data,18)</f>
        <v>0</v>
      </c>
    </row>
    <row r="9293" spans="1:3" x14ac:dyDescent="0.3">
      <c r="A9293" t="s">
        <v>7</v>
      </c>
      <c r="C9293">
        <f>VLOOKUP(B9285,[0]!all_data,20)</f>
        <v>0</v>
      </c>
    </row>
    <row r="9294" spans="1:3" x14ac:dyDescent="0.3">
      <c r="A9294" t="s">
        <v>73</v>
      </c>
      <c r="C9294">
        <f>VLOOKUP(B9285,[0]!all_data,21)</f>
        <v>0</v>
      </c>
    </row>
    <row r="9295" spans="1:3" x14ac:dyDescent="0.3">
      <c r="A9295" t="s">
        <v>77</v>
      </c>
      <c r="C9295">
        <f>VLOOKUP(B9285,[0]!all_data,41)</f>
        <v>0</v>
      </c>
    </row>
    <row r="9296" spans="1:3" x14ac:dyDescent="0.3">
      <c r="A9296" t="s">
        <v>24</v>
      </c>
      <c r="C9296">
        <f>VLOOKUP(B9285,[0]!all_data,23)</f>
        <v>0</v>
      </c>
    </row>
    <row r="9297" spans="1:3" x14ac:dyDescent="0.3">
      <c r="A9297" t="s">
        <v>25</v>
      </c>
      <c r="C9297">
        <f>VLOOKUP(B9285,[0]!all_data,24)</f>
        <v>0</v>
      </c>
    </row>
    <row r="9298" spans="1:3" x14ac:dyDescent="0.3">
      <c r="A9298" t="s">
        <v>23</v>
      </c>
      <c r="C9298">
        <f>VLOOKUP(B9285,[0]!all_data,25)</f>
        <v>0</v>
      </c>
    </row>
    <row r="9299" spans="1:3" x14ac:dyDescent="0.3">
      <c r="A9299" t="s">
        <v>125</v>
      </c>
      <c r="C9299">
        <f>VLOOKUP(B9285,[0]!all_data,19)</f>
        <v>0</v>
      </c>
    </row>
    <row r="9300" spans="1:3" x14ac:dyDescent="0.3">
      <c r="A9300" t="s">
        <v>108</v>
      </c>
      <c r="C9300">
        <f>VLOOKUP(B9285,[0]!all_data,26)</f>
        <v>0</v>
      </c>
    </row>
    <row r="9301" spans="1:3" x14ac:dyDescent="0.3">
      <c r="A9301" t="s">
        <v>109</v>
      </c>
      <c r="C9301">
        <f>VLOOKUP(B9285,[0]!all_data,27)</f>
        <v>0</v>
      </c>
    </row>
    <row r="9302" spans="1:3" x14ac:dyDescent="0.3">
      <c r="A9302" t="s">
        <v>11</v>
      </c>
      <c r="C9302">
        <f>VLOOKUP(B9285,[0]!all_data,28)</f>
        <v>0</v>
      </c>
    </row>
    <row r="9303" spans="1:3" x14ac:dyDescent="0.3">
      <c r="A9303" t="s">
        <v>54</v>
      </c>
      <c r="C9303">
        <f>VLOOKUP(B9285,[0]!all_data,29)</f>
        <v>0</v>
      </c>
    </row>
    <row r="9304" spans="1:3" x14ac:dyDescent="0.3">
      <c r="A9304" t="s">
        <v>55</v>
      </c>
      <c r="C9304">
        <f>VLOOKUP(B9285,[0]!all_data,30)</f>
        <v>0</v>
      </c>
    </row>
    <row r="9305" spans="1:3" x14ac:dyDescent="0.3">
      <c r="A9305" t="s">
        <v>67</v>
      </c>
      <c r="C9305">
        <f>VLOOKUP(B9285,[0]!all_data,33)</f>
        <v>0</v>
      </c>
    </row>
    <row r="9306" spans="1:3" x14ac:dyDescent="0.3">
      <c r="A9306" t="s">
        <v>16</v>
      </c>
      <c r="C9306">
        <f>VLOOKUP(B9285,[0]!all_data,37)</f>
        <v>0</v>
      </c>
    </row>
    <row r="9307" spans="1:3" x14ac:dyDescent="0.3">
      <c r="A9307" t="s">
        <v>17</v>
      </c>
      <c r="C9307">
        <f>VLOOKUP(B9285,[0]!all_data,38)</f>
        <v>0</v>
      </c>
    </row>
    <row r="9308" spans="1:3" x14ac:dyDescent="0.3">
      <c r="A9308" t="s">
        <v>18</v>
      </c>
      <c r="C9308">
        <f>VLOOKUP(B9285,[0]!all_data,39)</f>
        <v>0</v>
      </c>
    </row>
    <row r="9309" spans="1:3" x14ac:dyDescent="0.3">
      <c r="A9309" t="s">
        <v>21</v>
      </c>
      <c r="B9309">
        <f>B9285+1</f>
        <v>388</v>
      </c>
      <c r="C9309" t="str">
        <f>CONCATENATE(VLOOKUP(B9309,[0]!all_data,2),"_",VLOOKUP(B9309,[0]!all_data,3),"_",VLOOKUP(B9309,[0]!all_data,4))</f>
        <v>0_0_0</v>
      </c>
    </row>
    <row r="9310" spans="1:3" x14ac:dyDescent="0.3">
      <c r="A9310" t="s">
        <v>22</v>
      </c>
    </row>
    <row r="9311" spans="1:3" x14ac:dyDescent="0.3">
      <c r="A9311" t="s">
        <v>0</v>
      </c>
      <c r="C9311">
        <f>VLOOKUP(B9309,[0]!all_data,13)</f>
        <v>7</v>
      </c>
    </row>
    <row r="9312" spans="1:3" x14ac:dyDescent="0.3">
      <c r="A9312" t="s">
        <v>57</v>
      </c>
      <c r="C9312">
        <f>VLOOKUP(B9309,[0]!all_data,14)</f>
        <v>10</v>
      </c>
    </row>
    <row r="9313" spans="1:3" x14ac:dyDescent="0.3">
      <c r="A9313" t="s">
        <v>2</v>
      </c>
      <c r="C9313">
        <f>VLOOKUP(B9309,[0]!all_data,15)</f>
        <v>0</v>
      </c>
    </row>
    <row r="9314" spans="1:3" x14ac:dyDescent="0.3">
      <c r="A9314" t="s">
        <v>3</v>
      </c>
      <c r="C9314">
        <f>VLOOKUP(B9309,[0]!all_data,16)</f>
        <v>0</v>
      </c>
    </row>
    <row r="9315" spans="1:3" x14ac:dyDescent="0.3">
      <c r="A9315" t="s">
        <v>4</v>
      </c>
      <c r="C9315">
        <f>VLOOKUP(B9309,[0]!all_data,17)</f>
        <v>0</v>
      </c>
    </row>
    <row r="9316" spans="1:3" x14ac:dyDescent="0.3">
      <c r="A9316" t="s">
        <v>5</v>
      </c>
      <c r="C9316">
        <f>VLOOKUP(B9309,[0]!all_data,18)</f>
        <v>0</v>
      </c>
    </row>
    <row r="9317" spans="1:3" x14ac:dyDescent="0.3">
      <c r="A9317" t="s">
        <v>7</v>
      </c>
      <c r="C9317">
        <f>VLOOKUP(B9309,[0]!all_data,20)</f>
        <v>0</v>
      </c>
    </row>
    <row r="9318" spans="1:3" x14ac:dyDescent="0.3">
      <c r="A9318" t="s">
        <v>73</v>
      </c>
      <c r="C9318">
        <f>VLOOKUP(B9309,[0]!all_data,21)</f>
        <v>0</v>
      </c>
    </row>
    <row r="9319" spans="1:3" x14ac:dyDescent="0.3">
      <c r="A9319" t="s">
        <v>77</v>
      </c>
      <c r="C9319">
        <f>VLOOKUP(B9309,[0]!all_data,41)</f>
        <v>0</v>
      </c>
    </row>
    <row r="9320" spans="1:3" x14ac:dyDescent="0.3">
      <c r="A9320" t="s">
        <v>24</v>
      </c>
      <c r="C9320">
        <f>VLOOKUP(B9309,[0]!all_data,23)</f>
        <v>0</v>
      </c>
    </row>
    <row r="9321" spans="1:3" x14ac:dyDescent="0.3">
      <c r="A9321" t="s">
        <v>25</v>
      </c>
      <c r="C9321">
        <f>VLOOKUP(B9309,[0]!all_data,24)</f>
        <v>0</v>
      </c>
    </row>
    <row r="9322" spans="1:3" x14ac:dyDescent="0.3">
      <c r="A9322" t="s">
        <v>23</v>
      </c>
      <c r="C9322">
        <f>VLOOKUP(B9309,[0]!all_data,25)</f>
        <v>0</v>
      </c>
    </row>
    <row r="9323" spans="1:3" x14ac:dyDescent="0.3">
      <c r="A9323" t="s">
        <v>125</v>
      </c>
      <c r="C9323">
        <f>VLOOKUP(B9309,[0]!all_data,19)</f>
        <v>0</v>
      </c>
    </row>
    <row r="9324" spans="1:3" x14ac:dyDescent="0.3">
      <c r="A9324" t="s">
        <v>108</v>
      </c>
      <c r="C9324">
        <f>VLOOKUP(B9309,[0]!all_data,26)</f>
        <v>0</v>
      </c>
    </row>
    <row r="9325" spans="1:3" x14ac:dyDescent="0.3">
      <c r="A9325" t="s">
        <v>109</v>
      </c>
      <c r="C9325">
        <f>VLOOKUP(B9309,[0]!all_data,27)</f>
        <v>0</v>
      </c>
    </row>
    <row r="9326" spans="1:3" x14ac:dyDescent="0.3">
      <c r="A9326" t="s">
        <v>11</v>
      </c>
      <c r="C9326">
        <f>VLOOKUP(B9309,[0]!all_data,28)</f>
        <v>0</v>
      </c>
    </row>
    <row r="9327" spans="1:3" x14ac:dyDescent="0.3">
      <c r="A9327" t="s">
        <v>54</v>
      </c>
      <c r="C9327">
        <f>VLOOKUP(B9309,[0]!all_data,29)</f>
        <v>0</v>
      </c>
    </row>
    <row r="9328" spans="1:3" x14ac:dyDescent="0.3">
      <c r="A9328" t="s">
        <v>55</v>
      </c>
      <c r="C9328">
        <f>VLOOKUP(B9309,[0]!all_data,30)</f>
        <v>0</v>
      </c>
    </row>
    <row r="9329" spans="1:3" x14ac:dyDescent="0.3">
      <c r="A9329" t="s">
        <v>67</v>
      </c>
      <c r="C9329">
        <f>VLOOKUP(B9309,[0]!all_data,33)</f>
        <v>0</v>
      </c>
    </row>
    <row r="9330" spans="1:3" x14ac:dyDescent="0.3">
      <c r="A9330" t="s">
        <v>16</v>
      </c>
      <c r="C9330">
        <f>VLOOKUP(B9309,[0]!all_data,37)</f>
        <v>0</v>
      </c>
    </row>
    <row r="9331" spans="1:3" x14ac:dyDescent="0.3">
      <c r="A9331" t="s">
        <v>17</v>
      </c>
      <c r="C9331">
        <f>VLOOKUP(B9309,[0]!all_data,38)</f>
        <v>0</v>
      </c>
    </row>
    <row r="9332" spans="1:3" x14ac:dyDescent="0.3">
      <c r="A9332" t="s">
        <v>18</v>
      </c>
      <c r="C9332">
        <f>VLOOKUP(B9309,[0]!all_data,39)</f>
        <v>0</v>
      </c>
    </row>
    <row r="9333" spans="1:3" x14ac:dyDescent="0.3">
      <c r="A9333" t="s">
        <v>21</v>
      </c>
      <c r="B9333">
        <f>B9309+1</f>
        <v>389</v>
      </c>
      <c r="C9333" t="str">
        <f>CONCATENATE(VLOOKUP(B9333,[0]!all_data,2),"_",VLOOKUP(B9333,[0]!all_data,3),"_",VLOOKUP(B9333,[0]!all_data,4))</f>
        <v>0_0_0</v>
      </c>
    </row>
    <row r="9334" spans="1:3" x14ac:dyDescent="0.3">
      <c r="A9334" t="s">
        <v>22</v>
      </c>
    </row>
    <row r="9335" spans="1:3" x14ac:dyDescent="0.3">
      <c r="A9335" t="s">
        <v>0</v>
      </c>
      <c r="C9335">
        <f>VLOOKUP(B9333,[0]!all_data,13)</f>
        <v>7</v>
      </c>
    </row>
    <row r="9336" spans="1:3" x14ac:dyDescent="0.3">
      <c r="A9336" t="s">
        <v>57</v>
      </c>
      <c r="C9336">
        <f>VLOOKUP(B9333,[0]!all_data,14)</f>
        <v>10</v>
      </c>
    </row>
    <row r="9337" spans="1:3" x14ac:dyDescent="0.3">
      <c r="A9337" t="s">
        <v>2</v>
      </c>
      <c r="C9337">
        <f>VLOOKUP(B9333,[0]!all_data,15)</f>
        <v>0</v>
      </c>
    </row>
    <row r="9338" spans="1:3" x14ac:dyDescent="0.3">
      <c r="A9338" t="s">
        <v>3</v>
      </c>
      <c r="C9338">
        <f>VLOOKUP(B9333,[0]!all_data,16)</f>
        <v>0</v>
      </c>
    </row>
    <row r="9339" spans="1:3" x14ac:dyDescent="0.3">
      <c r="A9339" t="s">
        <v>4</v>
      </c>
      <c r="C9339">
        <f>VLOOKUP(B9333,[0]!all_data,17)</f>
        <v>0</v>
      </c>
    </row>
    <row r="9340" spans="1:3" x14ac:dyDescent="0.3">
      <c r="A9340" t="s">
        <v>5</v>
      </c>
      <c r="C9340">
        <f>VLOOKUP(B9333,[0]!all_data,18)</f>
        <v>0</v>
      </c>
    </row>
    <row r="9341" spans="1:3" x14ac:dyDescent="0.3">
      <c r="A9341" t="s">
        <v>7</v>
      </c>
      <c r="C9341">
        <f>VLOOKUP(B9333,[0]!all_data,20)</f>
        <v>0</v>
      </c>
    </row>
    <row r="9342" spans="1:3" x14ac:dyDescent="0.3">
      <c r="A9342" t="s">
        <v>73</v>
      </c>
      <c r="C9342">
        <f>VLOOKUP(B9333,[0]!all_data,21)</f>
        <v>0</v>
      </c>
    </row>
    <row r="9343" spans="1:3" x14ac:dyDescent="0.3">
      <c r="A9343" t="s">
        <v>77</v>
      </c>
      <c r="C9343">
        <f>VLOOKUP(B9333,[0]!all_data,41)</f>
        <v>0</v>
      </c>
    </row>
    <row r="9344" spans="1:3" x14ac:dyDescent="0.3">
      <c r="A9344" t="s">
        <v>24</v>
      </c>
      <c r="C9344">
        <f>VLOOKUP(B9333,[0]!all_data,23)</f>
        <v>0</v>
      </c>
    </row>
    <row r="9345" spans="1:3" x14ac:dyDescent="0.3">
      <c r="A9345" t="s">
        <v>25</v>
      </c>
      <c r="C9345">
        <f>VLOOKUP(B9333,[0]!all_data,24)</f>
        <v>0</v>
      </c>
    </row>
    <row r="9346" spans="1:3" x14ac:dyDescent="0.3">
      <c r="A9346" t="s">
        <v>23</v>
      </c>
      <c r="C9346">
        <f>VLOOKUP(B9333,[0]!all_data,25)</f>
        <v>0</v>
      </c>
    </row>
    <row r="9347" spans="1:3" x14ac:dyDescent="0.3">
      <c r="A9347" t="s">
        <v>125</v>
      </c>
      <c r="C9347">
        <f>VLOOKUP(B9333,[0]!all_data,19)</f>
        <v>0</v>
      </c>
    </row>
    <row r="9348" spans="1:3" x14ac:dyDescent="0.3">
      <c r="A9348" t="s">
        <v>108</v>
      </c>
      <c r="C9348">
        <f>VLOOKUP(B9333,[0]!all_data,26)</f>
        <v>0</v>
      </c>
    </row>
    <row r="9349" spans="1:3" x14ac:dyDescent="0.3">
      <c r="A9349" t="s">
        <v>109</v>
      </c>
      <c r="C9349">
        <f>VLOOKUP(B9333,[0]!all_data,27)</f>
        <v>0</v>
      </c>
    </row>
    <row r="9350" spans="1:3" x14ac:dyDescent="0.3">
      <c r="A9350" t="s">
        <v>11</v>
      </c>
      <c r="C9350">
        <f>VLOOKUP(B9333,[0]!all_data,28)</f>
        <v>0</v>
      </c>
    </row>
    <row r="9351" spans="1:3" x14ac:dyDescent="0.3">
      <c r="A9351" t="s">
        <v>54</v>
      </c>
      <c r="C9351">
        <f>VLOOKUP(B9333,[0]!all_data,29)</f>
        <v>0</v>
      </c>
    </row>
    <row r="9352" spans="1:3" x14ac:dyDescent="0.3">
      <c r="A9352" t="s">
        <v>55</v>
      </c>
      <c r="C9352">
        <f>VLOOKUP(B9333,[0]!all_data,30)</f>
        <v>0</v>
      </c>
    </row>
    <row r="9353" spans="1:3" x14ac:dyDescent="0.3">
      <c r="A9353" t="s">
        <v>67</v>
      </c>
      <c r="C9353">
        <f>VLOOKUP(B9333,[0]!all_data,33)</f>
        <v>0</v>
      </c>
    </row>
    <row r="9354" spans="1:3" x14ac:dyDescent="0.3">
      <c r="A9354" t="s">
        <v>16</v>
      </c>
      <c r="C9354">
        <f>VLOOKUP(B9333,[0]!all_data,37)</f>
        <v>0</v>
      </c>
    </row>
    <row r="9355" spans="1:3" x14ac:dyDescent="0.3">
      <c r="A9355" t="s">
        <v>17</v>
      </c>
      <c r="C9355">
        <f>VLOOKUP(B9333,[0]!all_data,38)</f>
        <v>0</v>
      </c>
    </row>
    <row r="9356" spans="1:3" x14ac:dyDescent="0.3">
      <c r="A9356" t="s">
        <v>18</v>
      </c>
      <c r="C9356">
        <f>VLOOKUP(B9333,[0]!all_data,39)</f>
        <v>0</v>
      </c>
    </row>
    <row r="9357" spans="1:3" x14ac:dyDescent="0.3">
      <c r="A9357" t="s">
        <v>21</v>
      </c>
      <c r="B9357">
        <f>B9333+1</f>
        <v>390</v>
      </c>
      <c r="C9357" t="str">
        <f>CONCATENATE(VLOOKUP(B9357,[0]!all_data,2),"_",VLOOKUP(B9357,[0]!all_data,3),"_",VLOOKUP(B9357,[0]!all_data,4))</f>
        <v>0_0_0</v>
      </c>
    </row>
    <row r="9358" spans="1:3" x14ac:dyDescent="0.3">
      <c r="A9358" t="s">
        <v>22</v>
      </c>
    </row>
    <row r="9359" spans="1:3" x14ac:dyDescent="0.3">
      <c r="A9359" t="s">
        <v>0</v>
      </c>
      <c r="C9359">
        <f>VLOOKUP(B9357,[0]!all_data,13)</f>
        <v>7</v>
      </c>
    </row>
    <row r="9360" spans="1:3" x14ac:dyDescent="0.3">
      <c r="A9360" t="s">
        <v>57</v>
      </c>
      <c r="C9360">
        <f>VLOOKUP(B9357,[0]!all_data,14)</f>
        <v>10</v>
      </c>
    </row>
    <row r="9361" spans="1:3" x14ac:dyDescent="0.3">
      <c r="A9361" t="s">
        <v>2</v>
      </c>
      <c r="C9361">
        <f>VLOOKUP(B9357,[0]!all_data,15)</f>
        <v>0</v>
      </c>
    </row>
    <row r="9362" spans="1:3" x14ac:dyDescent="0.3">
      <c r="A9362" t="s">
        <v>3</v>
      </c>
      <c r="C9362">
        <f>VLOOKUP(B9357,[0]!all_data,16)</f>
        <v>0</v>
      </c>
    </row>
    <row r="9363" spans="1:3" x14ac:dyDescent="0.3">
      <c r="A9363" t="s">
        <v>4</v>
      </c>
      <c r="C9363">
        <f>VLOOKUP(B9357,[0]!all_data,17)</f>
        <v>0</v>
      </c>
    </row>
    <row r="9364" spans="1:3" x14ac:dyDescent="0.3">
      <c r="A9364" t="s">
        <v>5</v>
      </c>
      <c r="C9364">
        <f>VLOOKUP(B9357,[0]!all_data,18)</f>
        <v>0</v>
      </c>
    </row>
    <row r="9365" spans="1:3" x14ac:dyDescent="0.3">
      <c r="A9365" t="s">
        <v>7</v>
      </c>
      <c r="C9365">
        <f>VLOOKUP(B9357,[0]!all_data,20)</f>
        <v>0</v>
      </c>
    </row>
    <row r="9366" spans="1:3" x14ac:dyDescent="0.3">
      <c r="A9366" t="s">
        <v>73</v>
      </c>
      <c r="C9366">
        <f>VLOOKUP(B9357,[0]!all_data,21)</f>
        <v>0</v>
      </c>
    </row>
    <row r="9367" spans="1:3" x14ac:dyDescent="0.3">
      <c r="A9367" t="s">
        <v>77</v>
      </c>
      <c r="C9367">
        <f>VLOOKUP(B9357,[0]!all_data,41)</f>
        <v>0</v>
      </c>
    </row>
    <row r="9368" spans="1:3" x14ac:dyDescent="0.3">
      <c r="A9368" t="s">
        <v>24</v>
      </c>
      <c r="C9368">
        <f>VLOOKUP(B9357,[0]!all_data,23)</f>
        <v>0</v>
      </c>
    </row>
    <row r="9369" spans="1:3" x14ac:dyDescent="0.3">
      <c r="A9369" t="s">
        <v>25</v>
      </c>
      <c r="C9369">
        <f>VLOOKUP(B9357,[0]!all_data,24)</f>
        <v>0</v>
      </c>
    </row>
    <row r="9370" spans="1:3" x14ac:dyDescent="0.3">
      <c r="A9370" t="s">
        <v>23</v>
      </c>
      <c r="C9370">
        <f>VLOOKUP(B9357,[0]!all_data,25)</f>
        <v>0</v>
      </c>
    </row>
    <row r="9371" spans="1:3" x14ac:dyDescent="0.3">
      <c r="A9371" t="s">
        <v>125</v>
      </c>
      <c r="C9371">
        <f>VLOOKUP(B9357,[0]!all_data,19)</f>
        <v>0</v>
      </c>
    </row>
    <row r="9372" spans="1:3" x14ac:dyDescent="0.3">
      <c r="A9372" t="s">
        <v>108</v>
      </c>
      <c r="C9372">
        <f>VLOOKUP(B9357,[0]!all_data,26)</f>
        <v>0</v>
      </c>
    </row>
    <row r="9373" spans="1:3" x14ac:dyDescent="0.3">
      <c r="A9373" t="s">
        <v>109</v>
      </c>
      <c r="C9373">
        <f>VLOOKUP(B9357,[0]!all_data,27)</f>
        <v>0</v>
      </c>
    </row>
    <row r="9374" spans="1:3" x14ac:dyDescent="0.3">
      <c r="A9374" t="s">
        <v>11</v>
      </c>
      <c r="C9374">
        <f>VLOOKUP(B9357,[0]!all_data,28)</f>
        <v>0</v>
      </c>
    </row>
    <row r="9375" spans="1:3" x14ac:dyDescent="0.3">
      <c r="A9375" t="s">
        <v>54</v>
      </c>
      <c r="C9375">
        <f>VLOOKUP(B9357,[0]!all_data,29)</f>
        <v>0</v>
      </c>
    </row>
    <row r="9376" spans="1:3" x14ac:dyDescent="0.3">
      <c r="A9376" t="s">
        <v>55</v>
      </c>
      <c r="C9376">
        <f>VLOOKUP(B9357,[0]!all_data,30)</f>
        <v>0</v>
      </c>
    </row>
    <row r="9377" spans="1:3" x14ac:dyDescent="0.3">
      <c r="A9377" t="s">
        <v>67</v>
      </c>
      <c r="C9377">
        <f>VLOOKUP(B9357,[0]!all_data,33)</f>
        <v>0</v>
      </c>
    </row>
    <row r="9378" spans="1:3" x14ac:dyDescent="0.3">
      <c r="A9378" t="s">
        <v>16</v>
      </c>
      <c r="C9378">
        <f>VLOOKUP(B9357,[0]!all_data,37)</f>
        <v>0</v>
      </c>
    </row>
    <row r="9379" spans="1:3" x14ac:dyDescent="0.3">
      <c r="A9379" t="s">
        <v>17</v>
      </c>
      <c r="C9379">
        <f>VLOOKUP(B9357,[0]!all_data,38)</f>
        <v>0</v>
      </c>
    </row>
    <row r="9380" spans="1:3" x14ac:dyDescent="0.3">
      <c r="A9380" t="s">
        <v>18</v>
      </c>
      <c r="C9380">
        <f>VLOOKUP(B9357,[0]!all_data,39)</f>
        <v>0</v>
      </c>
    </row>
    <row r="9381" spans="1:3" x14ac:dyDescent="0.3">
      <c r="A9381" t="s">
        <v>21</v>
      </c>
      <c r="B9381">
        <f>B9357+1</f>
        <v>391</v>
      </c>
      <c r="C9381" t="str">
        <f>CONCATENATE(VLOOKUP(B9381,[0]!all_data,2),"_",VLOOKUP(B9381,[0]!all_data,3),"_",VLOOKUP(B9381,[0]!all_data,4))</f>
        <v>0_0_0</v>
      </c>
    </row>
    <row r="9382" spans="1:3" x14ac:dyDescent="0.3">
      <c r="A9382" t="s">
        <v>22</v>
      </c>
    </row>
    <row r="9383" spans="1:3" x14ac:dyDescent="0.3">
      <c r="A9383" t="s">
        <v>0</v>
      </c>
      <c r="C9383">
        <f>VLOOKUP(B9381,[0]!all_data,13)</f>
        <v>7</v>
      </c>
    </row>
    <row r="9384" spans="1:3" x14ac:dyDescent="0.3">
      <c r="A9384" t="s">
        <v>57</v>
      </c>
      <c r="C9384">
        <f>VLOOKUP(B9381,[0]!all_data,14)</f>
        <v>10</v>
      </c>
    </row>
    <row r="9385" spans="1:3" x14ac:dyDescent="0.3">
      <c r="A9385" t="s">
        <v>2</v>
      </c>
      <c r="C9385">
        <f>VLOOKUP(B9381,[0]!all_data,15)</f>
        <v>0</v>
      </c>
    </row>
    <row r="9386" spans="1:3" x14ac:dyDescent="0.3">
      <c r="A9386" t="s">
        <v>3</v>
      </c>
      <c r="C9386">
        <f>VLOOKUP(B9381,[0]!all_data,16)</f>
        <v>0</v>
      </c>
    </row>
    <row r="9387" spans="1:3" x14ac:dyDescent="0.3">
      <c r="A9387" t="s">
        <v>4</v>
      </c>
      <c r="C9387">
        <f>VLOOKUP(B9381,[0]!all_data,17)</f>
        <v>0</v>
      </c>
    </row>
    <row r="9388" spans="1:3" x14ac:dyDescent="0.3">
      <c r="A9388" t="s">
        <v>5</v>
      </c>
      <c r="C9388">
        <f>VLOOKUP(B9381,[0]!all_data,18)</f>
        <v>0</v>
      </c>
    </row>
    <row r="9389" spans="1:3" x14ac:dyDescent="0.3">
      <c r="A9389" t="s">
        <v>7</v>
      </c>
      <c r="C9389">
        <f>VLOOKUP(B9381,[0]!all_data,20)</f>
        <v>0</v>
      </c>
    </row>
    <row r="9390" spans="1:3" x14ac:dyDescent="0.3">
      <c r="A9390" t="s">
        <v>73</v>
      </c>
      <c r="C9390">
        <f>VLOOKUP(B9381,[0]!all_data,21)</f>
        <v>0</v>
      </c>
    </row>
    <row r="9391" spans="1:3" x14ac:dyDescent="0.3">
      <c r="A9391" t="s">
        <v>77</v>
      </c>
      <c r="C9391">
        <f>VLOOKUP(B9381,[0]!all_data,41)</f>
        <v>0</v>
      </c>
    </row>
    <row r="9392" spans="1:3" x14ac:dyDescent="0.3">
      <c r="A9392" t="s">
        <v>24</v>
      </c>
      <c r="C9392">
        <f>VLOOKUP(B9381,[0]!all_data,23)</f>
        <v>0</v>
      </c>
    </row>
    <row r="9393" spans="1:3" x14ac:dyDescent="0.3">
      <c r="A9393" t="s">
        <v>25</v>
      </c>
      <c r="C9393">
        <f>VLOOKUP(B9381,[0]!all_data,24)</f>
        <v>0</v>
      </c>
    </row>
    <row r="9394" spans="1:3" x14ac:dyDescent="0.3">
      <c r="A9394" t="s">
        <v>23</v>
      </c>
      <c r="C9394">
        <f>VLOOKUP(B9381,[0]!all_data,25)</f>
        <v>0</v>
      </c>
    </row>
    <row r="9395" spans="1:3" x14ac:dyDescent="0.3">
      <c r="A9395" t="s">
        <v>125</v>
      </c>
      <c r="C9395">
        <f>VLOOKUP(B9381,[0]!all_data,19)</f>
        <v>0</v>
      </c>
    </row>
    <row r="9396" spans="1:3" x14ac:dyDescent="0.3">
      <c r="A9396" t="s">
        <v>108</v>
      </c>
      <c r="C9396">
        <f>VLOOKUP(B9381,[0]!all_data,26)</f>
        <v>0</v>
      </c>
    </row>
    <row r="9397" spans="1:3" x14ac:dyDescent="0.3">
      <c r="A9397" t="s">
        <v>109</v>
      </c>
      <c r="C9397">
        <f>VLOOKUP(B9381,[0]!all_data,27)</f>
        <v>0</v>
      </c>
    </row>
    <row r="9398" spans="1:3" x14ac:dyDescent="0.3">
      <c r="A9398" t="s">
        <v>11</v>
      </c>
      <c r="C9398">
        <f>VLOOKUP(B9381,[0]!all_data,28)</f>
        <v>0</v>
      </c>
    </row>
    <row r="9399" spans="1:3" x14ac:dyDescent="0.3">
      <c r="A9399" t="s">
        <v>54</v>
      </c>
      <c r="C9399">
        <f>VLOOKUP(B9381,[0]!all_data,29)</f>
        <v>0</v>
      </c>
    </row>
    <row r="9400" spans="1:3" x14ac:dyDescent="0.3">
      <c r="A9400" t="s">
        <v>55</v>
      </c>
      <c r="C9400">
        <f>VLOOKUP(B9381,[0]!all_data,30)</f>
        <v>0</v>
      </c>
    </row>
    <row r="9401" spans="1:3" x14ac:dyDescent="0.3">
      <c r="A9401" t="s">
        <v>67</v>
      </c>
      <c r="C9401">
        <f>VLOOKUP(B9381,[0]!all_data,33)</f>
        <v>0</v>
      </c>
    </row>
    <row r="9402" spans="1:3" x14ac:dyDescent="0.3">
      <c r="A9402" t="s">
        <v>16</v>
      </c>
      <c r="C9402">
        <f>VLOOKUP(B9381,[0]!all_data,37)</f>
        <v>0</v>
      </c>
    </row>
    <row r="9403" spans="1:3" x14ac:dyDescent="0.3">
      <c r="A9403" t="s">
        <v>17</v>
      </c>
      <c r="C9403">
        <f>VLOOKUP(B9381,[0]!all_data,38)</f>
        <v>0</v>
      </c>
    </row>
    <row r="9404" spans="1:3" x14ac:dyDescent="0.3">
      <c r="A9404" t="s">
        <v>18</v>
      </c>
      <c r="C9404">
        <f>VLOOKUP(B9381,[0]!all_data,39)</f>
        <v>0</v>
      </c>
    </row>
    <row r="9405" spans="1:3" x14ac:dyDescent="0.3">
      <c r="A9405" t="s">
        <v>21</v>
      </c>
      <c r="B9405">
        <f>B9381+1</f>
        <v>392</v>
      </c>
      <c r="C9405" t="str">
        <f>CONCATENATE(VLOOKUP(B9405,[0]!all_data,2),"_",VLOOKUP(B9405,[0]!all_data,3),"_",VLOOKUP(B9405,[0]!all_data,4))</f>
        <v>0_0_0</v>
      </c>
    </row>
    <row r="9406" spans="1:3" x14ac:dyDescent="0.3">
      <c r="A9406" t="s">
        <v>22</v>
      </c>
    </row>
    <row r="9407" spans="1:3" x14ac:dyDescent="0.3">
      <c r="A9407" t="s">
        <v>0</v>
      </c>
      <c r="C9407">
        <f>VLOOKUP(B9405,[0]!all_data,13)</f>
        <v>7</v>
      </c>
    </row>
    <row r="9408" spans="1:3" x14ac:dyDescent="0.3">
      <c r="A9408" t="s">
        <v>57</v>
      </c>
      <c r="C9408">
        <f>VLOOKUP(B9405,[0]!all_data,14)</f>
        <v>10</v>
      </c>
    </row>
    <row r="9409" spans="1:3" x14ac:dyDescent="0.3">
      <c r="A9409" t="s">
        <v>2</v>
      </c>
      <c r="C9409">
        <f>VLOOKUP(B9405,[0]!all_data,15)</f>
        <v>0</v>
      </c>
    </row>
    <row r="9410" spans="1:3" x14ac:dyDescent="0.3">
      <c r="A9410" t="s">
        <v>3</v>
      </c>
      <c r="C9410">
        <f>VLOOKUP(B9405,[0]!all_data,16)</f>
        <v>0</v>
      </c>
    </row>
    <row r="9411" spans="1:3" x14ac:dyDescent="0.3">
      <c r="A9411" t="s">
        <v>4</v>
      </c>
      <c r="C9411">
        <f>VLOOKUP(B9405,[0]!all_data,17)</f>
        <v>0</v>
      </c>
    </row>
    <row r="9412" spans="1:3" x14ac:dyDescent="0.3">
      <c r="A9412" t="s">
        <v>5</v>
      </c>
      <c r="C9412">
        <f>VLOOKUP(B9405,[0]!all_data,18)</f>
        <v>0</v>
      </c>
    </row>
    <row r="9413" spans="1:3" x14ac:dyDescent="0.3">
      <c r="A9413" t="s">
        <v>7</v>
      </c>
      <c r="C9413">
        <f>VLOOKUP(B9405,[0]!all_data,20)</f>
        <v>0</v>
      </c>
    </row>
    <row r="9414" spans="1:3" x14ac:dyDescent="0.3">
      <c r="A9414" t="s">
        <v>73</v>
      </c>
      <c r="C9414">
        <f>VLOOKUP(B9405,[0]!all_data,21)</f>
        <v>0</v>
      </c>
    </row>
    <row r="9415" spans="1:3" x14ac:dyDescent="0.3">
      <c r="A9415" t="s">
        <v>77</v>
      </c>
      <c r="C9415">
        <f>VLOOKUP(B9405,[0]!all_data,41)</f>
        <v>0</v>
      </c>
    </row>
    <row r="9416" spans="1:3" x14ac:dyDescent="0.3">
      <c r="A9416" t="s">
        <v>24</v>
      </c>
      <c r="C9416">
        <f>VLOOKUP(B9405,[0]!all_data,23)</f>
        <v>0</v>
      </c>
    </row>
    <row r="9417" spans="1:3" x14ac:dyDescent="0.3">
      <c r="A9417" t="s">
        <v>25</v>
      </c>
      <c r="C9417">
        <f>VLOOKUP(B9405,[0]!all_data,24)</f>
        <v>0</v>
      </c>
    </row>
    <row r="9418" spans="1:3" x14ac:dyDescent="0.3">
      <c r="A9418" t="s">
        <v>23</v>
      </c>
      <c r="C9418">
        <f>VLOOKUP(B9405,[0]!all_data,25)</f>
        <v>0</v>
      </c>
    </row>
    <row r="9419" spans="1:3" x14ac:dyDescent="0.3">
      <c r="A9419" t="s">
        <v>125</v>
      </c>
      <c r="C9419">
        <f>VLOOKUP(B9405,[0]!all_data,19)</f>
        <v>0</v>
      </c>
    </row>
    <row r="9420" spans="1:3" x14ac:dyDescent="0.3">
      <c r="A9420" t="s">
        <v>108</v>
      </c>
      <c r="C9420">
        <f>VLOOKUP(B9405,[0]!all_data,26)</f>
        <v>0</v>
      </c>
    </row>
    <row r="9421" spans="1:3" x14ac:dyDescent="0.3">
      <c r="A9421" t="s">
        <v>109</v>
      </c>
      <c r="C9421">
        <f>VLOOKUP(B9405,[0]!all_data,27)</f>
        <v>0</v>
      </c>
    </row>
    <row r="9422" spans="1:3" x14ac:dyDescent="0.3">
      <c r="A9422" t="s">
        <v>11</v>
      </c>
      <c r="C9422">
        <f>VLOOKUP(B9405,[0]!all_data,28)</f>
        <v>0</v>
      </c>
    </row>
    <row r="9423" spans="1:3" x14ac:dyDescent="0.3">
      <c r="A9423" t="s">
        <v>54</v>
      </c>
      <c r="C9423">
        <f>VLOOKUP(B9405,[0]!all_data,29)</f>
        <v>0</v>
      </c>
    </row>
    <row r="9424" spans="1:3" x14ac:dyDescent="0.3">
      <c r="A9424" t="s">
        <v>55</v>
      </c>
      <c r="C9424">
        <f>VLOOKUP(B9405,[0]!all_data,30)</f>
        <v>0</v>
      </c>
    </row>
    <row r="9425" spans="1:3" x14ac:dyDescent="0.3">
      <c r="A9425" t="s">
        <v>67</v>
      </c>
      <c r="C9425">
        <f>VLOOKUP(B9405,[0]!all_data,33)</f>
        <v>0</v>
      </c>
    </row>
    <row r="9426" spans="1:3" x14ac:dyDescent="0.3">
      <c r="A9426" t="s">
        <v>16</v>
      </c>
      <c r="C9426">
        <f>VLOOKUP(B9405,[0]!all_data,37)</f>
        <v>0</v>
      </c>
    </row>
    <row r="9427" spans="1:3" x14ac:dyDescent="0.3">
      <c r="A9427" t="s">
        <v>17</v>
      </c>
      <c r="C9427">
        <f>VLOOKUP(B9405,[0]!all_data,38)</f>
        <v>0</v>
      </c>
    </row>
    <row r="9428" spans="1:3" x14ac:dyDescent="0.3">
      <c r="A9428" t="s">
        <v>18</v>
      </c>
      <c r="C9428">
        <f>VLOOKUP(B9405,[0]!all_data,39)</f>
        <v>0</v>
      </c>
    </row>
    <row r="9429" spans="1:3" x14ac:dyDescent="0.3">
      <c r="A9429" t="s">
        <v>21</v>
      </c>
      <c r="B9429">
        <f>B9405+1</f>
        <v>393</v>
      </c>
      <c r="C9429" t="str">
        <f>CONCATENATE(VLOOKUP(B9429,[0]!all_data,2),"_",VLOOKUP(B9429,[0]!all_data,3),"_",VLOOKUP(B9429,[0]!all_data,4))</f>
        <v>0_0_0</v>
      </c>
    </row>
    <row r="9430" spans="1:3" x14ac:dyDescent="0.3">
      <c r="A9430" t="s">
        <v>22</v>
      </c>
    </row>
    <row r="9431" spans="1:3" x14ac:dyDescent="0.3">
      <c r="A9431" t="s">
        <v>0</v>
      </c>
      <c r="C9431">
        <f>VLOOKUP(B9429,[0]!all_data,13)</f>
        <v>7</v>
      </c>
    </row>
    <row r="9432" spans="1:3" x14ac:dyDescent="0.3">
      <c r="A9432" t="s">
        <v>57</v>
      </c>
      <c r="C9432">
        <f>VLOOKUP(B9429,[0]!all_data,14)</f>
        <v>10</v>
      </c>
    </row>
    <row r="9433" spans="1:3" x14ac:dyDescent="0.3">
      <c r="A9433" t="s">
        <v>2</v>
      </c>
      <c r="C9433">
        <f>VLOOKUP(B9429,[0]!all_data,15)</f>
        <v>0</v>
      </c>
    </row>
    <row r="9434" spans="1:3" x14ac:dyDescent="0.3">
      <c r="A9434" t="s">
        <v>3</v>
      </c>
      <c r="C9434">
        <f>VLOOKUP(B9429,[0]!all_data,16)</f>
        <v>0</v>
      </c>
    </row>
    <row r="9435" spans="1:3" x14ac:dyDescent="0.3">
      <c r="A9435" t="s">
        <v>4</v>
      </c>
      <c r="C9435">
        <f>VLOOKUP(B9429,[0]!all_data,17)</f>
        <v>0</v>
      </c>
    </row>
    <row r="9436" spans="1:3" x14ac:dyDescent="0.3">
      <c r="A9436" t="s">
        <v>5</v>
      </c>
      <c r="C9436">
        <f>VLOOKUP(B9429,[0]!all_data,18)</f>
        <v>0</v>
      </c>
    </row>
    <row r="9437" spans="1:3" x14ac:dyDescent="0.3">
      <c r="A9437" t="s">
        <v>7</v>
      </c>
      <c r="C9437">
        <f>VLOOKUP(B9429,[0]!all_data,20)</f>
        <v>0</v>
      </c>
    </row>
    <row r="9438" spans="1:3" x14ac:dyDescent="0.3">
      <c r="A9438" t="s">
        <v>73</v>
      </c>
      <c r="C9438">
        <f>VLOOKUP(B9429,[0]!all_data,21)</f>
        <v>0</v>
      </c>
    </row>
    <row r="9439" spans="1:3" x14ac:dyDescent="0.3">
      <c r="A9439" t="s">
        <v>77</v>
      </c>
      <c r="C9439">
        <f>VLOOKUP(B9429,[0]!all_data,41)</f>
        <v>0</v>
      </c>
    </row>
    <row r="9440" spans="1:3" x14ac:dyDescent="0.3">
      <c r="A9440" t="s">
        <v>24</v>
      </c>
      <c r="C9440">
        <f>VLOOKUP(B9429,[0]!all_data,23)</f>
        <v>0</v>
      </c>
    </row>
    <row r="9441" spans="1:3" x14ac:dyDescent="0.3">
      <c r="A9441" t="s">
        <v>25</v>
      </c>
      <c r="C9441">
        <f>VLOOKUP(B9429,[0]!all_data,24)</f>
        <v>0</v>
      </c>
    </row>
    <row r="9442" spans="1:3" x14ac:dyDescent="0.3">
      <c r="A9442" t="s">
        <v>23</v>
      </c>
      <c r="C9442">
        <f>VLOOKUP(B9429,[0]!all_data,25)</f>
        <v>0</v>
      </c>
    </row>
    <row r="9443" spans="1:3" x14ac:dyDescent="0.3">
      <c r="A9443" t="s">
        <v>125</v>
      </c>
      <c r="C9443">
        <f>VLOOKUP(B9429,[0]!all_data,19)</f>
        <v>0</v>
      </c>
    </row>
    <row r="9444" spans="1:3" x14ac:dyDescent="0.3">
      <c r="A9444" t="s">
        <v>108</v>
      </c>
      <c r="C9444">
        <f>VLOOKUP(B9429,[0]!all_data,26)</f>
        <v>0</v>
      </c>
    </row>
    <row r="9445" spans="1:3" x14ac:dyDescent="0.3">
      <c r="A9445" t="s">
        <v>109</v>
      </c>
      <c r="C9445">
        <f>VLOOKUP(B9429,[0]!all_data,27)</f>
        <v>0</v>
      </c>
    </row>
    <row r="9446" spans="1:3" x14ac:dyDescent="0.3">
      <c r="A9446" t="s">
        <v>11</v>
      </c>
      <c r="C9446">
        <f>VLOOKUP(B9429,[0]!all_data,28)</f>
        <v>0</v>
      </c>
    </row>
    <row r="9447" spans="1:3" x14ac:dyDescent="0.3">
      <c r="A9447" t="s">
        <v>54</v>
      </c>
      <c r="C9447">
        <f>VLOOKUP(B9429,[0]!all_data,29)</f>
        <v>0</v>
      </c>
    </row>
    <row r="9448" spans="1:3" x14ac:dyDescent="0.3">
      <c r="A9448" t="s">
        <v>55</v>
      </c>
      <c r="C9448">
        <f>VLOOKUP(B9429,[0]!all_data,30)</f>
        <v>0</v>
      </c>
    </row>
    <row r="9449" spans="1:3" x14ac:dyDescent="0.3">
      <c r="A9449" t="s">
        <v>67</v>
      </c>
      <c r="C9449">
        <f>VLOOKUP(B9429,[0]!all_data,33)</f>
        <v>0</v>
      </c>
    </row>
    <row r="9450" spans="1:3" x14ac:dyDescent="0.3">
      <c r="A9450" t="s">
        <v>16</v>
      </c>
      <c r="C9450">
        <f>VLOOKUP(B9429,[0]!all_data,37)</f>
        <v>0</v>
      </c>
    </row>
    <row r="9451" spans="1:3" x14ac:dyDescent="0.3">
      <c r="A9451" t="s">
        <v>17</v>
      </c>
      <c r="C9451">
        <f>VLOOKUP(B9429,[0]!all_data,38)</f>
        <v>0</v>
      </c>
    </row>
    <row r="9452" spans="1:3" x14ac:dyDescent="0.3">
      <c r="A9452" t="s">
        <v>18</v>
      </c>
      <c r="C9452">
        <f>VLOOKUP(B9429,[0]!all_data,39)</f>
        <v>0</v>
      </c>
    </row>
    <row r="9453" spans="1:3" x14ac:dyDescent="0.3">
      <c r="A9453" t="s">
        <v>21</v>
      </c>
      <c r="B9453">
        <f>B9429+1</f>
        <v>394</v>
      </c>
      <c r="C9453" t="str">
        <f>CONCATENATE(VLOOKUP(B9453,[0]!all_data,2),"_",VLOOKUP(B9453,[0]!all_data,3),"_",VLOOKUP(B9453,[0]!all_data,4))</f>
        <v>0_0_0</v>
      </c>
    </row>
    <row r="9454" spans="1:3" x14ac:dyDescent="0.3">
      <c r="A9454" t="s">
        <v>22</v>
      </c>
    </row>
    <row r="9455" spans="1:3" x14ac:dyDescent="0.3">
      <c r="A9455" t="s">
        <v>0</v>
      </c>
      <c r="C9455">
        <f>VLOOKUP(B9453,[0]!all_data,13)</f>
        <v>7</v>
      </c>
    </row>
    <row r="9456" spans="1:3" x14ac:dyDescent="0.3">
      <c r="A9456" t="s">
        <v>57</v>
      </c>
      <c r="C9456">
        <f>VLOOKUP(B9453,[0]!all_data,14)</f>
        <v>10</v>
      </c>
    </row>
    <row r="9457" spans="1:3" x14ac:dyDescent="0.3">
      <c r="A9457" t="s">
        <v>2</v>
      </c>
      <c r="C9457">
        <f>VLOOKUP(B9453,[0]!all_data,15)</f>
        <v>0</v>
      </c>
    </row>
    <row r="9458" spans="1:3" x14ac:dyDescent="0.3">
      <c r="A9458" t="s">
        <v>3</v>
      </c>
      <c r="C9458">
        <f>VLOOKUP(B9453,[0]!all_data,16)</f>
        <v>0</v>
      </c>
    </row>
    <row r="9459" spans="1:3" x14ac:dyDescent="0.3">
      <c r="A9459" t="s">
        <v>4</v>
      </c>
      <c r="C9459">
        <f>VLOOKUP(B9453,[0]!all_data,17)</f>
        <v>0</v>
      </c>
    </row>
    <row r="9460" spans="1:3" x14ac:dyDescent="0.3">
      <c r="A9460" t="s">
        <v>5</v>
      </c>
      <c r="C9460">
        <f>VLOOKUP(B9453,[0]!all_data,18)</f>
        <v>0</v>
      </c>
    </row>
    <row r="9461" spans="1:3" x14ac:dyDescent="0.3">
      <c r="A9461" t="s">
        <v>7</v>
      </c>
      <c r="C9461">
        <f>VLOOKUP(B9453,[0]!all_data,20)</f>
        <v>0</v>
      </c>
    </row>
    <row r="9462" spans="1:3" x14ac:dyDescent="0.3">
      <c r="A9462" t="s">
        <v>73</v>
      </c>
      <c r="C9462">
        <f>VLOOKUP(B9453,[0]!all_data,21)</f>
        <v>0</v>
      </c>
    </row>
    <row r="9463" spans="1:3" x14ac:dyDescent="0.3">
      <c r="A9463" t="s">
        <v>77</v>
      </c>
      <c r="C9463">
        <f>VLOOKUP(B9453,[0]!all_data,41)</f>
        <v>0</v>
      </c>
    </row>
    <row r="9464" spans="1:3" x14ac:dyDescent="0.3">
      <c r="A9464" t="s">
        <v>24</v>
      </c>
      <c r="C9464">
        <f>VLOOKUP(B9453,[0]!all_data,23)</f>
        <v>0</v>
      </c>
    </row>
    <row r="9465" spans="1:3" x14ac:dyDescent="0.3">
      <c r="A9465" t="s">
        <v>25</v>
      </c>
      <c r="C9465">
        <f>VLOOKUP(B9453,[0]!all_data,24)</f>
        <v>0</v>
      </c>
    </row>
    <row r="9466" spans="1:3" x14ac:dyDescent="0.3">
      <c r="A9466" t="s">
        <v>23</v>
      </c>
      <c r="C9466">
        <f>VLOOKUP(B9453,[0]!all_data,25)</f>
        <v>0</v>
      </c>
    </row>
    <row r="9467" spans="1:3" x14ac:dyDescent="0.3">
      <c r="A9467" t="s">
        <v>125</v>
      </c>
      <c r="C9467">
        <f>VLOOKUP(B9453,[0]!all_data,19)</f>
        <v>0</v>
      </c>
    </row>
    <row r="9468" spans="1:3" x14ac:dyDescent="0.3">
      <c r="A9468" t="s">
        <v>108</v>
      </c>
      <c r="C9468">
        <f>VLOOKUP(B9453,[0]!all_data,26)</f>
        <v>0</v>
      </c>
    </row>
    <row r="9469" spans="1:3" x14ac:dyDescent="0.3">
      <c r="A9469" t="s">
        <v>109</v>
      </c>
      <c r="C9469">
        <f>VLOOKUP(B9453,[0]!all_data,27)</f>
        <v>0</v>
      </c>
    </row>
    <row r="9470" spans="1:3" x14ac:dyDescent="0.3">
      <c r="A9470" t="s">
        <v>11</v>
      </c>
      <c r="C9470">
        <f>VLOOKUP(B9453,[0]!all_data,28)</f>
        <v>0</v>
      </c>
    </row>
    <row r="9471" spans="1:3" x14ac:dyDescent="0.3">
      <c r="A9471" t="s">
        <v>54</v>
      </c>
      <c r="C9471">
        <f>VLOOKUP(B9453,[0]!all_data,29)</f>
        <v>0</v>
      </c>
    </row>
    <row r="9472" spans="1:3" x14ac:dyDescent="0.3">
      <c r="A9472" t="s">
        <v>55</v>
      </c>
      <c r="C9472">
        <f>VLOOKUP(B9453,[0]!all_data,30)</f>
        <v>0</v>
      </c>
    </row>
    <row r="9473" spans="1:3" x14ac:dyDescent="0.3">
      <c r="A9473" t="s">
        <v>67</v>
      </c>
      <c r="C9473">
        <f>VLOOKUP(B9453,[0]!all_data,33)</f>
        <v>0</v>
      </c>
    </row>
    <row r="9474" spans="1:3" x14ac:dyDescent="0.3">
      <c r="A9474" t="s">
        <v>16</v>
      </c>
      <c r="C9474">
        <f>VLOOKUP(B9453,[0]!all_data,37)</f>
        <v>0</v>
      </c>
    </row>
    <row r="9475" spans="1:3" x14ac:dyDescent="0.3">
      <c r="A9475" t="s">
        <v>17</v>
      </c>
      <c r="C9475">
        <f>VLOOKUP(B9453,[0]!all_data,38)</f>
        <v>0</v>
      </c>
    </row>
    <row r="9476" spans="1:3" x14ac:dyDescent="0.3">
      <c r="A9476" t="s">
        <v>18</v>
      </c>
      <c r="C9476">
        <f>VLOOKUP(B9453,[0]!all_data,39)</f>
        <v>0</v>
      </c>
    </row>
    <row r="9477" spans="1:3" x14ac:dyDescent="0.3">
      <c r="A9477" t="s">
        <v>21</v>
      </c>
      <c r="B9477">
        <f>B9453+1</f>
        <v>395</v>
      </c>
      <c r="C9477" t="str">
        <f>CONCATENATE(VLOOKUP(B9477,[0]!all_data,2),"_",VLOOKUP(B9477,[0]!all_data,3),"_",VLOOKUP(B9477,[0]!all_data,4))</f>
        <v>0_0_0</v>
      </c>
    </row>
    <row r="9478" spans="1:3" x14ac:dyDescent="0.3">
      <c r="A9478" t="s">
        <v>22</v>
      </c>
    </row>
    <row r="9479" spans="1:3" x14ac:dyDescent="0.3">
      <c r="A9479" t="s">
        <v>0</v>
      </c>
      <c r="C9479">
        <f>VLOOKUP(B9477,[0]!all_data,13)</f>
        <v>7</v>
      </c>
    </row>
    <row r="9480" spans="1:3" x14ac:dyDescent="0.3">
      <c r="A9480" t="s">
        <v>57</v>
      </c>
      <c r="C9480">
        <f>VLOOKUP(B9477,[0]!all_data,14)</f>
        <v>10</v>
      </c>
    </row>
    <row r="9481" spans="1:3" x14ac:dyDescent="0.3">
      <c r="A9481" t="s">
        <v>2</v>
      </c>
      <c r="C9481">
        <f>VLOOKUP(B9477,[0]!all_data,15)</f>
        <v>0</v>
      </c>
    </row>
    <row r="9482" spans="1:3" x14ac:dyDescent="0.3">
      <c r="A9482" t="s">
        <v>3</v>
      </c>
      <c r="C9482">
        <f>VLOOKUP(B9477,[0]!all_data,16)</f>
        <v>0</v>
      </c>
    </row>
    <row r="9483" spans="1:3" x14ac:dyDescent="0.3">
      <c r="A9483" t="s">
        <v>4</v>
      </c>
      <c r="C9483">
        <f>VLOOKUP(B9477,[0]!all_data,17)</f>
        <v>0</v>
      </c>
    </row>
    <row r="9484" spans="1:3" x14ac:dyDescent="0.3">
      <c r="A9484" t="s">
        <v>5</v>
      </c>
      <c r="C9484">
        <f>VLOOKUP(B9477,[0]!all_data,18)</f>
        <v>0</v>
      </c>
    </row>
    <row r="9485" spans="1:3" x14ac:dyDescent="0.3">
      <c r="A9485" t="s">
        <v>7</v>
      </c>
      <c r="C9485">
        <f>VLOOKUP(B9477,[0]!all_data,20)</f>
        <v>0</v>
      </c>
    </row>
    <row r="9486" spans="1:3" x14ac:dyDescent="0.3">
      <c r="A9486" t="s">
        <v>73</v>
      </c>
      <c r="C9486">
        <f>VLOOKUP(B9477,[0]!all_data,21)</f>
        <v>0</v>
      </c>
    </row>
    <row r="9487" spans="1:3" x14ac:dyDescent="0.3">
      <c r="A9487" t="s">
        <v>77</v>
      </c>
      <c r="C9487">
        <f>VLOOKUP(B9477,[0]!all_data,41)</f>
        <v>0</v>
      </c>
    </row>
    <row r="9488" spans="1:3" x14ac:dyDescent="0.3">
      <c r="A9488" t="s">
        <v>24</v>
      </c>
      <c r="C9488">
        <f>VLOOKUP(B9477,[0]!all_data,23)</f>
        <v>0</v>
      </c>
    </row>
    <row r="9489" spans="1:3" x14ac:dyDescent="0.3">
      <c r="A9489" t="s">
        <v>25</v>
      </c>
      <c r="C9489">
        <f>VLOOKUP(B9477,[0]!all_data,24)</f>
        <v>0</v>
      </c>
    </row>
    <row r="9490" spans="1:3" x14ac:dyDescent="0.3">
      <c r="A9490" t="s">
        <v>23</v>
      </c>
      <c r="C9490">
        <f>VLOOKUP(B9477,[0]!all_data,25)</f>
        <v>0</v>
      </c>
    </row>
    <row r="9491" spans="1:3" x14ac:dyDescent="0.3">
      <c r="A9491" t="s">
        <v>125</v>
      </c>
      <c r="C9491">
        <f>VLOOKUP(B9477,[0]!all_data,19)</f>
        <v>0</v>
      </c>
    </row>
    <row r="9492" spans="1:3" x14ac:dyDescent="0.3">
      <c r="A9492" t="s">
        <v>108</v>
      </c>
      <c r="C9492">
        <f>VLOOKUP(B9477,[0]!all_data,26)</f>
        <v>0</v>
      </c>
    </row>
    <row r="9493" spans="1:3" x14ac:dyDescent="0.3">
      <c r="A9493" t="s">
        <v>109</v>
      </c>
      <c r="C9493">
        <f>VLOOKUP(B9477,[0]!all_data,27)</f>
        <v>0</v>
      </c>
    </row>
    <row r="9494" spans="1:3" x14ac:dyDescent="0.3">
      <c r="A9494" t="s">
        <v>11</v>
      </c>
      <c r="C9494">
        <f>VLOOKUP(B9477,[0]!all_data,28)</f>
        <v>0</v>
      </c>
    </row>
    <row r="9495" spans="1:3" x14ac:dyDescent="0.3">
      <c r="A9495" t="s">
        <v>54</v>
      </c>
      <c r="C9495">
        <f>VLOOKUP(B9477,[0]!all_data,29)</f>
        <v>0</v>
      </c>
    </row>
    <row r="9496" spans="1:3" x14ac:dyDescent="0.3">
      <c r="A9496" t="s">
        <v>55</v>
      </c>
      <c r="C9496">
        <f>VLOOKUP(B9477,[0]!all_data,30)</f>
        <v>0</v>
      </c>
    </row>
    <row r="9497" spans="1:3" x14ac:dyDescent="0.3">
      <c r="A9497" t="s">
        <v>67</v>
      </c>
      <c r="C9497">
        <f>VLOOKUP(B9477,[0]!all_data,33)</f>
        <v>0</v>
      </c>
    </row>
    <row r="9498" spans="1:3" x14ac:dyDescent="0.3">
      <c r="A9498" t="s">
        <v>16</v>
      </c>
      <c r="C9498">
        <f>VLOOKUP(B9477,[0]!all_data,37)</f>
        <v>0</v>
      </c>
    </row>
    <row r="9499" spans="1:3" x14ac:dyDescent="0.3">
      <c r="A9499" t="s">
        <v>17</v>
      </c>
      <c r="C9499">
        <f>VLOOKUP(B9477,[0]!all_data,38)</f>
        <v>0</v>
      </c>
    </row>
    <row r="9500" spans="1:3" x14ac:dyDescent="0.3">
      <c r="A9500" t="s">
        <v>18</v>
      </c>
      <c r="C9500">
        <f>VLOOKUP(B9477,[0]!all_data,39)</f>
        <v>0</v>
      </c>
    </row>
    <row r="9501" spans="1:3" x14ac:dyDescent="0.3">
      <c r="A9501" t="s">
        <v>21</v>
      </c>
      <c r="B9501">
        <f>B9477+1</f>
        <v>396</v>
      </c>
      <c r="C9501" t="str">
        <f>CONCATENATE(VLOOKUP(B9501,[0]!all_data,2),"_",VLOOKUP(B9501,[0]!all_data,3),"_",VLOOKUP(B9501,[0]!all_data,4))</f>
        <v>0_0_0</v>
      </c>
    </row>
    <row r="9502" spans="1:3" x14ac:dyDescent="0.3">
      <c r="A9502" t="s">
        <v>22</v>
      </c>
    </row>
    <row r="9503" spans="1:3" x14ac:dyDescent="0.3">
      <c r="A9503" t="s">
        <v>0</v>
      </c>
      <c r="C9503">
        <f>VLOOKUP(B9501,[0]!all_data,13)</f>
        <v>7</v>
      </c>
    </row>
    <row r="9504" spans="1:3" x14ac:dyDescent="0.3">
      <c r="A9504" t="s">
        <v>57</v>
      </c>
      <c r="C9504">
        <f>VLOOKUP(B9501,[0]!all_data,14)</f>
        <v>10</v>
      </c>
    </row>
    <row r="9505" spans="1:3" x14ac:dyDescent="0.3">
      <c r="A9505" t="s">
        <v>2</v>
      </c>
      <c r="C9505">
        <f>VLOOKUP(B9501,[0]!all_data,15)</f>
        <v>0</v>
      </c>
    </row>
    <row r="9506" spans="1:3" x14ac:dyDescent="0.3">
      <c r="A9506" t="s">
        <v>3</v>
      </c>
      <c r="C9506">
        <f>VLOOKUP(B9501,[0]!all_data,16)</f>
        <v>0</v>
      </c>
    </row>
    <row r="9507" spans="1:3" x14ac:dyDescent="0.3">
      <c r="A9507" t="s">
        <v>4</v>
      </c>
      <c r="C9507">
        <f>VLOOKUP(B9501,[0]!all_data,17)</f>
        <v>0</v>
      </c>
    </row>
    <row r="9508" spans="1:3" x14ac:dyDescent="0.3">
      <c r="A9508" t="s">
        <v>5</v>
      </c>
      <c r="C9508">
        <f>VLOOKUP(B9501,[0]!all_data,18)</f>
        <v>0</v>
      </c>
    </row>
    <row r="9509" spans="1:3" x14ac:dyDescent="0.3">
      <c r="A9509" t="s">
        <v>7</v>
      </c>
      <c r="C9509">
        <f>VLOOKUP(B9501,[0]!all_data,20)</f>
        <v>0</v>
      </c>
    </row>
    <row r="9510" spans="1:3" x14ac:dyDescent="0.3">
      <c r="A9510" t="s">
        <v>73</v>
      </c>
      <c r="C9510">
        <f>VLOOKUP(B9501,[0]!all_data,21)</f>
        <v>0</v>
      </c>
    </row>
    <row r="9511" spans="1:3" x14ac:dyDescent="0.3">
      <c r="A9511" t="s">
        <v>77</v>
      </c>
      <c r="C9511">
        <f>VLOOKUP(B9501,[0]!all_data,41)</f>
        <v>0</v>
      </c>
    </row>
    <row r="9512" spans="1:3" x14ac:dyDescent="0.3">
      <c r="A9512" t="s">
        <v>24</v>
      </c>
      <c r="C9512">
        <f>VLOOKUP(B9501,[0]!all_data,23)</f>
        <v>0</v>
      </c>
    </row>
    <row r="9513" spans="1:3" x14ac:dyDescent="0.3">
      <c r="A9513" t="s">
        <v>25</v>
      </c>
      <c r="C9513">
        <f>VLOOKUP(B9501,[0]!all_data,24)</f>
        <v>0</v>
      </c>
    </row>
    <row r="9514" spans="1:3" x14ac:dyDescent="0.3">
      <c r="A9514" t="s">
        <v>23</v>
      </c>
      <c r="C9514">
        <f>VLOOKUP(B9501,[0]!all_data,25)</f>
        <v>0</v>
      </c>
    </row>
    <row r="9515" spans="1:3" x14ac:dyDescent="0.3">
      <c r="A9515" t="s">
        <v>125</v>
      </c>
      <c r="C9515">
        <f>VLOOKUP(B9501,[0]!all_data,19)</f>
        <v>0</v>
      </c>
    </row>
    <row r="9516" spans="1:3" x14ac:dyDescent="0.3">
      <c r="A9516" t="s">
        <v>108</v>
      </c>
      <c r="C9516">
        <f>VLOOKUP(B9501,[0]!all_data,26)</f>
        <v>0</v>
      </c>
    </row>
    <row r="9517" spans="1:3" x14ac:dyDescent="0.3">
      <c r="A9517" t="s">
        <v>109</v>
      </c>
      <c r="C9517">
        <f>VLOOKUP(B9501,[0]!all_data,27)</f>
        <v>0</v>
      </c>
    </row>
    <row r="9518" spans="1:3" x14ac:dyDescent="0.3">
      <c r="A9518" t="s">
        <v>11</v>
      </c>
      <c r="C9518">
        <f>VLOOKUP(B9501,[0]!all_data,28)</f>
        <v>0</v>
      </c>
    </row>
    <row r="9519" spans="1:3" x14ac:dyDescent="0.3">
      <c r="A9519" t="s">
        <v>54</v>
      </c>
      <c r="C9519">
        <f>VLOOKUP(B9501,[0]!all_data,29)</f>
        <v>0</v>
      </c>
    </row>
    <row r="9520" spans="1:3" x14ac:dyDescent="0.3">
      <c r="A9520" t="s">
        <v>55</v>
      </c>
      <c r="C9520">
        <f>VLOOKUP(B9501,[0]!all_data,30)</f>
        <v>0</v>
      </c>
    </row>
    <row r="9521" spans="1:3" x14ac:dyDescent="0.3">
      <c r="A9521" t="s">
        <v>67</v>
      </c>
      <c r="C9521">
        <f>VLOOKUP(B9501,[0]!all_data,33)</f>
        <v>0</v>
      </c>
    </row>
    <row r="9522" spans="1:3" x14ac:dyDescent="0.3">
      <c r="A9522" t="s">
        <v>16</v>
      </c>
      <c r="C9522">
        <f>VLOOKUP(B9501,[0]!all_data,37)</f>
        <v>0</v>
      </c>
    </row>
    <row r="9523" spans="1:3" x14ac:dyDescent="0.3">
      <c r="A9523" t="s">
        <v>17</v>
      </c>
      <c r="C9523">
        <f>VLOOKUP(B9501,[0]!all_data,38)</f>
        <v>0</v>
      </c>
    </row>
    <row r="9524" spans="1:3" x14ac:dyDescent="0.3">
      <c r="A9524" t="s">
        <v>18</v>
      </c>
      <c r="C9524">
        <f>VLOOKUP(B9501,[0]!all_data,39)</f>
        <v>0</v>
      </c>
    </row>
    <row r="9525" spans="1:3" x14ac:dyDescent="0.3">
      <c r="A9525" t="s">
        <v>21</v>
      </c>
      <c r="B9525">
        <f>B9501+1</f>
        <v>397</v>
      </c>
      <c r="C9525" t="str">
        <f>CONCATENATE(VLOOKUP(B9525,[0]!all_data,2),"_",VLOOKUP(B9525,[0]!all_data,3),"_",VLOOKUP(B9525,[0]!all_data,4))</f>
        <v>0_0_0</v>
      </c>
    </row>
    <row r="9526" spans="1:3" x14ac:dyDescent="0.3">
      <c r="A9526" t="s">
        <v>22</v>
      </c>
    </row>
    <row r="9527" spans="1:3" x14ac:dyDescent="0.3">
      <c r="A9527" t="s">
        <v>0</v>
      </c>
      <c r="C9527">
        <f>VLOOKUP(B9525,[0]!all_data,13)</f>
        <v>7</v>
      </c>
    </row>
    <row r="9528" spans="1:3" x14ac:dyDescent="0.3">
      <c r="A9528" t="s">
        <v>57</v>
      </c>
      <c r="C9528">
        <f>VLOOKUP(B9525,[0]!all_data,14)</f>
        <v>10</v>
      </c>
    </row>
    <row r="9529" spans="1:3" x14ac:dyDescent="0.3">
      <c r="A9529" t="s">
        <v>2</v>
      </c>
      <c r="C9529">
        <f>VLOOKUP(B9525,[0]!all_data,15)</f>
        <v>0</v>
      </c>
    </row>
    <row r="9530" spans="1:3" x14ac:dyDescent="0.3">
      <c r="A9530" t="s">
        <v>3</v>
      </c>
      <c r="C9530">
        <f>VLOOKUP(B9525,[0]!all_data,16)</f>
        <v>0</v>
      </c>
    </row>
    <row r="9531" spans="1:3" x14ac:dyDescent="0.3">
      <c r="A9531" t="s">
        <v>4</v>
      </c>
      <c r="C9531">
        <f>VLOOKUP(B9525,[0]!all_data,17)</f>
        <v>0</v>
      </c>
    </row>
    <row r="9532" spans="1:3" x14ac:dyDescent="0.3">
      <c r="A9532" t="s">
        <v>5</v>
      </c>
      <c r="C9532">
        <f>VLOOKUP(B9525,[0]!all_data,18)</f>
        <v>0</v>
      </c>
    </row>
    <row r="9533" spans="1:3" x14ac:dyDescent="0.3">
      <c r="A9533" t="s">
        <v>7</v>
      </c>
      <c r="C9533">
        <f>VLOOKUP(B9525,[0]!all_data,20)</f>
        <v>0</v>
      </c>
    </row>
    <row r="9534" spans="1:3" x14ac:dyDescent="0.3">
      <c r="A9534" t="s">
        <v>73</v>
      </c>
      <c r="C9534">
        <f>VLOOKUP(B9525,[0]!all_data,21)</f>
        <v>0</v>
      </c>
    </row>
    <row r="9535" spans="1:3" x14ac:dyDescent="0.3">
      <c r="A9535" t="s">
        <v>77</v>
      </c>
      <c r="C9535">
        <f>VLOOKUP(B9525,[0]!all_data,41)</f>
        <v>0</v>
      </c>
    </row>
    <row r="9536" spans="1:3" x14ac:dyDescent="0.3">
      <c r="A9536" t="s">
        <v>24</v>
      </c>
      <c r="C9536">
        <f>VLOOKUP(B9525,[0]!all_data,23)</f>
        <v>0</v>
      </c>
    </row>
    <row r="9537" spans="1:3" x14ac:dyDescent="0.3">
      <c r="A9537" t="s">
        <v>25</v>
      </c>
      <c r="C9537">
        <f>VLOOKUP(B9525,[0]!all_data,24)</f>
        <v>0</v>
      </c>
    </row>
    <row r="9538" spans="1:3" x14ac:dyDescent="0.3">
      <c r="A9538" t="s">
        <v>23</v>
      </c>
      <c r="C9538">
        <f>VLOOKUP(B9525,[0]!all_data,25)</f>
        <v>0</v>
      </c>
    </row>
    <row r="9539" spans="1:3" x14ac:dyDescent="0.3">
      <c r="A9539" t="s">
        <v>125</v>
      </c>
      <c r="C9539">
        <f>VLOOKUP(B9525,[0]!all_data,19)</f>
        <v>0</v>
      </c>
    </row>
    <row r="9540" spans="1:3" x14ac:dyDescent="0.3">
      <c r="A9540" t="s">
        <v>108</v>
      </c>
      <c r="C9540">
        <f>VLOOKUP(B9525,[0]!all_data,26)</f>
        <v>0</v>
      </c>
    </row>
    <row r="9541" spans="1:3" x14ac:dyDescent="0.3">
      <c r="A9541" t="s">
        <v>109</v>
      </c>
      <c r="C9541">
        <f>VLOOKUP(B9525,[0]!all_data,27)</f>
        <v>0</v>
      </c>
    </row>
    <row r="9542" spans="1:3" x14ac:dyDescent="0.3">
      <c r="A9542" t="s">
        <v>11</v>
      </c>
      <c r="C9542">
        <f>VLOOKUP(B9525,[0]!all_data,28)</f>
        <v>0</v>
      </c>
    </row>
    <row r="9543" spans="1:3" x14ac:dyDescent="0.3">
      <c r="A9543" t="s">
        <v>54</v>
      </c>
      <c r="C9543">
        <f>VLOOKUP(B9525,[0]!all_data,29)</f>
        <v>0</v>
      </c>
    </row>
    <row r="9544" spans="1:3" x14ac:dyDescent="0.3">
      <c r="A9544" t="s">
        <v>55</v>
      </c>
      <c r="C9544">
        <f>VLOOKUP(B9525,[0]!all_data,30)</f>
        <v>0</v>
      </c>
    </row>
    <row r="9545" spans="1:3" x14ac:dyDescent="0.3">
      <c r="A9545" t="s">
        <v>67</v>
      </c>
      <c r="C9545">
        <f>VLOOKUP(B9525,[0]!all_data,33)</f>
        <v>0</v>
      </c>
    </row>
    <row r="9546" spans="1:3" x14ac:dyDescent="0.3">
      <c r="A9546" t="s">
        <v>16</v>
      </c>
      <c r="C9546">
        <f>VLOOKUP(B9525,[0]!all_data,37)</f>
        <v>0</v>
      </c>
    </row>
    <row r="9547" spans="1:3" x14ac:dyDescent="0.3">
      <c r="A9547" t="s">
        <v>17</v>
      </c>
      <c r="C9547">
        <f>VLOOKUP(B9525,[0]!all_data,38)</f>
        <v>0</v>
      </c>
    </row>
    <row r="9548" spans="1:3" x14ac:dyDescent="0.3">
      <c r="A9548" t="s">
        <v>18</v>
      </c>
      <c r="C9548">
        <f>VLOOKUP(B9525,[0]!all_data,39)</f>
        <v>0</v>
      </c>
    </row>
    <row r="9549" spans="1:3" x14ac:dyDescent="0.3">
      <c r="A9549" t="s">
        <v>21</v>
      </c>
      <c r="B9549">
        <f>B9525+1</f>
        <v>398</v>
      </c>
      <c r="C9549" t="str">
        <f>CONCATENATE(VLOOKUP(B9549,[0]!all_data,2),"_",VLOOKUP(B9549,[0]!all_data,3),"_",VLOOKUP(B9549,[0]!all_data,4))</f>
        <v>0_0_0</v>
      </c>
    </row>
    <row r="9550" spans="1:3" x14ac:dyDescent="0.3">
      <c r="A9550" t="s">
        <v>22</v>
      </c>
    </row>
    <row r="9551" spans="1:3" x14ac:dyDescent="0.3">
      <c r="A9551" t="s">
        <v>0</v>
      </c>
      <c r="C9551">
        <f>VLOOKUP(B9549,[0]!all_data,13)</f>
        <v>7</v>
      </c>
    </row>
    <row r="9552" spans="1:3" x14ac:dyDescent="0.3">
      <c r="A9552" t="s">
        <v>57</v>
      </c>
      <c r="C9552">
        <f>VLOOKUP(B9549,[0]!all_data,14)</f>
        <v>10</v>
      </c>
    </row>
    <row r="9553" spans="1:3" x14ac:dyDescent="0.3">
      <c r="A9553" t="s">
        <v>2</v>
      </c>
      <c r="C9553">
        <f>VLOOKUP(B9549,[0]!all_data,15)</f>
        <v>0</v>
      </c>
    </row>
    <row r="9554" spans="1:3" x14ac:dyDescent="0.3">
      <c r="A9554" t="s">
        <v>3</v>
      </c>
      <c r="C9554">
        <f>VLOOKUP(B9549,[0]!all_data,16)</f>
        <v>0</v>
      </c>
    </row>
    <row r="9555" spans="1:3" x14ac:dyDescent="0.3">
      <c r="A9555" t="s">
        <v>4</v>
      </c>
      <c r="C9555">
        <f>VLOOKUP(B9549,[0]!all_data,17)</f>
        <v>0</v>
      </c>
    </row>
    <row r="9556" spans="1:3" x14ac:dyDescent="0.3">
      <c r="A9556" t="s">
        <v>5</v>
      </c>
      <c r="C9556">
        <f>VLOOKUP(B9549,[0]!all_data,18)</f>
        <v>0</v>
      </c>
    </row>
    <row r="9557" spans="1:3" x14ac:dyDescent="0.3">
      <c r="A9557" t="s">
        <v>7</v>
      </c>
      <c r="C9557">
        <f>VLOOKUP(B9549,[0]!all_data,20)</f>
        <v>0</v>
      </c>
    </row>
    <row r="9558" spans="1:3" x14ac:dyDescent="0.3">
      <c r="A9558" t="s">
        <v>73</v>
      </c>
      <c r="C9558">
        <f>VLOOKUP(B9549,[0]!all_data,21)</f>
        <v>0</v>
      </c>
    </row>
    <row r="9559" spans="1:3" x14ac:dyDescent="0.3">
      <c r="A9559" t="s">
        <v>77</v>
      </c>
      <c r="C9559">
        <f>VLOOKUP(B9549,[0]!all_data,41)</f>
        <v>0</v>
      </c>
    </row>
    <row r="9560" spans="1:3" x14ac:dyDescent="0.3">
      <c r="A9560" t="s">
        <v>24</v>
      </c>
      <c r="C9560">
        <f>VLOOKUP(B9549,[0]!all_data,23)</f>
        <v>0</v>
      </c>
    </row>
    <row r="9561" spans="1:3" x14ac:dyDescent="0.3">
      <c r="A9561" t="s">
        <v>25</v>
      </c>
      <c r="C9561">
        <f>VLOOKUP(B9549,[0]!all_data,24)</f>
        <v>0</v>
      </c>
    </row>
    <row r="9562" spans="1:3" x14ac:dyDescent="0.3">
      <c r="A9562" t="s">
        <v>23</v>
      </c>
      <c r="C9562">
        <f>VLOOKUP(B9549,[0]!all_data,25)</f>
        <v>0</v>
      </c>
    </row>
    <row r="9563" spans="1:3" x14ac:dyDescent="0.3">
      <c r="A9563" t="s">
        <v>125</v>
      </c>
      <c r="C9563">
        <f>VLOOKUP(B9549,[0]!all_data,19)</f>
        <v>0</v>
      </c>
    </row>
    <row r="9564" spans="1:3" x14ac:dyDescent="0.3">
      <c r="A9564" t="s">
        <v>108</v>
      </c>
      <c r="C9564">
        <f>VLOOKUP(B9549,[0]!all_data,26)</f>
        <v>0</v>
      </c>
    </row>
    <row r="9565" spans="1:3" x14ac:dyDescent="0.3">
      <c r="A9565" t="s">
        <v>109</v>
      </c>
      <c r="C9565">
        <f>VLOOKUP(B9549,[0]!all_data,27)</f>
        <v>0</v>
      </c>
    </row>
    <row r="9566" spans="1:3" x14ac:dyDescent="0.3">
      <c r="A9566" t="s">
        <v>11</v>
      </c>
      <c r="C9566">
        <f>VLOOKUP(B9549,[0]!all_data,28)</f>
        <v>0</v>
      </c>
    </row>
    <row r="9567" spans="1:3" x14ac:dyDescent="0.3">
      <c r="A9567" t="s">
        <v>54</v>
      </c>
      <c r="C9567">
        <f>VLOOKUP(B9549,[0]!all_data,29)</f>
        <v>0</v>
      </c>
    </row>
    <row r="9568" spans="1:3" x14ac:dyDescent="0.3">
      <c r="A9568" t="s">
        <v>55</v>
      </c>
      <c r="C9568">
        <f>VLOOKUP(B9549,[0]!all_data,30)</f>
        <v>0</v>
      </c>
    </row>
    <row r="9569" spans="1:3" x14ac:dyDescent="0.3">
      <c r="A9569" t="s">
        <v>67</v>
      </c>
      <c r="C9569">
        <f>VLOOKUP(B9549,[0]!all_data,33)</f>
        <v>0</v>
      </c>
    </row>
    <row r="9570" spans="1:3" x14ac:dyDescent="0.3">
      <c r="A9570" t="s">
        <v>16</v>
      </c>
      <c r="C9570">
        <f>VLOOKUP(B9549,[0]!all_data,37)</f>
        <v>0</v>
      </c>
    </row>
    <row r="9571" spans="1:3" x14ac:dyDescent="0.3">
      <c r="A9571" t="s">
        <v>17</v>
      </c>
      <c r="C9571">
        <f>VLOOKUP(B9549,[0]!all_data,38)</f>
        <v>0</v>
      </c>
    </row>
    <row r="9572" spans="1:3" x14ac:dyDescent="0.3">
      <c r="A9572" t="s">
        <v>18</v>
      </c>
      <c r="C9572">
        <f>VLOOKUP(B9549,[0]!all_data,39)</f>
        <v>0</v>
      </c>
    </row>
    <row r="9573" spans="1:3" x14ac:dyDescent="0.3">
      <c r="A9573" t="s">
        <v>21</v>
      </c>
      <c r="B9573">
        <f>B9549+1</f>
        <v>399</v>
      </c>
      <c r="C9573" t="str">
        <f>CONCATENATE(VLOOKUP(B9573,[0]!all_data,2),"_",VLOOKUP(B9573,[0]!all_data,3),"_",VLOOKUP(B9573,[0]!all_data,4))</f>
        <v>0_0_0</v>
      </c>
    </row>
    <row r="9574" spans="1:3" x14ac:dyDescent="0.3">
      <c r="A9574" t="s">
        <v>22</v>
      </c>
    </row>
    <row r="9575" spans="1:3" x14ac:dyDescent="0.3">
      <c r="A9575" t="s">
        <v>0</v>
      </c>
      <c r="C9575">
        <f>VLOOKUP(B9573,[0]!all_data,13)</f>
        <v>7</v>
      </c>
    </row>
    <row r="9576" spans="1:3" x14ac:dyDescent="0.3">
      <c r="A9576" t="s">
        <v>57</v>
      </c>
      <c r="C9576">
        <f>VLOOKUP(B9573,[0]!all_data,14)</f>
        <v>10</v>
      </c>
    </row>
    <row r="9577" spans="1:3" x14ac:dyDescent="0.3">
      <c r="A9577" t="s">
        <v>2</v>
      </c>
      <c r="C9577">
        <f>VLOOKUP(B9573,[0]!all_data,15)</f>
        <v>0</v>
      </c>
    </row>
    <row r="9578" spans="1:3" x14ac:dyDescent="0.3">
      <c r="A9578" t="s">
        <v>3</v>
      </c>
      <c r="C9578">
        <f>VLOOKUP(B9573,[0]!all_data,16)</f>
        <v>0</v>
      </c>
    </row>
    <row r="9579" spans="1:3" x14ac:dyDescent="0.3">
      <c r="A9579" t="s">
        <v>4</v>
      </c>
      <c r="C9579">
        <f>VLOOKUP(B9573,[0]!all_data,17)</f>
        <v>0</v>
      </c>
    </row>
    <row r="9580" spans="1:3" x14ac:dyDescent="0.3">
      <c r="A9580" t="s">
        <v>5</v>
      </c>
      <c r="C9580">
        <f>VLOOKUP(B9573,[0]!all_data,18)</f>
        <v>0</v>
      </c>
    </row>
    <row r="9581" spans="1:3" x14ac:dyDescent="0.3">
      <c r="A9581" t="s">
        <v>7</v>
      </c>
      <c r="C9581">
        <f>VLOOKUP(B9573,[0]!all_data,20)</f>
        <v>0</v>
      </c>
    </row>
    <row r="9582" spans="1:3" x14ac:dyDescent="0.3">
      <c r="A9582" t="s">
        <v>73</v>
      </c>
      <c r="C9582">
        <f>VLOOKUP(B9573,[0]!all_data,21)</f>
        <v>0</v>
      </c>
    </row>
    <row r="9583" spans="1:3" x14ac:dyDescent="0.3">
      <c r="A9583" t="s">
        <v>77</v>
      </c>
      <c r="C9583">
        <f>VLOOKUP(B9573,[0]!all_data,41)</f>
        <v>0</v>
      </c>
    </row>
    <row r="9584" spans="1:3" x14ac:dyDescent="0.3">
      <c r="A9584" t="s">
        <v>24</v>
      </c>
      <c r="C9584">
        <f>VLOOKUP(B9573,[0]!all_data,23)</f>
        <v>0</v>
      </c>
    </row>
    <row r="9585" spans="1:3" x14ac:dyDescent="0.3">
      <c r="A9585" t="s">
        <v>25</v>
      </c>
      <c r="C9585">
        <f>VLOOKUP(B9573,[0]!all_data,24)</f>
        <v>0</v>
      </c>
    </row>
    <row r="9586" spans="1:3" x14ac:dyDescent="0.3">
      <c r="A9586" t="s">
        <v>23</v>
      </c>
      <c r="C9586">
        <f>VLOOKUP(B9573,[0]!all_data,25)</f>
        <v>0</v>
      </c>
    </row>
    <row r="9587" spans="1:3" x14ac:dyDescent="0.3">
      <c r="A9587" t="s">
        <v>125</v>
      </c>
      <c r="C9587">
        <f>VLOOKUP(B9573,[0]!all_data,19)</f>
        <v>0</v>
      </c>
    </row>
    <row r="9588" spans="1:3" x14ac:dyDescent="0.3">
      <c r="A9588" t="s">
        <v>108</v>
      </c>
      <c r="C9588">
        <f>VLOOKUP(B9573,[0]!all_data,26)</f>
        <v>0</v>
      </c>
    </row>
    <row r="9589" spans="1:3" x14ac:dyDescent="0.3">
      <c r="A9589" t="s">
        <v>109</v>
      </c>
      <c r="C9589">
        <f>VLOOKUP(B9573,[0]!all_data,27)</f>
        <v>0</v>
      </c>
    </row>
    <row r="9590" spans="1:3" x14ac:dyDescent="0.3">
      <c r="A9590" t="s">
        <v>11</v>
      </c>
      <c r="C9590">
        <f>VLOOKUP(B9573,[0]!all_data,28)</f>
        <v>0</v>
      </c>
    </row>
    <row r="9591" spans="1:3" x14ac:dyDescent="0.3">
      <c r="A9591" t="s">
        <v>54</v>
      </c>
      <c r="C9591">
        <f>VLOOKUP(B9573,[0]!all_data,29)</f>
        <v>0</v>
      </c>
    </row>
    <row r="9592" spans="1:3" x14ac:dyDescent="0.3">
      <c r="A9592" t="s">
        <v>55</v>
      </c>
      <c r="C9592">
        <f>VLOOKUP(B9573,[0]!all_data,30)</f>
        <v>0</v>
      </c>
    </row>
    <row r="9593" spans="1:3" x14ac:dyDescent="0.3">
      <c r="A9593" t="s">
        <v>67</v>
      </c>
      <c r="C9593">
        <f>VLOOKUP(B9573,[0]!all_data,33)</f>
        <v>0</v>
      </c>
    </row>
    <row r="9594" spans="1:3" x14ac:dyDescent="0.3">
      <c r="A9594" t="s">
        <v>16</v>
      </c>
      <c r="C9594">
        <f>VLOOKUP(B9573,[0]!all_data,37)</f>
        <v>0</v>
      </c>
    </row>
    <row r="9595" spans="1:3" x14ac:dyDescent="0.3">
      <c r="A9595" t="s">
        <v>17</v>
      </c>
      <c r="C9595">
        <f>VLOOKUP(B9573,[0]!all_data,38)</f>
        <v>0</v>
      </c>
    </row>
    <row r="9596" spans="1:3" x14ac:dyDescent="0.3">
      <c r="A9596" t="s">
        <v>18</v>
      </c>
      <c r="C9596">
        <f>VLOOKUP(B9573,[0]!all_data,39)</f>
        <v>0</v>
      </c>
    </row>
    <row r="9597" spans="1:3" x14ac:dyDescent="0.3">
      <c r="A9597" t="s">
        <v>21</v>
      </c>
      <c r="B9597">
        <f>B9573+1</f>
        <v>400</v>
      </c>
      <c r="C9597" t="str">
        <f>CONCATENATE(VLOOKUP(B9597,[0]!all_data,2),"_",VLOOKUP(B9597,[0]!all_data,3),"_",VLOOKUP(B9597,[0]!all_data,4))</f>
        <v>0_0_0</v>
      </c>
    </row>
    <row r="9598" spans="1:3" x14ac:dyDescent="0.3">
      <c r="A9598" t="s">
        <v>22</v>
      </c>
    </row>
    <row r="9599" spans="1:3" x14ac:dyDescent="0.3">
      <c r="A9599" t="s">
        <v>0</v>
      </c>
      <c r="C9599">
        <f>VLOOKUP(B9597,[0]!all_data,13)</f>
        <v>7</v>
      </c>
    </row>
    <row r="9600" spans="1:3" x14ac:dyDescent="0.3">
      <c r="A9600" t="s">
        <v>57</v>
      </c>
      <c r="C9600">
        <f>VLOOKUP(B9597,[0]!all_data,14)</f>
        <v>10</v>
      </c>
    </row>
    <row r="9601" spans="1:3" x14ac:dyDescent="0.3">
      <c r="A9601" t="s">
        <v>2</v>
      </c>
      <c r="C9601">
        <f>VLOOKUP(B9597,[0]!all_data,15)</f>
        <v>0</v>
      </c>
    </row>
    <row r="9602" spans="1:3" x14ac:dyDescent="0.3">
      <c r="A9602" t="s">
        <v>3</v>
      </c>
      <c r="C9602">
        <f>VLOOKUP(B9597,[0]!all_data,16)</f>
        <v>0</v>
      </c>
    </row>
    <row r="9603" spans="1:3" x14ac:dyDescent="0.3">
      <c r="A9603" t="s">
        <v>4</v>
      </c>
      <c r="C9603">
        <f>VLOOKUP(B9597,[0]!all_data,17)</f>
        <v>0</v>
      </c>
    </row>
    <row r="9604" spans="1:3" x14ac:dyDescent="0.3">
      <c r="A9604" t="s">
        <v>5</v>
      </c>
      <c r="C9604">
        <f>VLOOKUP(B9597,[0]!all_data,18)</f>
        <v>0</v>
      </c>
    </row>
    <row r="9605" spans="1:3" x14ac:dyDescent="0.3">
      <c r="A9605" t="s">
        <v>7</v>
      </c>
      <c r="C9605">
        <f>VLOOKUP(B9597,[0]!all_data,20)</f>
        <v>0</v>
      </c>
    </row>
    <row r="9606" spans="1:3" x14ac:dyDescent="0.3">
      <c r="A9606" t="s">
        <v>73</v>
      </c>
      <c r="C9606">
        <f>VLOOKUP(B9597,[0]!all_data,21)</f>
        <v>0</v>
      </c>
    </row>
    <row r="9607" spans="1:3" x14ac:dyDescent="0.3">
      <c r="A9607" t="s">
        <v>77</v>
      </c>
      <c r="C9607">
        <f>VLOOKUP(B9597,[0]!all_data,41)</f>
        <v>0</v>
      </c>
    </row>
    <row r="9608" spans="1:3" x14ac:dyDescent="0.3">
      <c r="A9608" t="s">
        <v>24</v>
      </c>
      <c r="C9608">
        <f>VLOOKUP(B9597,[0]!all_data,23)</f>
        <v>0</v>
      </c>
    </row>
    <row r="9609" spans="1:3" x14ac:dyDescent="0.3">
      <c r="A9609" t="s">
        <v>25</v>
      </c>
      <c r="C9609">
        <f>VLOOKUP(B9597,[0]!all_data,24)</f>
        <v>0</v>
      </c>
    </row>
    <row r="9610" spans="1:3" x14ac:dyDescent="0.3">
      <c r="A9610" t="s">
        <v>23</v>
      </c>
      <c r="C9610">
        <f>VLOOKUP(B9597,[0]!all_data,25)</f>
        <v>0</v>
      </c>
    </row>
    <row r="9611" spans="1:3" x14ac:dyDescent="0.3">
      <c r="A9611" t="s">
        <v>125</v>
      </c>
      <c r="C9611">
        <f>VLOOKUP(B9597,[0]!all_data,19)</f>
        <v>0</v>
      </c>
    </row>
    <row r="9612" spans="1:3" x14ac:dyDescent="0.3">
      <c r="A9612" t="s">
        <v>108</v>
      </c>
      <c r="C9612">
        <f>VLOOKUP(B9597,[0]!all_data,26)</f>
        <v>0</v>
      </c>
    </row>
    <row r="9613" spans="1:3" x14ac:dyDescent="0.3">
      <c r="A9613" t="s">
        <v>109</v>
      </c>
      <c r="C9613">
        <f>VLOOKUP(B9597,[0]!all_data,27)</f>
        <v>0</v>
      </c>
    </row>
    <row r="9614" spans="1:3" x14ac:dyDescent="0.3">
      <c r="A9614" t="s">
        <v>11</v>
      </c>
      <c r="C9614">
        <f>VLOOKUP(B9597,[0]!all_data,28)</f>
        <v>0</v>
      </c>
    </row>
    <row r="9615" spans="1:3" x14ac:dyDescent="0.3">
      <c r="A9615" t="s">
        <v>54</v>
      </c>
      <c r="C9615">
        <f>VLOOKUP(B9597,[0]!all_data,29)</f>
        <v>0</v>
      </c>
    </row>
    <row r="9616" spans="1:3" x14ac:dyDescent="0.3">
      <c r="A9616" t="s">
        <v>55</v>
      </c>
      <c r="C9616">
        <f>VLOOKUP(B9597,[0]!all_data,30)</f>
        <v>0</v>
      </c>
    </row>
    <row r="9617" spans="1:3" x14ac:dyDescent="0.3">
      <c r="A9617" t="s">
        <v>67</v>
      </c>
      <c r="C9617">
        <f>VLOOKUP(B9597,[0]!all_data,33)</f>
        <v>0</v>
      </c>
    </row>
    <row r="9618" spans="1:3" x14ac:dyDescent="0.3">
      <c r="A9618" t="s">
        <v>16</v>
      </c>
      <c r="C9618">
        <f>VLOOKUP(B9597,[0]!all_data,37)</f>
        <v>0</v>
      </c>
    </row>
    <row r="9619" spans="1:3" x14ac:dyDescent="0.3">
      <c r="A9619" t="s">
        <v>17</v>
      </c>
      <c r="C9619">
        <f>VLOOKUP(B9597,[0]!all_data,38)</f>
        <v>0</v>
      </c>
    </row>
    <row r="9620" spans="1:3" x14ac:dyDescent="0.3">
      <c r="A9620" t="s">
        <v>18</v>
      </c>
      <c r="C9620">
        <f>VLOOKUP(B9597,[0]!all_data,39)</f>
        <v>0</v>
      </c>
    </row>
    <row r="9621" spans="1:3" x14ac:dyDescent="0.3">
      <c r="A9621" t="s">
        <v>21</v>
      </c>
      <c r="B9621">
        <f>B9597+1</f>
        <v>401</v>
      </c>
      <c r="C9621" t="str">
        <f>CONCATENATE(VLOOKUP(B9621,[0]!all_data,2),"_",VLOOKUP(B9621,[0]!all_data,3),"_",VLOOKUP(B9621,[0]!all_data,4))</f>
        <v>0_0_0</v>
      </c>
    </row>
    <row r="9622" spans="1:3" x14ac:dyDescent="0.3">
      <c r="A9622" t="s">
        <v>22</v>
      </c>
    </row>
    <row r="9623" spans="1:3" x14ac:dyDescent="0.3">
      <c r="A9623" t="s">
        <v>0</v>
      </c>
      <c r="C9623">
        <f>VLOOKUP(B9621,[0]!all_data,13)</f>
        <v>7</v>
      </c>
    </row>
    <row r="9624" spans="1:3" x14ac:dyDescent="0.3">
      <c r="A9624" t="s">
        <v>57</v>
      </c>
      <c r="C9624">
        <f>VLOOKUP(B9621,[0]!all_data,14)</f>
        <v>10</v>
      </c>
    </row>
    <row r="9625" spans="1:3" x14ac:dyDescent="0.3">
      <c r="A9625" t="s">
        <v>2</v>
      </c>
      <c r="C9625">
        <f>VLOOKUP(B9621,[0]!all_data,15)</f>
        <v>0</v>
      </c>
    </row>
    <row r="9626" spans="1:3" x14ac:dyDescent="0.3">
      <c r="A9626" t="s">
        <v>3</v>
      </c>
      <c r="C9626">
        <f>VLOOKUP(B9621,[0]!all_data,16)</f>
        <v>0</v>
      </c>
    </row>
    <row r="9627" spans="1:3" x14ac:dyDescent="0.3">
      <c r="A9627" t="s">
        <v>4</v>
      </c>
      <c r="C9627">
        <f>VLOOKUP(B9621,[0]!all_data,17)</f>
        <v>0</v>
      </c>
    </row>
    <row r="9628" spans="1:3" x14ac:dyDescent="0.3">
      <c r="A9628" t="s">
        <v>5</v>
      </c>
      <c r="C9628">
        <f>VLOOKUP(B9621,[0]!all_data,18)</f>
        <v>0</v>
      </c>
    </row>
    <row r="9629" spans="1:3" x14ac:dyDescent="0.3">
      <c r="A9629" t="s">
        <v>7</v>
      </c>
      <c r="C9629">
        <f>VLOOKUP(B9621,[0]!all_data,20)</f>
        <v>0</v>
      </c>
    </row>
    <row r="9630" spans="1:3" x14ac:dyDescent="0.3">
      <c r="A9630" t="s">
        <v>73</v>
      </c>
      <c r="C9630">
        <f>VLOOKUP(B9621,[0]!all_data,21)</f>
        <v>0</v>
      </c>
    </row>
    <row r="9631" spans="1:3" x14ac:dyDescent="0.3">
      <c r="A9631" t="s">
        <v>77</v>
      </c>
      <c r="C9631">
        <f>VLOOKUP(B9621,[0]!all_data,41)</f>
        <v>0</v>
      </c>
    </row>
    <row r="9632" spans="1:3" x14ac:dyDescent="0.3">
      <c r="A9632" t="s">
        <v>24</v>
      </c>
      <c r="C9632">
        <f>VLOOKUP(B9621,[0]!all_data,23)</f>
        <v>0</v>
      </c>
    </row>
    <row r="9633" spans="1:3" x14ac:dyDescent="0.3">
      <c r="A9633" t="s">
        <v>25</v>
      </c>
      <c r="C9633">
        <f>VLOOKUP(B9621,[0]!all_data,24)</f>
        <v>0</v>
      </c>
    </row>
    <row r="9634" spans="1:3" x14ac:dyDescent="0.3">
      <c r="A9634" t="s">
        <v>23</v>
      </c>
      <c r="C9634">
        <f>VLOOKUP(B9621,[0]!all_data,25)</f>
        <v>0</v>
      </c>
    </row>
    <row r="9635" spans="1:3" x14ac:dyDescent="0.3">
      <c r="A9635" t="s">
        <v>125</v>
      </c>
      <c r="C9635">
        <f>VLOOKUP(B9621,[0]!all_data,19)</f>
        <v>0</v>
      </c>
    </row>
    <row r="9636" spans="1:3" x14ac:dyDescent="0.3">
      <c r="A9636" t="s">
        <v>108</v>
      </c>
      <c r="C9636">
        <f>VLOOKUP(B9621,[0]!all_data,26)</f>
        <v>0</v>
      </c>
    </row>
    <row r="9637" spans="1:3" x14ac:dyDescent="0.3">
      <c r="A9637" t="s">
        <v>109</v>
      </c>
      <c r="C9637">
        <f>VLOOKUP(B9621,[0]!all_data,27)</f>
        <v>0</v>
      </c>
    </row>
    <row r="9638" spans="1:3" x14ac:dyDescent="0.3">
      <c r="A9638" t="s">
        <v>11</v>
      </c>
      <c r="C9638">
        <f>VLOOKUP(B9621,[0]!all_data,28)</f>
        <v>0</v>
      </c>
    </row>
    <row r="9639" spans="1:3" x14ac:dyDescent="0.3">
      <c r="A9639" t="s">
        <v>54</v>
      </c>
      <c r="C9639">
        <f>VLOOKUP(B9621,[0]!all_data,29)</f>
        <v>0</v>
      </c>
    </row>
    <row r="9640" spans="1:3" x14ac:dyDescent="0.3">
      <c r="A9640" t="s">
        <v>55</v>
      </c>
      <c r="C9640">
        <f>VLOOKUP(B9621,[0]!all_data,30)</f>
        <v>0</v>
      </c>
    </row>
    <row r="9641" spans="1:3" x14ac:dyDescent="0.3">
      <c r="A9641" t="s">
        <v>67</v>
      </c>
      <c r="C9641">
        <f>VLOOKUP(B9621,[0]!all_data,33)</f>
        <v>0</v>
      </c>
    </row>
    <row r="9642" spans="1:3" x14ac:dyDescent="0.3">
      <c r="A9642" t="s">
        <v>16</v>
      </c>
      <c r="C9642">
        <f>VLOOKUP(B9621,[0]!all_data,37)</f>
        <v>0</v>
      </c>
    </row>
    <row r="9643" spans="1:3" x14ac:dyDescent="0.3">
      <c r="A9643" t="s">
        <v>17</v>
      </c>
      <c r="C9643">
        <f>VLOOKUP(B9621,[0]!all_data,38)</f>
        <v>0</v>
      </c>
    </row>
    <row r="9644" spans="1:3" x14ac:dyDescent="0.3">
      <c r="A9644" t="s">
        <v>18</v>
      </c>
      <c r="C9644">
        <f>VLOOKUP(B9621,[0]!all_data,39)</f>
        <v>0</v>
      </c>
    </row>
    <row r="9645" spans="1:3" x14ac:dyDescent="0.3">
      <c r="A9645" t="s">
        <v>21</v>
      </c>
      <c r="B9645">
        <f>B9621+1</f>
        <v>402</v>
      </c>
      <c r="C9645" t="str">
        <f>CONCATENATE(VLOOKUP(B9645,[0]!all_data,2),"_",VLOOKUP(B9645,[0]!all_data,3),"_",VLOOKUP(B9645,[0]!all_data,4))</f>
        <v>0_0_0</v>
      </c>
    </row>
    <row r="9646" spans="1:3" x14ac:dyDescent="0.3">
      <c r="A9646" t="s">
        <v>22</v>
      </c>
    </row>
    <row r="9647" spans="1:3" x14ac:dyDescent="0.3">
      <c r="A9647" t="s">
        <v>0</v>
      </c>
      <c r="C9647">
        <f>VLOOKUP(B9645,[0]!all_data,13)</f>
        <v>7</v>
      </c>
    </row>
    <row r="9648" spans="1:3" x14ac:dyDescent="0.3">
      <c r="A9648" t="s">
        <v>57</v>
      </c>
      <c r="C9648">
        <f>VLOOKUP(B9645,[0]!all_data,14)</f>
        <v>10</v>
      </c>
    </row>
    <row r="9649" spans="1:3" x14ac:dyDescent="0.3">
      <c r="A9649" t="s">
        <v>2</v>
      </c>
      <c r="C9649">
        <f>VLOOKUP(B9645,[0]!all_data,15)</f>
        <v>0</v>
      </c>
    </row>
    <row r="9650" spans="1:3" x14ac:dyDescent="0.3">
      <c r="A9650" t="s">
        <v>3</v>
      </c>
      <c r="C9650">
        <f>VLOOKUP(B9645,[0]!all_data,16)</f>
        <v>0</v>
      </c>
    </row>
    <row r="9651" spans="1:3" x14ac:dyDescent="0.3">
      <c r="A9651" t="s">
        <v>4</v>
      </c>
      <c r="C9651">
        <f>VLOOKUP(B9645,[0]!all_data,17)</f>
        <v>0</v>
      </c>
    </row>
    <row r="9652" spans="1:3" x14ac:dyDescent="0.3">
      <c r="A9652" t="s">
        <v>5</v>
      </c>
      <c r="C9652">
        <f>VLOOKUP(B9645,[0]!all_data,18)</f>
        <v>0</v>
      </c>
    </row>
    <row r="9653" spans="1:3" x14ac:dyDescent="0.3">
      <c r="A9653" t="s">
        <v>7</v>
      </c>
      <c r="C9653">
        <f>VLOOKUP(B9645,[0]!all_data,20)</f>
        <v>0</v>
      </c>
    </row>
    <row r="9654" spans="1:3" x14ac:dyDescent="0.3">
      <c r="A9654" t="s">
        <v>73</v>
      </c>
      <c r="C9654">
        <f>VLOOKUP(B9645,[0]!all_data,21)</f>
        <v>0</v>
      </c>
    </row>
    <row r="9655" spans="1:3" x14ac:dyDescent="0.3">
      <c r="A9655" t="s">
        <v>77</v>
      </c>
      <c r="C9655">
        <f>VLOOKUP(B9645,[0]!all_data,41)</f>
        <v>0</v>
      </c>
    </row>
    <row r="9656" spans="1:3" x14ac:dyDescent="0.3">
      <c r="A9656" t="s">
        <v>24</v>
      </c>
      <c r="C9656">
        <f>VLOOKUP(B9645,[0]!all_data,23)</f>
        <v>0</v>
      </c>
    </row>
    <row r="9657" spans="1:3" x14ac:dyDescent="0.3">
      <c r="A9657" t="s">
        <v>25</v>
      </c>
      <c r="C9657">
        <f>VLOOKUP(B9645,[0]!all_data,24)</f>
        <v>0</v>
      </c>
    </row>
    <row r="9658" spans="1:3" x14ac:dyDescent="0.3">
      <c r="A9658" t="s">
        <v>23</v>
      </c>
      <c r="C9658">
        <f>VLOOKUP(B9645,[0]!all_data,25)</f>
        <v>0</v>
      </c>
    </row>
    <row r="9659" spans="1:3" x14ac:dyDescent="0.3">
      <c r="A9659" t="s">
        <v>125</v>
      </c>
      <c r="C9659">
        <f>VLOOKUP(B9645,[0]!all_data,19)</f>
        <v>0</v>
      </c>
    </row>
    <row r="9660" spans="1:3" x14ac:dyDescent="0.3">
      <c r="A9660" t="s">
        <v>108</v>
      </c>
      <c r="C9660">
        <f>VLOOKUP(B9645,[0]!all_data,26)</f>
        <v>0</v>
      </c>
    </row>
    <row r="9661" spans="1:3" x14ac:dyDescent="0.3">
      <c r="A9661" t="s">
        <v>109</v>
      </c>
      <c r="C9661">
        <f>VLOOKUP(B9645,[0]!all_data,27)</f>
        <v>0</v>
      </c>
    </row>
    <row r="9662" spans="1:3" x14ac:dyDescent="0.3">
      <c r="A9662" t="s">
        <v>11</v>
      </c>
      <c r="C9662">
        <f>VLOOKUP(B9645,[0]!all_data,28)</f>
        <v>0</v>
      </c>
    </row>
    <row r="9663" spans="1:3" x14ac:dyDescent="0.3">
      <c r="A9663" t="s">
        <v>54</v>
      </c>
      <c r="C9663">
        <f>VLOOKUP(B9645,[0]!all_data,29)</f>
        <v>0</v>
      </c>
    </row>
    <row r="9664" spans="1:3" x14ac:dyDescent="0.3">
      <c r="A9664" t="s">
        <v>55</v>
      </c>
      <c r="C9664">
        <f>VLOOKUP(B9645,[0]!all_data,30)</f>
        <v>0</v>
      </c>
    </row>
    <row r="9665" spans="1:3" x14ac:dyDescent="0.3">
      <c r="A9665" t="s">
        <v>67</v>
      </c>
      <c r="C9665">
        <f>VLOOKUP(B9645,[0]!all_data,33)</f>
        <v>0</v>
      </c>
    </row>
    <row r="9666" spans="1:3" x14ac:dyDescent="0.3">
      <c r="A9666" t="s">
        <v>16</v>
      </c>
      <c r="C9666">
        <f>VLOOKUP(B9645,[0]!all_data,37)</f>
        <v>0</v>
      </c>
    </row>
    <row r="9667" spans="1:3" x14ac:dyDescent="0.3">
      <c r="A9667" t="s">
        <v>17</v>
      </c>
      <c r="C9667">
        <f>VLOOKUP(B9645,[0]!all_data,38)</f>
        <v>0</v>
      </c>
    </row>
    <row r="9668" spans="1:3" x14ac:dyDescent="0.3">
      <c r="A9668" t="s">
        <v>18</v>
      </c>
      <c r="C9668">
        <f>VLOOKUP(B9645,[0]!all_data,39)</f>
        <v>0</v>
      </c>
    </row>
    <row r="9669" spans="1:3" x14ac:dyDescent="0.3">
      <c r="A9669" t="s">
        <v>21</v>
      </c>
      <c r="B9669">
        <f>B9645+1</f>
        <v>403</v>
      </c>
      <c r="C9669" t="str">
        <f>CONCATENATE(VLOOKUP(B9669,[0]!all_data,2),"_",VLOOKUP(B9669,[0]!all_data,3),"_",VLOOKUP(B9669,[0]!all_data,4))</f>
        <v>0_0_0</v>
      </c>
    </row>
    <row r="9670" spans="1:3" x14ac:dyDescent="0.3">
      <c r="A9670" t="s">
        <v>22</v>
      </c>
    </row>
    <row r="9671" spans="1:3" x14ac:dyDescent="0.3">
      <c r="A9671" t="s">
        <v>0</v>
      </c>
      <c r="C9671">
        <f>VLOOKUP(B9669,[0]!all_data,13)</f>
        <v>7</v>
      </c>
    </row>
    <row r="9672" spans="1:3" x14ac:dyDescent="0.3">
      <c r="A9672" t="s">
        <v>57</v>
      </c>
      <c r="C9672">
        <f>VLOOKUP(B9669,[0]!all_data,14)</f>
        <v>10</v>
      </c>
    </row>
    <row r="9673" spans="1:3" x14ac:dyDescent="0.3">
      <c r="A9673" t="s">
        <v>2</v>
      </c>
      <c r="C9673">
        <f>VLOOKUP(B9669,[0]!all_data,15)</f>
        <v>0</v>
      </c>
    </row>
    <row r="9674" spans="1:3" x14ac:dyDescent="0.3">
      <c r="A9674" t="s">
        <v>3</v>
      </c>
      <c r="C9674">
        <f>VLOOKUP(B9669,[0]!all_data,16)</f>
        <v>0</v>
      </c>
    </row>
    <row r="9675" spans="1:3" x14ac:dyDescent="0.3">
      <c r="A9675" t="s">
        <v>4</v>
      </c>
      <c r="C9675">
        <f>VLOOKUP(B9669,[0]!all_data,17)</f>
        <v>0</v>
      </c>
    </row>
    <row r="9676" spans="1:3" x14ac:dyDescent="0.3">
      <c r="A9676" t="s">
        <v>5</v>
      </c>
      <c r="C9676">
        <f>VLOOKUP(B9669,[0]!all_data,18)</f>
        <v>0</v>
      </c>
    </row>
    <row r="9677" spans="1:3" x14ac:dyDescent="0.3">
      <c r="A9677" t="s">
        <v>7</v>
      </c>
      <c r="C9677">
        <f>VLOOKUP(B9669,[0]!all_data,20)</f>
        <v>0</v>
      </c>
    </row>
    <row r="9678" spans="1:3" x14ac:dyDescent="0.3">
      <c r="A9678" t="s">
        <v>73</v>
      </c>
      <c r="C9678">
        <f>VLOOKUP(B9669,[0]!all_data,21)</f>
        <v>0</v>
      </c>
    </row>
    <row r="9679" spans="1:3" x14ac:dyDescent="0.3">
      <c r="A9679" t="s">
        <v>77</v>
      </c>
      <c r="C9679">
        <f>VLOOKUP(B9669,[0]!all_data,41)</f>
        <v>0</v>
      </c>
    </row>
    <row r="9680" spans="1:3" x14ac:dyDescent="0.3">
      <c r="A9680" t="s">
        <v>24</v>
      </c>
      <c r="C9680">
        <f>VLOOKUP(B9669,[0]!all_data,23)</f>
        <v>0</v>
      </c>
    </row>
    <row r="9681" spans="1:3" x14ac:dyDescent="0.3">
      <c r="A9681" t="s">
        <v>25</v>
      </c>
      <c r="C9681">
        <f>VLOOKUP(B9669,[0]!all_data,24)</f>
        <v>0</v>
      </c>
    </row>
    <row r="9682" spans="1:3" x14ac:dyDescent="0.3">
      <c r="A9682" t="s">
        <v>23</v>
      </c>
      <c r="C9682">
        <f>VLOOKUP(B9669,[0]!all_data,25)</f>
        <v>0</v>
      </c>
    </row>
    <row r="9683" spans="1:3" x14ac:dyDescent="0.3">
      <c r="A9683" t="s">
        <v>125</v>
      </c>
      <c r="C9683">
        <f>VLOOKUP(B9669,[0]!all_data,19)</f>
        <v>0</v>
      </c>
    </row>
    <row r="9684" spans="1:3" x14ac:dyDescent="0.3">
      <c r="A9684" t="s">
        <v>108</v>
      </c>
      <c r="C9684">
        <f>VLOOKUP(B9669,[0]!all_data,26)</f>
        <v>0</v>
      </c>
    </row>
    <row r="9685" spans="1:3" x14ac:dyDescent="0.3">
      <c r="A9685" t="s">
        <v>109</v>
      </c>
      <c r="C9685">
        <f>VLOOKUP(B9669,[0]!all_data,27)</f>
        <v>0</v>
      </c>
    </row>
    <row r="9686" spans="1:3" x14ac:dyDescent="0.3">
      <c r="A9686" t="s">
        <v>11</v>
      </c>
      <c r="C9686">
        <f>VLOOKUP(B9669,[0]!all_data,28)</f>
        <v>0</v>
      </c>
    </row>
    <row r="9687" spans="1:3" x14ac:dyDescent="0.3">
      <c r="A9687" t="s">
        <v>54</v>
      </c>
      <c r="C9687">
        <f>VLOOKUP(B9669,[0]!all_data,29)</f>
        <v>0</v>
      </c>
    </row>
    <row r="9688" spans="1:3" x14ac:dyDescent="0.3">
      <c r="A9688" t="s">
        <v>55</v>
      </c>
      <c r="C9688">
        <f>VLOOKUP(B9669,[0]!all_data,30)</f>
        <v>0</v>
      </c>
    </row>
    <row r="9689" spans="1:3" x14ac:dyDescent="0.3">
      <c r="A9689" t="s">
        <v>67</v>
      </c>
      <c r="C9689">
        <f>VLOOKUP(B9669,[0]!all_data,33)</f>
        <v>0</v>
      </c>
    </row>
    <row r="9690" spans="1:3" x14ac:dyDescent="0.3">
      <c r="A9690" t="s">
        <v>16</v>
      </c>
      <c r="C9690">
        <f>VLOOKUP(B9669,[0]!all_data,37)</f>
        <v>0</v>
      </c>
    </row>
    <row r="9691" spans="1:3" x14ac:dyDescent="0.3">
      <c r="A9691" t="s">
        <v>17</v>
      </c>
      <c r="C9691">
        <f>VLOOKUP(B9669,[0]!all_data,38)</f>
        <v>0</v>
      </c>
    </row>
    <row r="9692" spans="1:3" x14ac:dyDescent="0.3">
      <c r="A9692" t="s">
        <v>18</v>
      </c>
      <c r="C9692">
        <f>VLOOKUP(B9669,[0]!all_data,39)</f>
        <v>0</v>
      </c>
    </row>
    <row r="9693" spans="1:3" x14ac:dyDescent="0.3">
      <c r="A9693" t="s">
        <v>21</v>
      </c>
      <c r="B9693">
        <f>B9669+1</f>
        <v>404</v>
      </c>
      <c r="C9693" t="str">
        <f>CONCATENATE(VLOOKUP(B9693,[0]!all_data,2),"_",VLOOKUP(B9693,[0]!all_data,3),"_",VLOOKUP(B9693,[0]!all_data,4))</f>
        <v>0_0_0</v>
      </c>
    </row>
    <row r="9694" spans="1:3" x14ac:dyDescent="0.3">
      <c r="A9694" t="s">
        <v>22</v>
      </c>
    </row>
    <row r="9695" spans="1:3" x14ac:dyDescent="0.3">
      <c r="A9695" t="s">
        <v>0</v>
      </c>
      <c r="C9695">
        <f>VLOOKUP(B9693,[0]!all_data,13)</f>
        <v>7</v>
      </c>
    </row>
    <row r="9696" spans="1:3" x14ac:dyDescent="0.3">
      <c r="A9696" t="s">
        <v>57</v>
      </c>
      <c r="C9696">
        <f>VLOOKUP(B9693,[0]!all_data,14)</f>
        <v>10</v>
      </c>
    </row>
    <row r="9697" spans="1:3" x14ac:dyDescent="0.3">
      <c r="A9697" t="s">
        <v>2</v>
      </c>
      <c r="C9697">
        <f>VLOOKUP(B9693,[0]!all_data,15)</f>
        <v>0</v>
      </c>
    </row>
    <row r="9698" spans="1:3" x14ac:dyDescent="0.3">
      <c r="A9698" t="s">
        <v>3</v>
      </c>
      <c r="C9698">
        <f>VLOOKUP(B9693,[0]!all_data,16)</f>
        <v>0</v>
      </c>
    </row>
    <row r="9699" spans="1:3" x14ac:dyDescent="0.3">
      <c r="A9699" t="s">
        <v>4</v>
      </c>
      <c r="C9699">
        <f>VLOOKUP(B9693,[0]!all_data,17)</f>
        <v>0</v>
      </c>
    </row>
    <row r="9700" spans="1:3" x14ac:dyDescent="0.3">
      <c r="A9700" t="s">
        <v>5</v>
      </c>
      <c r="C9700">
        <f>VLOOKUP(B9693,[0]!all_data,18)</f>
        <v>0</v>
      </c>
    </row>
    <row r="9701" spans="1:3" x14ac:dyDescent="0.3">
      <c r="A9701" t="s">
        <v>7</v>
      </c>
      <c r="C9701">
        <f>VLOOKUP(B9693,[0]!all_data,20)</f>
        <v>0</v>
      </c>
    </row>
    <row r="9702" spans="1:3" x14ac:dyDescent="0.3">
      <c r="A9702" t="s">
        <v>73</v>
      </c>
      <c r="C9702">
        <f>VLOOKUP(B9693,[0]!all_data,21)</f>
        <v>0</v>
      </c>
    </row>
    <row r="9703" spans="1:3" x14ac:dyDescent="0.3">
      <c r="A9703" t="s">
        <v>77</v>
      </c>
      <c r="C9703">
        <f>VLOOKUP(B9693,[0]!all_data,41)</f>
        <v>0</v>
      </c>
    </row>
    <row r="9704" spans="1:3" x14ac:dyDescent="0.3">
      <c r="A9704" t="s">
        <v>24</v>
      </c>
      <c r="C9704">
        <f>VLOOKUP(B9693,[0]!all_data,23)</f>
        <v>0</v>
      </c>
    </row>
    <row r="9705" spans="1:3" x14ac:dyDescent="0.3">
      <c r="A9705" t="s">
        <v>25</v>
      </c>
      <c r="C9705">
        <f>VLOOKUP(B9693,[0]!all_data,24)</f>
        <v>0</v>
      </c>
    </row>
    <row r="9706" spans="1:3" x14ac:dyDescent="0.3">
      <c r="A9706" t="s">
        <v>23</v>
      </c>
      <c r="C9706">
        <f>VLOOKUP(B9693,[0]!all_data,25)</f>
        <v>0</v>
      </c>
    </row>
    <row r="9707" spans="1:3" x14ac:dyDescent="0.3">
      <c r="A9707" t="s">
        <v>125</v>
      </c>
      <c r="C9707">
        <f>VLOOKUP(B9693,[0]!all_data,19)</f>
        <v>0</v>
      </c>
    </row>
    <row r="9708" spans="1:3" x14ac:dyDescent="0.3">
      <c r="A9708" t="s">
        <v>108</v>
      </c>
      <c r="C9708">
        <f>VLOOKUP(B9693,[0]!all_data,26)</f>
        <v>0</v>
      </c>
    </row>
    <row r="9709" spans="1:3" x14ac:dyDescent="0.3">
      <c r="A9709" t="s">
        <v>109</v>
      </c>
      <c r="C9709">
        <f>VLOOKUP(B9693,[0]!all_data,27)</f>
        <v>0</v>
      </c>
    </row>
    <row r="9710" spans="1:3" x14ac:dyDescent="0.3">
      <c r="A9710" t="s">
        <v>11</v>
      </c>
      <c r="C9710">
        <f>VLOOKUP(B9693,[0]!all_data,28)</f>
        <v>0</v>
      </c>
    </row>
    <row r="9711" spans="1:3" x14ac:dyDescent="0.3">
      <c r="A9711" t="s">
        <v>54</v>
      </c>
      <c r="C9711">
        <f>VLOOKUP(B9693,[0]!all_data,29)</f>
        <v>0</v>
      </c>
    </row>
    <row r="9712" spans="1:3" x14ac:dyDescent="0.3">
      <c r="A9712" t="s">
        <v>55</v>
      </c>
      <c r="C9712">
        <f>VLOOKUP(B9693,[0]!all_data,30)</f>
        <v>0</v>
      </c>
    </row>
    <row r="9713" spans="1:3" x14ac:dyDescent="0.3">
      <c r="A9713" t="s">
        <v>67</v>
      </c>
      <c r="C9713">
        <f>VLOOKUP(B9693,[0]!all_data,33)</f>
        <v>0</v>
      </c>
    </row>
    <row r="9714" spans="1:3" x14ac:dyDescent="0.3">
      <c r="A9714" t="s">
        <v>16</v>
      </c>
      <c r="C9714">
        <f>VLOOKUP(B9693,[0]!all_data,37)</f>
        <v>0</v>
      </c>
    </row>
    <row r="9715" spans="1:3" x14ac:dyDescent="0.3">
      <c r="A9715" t="s">
        <v>17</v>
      </c>
      <c r="C9715">
        <f>VLOOKUP(B9693,[0]!all_data,38)</f>
        <v>0</v>
      </c>
    </row>
    <row r="9716" spans="1:3" x14ac:dyDescent="0.3">
      <c r="A9716" t="s">
        <v>18</v>
      </c>
      <c r="C9716">
        <f>VLOOKUP(B9693,[0]!all_data,39)</f>
        <v>0</v>
      </c>
    </row>
    <row r="9717" spans="1:3" x14ac:dyDescent="0.3">
      <c r="A9717" t="s">
        <v>21</v>
      </c>
      <c r="B9717">
        <f>B9693+1</f>
        <v>405</v>
      </c>
      <c r="C9717" t="str">
        <f>CONCATENATE(VLOOKUP(B9717,[0]!all_data,2),"_",VLOOKUP(B9717,[0]!all_data,3),"_",VLOOKUP(B9717,[0]!all_data,4))</f>
        <v>0_0_0</v>
      </c>
    </row>
    <row r="9718" spans="1:3" x14ac:dyDescent="0.3">
      <c r="A9718" t="s">
        <v>22</v>
      </c>
    </row>
    <row r="9719" spans="1:3" x14ac:dyDescent="0.3">
      <c r="A9719" t="s">
        <v>0</v>
      </c>
      <c r="C9719">
        <f>VLOOKUP(B9717,[0]!all_data,13)</f>
        <v>7</v>
      </c>
    </row>
    <row r="9720" spans="1:3" x14ac:dyDescent="0.3">
      <c r="A9720" t="s">
        <v>57</v>
      </c>
      <c r="C9720">
        <f>VLOOKUP(B9717,[0]!all_data,14)</f>
        <v>10</v>
      </c>
    </row>
    <row r="9721" spans="1:3" x14ac:dyDescent="0.3">
      <c r="A9721" t="s">
        <v>2</v>
      </c>
      <c r="C9721">
        <f>VLOOKUP(B9717,[0]!all_data,15)</f>
        <v>0</v>
      </c>
    </row>
    <row r="9722" spans="1:3" x14ac:dyDescent="0.3">
      <c r="A9722" t="s">
        <v>3</v>
      </c>
      <c r="C9722">
        <f>VLOOKUP(B9717,[0]!all_data,16)</f>
        <v>0</v>
      </c>
    </row>
    <row r="9723" spans="1:3" x14ac:dyDescent="0.3">
      <c r="A9723" t="s">
        <v>4</v>
      </c>
      <c r="C9723">
        <f>VLOOKUP(B9717,[0]!all_data,17)</f>
        <v>0</v>
      </c>
    </row>
    <row r="9724" spans="1:3" x14ac:dyDescent="0.3">
      <c r="A9724" t="s">
        <v>5</v>
      </c>
      <c r="C9724">
        <f>VLOOKUP(B9717,[0]!all_data,18)</f>
        <v>0</v>
      </c>
    </row>
    <row r="9725" spans="1:3" x14ac:dyDescent="0.3">
      <c r="A9725" t="s">
        <v>7</v>
      </c>
      <c r="C9725">
        <f>VLOOKUP(B9717,[0]!all_data,20)</f>
        <v>0</v>
      </c>
    </row>
    <row r="9726" spans="1:3" x14ac:dyDescent="0.3">
      <c r="A9726" t="s">
        <v>73</v>
      </c>
      <c r="C9726">
        <f>VLOOKUP(B9717,[0]!all_data,21)</f>
        <v>0</v>
      </c>
    </row>
    <row r="9727" spans="1:3" x14ac:dyDescent="0.3">
      <c r="A9727" t="s">
        <v>77</v>
      </c>
      <c r="C9727">
        <f>VLOOKUP(B9717,[0]!all_data,41)</f>
        <v>0</v>
      </c>
    </row>
    <row r="9728" spans="1:3" x14ac:dyDescent="0.3">
      <c r="A9728" t="s">
        <v>24</v>
      </c>
      <c r="C9728">
        <f>VLOOKUP(B9717,[0]!all_data,23)</f>
        <v>0</v>
      </c>
    </row>
    <row r="9729" spans="1:3" x14ac:dyDescent="0.3">
      <c r="A9729" t="s">
        <v>25</v>
      </c>
      <c r="C9729">
        <f>VLOOKUP(B9717,[0]!all_data,24)</f>
        <v>0</v>
      </c>
    </row>
    <row r="9730" spans="1:3" x14ac:dyDescent="0.3">
      <c r="A9730" t="s">
        <v>23</v>
      </c>
      <c r="C9730">
        <f>VLOOKUP(B9717,[0]!all_data,25)</f>
        <v>0</v>
      </c>
    </row>
    <row r="9731" spans="1:3" x14ac:dyDescent="0.3">
      <c r="A9731" t="s">
        <v>125</v>
      </c>
      <c r="C9731">
        <f>VLOOKUP(B9717,[0]!all_data,19)</f>
        <v>0</v>
      </c>
    </row>
    <row r="9732" spans="1:3" x14ac:dyDescent="0.3">
      <c r="A9732" t="s">
        <v>108</v>
      </c>
      <c r="C9732">
        <f>VLOOKUP(B9717,[0]!all_data,26)</f>
        <v>0</v>
      </c>
    </row>
    <row r="9733" spans="1:3" x14ac:dyDescent="0.3">
      <c r="A9733" t="s">
        <v>109</v>
      </c>
      <c r="C9733">
        <f>VLOOKUP(B9717,[0]!all_data,27)</f>
        <v>0</v>
      </c>
    </row>
    <row r="9734" spans="1:3" x14ac:dyDescent="0.3">
      <c r="A9734" t="s">
        <v>11</v>
      </c>
      <c r="C9734">
        <f>VLOOKUP(B9717,[0]!all_data,28)</f>
        <v>0</v>
      </c>
    </row>
    <row r="9735" spans="1:3" x14ac:dyDescent="0.3">
      <c r="A9735" t="s">
        <v>54</v>
      </c>
      <c r="C9735">
        <f>VLOOKUP(B9717,[0]!all_data,29)</f>
        <v>0</v>
      </c>
    </row>
    <row r="9736" spans="1:3" x14ac:dyDescent="0.3">
      <c r="A9736" t="s">
        <v>55</v>
      </c>
      <c r="C9736">
        <f>VLOOKUP(B9717,[0]!all_data,30)</f>
        <v>0</v>
      </c>
    </row>
    <row r="9737" spans="1:3" x14ac:dyDescent="0.3">
      <c r="A9737" t="s">
        <v>67</v>
      </c>
      <c r="C9737">
        <f>VLOOKUP(B9717,[0]!all_data,33)</f>
        <v>0</v>
      </c>
    </row>
    <row r="9738" spans="1:3" x14ac:dyDescent="0.3">
      <c r="A9738" t="s">
        <v>16</v>
      </c>
      <c r="C9738">
        <f>VLOOKUP(B9717,[0]!all_data,37)</f>
        <v>0</v>
      </c>
    </row>
    <row r="9739" spans="1:3" x14ac:dyDescent="0.3">
      <c r="A9739" t="s">
        <v>17</v>
      </c>
      <c r="C9739">
        <f>VLOOKUP(B9717,[0]!all_data,38)</f>
        <v>0</v>
      </c>
    </row>
    <row r="9740" spans="1:3" x14ac:dyDescent="0.3">
      <c r="A9740" t="s">
        <v>18</v>
      </c>
      <c r="C9740">
        <f>VLOOKUP(B9717,[0]!all_data,39)</f>
        <v>0</v>
      </c>
    </row>
    <row r="9741" spans="1:3" x14ac:dyDescent="0.3">
      <c r="A9741" t="s">
        <v>21</v>
      </c>
      <c r="B9741">
        <f>B9717+1</f>
        <v>406</v>
      </c>
      <c r="C9741" t="str">
        <f>CONCATENATE(VLOOKUP(B9741,[0]!all_data,2),"_",VLOOKUP(B9741,[0]!all_data,3),"_",VLOOKUP(B9741,[0]!all_data,4))</f>
        <v>0_0_0</v>
      </c>
    </row>
    <row r="9742" spans="1:3" x14ac:dyDescent="0.3">
      <c r="A9742" t="s">
        <v>22</v>
      </c>
    </row>
    <row r="9743" spans="1:3" x14ac:dyDescent="0.3">
      <c r="A9743" t="s">
        <v>0</v>
      </c>
      <c r="C9743">
        <f>VLOOKUP(B9741,[0]!all_data,13)</f>
        <v>7</v>
      </c>
    </row>
    <row r="9744" spans="1:3" x14ac:dyDescent="0.3">
      <c r="A9744" t="s">
        <v>57</v>
      </c>
      <c r="C9744">
        <f>VLOOKUP(B9741,[0]!all_data,14)</f>
        <v>10</v>
      </c>
    </row>
    <row r="9745" spans="1:3" x14ac:dyDescent="0.3">
      <c r="A9745" t="s">
        <v>2</v>
      </c>
      <c r="C9745">
        <f>VLOOKUP(B9741,[0]!all_data,15)</f>
        <v>0</v>
      </c>
    </row>
    <row r="9746" spans="1:3" x14ac:dyDescent="0.3">
      <c r="A9746" t="s">
        <v>3</v>
      </c>
      <c r="C9746">
        <f>VLOOKUP(B9741,[0]!all_data,16)</f>
        <v>0</v>
      </c>
    </row>
    <row r="9747" spans="1:3" x14ac:dyDescent="0.3">
      <c r="A9747" t="s">
        <v>4</v>
      </c>
      <c r="C9747">
        <f>VLOOKUP(B9741,[0]!all_data,17)</f>
        <v>0</v>
      </c>
    </row>
    <row r="9748" spans="1:3" x14ac:dyDescent="0.3">
      <c r="A9748" t="s">
        <v>5</v>
      </c>
      <c r="C9748">
        <f>VLOOKUP(B9741,[0]!all_data,18)</f>
        <v>0</v>
      </c>
    </row>
    <row r="9749" spans="1:3" x14ac:dyDescent="0.3">
      <c r="A9749" t="s">
        <v>7</v>
      </c>
      <c r="C9749">
        <f>VLOOKUP(B9741,[0]!all_data,20)</f>
        <v>0</v>
      </c>
    </row>
    <row r="9750" spans="1:3" x14ac:dyDescent="0.3">
      <c r="A9750" t="s">
        <v>73</v>
      </c>
      <c r="C9750">
        <f>VLOOKUP(B9741,[0]!all_data,21)</f>
        <v>0</v>
      </c>
    </row>
    <row r="9751" spans="1:3" x14ac:dyDescent="0.3">
      <c r="A9751" t="s">
        <v>77</v>
      </c>
      <c r="C9751">
        <f>VLOOKUP(B9741,[0]!all_data,41)</f>
        <v>0</v>
      </c>
    </row>
    <row r="9752" spans="1:3" x14ac:dyDescent="0.3">
      <c r="A9752" t="s">
        <v>24</v>
      </c>
      <c r="C9752">
        <f>VLOOKUP(B9741,[0]!all_data,23)</f>
        <v>0</v>
      </c>
    </row>
    <row r="9753" spans="1:3" x14ac:dyDescent="0.3">
      <c r="A9753" t="s">
        <v>25</v>
      </c>
      <c r="C9753">
        <f>VLOOKUP(B9741,[0]!all_data,24)</f>
        <v>0</v>
      </c>
    </row>
    <row r="9754" spans="1:3" x14ac:dyDescent="0.3">
      <c r="A9754" t="s">
        <v>23</v>
      </c>
      <c r="C9754">
        <f>VLOOKUP(B9741,[0]!all_data,25)</f>
        <v>0</v>
      </c>
    </row>
    <row r="9755" spans="1:3" x14ac:dyDescent="0.3">
      <c r="A9755" t="s">
        <v>125</v>
      </c>
      <c r="C9755">
        <f>VLOOKUP(B9741,[0]!all_data,19)</f>
        <v>0</v>
      </c>
    </row>
    <row r="9756" spans="1:3" x14ac:dyDescent="0.3">
      <c r="A9756" t="s">
        <v>108</v>
      </c>
      <c r="C9756">
        <f>VLOOKUP(B9741,[0]!all_data,26)</f>
        <v>0</v>
      </c>
    </row>
    <row r="9757" spans="1:3" x14ac:dyDescent="0.3">
      <c r="A9757" t="s">
        <v>109</v>
      </c>
      <c r="C9757">
        <f>VLOOKUP(B9741,[0]!all_data,27)</f>
        <v>0</v>
      </c>
    </row>
    <row r="9758" spans="1:3" x14ac:dyDescent="0.3">
      <c r="A9758" t="s">
        <v>11</v>
      </c>
      <c r="C9758">
        <f>VLOOKUP(B9741,[0]!all_data,28)</f>
        <v>0</v>
      </c>
    </row>
    <row r="9759" spans="1:3" x14ac:dyDescent="0.3">
      <c r="A9759" t="s">
        <v>54</v>
      </c>
      <c r="C9759">
        <f>VLOOKUP(B9741,[0]!all_data,29)</f>
        <v>0</v>
      </c>
    </row>
    <row r="9760" spans="1:3" x14ac:dyDescent="0.3">
      <c r="A9760" t="s">
        <v>55</v>
      </c>
      <c r="C9760">
        <f>VLOOKUP(B9741,[0]!all_data,30)</f>
        <v>0</v>
      </c>
    </row>
    <row r="9761" spans="1:3" x14ac:dyDescent="0.3">
      <c r="A9761" t="s">
        <v>67</v>
      </c>
      <c r="C9761">
        <f>VLOOKUP(B9741,[0]!all_data,33)</f>
        <v>0</v>
      </c>
    </row>
    <row r="9762" spans="1:3" x14ac:dyDescent="0.3">
      <c r="A9762" t="s">
        <v>16</v>
      </c>
      <c r="C9762">
        <f>VLOOKUP(B9741,[0]!all_data,37)</f>
        <v>0</v>
      </c>
    </row>
    <row r="9763" spans="1:3" x14ac:dyDescent="0.3">
      <c r="A9763" t="s">
        <v>17</v>
      </c>
      <c r="C9763">
        <f>VLOOKUP(B9741,[0]!all_data,38)</f>
        <v>0</v>
      </c>
    </row>
    <row r="9764" spans="1:3" x14ac:dyDescent="0.3">
      <c r="A9764" t="s">
        <v>18</v>
      </c>
      <c r="C9764">
        <f>VLOOKUP(B9741,[0]!all_data,39)</f>
        <v>0</v>
      </c>
    </row>
    <row r="9765" spans="1:3" x14ac:dyDescent="0.3">
      <c r="A9765" t="s">
        <v>21</v>
      </c>
      <c r="B9765">
        <f>B9741+1</f>
        <v>407</v>
      </c>
      <c r="C9765" t="str">
        <f>CONCATENATE(VLOOKUP(B9765,[0]!all_data,2),"_",VLOOKUP(B9765,[0]!all_data,3),"_",VLOOKUP(B9765,[0]!all_data,4))</f>
        <v>0_0_0</v>
      </c>
    </row>
    <row r="9766" spans="1:3" x14ac:dyDescent="0.3">
      <c r="A9766" t="s">
        <v>22</v>
      </c>
    </row>
    <row r="9767" spans="1:3" x14ac:dyDescent="0.3">
      <c r="A9767" t="s">
        <v>0</v>
      </c>
      <c r="C9767">
        <f>VLOOKUP(B9765,[0]!all_data,13)</f>
        <v>7</v>
      </c>
    </row>
    <row r="9768" spans="1:3" x14ac:dyDescent="0.3">
      <c r="A9768" t="s">
        <v>57</v>
      </c>
      <c r="C9768">
        <f>VLOOKUP(B9765,[0]!all_data,14)</f>
        <v>10</v>
      </c>
    </row>
    <row r="9769" spans="1:3" x14ac:dyDescent="0.3">
      <c r="A9769" t="s">
        <v>2</v>
      </c>
      <c r="C9769">
        <f>VLOOKUP(B9765,[0]!all_data,15)</f>
        <v>0</v>
      </c>
    </row>
    <row r="9770" spans="1:3" x14ac:dyDescent="0.3">
      <c r="A9770" t="s">
        <v>3</v>
      </c>
      <c r="C9770">
        <f>VLOOKUP(B9765,[0]!all_data,16)</f>
        <v>0</v>
      </c>
    </row>
    <row r="9771" spans="1:3" x14ac:dyDescent="0.3">
      <c r="A9771" t="s">
        <v>4</v>
      </c>
      <c r="C9771">
        <f>VLOOKUP(B9765,[0]!all_data,17)</f>
        <v>0</v>
      </c>
    </row>
    <row r="9772" spans="1:3" x14ac:dyDescent="0.3">
      <c r="A9772" t="s">
        <v>5</v>
      </c>
      <c r="C9772">
        <f>VLOOKUP(B9765,[0]!all_data,18)</f>
        <v>0</v>
      </c>
    </row>
    <row r="9773" spans="1:3" x14ac:dyDescent="0.3">
      <c r="A9773" t="s">
        <v>7</v>
      </c>
      <c r="C9773">
        <f>VLOOKUP(B9765,[0]!all_data,20)</f>
        <v>0</v>
      </c>
    </row>
    <row r="9774" spans="1:3" x14ac:dyDescent="0.3">
      <c r="A9774" t="s">
        <v>73</v>
      </c>
      <c r="C9774">
        <f>VLOOKUP(B9765,[0]!all_data,21)</f>
        <v>0</v>
      </c>
    </row>
    <row r="9775" spans="1:3" x14ac:dyDescent="0.3">
      <c r="A9775" t="s">
        <v>77</v>
      </c>
      <c r="C9775">
        <f>VLOOKUP(B9765,[0]!all_data,41)</f>
        <v>0</v>
      </c>
    </row>
    <row r="9776" spans="1:3" x14ac:dyDescent="0.3">
      <c r="A9776" t="s">
        <v>24</v>
      </c>
      <c r="C9776">
        <f>VLOOKUP(B9765,[0]!all_data,23)</f>
        <v>0</v>
      </c>
    </row>
    <row r="9777" spans="1:3" x14ac:dyDescent="0.3">
      <c r="A9777" t="s">
        <v>25</v>
      </c>
      <c r="C9777">
        <f>VLOOKUP(B9765,[0]!all_data,24)</f>
        <v>0</v>
      </c>
    </row>
    <row r="9778" spans="1:3" x14ac:dyDescent="0.3">
      <c r="A9778" t="s">
        <v>23</v>
      </c>
      <c r="C9778">
        <f>VLOOKUP(B9765,[0]!all_data,25)</f>
        <v>0</v>
      </c>
    </row>
    <row r="9779" spans="1:3" x14ac:dyDescent="0.3">
      <c r="A9779" t="s">
        <v>125</v>
      </c>
      <c r="C9779">
        <f>VLOOKUP(B9765,[0]!all_data,19)</f>
        <v>0</v>
      </c>
    </row>
    <row r="9780" spans="1:3" x14ac:dyDescent="0.3">
      <c r="A9780" t="s">
        <v>108</v>
      </c>
      <c r="C9780">
        <f>VLOOKUP(B9765,[0]!all_data,26)</f>
        <v>0</v>
      </c>
    </row>
    <row r="9781" spans="1:3" x14ac:dyDescent="0.3">
      <c r="A9781" t="s">
        <v>109</v>
      </c>
      <c r="C9781">
        <f>VLOOKUP(B9765,[0]!all_data,27)</f>
        <v>0</v>
      </c>
    </row>
    <row r="9782" spans="1:3" x14ac:dyDescent="0.3">
      <c r="A9782" t="s">
        <v>11</v>
      </c>
      <c r="C9782">
        <f>VLOOKUP(B9765,[0]!all_data,28)</f>
        <v>0</v>
      </c>
    </row>
    <row r="9783" spans="1:3" x14ac:dyDescent="0.3">
      <c r="A9783" t="s">
        <v>54</v>
      </c>
      <c r="C9783">
        <f>VLOOKUP(B9765,[0]!all_data,29)</f>
        <v>0</v>
      </c>
    </row>
    <row r="9784" spans="1:3" x14ac:dyDescent="0.3">
      <c r="A9784" t="s">
        <v>55</v>
      </c>
      <c r="C9784">
        <f>VLOOKUP(B9765,[0]!all_data,30)</f>
        <v>0</v>
      </c>
    </row>
    <row r="9785" spans="1:3" x14ac:dyDescent="0.3">
      <c r="A9785" t="s">
        <v>67</v>
      </c>
      <c r="C9785">
        <f>VLOOKUP(B9765,[0]!all_data,33)</f>
        <v>0</v>
      </c>
    </row>
    <row r="9786" spans="1:3" x14ac:dyDescent="0.3">
      <c r="A9786" t="s">
        <v>16</v>
      </c>
      <c r="C9786">
        <f>VLOOKUP(B9765,[0]!all_data,37)</f>
        <v>0</v>
      </c>
    </row>
    <row r="9787" spans="1:3" x14ac:dyDescent="0.3">
      <c r="A9787" t="s">
        <v>17</v>
      </c>
      <c r="C9787">
        <f>VLOOKUP(B9765,[0]!all_data,38)</f>
        <v>0</v>
      </c>
    </row>
    <row r="9788" spans="1:3" x14ac:dyDescent="0.3">
      <c r="A9788" t="s">
        <v>18</v>
      </c>
      <c r="C9788">
        <f>VLOOKUP(B9765,[0]!all_data,39)</f>
        <v>0</v>
      </c>
    </row>
    <row r="9789" spans="1:3" x14ac:dyDescent="0.3">
      <c r="A9789" t="s">
        <v>21</v>
      </c>
      <c r="B9789">
        <f>B9765+1</f>
        <v>408</v>
      </c>
      <c r="C9789" t="str">
        <f>CONCATENATE(VLOOKUP(B9789,[0]!all_data,2),"_",VLOOKUP(B9789,[0]!all_data,3),"_",VLOOKUP(B9789,[0]!all_data,4))</f>
        <v>0_0_0</v>
      </c>
    </row>
    <row r="9790" spans="1:3" x14ac:dyDescent="0.3">
      <c r="A9790" t="s">
        <v>22</v>
      </c>
    </row>
    <row r="9791" spans="1:3" x14ac:dyDescent="0.3">
      <c r="A9791" t="s">
        <v>0</v>
      </c>
      <c r="C9791">
        <f>VLOOKUP(B9789,[0]!all_data,13)</f>
        <v>7</v>
      </c>
    </row>
    <row r="9792" spans="1:3" x14ac:dyDescent="0.3">
      <c r="A9792" t="s">
        <v>57</v>
      </c>
      <c r="C9792">
        <f>VLOOKUP(B9789,[0]!all_data,14)</f>
        <v>10</v>
      </c>
    </row>
    <row r="9793" spans="1:3" x14ac:dyDescent="0.3">
      <c r="A9793" t="s">
        <v>2</v>
      </c>
      <c r="C9793">
        <f>VLOOKUP(B9789,[0]!all_data,15)</f>
        <v>0</v>
      </c>
    </row>
    <row r="9794" spans="1:3" x14ac:dyDescent="0.3">
      <c r="A9794" t="s">
        <v>3</v>
      </c>
      <c r="C9794">
        <f>VLOOKUP(B9789,[0]!all_data,16)</f>
        <v>0</v>
      </c>
    </row>
    <row r="9795" spans="1:3" x14ac:dyDescent="0.3">
      <c r="A9795" t="s">
        <v>4</v>
      </c>
      <c r="C9795">
        <f>VLOOKUP(B9789,[0]!all_data,17)</f>
        <v>0</v>
      </c>
    </row>
    <row r="9796" spans="1:3" x14ac:dyDescent="0.3">
      <c r="A9796" t="s">
        <v>5</v>
      </c>
      <c r="C9796">
        <f>VLOOKUP(B9789,[0]!all_data,18)</f>
        <v>0</v>
      </c>
    </row>
    <row r="9797" spans="1:3" x14ac:dyDescent="0.3">
      <c r="A9797" t="s">
        <v>7</v>
      </c>
      <c r="C9797">
        <f>VLOOKUP(B9789,[0]!all_data,20)</f>
        <v>0</v>
      </c>
    </row>
    <row r="9798" spans="1:3" x14ac:dyDescent="0.3">
      <c r="A9798" t="s">
        <v>73</v>
      </c>
      <c r="C9798">
        <f>VLOOKUP(B9789,[0]!all_data,21)</f>
        <v>0</v>
      </c>
    </row>
    <row r="9799" spans="1:3" x14ac:dyDescent="0.3">
      <c r="A9799" t="s">
        <v>77</v>
      </c>
      <c r="C9799">
        <f>VLOOKUP(B9789,[0]!all_data,41)</f>
        <v>0</v>
      </c>
    </row>
    <row r="9800" spans="1:3" x14ac:dyDescent="0.3">
      <c r="A9800" t="s">
        <v>24</v>
      </c>
      <c r="C9800">
        <f>VLOOKUP(B9789,[0]!all_data,23)</f>
        <v>0</v>
      </c>
    </row>
    <row r="9801" spans="1:3" x14ac:dyDescent="0.3">
      <c r="A9801" t="s">
        <v>25</v>
      </c>
      <c r="C9801">
        <f>VLOOKUP(B9789,[0]!all_data,24)</f>
        <v>0</v>
      </c>
    </row>
    <row r="9802" spans="1:3" x14ac:dyDescent="0.3">
      <c r="A9802" t="s">
        <v>23</v>
      </c>
      <c r="C9802">
        <f>VLOOKUP(B9789,[0]!all_data,25)</f>
        <v>0</v>
      </c>
    </row>
    <row r="9803" spans="1:3" x14ac:dyDescent="0.3">
      <c r="A9803" t="s">
        <v>125</v>
      </c>
      <c r="C9803">
        <f>VLOOKUP(B9789,[0]!all_data,19)</f>
        <v>0</v>
      </c>
    </row>
    <row r="9804" spans="1:3" x14ac:dyDescent="0.3">
      <c r="A9804" t="s">
        <v>108</v>
      </c>
      <c r="C9804">
        <f>VLOOKUP(B9789,[0]!all_data,26)</f>
        <v>0</v>
      </c>
    </row>
    <row r="9805" spans="1:3" x14ac:dyDescent="0.3">
      <c r="A9805" t="s">
        <v>109</v>
      </c>
      <c r="C9805">
        <f>VLOOKUP(B9789,[0]!all_data,27)</f>
        <v>0</v>
      </c>
    </row>
    <row r="9806" spans="1:3" x14ac:dyDescent="0.3">
      <c r="A9806" t="s">
        <v>11</v>
      </c>
      <c r="C9806">
        <f>VLOOKUP(B9789,[0]!all_data,28)</f>
        <v>0</v>
      </c>
    </row>
    <row r="9807" spans="1:3" x14ac:dyDescent="0.3">
      <c r="A9807" t="s">
        <v>54</v>
      </c>
      <c r="C9807">
        <f>VLOOKUP(B9789,[0]!all_data,29)</f>
        <v>0</v>
      </c>
    </row>
    <row r="9808" spans="1:3" x14ac:dyDescent="0.3">
      <c r="A9808" t="s">
        <v>55</v>
      </c>
      <c r="C9808">
        <f>VLOOKUP(B9789,[0]!all_data,30)</f>
        <v>0</v>
      </c>
    </row>
    <row r="9809" spans="1:3" x14ac:dyDescent="0.3">
      <c r="A9809" t="s">
        <v>67</v>
      </c>
      <c r="C9809">
        <f>VLOOKUP(B9789,[0]!all_data,33)</f>
        <v>0</v>
      </c>
    </row>
    <row r="9810" spans="1:3" x14ac:dyDescent="0.3">
      <c r="A9810" t="s">
        <v>16</v>
      </c>
      <c r="C9810">
        <f>VLOOKUP(B9789,[0]!all_data,37)</f>
        <v>0</v>
      </c>
    </row>
    <row r="9811" spans="1:3" x14ac:dyDescent="0.3">
      <c r="A9811" t="s">
        <v>17</v>
      </c>
      <c r="C9811">
        <f>VLOOKUP(B9789,[0]!all_data,38)</f>
        <v>0</v>
      </c>
    </row>
    <row r="9812" spans="1:3" x14ac:dyDescent="0.3">
      <c r="A9812" t="s">
        <v>18</v>
      </c>
      <c r="C9812">
        <f>VLOOKUP(B9789,[0]!all_data,39)</f>
        <v>0</v>
      </c>
    </row>
    <row r="9813" spans="1:3" x14ac:dyDescent="0.3">
      <c r="A9813" t="s">
        <v>21</v>
      </c>
      <c r="B9813">
        <f>B9789+1</f>
        <v>409</v>
      </c>
      <c r="C9813" t="str">
        <f>CONCATENATE(VLOOKUP(B9813,[0]!all_data,2),"_",VLOOKUP(B9813,[0]!all_data,3),"_",VLOOKUP(B9813,[0]!all_data,4))</f>
        <v>0_0_0</v>
      </c>
    </row>
    <row r="9814" spans="1:3" x14ac:dyDescent="0.3">
      <c r="A9814" t="s">
        <v>22</v>
      </c>
    </row>
    <row r="9815" spans="1:3" x14ac:dyDescent="0.3">
      <c r="A9815" t="s">
        <v>0</v>
      </c>
      <c r="C9815">
        <f>VLOOKUP(B9813,[0]!all_data,13)</f>
        <v>7</v>
      </c>
    </row>
    <row r="9816" spans="1:3" x14ac:dyDescent="0.3">
      <c r="A9816" t="s">
        <v>57</v>
      </c>
      <c r="C9816">
        <f>VLOOKUP(B9813,[0]!all_data,14)</f>
        <v>10</v>
      </c>
    </row>
    <row r="9817" spans="1:3" x14ac:dyDescent="0.3">
      <c r="A9817" t="s">
        <v>2</v>
      </c>
      <c r="C9817">
        <f>VLOOKUP(B9813,[0]!all_data,15)</f>
        <v>0</v>
      </c>
    </row>
    <row r="9818" spans="1:3" x14ac:dyDescent="0.3">
      <c r="A9818" t="s">
        <v>3</v>
      </c>
      <c r="C9818">
        <f>VLOOKUP(B9813,[0]!all_data,16)</f>
        <v>0</v>
      </c>
    </row>
    <row r="9819" spans="1:3" x14ac:dyDescent="0.3">
      <c r="A9819" t="s">
        <v>4</v>
      </c>
      <c r="C9819">
        <f>VLOOKUP(B9813,[0]!all_data,17)</f>
        <v>0</v>
      </c>
    </row>
    <row r="9820" spans="1:3" x14ac:dyDescent="0.3">
      <c r="A9820" t="s">
        <v>5</v>
      </c>
      <c r="C9820">
        <f>VLOOKUP(B9813,[0]!all_data,18)</f>
        <v>0</v>
      </c>
    </row>
    <row r="9821" spans="1:3" x14ac:dyDescent="0.3">
      <c r="A9821" t="s">
        <v>7</v>
      </c>
      <c r="C9821">
        <f>VLOOKUP(B9813,[0]!all_data,20)</f>
        <v>0</v>
      </c>
    </row>
    <row r="9822" spans="1:3" x14ac:dyDescent="0.3">
      <c r="A9822" t="s">
        <v>73</v>
      </c>
      <c r="C9822">
        <f>VLOOKUP(B9813,[0]!all_data,21)</f>
        <v>0</v>
      </c>
    </row>
    <row r="9823" spans="1:3" x14ac:dyDescent="0.3">
      <c r="A9823" t="s">
        <v>77</v>
      </c>
      <c r="C9823">
        <f>VLOOKUP(B9813,[0]!all_data,41)</f>
        <v>0</v>
      </c>
    </row>
    <row r="9824" spans="1:3" x14ac:dyDescent="0.3">
      <c r="A9824" t="s">
        <v>24</v>
      </c>
      <c r="C9824">
        <f>VLOOKUP(B9813,[0]!all_data,23)</f>
        <v>0</v>
      </c>
    </row>
    <row r="9825" spans="1:3" x14ac:dyDescent="0.3">
      <c r="A9825" t="s">
        <v>25</v>
      </c>
      <c r="C9825">
        <f>VLOOKUP(B9813,[0]!all_data,24)</f>
        <v>0</v>
      </c>
    </row>
    <row r="9826" spans="1:3" x14ac:dyDescent="0.3">
      <c r="A9826" t="s">
        <v>23</v>
      </c>
      <c r="C9826">
        <f>VLOOKUP(B9813,[0]!all_data,25)</f>
        <v>0</v>
      </c>
    </row>
    <row r="9827" spans="1:3" x14ac:dyDescent="0.3">
      <c r="A9827" t="s">
        <v>125</v>
      </c>
      <c r="C9827">
        <f>VLOOKUP(B9813,[0]!all_data,19)</f>
        <v>0</v>
      </c>
    </row>
    <row r="9828" spans="1:3" x14ac:dyDescent="0.3">
      <c r="A9828" t="s">
        <v>108</v>
      </c>
      <c r="C9828">
        <f>VLOOKUP(B9813,[0]!all_data,26)</f>
        <v>0</v>
      </c>
    </row>
    <row r="9829" spans="1:3" x14ac:dyDescent="0.3">
      <c r="A9829" t="s">
        <v>109</v>
      </c>
      <c r="C9829">
        <f>VLOOKUP(B9813,[0]!all_data,27)</f>
        <v>0</v>
      </c>
    </row>
    <row r="9830" spans="1:3" x14ac:dyDescent="0.3">
      <c r="A9830" t="s">
        <v>11</v>
      </c>
      <c r="C9830">
        <f>VLOOKUP(B9813,[0]!all_data,28)</f>
        <v>0</v>
      </c>
    </row>
    <row r="9831" spans="1:3" x14ac:dyDescent="0.3">
      <c r="A9831" t="s">
        <v>54</v>
      </c>
      <c r="C9831">
        <f>VLOOKUP(B9813,[0]!all_data,29)</f>
        <v>0</v>
      </c>
    </row>
    <row r="9832" spans="1:3" x14ac:dyDescent="0.3">
      <c r="A9832" t="s">
        <v>55</v>
      </c>
      <c r="C9832">
        <f>VLOOKUP(B9813,[0]!all_data,30)</f>
        <v>0</v>
      </c>
    </row>
    <row r="9833" spans="1:3" x14ac:dyDescent="0.3">
      <c r="A9833" t="s">
        <v>67</v>
      </c>
      <c r="C9833">
        <f>VLOOKUP(B9813,[0]!all_data,33)</f>
        <v>0</v>
      </c>
    </row>
    <row r="9834" spans="1:3" x14ac:dyDescent="0.3">
      <c r="A9834" t="s">
        <v>16</v>
      </c>
      <c r="C9834">
        <f>VLOOKUP(B9813,[0]!all_data,37)</f>
        <v>0</v>
      </c>
    </row>
    <row r="9835" spans="1:3" x14ac:dyDescent="0.3">
      <c r="A9835" t="s">
        <v>17</v>
      </c>
      <c r="C9835">
        <f>VLOOKUP(B9813,[0]!all_data,38)</f>
        <v>0</v>
      </c>
    </row>
    <row r="9836" spans="1:3" x14ac:dyDescent="0.3">
      <c r="A9836" t="s">
        <v>18</v>
      </c>
      <c r="C9836">
        <f>VLOOKUP(B9813,[0]!all_data,39)</f>
        <v>0</v>
      </c>
    </row>
    <row r="9837" spans="1:3" x14ac:dyDescent="0.3">
      <c r="A9837" t="s">
        <v>21</v>
      </c>
      <c r="B9837">
        <f>B9813+1</f>
        <v>410</v>
      </c>
      <c r="C9837" t="str">
        <f>CONCATENATE(VLOOKUP(B9837,[0]!all_data,2),"_",VLOOKUP(B9837,[0]!all_data,3),"_",VLOOKUP(B9837,[0]!all_data,4))</f>
        <v>0_0_0</v>
      </c>
    </row>
    <row r="9838" spans="1:3" x14ac:dyDescent="0.3">
      <c r="A9838" t="s">
        <v>22</v>
      </c>
    </row>
    <row r="9839" spans="1:3" x14ac:dyDescent="0.3">
      <c r="A9839" t="s">
        <v>0</v>
      </c>
      <c r="C9839">
        <f>VLOOKUP(B9837,[0]!all_data,13)</f>
        <v>7</v>
      </c>
    </row>
    <row r="9840" spans="1:3" x14ac:dyDescent="0.3">
      <c r="A9840" t="s">
        <v>57</v>
      </c>
      <c r="C9840">
        <f>VLOOKUP(B9837,[0]!all_data,14)</f>
        <v>10</v>
      </c>
    </row>
    <row r="9841" spans="1:3" x14ac:dyDescent="0.3">
      <c r="A9841" t="s">
        <v>2</v>
      </c>
      <c r="C9841">
        <f>VLOOKUP(B9837,[0]!all_data,15)</f>
        <v>0</v>
      </c>
    </row>
    <row r="9842" spans="1:3" x14ac:dyDescent="0.3">
      <c r="A9842" t="s">
        <v>3</v>
      </c>
      <c r="C9842">
        <f>VLOOKUP(B9837,[0]!all_data,16)</f>
        <v>0</v>
      </c>
    </row>
    <row r="9843" spans="1:3" x14ac:dyDescent="0.3">
      <c r="A9843" t="s">
        <v>4</v>
      </c>
      <c r="C9843">
        <f>VLOOKUP(B9837,[0]!all_data,17)</f>
        <v>0</v>
      </c>
    </row>
    <row r="9844" spans="1:3" x14ac:dyDescent="0.3">
      <c r="A9844" t="s">
        <v>5</v>
      </c>
      <c r="C9844">
        <f>VLOOKUP(B9837,[0]!all_data,18)</f>
        <v>0</v>
      </c>
    </row>
    <row r="9845" spans="1:3" x14ac:dyDescent="0.3">
      <c r="A9845" t="s">
        <v>7</v>
      </c>
      <c r="C9845">
        <f>VLOOKUP(B9837,[0]!all_data,20)</f>
        <v>0</v>
      </c>
    </row>
    <row r="9846" spans="1:3" x14ac:dyDescent="0.3">
      <c r="A9846" t="s">
        <v>73</v>
      </c>
      <c r="C9846">
        <f>VLOOKUP(B9837,[0]!all_data,21)</f>
        <v>0</v>
      </c>
    </row>
    <row r="9847" spans="1:3" x14ac:dyDescent="0.3">
      <c r="A9847" t="s">
        <v>77</v>
      </c>
      <c r="C9847">
        <f>VLOOKUP(B9837,[0]!all_data,41)</f>
        <v>0</v>
      </c>
    </row>
    <row r="9848" spans="1:3" x14ac:dyDescent="0.3">
      <c r="A9848" t="s">
        <v>24</v>
      </c>
      <c r="C9848">
        <f>VLOOKUP(B9837,[0]!all_data,23)</f>
        <v>0</v>
      </c>
    </row>
    <row r="9849" spans="1:3" x14ac:dyDescent="0.3">
      <c r="A9849" t="s">
        <v>25</v>
      </c>
      <c r="C9849">
        <f>VLOOKUP(B9837,[0]!all_data,24)</f>
        <v>0</v>
      </c>
    </row>
    <row r="9850" spans="1:3" x14ac:dyDescent="0.3">
      <c r="A9850" t="s">
        <v>23</v>
      </c>
      <c r="C9850">
        <f>VLOOKUP(B9837,[0]!all_data,25)</f>
        <v>0</v>
      </c>
    </row>
    <row r="9851" spans="1:3" x14ac:dyDescent="0.3">
      <c r="A9851" t="s">
        <v>125</v>
      </c>
      <c r="C9851">
        <f>VLOOKUP(B9837,[0]!all_data,19)</f>
        <v>0</v>
      </c>
    </row>
    <row r="9852" spans="1:3" x14ac:dyDescent="0.3">
      <c r="A9852" t="s">
        <v>108</v>
      </c>
      <c r="C9852">
        <f>VLOOKUP(B9837,[0]!all_data,26)</f>
        <v>0</v>
      </c>
    </row>
    <row r="9853" spans="1:3" x14ac:dyDescent="0.3">
      <c r="A9853" t="s">
        <v>109</v>
      </c>
      <c r="C9853">
        <f>VLOOKUP(B9837,[0]!all_data,27)</f>
        <v>0</v>
      </c>
    </row>
    <row r="9854" spans="1:3" x14ac:dyDescent="0.3">
      <c r="A9854" t="s">
        <v>11</v>
      </c>
      <c r="C9854">
        <f>VLOOKUP(B9837,[0]!all_data,28)</f>
        <v>0</v>
      </c>
    </row>
    <row r="9855" spans="1:3" x14ac:dyDescent="0.3">
      <c r="A9855" t="s">
        <v>54</v>
      </c>
      <c r="C9855">
        <f>VLOOKUP(B9837,[0]!all_data,29)</f>
        <v>0</v>
      </c>
    </row>
    <row r="9856" spans="1:3" x14ac:dyDescent="0.3">
      <c r="A9856" t="s">
        <v>55</v>
      </c>
      <c r="C9856">
        <f>VLOOKUP(B9837,[0]!all_data,30)</f>
        <v>0</v>
      </c>
    </row>
    <row r="9857" spans="1:3" x14ac:dyDescent="0.3">
      <c r="A9857" t="s">
        <v>67</v>
      </c>
      <c r="C9857">
        <f>VLOOKUP(B9837,[0]!all_data,33)</f>
        <v>0</v>
      </c>
    </row>
    <row r="9858" spans="1:3" x14ac:dyDescent="0.3">
      <c r="A9858" t="s">
        <v>16</v>
      </c>
      <c r="C9858">
        <f>VLOOKUP(B9837,[0]!all_data,37)</f>
        <v>0</v>
      </c>
    </row>
    <row r="9859" spans="1:3" x14ac:dyDescent="0.3">
      <c r="A9859" t="s">
        <v>17</v>
      </c>
      <c r="C9859">
        <f>VLOOKUP(B9837,[0]!all_data,38)</f>
        <v>0</v>
      </c>
    </row>
    <row r="9860" spans="1:3" x14ac:dyDescent="0.3">
      <c r="A9860" t="s">
        <v>18</v>
      </c>
      <c r="C9860">
        <f>VLOOKUP(B9837,[0]!all_data,39)</f>
        <v>0</v>
      </c>
    </row>
    <row r="9861" spans="1:3" x14ac:dyDescent="0.3">
      <c r="A9861" t="s">
        <v>21</v>
      </c>
      <c r="B9861">
        <f>B9837+1</f>
        <v>411</v>
      </c>
      <c r="C9861" t="str">
        <f>CONCATENATE(VLOOKUP(B9861,[0]!all_data,2),"_",VLOOKUP(B9861,[0]!all_data,3),"_",VLOOKUP(B9861,[0]!all_data,4))</f>
        <v>0_0_0</v>
      </c>
    </row>
    <row r="9862" spans="1:3" x14ac:dyDescent="0.3">
      <c r="A9862" t="s">
        <v>22</v>
      </c>
    </row>
    <row r="9863" spans="1:3" x14ac:dyDescent="0.3">
      <c r="A9863" t="s">
        <v>0</v>
      </c>
      <c r="C9863">
        <f>VLOOKUP(B9861,[0]!all_data,13)</f>
        <v>7</v>
      </c>
    </row>
    <row r="9864" spans="1:3" x14ac:dyDescent="0.3">
      <c r="A9864" t="s">
        <v>57</v>
      </c>
      <c r="C9864">
        <f>VLOOKUP(B9861,[0]!all_data,14)</f>
        <v>10</v>
      </c>
    </row>
    <row r="9865" spans="1:3" x14ac:dyDescent="0.3">
      <c r="A9865" t="s">
        <v>2</v>
      </c>
      <c r="C9865">
        <f>VLOOKUP(B9861,[0]!all_data,15)</f>
        <v>0</v>
      </c>
    </row>
    <row r="9866" spans="1:3" x14ac:dyDescent="0.3">
      <c r="A9866" t="s">
        <v>3</v>
      </c>
      <c r="C9866">
        <f>VLOOKUP(B9861,[0]!all_data,16)</f>
        <v>0</v>
      </c>
    </row>
    <row r="9867" spans="1:3" x14ac:dyDescent="0.3">
      <c r="A9867" t="s">
        <v>4</v>
      </c>
      <c r="C9867">
        <f>VLOOKUP(B9861,[0]!all_data,17)</f>
        <v>0</v>
      </c>
    </row>
    <row r="9868" spans="1:3" x14ac:dyDescent="0.3">
      <c r="A9868" t="s">
        <v>5</v>
      </c>
      <c r="C9868">
        <f>VLOOKUP(B9861,[0]!all_data,18)</f>
        <v>0</v>
      </c>
    </row>
    <row r="9869" spans="1:3" x14ac:dyDescent="0.3">
      <c r="A9869" t="s">
        <v>7</v>
      </c>
      <c r="C9869">
        <f>VLOOKUP(B9861,[0]!all_data,20)</f>
        <v>0</v>
      </c>
    </row>
    <row r="9870" spans="1:3" x14ac:dyDescent="0.3">
      <c r="A9870" t="s">
        <v>73</v>
      </c>
      <c r="C9870">
        <f>VLOOKUP(B9861,[0]!all_data,21)</f>
        <v>0</v>
      </c>
    </row>
    <row r="9871" spans="1:3" x14ac:dyDescent="0.3">
      <c r="A9871" t="s">
        <v>77</v>
      </c>
      <c r="C9871">
        <f>VLOOKUP(B9861,[0]!all_data,41)</f>
        <v>0</v>
      </c>
    </row>
    <row r="9872" spans="1:3" x14ac:dyDescent="0.3">
      <c r="A9872" t="s">
        <v>24</v>
      </c>
      <c r="C9872">
        <f>VLOOKUP(B9861,[0]!all_data,23)</f>
        <v>0</v>
      </c>
    </row>
    <row r="9873" spans="1:3" x14ac:dyDescent="0.3">
      <c r="A9873" t="s">
        <v>25</v>
      </c>
      <c r="C9873">
        <f>VLOOKUP(B9861,[0]!all_data,24)</f>
        <v>0</v>
      </c>
    </row>
    <row r="9874" spans="1:3" x14ac:dyDescent="0.3">
      <c r="A9874" t="s">
        <v>23</v>
      </c>
      <c r="C9874">
        <f>VLOOKUP(B9861,[0]!all_data,25)</f>
        <v>0</v>
      </c>
    </row>
    <row r="9875" spans="1:3" x14ac:dyDescent="0.3">
      <c r="A9875" t="s">
        <v>125</v>
      </c>
      <c r="C9875">
        <f>VLOOKUP(B9861,[0]!all_data,19)</f>
        <v>0</v>
      </c>
    </row>
    <row r="9876" spans="1:3" x14ac:dyDescent="0.3">
      <c r="A9876" t="s">
        <v>108</v>
      </c>
      <c r="C9876">
        <f>VLOOKUP(B9861,[0]!all_data,26)</f>
        <v>0</v>
      </c>
    </row>
    <row r="9877" spans="1:3" x14ac:dyDescent="0.3">
      <c r="A9877" t="s">
        <v>109</v>
      </c>
      <c r="C9877">
        <f>VLOOKUP(B9861,[0]!all_data,27)</f>
        <v>0</v>
      </c>
    </row>
    <row r="9878" spans="1:3" x14ac:dyDescent="0.3">
      <c r="A9878" t="s">
        <v>11</v>
      </c>
      <c r="C9878">
        <f>VLOOKUP(B9861,[0]!all_data,28)</f>
        <v>0</v>
      </c>
    </row>
    <row r="9879" spans="1:3" x14ac:dyDescent="0.3">
      <c r="A9879" t="s">
        <v>54</v>
      </c>
      <c r="C9879">
        <f>VLOOKUP(B9861,[0]!all_data,29)</f>
        <v>0</v>
      </c>
    </row>
    <row r="9880" spans="1:3" x14ac:dyDescent="0.3">
      <c r="A9880" t="s">
        <v>55</v>
      </c>
      <c r="C9880">
        <f>VLOOKUP(B9861,[0]!all_data,30)</f>
        <v>0</v>
      </c>
    </row>
    <row r="9881" spans="1:3" x14ac:dyDescent="0.3">
      <c r="A9881" t="s">
        <v>67</v>
      </c>
      <c r="C9881">
        <f>VLOOKUP(B9861,[0]!all_data,33)</f>
        <v>0</v>
      </c>
    </row>
    <row r="9882" spans="1:3" x14ac:dyDescent="0.3">
      <c r="A9882" t="s">
        <v>16</v>
      </c>
      <c r="C9882">
        <f>VLOOKUP(B9861,[0]!all_data,37)</f>
        <v>0</v>
      </c>
    </row>
    <row r="9883" spans="1:3" x14ac:dyDescent="0.3">
      <c r="A9883" t="s">
        <v>17</v>
      </c>
      <c r="C9883">
        <f>VLOOKUP(B9861,[0]!all_data,38)</f>
        <v>0</v>
      </c>
    </row>
    <row r="9884" spans="1:3" x14ac:dyDescent="0.3">
      <c r="A9884" t="s">
        <v>18</v>
      </c>
      <c r="C9884">
        <f>VLOOKUP(B9861,[0]!all_data,39)</f>
        <v>0</v>
      </c>
    </row>
    <row r="9885" spans="1:3" x14ac:dyDescent="0.3">
      <c r="A9885" t="s">
        <v>21</v>
      </c>
      <c r="B9885">
        <f>B9861+1</f>
        <v>412</v>
      </c>
      <c r="C9885" t="str">
        <f>CONCATENATE(VLOOKUP(B9885,[0]!all_data,2),"_",VLOOKUP(B9885,[0]!all_data,3),"_",VLOOKUP(B9885,[0]!all_data,4))</f>
        <v>0_0_0</v>
      </c>
    </row>
    <row r="9886" spans="1:3" x14ac:dyDescent="0.3">
      <c r="A9886" t="s">
        <v>22</v>
      </c>
    </row>
    <row r="9887" spans="1:3" x14ac:dyDescent="0.3">
      <c r="A9887" t="s">
        <v>0</v>
      </c>
      <c r="C9887">
        <f>VLOOKUP(B9885,[0]!all_data,13)</f>
        <v>7</v>
      </c>
    </row>
    <row r="9888" spans="1:3" x14ac:dyDescent="0.3">
      <c r="A9888" t="s">
        <v>57</v>
      </c>
      <c r="C9888">
        <f>VLOOKUP(B9885,[0]!all_data,14)</f>
        <v>10</v>
      </c>
    </row>
    <row r="9889" spans="1:3" x14ac:dyDescent="0.3">
      <c r="A9889" t="s">
        <v>2</v>
      </c>
      <c r="C9889">
        <f>VLOOKUP(B9885,[0]!all_data,15)</f>
        <v>0</v>
      </c>
    </row>
    <row r="9890" spans="1:3" x14ac:dyDescent="0.3">
      <c r="A9890" t="s">
        <v>3</v>
      </c>
      <c r="C9890">
        <f>VLOOKUP(B9885,[0]!all_data,16)</f>
        <v>0</v>
      </c>
    </row>
    <row r="9891" spans="1:3" x14ac:dyDescent="0.3">
      <c r="A9891" t="s">
        <v>4</v>
      </c>
      <c r="C9891">
        <f>VLOOKUP(B9885,[0]!all_data,17)</f>
        <v>0</v>
      </c>
    </row>
    <row r="9892" spans="1:3" x14ac:dyDescent="0.3">
      <c r="A9892" t="s">
        <v>5</v>
      </c>
      <c r="C9892">
        <f>VLOOKUP(B9885,[0]!all_data,18)</f>
        <v>0</v>
      </c>
    </row>
    <row r="9893" spans="1:3" x14ac:dyDescent="0.3">
      <c r="A9893" t="s">
        <v>7</v>
      </c>
      <c r="C9893">
        <f>VLOOKUP(B9885,[0]!all_data,20)</f>
        <v>0</v>
      </c>
    </row>
    <row r="9894" spans="1:3" x14ac:dyDescent="0.3">
      <c r="A9894" t="s">
        <v>73</v>
      </c>
      <c r="C9894">
        <f>VLOOKUP(B9885,[0]!all_data,21)</f>
        <v>0</v>
      </c>
    </row>
    <row r="9895" spans="1:3" x14ac:dyDescent="0.3">
      <c r="A9895" t="s">
        <v>77</v>
      </c>
      <c r="C9895">
        <f>VLOOKUP(B9885,[0]!all_data,41)</f>
        <v>0</v>
      </c>
    </row>
    <row r="9896" spans="1:3" x14ac:dyDescent="0.3">
      <c r="A9896" t="s">
        <v>24</v>
      </c>
      <c r="C9896">
        <f>VLOOKUP(B9885,[0]!all_data,23)</f>
        <v>0</v>
      </c>
    </row>
    <row r="9897" spans="1:3" x14ac:dyDescent="0.3">
      <c r="A9897" t="s">
        <v>25</v>
      </c>
      <c r="C9897">
        <f>VLOOKUP(B9885,[0]!all_data,24)</f>
        <v>0</v>
      </c>
    </row>
    <row r="9898" spans="1:3" x14ac:dyDescent="0.3">
      <c r="A9898" t="s">
        <v>23</v>
      </c>
      <c r="C9898">
        <f>VLOOKUP(B9885,[0]!all_data,25)</f>
        <v>0</v>
      </c>
    </row>
    <row r="9899" spans="1:3" x14ac:dyDescent="0.3">
      <c r="A9899" t="s">
        <v>125</v>
      </c>
      <c r="C9899">
        <f>VLOOKUP(B9885,[0]!all_data,19)</f>
        <v>0</v>
      </c>
    </row>
    <row r="9900" spans="1:3" x14ac:dyDescent="0.3">
      <c r="A9900" t="s">
        <v>108</v>
      </c>
      <c r="C9900">
        <f>VLOOKUP(B9885,[0]!all_data,26)</f>
        <v>0</v>
      </c>
    </row>
    <row r="9901" spans="1:3" x14ac:dyDescent="0.3">
      <c r="A9901" t="s">
        <v>109</v>
      </c>
      <c r="C9901">
        <f>VLOOKUP(B9885,[0]!all_data,27)</f>
        <v>0</v>
      </c>
    </row>
    <row r="9902" spans="1:3" x14ac:dyDescent="0.3">
      <c r="A9902" t="s">
        <v>11</v>
      </c>
      <c r="C9902">
        <f>VLOOKUP(B9885,[0]!all_data,28)</f>
        <v>0</v>
      </c>
    </row>
    <row r="9903" spans="1:3" x14ac:dyDescent="0.3">
      <c r="A9903" t="s">
        <v>54</v>
      </c>
      <c r="C9903">
        <f>VLOOKUP(B9885,[0]!all_data,29)</f>
        <v>0</v>
      </c>
    </row>
    <row r="9904" spans="1:3" x14ac:dyDescent="0.3">
      <c r="A9904" t="s">
        <v>55</v>
      </c>
      <c r="C9904">
        <f>VLOOKUP(B9885,[0]!all_data,30)</f>
        <v>0</v>
      </c>
    </row>
    <row r="9905" spans="1:3" x14ac:dyDescent="0.3">
      <c r="A9905" t="s">
        <v>67</v>
      </c>
      <c r="C9905">
        <f>VLOOKUP(B9885,[0]!all_data,33)</f>
        <v>0</v>
      </c>
    </row>
    <row r="9906" spans="1:3" x14ac:dyDescent="0.3">
      <c r="A9906" t="s">
        <v>16</v>
      </c>
      <c r="C9906">
        <f>VLOOKUP(B9885,[0]!all_data,37)</f>
        <v>0</v>
      </c>
    </row>
    <row r="9907" spans="1:3" x14ac:dyDescent="0.3">
      <c r="A9907" t="s">
        <v>17</v>
      </c>
      <c r="C9907">
        <f>VLOOKUP(B9885,[0]!all_data,38)</f>
        <v>0</v>
      </c>
    </row>
    <row r="9908" spans="1:3" x14ac:dyDescent="0.3">
      <c r="A9908" t="s">
        <v>18</v>
      </c>
      <c r="C9908">
        <f>VLOOKUP(B9885,[0]!all_data,39)</f>
        <v>0</v>
      </c>
    </row>
    <row r="9909" spans="1:3" x14ac:dyDescent="0.3">
      <c r="A9909" t="s">
        <v>21</v>
      </c>
      <c r="B9909">
        <f>B9885+1</f>
        <v>413</v>
      </c>
      <c r="C9909" t="str">
        <f>CONCATENATE(VLOOKUP(B9909,[0]!all_data,2),"_",VLOOKUP(B9909,[0]!all_data,3),"_",VLOOKUP(B9909,[0]!all_data,4))</f>
        <v>0_0_0</v>
      </c>
    </row>
    <row r="9910" spans="1:3" x14ac:dyDescent="0.3">
      <c r="A9910" t="s">
        <v>22</v>
      </c>
    </row>
    <row r="9911" spans="1:3" x14ac:dyDescent="0.3">
      <c r="A9911" t="s">
        <v>0</v>
      </c>
      <c r="C9911">
        <f>VLOOKUP(B9909,[0]!all_data,13)</f>
        <v>7</v>
      </c>
    </row>
    <row r="9912" spans="1:3" x14ac:dyDescent="0.3">
      <c r="A9912" t="s">
        <v>57</v>
      </c>
      <c r="C9912">
        <f>VLOOKUP(B9909,[0]!all_data,14)</f>
        <v>10</v>
      </c>
    </row>
    <row r="9913" spans="1:3" x14ac:dyDescent="0.3">
      <c r="A9913" t="s">
        <v>2</v>
      </c>
      <c r="C9913">
        <f>VLOOKUP(B9909,[0]!all_data,15)</f>
        <v>0</v>
      </c>
    </row>
    <row r="9914" spans="1:3" x14ac:dyDescent="0.3">
      <c r="A9914" t="s">
        <v>3</v>
      </c>
      <c r="C9914">
        <f>VLOOKUP(B9909,[0]!all_data,16)</f>
        <v>0</v>
      </c>
    </row>
    <row r="9915" spans="1:3" x14ac:dyDescent="0.3">
      <c r="A9915" t="s">
        <v>4</v>
      </c>
      <c r="C9915">
        <f>VLOOKUP(B9909,[0]!all_data,17)</f>
        <v>0</v>
      </c>
    </row>
    <row r="9916" spans="1:3" x14ac:dyDescent="0.3">
      <c r="A9916" t="s">
        <v>5</v>
      </c>
      <c r="C9916">
        <f>VLOOKUP(B9909,[0]!all_data,18)</f>
        <v>0</v>
      </c>
    </row>
    <row r="9917" spans="1:3" x14ac:dyDescent="0.3">
      <c r="A9917" t="s">
        <v>7</v>
      </c>
      <c r="C9917">
        <f>VLOOKUP(B9909,[0]!all_data,20)</f>
        <v>0</v>
      </c>
    </row>
    <row r="9918" spans="1:3" x14ac:dyDescent="0.3">
      <c r="A9918" t="s">
        <v>73</v>
      </c>
      <c r="C9918">
        <f>VLOOKUP(B9909,[0]!all_data,21)</f>
        <v>0</v>
      </c>
    </row>
    <row r="9919" spans="1:3" x14ac:dyDescent="0.3">
      <c r="A9919" t="s">
        <v>77</v>
      </c>
      <c r="C9919">
        <f>VLOOKUP(B9909,[0]!all_data,41)</f>
        <v>0</v>
      </c>
    </row>
    <row r="9920" spans="1:3" x14ac:dyDescent="0.3">
      <c r="A9920" t="s">
        <v>24</v>
      </c>
      <c r="C9920">
        <f>VLOOKUP(B9909,[0]!all_data,23)</f>
        <v>0</v>
      </c>
    </row>
    <row r="9921" spans="1:3" x14ac:dyDescent="0.3">
      <c r="A9921" t="s">
        <v>25</v>
      </c>
      <c r="C9921">
        <f>VLOOKUP(B9909,[0]!all_data,24)</f>
        <v>0</v>
      </c>
    </row>
    <row r="9922" spans="1:3" x14ac:dyDescent="0.3">
      <c r="A9922" t="s">
        <v>23</v>
      </c>
      <c r="C9922">
        <f>VLOOKUP(B9909,[0]!all_data,25)</f>
        <v>0</v>
      </c>
    </row>
    <row r="9923" spans="1:3" x14ac:dyDescent="0.3">
      <c r="A9923" t="s">
        <v>125</v>
      </c>
      <c r="C9923">
        <f>VLOOKUP(B9909,[0]!all_data,19)</f>
        <v>0</v>
      </c>
    </row>
    <row r="9924" spans="1:3" x14ac:dyDescent="0.3">
      <c r="A9924" t="s">
        <v>108</v>
      </c>
      <c r="C9924">
        <f>VLOOKUP(B9909,[0]!all_data,26)</f>
        <v>0</v>
      </c>
    </row>
    <row r="9925" spans="1:3" x14ac:dyDescent="0.3">
      <c r="A9925" t="s">
        <v>109</v>
      </c>
      <c r="C9925">
        <f>VLOOKUP(B9909,[0]!all_data,27)</f>
        <v>0</v>
      </c>
    </row>
    <row r="9926" spans="1:3" x14ac:dyDescent="0.3">
      <c r="A9926" t="s">
        <v>11</v>
      </c>
      <c r="C9926">
        <f>VLOOKUP(B9909,[0]!all_data,28)</f>
        <v>0</v>
      </c>
    </row>
    <row r="9927" spans="1:3" x14ac:dyDescent="0.3">
      <c r="A9927" t="s">
        <v>54</v>
      </c>
      <c r="C9927">
        <f>VLOOKUP(B9909,[0]!all_data,29)</f>
        <v>0</v>
      </c>
    </row>
    <row r="9928" spans="1:3" x14ac:dyDescent="0.3">
      <c r="A9928" t="s">
        <v>55</v>
      </c>
      <c r="C9928">
        <f>VLOOKUP(B9909,[0]!all_data,30)</f>
        <v>0</v>
      </c>
    </row>
    <row r="9929" spans="1:3" x14ac:dyDescent="0.3">
      <c r="A9929" t="s">
        <v>67</v>
      </c>
      <c r="C9929">
        <f>VLOOKUP(B9909,[0]!all_data,33)</f>
        <v>0</v>
      </c>
    </row>
    <row r="9930" spans="1:3" x14ac:dyDescent="0.3">
      <c r="A9930" t="s">
        <v>16</v>
      </c>
      <c r="C9930">
        <f>VLOOKUP(B9909,[0]!all_data,37)</f>
        <v>0</v>
      </c>
    </row>
    <row r="9931" spans="1:3" x14ac:dyDescent="0.3">
      <c r="A9931" t="s">
        <v>17</v>
      </c>
      <c r="C9931">
        <f>VLOOKUP(B9909,[0]!all_data,38)</f>
        <v>0</v>
      </c>
    </row>
    <row r="9932" spans="1:3" x14ac:dyDescent="0.3">
      <c r="A9932" t="s">
        <v>18</v>
      </c>
      <c r="C9932">
        <f>VLOOKUP(B9909,[0]!all_data,39)</f>
        <v>0</v>
      </c>
    </row>
    <row r="9933" spans="1:3" x14ac:dyDescent="0.3">
      <c r="A9933" t="s">
        <v>21</v>
      </c>
      <c r="B9933">
        <f>B9909+1</f>
        <v>414</v>
      </c>
      <c r="C9933" t="str">
        <f>CONCATENATE(VLOOKUP(B9933,[0]!all_data,2),"_",VLOOKUP(B9933,[0]!all_data,3),"_",VLOOKUP(B9933,[0]!all_data,4))</f>
        <v>0_0_0</v>
      </c>
    </row>
    <row r="9934" spans="1:3" x14ac:dyDescent="0.3">
      <c r="A9934" t="s">
        <v>22</v>
      </c>
    </row>
    <row r="9935" spans="1:3" x14ac:dyDescent="0.3">
      <c r="A9935" t="s">
        <v>0</v>
      </c>
      <c r="C9935">
        <f>VLOOKUP(B9933,[0]!all_data,13)</f>
        <v>7</v>
      </c>
    </row>
    <row r="9936" spans="1:3" x14ac:dyDescent="0.3">
      <c r="A9936" t="s">
        <v>57</v>
      </c>
      <c r="C9936">
        <f>VLOOKUP(B9933,[0]!all_data,14)</f>
        <v>10</v>
      </c>
    </row>
    <row r="9937" spans="1:3" x14ac:dyDescent="0.3">
      <c r="A9937" t="s">
        <v>2</v>
      </c>
      <c r="C9937">
        <f>VLOOKUP(B9933,[0]!all_data,15)</f>
        <v>0</v>
      </c>
    </row>
    <row r="9938" spans="1:3" x14ac:dyDescent="0.3">
      <c r="A9938" t="s">
        <v>3</v>
      </c>
      <c r="C9938">
        <f>VLOOKUP(B9933,[0]!all_data,16)</f>
        <v>0</v>
      </c>
    </row>
    <row r="9939" spans="1:3" x14ac:dyDescent="0.3">
      <c r="A9939" t="s">
        <v>4</v>
      </c>
      <c r="C9939">
        <f>VLOOKUP(B9933,[0]!all_data,17)</f>
        <v>0</v>
      </c>
    </row>
    <row r="9940" spans="1:3" x14ac:dyDescent="0.3">
      <c r="A9940" t="s">
        <v>5</v>
      </c>
      <c r="C9940">
        <f>VLOOKUP(B9933,[0]!all_data,18)</f>
        <v>0</v>
      </c>
    </row>
    <row r="9941" spans="1:3" x14ac:dyDescent="0.3">
      <c r="A9941" t="s">
        <v>7</v>
      </c>
      <c r="C9941">
        <f>VLOOKUP(B9933,[0]!all_data,20)</f>
        <v>0</v>
      </c>
    </row>
    <row r="9942" spans="1:3" x14ac:dyDescent="0.3">
      <c r="A9942" t="s">
        <v>73</v>
      </c>
      <c r="C9942">
        <f>VLOOKUP(B9933,[0]!all_data,21)</f>
        <v>0</v>
      </c>
    </row>
    <row r="9943" spans="1:3" x14ac:dyDescent="0.3">
      <c r="A9943" t="s">
        <v>77</v>
      </c>
      <c r="C9943">
        <f>VLOOKUP(B9933,[0]!all_data,41)</f>
        <v>0</v>
      </c>
    </row>
    <row r="9944" spans="1:3" x14ac:dyDescent="0.3">
      <c r="A9944" t="s">
        <v>24</v>
      </c>
      <c r="C9944">
        <f>VLOOKUP(B9933,[0]!all_data,23)</f>
        <v>0</v>
      </c>
    </row>
    <row r="9945" spans="1:3" x14ac:dyDescent="0.3">
      <c r="A9945" t="s">
        <v>25</v>
      </c>
      <c r="C9945">
        <f>VLOOKUP(B9933,[0]!all_data,24)</f>
        <v>0</v>
      </c>
    </row>
    <row r="9946" spans="1:3" x14ac:dyDescent="0.3">
      <c r="A9946" t="s">
        <v>23</v>
      </c>
      <c r="C9946">
        <f>VLOOKUP(B9933,[0]!all_data,25)</f>
        <v>0</v>
      </c>
    </row>
    <row r="9947" spans="1:3" x14ac:dyDescent="0.3">
      <c r="A9947" t="s">
        <v>125</v>
      </c>
      <c r="C9947">
        <f>VLOOKUP(B9933,[0]!all_data,19)</f>
        <v>0</v>
      </c>
    </row>
    <row r="9948" spans="1:3" x14ac:dyDescent="0.3">
      <c r="A9948" t="s">
        <v>108</v>
      </c>
      <c r="C9948">
        <f>VLOOKUP(B9933,[0]!all_data,26)</f>
        <v>0</v>
      </c>
    </row>
    <row r="9949" spans="1:3" x14ac:dyDescent="0.3">
      <c r="A9949" t="s">
        <v>109</v>
      </c>
      <c r="C9949">
        <f>VLOOKUP(B9933,[0]!all_data,27)</f>
        <v>0</v>
      </c>
    </row>
    <row r="9950" spans="1:3" x14ac:dyDescent="0.3">
      <c r="A9950" t="s">
        <v>11</v>
      </c>
      <c r="C9950">
        <f>VLOOKUP(B9933,[0]!all_data,28)</f>
        <v>0</v>
      </c>
    </row>
    <row r="9951" spans="1:3" x14ac:dyDescent="0.3">
      <c r="A9951" t="s">
        <v>54</v>
      </c>
      <c r="C9951">
        <f>VLOOKUP(B9933,[0]!all_data,29)</f>
        <v>0</v>
      </c>
    </row>
    <row r="9952" spans="1:3" x14ac:dyDescent="0.3">
      <c r="A9952" t="s">
        <v>55</v>
      </c>
      <c r="C9952">
        <f>VLOOKUP(B9933,[0]!all_data,30)</f>
        <v>0</v>
      </c>
    </row>
    <row r="9953" spans="1:3" x14ac:dyDescent="0.3">
      <c r="A9953" t="s">
        <v>67</v>
      </c>
      <c r="C9953">
        <f>VLOOKUP(B9933,[0]!all_data,33)</f>
        <v>0</v>
      </c>
    </row>
    <row r="9954" spans="1:3" x14ac:dyDescent="0.3">
      <c r="A9954" t="s">
        <v>16</v>
      </c>
      <c r="C9954">
        <f>VLOOKUP(B9933,[0]!all_data,37)</f>
        <v>0</v>
      </c>
    </row>
    <row r="9955" spans="1:3" x14ac:dyDescent="0.3">
      <c r="A9955" t="s">
        <v>17</v>
      </c>
      <c r="C9955">
        <f>VLOOKUP(B9933,[0]!all_data,38)</f>
        <v>0</v>
      </c>
    </row>
    <row r="9956" spans="1:3" x14ac:dyDescent="0.3">
      <c r="A9956" t="s">
        <v>18</v>
      </c>
      <c r="C9956">
        <f>VLOOKUP(B9933,[0]!all_data,39)</f>
        <v>0</v>
      </c>
    </row>
    <row r="9957" spans="1:3" x14ac:dyDescent="0.3">
      <c r="A9957" t="s">
        <v>21</v>
      </c>
      <c r="B9957">
        <f>B9933+1</f>
        <v>415</v>
      </c>
      <c r="C9957" t="str">
        <f>CONCATENATE(VLOOKUP(B9957,[0]!all_data,2),"_",VLOOKUP(B9957,[0]!all_data,3),"_",VLOOKUP(B9957,[0]!all_data,4))</f>
        <v>0_0_0</v>
      </c>
    </row>
    <row r="9958" spans="1:3" x14ac:dyDescent="0.3">
      <c r="A9958" t="s">
        <v>22</v>
      </c>
    </row>
    <row r="9959" spans="1:3" x14ac:dyDescent="0.3">
      <c r="A9959" t="s">
        <v>0</v>
      </c>
      <c r="C9959">
        <f>VLOOKUP(B9957,[0]!all_data,13)</f>
        <v>7</v>
      </c>
    </row>
    <row r="9960" spans="1:3" x14ac:dyDescent="0.3">
      <c r="A9960" t="s">
        <v>57</v>
      </c>
      <c r="C9960">
        <f>VLOOKUP(B9957,[0]!all_data,14)</f>
        <v>10</v>
      </c>
    </row>
    <row r="9961" spans="1:3" x14ac:dyDescent="0.3">
      <c r="A9961" t="s">
        <v>2</v>
      </c>
      <c r="C9961">
        <f>VLOOKUP(B9957,[0]!all_data,15)</f>
        <v>0</v>
      </c>
    </row>
    <row r="9962" spans="1:3" x14ac:dyDescent="0.3">
      <c r="A9962" t="s">
        <v>3</v>
      </c>
      <c r="C9962">
        <f>VLOOKUP(B9957,[0]!all_data,16)</f>
        <v>0</v>
      </c>
    </row>
    <row r="9963" spans="1:3" x14ac:dyDescent="0.3">
      <c r="A9963" t="s">
        <v>4</v>
      </c>
      <c r="C9963">
        <f>VLOOKUP(B9957,[0]!all_data,17)</f>
        <v>0</v>
      </c>
    </row>
    <row r="9964" spans="1:3" x14ac:dyDescent="0.3">
      <c r="A9964" t="s">
        <v>5</v>
      </c>
      <c r="C9964">
        <f>VLOOKUP(B9957,[0]!all_data,18)</f>
        <v>0</v>
      </c>
    </row>
    <row r="9965" spans="1:3" x14ac:dyDescent="0.3">
      <c r="A9965" t="s">
        <v>7</v>
      </c>
      <c r="C9965">
        <f>VLOOKUP(B9957,[0]!all_data,20)</f>
        <v>0</v>
      </c>
    </row>
    <row r="9966" spans="1:3" x14ac:dyDescent="0.3">
      <c r="A9966" t="s">
        <v>73</v>
      </c>
      <c r="C9966">
        <f>VLOOKUP(B9957,[0]!all_data,21)</f>
        <v>0</v>
      </c>
    </row>
    <row r="9967" spans="1:3" x14ac:dyDescent="0.3">
      <c r="A9967" t="s">
        <v>77</v>
      </c>
      <c r="C9967">
        <f>VLOOKUP(B9957,[0]!all_data,41)</f>
        <v>0</v>
      </c>
    </row>
    <row r="9968" spans="1:3" x14ac:dyDescent="0.3">
      <c r="A9968" t="s">
        <v>24</v>
      </c>
      <c r="C9968">
        <f>VLOOKUP(B9957,[0]!all_data,23)</f>
        <v>0</v>
      </c>
    </row>
    <row r="9969" spans="1:3" x14ac:dyDescent="0.3">
      <c r="A9969" t="s">
        <v>25</v>
      </c>
      <c r="C9969">
        <f>VLOOKUP(B9957,[0]!all_data,24)</f>
        <v>0</v>
      </c>
    </row>
    <row r="9970" spans="1:3" x14ac:dyDescent="0.3">
      <c r="A9970" t="s">
        <v>23</v>
      </c>
      <c r="C9970">
        <f>VLOOKUP(B9957,[0]!all_data,25)</f>
        <v>0</v>
      </c>
    </row>
    <row r="9971" spans="1:3" x14ac:dyDescent="0.3">
      <c r="A9971" t="s">
        <v>125</v>
      </c>
      <c r="C9971">
        <f>VLOOKUP(B9957,[0]!all_data,19)</f>
        <v>0</v>
      </c>
    </row>
    <row r="9972" spans="1:3" x14ac:dyDescent="0.3">
      <c r="A9972" t="s">
        <v>108</v>
      </c>
      <c r="C9972">
        <f>VLOOKUP(B9957,[0]!all_data,26)</f>
        <v>0</v>
      </c>
    </row>
    <row r="9973" spans="1:3" x14ac:dyDescent="0.3">
      <c r="A9973" t="s">
        <v>109</v>
      </c>
      <c r="C9973">
        <f>VLOOKUP(B9957,[0]!all_data,27)</f>
        <v>0</v>
      </c>
    </row>
    <row r="9974" spans="1:3" x14ac:dyDescent="0.3">
      <c r="A9974" t="s">
        <v>11</v>
      </c>
      <c r="C9974">
        <f>VLOOKUP(B9957,[0]!all_data,28)</f>
        <v>0</v>
      </c>
    </row>
    <row r="9975" spans="1:3" x14ac:dyDescent="0.3">
      <c r="A9975" t="s">
        <v>54</v>
      </c>
      <c r="C9975">
        <f>VLOOKUP(B9957,[0]!all_data,29)</f>
        <v>0</v>
      </c>
    </row>
    <row r="9976" spans="1:3" x14ac:dyDescent="0.3">
      <c r="A9976" t="s">
        <v>55</v>
      </c>
      <c r="C9976">
        <f>VLOOKUP(B9957,[0]!all_data,30)</f>
        <v>0</v>
      </c>
    </row>
    <row r="9977" spans="1:3" x14ac:dyDescent="0.3">
      <c r="A9977" t="s">
        <v>67</v>
      </c>
      <c r="C9977">
        <f>VLOOKUP(B9957,[0]!all_data,33)</f>
        <v>0</v>
      </c>
    </row>
    <row r="9978" spans="1:3" x14ac:dyDescent="0.3">
      <c r="A9978" t="s">
        <v>16</v>
      </c>
      <c r="C9978">
        <f>VLOOKUP(B9957,[0]!all_data,37)</f>
        <v>0</v>
      </c>
    </row>
    <row r="9979" spans="1:3" x14ac:dyDescent="0.3">
      <c r="A9979" t="s">
        <v>17</v>
      </c>
      <c r="C9979">
        <f>VLOOKUP(B9957,[0]!all_data,38)</f>
        <v>0</v>
      </c>
    </row>
    <row r="9980" spans="1:3" x14ac:dyDescent="0.3">
      <c r="A9980" t="s">
        <v>18</v>
      </c>
      <c r="C9980">
        <f>VLOOKUP(B9957,[0]!all_data,39)</f>
        <v>0</v>
      </c>
    </row>
    <row r="9981" spans="1:3" x14ac:dyDescent="0.3">
      <c r="A9981" t="s">
        <v>21</v>
      </c>
      <c r="B9981">
        <f>B9957+1</f>
        <v>416</v>
      </c>
      <c r="C9981" t="str">
        <f>CONCATENATE(VLOOKUP(B9981,[0]!all_data,2),"_",VLOOKUP(B9981,[0]!all_data,3),"_",VLOOKUP(B9981,[0]!all_data,4))</f>
        <v>0_0_0</v>
      </c>
    </row>
    <row r="9982" spans="1:3" x14ac:dyDescent="0.3">
      <c r="A9982" t="s">
        <v>22</v>
      </c>
    </row>
    <row r="9983" spans="1:3" x14ac:dyDescent="0.3">
      <c r="A9983" t="s">
        <v>0</v>
      </c>
      <c r="C9983">
        <f>VLOOKUP(B9981,[0]!all_data,13)</f>
        <v>7</v>
      </c>
    </row>
    <row r="9984" spans="1:3" x14ac:dyDescent="0.3">
      <c r="A9984" t="s">
        <v>57</v>
      </c>
      <c r="C9984">
        <f>VLOOKUP(B9981,[0]!all_data,14)</f>
        <v>10</v>
      </c>
    </row>
    <row r="9985" spans="1:3" x14ac:dyDescent="0.3">
      <c r="A9985" t="s">
        <v>2</v>
      </c>
      <c r="C9985">
        <f>VLOOKUP(B9981,[0]!all_data,15)</f>
        <v>0</v>
      </c>
    </row>
    <row r="9986" spans="1:3" x14ac:dyDescent="0.3">
      <c r="A9986" t="s">
        <v>3</v>
      </c>
      <c r="C9986">
        <f>VLOOKUP(B9981,[0]!all_data,16)</f>
        <v>0</v>
      </c>
    </row>
    <row r="9987" spans="1:3" x14ac:dyDescent="0.3">
      <c r="A9987" t="s">
        <v>4</v>
      </c>
      <c r="C9987">
        <f>VLOOKUP(B9981,[0]!all_data,17)</f>
        <v>0</v>
      </c>
    </row>
    <row r="9988" spans="1:3" x14ac:dyDescent="0.3">
      <c r="A9988" t="s">
        <v>5</v>
      </c>
      <c r="C9988">
        <f>VLOOKUP(B9981,[0]!all_data,18)</f>
        <v>0</v>
      </c>
    </row>
    <row r="9989" spans="1:3" x14ac:dyDescent="0.3">
      <c r="A9989" t="s">
        <v>7</v>
      </c>
      <c r="C9989">
        <f>VLOOKUP(B9981,[0]!all_data,20)</f>
        <v>0</v>
      </c>
    </row>
    <row r="9990" spans="1:3" x14ac:dyDescent="0.3">
      <c r="A9990" t="s">
        <v>73</v>
      </c>
      <c r="C9990">
        <f>VLOOKUP(B9981,[0]!all_data,21)</f>
        <v>0</v>
      </c>
    </row>
    <row r="9991" spans="1:3" x14ac:dyDescent="0.3">
      <c r="A9991" t="s">
        <v>77</v>
      </c>
      <c r="C9991">
        <f>VLOOKUP(B9981,[0]!all_data,41)</f>
        <v>0</v>
      </c>
    </row>
    <row r="9992" spans="1:3" x14ac:dyDescent="0.3">
      <c r="A9992" t="s">
        <v>24</v>
      </c>
      <c r="C9992">
        <f>VLOOKUP(B9981,[0]!all_data,23)</f>
        <v>0</v>
      </c>
    </row>
    <row r="9993" spans="1:3" x14ac:dyDescent="0.3">
      <c r="A9993" t="s">
        <v>25</v>
      </c>
      <c r="C9993">
        <f>VLOOKUP(B9981,[0]!all_data,24)</f>
        <v>0</v>
      </c>
    </row>
    <row r="9994" spans="1:3" x14ac:dyDescent="0.3">
      <c r="A9994" t="s">
        <v>23</v>
      </c>
      <c r="C9994">
        <f>VLOOKUP(B9981,[0]!all_data,25)</f>
        <v>0</v>
      </c>
    </row>
    <row r="9995" spans="1:3" x14ac:dyDescent="0.3">
      <c r="A9995" t="s">
        <v>125</v>
      </c>
      <c r="C9995">
        <f>VLOOKUP(B9981,[0]!all_data,19)</f>
        <v>0</v>
      </c>
    </row>
    <row r="9996" spans="1:3" x14ac:dyDescent="0.3">
      <c r="A9996" t="s">
        <v>108</v>
      </c>
      <c r="C9996">
        <f>VLOOKUP(B9981,[0]!all_data,26)</f>
        <v>0</v>
      </c>
    </row>
    <row r="9997" spans="1:3" x14ac:dyDescent="0.3">
      <c r="A9997" t="s">
        <v>109</v>
      </c>
      <c r="C9997">
        <f>VLOOKUP(B9981,[0]!all_data,27)</f>
        <v>0</v>
      </c>
    </row>
    <row r="9998" spans="1:3" x14ac:dyDescent="0.3">
      <c r="A9998" t="s">
        <v>11</v>
      </c>
      <c r="C9998">
        <f>VLOOKUP(B9981,[0]!all_data,28)</f>
        <v>0</v>
      </c>
    </row>
    <row r="9999" spans="1:3" x14ac:dyDescent="0.3">
      <c r="A9999" t="s">
        <v>54</v>
      </c>
      <c r="C9999">
        <f>VLOOKUP(B9981,[0]!all_data,29)</f>
        <v>0</v>
      </c>
    </row>
    <row r="10000" spans="1:3" x14ac:dyDescent="0.3">
      <c r="A10000" t="s">
        <v>55</v>
      </c>
      <c r="C10000">
        <f>VLOOKUP(B9981,[0]!all_data,30)</f>
        <v>0</v>
      </c>
    </row>
    <row r="10001" spans="1:3" x14ac:dyDescent="0.3">
      <c r="A10001" t="s">
        <v>67</v>
      </c>
      <c r="C10001">
        <f>VLOOKUP(B9981,[0]!all_data,33)</f>
        <v>0</v>
      </c>
    </row>
    <row r="10002" spans="1:3" x14ac:dyDescent="0.3">
      <c r="A10002" t="s">
        <v>16</v>
      </c>
      <c r="C10002">
        <f>VLOOKUP(B9981,[0]!all_data,37)</f>
        <v>0</v>
      </c>
    </row>
    <row r="10003" spans="1:3" x14ac:dyDescent="0.3">
      <c r="A10003" t="s">
        <v>17</v>
      </c>
      <c r="C10003">
        <f>VLOOKUP(B9981,[0]!all_data,38)</f>
        <v>0</v>
      </c>
    </row>
    <row r="10004" spans="1:3" x14ac:dyDescent="0.3">
      <c r="A10004" t="s">
        <v>18</v>
      </c>
      <c r="C10004">
        <f>VLOOKUP(B9981,[0]!all_data,39)</f>
        <v>0</v>
      </c>
    </row>
    <row r="10005" spans="1:3" x14ac:dyDescent="0.3">
      <c r="A10005" t="s">
        <v>21</v>
      </c>
      <c r="B10005">
        <f>B9981+1</f>
        <v>417</v>
      </c>
      <c r="C10005" t="str">
        <f>CONCATENATE(VLOOKUP(B10005,[0]!all_data,2),"_",VLOOKUP(B10005,[0]!all_data,3),"_",VLOOKUP(B10005,[0]!all_data,4))</f>
        <v>0_0_0</v>
      </c>
    </row>
    <row r="10006" spans="1:3" x14ac:dyDescent="0.3">
      <c r="A10006" t="s">
        <v>22</v>
      </c>
    </row>
    <row r="10007" spans="1:3" x14ac:dyDescent="0.3">
      <c r="A10007" t="s">
        <v>0</v>
      </c>
      <c r="C10007">
        <f>VLOOKUP(B10005,[0]!all_data,13)</f>
        <v>7</v>
      </c>
    </row>
    <row r="10008" spans="1:3" x14ac:dyDescent="0.3">
      <c r="A10008" t="s">
        <v>57</v>
      </c>
      <c r="C10008">
        <f>VLOOKUP(B10005,[0]!all_data,14)</f>
        <v>10</v>
      </c>
    </row>
    <row r="10009" spans="1:3" x14ac:dyDescent="0.3">
      <c r="A10009" t="s">
        <v>2</v>
      </c>
      <c r="C10009">
        <f>VLOOKUP(B10005,[0]!all_data,15)</f>
        <v>0</v>
      </c>
    </row>
    <row r="10010" spans="1:3" x14ac:dyDescent="0.3">
      <c r="A10010" t="s">
        <v>3</v>
      </c>
      <c r="C10010">
        <f>VLOOKUP(B10005,[0]!all_data,16)</f>
        <v>0</v>
      </c>
    </row>
    <row r="10011" spans="1:3" x14ac:dyDescent="0.3">
      <c r="A10011" t="s">
        <v>4</v>
      </c>
      <c r="C10011">
        <f>VLOOKUP(B10005,[0]!all_data,17)</f>
        <v>0</v>
      </c>
    </row>
    <row r="10012" spans="1:3" x14ac:dyDescent="0.3">
      <c r="A10012" t="s">
        <v>5</v>
      </c>
      <c r="C10012">
        <f>VLOOKUP(B10005,[0]!all_data,18)</f>
        <v>0</v>
      </c>
    </row>
    <row r="10013" spans="1:3" x14ac:dyDescent="0.3">
      <c r="A10013" t="s">
        <v>7</v>
      </c>
      <c r="C10013">
        <f>VLOOKUP(B10005,[0]!all_data,20)</f>
        <v>0</v>
      </c>
    </row>
    <row r="10014" spans="1:3" x14ac:dyDescent="0.3">
      <c r="A10014" t="s">
        <v>73</v>
      </c>
      <c r="C10014">
        <f>VLOOKUP(B10005,[0]!all_data,21)</f>
        <v>0</v>
      </c>
    </row>
    <row r="10015" spans="1:3" x14ac:dyDescent="0.3">
      <c r="A10015" t="s">
        <v>77</v>
      </c>
      <c r="C10015">
        <f>VLOOKUP(B10005,[0]!all_data,41)</f>
        <v>0</v>
      </c>
    </row>
    <row r="10016" spans="1:3" x14ac:dyDescent="0.3">
      <c r="A10016" t="s">
        <v>24</v>
      </c>
      <c r="C10016">
        <f>VLOOKUP(B10005,[0]!all_data,23)</f>
        <v>0</v>
      </c>
    </row>
    <row r="10017" spans="1:3" x14ac:dyDescent="0.3">
      <c r="A10017" t="s">
        <v>25</v>
      </c>
      <c r="C10017">
        <f>VLOOKUP(B10005,[0]!all_data,24)</f>
        <v>0</v>
      </c>
    </row>
    <row r="10018" spans="1:3" x14ac:dyDescent="0.3">
      <c r="A10018" t="s">
        <v>23</v>
      </c>
      <c r="C10018">
        <f>VLOOKUP(B10005,[0]!all_data,25)</f>
        <v>0</v>
      </c>
    </row>
    <row r="10019" spans="1:3" x14ac:dyDescent="0.3">
      <c r="A10019" t="s">
        <v>125</v>
      </c>
      <c r="C10019">
        <f>VLOOKUP(B10005,[0]!all_data,19)</f>
        <v>0</v>
      </c>
    </row>
    <row r="10020" spans="1:3" x14ac:dyDescent="0.3">
      <c r="A10020" t="s">
        <v>108</v>
      </c>
      <c r="C10020">
        <f>VLOOKUP(B10005,[0]!all_data,26)</f>
        <v>0</v>
      </c>
    </row>
    <row r="10021" spans="1:3" x14ac:dyDescent="0.3">
      <c r="A10021" t="s">
        <v>109</v>
      </c>
      <c r="C10021">
        <f>VLOOKUP(B10005,[0]!all_data,27)</f>
        <v>0</v>
      </c>
    </row>
    <row r="10022" spans="1:3" x14ac:dyDescent="0.3">
      <c r="A10022" t="s">
        <v>11</v>
      </c>
      <c r="C10022">
        <f>VLOOKUP(B10005,[0]!all_data,28)</f>
        <v>0</v>
      </c>
    </row>
    <row r="10023" spans="1:3" x14ac:dyDescent="0.3">
      <c r="A10023" t="s">
        <v>54</v>
      </c>
      <c r="C10023">
        <f>VLOOKUP(B10005,[0]!all_data,29)</f>
        <v>0</v>
      </c>
    </row>
    <row r="10024" spans="1:3" x14ac:dyDescent="0.3">
      <c r="A10024" t="s">
        <v>55</v>
      </c>
      <c r="C10024">
        <f>VLOOKUP(B10005,[0]!all_data,30)</f>
        <v>0</v>
      </c>
    </row>
    <row r="10025" spans="1:3" x14ac:dyDescent="0.3">
      <c r="A10025" t="s">
        <v>67</v>
      </c>
      <c r="C10025">
        <f>VLOOKUP(B10005,[0]!all_data,33)</f>
        <v>0</v>
      </c>
    </row>
    <row r="10026" spans="1:3" x14ac:dyDescent="0.3">
      <c r="A10026" t="s">
        <v>16</v>
      </c>
      <c r="C10026">
        <f>VLOOKUP(B10005,[0]!all_data,37)</f>
        <v>0</v>
      </c>
    </row>
    <row r="10027" spans="1:3" x14ac:dyDescent="0.3">
      <c r="A10027" t="s">
        <v>17</v>
      </c>
      <c r="C10027">
        <f>VLOOKUP(B10005,[0]!all_data,38)</f>
        <v>0</v>
      </c>
    </row>
    <row r="10028" spans="1:3" x14ac:dyDescent="0.3">
      <c r="A10028" t="s">
        <v>18</v>
      </c>
      <c r="C10028">
        <f>VLOOKUP(B10005,[0]!all_data,39)</f>
        <v>0</v>
      </c>
    </row>
    <row r="10029" spans="1:3" x14ac:dyDescent="0.3">
      <c r="A10029" t="s">
        <v>21</v>
      </c>
      <c r="B10029">
        <f>B10005+1</f>
        <v>418</v>
      </c>
      <c r="C10029" t="str">
        <f>CONCATENATE(VLOOKUP(B10029,[0]!all_data,2),"_",VLOOKUP(B10029,[0]!all_data,3),"_",VLOOKUP(B10029,[0]!all_data,4))</f>
        <v>0_0_0</v>
      </c>
    </row>
    <row r="10030" spans="1:3" x14ac:dyDescent="0.3">
      <c r="A10030" t="s">
        <v>22</v>
      </c>
    </row>
    <row r="10031" spans="1:3" x14ac:dyDescent="0.3">
      <c r="A10031" t="s">
        <v>0</v>
      </c>
      <c r="C10031">
        <f>VLOOKUP(B10029,[0]!all_data,13)</f>
        <v>7</v>
      </c>
    </row>
    <row r="10032" spans="1:3" x14ac:dyDescent="0.3">
      <c r="A10032" t="s">
        <v>57</v>
      </c>
      <c r="C10032">
        <f>VLOOKUP(B10029,[0]!all_data,14)</f>
        <v>10</v>
      </c>
    </row>
    <row r="10033" spans="1:3" x14ac:dyDescent="0.3">
      <c r="A10033" t="s">
        <v>2</v>
      </c>
      <c r="C10033">
        <f>VLOOKUP(B10029,[0]!all_data,15)</f>
        <v>0</v>
      </c>
    </row>
    <row r="10034" spans="1:3" x14ac:dyDescent="0.3">
      <c r="A10034" t="s">
        <v>3</v>
      </c>
      <c r="C10034">
        <f>VLOOKUP(B10029,[0]!all_data,16)</f>
        <v>0</v>
      </c>
    </row>
    <row r="10035" spans="1:3" x14ac:dyDescent="0.3">
      <c r="A10035" t="s">
        <v>4</v>
      </c>
      <c r="C10035">
        <f>VLOOKUP(B10029,[0]!all_data,17)</f>
        <v>0</v>
      </c>
    </row>
    <row r="10036" spans="1:3" x14ac:dyDescent="0.3">
      <c r="A10036" t="s">
        <v>5</v>
      </c>
      <c r="C10036">
        <f>VLOOKUP(B10029,[0]!all_data,18)</f>
        <v>0</v>
      </c>
    </row>
    <row r="10037" spans="1:3" x14ac:dyDescent="0.3">
      <c r="A10037" t="s">
        <v>7</v>
      </c>
      <c r="C10037">
        <f>VLOOKUP(B10029,[0]!all_data,20)</f>
        <v>0</v>
      </c>
    </row>
    <row r="10038" spans="1:3" x14ac:dyDescent="0.3">
      <c r="A10038" t="s">
        <v>73</v>
      </c>
      <c r="C10038">
        <f>VLOOKUP(B10029,[0]!all_data,21)</f>
        <v>0</v>
      </c>
    </row>
    <row r="10039" spans="1:3" x14ac:dyDescent="0.3">
      <c r="A10039" t="s">
        <v>77</v>
      </c>
      <c r="C10039">
        <f>VLOOKUP(B10029,[0]!all_data,41)</f>
        <v>0</v>
      </c>
    </row>
    <row r="10040" spans="1:3" x14ac:dyDescent="0.3">
      <c r="A10040" t="s">
        <v>24</v>
      </c>
      <c r="C10040">
        <f>VLOOKUP(B10029,[0]!all_data,23)</f>
        <v>0</v>
      </c>
    </row>
    <row r="10041" spans="1:3" x14ac:dyDescent="0.3">
      <c r="A10041" t="s">
        <v>25</v>
      </c>
      <c r="C10041">
        <f>VLOOKUP(B10029,[0]!all_data,24)</f>
        <v>0</v>
      </c>
    </row>
    <row r="10042" spans="1:3" x14ac:dyDescent="0.3">
      <c r="A10042" t="s">
        <v>23</v>
      </c>
      <c r="C10042">
        <f>VLOOKUP(B10029,[0]!all_data,25)</f>
        <v>0</v>
      </c>
    </row>
    <row r="10043" spans="1:3" x14ac:dyDescent="0.3">
      <c r="A10043" t="s">
        <v>125</v>
      </c>
      <c r="C10043">
        <f>VLOOKUP(B10029,[0]!all_data,19)</f>
        <v>0</v>
      </c>
    </row>
    <row r="10044" spans="1:3" x14ac:dyDescent="0.3">
      <c r="A10044" t="s">
        <v>108</v>
      </c>
      <c r="C10044">
        <f>VLOOKUP(B10029,[0]!all_data,26)</f>
        <v>0</v>
      </c>
    </row>
    <row r="10045" spans="1:3" x14ac:dyDescent="0.3">
      <c r="A10045" t="s">
        <v>109</v>
      </c>
      <c r="C10045">
        <f>VLOOKUP(B10029,[0]!all_data,27)</f>
        <v>0</v>
      </c>
    </row>
    <row r="10046" spans="1:3" x14ac:dyDescent="0.3">
      <c r="A10046" t="s">
        <v>11</v>
      </c>
      <c r="C10046">
        <f>VLOOKUP(B10029,[0]!all_data,28)</f>
        <v>0</v>
      </c>
    </row>
    <row r="10047" spans="1:3" x14ac:dyDescent="0.3">
      <c r="A10047" t="s">
        <v>54</v>
      </c>
      <c r="C10047">
        <f>VLOOKUP(B10029,[0]!all_data,29)</f>
        <v>0</v>
      </c>
    </row>
    <row r="10048" spans="1:3" x14ac:dyDescent="0.3">
      <c r="A10048" t="s">
        <v>55</v>
      </c>
      <c r="C10048">
        <f>VLOOKUP(B10029,[0]!all_data,30)</f>
        <v>0</v>
      </c>
    </row>
    <row r="10049" spans="1:3" x14ac:dyDescent="0.3">
      <c r="A10049" t="s">
        <v>67</v>
      </c>
      <c r="C10049">
        <f>VLOOKUP(B10029,[0]!all_data,33)</f>
        <v>0</v>
      </c>
    </row>
    <row r="10050" spans="1:3" x14ac:dyDescent="0.3">
      <c r="A10050" t="s">
        <v>16</v>
      </c>
      <c r="C10050">
        <f>VLOOKUP(B10029,[0]!all_data,37)</f>
        <v>0</v>
      </c>
    </row>
    <row r="10051" spans="1:3" x14ac:dyDescent="0.3">
      <c r="A10051" t="s">
        <v>17</v>
      </c>
      <c r="C10051">
        <f>VLOOKUP(B10029,[0]!all_data,38)</f>
        <v>0</v>
      </c>
    </row>
    <row r="10052" spans="1:3" x14ac:dyDescent="0.3">
      <c r="A10052" t="s">
        <v>18</v>
      </c>
      <c r="C10052">
        <f>VLOOKUP(B10029,[0]!all_data,39)</f>
        <v>0</v>
      </c>
    </row>
    <row r="10053" spans="1:3" x14ac:dyDescent="0.3">
      <c r="A10053" t="s">
        <v>21</v>
      </c>
      <c r="B10053">
        <f>B10029+1</f>
        <v>419</v>
      </c>
      <c r="C10053" t="str">
        <f>CONCATENATE(VLOOKUP(B10053,[0]!all_data,2),"_",VLOOKUP(B10053,[0]!all_data,3),"_",VLOOKUP(B10053,[0]!all_data,4))</f>
        <v>0_0_0</v>
      </c>
    </row>
    <row r="10054" spans="1:3" x14ac:dyDescent="0.3">
      <c r="A10054" t="s">
        <v>22</v>
      </c>
    </row>
    <row r="10055" spans="1:3" x14ac:dyDescent="0.3">
      <c r="A10055" t="s">
        <v>0</v>
      </c>
      <c r="C10055">
        <f>VLOOKUP(B10053,[0]!all_data,13)</f>
        <v>7</v>
      </c>
    </row>
    <row r="10056" spans="1:3" x14ac:dyDescent="0.3">
      <c r="A10056" t="s">
        <v>57</v>
      </c>
      <c r="C10056">
        <f>VLOOKUP(B10053,[0]!all_data,14)</f>
        <v>10</v>
      </c>
    </row>
    <row r="10057" spans="1:3" x14ac:dyDescent="0.3">
      <c r="A10057" t="s">
        <v>2</v>
      </c>
      <c r="C10057">
        <f>VLOOKUP(B10053,[0]!all_data,15)</f>
        <v>0</v>
      </c>
    </row>
    <row r="10058" spans="1:3" x14ac:dyDescent="0.3">
      <c r="A10058" t="s">
        <v>3</v>
      </c>
      <c r="C10058">
        <f>VLOOKUP(B10053,[0]!all_data,16)</f>
        <v>0</v>
      </c>
    </row>
    <row r="10059" spans="1:3" x14ac:dyDescent="0.3">
      <c r="A10059" t="s">
        <v>4</v>
      </c>
      <c r="C10059">
        <f>VLOOKUP(B10053,[0]!all_data,17)</f>
        <v>0</v>
      </c>
    </row>
    <row r="10060" spans="1:3" x14ac:dyDescent="0.3">
      <c r="A10060" t="s">
        <v>5</v>
      </c>
      <c r="C10060">
        <f>VLOOKUP(B10053,[0]!all_data,18)</f>
        <v>0</v>
      </c>
    </row>
    <row r="10061" spans="1:3" x14ac:dyDescent="0.3">
      <c r="A10061" t="s">
        <v>7</v>
      </c>
      <c r="C10061">
        <f>VLOOKUP(B10053,[0]!all_data,20)</f>
        <v>0</v>
      </c>
    </row>
    <row r="10062" spans="1:3" x14ac:dyDescent="0.3">
      <c r="A10062" t="s">
        <v>73</v>
      </c>
      <c r="C10062">
        <f>VLOOKUP(B10053,[0]!all_data,21)</f>
        <v>0</v>
      </c>
    </row>
    <row r="10063" spans="1:3" x14ac:dyDescent="0.3">
      <c r="A10063" t="s">
        <v>77</v>
      </c>
      <c r="C10063">
        <f>VLOOKUP(B10053,[0]!all_data,41)</f>
        <v>0</v>
      </c>
    </row>
    <row r="10064" spans="1:3" x14ac:dyDescent="0.3">
      <c r="A10064" t="s">
        <v>24</v>
      </c>
      <c r="C10064">
        <f>VLOOKUP(B10053,[0]!all_data,23)</f>
        <v>0</v>
      </c>
    </row>
    <row r="10065" spans="1:3" x14ac:dyDescent="0.3">
      <c r="A10065" t="s">
        <v>25</v>
      </c>
      <c r="C10065">
        <f>VLOOKUP(B10053,[0]!all_data,24)</f>
        <v>0</v>
      </c>
    </row>
    <row r="10066" spans="1:3" x14ac:dyDescent="0.3">
      <c r="A10066" t="s">
        <v>23</v>
      </c>
      <c r="C10066">
        <f>VLOOKUP(B10053,[0]!all_data,25)</f>
        <v>0</v>
      </c>
    </row>
    <row r="10067" spans="1:3" x14ac:dyDescent="0.3">
      <c r="A10067" t="s">
        <v>125</v>
      </c>
      <c r="C10067">
        <f>VLOOKUP(B10053,[0]!all_data,19)</f>
        <v>0</v>
      </c>
    </row>
    <row r="10068" spans="1:3" x14ac:dyDescent="0.3">
      <c r="A10068" t="s">
        <v>108</v>
      </c>
      <c r="C10068">
        <f>VLOOKUP(B10053,[0]!all_data,26)</f>
        <v>0</v>
      </c>
    </row>
    <row r="10069" spans="1:3" x14ac:dyDescent="0.3">
      <c r="A10069" t="s">
        <v>109</v>
      </c>
      <c r="C10069">
        <f>VLOOKUP(B10053,[0]!all_data,27)</f>
        <v>0</v>
      </c>
    </row>
    <row r="10070" spans="1:3" x14ac:dyDescent="0.3">
      <c r="A10070" t="s">
        <v>11</v>
      </c>
      <c r="C10070">
        <f>VLOOKUP(B10053,[0]!all_data,28)</f>
        <v>0</v>
      </c>
    </row>
    <row r="10071" spans="1:3" x14ac:dyDescent="0.3">
      <c r="A10071" t="s">
        <v>54</v>
      </c>
      <c r="C10071">
        <f>VLOOKUP(B10053,[0]!all_data,29)</f>
        <v>0</v>
      </c>
    </row>
    <row r="10072" spans="1:3" x14ac:dyDescent="0.3">
      <c r="A10072" t="s">
        <v>55</v>
      </c>
      <c r="C10072">
        <f>VLOOKUP(B10053,[0]!all_data,30)</f>
        <v>0</v>
      </c>
    </row>
    <row r="10073" spans="1:3" x14ac:dyDescent="0.3">
      <c r="A10073" t="s">
        <v>67</v>
      </c>
      <c r="C10073">
        <f>VLOOKUP(B10053,[0]!all_data,33)</f>
        <v>0</v>
      </c>
    </row>
    <row r="10074" spans="1:3" x14ac:dyDescent="0.3">
      <c r="A10074" t="s">
        <v>16</v>
      </c>
      <c r="C10074">
        <f>VLOOKUP(B10053,[0]!all_data,37)</f>
        <v>0</v>
      </c>
    </row>
    <row r="10075" spans="1:3" x14ac:dyDescent="0.3">
      <c r="A10075" t="s">
        <v>17</v>
      </c>
      <c r="C10075">
        <f>VLOOKUP(B10053,[0]!all_data,38)</f>
        <v>0</v>
      </c>
    </row>
    <row r="10076" spans="1:3" x14ac:dyDescent="0.3">
      <c r="A10076" t="s">
        <v>18</v>
      </c>
      <c r="C10076">
        <f>VLOOKUP(B10053,[0]!all_data,39)</f>
        <v>0</v>
      </c>
    </row>
    <row r="10077" spans="1:3" x14ac:dyDescent="0.3">
      <c r="A10077" t="s">
        <v>21</v>
      </c>
      <c r="B10077">
        <f>B10053+1</f>
        <v>420</v>
      </c>
      <c r="C10077" t="str">
        <f>CONCATENATE(VLOOKUP(B10077,[0]!all_data,2),"_",VLOOKUP(B10077,[0]!all_data,3),"_",VLOOKUP(B10077,[0]!all_data,4))</f>
        <v>0_0_0</v>
      </c>
    </row>
    <row r="10078" spans="1:3" x14ac:dyDescent="0.3">
      <c r="A10078" t="s">
        <v>22</v>
      </c>
    </row>
    <row r="10079" spans="1:3" x14ac:dyDescent="0.3">
      <c r="A10079" t="s">
        <v>0</v>
      </c>
      <c r="C10079">
        <f>VLOOKUP(B10077,[0]!all_data,13)</f>
        <v>7</v>
      </c>
    </row>
    <row r="10080" spans="1:3" x14ac:dyDescent="0.3">
      <c r="A10080" t="s">
        <v>57</v>
      </c>
      <c r="C10080">
        <f>VLOOKUP(B10077,[0]!all_data,14)</f>
        <v>10</v>
      </c>
    </row>
    <row r="10081" spans="1:3" x14ac:dyDescent="0.3">
      <c r="A10081" t="s">
        <v>2</v>
      </c>
      <c r="C10081">
        <f>VLOOKUP(B10077,[0]!all_data,15)</f>
        <v>0</v>
      </c>
    </row>
    <row r="10082" spans="1:3" x14ac:dyDescent="0.3">
      <c r="A10082" t="s">
        <v>3</v>
      </c>
      <c r="C10082">
        <f>VLOOKUP(B10077,[0]!all_data,16)</f>
        <v>0</v>
      </c>
    </row>
    <row r="10083" spans="1:3" x14ac:dyDescent="0.3">
      <c r="A10083" t="s">
        <v>4</v>
      </c>
      <c r="C10083">
        <f>VLOOKUP(B10077,[0]!all_data,17)</f>
        <v>0</v>
      </c>
    </row>
    <row r="10084" spans="1:3" x14ac:dyDescent="0.3">
      <c r="A10084" t="s">
        <v>5</v>
      </c>
      <c r="C10084">
        <f>VLOOKUP(B10077,[0]!all_data,18)</f>
        <v>0</v>
      </c>
    </row>
    <row r="10085" spans="1:3" x14ac:dyDescent="0.3">
      <c r="A10085" t="s">
        <v>7</v>
      </c>
      <c r="C10085">
        <f>VLOOKUP(B10077,[0]!all_data,20)</f>
        <v>0</v>
      </c>
    </row>
    <row r="10086" spans="1:3" x14ac:dyDescent="0.3">
      <c r="A10086" t="s">
        <v>73</v>
      </c>
      <c r="C10086">
        <f>VLOOKUP(B10077,[0]!all_data,21)</f>
        <v>0</v>
      </c>
    </row>
    <row r="10087" spans="1:3" x14ac:dyDescent="0.3">
      <c r="A10087" t="s">
        <v>77</v>
      </c>
      <c r="C10087">
        <f>VLOOKUP(B10077,[0]!all_data,41)</f>
        <v>0</v>
      </c>
    </row>
    <row r="10088" spans="1:3" x14ac:dyDescent="0.3">
      <c r="A10088" t="s">
        <v>24</v>
      </c>
      <c r="C10088">
        <f>VLOOKUP(B10077,[0]!all_data,23)</f>
        <v>0</v>
      </c>
    </row>
    <row r="10089" spans="1:3" x14ac:dyDescent="0.3">
      <c r="A10089" t="s">
        <v>25</v>
      </c>
      <c r="C10089">
        <f>VLOOKUP(B10077,[0]!all_data,24)</f>
        <v>0</v>
      </c>
    </row>
    <row r="10090" spans="1:3" x14ac:dyDescent="0.3">
      <c r="A10090" t="s">
        <v>23</v>
      </c>
      <c r="C10090">
        <f>VLOOKUP(B10077,[0]!all_data,25)</f>
        <v>0</v>
      </c>
    </row>
    <row r="10091" spans="1:3" x14ac:dyDescent="0.3">
      <c r="A10091" t="s">
        <v>125</v>
      </c>
      <c r="C10091">
        <f>VLOOKUP(B10077,[0]!all_data,19)</f>
        <v>0</v>
      </c>
    </row>
    <row r="10092" spans="1:3" x14ac:dyDescent="0.3">
      <c r="A10092" t="s">
        <v>108</v>
      </c>
      <c r="C10092">
        <f>VLOOKUP(B10077,[0]!all_data,26)</f>
        <v>0</v>
      </c>
    </row>
    <row r="10093" spans="1:3" x14ac:dyDescent="0.3">
      <c r="A10093" t="s">
        <v>109</v>
      </c>
      <c r="C10093">
        <f>VLOOKUP(B10077,[0]!all_data,27)</f>
        <v>0</v>
      </c>
    </row>
    <row r="10094" spans="1:3" x14ac:dyDescent="0.3">
      <c r="A10094" t="s">
        <v>11</v>
      </c>
      <c r="C10094">
        <f>VLOOKUP(B10077,[0]!all_data,28)</f>
        <v>0</v>
      </c>
    </row>
    <row r="10095" spans="1:3" x14ac:dyDescent="0.3">
      <c r="A10095" t="s">
        <v>54</v>
      </c>
      <c r="C10095">
        <f>VLOOKUP(B10077,[0]!all_data,29)</f>
        <v>0</v>
      </c>
    </row>
    <row r="10096" spans="1:3" x14ac:dyDescent="0.3">
      <c r="A10096" t="s">
        <v>55</v>
      </c>
      <c r="C10096">
        <f>VLOOKUP(B10077,[0]!all_data,30)</f>
        <v>0</v>
      </c>
    </row>
    <row r="10097" spans="1:3" x14ac:dyDescent="0.3">
      <c r="A10097" t="s">
        <v>67</v>
      </c>
      <c r="C10097">
        <f>VLOOKUP(B10077,[0]!all_data,33)</f>
        <v>0</v>
      </c>
    </row>
    <row r="10098" spans="1:3" x14ac:dyDescent="0.3">
      <c r="A10098" t="s">
        <v>16</v>
      </c>
      <c r="C10098">
        <f>VLOOKUP(B10077,[0]!all_data,37)</f>
        <v>0</v>
      </c>
    </row>
    <row r="10099" spans="1:3" x14ac:dyDescent="0.3">
      <c r="A10099" t="s">
        <v>17</v>
      </c>
      <c r="C10099">
        <f>VLOOKUP(B10077,[0]!all_data,38)</f>
        <v>0</v>
      </c>
    </row>
    <row r="10100" spans="1:3" x14ac:dyDescent="0.3">
      <c r="A10100" t="s">
        <v>18</v>
      </c>
      <c r="C10100">
        <f>VLOOKUP(B10077,[0]!all_data,39)</f>
        <v>0</v>
      </c>
    </row>
    <row r="10101" spans="1:3" x14ac:dyDescent="0.3">
      <c r="A10101" t="s">
        <v>21</v>
      </c>
      <c r="B10101">
        <f>B10077+1</f>
        <v>421</v>
      </c>
      <c r="C10101" t="str">
        <f>CONCATENATE(VLOOKUP(B10101,[0]!all_data,2),"_",VLOOKUP(B10101,[0]!all_data,3),"_",VLOOKUP(B10101,[0]!all_data,4))</f>
        <v>0_0_0</v>
      </c>
    </row>
    <row r="10102" spans="1:3" x14ac:dyDescent="0.3">
      <c r="A10102" t="s">
        <v>22</v>
      </c>
    </row>
    <row r="10103" spans="1:3" x14ac:dyDescent="0.3">
      <c r="A10103" t="s">
        <v>0</v>
      </c>
      <c r="C10103">
        <f>VLOOKUP(B10101,[0]!all_data,13)</f>
        <v>7</v>
      </c>
    </row>
    <row r="10104" spans="1:3" x14ac:dyDescent="0.3">
      <c r="A10104" t="s">
        <v>57</v>
      </c>
      <c r="C10104">
        <f>VLOOKUP(B10101,[0]!all_data,14)</f>
        <v>10</v>
      </c>
    </row>
    <row r="10105" spans="1:3" x14ac:dyDescent="0.3">
      <c r="A10105" t="s">
        <v>2</v>
      </c>
      <c r="C10105">
        <f>VLOOKUP(B10101,[0]!all_data,15)</f>
        <v>0</v>
      </c>
    </row>
    <row r="10106" spans="1:3" x14ac:dyDescent="0.3">
      <c r="A10106" t="s">
        <v>3</v>
      </c>
      <c r="C10106">
        <f>VLOOKUP(B10101,[0]!all_data,16)</f>
        <v>0</v>
      </c>
    </row>
    <row r="10107" spans="1:3" x14ac:dyDescent="0.3">
      <c r="A10107" t="s">
        <v>4</v>
      </c>
      <c r="C10107">
        <f>VLOOKUP(B10101,[0]!all_data,17)</f>
        <v>0</v>
      </c>
    </row>
    <row r="10108" spans="1:3" x14ac:dyDescent="0.3">
      <c r="A10108" t="s">
        <v>5</v>
      </c>
      <c r="C10108">
        <f>VLOOKUP(B10101,[0]!all_data,18)</f>
        <v>0</v>
      </c>
    </row>
    <row r="10109" spans="1:3" x14ac:dyDescent="0.3">
      <c r="A10109" t="s">
        <v>7</v>
      </c>
      <c r="C10109">
        <f>VLOOKUP(B10101,[0]!all_data,20)</f>
        <v>0</v>
      </c>
    </row>
    <row r="10110" spans="1:3" x14ac:dyDescent="0.3">
      <c r="A10110" t="s">
        <v>73</v>
      </c>
      <c r="C10110">
        <f>VLOOKUP(B10101,[0]!all_data,21)</f>
        <v>0</v>
      </c>
    </row>
    <row r="10111" spans="1:3" x14ac:dyDescent="0.3">
      <c r="A10111" t="s">
        <v>77</v>
      </c>
      <c r="C10111">
        <f>VLOOKUP(B10101,[0]!all_data,41)</f>
        <v>0</v>
      </c>
    </row>
    <row r="10112" spans="1:3" x14ac:dyDescent="0.3">
      <c r="A10112" t="s">
        <v>24</v>
      </c>
      <c r="C10112">
        <f>VLOOKUP(B10101,[0]!all_data,23)</f>
        <v>0</v>
      </c>
    </row>
    <row r="10113" spans="1:3" x14ac:dyDescent="0.3">
      <c r="A10113" t="s">
        <v>25</v>
      </c>
      <c r="C10113">
        <f>VLOOKUP(B10101,[0]!all_data,24)</f>
        <v>0</v>
      </c>
    </row>
    <row r="10114" spans="1:3" x14ac:dyDescent="0.3">
      <c r="A10114" t="s">
        <v>23</v>
      </c>
      <c r="C10114">
        <f>VLOOKUP(B10101,[0]!all_data,25)</f>
        <v>0</v>
      </c>
    </row>
    <row r="10115" spans="1:3" x14ac:dyDescent="0.3">
      <c r="A10115" t="s">
        <v>125</v>
      </c>
      <c r="C10115">
        <f>VLOOKUP(B10101,[0]!all_data,19)</f>
        <v>0</v>
      </c>
    </row>
    <row r="10116" spans="1:3" x14ac:dyDescent="0.3">
      <c r="A10116" t="s">
        <v>108</v>
      </c>
      <c r="C10116">
        <f>VLOOKUP(B10101,[0]!all_data,26)</f>
        <v>0</v>
      </c>
    </row>
    <row r="10117" spans="1:3" x14ac:dyDescent="0.3">
      <c r="A10117" t="s">
        <v>109</v>
      </c>
      <c r="C10117">
        <f>VLOOKUP(B10101,[0]!all_data,27)</f>
        <v>0</v>
      </c>
    </row>
    <row r="10118" spans="1:3" x14ac:dyDescent="0.3">
      <c r="A10118" t="s">
        <v>11</v>
      </c>
      <c r="C10118">
        <f>VLOOKUP(B10101,[0]!all_data,28)</f>
        <v>0</v>
      </c>
    </row>
    <row r="10119" spans="1:3" x14ac:dyDescent="0.3">
      <c r="A10119" t="s">
        <v>54</v>
      </c>
      <c r="C10119">
        <f>VLOOKUP(B10101,[0]!all_data,29)</f>
        <v>0</v>
      </c>
    </row>
    <row r="10120" spans="1:3" x14ac:dyDescent="0.3">
      <c r="A10120" t="s">
        <v>55</v>
      </c>
      <c r="C10120">
        <f>VLOOKUP(B10101,[0]!all_data,30)</f>
        <v>0</v>
      </c>
    </row>
    <row r="10121" spans="1:3" x14ac:dyDescent="0.3">
      <c r="A10121" t="s">
        <v>67</v>
      </c>
      <c r="C10121">
        <f>VLOOKUP(B10101,[0]!all_data,33)</f>
        <v>0</v>
      </c>
    </row>
    <row r="10122" spans="1:3" x14ac:dyDescent="0.3">
      <c r="A10122" t="s">
        <v>16</v>
      </c>
      <c r="C10122">
        <f>VLOOKUP(B10101,[0]!all_data,37)</f>
        <v>0</v>
      </c>
    </row>
    <row r="10123" spans="1:3" x14ac:dyDescent="0.3">
      <c r="A10123" t="s">
        <v>17</v>
      </c>
      <c r="C10123">
        <f>VLOOKUP(B10101,[0]!all_data,38)</f>
        <v>0</v>
      </c>
    </row>
    <row r="10124" spans="1:3" x14ac:dyDescent="0.3">
      <c r="A10124" t="s">
        <v>18</v>
      </c>
      <c r="C10124">
        <f>VLOOKUP(B10101,[0]!all_data,39)</f>
        <v>0</v>
      </c>
    </row>
    <row r="10125" spans="1:3" x14ac:dyDescent="0.3">
      <c r="A10125" t="s">
        <v>21</v>
      </c>
      <c r="B10125">
        <f>B10101+1</f>
        <v>422</v>
      </c>
      <c r="C10125" t="str">
        <f>CONCATENATE(VLOOKUP(B10125,[0]!all_data,2),"_",VLOOKUP(B10125,[0]!all_data,3),"_",VLOOKUP(B10125,[0]!all_data,4))</f>
        <v>0_0_0</v>
      </c>
    </row>
    <row r="10126" spans="1:3" x14ac:dyDescent="0.3">
      <c r="A10126" t="s">
        <v>22</v>
      </c>
    </row>
    <row r="10127" spans="1:3" x14ac:dyDescent="0.3">
      <c r="A10127" t="s">
        <v>0</v>
      </c>
      <c r="C10127">
        <f>VLOOKUP(B10125,[0]!all_data,13)</f>
        <v>7</v>
      </c>
    </row>
    <row r="10128" spans="1:3" x14ac:dyDescent="0.3">
      <c r="A10128" t="s">
        <v>57</v>
      </c>
      <c r="C10128">
        <f>VLOOKUP(B10125,[0]!all_data,14)</f>
        <v>10</v>
      </c>
    </row>
    <row r="10129" spans="1:3" x14ac:dyDescent="0.3">
      <c r="A10129" t="s">
        <v>2</v>
      </c>
      <c r="C10129">
        <f>VLOOKUP(B10125,[0]!all_data,15)</f>
        <v>0</v>
      </c>
    </row>
    <row r="10130" spans="1:3" x14ac:dyDescent="0.3">
      <c r="A10130" t="s">
        <v>3</v>
      </c>
      <c r="C10130">
        <f>VLOOKUP(B10125,[0]!all_data,16)</f>
        <v>0</v>
      </c>
    </row>
    <row r="10131" spans="1:3" x14ac:dyDescent="0.3">
      <c r="A10131" t="s">
        <v>4</v>
      </c>
      <c r="C10131">
        <f>VLOOKUP(B10125,[0]!all_data,17)</f>
        <v>0</v>
      </c>
    </row>
    <row r="10132" spans="1:3" x14ac:dyDescent="0.3">
      <c r="A10132" t="s">
        <v>5</v>
      </c>
      <c r="C10132">
        <f>VLOOKUP(B10125,[0]!all_data,18)</f>
        <v>0</v>
      </c>
    </row>
    <row r="10133" spans="1:3" x14ac:dyDescent="0.3">
      <c r="A10133" t="s">
        <v>7</v>
      </c>
      <c r="C10133">
        <f>VLOOKUP(B10125,[0]!all_data,20)</f>
        <v>0</v>
      </c>
    </row>
    <row r="10134" spans="1:3" x14ac:dyDescent="0.3">
      <c r="A10134" t="s">
        <v>73</v>
      </c>
      <c r="C10134">
        <f>VLOOKUP(B10125,[0]!all_data,21)</f>
        <v>0</v>
      </c>
    </row>
    <row r="10135" spans="1:3" x14ac:dyDescent="0.3">
      <c r="A10135" t="s">
        <v>77</v>
      </c>
      <c r="C10135">
        <f>VLOOKUP(B10125,[0]!all_data,41)</f>
        <v>0</v>
      </c>
    </row>
    <row r="10136" spans="1:3" x14ac:dyDescent="0.3">
      <c r="A10136" t="s">
        <v>24</v>
      </c>
      <c r="C10136">
        <f>VLOOKUP(B10125,[0]!all_data,23)</f>
        <v>0</v>
      </c>
    </row>
    <row r="10137" spans="1:3" x14ac:dyDescent="0.3">
      <c r="A10137" t="s">
        <v>25</v>
      </c>
      <c r="C10137">
        <f>VLOOKUP(B10125,[0]!all_data,24)</f>
        <v>0</v>
      </c>
    </row>
    <row r="10138" spans="1:3" x14ac:dyDescent="0.3">
      <c r="A10138" t="s">
        <v>23</v>
      </c>
      <c r="C10138">
        <f>VLOOKUP(B10125,[0]!all_data,25)</f>
        <v>0</v>
      </c>
    </row>
    <row r="10139" spans="1:3" x14ac:dyDescent="0.3">
      <c r="A10139" t="s">
        <v>125</v>
      </c>
      <c r="C10139">
        <f>VLOOKUP(B10125,[0]!all_data,19)</f>
        <v>0</v>
      </c>
    </row>
    <row r="10140" spans="1:3" x14ac:dyDescent="0.3">
      <c r="A10140" t="s">
        <v>108</v>
      </c>
      <c r="C10140">
        <f>VLOOKUP(B10125,[0]!all_data,26)</f>
        <v>0</v>
      </c>
    </row>
    <row r="10141" spans="1:3" x14ac:dyDescent="0.3">
      <c r="A10141" t="s">
        <v>109</v>
      </c>
      <c r="C10141">
        <f>VLOOKUP(B10125,[0]!all_data,27)</f>
        <v>0</v>
      </c>
    </row>
    <row r="10142" spans="1:3" x14ac:dyDescent="0.3">
      <c r="A10142" t="s">
        <v>11</v>
      </c>
      <c r="C10142">
        <f>VLOOKUP(B10125,[0]!all_data,28)</f>
        <v>0</v>
      </c>
    </row>
    <row r="10143" spans="1:3" x14ac:dyDescent="0.3">
      <c r="A10143" t="s">
        <v>54</v>
      </c>
      <c r="C10143">
        <f>VLOOKUP(B10125,[0]!all_data,29)</f>
        <v>0</v>
      </c>
    </row>
    <row r="10144" spans="1:3" x14ac:dyDescent="0.3">
      <c r="A10144" t="s">
        <v>55</v>
      </c>
      <c r="C10144">
        <f>VLOOKUP(B10125,[0]!all_data,30)</f>
        <v>0</v>
      </c>
    </row>
    <row r="10145" spans="1:3" x14ac:dyDescent="0.3">
      <c r="A10145" t="s">
        <v>67</v>
      </c>
      <c r="C10145">
        <f>VLOOKUP(B10125,[0]!all_data,33)</f>
        <v>0</v>
      </c>
    </row>
    <row r="10146" spans="1:3" x14ac:dyDescent="0.3">
      <c r="A10146" t="s">
        <v>16</v>
      </c>
      <c r="C10146">
        <f>VLOOKUP(B10125,[0]!all_data,37)</f>
        <v>0</v>
      </c>
    </row>
    <row r="10147" spans="1:3" x14ac:dyDescent="0.3">
      <c r="A10147" t="s">
        <v>17</v>
      </c>
      <c r="C10147">
        <f>VLOOKUP(B10125,[0]!all_data,38)</f>
        <v>0</v>
      </c>
    </row>
    <row r="10148" spans="1:3" x14ac:dyDescent="0.3">
      <c r="A10148" t="s">
        <v>18</v>
      </c>
      <c r="C10148">
        <f>VLOOKUP(B10125,[0]!all_data,39)</f>
        <v>0</v>
      </c>
    </row>
    <row r="10149" spans="1:3" x14ac:dyDescent="0.3">
      <c r="A10149" t="s">
        <v>21</v>
      </c>
      <c r="B10149">
        <f>B10125+1</f>
        <v>423</v>
      </c>
      <c r="C10149" t="str">
        <f>CONCATENATE(VLOOKUP(B10149,[0]!all_data,2),"_",VLOOKUP(B10149,[0]!all_data,3),"_",VLOOKUP(B10149,[0]!all_data,4))</f>
        <v>0_0_0</v>
      </c>
    </row>
    <row r="10150" spans="1:3" x14ac:dyDescent="0.3">
      <c r="A10150" t="s">
        <v>22</v>
      </c>
    </row>
    <row r="10151" spans="1:3" x14ac:dyDescent="0.3">
      <c r="A10151" t="s">
        <v>0</v>
      </c>
      <c r="C10151">
        <f>VLOOKUP(B10149,[0]!all_data,13)</f>
        <v>7</v>
      </c>
    </row>
    <row r="10152" spans="1:3" x14ac:dyDescent="0.3">
      <c r="A10152" t="s">
        <v>57</v>
      </c>
      <c r="C10152">
        <f>VLOOKUP(B10149,[0]!all_data,14)</f>
        <v>10</v>
      </c>
    </row>
    <row r="10153" spans="1:3" x14ac:dyDescent="0.3">
      <c r="A10153" t="s">
        <v>2</v>
      </c>
      <c r="C10153">
        <f>VLOOKUP(B10149,[0]!all_data,15)</f>
        <v>0</v>
      </c>
    </row>
    <row r="10154" spans="1:3" x14ac:dyDescent="0.3">
      <c r="A10154" t="s">
        <v>3</v>
      </c>
      <c r="C10154">
        <f>VLOOKUP(B10149,[0]!all_data,16)</f>
        <v>0</v>
      </c>
    </row>
    <row r="10155" spans="1:3" x14ac:dyDescent="0.3">
      <c r="A10155" t="s">
        <v>4</v>
      </c>
      <c r="C10155">
        <f>VLOOKUP(B10149,[0]!all_data,17)</f>
        <v>0</v>
      </c>
    </row>
    <row r="10156" spans="1:3" x14ac:dyDescent="0.3">
      <c r="A10156" t="s">
        <v>5</v>
      </c>
      <c r="C10156">
        <f>VLOOKUP(B10149,[0]!all_data,18)</f>
        <v>0</v>
      </c>
    </row>
    <row r="10157" spans="1:3" x14ac:dyDescent="0.3">
      <c r="A10157" t="s">
        <v>7</v>
      </c>
      <c r="C10157">
        <f>VLOOKUP(B10149,[0]!all_data,20)</f>
        <v>0</v>
      </c>
    </row>
    <row r="10158" spans="1:3" x14ac:dyDescent="0.3">
      <c r="A10158" t="s">
        <v>73</v>
      </c>
      <c r="C10158">
        <f>VLOOKUP(B10149,[0]!all_data,21)</f>
        <v>0</v>
      </c>
    </row>
    <row r="10159" spans="1:3" x14ac:dyDescent="0.3">
      <c r="A10159" t="s">
        <v>77</v>
      </c>
      <c r="C10159">
        <f>VLOOKUP(B10149,[0]!all_data,41)</f>
        <v>0</v>
      </c>
    </row>
    <row r="10160" spans="1:3" x14ac:dyDescent="0.3">
      <c r="A10160" t="s">
        <v>24</v>
      </c>
      <c r="C10160">
        <f>VLOOKUP(B10149,[0]!all_data,23)</f>
        <v>0</v>
      </c>
    </row>
    <row r="10161" spans="1:3" x14ac:dyDescent="0.3">
      <c r="A10161" t="s">
        <v>25</v>
      </c>
      <c r="C10161">
        <f>VLOOKUP(B10149,[0]!all_data,24)</f>
        <v>0</v>
      </c>
    </row>
    <row r="10162" spans="1:3" x14ac:dyDescent="0.3">
      <c r="A10162" t="s">
        <v>23</v>
      </c>
      <c r="C10162">
        <f>VLOOKUP(B10149,[0]!all_data,25)</f>
        <v>0</v>
      </c>
    </row>
    <row r="10163" spans="1:3" x14ac:dyDescent="0.3">
      <c r="A10163" t="s">
        <v>125</v>
      </c>
      <c r="C10163">
        <f>VLOOKUP(B10149,[0]!all_data,19)</f>
        <v>0</v>
      </c>
    </row>
    <row r="10164" spans="1:3" x14ac:dyDescent="0.3">
      <c r="A10164" t="s">
        <v>108</v>
      </c>
      <c r="C10164">
        <f>VLOOKUP(B10149,[0]!all_data,26)</f>
        <v>0</v>
      </c>
    </row>
    <row r="10165" spans="1:3" x14ac:dyDescent="0.3">
      <c r="A10165" t="s">
        <v>109</v>
      </c>
      <c r="C10165">
        <f>VLOOKUP(B10149,[0]!all_data,27)</f>
        <v>0</v>
      </c>
    </row>
    <row r="10166" spans="1:3" x14ac:dyDescent="0.3">
      <c r="A10166" t="s">
        <v>11</v>
      </c>
      <c r="C10166">
        <f>VLOOKUP(B10149,[0]!all_data,28)</f>
        <v>0</v>
      </c>
    </row>
    <row r="10167" spans="1:3" x14ac:dyDescent="0.3">
      <c r="A10167" t="s">
        <v>54</v>
      </c>
      <c r="C10167">
        <f>VLOOKUP(B10149,[0]!all_data,29)</f>
        <v>0</v>
      </c>
    </row>
    <row r="10168" spans="1:3" x14ac:dyDescent="0.3">
      <c r="A10168" t="s">
        <v>55</v>
      </c>
      <c r="C10168">
        <f>VLOOKUP(B10149,[0]!all_data,30)</f>
        <v>0</v>
      </c>
    </row>
    <row r="10169" spans="1:3" x14ac:dyDescent="0.3">
      <c r="A10169" t="s">
        <v>67</v>
      </c>
      <c r="C10169">
        <f>VLOOKUP(B10149,[0]!all_data,33)</f>
        <v>0</v>
      </c>
    </row>
    <row r="10170" spans="1:3" x14ac:dyDescent="0.3">
      <c r="A10170" t="s">
        <v>16</v>
      </c>
      <c r="C10170">
        <f>VLOOKUP(B10149,[0]!all_data,37)</f>
        <v>0</v>
      </c>
    </row>
    <row r="10171" spans="1:3" x14ac:dyDescent="0.3">
      <c r="A10171" t="s">
        <v>17</v>
      </c>
      <c r="C10171">
        <f>VLOOKUP(B10149,[0]!all_data,38)</f>
        <v>0</v>
      </c>
    </row>
    <row r="10172" spans="1:3" x14ac:dyDescent="0.3">
      <c r="A10172" t="s">
        <v>18</v>
      </c>
      <c r="C10172">
        <f>VLOOKUP(B10149,[0]!all_data,39)</f>
        <v>0</v>
      </c>
    </row>
    <row r="10173" spans="1:3" x14ac:dyDescent="0.3">
      <c r="A10173" t="s">
        <v>21</v>
      </c>
      <c r="B10173">
        <f>B10149+1</f>
        <v>424</v>
      </c>
      <c r="C10173" t="str">
        <f>CONCATENATE(VLOOKUP(B10173,[0]!all_data,2),"_",VLOOKUP(B10173,[0]!all_data,3),"_",VLOOKUP(B10173,[0]!all_data,4))</f>
        <v>0_0_0</v>
      </c>
    </row>
    <row r="10174" spans="1:3" x14ac:dyDescent="0.3">
      <c r="A10174" t="s">
        <v>22</v>
      </c>
    </row>
    <row r="10175" spans="1:3" x14ac:dyDescent="0.3">
      <c r="A10175" t="s">
        <v>0</v>
      </c>
      <c r="C10175">
        <f>VLOOKUP(B10173,[0]!all_data,13)</f>
        <v>7</v>
      </c>
    </row>
    <row r="10176" spans="1:3" x14ac:dyDescent="0.3">
      <c r="A10176" t="s">
        <v>57</v>
      </c>
      <c r="C10176">
        <f>VLOOKUP(B10173,[0]!all_data,14)</f>
        <v>10</v>
      </c>
    </row>
    <row r="10177" spans="1:3" x14ac:dyDescent="0.3">
      <c r="A10177" t="s">
        <v>2</v>
      </c>
      <c r="C10177">
        <f>VLOOKUP(B10173,[0]!all_data,15)</f>
        <v>0</v>
      </c>
    </row>
    <row r="10178" spans="1:3" x14ac:dyDescent="0.3">
      <c r="A10178" t="s">
        <v>3</v>
      </c>
      <c r="C10178">
        <f>VLOOKUP(B10173,[0]!all_data,16)</f>
        <v>0</v>
      </c>
    </row>
    <row r="10179" spans="1:3" x14ac:dyDescent="0.3">
      <c r="A10179" t="s">
        <v>4</v>
      </c>
      <c r="C10179">
        <f>VLOOKUP(B10173,[0]!all_data,17)</f>
        <v>0</v>
      </c>
    </row>
    <row r="10180" spans="1:3" x14ac:dyDescent="0.3">
      <c r="A10180" t="s">
        <v>5</v>
      </c>
      <c r="C10180">
        <f>VLOOKUP(B10173,[0]!all_data,18)</f>
        <v>0</v>
      </c>
    </row>
    <row r="10181" spans="1:3" x14ac:dyDescent="0.3">
      <c r="A10181" t="s">
        <v>7</v>
      </c>
      <c r="C10181">
        <f>VLOOKUP(B10173,[0]!all_data,20)</f>
        <v>0</v>
      </c>
    </row>
    <row r="10182" spans="1:3" x14ac:dyDescent="0.3">
      <c r="A10182" t="s">
        <v>73</v>
      </c>
      <c r="C10182">
        <f>VLOOKUP(B10173,[0]!all_data,21)</f>
        <v>0</v>
      </c>
    </row>
    <row r="10183" spans="1:3" x14ac:dyDescent="0.3">
      <c r="A10183" t="s">
        <v>77</v>
      </c>
      <c r="C10183">
        <f>VLOOKUP(B10173,[0]!all_data,41)</f>
        <v>0</v>
      </c>
    </row>
    <row r="10184" spans="1:3" x14ac:dyDescent="0.3">
      <c r="A10184" t="s">
        <v>24</v>
      </c>
      <c r="C10184">
        <f>VLOOKUP(B10173,[0]!all_data,23)</f>
        <v>0</v>
      </c>
    </row>
    <row r="10185" spans="1:3" x14ac:dyDescent="0.3">
      <c r="A10185" t="s">
        <v>25</v>
      </c>
      <c r="C10185">
        <f>VLOOKUP(B10173,[0]!all_data,24)</f>
        <v>0</v>
      </c>
    </row>
    <row r="10186" spans="1:3" x14ac:dyDescent="0.3">
      <c r="A10186" t="s">
        <v>23</v>
      </c>
      <c r="C10186">
        <f>VLOOKUP(B10173,[0]!all_data,25)</f>
        <v>0</v>
      </c>
    </row>
    <row r="10187" spans="1:3" x14ac:dyDescent="0.3">
      <c r="A10187" t="s">
        <v>125</v>
      </c>
      <c r="C10187">
        <f>VLOOKUP(B10173,[0]!all_data,19)</f>
        <v>0</v>
      </c>
    </row>
    <row r="10188" spans="1:3" x14ac:dyDescent="0.3">
      <c r="A10188" t="s">
        <v>108</v>
      </c>
      <c r="C10188">
        <f>VLOOKUP(B10173,[0]!all_data,26)</f>
        <v>0</v>
      </c>
    </row>
    <row r="10189" spans="1:3" x14ac:dyDescent="0.3">
      <c r="A10189" t="s">
        <v>109</v>
      </c>
      <c r="C10189">
        <f>VLOOKUP(B10173,[0]!all_data,27)</f>
        <v>0</v>
      </c>
    </row>
    <row r="10190" spans="1:3" x14ac:dyDescent="0.3">
      <c r="A10190" t="s">
        <v>11</v>
      </c>
      <c r="C10190">
        <f>VLOOKUP(B10173,[0]!all_data,28)</f>
        <v>0</v>
      </c>
    </row>
    <row r="10191" spans="1:3" x14ac:dyDescent="0.3">
      <c r="A10191" t="s">
        <v>54</v>
      </c>
      <c r="C10191">
        <f>VLOOKUP(B10173,[0]!all_data,29)</f>
        <v>0</v>
      </c>
    </row>
    <row r="10192" spans="1:3" x14ac:dyDescent="0.3">
      <c r="A10192" t="s">
        <v>55</v>
      </c>
      <c r="C10192">
        <f>VLOOKUP(B10173,[0]!all_data,30)</f>
        <v>0</v>
      </c>
    </row>
    <row r="10193" spans="1:3" x14ac:dyDescent="0.3">
      <c r="A10193" t="s">
        <v>67</v>
      </c>
      <c r="C10193">
        <f>VLOOKUP(B10173,[0]!all_data,33)</f>
        <v>0</v>
      </c>
    </row>
    <row r="10194" spans="1:3" x14ac:dyDescent="0.3">
      <c r="A10194" t="s">
        <v>16</v>
      </c>
      <c r="C10194">
        <f>VLOOKUP(B10173,[0]!all_data,37)</f>
        <v>0</v>
      </c>
    </row>
    <row r="10195" spans="1:3" x14ac:dyDescent="0.3">
      <c r="A10195" t="s">
        <v>17</v>
      </c>
      <c r="C10195">
        <f>VLOOKUP(B10173,[0]!all_data,38)</f>
        <v>0</v>
      </c>
    </row>
    <row r="10196" spans="1:3" x14ac:dyDescent="0.3">
      <c r="A10196" t="s">
        <v>18</v>
      </c>
      <c r="C10196">
        <f>VLOOKUP(B10173,[0]!all_data,39)</f>
        <v>0</v>
      </c>
    </row>
    <row r="10197" spans="1:3" x14ac:dyDescent="0.3">
      <c r="A10197" t="s">
        <v>21</v>
      </c>
      <c r="B10197">
        <f>B10173+1</f>
        <v>425</v>
      </c>
      <c r="C10197" t="str">
        <f>CONCATENATE(VLOOKUP(B10197,[0]!all_data,2),"_",VLOOKUP(B10197,[0]!all_data,3),"_",VLOOKUP(B10197,[0]!all_data,4))</f>
        <v>0_0_0</v>
      </c>
    </row>
    <row r="10198" spans="1:3" x14ac:dyDescent="0.3">
      <c r="A10198" t="s">
        <v>22</v>
      </c>
    </row>
    <row r="10199" spans="1:3" x14ac:dyDescent="0.3">
      <c r="A10199" t="s">
        <v>0</v>
      </c>
      <c r="C10199">
        <f>VLOOKUP(B10197,[0]!all_data,13)</f>
        <v>7</v>
      </c>
    </row>
    <row r="10200" spans="1:3" x14ac:dyDescent="0.3">
      <c r="A10200" t="s">
        <v>57</v>
      </c>
      <c r="C10200">
        <f>VLOOKUP(B10197,[0]!all_data,14)</f>
        <v>10</v>
      </c>
    </row>
    <row r="10201" spans="1:3" x14ac:dyDescent="0.3">
      <c r="A10201" t="s">
        <v>2</v>
      </c>
      <c r="C10201">
        <f>VLOOKUP(B10197,[0]!all_data,15)</f>
        <v>0</v>
      </c>
    </row>
    <row r="10202" spans="1:3" x14ac:dyDescent="0.3">
      <c r="A10202" t="s">
        <v>3</v>
      </c>
      <c r="C10202">
        <f>VLOOKUP(B10197,[0]!all_data,16)</f>
        <v>0</v>
      </c>
    </row>
    <row r="10203" spans="1:3" x14ac:dyDescent="0.3">
      <c r="A10203" t="s">
        <v>4</v>
      </c>
      <c r="C10203">
        <f>VLOOKUP(B10197,[0]!all_data,17)</f>
        <v>0</v>
      </c>
    </row>
    <row r="10204" spans="1:3" x14ac:dyDescent="0.3">
      <c r="A10204" t="s">
        <v>5</v>
      </c>
      <c r="C10204">
        <f>VLOOKUP(B10197,[0]!all_data,18)</f>
        <v>0</v>
      </c>
    </row>
    <row r="10205" spans="1:3" x14ac:dyDescent="0.3">
      <c r="A10205" t="s">
        <v>7</v>
      </c>
      <c r="C10205">
        <f>VLOOKUP(B10197,[0]!all_data,20)</f>
        <v>0</v>
      </c>
    </row>
    <row r="10206" spans="1:3" x14ac:dyDescent="0.3">
      <c r="A10206" t="s">
        <v>73</v>
      </c>
      <c r="C10206">
        <f>VLOOKUP(B10197,[0]!all_data,21)</f>
        <v>0</v>
      </c>
    </row>
    <row r="10207" spans="1:3" x14ac:dyDescent="0.3">
      <c r="A10207" t="s">
        <v>77</v>
      </c>
      <c r="C10207">
        <f>VLOOKUP(B10197,[0]!all_data,41)</f>
        <v>0</v>
      </c>
    </row>
    <row r="10208" spans="1:3" x14ac:dyDescent="0.3">
      <c r="A10208" t="s">
        <v>24</v>
      </c>
      <c r="C10208">
        <f>VLOOKUP(B10197,[0]!all_data,23)</f>
        <v>0</v>
      </c>
    </row>
    <row r="10209" spans="1:3" x14ac:dyDescent="0.3">
      <c r="A10209" t="s">
        <v>25</v>
      </c>
      <c r="C10209">
        <f>VLOOKUP(B10197,[0]!all_data,24)</f>
        <v>0</v>
      </c>
    </row>
    <row r="10210" spans="1:3" x14ac:dyDescent="0.3">
      <c r="A10210" t="s">
        <v>23</v>
      </c>
      <c r="C10210">
        <f>VLOOKUP(B10197,[0]!all_data,25)</f>
        <v>0</v>
      </c>
    </row>
    <row r="10211" spans="1:3" x14ac:dyDescent="0.3">
      <c r="A10211" t="s">
        <v>125</v>
      </c>
      <c r="C10211">
        <f>VLOOKUP(B10197,[0]!all_data,19)</f>
        <v>0</v>
      </c>
    </row>
    <row r="10212" spans="1:3" x14ac:dyDescent="0.3">
      <c r="A10212" t="s">
        <v>108</v>
      </c>
      <c r="C10212">
        <f>VLOOKUP(B10197,[0]!all_data,26)</f>
        <v>0</v>
      </c>
    </row>
    <row r="10213" spans="1:3" x14ac:dyDescent="0.3">
      <c r="A10213" t="s">
        <v>109</v>
      </c>
      <c r="C10213">
        <f>VLOOKUP(B10197,[0]!all_data,27)</f>
        <v>0</v>
      </c>
    </row>
    <row r="10214" spans="1:3" x14ac:dyDescent="0.3">
      <c r="A10214" t="s">
        <v>11</v>
      </c>
      <c r="C10214">
        <f>VLOOKUP(B10197,[0]!all_data,28)</f>
        <v>0</v>
      </c>
    </row>
    <row r="10215" spans="1:3" x14ac:dyDescent="0.3">
      <c r="A10215" t="s">
        <v>54</v>
      </c>
      <c r="C10215">
        <f>VLOOKUP(B10197,[0]!all_data,29)</f>
        <v>0</v>
      </c>
    </row>
    <row r="10216" spans="1:3" x14ac:dyDescent="0.3">
      <c r="A10216" t="s">
        <v>55</v>
      </c>
      <c r="C10216">
        <f>VLOOKUP(B10197,[0]!all_data,30)</f>
        <v>0</v>
      </c>
    </row>
    <row r="10217" spans="1:3" x14ac:dyDescent="0.3">
      <c r="A10217" t="s">
        <v>67</v>
      </c>
      <c r="C10217">
        <f>VLOOKUP(B10197,[0]!all_data,33)</f>
        <v>0</v>
      </c>
    </row>
    <row r="10218" spans="1:3" x14ac:dyDescent="0.3">
      <c r="A10218" t="s">
        <v>16</v>
      </c>
      <c r="C10218">
        <f>VLOOKUP(B10197,[0]!all_data,37)</f>
        <v>0</v>
      </c>
    </row>
    <row r="10219" spans="1:3" x14ac:dyDescent="0.3">
      <c r="A10219" t="s">
        <v>17</v>
      </c>
      <c r="C10219">
        <f>VLOOKUP(B10197,[0]!all_data,38)</f>
        <v>0</v>
      </c>
    </row>
    <row r="10220" spans="1:3" x14ac:dyDescent="0.3">
      <c r="A10220" t="s">
        <v>18</v>
      </c>
      <c r="C10220">
        <f>VLOOKUP(B10197,[0]!all_data,39)</f>
        <v>0</v>
      </c>
    </row>
    <row r="10221" spans="1:3" x14ac:dyDescent="0.3">
      <c r="A10221" t="s">
        <v>21</v>
      </c>
      <c r="B10221">
        <f>B10197+1</f>
        <v>426</v>
      </c>
      <c r="C10221" t="str">
        <f>CONCATENATE(VLOOKUP(B10221,[0]!all_data,2),"_",VLOOKUP(B10221,[0]!all_data,3),"_",VLOOKUP(B10221,[0]!all_data,4))</f>
        <v>0_0_0</v>
      </c>
    </row>
    <row r="10222" spans="1:3" x14ac:dyDescent="0.3">
      <c r="A10222" t="s">
        <v>22</v>
      </c>
    </row>
    <row r="10223" spans="1:3" x14ac:dyDescent="0.3">
      <c r="A10223" t="s">
        <v>0</v>
      </c>
      <c r="C10223">
        <f>VLOOKUP(B10221,[0]!all_data,13)</f>
        <v>7</v>
      </c>
    </row>
    <row r="10224" spans="1:3" x14ac:dyDescent="0.3">
      <c r="A10224" t="s">
        <v>57</v>
      </c>
      <c r="C10224">
        <f>VLOOKUP(B10221,[0]!all_data,14)</f>
        <v>10</v>
      </c>
    </row>
    <row r="10225" spans="1:3" x14ac:dyDescent="0.3">
      <c r="A10225" t="s">
        <v>2</v>
      </c>
      <c r="C10225">
        <f>VLOOKUP(B10221,[0]!all_data,15)</f>
        <v>0</v>
      </c>
    </row>
    <row r="10226" spans="1:3" x14ac:dyDescent="0.3">
      <c r="A10226" t="s">
        <v>3</v>
      </c>
      <c r="C10226">
        <f>VLOOKUP(B10221,[0]!all_data,16)</f>
        <v>0</v>
      </c>
    </row>
    <row r="10227" spans="1:3" x14ac:dyDescent="0.3">
      <c r="A10227" t="s">
        <v>4</v>
      </c>
      <c r="C10227">
        <f>VLOOKUP(B10221,[0]!all_data,17)</f>
        <v>0</v>
      </c>
    </row>
    <row r="10228" spans="1:3" x14ac:dyDescent="0.3">
      <c r="A10228" t="s">
        <v>5</v>
      </c>
      <c r="C10228">
        <f>VLOOKUP(B10221,[0]!all_data,18)</f>
        <v>0</v>
      </c>
    </row>
    <row r="10229" spans="1:3" x14ac:dyDescent="0.3">
      <c r="A10229" t="s">
        <v>7</v>
      </c>
      <c r="C10229">
        <f>VLOOKUP(B10221,[0]!all_data,20)</f>
        <v>0</v>
      </c>
    </row>
    <row r="10230" spans="1:3" x14ac:dyDescent="0.3">
      <c r="A10230" t="s">
        <v>73</v>
      </c>
      <c r="C10230">
        <f>VLOOKUP(B10221,[0]!all_data,21)</f>
        <v>0</v>
      </c>
    </row>
    <row r="10231" spans="1:3" x14ac:dyDescent="0.3">
      <c r="A10231" t="s">
        <v>77</v>
      </c>
      <c r="C10231">
        <f>VLOOKUP(B10221,[0]!all_data,41)</f>
        <v>0</v>
      </c>
    </row>
    <row r="10232" spans="1:3" x14ac:dyDescent="0.3">
      <c r="A10232" t="s">
        <v>24</v>
      </c>
      <c r="C10232">
        <f>VLOOKUP(B10221,[0]!all_data,23)</f>
        <v>0</v>
      </c>
    </row>
    <row r="10233" spans="1:3" x14ac:dyDescent="0.3">
      <c r="A10233" t="s">
        <v>25</v>
      </c>
      <c r="C10233">
        <f>VLOOKUP(B10221,[0]!all_data,24)</f>
        <v>0</v>
      </c>
    </row>
    <row r="10234" spans="1:3" x14ac:dyDescent="0.3">
      <c r="A10234" t="s">
        <v>23</v>
      </c>
      <c r="C10234">
        <f>VLOOKUP(B10221,[0]!all_data,25)</f>
        <v>0</v>
      </c>
    </row>
    <row r="10235" spans="1:3" x14ac:dyDescent="0.3">
      <c r="A10235" t="s">
        <v>125</v>
      </c>
      <c r="C10235">
        <f>VLOOKUP(B10221,[0]!all_data,19)</f>
        <v>0</v>
      </c>
    </row>
    <row r="10236" spans="1:3" x14ac:dyDescent="0.3">
      <c r="A10236" t="s">
        <v>108</v>
      </c>
      <c r="C10236">
        <f>VLOOKUP(B10221,[0]!all_data,26)</f>
        <v>0</v>
      </c>
    </row>
    <row r="10237" spans="1:3" x14ac:dyDescent="0.3">
      <c r="A10237" t="s">
        <v>109</v>
      </c>
      <c r="C10237">
        <f>VLOOKUP(B10221,[0]!all_data,27)</f>
        <v>0</v>
      </c>
    </row>
    <row r="10238" spans="1:3" x14ac:dyDescent="0.3">
      <c r="A10238" t="s">
        <v>11</v>
      </c>
      <c r="C10238">
        <f>VLOOKUP(B10221,[0]!all_data,28)</f>
        <v>0</v>
      </c>
    </row>
    <row r="10239" spans="1:3" x14ac:dyDescent="0.3">
      <c r="A10239" t="s">
        <v>54</v>
      </c>
      <c r="C10239">
        <f>VLOOKUP(B10221,[0]!all_data,29)</f>
        <v>0</v>
      </c>
    </row>
    <row r="10240" spans="1:3" x14ac:dyDescent="0.3">
      <c r="A10240" t="s">
        <v>55</v>
      </c>
      <c r="C10240">
        <f>VLOOKUP(B10221,[0]!all_data,30)</f>
        <v>0</v>
      </c>
    </row>
    <row r="10241" spans="1:3" x14ac:dyDescent="0.3">
      <c r="A10241" t="s">
        <v>67</v>
      </c>
      <c r="C10241">
        <f>VLOOKUP(B10221,[0]!all_data,33)</f>
        <v>0</v>
      </c>
    </row>
    <row r="10242" spans="1:3" x14ac:dyDescent="0.3">
      <c r="A10242" t="s">
        <v>16</v>
      </c>
      <c r="C10242">
        <f>VLOOKUP(B10221,[0]!all_data,37)</f>
        <v>0</v>
      </c>
    </row>
    <row r="10243" spans="1:3" x14ac:dyDescent="0.3">
      <c r="A10243" t="s">
        <v>17</v>
      </c>
      <c r="C10243">
        <f>VLOOKUP(B10221,[0]!all_data,38)</f>
        <v>0</v>
      </c>
    </row>
    <row r="10244" spans="1:3" x14ac:dyDescent="0.3">
      <c r="A10244" t="s">
        <v>18</v>
      </c>
      <c r="C10244">
        <f>VLOOKUP(B10221,[0]!all_data,39)</f>
        <v>0</v>
      </c>
    </row>
    <row r="10245" spans="1:3" x14ac:dyDescent="0.3">
      <c r="A10245" t="s">
        <v>21</v>
      </c>
      <c r="B10245">
        <f>B10221+1</f>
        <v>427</v>
      </c>
      <c r="C10245" t="str">
        <f>CONCATENATE(VLOOKUP(B10245,[0]!all_data,2),"_",VLOOKUP(B10245,[0]!all_data,3),"_",VLOOKUP(B10245,[0]!all_data,4))</f>
        <v>0_0_0</v>
      </c>
    </row>
    <row r="10246" spans="1:3" x14ac:dyDescent="0.3">
      <c r="A10246" t="s">
        <v>22</v>
      </c>
    </row>
    <row r="10247" spans="1:3" x14ac:dyDescent="0.3">
      <c r="A10247" t="s">
        <v>0</v>
      </c>
      <c r="C10247">
        <f>VLOOKUP(B10245,[0]!all_data,13)</f>
        <v>7</v>
      </c>
    </row>
    <row r="10248" spans="1:3" x14ac:dyDescent="0.3">
      <c r="A10248" t="s">
        <v>57</v>
      </c>
      <c r="C10248">
        <f>VLOOKUP(B10245,[0]!all_data,14)</f>
        <v>10</v>
      </c>
    </row>
    <row r="10249" spans="1:3" x14ac:dyDescent="0.3">
      <c r="A10249" t="s">
        <v>2</v>
      </c>
      <c r="C10249">
        <f>VLOOKUP(B10245,[0]!all_data,15)</f>
        <v>0</v>
      </c>
    </row>
    <row r="10250" spans="1:3" x14ac:dyDescent="0.3">
      <c r="A10250" t="s">
        <v>3</v>
      </c>
      <c r="C10250">
        <f>VLOOKUP(B10245,[0]!all_data,16)</f>
        <v>0</v>
      </c>
    </row>
    <row r="10251" spans="1:3" x14ac:dyDescent="0.3">
      <c r="A10251" t="s">
        <v>4</v>
      </c>
      <c r="C10251">
        <f>VLOOKUP(B10245,[0]!all_data,17)</f>
        <v>0</v>
      </c>
    </row>
    <row r="10252" spans="1:3" x14ac:dyDescent="0.3">
      <c r="A10252" t="s">
        <v>5</v>
      </c>
      <c r="C10252">
        <f>VLOOKUP(B10245,[0]!all_data,18)</f>
        <v>0</v>
      </c>
    </row>
    <row r="10253" spans="1:3" x14ac:dyDescent="0.3">
      <c r="A10253" t="s">
        <v>7</v>
      </c>
      <c r="C10253">
        <f>VLOOKUP(B10245,[0]!all_data,20)</f>
        <v>0</v>
      </c>
    </row>
    <row r="10254" spans="1:3" x14ac:dyDescent="0.3">
      <c r="A10254" t="s">
        <v>73</v>
      </c>
      <c r="C10254">
        <f>VLOOKUP(B10245,[0]!all_data,21)</f>
        <v>0</v>
      </c>
    </row>
    <row r="10255" spans="1:3" x14ac:dyDescent="0.3">
      <c r="A10255" t="s">
        <v>77</v>
      </c>
      <c r="C10255">
        <f>VLOOKUP(B10245,[0]!all_data,41)</f>
        <v>0</v>
      </c>
    </row>
    <row r="10256" spans="1:3" x14ac:dyDescent="0.3">
      <c r="A10256" t="s">
        <v>24</v>
      </c>
      <c r="C10256">
        <f>VLOOKUP(B10245,[0]!all_data,23)</f>
        <v>0</v>
      </c>
    </row>
    <row r="10257" spans="1:3" x14ac:dyDescent="0.3">
      <c r="A10257" t="s">
        <v>25</v>
      </c>
      <c r="C10257">
        <f>VLOOKUP(B10245,[0]!all_data,24)</f>
        <v>0</v>
      </c>
    </row>
    <row r="10258" spans="1:3" x14ac:dyDescent="0.3">
      <c r="A10258" t="s">
        <v>23</v>
      </c>
      <c r="C10258">
        <f>VLOOKUP(B10245,[0]!all_data,25)</f>
        <v>0</v>
      </c>
    </row>
    <row r="10259" spans="1:3" x14ac:dyDescent="0.3">
      <c r="A10259" t="s">
        <v>125</v>
      </c>
      <c r="C10259">
        <f>VLOOKUP(B10245,[0]!all_data,19)</f>
        <v>0</v>
      </c>
    </row>
    <row r="10260" spans="1:3" x14ac:dyDescent="0.3">
      <c r="A10260" t="s">
        <v>108</v>
      </c>
      <c r="C10260">
        <f>VLOOKUP(B10245,[0]!all_data,26)</f>
        <v>0</v>
      </c>
    </row>
    <row r="10261" spans="1:3" x14ac:dyDescent="0.3">
      <c r="A10261" t="s">
        <v>109</v>
      </c>
      <c r="C10261">
        <f>VLOOKUP(B10245,[0]!all_data,27)</f>
        <v>0</v>
      </c>
    </row>
    <row r="10262" spans="1:3" x14ac:dyDescent="0.3">
      <c r="A10262" t="s">
        <v>11</v>
      </c>
      <c r="C10262">
        <f>VLOOKUP(B10245,[0]!all_data,28)</f>
        <v>0</v>
      </c>
    </row>
    <row r="10263" spans="1:3" x14ac:dyDescent="0.3">
      <c r="A10263" t="s">
        <v>54</v>
      </c>
      <c r="C10263">
        <f>VLOOKUP(B10245,[0]!all_data,29)</f>
        <v>0</v>
      </c>
    </row>
    <row r="10264" spans="1:3" x14ac:dyDescent="0.3">
      <c r="A10264" t="s">
        <v>55</v>
      </c>
      <c r="C10264">
        <f>VLOOKUP(B10245,[0]!all_data,30)</f>
        <v>0</v>
      </c>
    </row>
    <row r="10265" spans="1:3" x14ac:dyDescent="0.3">
      <c r="A10265" t="s">
        <v>67</v>
      </c>
      <c r="C10265">
        <f>VLOOKUP(B10245,[0]!all_data,33)</f>
        <v>0</v>
      </c>
    </row>
    <row r="10266" spans="1:3" x14ac:dyDescent="0.3">
      <c r="A10266" t="s">
        <v>16</v>
      </c>
      <c r="C10266">
        <f>VLOOKUP(B10245,[0]!all_data,37)</f>
        <v>0</v>
      </c>
    </row>
    <row r="10267" spans="1:3" x14ac:dyDescent="0.3">
      <c r="A10267" t="s">
        <v>17</v>
      </c>
      <c r="C10267">
        <f>VLOOKUP(B10245,[0]!all_data,38)</f>
        <v>0</v>
      </c>
    </row>
    <row r="10268" spans="1:3" x14ac:dyDescent="0.3">
      <c r="A10268" t="s">
        <v>18</v>
      </c>
      <c r="C10268">
        <f>VLOOKUP(B10245,[0]!all_data,39)</f>
        <v>0</v>
      </c>
    </row>
    <row r="10269" spans="1:3" x14ac:dyDescent="0.3">
      <c r="A10269" t="s">
        <v>21</v>
      </c>
      <c r="B10269">
        <f>B10245+1</f>
        <v>428</v>
      </c>
      <c r="C10269" t="str">
        <f>CONCATENATE(VLOOKUP(B10269,[0]!all_data,2),"_",VLOOKUP(B10269,[0]!all_data,3),"_",VLOOKUP(B10269,[0]!all_data,4))</f>
        <v>0_0_0</v>
      </c>
    </row>
    <row r="10270" spans="1:3" x14ac:dyDescent="0.3">
      <c r="A10270" t="s">
        <v>22</v>
      </c>
    </row>
    <row r="10271" spans="1:3" x14ac:dyDescent="0.3">
      <c r="A10271" t="s">
        <v>0</v>
      </c>
      <c r="C10271">
        <f>VLOOKUP(B10269,[0]!all_data,13)</f>
        <v>7</v>
      </c>
    </row>
    <row r="10272" spans="1:3" x14ac:dyDescent="0.3">
      <c r="A10272" t="s">
        <v>57</v>
      </c>
      <c r="C10272">
        <f>VLOOKUP(B10269,[0]!all_data,14)</f>
        <v>10</v>
      </c>
    </row>
    <row r="10273" spans="1:3" x14ac:dyDescent="0.3">
      <c r="A10273" t="s">
        <v>2</v>
      </c>
      <c r="C10273">
        <f>VLOOKUP(B10269,[0]!all_data,15)</f>
        <v>0</v>
      </c>
    </row>
    <row r="10274" spans="1:3" x14ac:dyDescent="0.3">
      <c r="A10274" t="s">
        <v>3</v>
      </c>
      <c r="C10274">
        <f>VLOOKUP(B10269,[0]!all_data,16)</f>
        <v>0</v>
      </c>
    </row>
    <row r="10275" spans="1:3" x14ac:dyDescent="0.3">
      <c r="A10275" t="s">
        <v>4</v>
      </c>
      <c r="C10275">
        <f>VLOOKUP(B10269,[0]!all_data,17)</f>
        <v>0</v>
      </c>
    </row>
    <row r="10276" spans="1:3" x14ac:dyDescent="0.3">
      <c r="A10276" t="s">
        <v>5</v>
      </c>
      <c r="C10276">
        <f>VLOOKUP(B10269,[0]!all_data,18)</f>
        <v>0</v>
      </c>
    </row>
    <row r="10277" spans="1:3" x14ac:dyDescent="0.3">
      <c r="A10277" t="s">
        <v>7</v>
      </c>
      <c r="C10277">
        <f>VLOOKUP(B10269,[0]!all_data,20)</f>
        <v>0</v>
      </c>
    </row>
    <row r="10278" spans="1:3" x14ac:dyDescent="0.3">
      <c r="A10278" t="s">
        <v>73</v>
      </c>
      <c r="C10278">
        <f>VLOOKUP(B10269,[0]!all_data,21)</f>
        <v>0</v>
      </c>
    </row>
    <row r="10279" spans="1:3" x14ac:dyDescent="0.3">
      <c r="A10279" t="s">
        <v>77</v>
      </c>
      <c r="C10279">
        <f>VLOOKUP(B10269,[0]!all_data,41)</f>
        <v>0</v>
      </c>
    </row>
    <row r="10280" spans="1:3" x14ac:dyDescent="0.3">
      <c r="A10280" t="s">
        <v>24</v>
      </c>
      <c r="C10280">
        <f>VLOOKUP(B10269,[0]!all_data,23)</f>
        <v>0</v>
      </c>
    </row>
    <row r="10281" spans="1:3" x14ac:dyDescent="0.3">
      <c r="A10281" t="s">
        <v>25</v>
      </c>
      <c r="C10281">
        <f>VLOOKUP(B10269,[0]!all_data,24)</f>
        <v>0</v>
      </c>
    </row>
    <row r="10282" spans="1:3" x14ac:dyDescent="0.3">
      <c r="A10282" t="s">
        <v>23</v>
      </c>
      <c r="C10282">
        <f>VLOOKUP(B10269,[0]!all_data,25)</f>
        <v>0</v>
      </c>
    </row>
    <row r="10283" spans="1:3" x14ac:dyDescent="0.3">
      <c r="A10283" t="s">
        <v>125</v>
      </c>
      <c r="C10283">
        <f>VLOOKUP(B10269,[0]!all_data,19)</f>
        <v>0</v>
      </c>
    </row>
    <row r="10284" spans="1:3" x14ac:dyDescent="0.3">
      <c r="A10284" t="s">
        <v>108</v>
      </c>
      <c r="C10284">
        <f>VLOOKUP(B10269,[0]!all_data,26)</f>
        <v>0</v>
      </c>
    </row>
    <row r="10285" spans="1:3" x14ac:dyDescent="0.3">
      <c r="A10285" t="s">
        <v>109</v>
      </c>
      <c r="C10285">
        <f>VLOOKUP(B10269,[0]!all_data,27)</f>
        <v>0</v>
      </c>
    </row>
    <row r="10286" spans="1:3" x14ac:dyDescent="0.3">
      <c r="A10286" t="s">
        <v>11</v>
      </c>
      <c r="C10286">
        <f>VLOOKUP(B10269,[0]!all_data,28)</f>
        <v>0</v>
      </c>
    </row>
    <row r="10287" spans="1:3" x14ac:dyDescent="0.3">
      <c r="A10287" t="s">
        <v>54</v>
      </c>
      <c r="C10287">
        <f>VLOOKUP(B10269,[0]!all_data,29)</f>
        <v>0</v>
      </c>
    </row>
    <row r="10288" spans="1:3" x14ac:dyDescent="0.3">
      <c r="A10288" t="s">
        <v>55</v>
      </c>
      <c r="C10288">
        <f>VLOOKUP(B10269,[0]!all_data,30)</f>
        <v>0</v>
      </c>
    </row>
    <row r="10289" spans="1:3" x14ac:dyDescent="0.3">
      <c r="A10289" t="s">
        <v>67</v>
      </c>
      <c r="C10289">
        <f>VLOOKUP(B10269,[0]!all_data,33)</f>
        <v>0</v>
      </c>
    </row>
    <row r="10290" spans="1:3" x14ac:dyDescent="0.3">
      <c r="A10290" t="s">
        <v>16</v>
      </c>
      <c r="C10290">
        <f>VLOOKUP(B10269,[0]!all_data,37)</f>
        <v>0</v>
      </c>
    </row>
    <row r="10291" spans="1:3" x14ac:dyDescent="0.3">
      <c r="A10291" t="s">
        <v>17</v>
      </c>
      <c r="C10291">
        <f>VLOOKUP(B10269,[0]!all_data,38)</f>
        <v>0</v>
      </c>
    </row>
    <row r="10292" spans="1:3" x14ac:dyDescent="0.3">
      <c r="A10292" t="s">
        <v>18</v>
      </c>
      <c r="C10292">
        <f>VLOOKUP(B10269,[0]!all_data,39)</f>
        <v>0</v>
      </c>
    </row>
    <row r="10293" spans="1:3" x14ac:dyDescent="0.3">
      <c r="A10293" t="s">
        <v>21</v>
      </c>
      <c r="B10293">
        <f>B10269+1</f>
        <v>429</v>
      </c>
      <c r="C10293" t="str">
        <f>CONCATENATE(VLOOKUP(B10293,[0]!all_data,2),"_",VLOOKUP(B10293,[0]!all_data,3),"_",VLOOKUP(B10293,[0]!all_data,4))</f>
        <v>0_0_0</v>
      </c>
    </row>
    <row r="10294" spans="1:3" x14ac:dyDescent="0.3">
      <c r="A10294" t="s">
        <v>22</v>
      </c>
    </row>
    <row r="10295" spans="1:3" x14ac:dyDescent="0.3">
      <c r="A10295" t="s">
        <v>0</v>
      </c>
      <c r="C10295">
        <f>VLOOKUP(B10293,[0]!all_data,13)</f>
        <v>7</v>
      </c>
    </row>
    <row r="10296" spans="1:3" x14ac:dyDescent="0.3">
      <c r="A10296" t="s">
        <v>57</v>
      </c>
      <c r="C10296">
        <f>VLOOKUP(B10293,[0]!all_data,14)</f>
        <v>10</v>
      </c>
    </row>
    <row r="10297" spans="1:3" x14ac:dyDescent="0.3">
      <c r="A10297" t="s">
        <v>2</v>
      </c>
      <c r="C10297">
        <f>VLOOKUP(B10293,[0]!all_data,15)</f>
        <v>0</v>
      </c>
    </row>
    <row r="10298" spans="1:3" x14ac:dyDescent="0.3">
      <c r="A10298" t="s">
        <v>3</v>
      </c>
      <c r="C10298">
        <f>VLOOKUP(B10293,[0]!all_data,16)</f>
        <v>0</v>
      </c>
    </row>
    <row r="10299" spans="1:3" x14ac:dyDescent="0.3">
      <c r="A10299" t="s">
        <v>4</v>
      </c>
      <c r="C10299">
        <f>VLOOKUP(B10293,[0]!all_data,17)</f>
        <v>0</v>
      </c>
    </row>
    <row r="10300" spans="1:3" x14ac:dyDescent="0.3">
      <c r="A10300" t="s">
        <v>5</v>
      </c>
      <c r="C10300">
        <f>VLOOKUP(B10293,[0]!all_data,18)</f>
        <v>0</v>
      </c>
    </row>
    <row r="10301" spans="1:3" x14ac:dyDescent="0.3">
      <c r="A10301" t="s">
        <v>7</v>
      </c>
      <c r="C10301">
        <f>VLOOKUP(B10293,[0]!all_data,20)</f>
        <v>0</v>
      </c>
    </row>
    <row r="10302" spans="1:3" x14ac:dyDescent="0.3">
      <c r="A10302" t="s">
        <v>73</v>
      </c>
      <c r="C10302">
        <f>VLOOKUP(B10293,[0]!all_data,21)</f>
        <v>0</v>
      </c>
    </row>
    <row r="10303" spans="1:3" x14ac:dyDescent="0.3">
      <c r="A10303" t="s">
        <v>77</v>
      </c>
      <c r="C10303">
        <f>VLOOKUP(B10293,[0]!all_data,41)</f>
        <v>0</v>
      </c>
    </row>
    <row r="10304" spans="1:3" x14ac:dyDescent="0.3">
      <c r="A10304" t="s">
        <v>24</v>
      </c>
      <c r="C10304">
        <f>VLOOKUP(B10293,[0]!all_data,23)</f>
        <v>0</v>
      </c>
    </row>
    <row r="10305" spans="1:3" x14ac:dyDescent="0.3">
      <c r="A10305" t="s">
        <v>25</v>
      </c>
      <c r="C10305">
        <f>VLOOKUP(B10293,[0]!all_data,24)</f>
        <v>0</v>
      </c>
    </row>
    <row r="10306" spans="1:3" x14ac:dyDescent="0.3">
      <c r="A10306" t="s">
        <v>23</v>
      </c>
      <c r="C10306">
        <f>VLOOKUP(B10293,[0]!all_data,25)</f>
        <v>0</v>
      </c>
    </row>
    <row r="10307" spans="1:3" x14ac:dyDescent="0.3">
      <c r="A10307" t="s">
        <v>125</v>
      </c>
      <c r="C10307">
        <f>VLOOKUP(B10293,[0]!all_data,19)</f>
        <v>0</v>
      </c>
    </row>
    <row r="10308" spans="1:3" x14ac:dyDescent="0.3">
      <c r="A10308" t="s">
        <v>108</v>
      </c>
      <c r="C10308">
        <f>VLOOKUP(B10293,[0]!all_data,26)</f>
        <v>0</v>
      </c>
    </row>
    <row r="10309" spans="1:3" x14ac:dyDescent="0.3">
      <c r="A10309" t="s">
        <v>109</v>
      </c>
      <c r="C10309">
        <f>VLOOKUP(B10293,[0]!all_data,27)</f>
        <v>0</v>
      </c>
    </row>
    <row r="10310" spans="1:3" x14ac:dyDescent="0.3">
      <c r="A10310" t="s">
        <v>11</v>
      </c>
      <c r="C10310">
        <f>VLOOKUP(B10293,[0]!all_data,28)</f>
        <v>0</v>
      </c>
    </row>
    <row r="10311" spans="1:3" x14ac:dyDescent="0.3">
      <c r="A10311" t="s">
        <v>54</v>
      </c>
      <c r="C10311">
        <f>VLOOKUP(B10293,[0]!all_data,29)</f>
        <v>0</v>
      </c>
    </row>
    <row r="10312" spans="1:3" x14ac:dyDescent="0.3">
      <c r="A10312" t="s">
        <v>55</v>
      </c>
      <c r="C10312">
        <f>VLOOKUP(B10293,[0]!all_data,30)</f>
        <v>0</v>
      </c>
    </row>
    <row r="10313" spans="1:3" x14ac:dyDescent="0.3">
      <c r="A10313" t="s">
        <v>67</v>
      </c>
      <c r="C10313">
        <f>VLOOKUP(B10293,[0]!all_data,33)</f>
        <v>0</v>
      </c>
    </row>
    <row r="10314" spans="1:3" x14ac:dyDescent="0.3">
      <c r="A10314" t="s">
        <v>16</v>
      </c>
      <c r="C10314">
        <f>VLOOKUP(B10293,[0]!all_data,37)</f>
        <v>0</v>
      </c>
    </row>
    <row r="10315" spans="1:3" x14ac:dyDescent="0.3">
      <c r="A10315" t="s">
        <v>17</v>
      </c>
      <c r="C10315">
        <f>VLOOKUP(B10293,[0]!all_data,38)</f>
        <v>0</v>
      </c>
    </row>
    <row r="10316" spans="1:3" x14ac:dyDescent="0.3">
      <c r="A10316" t="s">
        <v>18</v>
      </c>
      <c r="C10316">
        <f>VLOOKUP(B10293,[0]!all_data,39)</f>
        <v>0</v>
      </c>
    </row>
    <row r="10317" spans="1:3" x14ac:dyDescent="0.3">
      <c r="A10317" t="s">
        <v>21</v>
      </c>
      <c r="B10317">
        <f>B10293+1</f>
        <v>430</v>
      </c>
      <c r="C10317" t="str">
        <f>CONCATENATE(VLOOKUP(B10317,[0]!all_data,2),"_",VLOOKUP(B10317,[0]!all_data,3),"_",VLOOKUP(B10317,[0]!all_data,4))</f>
        <v>0_0_0</v>
      </c>
    </row>
    <row r="10318" spans="1:3" x14ac:dyDescent="0.3">
      <c r="A10318" t="s">
        <v>22</v>
      </c>
    </row>
    <row r="10319" spans="1:3" x14ac:dyDescent="0.3">
      <c r="A10319" t="s">
        <v>0</v>
      </c>
      <c r="C10319">
        <f>VLOOKUP(B10317,[0]!all_data,13)</f>
        <v>7</v>
      </c>
    </row>
    <row r="10320" spans="1:3" x14ac:dyDescent="0.3">
      <c r="A10320" t="s">
        <v>57</v>
      </c>
      <c r="C10320">
        <f>VLOOKUP(B10317,[0]!all_data,14)</f>
        <v>10</v>
      </c>
    </row>
    <row r="10321" spans="1:3" x14ac:dyDescent="0.3">
      <c r="A10321" t="s">
        <v>2</v>
      </c>
      <c r="C10321">
        <f>VLOOKUP(B10317,[0]!all_data,15)</f>
        <v>0</v>
      </c>
    </row>
    <row r="10322" spans="1:3" x14ac:dyDescent="0.3">
      <c r="A10322" t="s">
        <v>3</v>
      </c>
      <c r="C10322">
        <f>VLOOKUP(B10317,[0]!all_data,16)</f>
        <v>0</v>
      </c>
    </row>
    <row r="10323" spans="1:3" x14ac:dyDescent="0.3">
      <c r="A10323" t="s">
        <v>4</v>
      </c>
      <c r="C10323">
        <f>VLOOKUP(B10317,[0]!all_data,17)</f>
        <v>0</v>
      </c>
    </row>
    <row r="10324" spans="1:3" x14ac:dyDescent="0.3">
      <c r="A10324" t="s">
        <v>5</v>
      </c>
      <c r="C10324">
        <f>VLOOKUP(B10317,[0]!all_data,18)</f>
        <v>0</v>
      </c>
    </row>
    <row r="10325" spans="1:3" x14ac:dyDescent="0.3">
      <c r="A10325" t="s">
        <v>7</v>
      </c>
      <c r="C10325">
        <f>VLOOKUP(B10317,[0]!all_data,20)</f>
        <v>0</v>
      </c>
    </row>
    <row r="10326" spans="1:3" x14ac:dyDescent="0.3">
      <c r="A10326" t="s">
        <v>73</v>
      </c>
      <c r="C10326">
        <f>VLOOKUP(B10317,[0]!all_data,21)</f>
        <v>0</v>
      </c>
    </row>
    <row r="10327" spans="1:3" x14ac:dyDescent="0.3">
      <c r="A10327" t="s">
        <v>77</v>
      </c>
      <c r="C10327">
        <f>VLOOKUP(B10317,[0]!all_data,41)</f>
        <v>0</v>
      </c>
    </row>
    <row r="10328" spans="1:3" x14ac:dyDescent="0.3">
      <c r="A10328" t="s">
        <v>24</v>
      </c>
      <c r="C10328">
        <f>VLOOKUP(B10317,[0]!all_data,23)</f>
        <v>0</v>
      </c>
    </row>
    <row r="10329" spans="1:3" x14ac:dyDescent="0.3">
      <c r="A10329" t="s">
        <v>25</v>
      </c>
      <c r="C10329">
        <f>VLOOKUP(B10317,[0]!all_data,24)</f>
        <v>0</v>
      </c>
    </row>
    <row r="10330" spans="1:3" x14ac:dyDescent="0.3">
      <c r="A10330" t="s">
        <v>23</v>
      </c>
      <c r="C10330">
        <f>VLOOKUP(B10317,[0]!all_data,25)</f>
        <v>0</v>
      </c>
    </row>
    <row r="10331" spans="1:3" x14ac:dyDescent="0.3">
      <c r="A10331" t="s">
        <v>125</v>
      </c>
      <c r="C10331">
        <f>VLOOKUP(B10317,[0]!all_data,19)</f>
        <v>0</v>
      </c>
    </row>
    <row r="10332" spans="1:3" x14ac:dyDescent="0.3">
      <c r="A10332" t="s">
        <v>108</v>
      </c>
      <c r="C10332">
        <f>VLOOKUP(B10317,[0]!all_data,26)</f>
        <v>0</v>
      </c>
    </row>
    <row r="10333" spans="1:3" x14ac:dyDescent="0.3">
      <c r="A10333" t="s">
        <v>109</v>
      </c>
      <c r="C10333">
        <f>VLOOKUP(B10317,[0]!all_data,27)</f>
        <v>0</v>
      </c>
    </row>
    <row r="10334" spans="1:3" x14ac:dyDescent="0.3">
      <c r="A10334" t="s">
        <v>11</v>
      </c>
      <c r="C10334">
        <f>VLOOKUP(B10317,[0]!all_data,28)</f>
        <v>0</v>
      </c>
    </row>
    <row r="10335" spans="1:3" x14ac:dyDescent="0.3">
      <c r="A10335" t="s">
        <v>54</v>
      </c>
      <c r="C10335">
        <f>VLOOKUP(B10317,[0]!all_data,29)</f>
        <v>0</v>
      </c>
    </row>
    <row r="10336" spans="1:3" x14ac:dyDescent="0.3">
      <c r="A10336" t="s">
        <v>55</v>
      </c>
      <c r="C10336">
        <f>VLOOKUP(B10317,[0]!all_data,30)</f>
        <v>0</v>
      </c>
    </row>
    <row r="10337" spans="1:3" x14ac:dyDescent="0.3">
      <c r="A10337" t="s">
        <v>67</v>
      </c>
      <c r="C10337">
        <f>VLOOKUP(B10317,[0]!all_data,33)</f>
        <v>0</v>
      </c>
    </row>
    <row r="10338" spans="1:3" x14ac:dyDescent="0.3">
      <c r="A10338" t="s">
        <v>16</v>
      </c>
      <c r="C10338">
        <f>VLOOKUP(B10317,[0]!all_data,37)</f>
        <v>0</v>
      </c>
    </row>
    <row r="10339" spans="1:3" x14ac:dyDescent="0.3">
      <c r="A10339" t="s">
        <v>17</v>
      </c>
      <c r="C10339">
        <f>VLOOKUP(B10317,[0]!all_data,38)</f>
        <v>0</v>
      </c>
    </row>
    <row r="10340" spans="1:3" x14ac:dyDescent="0.3">
      <c r="A10340" t="s">
        <v>18</v>
      </c>
      <c r="C10340">
        <f>VLOOKUP(B10317,[0]!all_data,39)</f>
        <v>0</v>
      </c>
    </row>
    <row r="10341" spans="1:3" x14ac:dyDescent="0.3">
      <c r="A10341" t="s">
        <v>21</v>
      </c>
      <c r="B10341">
        <f>B10317+1</f>
        <v>431</v>
      </c>
      <c r="C10341" t="str">
        <f>CONCATENATE(VLOOKUP(B10341,[0]!all_data,2),"_",VLOOKUP(B10341,[0]!all_data,3),"_",VLOOKUP(B10341,[0]!all_data,4))</f>
        <v>0_0_0</v>
      </c>
    </row>
    <row r="10342" spans="1:3" x14ac:dyDescent="0.3">
      <c r="A10342" t="s">
        <v>22</v>
      </c>
    </row>
    <row r="10343" spans="1:3" x14ac:dyDescent="0.3">
      <c r="A10343" t="s">
        <v>0</v>
      </c>
      <c r="C10343">
        <f>VLOOKUP(B10341,[0]!all_data,13)</f>
        <v>7</v>
      </c>
    </row>
    <row r="10344" spans="1:3" x14ac:dyDescent="0.3">
      <c r="A10344" t="s">
        <v>57</v>
      </c>
      <c r="C10344">
        <f>VLOOKUP(B10341,[0]!all_data,14)</f>
        <v>10</v>
      </c>
    </row>
    <row r="10345" spans="1:3" x14ac:dyDescent="0.3">
      <c r="A10345" t="s">
        <v>2</v>
      </c>
      <c r="C10345">
        <f>VLOOKUP(B10341,[0]!all_data,15)</f>
        <v>0</v>
      </c>
    </row>
    <row r="10346" spans="1:3" x14ac:dyDescent="0.3">
      <c r="A10346" t="s">
        <v>3</v>
      </c>
      <c r="C10346">
        <f>VLOOKUP(B10341,[0]!all_data,16)</f>
        <v>0</v>
      </c>
    </row>
    <row r="10347" spans="1:3" x14ac:dyDescent="0.3">
      <c r="A10347" t="s">
        <v>4</v>
      </c>
      <c r="C10347">
        <f>VLOOKUP(B10341,[0]!all_data,17)</f>
        <v>0</v>
      </c>
    </row>
    <row r="10348" spans="1:3" x14ac:dyDescent="0.3">
      <c r="A10348" t="s">
        <v>5</v>
      </c>
      <c r="C10348">
        <f>VLOOKUP(B10341,[0]!all_data,18)</f>
        <v>0</v>
      </c>
    </row>
    <row r="10349" spans="1:3" x14ac:dyDescent="0.3">
      <c r="A10349" t="s">
        <v>7</v>
      </c>
      <c r="C10349">
        <f>VLOOKUP(B10341,[0]!all_data,20)</f>
        <v>0</v>
      </c>
    </row>
    <row r="10350" spans="1:3" x14ac:dyDescent="0.3">
      <c r="A10350" t="s">
        <v>73</v>
      </c>
      <c r="C10350">
        <f>VLOOKUP(B10341,[0]!all_data,21)</f>
        <v>0</v>
      </c>
    </row>
    <row r="10351" spans="1:3" x14ac:dyDescent="0.3">
      <c r="A10351" t="s">
        <v>77</v>
      </c>
      <c r="C10351">
        <f>VLOOKUP(B10341,[0]!all_data,41)</f>
        <v>0</v>
      </c>
    </row>
    <row r="10352" spans="1:3" x14ac:dyDescent="0.3">
      <c r="A10352" t="s">
        <v>24</v>
      </c>
      <c r="C10352">
        <f>VLOOKUP(B10341,[0]!all_data,23)</f>
        <v>0</v>
      </c>
    </row>
    <row r="10353" spans="1:3" x14ac:dyDescent="0.3">
      <c r="A10353" t="s">
        <v>25</v>
      </c>
      <c r="C10353">
        <f>VLOOKUP(B10341,[0]!all_data,24)</f>
        <v>0</v>
      </c>
    </row>
    <row r="10354" spans="1:3" x14ac:dyDescent="0.3">
      <c r="A10354" t="s">
        <v>23</v>
      </c>
      <c r="C10354">
        <f>VLOOKUP(B10341,[0]!all_data,25)</f>
        <v>0</v>
      </c>
    </row>
    <row r="10355" spans="1:3" x14ac:dyDescent="0.3">
      <c r="A10355" t="s">
        <v>125</v>
      </c>
      <c r="C10355">
        <f>VLOOKUP(B10341,[0]!all_data,19)</f>
        <v>0</v>
      </c>
    </row>
    <row r="10356" spans="1:3" x14ac:dyDescent="0.3">
      <c r="A10356" t="s">
        <v>108</v>
      </c>
      <c r="C10356">
        <f>VLOOKUP(B10341,[0]!all_data,26)</f>
        <v>0</v>
      </c>
    </row>
    <row r="10357" spans="1:3" x14ac:dyDescent="0.3">
      <c r="A10357" t="s">
        <v>109</v>
      </c>
      <c r="C10357">
        <f>VLOOKUP(B10341,[0]!all_data,27)</f>
        <v>0</v>
      </c>
    </row>
    <row r="10358" spans="1:3" x14ac:dyDescent="0.3">
      <c r="A10358" t="s">
        <v>11</v>
      </c>
      <c r="C10358">
        <f>VLOOKUP(B10341,[0]!all_data,28)</f>
        <v>0</v>
      </c>
    </row>
    <row r="10359" spans="1:3" x14ac:dyDescent="0.3">
      <c r="A10359" t="s">
        <v>54</v>
      </c>
      <c r="C10359">
        <f>VLOOKUP(B10341,[0]!all_data,29)</f>
        <v>0</v>
      </c>
    </row>
    <row r="10360" spans="1:3" x14ac:dyDescent="0.3">
      <c r="A10360" t="s">
        <v>55</v>
      </c>
      <c r="C10360">
        <f>VLOOKUP(B10341,[0]!all_data,30)</f>
        <v>0</v>
      </c>
    </row>
    <row r="10361" spans="1:3" x14ac:dyDescent="0.3">
      <c r="A10361" t="s">
        <v>67</v>
      </c>
      <c r="C10361">
        <f>VLOOKUP(B10341,[0]!all_data,33)</f>
        <v>0</v>
      </c>
    </row>
    <row r="10362" spans="1:3" x14ac:dyDescent="0.3">
      <c r="A10362" t="s">
        <v>16</v>
      </c>
      <c r="C10362">
        <f>VLOOKUP(B10341,[0]!all_data,37)</f>
        <v>0</v>
      </c>
    </row>
    <row r="10363" spans="1:3" x14ac:dyDescent="0.3">
      <c r="A10363" t="s">
        <v>17</v>
      </c>
      <c r="C10363">
        <f>VLOOKUP(B10341,[0]!all_data,38)</f>
        <v>0</v>
      </c>
    </row>
    <row r="10364" spans="1:3" x14ac:dyDescent="0.3">
      <c r="A10364" t="s">
        <v>18</v>
      </c>
      <c r="C10364">
        <f>VLOOKUP(B10341,[0]!all_data,39)</f>
        <v>0</v>
      </c>
    </row>
    <row r="10365" spans="1:3" x14ac:dyDescent="0.3">
      <c r="A10365" t="s">
        <v>21</v>
      </c>
      <c r="B10365">
        <f>B10341+1</f>
        <v>432</v>
      </c>
      <c r="C10365" t="str">
        <f>CONCATENATE(VLOOKUP(B10365,[0]!all_data,2),"_",VLOOKUP(B10365,[0]!all_data,3),"_",VLOOKUP(B10365,[0]!all_data,4))</f>
        <v>0_0_0</v>
      </c>
    </row>
    <row r="10366" spans="1:3" x14ac:dyDescent="0.3">
      <c r="A10366" t="s">
        <v>22</v>
      </c>
    </row>
    <row r="10367" spans="1:3" x14ac:dyDescent="0.3">
      <c r="A10367" t="s">
        <v>0</v>
      </c>
      <c r="C10367">
        <f>VLOOKUP(B10365,[0]!all_data,13)</f>
        <v>7</v>
      </c>
    </row>
    <row r="10368" spans="1:3" x14ac:dyDescent="0.3">
      <c r="A10368" t="s">
        <v>57</v>
      </c>
      <c r="C10368">
        <f>VLOOKUP(B10365,[0]!all_data,14)</f>
        <v>10</v>
      </c>
    </row>
    <row r="10369" spans="1:3" x14ac:dyDescent="0.3">
      <c r="A10369" t="s">
        <v>2</v>
      </c>
      <c r="C10369">
        <f>VLOOKUP(B10365,[0]!all_data,15)</f>
        <v>0</v>
      </c>
    </row>
    <row r="10370" spans="1:3" x14ac:dyDescent="0.3">
      <c r="A10370" t="s">
        <v>3</v>
      </c>
      <c r="C10370">
        <f>VLOOKUP(B10365,[0]!all_data,16)</f>
        <v>0</v>
      </c>
    </row>
    <row r="10371" spans="1:3" x14ac:dyDescent="0.3">
      <c r="A10371" t="s">
        <v>4</v>
      </c>
      <c r="C10371">
        <f>VLOOKUP(B10365,[0]!all_data,17)</f>
        <v>0</v>
      </c>
    </row>
    <row r="10372" spans="1:3" x14ac:dyDescent="0.3">
      <c r="A10372" t="s">
        <v>5</v>
      </c>
      <c r="C10372">
        <f>VLOOKUP(B10365,[0]!all_data,18)</f>
        <v>0</v>
      </c>
    </row>
    <row r="10373" spans="1:3" x14ac:dyDescent="0.3">
      <c r="A10373" t="s">
        <v>7</v>
      </c>
      <c r="C10373">
        <f>VLOOKUP(B10365,[0]!all_data,20)</f>
        <v>0</v>
      </c>
    </row>
    <row r="10374" spans="1:3" x14ac:dyDescent="0.3">
      <c r="A10374" t="s">
        <v>73</v>
      </c>
      <c r="C10374">
        <f>VLOOKUP(B10365,[0]!all_data,21)</f>
        <v>0</v>
      </c>
    </row>
    <row r="10375" spans="1:3" x14ac:dyDescent="0.3">
      <c r="A10375" t="s">
        <v>77</v>
      </c>
      <c r="C10375">
        <f>VLOOKUP(B10365,[0]!all_data,41)</f>
        <v>0</v>
      </c>
    </row>
    <row r="10376" spans="1:3" x14ac:dyDescent="0.3">
      <c r="A10376" t="s">
        <v>24</v>
      </c>
      <c r="C10376">
        <f>VLOOKUP(B10365,[0]!all_data,23)</f>
        <v>0</v>
      </c>
    </row>
    <row r="10377" spans="1:3" x14ac:dyDescent="0.3">
      <c r="A10377" t="s">
        <v>25</v>
      </c>
      <c r="C10377">
        <f>VLOOKUP(B10365,[0]!all_data,24)</f>
        <v>0</v>
      </c>
    </row>
    <row r="10378" spans="1:3" x14ac:dyDescent="0.3">
      <c r="A10378" t="s">
        <v>23</v>
      </c>
      <c r="C10378">
        <f>VLOOKUP(B10365,[0]!all_data,25)</f>
        <v>0</v>
      </c>
    </row>
    <row r="10379" spans="1:3" x14ac:dyDescent="0.3">
      <c r="A10379" t="s">
        <v>125</v>
      </c>
      <c r="C10379">
        <f>VLOOKUP(B10365,[0]!all_data,19)</f>
        <v>0</v>
      </c>
    </row>
    <row r="10380" spans="1:3" x14ac:dyDescent="0.3">
      <c r="A10380" t="s">
        <v>108</v>
      </c>
      <c r="C10380">
        <f>VLOOKUP(B10365,[0]!all_data,26)</f>
        <v>0</v>
      </c>
    </row>
    <row r="10381" spans="1:3" x14ac:dyDescent="0.3">
      <c r="A10381" t="s">
        <v>109</v>
      </c>
      <c r="C10381">
        <f>VLOOKUP(B10365,[0]!all_data,27)</f>
        <v>0</v>
      </c>
    </row>
    <row r="10382" spans="1:3" x14ac:dyDescent="0.3">
      <c r="A10382" t="s">
        <v>11</v>
      </c>
      <c r="C10382">
        <f>VLOOKUP(B10365,[0]!all_data,28)</f>
        <v>0</v>
      </c>
    </row>
    <row r="10383" spans="1:3" x14ac:dyDescent="0.3">
      <c r="A10383" t="s">
        <v>54</v>
      </c>
      <c r="C10383">
        <f>VLOOKUP(B10365,[0]!all_data,29)</f>
        <v>0</v>
      </c>
    </row>
    <row r="10384" spans="1:3" x14ac:dyDescent="0.3">
      <c r="A10384" t="s">
        <v>55</v>
      </c>
      <c r="C10384">
        <f>VLOOKUP(B10365,[0]!all_data,30)</f>
        <v>0</v>
      </c>
    </row>
    <row r="10385" spans="1:3" x14ac:dyDescent="0.3">
      <c r="A10385" t="s">
        <v>67</v>
      </c>
      <c r="C10385">
        <f>VLOOKUP(B10365,[0]!all_data,33)</f>
        <v>0</v>
      </c>
    </row>
    <row r="10386" spans="1:3" x14ac:dyDescent="0.3">
      <c r="A10386" t="s">
        <v>16</v>
      </c>
      <c r="C10386">
        <f>VLOOKUP(B10365,[0]!all_data,37)</f>
        <v>0</v>
      </c>
    </row>
    <row r="10387" spans="1:3" x14ac:dyDescent="0.3">
      <c r="A10387" t="s">
        <v>17</v>
      </c>
      <c r="C10387">
        <f>VLOOKUP(B10365,[0]!all_data,38)</f>
        <v>0</v>
      </c>
    </row>
    <row r="10388" spans="1:3" x14ac:dyDescent="0.3">
      <c r="A10388" t="s">
        <v>18</v>
      </c>
      <c r="C10388">
        <f>VLOOKUP(B10365,[0]!all_data,39)</f>
        <v>0</v>
      </c>
    </row>
    <row r="10389" spans="1:3" x14ac:dyDescent="0.3">
      <c r="A10389" t="s">
        <v>21</v>
      </c>
      <c r="B10389">
        <f>B10365+1</f>
        <v>433</v>
      </c>
      <c r="C10389" t="str">
        <f>CONCATENATE(VLOOKUP(B10389,[0]!all_data,2),"_",VLOOKUP(B10389,[0]!all_data,3),"_",VLOOKUP(B10389,[0]!all_data,4))</f>
        <v>0_0_0</v>
      </c>
    </row>
    <row r="10390" spans="1:3" x14ac:dyDescent="0.3">
      <c r="A10390" t="s">
        <v>22</v>
      </c>
    </row>
    <row r="10391" spans="1:3" x14ac:dyDescent="0.3">
      <c r="A10391" t="s">
        <v>0</v>
      </c>
      <c r="C10391">
        <f>VLOOKUP(B10389,[0]!all_data,13)</f>
        <v>7</v>
      </c>
    </row>
    <row r="10392" spans="1:3" x14ac:dyDescent="0.3">
      <c r="A10392" t="s">
        <v>57</v>
      </c>
      <c r="C10392">
        <f>VLOOKUP(B10389,[0]!all_data,14)</f>
        <v>10</v>
      </c>
    </row>
    <row r="10393" spans="1:3" x14ac:dyDescent="0.3">
      <c r="A10393" t="s">
        <v>2</v>
      </c>
      <c r="C10393">
        <f>VLOOKUP(B10389,[0]!all_data,15)</f>
        <v>0</v>
      </c>
    </row>
    <row r="10394" spans="1:3" x14ac:dyDescent="0.3">
      <c r="A10394" t="s">
        <v>3</v>
      </c>
      <c r="C10394">
        <f>VLOOKUP(B10389,[0]!all_data,16)</f>
        <v>0</v>
      </c>
    </row>
    <row r="10395" spans="1:3" x14ac:dyDescent="0.3">
      <c r="A10395" t="s">
        <v>4</v>
      </c>
      <c r="C10395">
        <f>VLOOKUP(B10389,[0]!all_data,17)</f>
        <v>0</v>
      </c>
    </row>
    <row r="10396" spans="1:3" x14ac:dyDescent="0.3">
      <c r="A10396" t="s">
        <v>5</v>
      </c>
      <c r="C10396">
        <f>VLOOKUP(B10389,[0]!all_data,18)</f>
        <v>0</v>
      </c>
    </row>
    <row r="10397" spans="1:3" x14ac:dyDescent="0.3">
      <c r="A10397" t="s">
        <v>7</v>
      </c>
      <c r="C10397">
        <f>VLOOKUP(B10389,[0]!all_data,20)</f>
        <v>0</v>
      </c>
    </row>
    <row r="10398" spans="1:3" x14ac:dyDescent="0.3">
      <c r="A10398" t="s">
        <v>73</v>
      </c>
      <c r="C10398">
        <f>VLOOKUP(B10389,[0]!all_data,21)</f>
        <v>0</v>
      </c>
    </row>
    <row r="10399" spans="1:3" x14ac:dyDescent="0.3">
      <c r="A10399" t="s">
        <v>77</v>
      </c>
      <c r="C10399">
        <f>VLOOKUP(B10389,[0]!all_data,41)</f>
        <v>0</v>
      </c>
    </row>
    <row r="10400" spans="1:3" x14ac:dyDescent="0.3">
      <c r="A10400" t="s">
        <v>24</v>
      </c>
      <c r="C10400">
        <f>VLOOKUP(B10389,[0]!all_data,23)</f>
        <v>0</v>
      </c>
    </row>
    <row r="10401" spans="1:3" x14ac:dyDescent="0.3">
      <c r="A10401" t="s">
        <v>25</v>
      </c>
      <c r="C10401">
        <f>VLOOKUP(B10389,[0]!all_data,24)</f>
        <v>0</v>
      </c>
    </row>
    <row r="10402" spans="1:3" x14ac:dyDescent="0.3">
      <c r="A10402" t="s">
        <v>23</v>
      </c>
      <c r="C10402">
        <f>VLOOKUP(B10389,[0]!all_data,25)</f>
        <v>0</v>
      </c>
    </row>
    <row r="10403" spans="1:3" x14ac:dyDescent="0.3">
      <c r="A10403" t="s">
        <v>125</v>
      </c>
      <c r="C10403">
        <f>VLOOKUP(B10389,[0]!all_data,19)</f>
        <v>0</v>
      </c>
    </row>
    <row r="10404" spans="1:3" x14ac:dyDescent="0.3">
      <c r="A10404" t="s">
        <v>108</v>
      </c>
      <c r="C10404">
        <f>VLOOKUP(B10389,[0]!all_data,26)</f>
        <v>0</v>
      </c>
    </row>
    <row r="10405" spans="1:3" x14ac:dyDescent="0.3">
      <c r="A10405" t="s">
        <v>109</v>
      </c>
      <c r="C10405">
        <f>VLOOKUP(B10389,[0]!all_data,27)</f>
        <v>0</v>
      </c>
    </row>
    <row r="10406" spans="1:3" x14ac:dyDescent="0.3">
      <c r="A10406" t="s">
        <v>11</v>
      </c>
      <c r="C10406">
        <f>VLOOKUP(B10389,[0]!all_data,28)</f>
        <v>0</v>
      </c>
    </row>
    <row r="10407" spans="1:3" x14ac:dyDescent="0.3">
      <c r="A10407" t="s">
        <v>54</v>
      </c>
      <c r="C10407">
        <f>VLOOKUP(B10389,[0]!all_data,29)</f>
        <v>0</v>
      </c>
    </row>
    <row r="10408" spans="1:3" x14ac:dyDescent="0.3">
      <c r="A10408" t="s">
        <v>55</v>
      </c>
      <c r="C10408">
        <f>VLOOKUP(B10389,[0]!all_data,30)</f>
        <v>0</v>
      </c>
    </row>
    <row r="10409" spans="1:3" x14ac:dyDescent="0.3">
      <c r="A10409" t="s">
        <v>67</v>
      </c>
      <c r="C10409">
        <f>VLOOKUP(B10389,[0]!all_data,33)</f>
        <v>0</v>
      </c>
    </row>
    <row r="10410" spans="1:3" x14ac:dyDescent="0.3">
      <c r="A10410" t="s">
        <v>16</v>
      </c>
      <c r="C10410">
        <f>VLOOKUP(B10389,[0]!all_data,37)</f>
        <v>0</v>
      </c>
    </row>
    <row r="10411" spans="1:3" x14ac:dyDescent="0.3">
      <c r="A10411" t="s">
        <v>17</v>
      </c>
      <c r="C10411">
        <f>VLOOKUP(B10389,[0]!all_data,38)</f>
        <v>0</v>
      </c>
    </row>
    <row r="10412" spans="1:3" x14ac:dyDescent="0.3">
      <c r="A10412" t="s">
        <v>18</v>
      </c>
      <c r="C10412">
        <f>VLOOKUP(B10389,[0]!all_data,39)</f>
        <v>0</v>
      </c>
    </row>
    <row r="10413" spans="1:3" x14ac:dyDescent="0.3">
      <c r="A10413" t="s">
        <v>21</v>
      </c>
      <c r="B10413">
        <f>B10389+1</f>
        <v>434</v>
      </c>
      <c r="C10413" t="str">
        <f>CONCATENATE(VLOOKUP(B10413,[0]!all_data,2),"_",VLOOKUP(B10413,[0]!all_data,3),"_",VLOOKUP(B10413,[0]!all_data,4))</f>
        <v>0_0_0</v>
      </c>
    </row>
    <row r="10414" spans="1:3" x14ac:dyDescent="0.3">
      <c r="A10414" t="s">
        <v>22</v>
      </c>
    </row>
    <row r="10415" spans="1:3" x14ac:dyDescent="0.3">
      <c r="A10415" t="s">
        <v>0</v>
      </c>
      <c r="C10415">
        <f>VLOOKUP(B10413,[0]!all_data,13)</f>
        <v>7</v>
      </c>
    </row>
    <row r="10416" spans="1:3" x14ac:dyDescent="0.3">
      <c r="A10416" t="s">
        <v>57</v>
      </c>
      <c r="C10416">
        <f>VLOOKUP(B10413,[0]!all_data,14)</f>
        <v>10</v>
      </c>
    </row>
    <row r="10417" spans="1:3" x14ac:dyDescent="0.3">
      <c r="A10417" t="s">
        <v>2</v>
      </c>
      <c r="C10417">
        <f>VLOOKUP(B10413,[0]!all_data,15)</f>
        <v>0</v>
      </c>
    </row>
    <row r="10418" spans="1:3" x14ac:dyDescent="0.3">
      <c r="A10418" t="s">
        <v>3</v>
      </c>
      <c r="C10418">
        <f>VLOOKUP(B10413,[0]!all_data,16)</f>
        <v>0</v>
      </c>
    </row>
    <row r="10419" spans="1:3" x14ac:dyDescent="0.3">
      <c r="A10419" t="s">
        <v>4</v>
      </c>
      <c r="C10419">
        <f>VLOOKUP(B10413,[0]!all_data,17)</f>
        <v>0</v>
      </c>
    </row>
    <row r="10420" spans="1:3" x14ac:dyDescent="0.3">
      <c r="A10420" t="s">
        <v>5</v>
      </c>
      <c r="C10420">
        <f>VLOOKUP(B10413,[0]!all_data,18)</f>
        <v>0</v>
      </c>
    </row>
    <row r="10421" spans="1:3" x14ac:dyDescent="0.3">
      <c r="A10421" t="s">
        <v>7</v>
      </c>
      <c r="C10421">
        <f>VLOOKUP(B10413,[0]!all_data,20)</f>
        <v>0</v>
      </c>
    </row>
    <row r="10422" spans="1:3" x14ac:dyDescent="0.3">
      <c r="A10422" t="s">
        <v>73</v>
      </c>
      <c r="C10422">
        <f>VLOOKUP(B10413,[0]!all_data,21)</f>
        <v>0</v>
      </c>
    </row>
    <row r="10423" spans="1:3" x14ac:dyDescent="0.3">
      <c r="A10423" t="s">
        <v>77</v>
      </c>
      <c r="C10423">
        <f>VLOOKUP(B10413,[0]!all_data,41)</f>
        <v>0</v>
      </c>
    </row>
    <row r="10424" spans="1:3" x14ac:dyDescent="0.3">
      <c r="A10424" t="s">
        <v>24</v>
      </c>
      <c r="C10424">
        <f>VLOOKUP(B10413,[0]!all_data,23)</f>
        <v>0</v>
      </c>
    </row>
    <row r="10425" spans="1:3" x14ac:dyDescent="0.3">
      <c r="A10425" t="s">
        <v>25</v>
      </c>
      <c r="C10425">
        <f>VLOOKUP(B10413,[0]!all_data,24)</f>
        <v>0</v>
      </c>
    </row>
    <row r="10426" spans="1:3" x14ac:dyDescent="0.3">
      <c r="A10426" t="s">
        <v>23</v>
      </c>
      <c r="C10426">
        <f>VLOOKUP(B10413,[0]!all_data,25)</f>
        <v>0</v>
      </c>
    </row>
    <row r="10427" spans="1:3" x14ac:dyDescent="0.3">
      <c r="A10427" t="s">
        <v>125</v>
      </c>
      <c r="C10427">
        <f>VLOOKUP(B10413,[0]!all_data,19)</f>
        <v>0</v>
      </c>
    </row>
    <row r="10428" spans="1:3" x14ac:dyDescent="0.3">
      <c r="A10428" t="s">
        <v>108</v>
      </c>
      <c r="C10428">
        <f>VLOOKUP(B10413,[0]!all_data,26)</f>
        <v>0</v>
      </c>
    </row>
    <row r="10429" spans="1:3" x14ac:dyDescent="0.3">
      <c r="A10429" t="s">
        <v>109</v>
      </c>
      <c r="C10429">
        <f>VLOOKUP(B10413,[0]!all_data,27)</f>
        <v>0</v>
      </c>
    </row>
    <row r="10430" spans="1:3" x14ac:dyDescent="0.3">
      <c r="A10430" t="s">
        <v>11</v>
      </c>
      <c r="C10430">
        <f>VLOOKUP(B10413,[0]!all_data,28)</f>
        <v>0</v>
      </c>
    </row>
    <row r="10431" spans="1:3" x14ac:dyDescent="0.3">
      <c r="A10431" t="s">
        <v>54</v>
      </c>
      <c r="C10431">
        <f>VLOOKUP(B10413,[0]!all_data,29)</f>
        <v>0</v>
      </c>
    </row>
    <row r="10432" spans="1:3" x14ac:dyDescent="0.3">
      <c r="A10432" t="s">
        <v>55</v>
      </c>
      <c r="C10432">
        <f>VLOOKUP(B10413,[0]!all_data,30)</f>
        <v>0</v>
      </c>
    </row>
    <row r="10433" spans="1:3" x14ac:dyDescent="0.3">
      <c r="A10433" t="s">
        <v>67</v>
      </c>
      <c r="C10433">
        <f>VLOOKUP(B10413,[0]!all_data,33)</f>
        <v>0</v>
      </c>
    </row>
    <row r="10434" spans="1:3" x14ac:dyDescent="0.3">
      <c r="A10434" t="s">
        <v>16</v>
      </c>
      <c r="C10434">
        <f>VLOOKUP(B10413,[0]!all_data,37)</f>
        <v>0</v>
      </c>
    </row>
    <row r="10435" spans="1:3" x14ac:dyDescent="0.3">
      <c r="A10435" t="s">
        <v>17</v>
      </c>
      <c r="C10435">
        <f>VLOOKUP(B10413,[0]!all_data,38)</f>
        <v>0</v>
      </c>
    </row>
    <row r="10436" spans="1:3" x14ac:dyDescent="0.3">
      <c r="A10436" t="s">
        <v>18</v>
      </c>
      <c r="C10436">
        <f>VLOOKUP(B10413,[0]!all_data,39)</f>
        <v>0</v>
      </c>
    </row>
    <row r="10437" spans="1:3" x14ac:dyDescent="0.3">
      <c r="A10437" t="s">
        <v>21</v>
      </c>
      <c r="B10437">
        <f>B10413+1</f>
        <v>435</v>
      </c>
      <c r="C10437" t="str">
        <f>CONCATENATE(VLOOKUP(B10437,[0]!all_data,2),"_",VLOOKUP(B10437,[0]!all_data,3),"_",VLOOKUP(B10437,[0]!all_data,4))</f>
        <v>0_0_0</v>
      </c>
    </row>
    <row r="10438" spans="1:3" x14ac:dyDescent="0.3">
      <c r="A10438" t="s">
        <v>22</v>
      </c>
    </row>
    <row r="10439" spans="1:3" x14ac:dyDescent="0.3">
      <c r="A10439" t="s">
        <v>0</v>
      </c>
      <c r="C10439">
        <f>VLOOKUP(B10437,[0]!all_data,13)</f>
        <v>7</v>
      </c>
    </row>
    <row r="10440" spans="1:3" x14ac:dyDescent="0.3">
      <c r="A10440" t="s">
        <v>57</v>
      </c>
      <c r="C10440">
        <f>VLOOKUP(B10437,[0]!all_data,14)</f>
        <v>10</v>
      </c>
    </row>
    <row r="10441" spans="1:3" x14ac:dyDescent="0.3">
      <c r="A10441" t="s">
        <v>2</v>
      </c>
      <c r="C10441">
        <f>VLOOKUP(B10437,[0]!all_data,15)</f>
        <v>0</v>
      </c>
    </row>
    <row r="10442" spans="1:3" x14ac:dyDescent="0.3">
      <c r="A10442" t="s">
        <v>3</v>
      </c>
      <c r="C10442">
        <f>VLOOKUP(B10437,[0]!all_data,16)</f>
        <v>0</v>
      </c>
    </row>
    <row r="10443" spans="1:3" x14ac:dyDescent="0.3">
      <c r="A10443" t="s">
        <v>4</v>
      </c>
      <c r="C10443">
        <f>VLOOKUP(B10437,[0]!all_data,17)</f>
        <v>0</v>
      </c>
    </row>
    <row r="10444" spans="1:3" x14ac:dyDescent="0.3">
      <c r="A10444" t="s">
        <v>5</v>
      </c>
      <c r="C10444">
        <f>VLOOKUP(B10437,[0]!all_data,18)</f>
        <v>0</v>
      </c>
    </row>
    <row r="10445" spans="1:3" x14ac:dyDescent="0.3">
      <c r="A10445" t="s">
        <v>7</v>
      </c>
      <c r="C10445">
        <f>VLOOKUP(B10437,[0]!all_data,20)</f>
        <v>0</v>
      </c>
    </row>
    <row r="10446" spans="1:3" x14ac:dyDescent="0.3">
      <c r="A10446" t="s">
        <v>73</v>
      </c>
      <c r="C10446">
        <f>VLOOKUP(B10437,[0]!all_data,21)</f>
        <v>0</v>
      </c>
    </row>
    <row r="10447" spans="1:3" x14ac:dyDescent="0.3">
      <c r="A10447" t="s">
        <v>77</v>
      </c>
      <c r="C10447">
        <f>VLOOKUP(B10437,[0]!all_data,41)</f>
        <v>0</v>
      </c>
    </row>
    <row r="10448" spans="1:3" x14ac:dyDescent="0.3">
      <c r="A10448" t="s">
        <v>24</v>
      </c>
      <c r="C10448">
        <f>VLOOKUP(B10437,[0]!all_data,23)</f>
        <v>0</v>
      </c>
    </row>
    <row r="10449" spans="1:3" x14ac:dyDescent="0.3">
      <c r="A10449" t="s">
        <v>25</v>
      </c>
      <c r="C10449">
        <f>VLOOKUP(B10437,[0]!all_data,24)</f>
        <v>0</v>
      </c>
    </row>
    <row r="10450" spans="1:3" x14ac:dyDescent="0.3">
      <c r="A10450" t="s">
        <v>23</v>
      </c>
      <c r="C10450">
        <f>VLOOKUP(B10437,[0]!all_data,25)</f>
        <v>0</v>
      </c>
    </row>
    <row r="10451" spans="1:3" x14ac:dyDescent="0.3">
      <c r="A10451" t="s">
        <v>125</v>
      </c>
      <c r="C10451">
        <f>VLOOKUP(B10437,[0]!all_data,19)</f>
        <v>0</v>
      </c>
    </row>
    <row r="10452" spans="1:3" x14ac:dyDescent="0.3">
      <c r="A10452" t="s">
        <v>108</v>
      </c>
      <c r="C10452">
        <f>VLOOKUP(B10437,[0]!all_data,26)</f>
        <v>0</v>
      </c>
    </row>
    <row r="10453" spans="1:3" x14ac:dyDescent="0.3">
      <c r="A10453" t="s">
        <v>109</v>
      </c>
      <c r="C10453">
        <f>VLOOKUP(B10437,[0]!all_data,27)</f>
        <v>0</v>
      </c>
    </row>
    <row r="10454" spans="1:3" x14ac:dyDescent="0.3">
      <c r="A10454" t="s">
        <v>11</v>
      </c>
      <c r="C10454">
        <f>VLOOKUP(B10437,[0]!all_data,28)</f>
        <v>0</v>
      </c>
    </row>
    <row r="10455" spans="1:3" x14ac:dyDescent="0.3">
      <c r="A10455" t="s">
        <v>54</v>
      </c>
      <c r="C10455">
        <f>VLOOKUP(B10437,[0]!all_data,29)</f>
        <v>0</v>
      </c>
    </row>
    <row r="10456" spans="1:3" x14ac:dyDescent="0.3">
      <c r="A10456" t="s">
        <v>55</v>
      </c>
      <c r="C10456">
        <f>VLOOKUP(B10437,[0]!all_data,30)</f>
        <v>0</v>
      </c>
    </row>
    <row r="10457" spans="1:3" x14ac:dyDescent="0.3">
      <c r="A10457" t="s">
        <v>67</v>
      </c>
      <c r="C10457">
        <f>VLOOKUP(B10437,[0]!all_data,33)</f>
        <v>0</v>
      </c>
    </row>
    <row r="10458" spans="1:3" x14ac:dyDescent="0.3">
      <c r="A10458" t="s">
        <v>16</v>
      </c>
      <c r="C10458">
        <f>VLOOKUP(B10437,[0]!all_data,37)</f>
        <v>0</v>
      </c>
    </row>
    <row r="10459" spans="1:3" x14ac:dyDescent="0.3">
      <c r="A10459" t="s">
        <v>17</v>
      </c>
      <c r="C10459">
        <f>VLOOKUP(B10437,[0]!all_data,38)</f>
        <v>0</v>
      </c>
    </row>
    <row r="10460" spans="1:3" x14ac:dyDescent="0.3">
      <c r="A10460" t="s">
        <v>18</v>
      </c>
      <c r="C10460">
        <f>VLOOKUP(B10437,[0]!all_data,39)</f>
        <v>0</v>
      </c>
    </row>
    <row r="10461" spans="1:3" x14ac:dyDescent="0.3">
      <c r="A10461" t="s">
        <v>21</v>
      </c>
      <c r="B10461">
        <f>B10437+1</f>
        <v>436</v>
      </c>
      <c r="C10461" t="str">
        <f>CONCATENATE(VLOOKUP(B10461,[0]!all_data,2),"_",VLOOKUP(B10461,[0]!all_data,3),"_",VLOOKUP(B10461,[0]!all_data,4))</f>
        <v>0_0_0</v>
      </c>
    </row>
    <row r="10462" spans="1:3" x14ac:dyDescent="0.3">
      <c r="A10462" t="s">
        <v>22</v>
      </c>
    </row>
    <row r="10463" spans="1:3" x14ac:dyDescent="0.3">
      <c r="A10463" t="s">
        <v>0</v>
      </c>
      <c r="C10463">
        <f>VLOOKUP(B10461,[0]!all_data,13)</f>
        <v>7</v>
      </c>
    </row>
    <row r="10464" spans="1:3" x14ac:dyDescent="0.3">
      <c r="A10464" t="s">
        <v>57</v>
      </c>
      <c r="C10464">
        <f>VLOOKUP(B10461,[0]!all_data,14)</f>
        <v>10</v>
      </c>
    </row>
    <row r="10465" spans="1:3" x14ac:dyDescent="0.3">
      <c r="A10465" t="s">
        <v>2</v>
      </c>
      <c r="C10465">
        <f>VLOOKUP(B10461,[0]!all_data,15)</f>
        <v>0</v>
      </c>
    </row>
    <row r="10466" spans="1:3" x14ac:dyDescent="0.3">
      <c r="A10466" t="s">
        <v>3</v>
      </c>
      <c r="C10466">
        <f>VLOOKUP(B10461,[0]!all_data,16)</f>
        <v>0</v>
      </c>
    </row>
    <row r="10467" spans="1:3" x14ac:dyDescent="0.3">
      <c r="A10467" t="s">
        <v>4</v>
      </c>
      <c r="C10467">
        <f>VLOOKUP(B10461,[0]!all_data,17)</f>
        <v>0</v>
      </c>
    </row>
    <row r="10468" spans="1:3" x14ac:dyDescent="0.3">
      <c r="A10468" t="s">
        <v>5</v>
      </c>
      <c r="C10468">
        <f>VLOOKUP(B10461,[0]!all_data,18)</f>
        <v>0</v>
      </c>
    </row>
    <row r="10469" spans="1:3" x14ac:dyDescent="0.3">
      <c r="A10469" t="s">
        <v>7</v>
      </c>
      <c r="C10469">
        <f>VLOOKUP(B10461,[0]!all_data,20)</f>
        <v>0</v>
      </c>
    </row>
    <row r="10470" spans="1:3" x14ac:dyDescent="0.3">
      <c r="A10470" t="s">
        <v>73</v>
      </c>
      <c r="C10470">
        <f>VLOOKUP(B10461,[0]!all_data,21)</f>
        <v>0</v>
      </c>
    </row>
    <row r="10471" spans="1:3" x14ac:dyDescent="0.3">
      <c r="A10471" t="s">
        <v>77</v>
      </c>
      <c r="C10471">
        <f>VLOOKUP(B10461,[0]!all_data,41)</f>
        <v>0</v>
      </c>
    </row>
    <row r="10472" spans="1:3" x14ac:dyDescent="0.3">
      <c r="A10472" t="s">
        <v>24</v>
      </c>
      <c r="C10472">
        <f>VLOOKUP(B10461,[0]!all_data,23)</f>
        <v>0</v>
      </c>
    </row>
    <row r="10473" spans="1:3" x14ac:dyDescent="0.3">
      <c r="A10473" t="s">
        <v>25</v>
      </c>
      <c r="C10473">
        <f>VLOOKUP(B10461,[0]!all_data,24)</f>
        <v>0</v>
      </c>
    </row>
    <row r="10474" spans="1:3" x14ac:dyDescent="0.3">
      <c r="A10474" t="s">
        <v>23</v>
      </c>
      <c r="C10474">
        <f>VLOOKUP(B10461,[0]!all_data,25)</f>
        <v>0</v>
      </c>
    </row>
    <row r="10475" spans="1:3" x14ac:dyDescent="0.3">
      <c r="A10475" t="s">
        <v>125</v>
      </c>
      <c r="C10475">
        <f>VLOOKUP(B10461,[0]!all_data,19)</f>
        <v>0</v>
      </c>
    </row>
    <row r="10476" spans="1:3" x14ac:dyDescent="0.3">
      <c r="A10476" t="s">
        <v>108</v>
      </c>
      <c r="C10476">
        <f>VLOOKUP(B10461,[0]!all_data,26)</f>
        <v>0</v>
      </c>
    </row>
    <row r="10477" spans="1:3" x14ac:dyDescent="0.3">
      <c r="A10477" t="s">
        <v>109</v>
      </c>
      <c r="C10477">
        <f>VLOOKUP(B10461,[0]!all_data,27)</f>
        <v>0</v>
      </c>
    </row>
    <row r="10478" spans="1:3" x14ac:dyDescent="0.3">
      <c r="A10478" t="s">
        <v>11</v>
      </c>
      <c r="C10478">
        <f>VLOOKUP(B10461,[0]!all_data,28)</f>
        <v>0</v>
      </c>
    </row>
    <row r="10479" spans="1:3" x14ac:dyDescent="0.3">
      <c r="A10479" t="s">
        <v>54</v>
      </c>
      <c r="C10479">
        <f>VLOOKUP(B10461,[0]!all_data,29)</f>
        <v>0</v>
      </c>
    </row>
    <row r="10480" spans="1:3" x14ac:dyDescent="0.3">
      <c r="A10480" t="s">
        <v>55</v>
      </c>
      <c r="C10480">
        <f>VLOOKUP(B10461,[0]!all_data,30)</f>
        <v>0</v>
      </c>
    </row>
    <row r="10481" spans="1:3" x14ac:dyDescent="0.3">
      <c r="A10481" t="s">
        <v>67</v>
      </c>
      <c r="C10481">
        <f>VLOOKUP(B10461,[0]!all_data,33)</f>
        <v>0</v>
      </c>
    </row>
    <row r="10482" spans="1:3" x14ac:dyDescent="0.3">
      <c r="A10482" t="s">
        <v>16</v>
      </c>
      <c r="C10482">
        <f>VLOOKUP(B10461,[0]!all_data,37)</f>
        <v>0</v>
      </c>
    </row>
    <row r="10483" spans="1:3" x14ac:dyDescent="0.3">
      <c r="A10483" t="s">
        <v>17</v>
      </c>
      <c r="C10483">
        <f>VLOOKUP(B10461,[0]!all_data,38)</f>
        <v>0</v>
      </c>
    </row>
    <row r="10484" spans="1:3" x14ac:dyDescent="0.3">
      <c r="A10484" t="s">
        <v>18</v>
      </c>
      <c r="C10484">
        <f>VLOOKUP(B10461,[0]!all_data,39)</f>
        <v>0</v>
      </c>
    </row>
    <row r="10485" spans="1:3" x14ac:dyDescent="0.3">
      <c r="A10485" t="s">
        <v>21</v>
      </c>
      <c r="B10485">
        <f>B10461+1</f>
        <v>437</v>
      </c>
      <c r="C10485" t="str">
        <f>CONCATENATE(VLOOKUP(B10485,[0]!all_data,2),"_",VLOOKUP(B10485,[0]!all_data,3),"_",VLOOKUP(B10485,[0]!all_data,4))</f>
        <v>0_0_0</v>
      </c>
    </row>
    <row r="10486" spans="1:3" x14ac:dyDescent="0.3">
      <c r="A10486" t="s">
        <v>22</v>
      </c>
    </row>
    <row r="10487" spans="1:3" x14ac:dyDescent="0.3">
      <c r="A10487" t="s">
        <v>0</v>
      </c>
      <c r="C10487">
        <f>VLOOKUP(B10485,[0]!all_data,13)</f>
        <v>7</v>
      </c>
    </row>
    <row r="10488" spans="1:3" x14ac:dyDescent="0.3">
      <c r="A10488" t="s">
        <v>57</v>
      </c>
      <c r="C10488">
        <f>VLOOKUP(B10485,[0]!all_data,14)</f>
        <v>10</v>
      </c>
    </row>
    <row r="10489" spans="1:3" x14ac:dyDescent="0.3">
      <c r="A10489" t="s">
        <v>2</v>
      </c>
      <c r="C10489">
        <f>VLOOKUP(B10485,[0]!all_data,15)</f>
        <v>0</v>
      </c>
    </row>
    <row r="10490" spans="1:3" x14ac:dyDescent="0.3">
      <c r="A10490" t="s">
        <v>3</v>
      </c>
      <c r="C10490">
        <f>VLOOKUP(B10485,[0]!all_data,16)</f>
        <v>0</v>
      </c>
    </row>
    <row r="10491" spans="1:3" x14ac:dyDescent="0.3">
      <c r="A10491" t="s">
        <v>4</v>
      </c>
      <c r="C10491">
        <f>VLOOKUP(B10485,[0]!all_data,17)</f>
        <v>0</v>
      </c>
    </row>
    <row r="10492" spans="1:3" x14ac:dyDescent="0.3">
      <c r="A10492" t="s">
        <v>5</v>
      </c>
      <c r="C10492">
        <f>VLOOKUP(B10485,[0]!all_data,18)</f>
        <v>0</v>
      </c>
    </row>
    <row r="10493" spans="1:3" x14ac:dyDescent="0.3">
      <c r="A10493" t="s">
        <v>7</v>
      </c>
      <c r="C10493">
        <f>VLOOKUP(B10485,[0]!all_data,20)</f>
        <v>0</v>
      </c>
    </row>
    <row r="10494" spans="1:3" x14ac:dyDescent="0.3">
      <c r="A10494" t="s">
        <v>73</v>
      </c>
      <c r="C10494">
        <f>VLOOKUP(B10485,[0]!all_data,21)</f>
        <v>0</v>
      </c>
    </row>
    <row r="10495" spans="1:3" x14ac:dyDescent="0.3">
      <c r="A10495" t="s">
        <v>77</v>
      </c>
      <c r="C10495">
        <f>VLOOKUP(B10485,[0]!all_data,41)</f>
        <v>0</v>
      </c>
    </row>
    <row r="10496" spans="1:3" x14ac:dyDescent="0.3">
      <c r="A10496" t="s">
        <v>24</v>
      </c>
      <c r="C10496">
        <f>VLOOKUP(B10485,[0]!all_data,23)</f>
        <v>0</v>
      </c>
    </row>
    <row r="10497" spans="1:3" x14ac:dyDescent="0.3">
      <c r="A10497" t="s">
        <v>25</v>
      </c>
      <c r="C10497">
        <f>VLOOKUP(B10485,[0]!all_data,24)</f>
        <v>0</v>
      </c>
    </row>
    <row r="10498" spans="1:3" x14ac:dyDescent="0.3">
      <c r="A10498" t="s">
        <v>23</v>
      </c>
      <c r="C10498">
        <f>VLOOKUP(B10485,[0]!all_data,25)</f>
        <v>0</v>
      </c>
    </row>
    <row r="10499" spans="1:3" x14ac:dyDescent="0.3">
      <c r="A10499" t="s">
        <v>125</v>
      </c>
      <c r="C10499">
        <f>VLOOKUP(B10485,[0]!all_data,19)</f>
        <v>0</v>
      </c>
    </row>
    <row r="10500" spans="1:3" x14ac:dyDescent="0.3">
      <c r="A10500" t="s">
        <v>108</v>
      </c>
      <c r="C10500">
        <f>VLOOKUP(B10485,[0]!all_data,26)</f>
        <v>0</v>
      </c>
    </row>
    <row r="10501" spans="1:3" x14ac:dyDescent="0.3">
      <c r="A10501" t="s">
        <v>109</v>
      </c>
      <c r="C10501">
        <f>VLOOKUP(B10485,[0]!all_data,27)</f>
        <v>0</v>
      </c>
    </row>
    <row r="10502" spans="1:3" x14ac:dyDescent="0.3">
      <c r="A10502" t="s">
        <v>11</v>
      </c>
      <c r="C10502">
        <f>VLOOKUP(B10485,[0]!all_data,28)</f>
        <v>0</v>
      </c>
    </row>
    <row r="10503" spans="1:3" x14ac:dyDescent="0.3">
      <c r="A10503" t="s">
        <v>54</v>
      </c>
      <c r="C10503">
        <f>VLOOKUP(B10485,[0]!all_data,29)</f>
        <v>0</v>
      </c>
    </row>
    <row r="10504" spans="1:3" x14ac:dyDescent="0.3">
      <c r="A10504" t="s">
        <v>55</v>
      </c>
      <c r="C10504">
        <f>VLOOKUP(B10485,[0]!all_data,30)</f>
        <v>0</v>
      </c>
    </row>
    <row r="10505" spans="1:3" x14ac:dyDescent="0.3">
      <c r="A10505" t="s">
        <v>67</v>
      </c>
      <c r="C10505">
        <f>VLOOKUP(B10485,[0]!all_data,33)</f>
        <v>0</v>
      </c>
    </row>
    <row r="10506" spans="1:3" x14ac:dyDescent="0.3">
      <c r="A10506" t="s">
        <v>16</v>
      </c>
      <c r="C10506">
        <f>VLOOKUP(B10485,[0]!all_data,37)</f>
        <v>0</v>
      </c>
    </row>
    <row r="10507" spans="1:3" x14ac:dyDescent="0.3">
      <c r="A10507" t="s">
        <v>17</v>
      </c>
      <c r="C10507">
        <f>VLOOKUP(B10485,[0]!all_data,38)</f>
        <v>0</v>
      </c>
    </row>
    <row r="10508" spans="1:3" x14ac:dyDescent="0.3">
      <c r="A10508" t="s">
        <v>18</v>
      </c>
      <c r="C10508">
        <f>VLOOKUP(B10485,[0]!all_data,39)</f>
        <v>0</v>
      </c>
    </row>
    <row r="10509" spans="1:3" x14ac:dyDescent="0.3">
      <c r="A10509" t="s">
        <v>21</v>
      </c>
      <c r="B10509">
        <f>B10485+1</f>
        <v>438</v>
      </c>
      <c r="C10509" t="str">
        <f>CONCATENATE(VLOOKUP(B10509,[0]!all_data,2),"_",VLOOKUP(B10509,[0]!all_data,3),"_",VLOOKUP(B10509,[0]!all_data,4))</f>
        <v>0_0_0</v>
      </c>
    </row>
    <row r="10510" spans="1:3" x14ac:dyDescent="0.3">
      <c r="A10510" t="s">
        <v>22</v>
      </c>
    </row>
    <row r="10511" spans="1:3" x14ac:dyDescent="0.3">
      <c r="A10511" t="s">
        <v>0</v>
      </c>
      <c r="C10511">
        <f>VLOOKUP(B10509,[0]!all_data,13)</f>
        <v>7</v>
      </c>
    </row>
    <row r="10512" spans="1:3" x14ac:dyDescent="0.3">
      <c r="A10512" t="s">
        <v>57</v>
      </c>
      <c r="C10512">
        <f>VLOOKUP(B10509,[0]!all_data,14)</f>
        <v>10</v>
      </c>
    </row>
    <row r="10513" spans="1:3" x14ac:dyDescent="0.3">
      <c r="A10513" t="s">
        <v>2</v>
      </c>
      <c r="C10513">
        <f>VLOOKUP(B10509,[0]!all_data,15)</f>
        <v>0</v>
      </c>
    </row>
    <row r="10514" spans="1:3" x14ac:dyDescent="0.3">
      <c r="A10514" t="s">
        <v>3</v>
      </c>
      <c r="C10514">
        <f>VLOOKUP(B10509,[0]!all_data,16)</f>
        <v>0</v>
      </c>
    </row>
    <row r="10515" spans="1:3" x14ac:dyDescent="0.3">
      <c r="A10515" t="s">
        <v>4</v>
      </c>
      <c r="C10515">
        <f>VLOOKUP(B10509,[0]!all_data,17)</f>
        <v>0</v>
      </c>
    </row>
    <row r="10516" spans="1:3" x14ac:dyDescent="0.3">
      <c r="A10516" t="s">
        <v>5</v>
      </c>
      <c r="C10516">
        <f>VLOOKUP(B10509,[0]!all_data,18)</f>
        <v>0</v>
      </c>
    </row>
    <row r="10517" spans="1:3" x14ac:dyDescent="0.3">
      <c r="A10517" t="s">
        <v>7</v>
      </c>
      <c r="C10517">
        <f>VLOOKUP(B10509,[0]!all_data,20)</f>
        <v>0</v>
      </c>
    </row>
    <row r="10518" spans="1:3" x14ac:dyDescent="0.3">
      <c r="A10518" t="s">
        <v>73</v>
      </c>
      <c r="C10518">
        <f>VLOOKUP(B10509,[0]!all_data,21)</f>
        <v>0</v>
      </c>
    </row>
    <row r="10519" spans="1:3" x14ac:dyDescent="0.3">
      <c r="A10519" t="s">
        <v>77</v>
      </c>
      <c r="C10519">
        <f>VLOOKUP(B10509,[0]!all_data,41)</f>
        <v>0</v>
      </c>
    </row>
    <row r="10520" spans="1:3" x14ac:dyDescent="0.3">
      <c r="A10520" t="s">
        <v>24</v>
      </c>
      <c r="C10520">
        <f>VLOOKUP(B10509,[0]!all_data,23)</f>
        <v>0</v>
      </c>
    </row>
    <row r="10521" spans="1:3" x14ac:dyDescent="0.3">
      <c r="A10521" t="s">
        <v>25</v>
      </c>
      <c r="C10521">
        <f>VLOOKUP(B10509,[0]!all_data,24)</f>
        <v>0</v>
      </c>
    </row>
    <row r="10522" spans="1:3" x14ac:dyDescent="0.3">
      <c r="A10522" t="s">
        <v>23</v>
      </c>
      <c r="C10522">
        <f>VLOOKUP(B10509,[0]!all_data,25)</f>
        <v>0</v>
      </c>
    </row>
    <row r="10523" spans="1:3" x14ac:dyDescent="0.3">
      <c r="A10523" t="s">
        <v>125</v>
      </c>
      <c r="C10523">
        <f>VLOOKUP(B10509,[0]!all_data,19)</f>
        <v>0</v>
      </c>
    </row>
    <row r="10524" spans="1:3" x14ac:dyDescent="0.3">
      <c r="A10524" t="s">
        <v>108</v>
      </c>
      <c r="C10524">
        <f>VLOOKUP(B10509,[0]!all_data,26)</f>
        <v>0</v>
      </c>
    </row>
    <row r="10525" spans="1:3" x14ac:dyDescent="0.3">
      <c r="A10525" t="s">
        <v>109</v>
      </c>
      <c r="C10525">
        <f>VLOOKUP(B10509,[0]!all_data,27)</f>
        <v>0</v>
      </c>
    </row>
    <row r="10526" spans="1:3" x14ac:dyDescent="0.3">
      <c r="A10526" t="s">
        <v>11</v>
      </c>
      <c r="C10526">
        <f>VLOOKUP(B10509,[0]!all_data,28)</f>
        <v>0</v>
      </c>
    </row>
    <row r="10527" spans="1:3" x14ac:dyDescent="0.3">
      <c r="A10527" t="s">
        <v>54</v>
      </c>
      <c r="C10527">
        <f>VLOOKUP(B10509,[0]!all_data,29)</f>
        <v>0</v>
      </c>
    </row>
    <row r="10528" spans="1:3" x14ac:dyDescent="0.3">
      <c r="A10528" t="s">
        <v>55</v>
      </c>
      <c r="C10528">
        <f>VLOOKUP(B10509,[0]!all_data,30)</f>
        <v>0</v>
      </c>
    </row>
    <row r="10529" spans="1:3" x14ac:dyDescent="0.3">
      <c r="A10529" t="s">
        <v>67</v>
      </c>
      <c r="C10529">
        <f>VLOOKUP(B10509,[0]!all_data,33)</f>
        <v>0</v>
      </c>
    </row>
    <row r="10530" spans="1:3" x14ac:dyDescent="0.3">
      <c r="A10530" t="s">
        <v>16</v>
      </c>
      <c r="C10530">
        <f>VLOOKUP(B10509,[0]!all_data,37)</f>
        <v>0</v>
      </c>
    </row>
    <row r="10531" spans="1:3" x14ac:dyDescent="0.3">
      <c r="A10531" t="s">
        <v>17</v>
      </c>
      <c r="C10531">
        <f>VLOOKUP(B10509,[0]!all_data,38)</f>
        <v>0</v>
      </c>
    </row>
    <row r="10532" spans="1:3" x14ac:dyDescent="0.3">
      <c r="A10532" t="s">
        <v>18</v>
      </c>
      <c r="C10532">
        <f>VLOOKUP(B10509,[0]!all_data,39)</f>
        <v>0</v>
      </c>
    </row>
    <row r="10533" spans="1:3" x14ac:dyDescent="0.3">
      <c r="A10533" t="s">
        <v>21</v>
      </c>
      <c r="B10533">
        <f>B10509+1</f>
        <v>439</v>
      </c>
      <c r="C10533" t="str">
        <f>CONCATENATE(VLOOKUP(B10533,[0]!all_data,2),"_",VLOOKUP(B10533,[0]!all_data,3),"_",VLOOKUP(B10533,[0]!all_data,4))</f>
        <v>0_0_0</v>
      </c>
    </row>
    <row r="10534" spans="1:3" x14ac:dyDescent="0.3">
      <c r="A10534" t="s">
        <v>22</v>
      </c>
    </row>
    <row r="10535" spans="1:3" x14ac:dyDescent="0.3">
      <c r="A10535" t="s">
        <v>0</v>
      </c>
      <c r="C10535">
        <f>VLOOKUP(B10533,[0]!all_data,13)</f>
        <v>7</v>
      </c>
    </row>
    <row r="10536" spans="1:3" x14ac:dyDescent="0.3">
      <c r="A10536" t="s">
        <v>57</v>
      </c>
      <c r="C10536">
        <f>VLOOKUP(B10533,[0]!all_data,14)</f>
        <v>10</v>
      </c>
    </row>
    <row r="10537" spans="1:3" x14ac:dyDescent="0.3">
      <c r="A10537" t="s">
        <v>2</v>
      </c>
      <c r="C10537">
        <f>VLOOKUP(B10533,[0]!all_data,15)</f>
        <v>0</v>
      </c>
    </row>
    <row r="10538" spans="1:3" x14ac:dyDescent="0.3">
      <c r="A10538" t="s">
        <v>3</v>
      </c>
      <c r="C10538">
        <f>VLOOKUP(B10533,[0]!all_data,16)</f>
        <v>0</v>
      </c>
    </row>
    <row r="10539" spans="1:3" x14ac:dyDescent="0.3">
      <c r="A10539" t="s">
        <v>4</v>
      </c>
      <c r="C10539">
        <f>VLOOKUP(B10533,[0]!all_data,17)</f>
        <v>0</v>
      </c>
    </row>
    <row r="10540" spans="1:3" x14ac:dyDescent="0.3">
      <c r="A10540" t="s">
        <v>5</v>
      </c>
      <c r="C10540">
        <f>VLOOKUP(B10533,[0]!all_data,18)</f>
        <v>0</v>
      </c>
    </row>
    <row r="10541" spans="1:3" x14ac:dyDescent="0.3">
      <c r="A10541" t="s">
        <v>7</v>
      </c>
      <c r="C10541">
        <f>VLOOKUP(B10533,[0]!all_data,20)</f>
        <v>0</v>
      </c>
    </row>
    <row r="10542" spans="1:3" x14ac:dyDescent="0.3">
      <c r="A10542" t="s">
        <v>73</v>
      </c>
      <c r="C10542">
        <f>VLOOKUP(B10533,[0]!all_data,21)</f>
        <v>0</v>
      </c>
    </row>
    <row r="10543" spans="1:3" x14ac:dyDescent="0.3">
      <c r="A10543" t="s">
        <v>77</v>
      </c>
      <c r="C10543">
        <f>VLOOKUP(B10533,[0]!all_data,41)</f>
        <v>0</v>
      </c>
    </row>
    <row r="10544" spans="1:3" x14ac:dyDescent="0.3">
      <c r="A10544" t="s">
        <v>24</v>
      </c>
      <c r="C10544">
        <f>VLOOKUP(B10533,[0]!all_data,23)</f>
        <v>0</v>
      </c>
    </row>
    <row r="10545" spans="1:3" x14ac:dyDescent="0.3">
      <c r="A10545" t="s">
        <v>25</v>
      </c>
      <c r="C10545">
        <f>VLOOKUP(B10533,[0]!all_data,24)</f>
        <v>0</v>
      </c>
    </row>
    <row r="10546" spans="1:3" x14ac:dyDescent="0.3">
      <c r="A10546" t="s">
        <v>23</v>
      </c>
      <c r="C10546">
        <f>VLOOKUP(B10533,[0]!all_data,25)</f>
        <v>0</v>
      </c>
    </row>
    <row r="10547" spans="1:3" x14ac:dyDescent="0.3">
      <c r="A10547" t="s">
        <v>125</v>
      </c>
      <c r="C10547">
        <f>VLOOKUP(B10533,[0]!all_data,19)</f>
        <v>0</v>
      </c>
    </row>
    <row r="10548" spans="1:3" x14ac:dyDescent="0.3">
      <c r="A10548" t="s">
        <v>108</v>
      </c>
      <c r="C10548">
        <f>VLOOKUP(B10533,[0]!all_data,26)</f>
        <v>0</v>
      </c>
    </row>
    <row r="10549" spans="1:3" x14ac:dyDescent="0.3">
      <c r="A10549" t="s">
        <v>109</v>
      </c>
      <c r="C10549">
        <f>VLOOKUP(B10533,[0]!all_data,27)</f>
        <v>0</v>
      </c>
    </row>
    <row r="10550" spans="1:3" x14ac:dyDescent="0.3">
      <c r="A10550" t="s">
        <v>11</v>
      </c>
      <c r="C10550">
        <f>VLOOKUP(B10533,[0]!all_data,28)</f>
        <v>0</v>
      </c>
    </row>
    <row r="10551" spans="1:3" x14ac:dyDescent="0.3">
      <c r="A10551" t="s">
        <v>54</v>
      </c>
      <c r="C10551">
        <f>VLOOKUP(B10533,[0]!all_data,29)</f>
        <v>0</v>
      </c>
    </row>
    <row r="10552" spans="1:3" x14ac:dyDescent="0.3">
      <c r="A10552" t="s">
        <v>55</v>
      </c>
      <c r="C10552">
        <f>VLOOKUP(B10533,[0]!all_data,30)</f>
        <v>0</v>
      </c>
    </row>
    <row r="10553" spans="1:3" x14ac:dyDescent="0.3">
      <c r="A10553" t="s">
        <v>67</v>
      </c>
      <c r="C10553">
        <f>VLOOKUP(B10533,[0]!all_data,33)</f>
        <v>0</v>
      </c>
    </row>
    <row r="10554" spans="1:3" x14ac:dyDescent="0.3">
      <c r="A10554" t="s">
        <v>16</v>
      </c>
      <c r="C10554">
        <f>VLOOKUP(B10533,[0]!all_data,37)</f>
        <v>0</v>
      </c>
    </row>
    <row r="10555" spans="1:3" x14ac:dyDescent="0.3">
      <c r="A10555" t="s">
        <v>17</v>
      </c>
      <c r="C10555">
        <f>VLOOKUP(B10533,[0]!all_data,38)</f>
        <v>0</v>
      </c>
    </row>
    <row r="10556" spans="1:3" x14ac:dyDescent="0.3">
      <c r="A10556" t="s">
        <v>18</v>
      </c>
      <c r="C10556">
        <f>VLOOKUP(B10533,[0]!all_data,39)</f>
        <v>0</v>
      </c>
    </row>
    <row r="10557" spans="1:3" x14ac:dyDescent="0.3">
      <c r="A10557" t="s">
        <v>21</v>
      </c>
      <c r="B10557">
        <f>B10533+1</f>
        <v>440</v>
      </c>
      <c r="C10557" t="str">
        <f>CONCATENATE(VLOOKUP(B10557,[0]!all_data,2),"_",VLOOKUP(B10557,[0]!all_data,3),"_",VLOOKUP(B10557,[0]!all_data,4))</f>
        <v>0_0_0</v>
      </c>
    </row>
    <row r="10558" spans="1:3" x14ac:dyDescent="0.3">
      <c r="A10558" t="s">
        <v>22</v>
      </c>
    </row>
    <row r="10559" spans="1:3" x14ac:dyDescent="0.3">
      <c r="A10559" t="s">
        <v>0</v>
      </c>
      <c r="C10559">
        <f>VLOOKUP(B10557,[0]!all_data,13)</f>
        <v>7</v>
      </c>
    </row>
    <row r="10560" spans="1:3" x14ac:dyDescent="0.3">
      <c r="A10560" t="s">
        <v>57</v>
      </c>
      <c r="C10560">
        <f>VLOOKUP(B10557,[0]!all_data,14)</f>
        <v>10</v>
      </c>
    </row>
    <row r="10561" spans="1:3" x14ac:dyDescent="0.3">
      <c r="A10561" t="s">
        <v>2</v>
      </c>
      <c r="C10561">
        <f>VLOOKUP(B10557,[0]!all_data,15)</f>
        <v>0</v>
      </c>
    </row>
    <row r="10562" spans="1:3" x14ac:dyDescent="0.3">
      <c r="A10562" t="s">
        <v>3</v>
      </c>
      <c r="C10562">
        <f>VLOOKUP(B10557,[0]!all_data,16)</f>
        <v>0</v>
      </c>
    </row>
    <row r="10563" spans="1:3" x14ac:dyDescent="0.3">
      <c r="A10563" t="s">
        <v>4</v>
      </c>
      <c r="C10563">
        <f>VLOOKUP(B10557,[0]!all_data,17)</f>
        <v>0</v>
      </c>
    </row>
    <row r="10564" spans="1:3" x14ac:dyDescent="0.3">
      <c r="A10564" t="s">
        <v>5</v>
      </c>
      <c r="C10564">
        <f>VLOOKUP(B10557,[0]!all_data,18)</f>
        <v>0</v>
      </c>
    </row>
    <row r="10565" spans="1:3" x14ac:dyDescent="0.3">
      <c r="A10565" t="s">
        <v>7</v>
      </c>
      <c r="C10565">
        <f>VLOOKUP(B10557,[0]!all_data,20)</f>
        <v>0</v>
      </c>
    </row>
    <row r="10566" spans="1:3" x14ac:dyDescent="0.3">
      <c r="A10566" t="s">
        <v>73</v>
      </c>
      <c r="C10566">
        <f>VLOOKUP(B10557,[0]!all_data,21)</f>
        <v>0</v>
      </c>
    </row>
    <row r="10567" spans="1:3" x14ac:dyDescent="0.3">
      <c r="A10567" t="s">
        <v>77</v>
      </c>
      <c r="C10567">
        <f>VLOOKUP(B10557,[0]!all_data,41)</f>
        <v>0</v>
      </c>
    </row>
    <row r="10568" spans="1:3" x14ac:dyDescent="0.3">
      <c r="A10568" t="s">
        <v>24</v>
      </c>
      <c r="C10568">
        <f>VLOOKUP(B10557,[0]!all_data,23)</f>
        <v>0</v>
      </c>
    </row>
    <row r="10569" spans="1:3" x14ac:dyDescent="0.3">
      <c r="A10569" t="s">
        <v>25</v>
      </c>
      <c r="C10569">
        <f>VLOOKUP(B10557,[0]!all_data,24)</f>
        <v>0</v>
      </c>
    </row>
    <row r="10570" spans="1:3" x14ac:dyDescent="0.3">
      <c r="A10570" t="s">
        <v>23</v>
      </c>
      <c r="C10570">
        <f>VLOOKUP(B10557,[0]!all_data,25)</f>
        <v>0</v>
      </c>
    </row>
    <row r="10571" spans="1:3" x14ac:dyDescent="0.3">
      <c r="A10571" t="s">
        <v>125</v>
      </c>
      <c r="C10571">
        <f>VLOOKUP(B10557,[0]!all_data,19)</f>
        <v>0</v>
      </c>
    </row>
    <row r="10572" spans="1:3" x14ac:dyDescent="0.3">
      <c r="A10572" t="s">
        <v>108</v>
      </c>
      <c r="C10572">
        <f>VLOOKUP(B10557,[0]!all_data,26)</f>
        <v>0</v>
      </c>
    </row>
    <row r="10573" spans="1:3" x14ac:dyDescent="0.3">
      <c r="A10573" t="s">
        <v>109</v>
      </c>
      <c r="C10573">
        <f>VLOOKUP(B10557,[0]!all_data,27)</f>
        <v>0</v>
      </c>
    </row>
    <row r="10574" spans="1:3" x14ac:dyDescent="0.3">
      <c r="A10574" t="s">
        <v>11</v>
      </c>
      <c r="C10574">
        <f>VLOOKUP(B10557,[0]!all_data,28)</f>
        <v>0</v>
      </c>
    </row>
    <row r="10575" spans="1:3" x14ac:dyDescent="0.3">
      <c r="A10575" t="s">
        <v>54</v>
      </c>
      <c r="C10575">
        <f>VLOOKUP(B10557,[0]!all_data,29)</f>
        <v>0</v>
      </c>
    </row>
    <row r="10576" spans="1:3" x14ac:dyDescent="0.3">
      <c r="A10576" t="s">
        <v>55</v>
      </c>
      <c r="C10576">
        <f>VLOOKUP(B10557,[0]!all_data,30)</f>
        <v>0</v>
      </c>
    </row>
    <row r="10577" spans="1:3" x14ac:dyDescent="0.3">
      <c r="A10577" t="s">
        <v>67</v>
      </c>
      <c r="C10577">
        <f>VLOOKUP(B10557,[0]!all_data,33)</f>
        <v>0</v>
      </c>
    </row>
    <row r="10578" spans="1:3" x14ac:dyDescent="0.3">
      <c r="A10578" t="s">
        <v>16</v>
      </c>
      <c r="C10578">
        <f>VLOOKUP(B10557,[0]!all_data,37)</f>
        <v>0</v>
      </c>
    </row>
    <row r="10579" spans="1:3" x14ac:dyDescent="0.3">
      <c r="A10579" t="s">
        <v>17</v>
      </c>
      <c r="C10579">
        <f>VLOOKUP(B10557,[0]!all_data,38)</f>
        <v>0</v>
      </c>
    </row>
    <row r="10580" spans="1:3" x14ac:dyDescent="0.3">
      <c r="A10580" t="s">
        <v>18</v>
      </c>
      <c r="C10580">
        <f>VLOOKUP(B10557,[0]!all_data,39)</f>
        <v>0</v>
      </c>
    </row>
    <row r="10581" spans="1:3" x14ac:dyDescent="0.3">
      <c r="A10581" t="s">
        <v>21</v>
      </c>
      <c r="B10581">
        <f>B10557+1</f>
        <v>441</v>
      </c>
      <c r="C10581" t="str">
        <f>CONCATENATE(VLOOKUP(B10581,[0]!all_data,2),"_",VLOOKUP(B10581,[0]!all_data,3),"_",VLOOKUP(B10581,[0]!all_data,4))</f>
        <v>0_0_0</v>
      </c>
    </row>
    <row r="10582" spans="1:3" x14ac:dyDescent="0.3">
      <c r="A10582" t="s">
        <v>22</v>
      </c>
    </row>
    <row r="10583" spans="1:3" x14ac:dyDescent="0.3">
      <c r="A10583" t="s">
        <v>0</v>
      </c>
      <c r="C10583">
        <f>VLOOKUP(B10581,[0]!all_data,13)</f>
        <v>7</v>
      </c>
    </row>
    <row r="10584" spans="1:3" x14ac:dyDescent="0.3">
      <c r="A10584" t="s">
        <v>57</v>
      </c>
      <c r="C10584">
        <f>VLOOKUP(B10581,[0]!all_data,14)</f>
        <v>10</v>
      </c>
    </row>
    <row r="10585" spans="1:3" x14ac:dyDescent="0.3">
      <c r="A10585" t="s">
        <v>2</v>
      </c>
      <c r="C10585">
        <f>VLOOKUP(B10581,[0]!all_data,15)</f>
        <v>0</v>
      </c>
    </row>
    <row r="10586" spans="1:3" x14ac:dyDescent="0.3">
      <c r="A10586" t="s">
        <v>3</v>
      </c>
      <c r="C10586">
        <f>VLOOKUP(B10581,[0]!all_data,16)</f>
        <v>0</v>
      </c>
    </row>
    <row r="10587" spans="1:3" x14ac:dyDescent="0.3">
      <c r="A10587" t="s">
        <v>4</v>
      </c>
      <c r="C10587">
        <f>VLOOKUP(B10581,[0]!all_data,17)</f>
        <v>0</v>
      </c>
    </row>
    <row r="10588" spans="1:3" x14ac:dyDescent="0.3">
      <c r="A10588" t="s">
        <v>5</v>
      </c>
      <c r="C10588">
        <f>VLOOKUP(B10581,[0]!all_data,18)</f>
        <v>0</v>
      </c>
    </row>
    <row r="10589" spans="1:3" x14ac:dyDescent="0.3">
      <c r="A10589" t="s">
        <v>7</v>
      </c>
      <c r="C10589">
        <f>VLOOKUP(B10581,[0]!all_data,20)</f>
        <v>0</v>
      </c>
    </row>
    <row r="10590" spans="1:3" x14ac:dyDescent="0.3">
      <c r="A10590" t="s">
        <v>73</v>
      </c>
      <c r="C10590">
        <f>VLOOKUP(B10581,[0]!all_data,21)</f>
        <v>0</v>
      </c>
    </row>
    <row r="10591" spans="1:3" x14ac:dyDescent="0.3">
      <c r="A10591" t="s">
        <v>77</v>
      </c>
      <c r="C10591">
        <f>VLOOKUP(B10581,[0]!all_data,41)</f>
        <v>0</v>
      </c>
    </row>
    <row r="10592" spans="1:3" x14ac:dyDescent="0.3">
      <c r="A10592" t="s">
        <v>24</v>
      </c>
      <c r="C10592">
        <f>VLOOKUP(B10581,[0]!all_data,23)</f>
        <v>0</v>
      </c>
    </row>
    <row r="10593" spans="1:3" x14ac:dyDescent="0.3">
      <c r="A10593" t="s">
        <v>25</v>
      </c>
      <c r="C10593">
        <f>VLOOKUP(B10581,[0]!all_data,24)</f>
        <v>0</v>
      </c>
    </row>
    <row r="10594" spans="1:3" x14ac:dyDescent="0.3">
      <c r="A10594" t="s">
        <v>23</v>
      </c>
      <c r="C10594">
        <f>VLOOKUP(B10581,[0]!all_data,25)</f>
        <v>0</v>
      </c>
    </row>
    <row r="10595" spans="1:3" x14ac:dyDescent="0.3">
      <c r="A10595" t="s">
        <v>125</v>
      </c>
      <c r="C10595">
        <f>VLOOKUP(B10581,[0]!all_data,19)</f>
        <v>0</v>
      </c>
    </row>
    <row r="10596" spans="1:3" x14ac:dyDescent="0.3">
      <c r="A10596" t="s">
        <v>108</v>
      </c>
      <c r="C10596">
        <f>VLOOKUP(B10581,[0]!all_data,26)</f>
        <v>0</v>
      </c>
    </row>
    <row r="10597" spans="1:3" x14ac:dyDescent="0.3">
      <c r="A10597" t="s">
        <v>109</v>
      </c>
      <c r="C10597">
        <f>VLOOKUP(B10581,[0]!all_data,27)</f>
        <v>0</v>
      </c>
    </row>
    <row r="10598" spans="1:3" x14ac:dyDescent="0.3">
      <c r="A10598" t="s">
        <v>11</v>
      </c>
      <c r="C10598">
        <f>VLOOKUP(B10581,[0]!all_data,28)</f>
        <v>0</v>
      </c>
    </row>
    <row r="10599" spans="1:3" x14ac:dyDescent="0.3">
      <c r="A10599" t="s">
        <v>54</v>
      </c>
      <c r="C10599">
        <f>VLOOKUP(B10581,[0]!all_data,29)</f>
        <v>0</v>
      </c>
    </row>
    <row r="10600" spans="1:3" x14ac:dyDescent="0.3">
      <c r="A10600" t="s">
        <v>55</v>
      </c>
      <c r="C10600">
        <f>VLOOKUP(B10581,[0]!all_data,30)</f>
        <v>0</v>
      </c>
    </row>
    <row r="10601" spans="1:3" x14ac:dyDescent="0.3">
      <c r="A10601" t="s">
        <v>67</v>
      </c>
      <c r="C10601">
        <f>VLOOKUP(B10581,[0]!all_data,33)</f>
        <v>0</v>
      </c>
    </row>
    <row r="10602" spans="1:3" x14ac:dyDescent="0.3">
      <c r="A10602" t="s">
        <v>16</v>
      </c>
      <c r="C10602">
        <f>VLOOKUP(B10581,[0]!all_data,37)</f>
        <v>0</v>
      </c>
    </row>
    <row r="10603" spans="1:3" x14ac:dyDescent="0.3">
      <c r="A10603" t="s">
        <v>17</v>
      </c>
      <c r="C10603">
        <f>VLOOKUP(B10581,[0]!all_data,38)</f>
        <v>0</v>
      </c>
    </row>
    <row r="10604" spans="1:3" x14ac:dyDescent="0.3">
      <c r="A10604" t="s">
        <v>18</v>
      </c>
      <c r="C10604">
        <f>VLOOKUP(B10581,[0]!all_data,39)</f>
        <v>0</v>
      </c>
    </row>
    <row r="10605" spans="1:3" x14ac:dyDescent="0.3">
      <c r="A10605" t="s">
        <v>21</v>
      </c>
      <c r="B10605">
        <f>B10581+1</f>
        <v>442</v>
      </c>
      <c r="C10605" t="str">
        <f>CONCATENATE(VLOOKUP(B10605,[0]!all_data,2),"_",VLOOKUP(B10605,[0]!all_data,3),"_",VLOOKUP(B10605,[0]!all_data,4))</f>
        <v>0_0_0</v>
      </c>
    </row>
    <row r="10606" spans="1:3" x14ac:dyDescent="0.3">
      <c r="A10606" t="s">
        <v>22</v>
      </c>
    </row>
    <row r="10607" spans="1:3" x14ac:dyDescent="0.3">
      <c r="A10607" t="s">
        <v>0</v>
      </c>
      <c r="C10607">
        <f>VLOOKUP(B10605,[0]!all_data,13)</f>
        <v>7</v>
      </c>
    </row>
    <row r="10608" spans="1:3" x14ac:dyDescent="0.3">
      <c r="A10608" t="s">
        <v>57</v>
      </c>
      <c r="C10608">
        <f>VLOOKUP(B10605,[0]!all_data,14)</f>
        <v>10</v>
      </c>
    </row>
    <row r="10609" spans="1:3" x14ac:dyDescent="0.3">
      <c r="A10609" t="s">
        <v>2</v>
      </c>
      <c r="C10609">
        <f>VLOOKUP(B10605,[0]!all_data,15)</f>
        <v>0</v>
      </c>
    </row>
    <row r="10610" spans="1:3" x14ac:dyDescent="0.3">
      <c r="A10610" t="s">
        <v>3</v>
      </c>
      <c r="C10610">
        <f>VLOOKUP(B10605,[0]!all_data,16)</f>
        <v>0</v>
      </c>
    </row>
    <row r="10611" spans="1:3" x14ac:dyDescent="0.3">
      <c r="A10611" t="s">
        <v>4</v>
      </c>
      <c r="C10611">
        <f>VLOOKUP(B10605,[0]!all_data,17)</f>
        <v>0</v>
      </c>
    </row>
    <row r="10612" spans="1:3" x14ac:dyDescent="0.3">
      <c r="A10612" t="s">
        <v>5</v>
      </c>
      <c r="C10612">
        <f>VLOOKUP(B10605,[0]!all_data,18)</f>
        <v>0</v>
      </c>
    </row>
    <row r="10613" spans="1:3" x14ac:dyDescent="0.3">
      <c r="A10613" t="s">
        <v>7</v>
      </c>
      <c r="C10613">
        <f>VLOOKUP(B10605,[0]!all_data,20)</f>
        <v>0</v>
      </c>
    </row>
    <row r="10614" spans="1:3" x14ac:dyDescent="0.3">
      <c r="A10614" t="s">
        <v>73</v>
      </c>
      <c r="C10614">
        <f>VLOOKUP(B10605,[0]!all_data,21)</f>
        <v>0</v>
      </c>
    </row>
    <row r="10615" spans="1:3" x14ac:dyDescent="0.3">
      <c r="A10615" t="s">
        <v>77</v>
      </c>
      <c r="C10615">
        <f>VLOOKUP(B10605,[0]!all_data,41)</f>
        <v>0</v>
      </c>
    </row>
    <row r="10616" spans="1:3" x14ac:dyDescent="0.3">
      <c r="A10616" t="s">
        <v>24</v>
      </c>
      <c r="C10616">
        <f>VLOOKUP(B10605,[0]!all_data,23)</f>
        <v>0</v>
      </c>
    </row>
    <row r="10617" spans="1:3" x14ac:dyDescent="0.3">
      <c r="A10617" t="s">
        <v>25</v>
      </c>
      <c r="C10617">
        <f>VLOOKUP(B10605,[0]!all_data,24)</f>
        <v>0</v>
      </c>
    </row>
    <row r="10618" spans="1:3" x14ac:dyDescent="0.3">
      <c r="A10618" t="s">
        <v>23</v>
      </c>
      <c r="C10618">
        <f>VLOOKUP(B10605,[0]!all_data,25)</f>
        <v>0</v>
      </c>
    </row>
    <row r="10619" spans="1:3" x14ac:dyDescent="0.3">
      <c r="A10619" t="s">
        <v>125</v>
      </c>
      <c r="C10619">
        <f>VLOOKUP(B10605,[0]!all_data,19)</f>
        <v>0</v>
      </c>
    </row>
    <row r="10620" spans="1:3" x14ac:dyDescent="0.3">
      <c r="A10620" t="s">
        <v>108</v>
      </c>
      <c r="C10620">
        <f>VLOOKUP(B10605,[0]!all_data,26)</f>
        <v>0</v>
      </c>
    </row>
    <row r="10621" spans="1:3" x14ac:dyDescent="0.3">
      <c r="A10621" t="s">
        <v>109</v>
      </c>
      <c r="C10621">
        <f>VLOOKUP(B10605,[0]!all_data,27)</f>
        <v>0</v>
      </c>
    </row>
    <row r="10622" spans="1:3" x14ac:dyDescent="0.3">
      <c r="A10622" t="s">
        <v>11</v>
      </c>
      <c r="C10622">
        <f>VLOOKUP(B10605,[0]!all_data,28)</f>
        <v>0</v>
      </c>
    </row>
    <row r="10623" spans="1:3" x14ac:dyDescent="0.3">
      <c r="A10623" t="s">
        <v>54</v>
      </c>
      <c r="C10623">
        <f>VLOOKUP(B10605,[0]!all_data,29)</f>
        <v>0</v>
      </c>
    </row>
    <row r="10624" spans="1:3" x14ac:dyDescent="0.3">
      <c r="A10624" t="s">
        <v>55</v>
      </c>
      <c r="C10624">
        <f>VLOOKUP(B10605,[0]!all_data,30)</f>
        <v>0</v>
      </c>
    </row>
    <row r="10625" spans="1:3" x14ac:dyDescent="0.3">
      <c r="A10625" t="s">
        <v>67</v>
      </c>
      <c r="C10625">
        <f>VLOOKUP(B10605,[0]!all_data,33)</f>
        <v>0</v>
      </c>
    </row>
    <row r="10626" spans="1:3" x14ac:dyDescent="0.3">
      <c r="A10626" t="s">
        <v>16</v>
      </c>
      <c r="C10626">
        <f>VLOOKUP(B10605,[0]!all_data,37)</f>
        <v>0</v>
      </c>
    </row>
    <row r="10627" spans="1:3" x14ac:dyDescent="0.3">
      <c r="A10627" t="s">
        <v>17</v>
      </c>
      <c r="C10627">
        <f>VLOOKUP(B10605,[0]!all_data,38)</f>
        <v>0</v>
      </c>
    </row>
    <row r="10628" spans="1:3" x14ac:dyDescent="0.3">
      <c r="A10628" t="s">
        <v>18</v>
      </c>
      <c r="C10628">
        <f>VLOOKUP(B10605,[0]!all_data,39)</f>
        <v>0</v>
      </c>
    </row>
    <row r="10629" spans="1:3" x14ac:dyDescent="0.3">
      <c r="A10629" t="s">
        <v>21</v>
      </c>
      <c r="B10629">
        <f>B10605+1</f>
        <v>443</v>
      </c>
      <c r="C10629" t="str">
        <f>CONCATENATE(VLOOKUP(B10629,[0]!all_data,2),"_",VLOOKUP(B10629,[0]!all_data,3),"_",VLOOKUP(B10629,[0]!all_data,4))</f>
        <v>0_0_0</v>
      </c>
    </row>
    <row r="10630" spans="1:3" x14ac:dyDescent="0.3">
      <c r="A10630" t="s">
        <v>22</v>
      </c>
    </row>
    <row r="10631" spans="1:3" x14ac:dyDescent="0.3">
      <c r="A10631" t="s">
        <v>0</v>
      </c>
      <c r="C10631">
        <f>VLOOKUP(B10629,[0]!all_data,13)</f>
        <v>7</v>
      </c>
    </row>
    <row r="10632" spans="1:3" x14ac:dyDescent="0.3">
      <c r="A10632" t="s">
        <v>57</v>
      </c>
      <c r="C10632">
        <f>VLOOKUP(B10629,[0]!all_data,14)</f>
        <v>10</v>
      </c>
    </row>
    <row r="10633" spans="1:3" x14ac:dyDescent="0.3">
      <c r="A10633" t="s">
        <v>2</v>
      </c>
      <c r="C10633">
        <f>VLOOKUP(B10629,[0]!all_data,15)</f>
        <v>0</v>
      </c>
    </row>
    <row r="10634" spans="1:3" x14ac:dyDescent="0.3">
      <c r="A10634" t="s">
        <v>3</v>
      </c>
      <c r="C10634">
        <f>VLOOKUP(B10629,[0]!all_data,16)</f>
        <v>0</v>
      </c>
    </row>
    <row r="10635" spans="1:3" x14ac:dyDescent="0.3">
      <c r="A10635" t="s">
        <v>4</v>
      </c>
      <c r="C10635">
        <f>VLOOKUP(B10629,[0]!all_data,17)</f>
        <v>0</v>
      </c>
    </row>
    <row r="10636" spans="1:3" x14ac:dyDescent="0.3">
      <c r="A10636" t="s">
        <v>5</v>
      </c>
      <c r="C10636">
        <f>VLOOKUP(B10629,[0]!all_data,18)</f>
        <v>0</v>
      </c>
    </row>
    <row r="10637" spans="1:3" x14ac:dyDescent="0.3">
      <c r="A10637" t="s">
        <v>7</v>
      </c>
      <c r="C10637">
        <f>VLOOKUP(B10629,[0]!all_data,20)</f>
        <v>0</v>
      </c>
    </row>
    <row r="10638" spans="1:3" x14ac:dyDescent="0.3">
      <c r="A10638" t="s">
        <v>73</v>
      </c>
      <c r="C10638">
        <f>VLOOKUP(B10629,[0]!all_data,21)</f>
        <v>0</v>
      </c>
    </row>
    <row r="10639" spans="1:3" x14ac:dyDescent="0.3">
      <c r="A10639" t="s">
        <v>77</v>
      </c>
      <c r="C10639">
        <f>VLOOKUP(B10629,[0]!all_data,41)</f>
        <v>0</v>
      </c>
    </row>
    <row r="10640" spans="1:3" x14ac:dyDescent="0.3">
      <c r="A10640" t="s">
        <v>24</v>
      </c>
      <c r="C10640">
        <f>VLOOKUP(B10629,[0]!all_data,23)</f>
        <v>0</v>
      </c>
    </row>
    <row r="10641" spans="1:3" x14ac:dyDescent="0.3">
      <c r="A10641" t="s">
        <v>25</v>
      </c>
      <c r="C10641">
        <f>VLOOKUP(B10629,[0]!all_data,24)</f>
        <v>0</v>
      </c>
    </row>
    <row r="10642" spans="1:3" x14ac:dyDescent="0.3">
      <c r="A10642" t="s">
        <v>23</v>
      </c>
      <c r="C10642">
        <f>VLOOKUP(B10629,[0]!all_data,25)</f>
        <v>0</v>
      </c>
    </row>
    <row r="10643" spans="1:3" x14ac:dyDescent="0.3">
      <c r="A10643" t="s">
        <v>125</v>
      </c>
      <c r="C10643">
        <f>VLOOKUP(B10629,[0]!all_data,19)</f>
        <v>0</v>
      </c>
    </row>
    <row r="10644" spans="1:3" x14ac:dyDescent="0.3">
      <c r="A10644" t="s">
        <v>108</v>
      </c>
      <c r="C10644">
        <f>VLOOKUP(B10629,[0]!all_data,26)</f>
        <v>0</v>
      </c>
    </row>
    <row r="10645" spans="1:3" x14ac:dyDescent="0.3">
      <c r="A10645" t="s">
        <v>109</v>
      </c>
      <c r="C10645">
        <f>VLOOKUP(B10629,[0]!all_data,27)</f>
        <v>0</v>
      </c>
    </row>
    <row r="10646" spans="1:3" x14ac:dyDescent="0.3">
      <c r="A10646" t="s">
        <v>11</v>
      </c>
      <c r="C10646">
        <f>VLOOKUP(B10629,[0]!all_data,28)</f>
        <v>0</v>
      </c>
    </row>
    <row r="10647" spans="1:3" x14ac:dyDescent="0.3">
      <c r="A10647" t="s">
        <v>54</v>
      </c>
      <c r="C10647">
        <f>VLOOKUP(B10629,[0]!all_data,29)</f>
        <v>0</v>
      </c>
    </row>
    <row r="10648" spans="1:3" x14ac:dyDescent="0.3">
      <c r="A10648" t="s">
        <v>55</v>
      </c>
      <c r="C10648">
        <f>VLOOKUP(B10629,[0]!all_data,30)</f>
        <v>0</v>
      </c>
    </row>
    <row r="10649" spans="1:3" x14ac:dyDescent="0.3">
      <c r="A10649" t="s">
        <v>67</v>
      </c>
      <c r="C10649">
        <f>VLOOKUP(B10629,[0]!all_data,33)</f>
        <v>0</v>
      </c>
    </row>
    <row r="10650" spans="1:3" x14ac:dyDescent="0.3">
      <c r="A10650" t="s">
        <v>16</v>
      </c>
      <c r="C10650">
        <f>VLOOKUP(B10629,[0]!all_data,37)</f>
        <v>0</v>
      </c>
    </row>
    <row r="10651" spans="1:3" x14ac:dyDescent="0.3">
      <c r="A10651" t="s">
        <v>17</v>
      </c>
      <c r="C10651">
        <f>VLOOKUP(B10629,[0]!all_data,38)</f>
        <v>0</v>
      </c>
    </row>
    <row r="10652" spans="1:3" x14ac:dyDescent="0.3">
      <c r="A10652" t="s">
        <v>18</v>
      </c>
      <c r="C10652">
        <f>VLOOKUP(B10629,[0]!all_data,39)</f>
        <v>0</v>
      </c>
    </row>
    <row r="10653" spans="1:3" x14ac:dyDescent="0.3">
      <c r="A10653" t="s">
        <v>21</v>
      </c>
      <c r="B10653">
        <f>B10629+1</f>
        <v>444</v>
      </c>
      <c r="C10653" t="str">
        <f>CONCATENATE(VLOOKUP(B10653,[0]!all_data,2),"_",VLOOKUP(B10653,[0]!all_data,3),"_",VLOOKUP(B10653,[0]!all_data,4))</f>
        <v>0_0_0</v>
      </c>
    </row>
    <row r="10654" spans="1:3" x14ac:dyDescent="0.3">
      <c r="A10654" t="s">
        <v>22</v>
      </c>
    </row>
    <row r="10655" spans="1:3" x14ac:dyDescent="0.3">
      <c r="A10655" t="s">
        <v>0</v>
      </c>
      <c r="C10655">
        <f>VLOOKUP(B10653,[0]!all_data,13)</f>
        <v>7</v>
      </c>
    </row>
    <row r="10656" spans="1:3" x14ac:dyDescent="0.3">
      <c r="A10656" t="s">
        <v>57</v>
      </c>
      <c r="C10656">
        <f>VLOOKUP(B10653,[0]!all_data,14)</f>
        <v>10</v>
      </c>
    </row>
    <row r="10657" spans="1:3" x14ac:dyDescent="0.3">
      <c r="A10657" t="s">
        <v>2</v>
      </c>
      <c r="C10657">
        <f>VLOOKUP(B10653,[0]!all_data,15)</f>
        <v>0</v>
      </c>
    </row>
    <row r="10658" spans="1:3" x14ac:dyDescent="0.3">
      <c r="A10658" t="s">
        <v>3</v>
      </c>
      <c r="C10658">
        <f>VLOOKUP(B10653,[0]!all_data,16)</f>
        <v>0</v>
      </c>
    </row>
    <row r="10659" spans="1:3" x14ac:dyDescent="0.3">
      <c r="A10659" t="s">
        <v>4</v>
      </c>
      <c r="C10659">
        <f>VLOOKUP(B10653,[0]!all_data,17)</f>
        <v>0</v>
      </c>
    </row>
    <row r="10660" spans="1:3" x14ac:dyDescent="0.3">
      <c r="A10660" t="s">
        <v>5</v>
      </c>
      <c r="C10660">
        <f>VLOOKUP(B10653,[0]!all_data,18)</f>
        <v>0</v>
      </c>
    </row>
    <row r="10661" spans="1:3" x14ac:dyDescent="0.3">
      <c r="A10661" t="s">
        <v>7</v>
      </c>
      <c r="C10661">
        <f>VLOOKUP(B10653,[0]!all_data,20)</f>
        <v>0</v>
      </c>
    </row>
    <row r="10662" spans="1:3" x14ac:dyDescent="0.3">
      <c r="A10662" t="s">
        <v>73</v>
      </c>
      <c r="C10662">
        <f>VLOOKUP(B10653,[0]!all_data,21)</f>
        <v>0</v>
      </c>
    </row>
    <row r="10663" spans="1:3" x14ac:dyDescent="0.3">
      <c r="A10663" t="s">
        <v>77</v>
      </c>
      <c r="C10663">
        <f>VLOOKUP(B10653,[0]!all_data,41)</f>
        <v>0</v>
      </c>
    </row>
    <row r="10664" spans="1:3" x14ac:dyDescent="0.3">
      <c r="A10664" t="s">
        <v>24</v>
      </c>
      <c r="C10664">
        <f>VLOOKUP(B10653,[0]!all_data,23)</f>
        <v>0</v>
      </c>
    </row>
    <row r="10665" spans="1:3" x14ac:dyDescent="0.3">
      <c r="A10665" t="s">
        <v>25</v>
      </c>
      <c r="C10665">
        <f>VLOOKUP(B10653,[0]!all_data,24)</f>
        <v>0</v>
      </c>
    </row>
    <row r="10666" spans="1:3" x14ac:dyDescent="0.3">
      <c r="A10666" t="s">
        <v>23</v>
      </c>
      <c r="C10666">
        <f>VLOOKUP(B10653,[0]!all_data,25)</f>
        <v>0</v>
      </c>
    </row>
    <row r="10667" spans="1:3" x14ac:dyDescent="0.3">
      <c r="A10667" t="s">
        <v>125</v>
      </c>
      <c r="C10667">
        <f>VLOOKUP(B10653,[0]!all_data,19)</f>
        <v>0</v>
      </c>
    </row>
    <row r="10668" spans="1:3" x14ac:dyDescent="0.3">
      <c r="A10668" t="s">
        <v>108</v>
      </c>
      <c r="C10668">
        <f>VLOOKUP(B10653,[0]!all_data,26)</f>
        <v>0</v>
      </c>
    </row>
    <row r="10669" spans="1:3" x14ac:dyDescent="0.3">
      <c r="A10669" t="s">
        <v>109</v>
      </c>
      <c r="C10669">
        <f>VLOOKUP(B10653,[0]!all_data,27)</f>
        <v>0</v>
      </c>
    </row>
    <row r="10670" spans="1:3" x14ac:dyDescent="0.3">
      <c r="A10670" t="s">
        <v>11</v>
      </c>
      <c r="C10670">
        <f>VLOOKUP(B10653,[0]!all_data,28)</f>
        <v>0</v>
      </c>
    </row>
    <row r="10671" spans="1:3" x14ac:dyDescent="0.3">
      <c r="A10671" t="s">
        <v>54</v>
      </c>
      <c r="C10671">
        <f>VLOOKUP(B10653,[0]!all_data,29)</f>
        <v>0</v>
      </c>
    </row>
    <row r="10672" spans="1:3" x14ac:dyDescent="0.3">
      <c r="A10672" t="s">
        <v>55</v>
      </c>
      <c r="C10672">
        <f>VLOOKUP(B10653,[0]!all_data,30)</f>
        <v>0</v>
      </c>
    </row>
    <row r="10673" spans="1:3" x14ac:dyDescent="0.3">
      <c r="A10673" t="s">
        <v>67</v>
      </c>
      <c r="C10673">
        <f>VLOOKUP(B10653,[0]!all_data,33)</f>
        <v>0</v>
      </c>
    </row>
    <row r="10674" spans="1:3" x14ac:dyDescent="0.3">
      <c r="A10674" t="s">
        <v>16</v>
      </c>
      <c r="C10674">
        <f>VLOOKUP(B10653,[0]!all_data,37)</f>
        <v>0</v>
      </c>
    </row>
    <row r="10675" spans="1:3" x14ac:dyDescent="0.3">
      <c r="A10675" t="s">
        <v>17</v>
      </c>
      <c r="C10675">
        <f>VLOOKUP(B10653,[0]!all_data,38)</f>
        <v>0</v>
      </c>
    </row>
    <row r="10676" spans="1:3" x14ac:dyDescent="0.3">
      <c r="A10676" t="s">
        <v>18</v>
      </c>
      <c r="C10676">
        <f>VLOOKUP(B10653,[0]!all_data,39)</f>
        <v>0</v>
      </c>
    </row>
    <row r="10677" spans="1:3" x14ac:dyDescent="0.3">
      <c r="A10677" t="s">
        <v>21</v>
      </c>
      <c r="B10677">
        <f>B10653+1</f>
        <v>445</v>
      </c>
      <c r="C10677" t="str">
        <f>CONCATENATE(VLOOKUP(B10677,[0]!all_data,2),"_",VLOOKUP(B10677,[0]!all_data,3),"_",VLOOKUP(B10677,[0]!all_data,4))</f>
        <v>0_0_0</v>
      </c>
    </row>
    <row r="10678" spans="1:3" x14ac:dyDescent="0.3">
      <c r="A10678" t="s">
        <v>22</v>
      </c>
    </row>
    <row r="10679" spans="1:3" x14ac:dyDescent="0.3">
      <c r="A10679" t="s">
        <v>0</v>
      </c>
      <c r="C10679">
        <f>VLOOKUP(B10677,[0]!all_data,13)</f>
        <v>7</v>
      </c>
    </row>
    <row r="10680" spans="1:3" x14ac:dyDescent="0.3">
      <c r="A10680" t="s">
        <v>57</v>
      </c>
      <c r="C10680">
        <f>VLOOKUP(B10677,[0]!all_data,14)</f>
        <v>10</v>
      </c>
    </row>
    <row r="10681" spans="1:3" x14ac:dyDescent="0.3">
      <c r="A10681" t="s">
        <v>2</v>
      </c>
      <c r="C10681">
        <f>VLOOKUP(B10677,[0]!all_data,15)</f>
        <v>0</v>
      </c>
    </row>
    <row r="10682" spans="1:3" x14ac:dyDescent="0.3">
      <c r="A10682" t="s">
        <v>3</v>
      </c>
      <c r="C10682">
        <f>VLOOKUP(B10677,[0]!all_data,16)</f>
        <v>0</v>
      </c>
    </row>
    <row r="10683" spans="1:3" x14ac:dyDescent="0.3">
      <c r="A10683" t="s">
        <v>4</v>
      </c>
      <c r="C10683">
        <f>VLOOKUP(B10677,[0]!all_data,17)</f>
        <v>0</v>
      </c>
    </row>
    <row r="10684" spans="1:3" x14ac:dyDescent="0.3">
      <c r="A10684" t="s">
        <v>5</v>
      </c>
      <c r="C10684">
        <f>VLOOKUP(B10677,[0]!all_data,18)</f>
        <v>0</v>
      </c>
    </row>
    <row r="10685" spans="1:3" x14ac:dyDescent="0.3">
      <c r="A10685" t="s">
        <v>7</v>
      </c>
      <c r="C10685">
        <f>VLOOKUP(B10677,[0]!all_data,20)</f>
        <v>0</v>
      </c>
    </row>
    <row r="10686" spans="1:3" x14ac:dyDescent="0.3">
      <c r="A10686" t="s">
        <v>73</v>
      </c>
      <c r="C10686">
        <f>VLOOKUP(B10677,[0]!all_data,21)</f>
        <v>0</v>
      </c>
    </row>
    <row r="10687" spans="1:3" x14ac:dyDescent="0.3">
      <c r="A10687" t="s">
        <v>77</v>
      </c>
      <c r="C10687">
        <f>VLOOKUP(B10677,[0]!all_data,41)</f>
        <v>0</v>
      </c>
    </row>
    <row r="10688" spans="1:3" x14ac:dyDescent="0.3">
      <c r="A10688" t="s">
        <v>24</v>
      </c>
      <c r="C10688">
        <f>VLOOKUP(B10677,[0]!all_data,23)</f>
        <v>0</v>
      </c>
    </row>
    <row r="10689" spans="1:3" x14ac:dyDescent="0.3">
      <c r="A10689" t="s">
        <v>25</v>
      </c>
      <c r="C10689">
        <f>VLOOKUP(B10677,[0]!all_data,24)</f>
        <v>0</v>
      </c>
    </row>
    <row r="10690" spans="1:3" x14ac:dyDescent="0.3">
      <c r="A10690" t="s">
        <v>23</v>
      </c>
      <c r="C10690">
        <f>VLOOKUP(B10677,[0]!all_data,25)</f>
        <v>0</v>
      </c>
    </row>
    <row r="10691" spans="1:3" x14ac:dyDescent="0.3">
      <c r="A10691" t="s">
        <v>125</v>
      </c>
      <c r="C10691">
        <f>VLOOKUP(B10677,[0]!all_data,19)</f>
        <v>0</v>
      </c>
    </row>
    <row r="10692" spans="1:3" x14ac:dyDescent="0.3">
      <c r="A10692" t="s">
        <v>108</v>
      </c>
      <c r="C10692">
        <f>VLOOKUP(B10677,[0]!all_data,26)</f>
        <v>0</v>
      </c>
    </row>
    <row r="10693" spans="1:3" x14ac:dyDescent="0.3">
      <c r="A10693" t="s">
        <v>109</v>
      </c>
      <c r="C10693">
        <f>VLOOKUP(B10677,[0]!all_data,27)</f>
        <v>0</v>
      </c>
    </row>
    <row r="10694" spans="1:3" x14ac:dyDescent="0.3">
      <c r="A10694" t="s">
        <v>11</v>
      </c>
      <c r="C10694">
        <f>VLOOKUP(B10677,[0]!all_data,28)</f>
        <v>0</v>
      </c>
    </row>
    <row r="10695" spans="1:3" x14ac:dyDescent="0.3">
      <c r="A10695" t="s">
        <v>54</v>
      </c>
      <c r="C10695">
        <f>VLOOKUP(B10677,[0]!all_data,29)</f>
        <v>0</v>
      </c>
    </row>
    <row r="10696" spans="1:3" x14ac:dyDescent="0.3">
      <c r="A10696" t="s">
        <v>55</v>
      </c>
      <c r="C10696">
        <f>VLOOKUP(B10677,[0]!all_data,30)</f>
        <v>0</v>
      </c>
    </row>
    <row r="10697" spans="1:3" x14ac:dyDescent="0.3">
      <c r="A10697" t="s">
        <v>67</v>
      </c>
      <c r="C10697">
        <f>VLOOKUP(B10677,[0]!all_data,33)</f>
        <v>0</v>
      </c>
    </row>
    <row r="10698" spans="1:3" x14ac:dyDescent="0.3">
      <c r="A10698" t="s">
        <v>16</v>
      </c>
      <c r="C10698">
        <f>VLOOKUP(B10677,[0]!all_data,37)</f>
        <v>0</v>
      </c>
    </row>
    <row r="10699" spans="1:3" x14ac:dyDescent="0.3">
      <c r="A10699" t="s">
        <v>17</v>
      </c>
      <c r="C10699">
        <f>VLOOKUP(B10677,[0]!all_data,38)</f>
        <v>0</v>
      </c>
    </row>
    <row r="10700" spans="1:3" x14ac:dyDescent="0.3">
      <c r="A10700" t="s">
        <v>18</v>
      </c>
      <c r="C10700">
        <f>VLOOKUP(B10677,[0]!all_data,39)</f>
        <v>0</v>
      </c>
    </row>
    <row r="10701" spans="1:3" x14ac:dyDescent="0.3">
      <c r="A10701" t="s">
        <v>21</v>
      </c>
      <c r="B10701">
        <f>B10677+1</f>
        <v>446</v>
      </c>
      <c r="C10701" t="str">
        <f>CONCATENATE(VLOOKUP(B10701,[0]!all_data,2),"_",VLOOKUP(B10701,[0]!all_data,3),"_",VLOOKUP(B10701,[0]!all_data,4))</f>
        <v>0_0_0</v>
      </c>
    </row>
    <row r="10702" spans="1:3" x14ac:dyDescent="0.3">
      <c r="A10702" t="s">
        <v>22</v>
      </c>
    </row>
    <row r="10703" spans="1:3" x14ac:dyDescent="0.3">
      <c r="A10703" t="s">
        <v>0</v>
      </c>
      <c r="C10703">
        <f>VLOOKUP(B10701,[0]!all_data,13)</f>
        <v>7</v>
      </c>
    </row>
    <row r="10704" spans="1:3" x14ac:dyDescent="0.3">
      <c r="A10704" t="s">
        <v>57</v>
      </c>
      <c r="C10704">
        <f>VLOOKUP(B10701,[0]!all_data,14)</f>
        <v>10</v>
      </c>
    </row>
    <row r="10705" spans="1:3" x14ac:dyDescent="0.3">
      <c r="A10705" t="s">
        <v>2</v>
      </c>
      <c r="C10705">
        <f>VLOOKUP(B10701,[0]!all_data,15)</f>
        <v>0</v>
      </c>
    </row>
    <row r="10706" spans="1:3" x14ac:dyDescent="0.3">
      <c r="A10706" t="s">
        <v>3</v>
      </c>
      <c r="C10706">
        <f>VLOOKUP(B10701,[0]!all_data,16)</f>
        <v>0</v>
      </c>
    </row>
    <row r="10707" spans="1:3" x14ac:dyDescent="0.3">
      <c r="A10707" t="s">
        <v>4</v>
      </c>
      <c r="C10707">
        <f>VLOOKUP(B10701,[0]!all_data,17)</f>
        <v>0</v>
      </c>
    </row>
    <row r="10708" spans="1:3" x14ac:dyDescent="0.3">
      <c r="A10708" t="s">
        <v>5</v>
      </c>
      <c r="C10708">
        <f>VLOOKUP(B10701,[0]!all_data,18)</f>
        <v>0</v>
      </c>
    </row>
    <row r="10709" spans="1:3" x14ac:dyDescent="0.3">
      <c r="A10709" t="s">
        <v>7</v>
      </c>
      <c r="C10709">
        <f>VLOOKUP(B10701,[0]!all_data,20)</f>
        <v>0</v>
      </c>
    </row>
    <row r="10710" spans="1:3" x14ac:dyDescent="0.3">
      <c r="A10710" t="s">
        <v>73</v>
      </c>
      <c r="C10710">
        <f>VLOOKUP(B10701,[0]!all_data,21)</f>
        <v>0</v>
      </c>
    </row>
    <row r="10711" spans="1:3" x14ac:dyDescent="0.3">
      <c r="A10711" t="s">
        <v>77</v>
      </c>
      <c r="C10711">
        <f>VLOOKUP(B10701,[0]!all_data,41)</f>
        <v>0</v>
      </c>
    </row>
    <row r="10712" spans="1:3" x14ac:dyDescent="0.3">
      <c r="A10712" t="s">
        <v>24</v>
      </c>
      <c r="C10712">
        <f>VLOOKUP(B10701,[0]!all_data,23)</f>
        <v>0</v>
      </c>
    </row>
    <row r="10713" spans="1:3" x14ac:dyDescent="0.3">
      <c r="A10713" t="s">
        <v>25</v>
      </c>
      <c r="C10713">
        <f>VLOOKUP(B10701,[0]!all_data,24)</f>
        <v>0</v>
      </c>
    </row>
    <row r="10714" spans="1:3" x14ac:dyDescent="0.3">
      <c r="A10714" t="s">
        <v>23</v>
      </c>
      <c r="C10714">
        <f>VLOOKUP(B10701,[0]!all_data,25)</f>
        <v>0</v>
      </c>
    </row>
    <row r="10715" spans="1:3" x14ac:dyDescent="0.3">
      <c r="A10715" t="s">
        <v>125</v>
      </c>
      <c r="C10715">
        <f>VLOOKUP(B10701,[0]!all_data,19)</f>
        <v>0</v>
      </c>
    </row>
    <row r="10716" spans="1:3" x14ac:dyDescent="0.3">
      <c r="A10716" t="s">
        <v>108</v>
      </c>
      <c r="C10716">
        <f>VLOOKUP(B10701,[0]!all_data,26)</f>
        <v>0</v>
      </c>
    </row>
    <row r="10717" spans="1:3" x14ac:dyDescent="0.3">
      <c r="A10717" t="s">
        <v>109</v>
      </c>
      <c r="C10717">
        <f>VLOOKUP(B10701,[0]!all_data,27)</f>
        <v>0</v>
      </c>
    </row>
    <row r="10718" spans="1:3" x14ac:dyDescent="0.3">
      <c r="A10718" t="s">
        <v>11</v>
      </c>
      <c r="C10718">
        <f>VLOOKUP(B10701,[0]!all_data,28)</f>
        <v>0</v>
      </c>
    </row>
    <row r="10719" spans="1:3" x14ac:dyDescent="0.3">
      <c r="A10719" t="s">
        <v>54</v>
      </c>
      <c r="C10719">
        <f>VLOOKUP(B10701,[0]!all_data,29)</f>
        <v>0</v>
      </c>
    </row>
    <row r="10720" spans="1:3" x14ac:dyDescent="0.3">
      <c r="A10720" t="s">
        <v>55</v>
      </c>
      <c r="C10720">
        <f>VLOOKUP(B10701,[0]!all_data,30)</f>
        <v>0</v>
      </c>
    </row>
    <row r="10721" spans="1:3" x14ac:dyDescent="0.3">
      <c r="A10721" t="s">
        <v>67</v>
      </c>
      <c r="C10721">
        <f>VLOOKUP(B10701,[0]!all_data,33)</f>
        <v>0</v>
      </c>
    </row>
    <row r="10722" spans="1:3" x14ac:dyDescent="0.3">
      <c r="A10722" t="s">
        <v>16</v>
      </c>
      <c r="C10722">
        <f>VLOOKUP(B10701,[0]!all_data,37)</f>
        <v>0</v>
      </c>
    </row>
    <row r="10723" spans="1:3" x14ac:dyDescent="0.3">
      <c r="A10723" t="s">
        <v>17</v>
      </c>
      <c r="C10723">
        <f>VLOOKUP(B10701,[0]!all_data,38)</f>
        <v>0</v>
      </c>
    </row>
    <row r="10724" spans="1:3" x14ac:dyDescent="0.3">
      <c r="A10724" t="s">
        <v>18</v>
      </c>
      <c r="C10724">
        <f>VLOOKUP(B10701,[0]!all_data,39)</f>
        <v>0</v>
      </c>
    </row>
    <row r="10725" spans="1:3" x14ac:dyDescent="0.3">
      <c r="A10725" t="s">
        <v>21</v>
      </c>
      <c r="B10725">
        <f>B10701+1</f>
        <v>447</v>
      </c>
      <c r="C10725" t="str">
        <f>CONCATENATE(VLOOKUP(B10725,[0]!all_data,2),"_",VLOOKUP(B10725,[0]!all_data,3),"_",VLOOKUP(B10725,[0]!all_data,4))</f>
        <v>0_0_0</v>
      </c>
    </row>
    <row r="10726" spans="1:3" x14ac:dyDescent="0.3">
      <c r="A10726" t="s">
        <v>22</v>
      </c>
    </row>
    <row r="10727" spans="1:3" x14ac:dyDescent="0.3">
      <c r="A10727" t="s">
        <v>0</v>
      </c>
      <c r="C10727">
        <f>VLOOKUP(B10725,[0]!all_data,13)</f>
        <v>7</v>
      </c>
    </row>
    <row r="10728" spans="1:3" x14ac:dyDescent="0.3">
      <c r="A10728" t="s">
        <v>57</v>
      </c>
      <c r="C10728">
        <f>VLOOKUP(B10725,[0]!all_data,14)</f>
        <v>10</v>
      </c>
    </row>
    <row r="10729" spans="1:3" x14ac:dyDescent="0.3">
      <c r="A10729" t="s">
        <v>2</v>
      </c>
      <c r="C10729">
        <f>VLOOKUP(B10725,[0]!all_data,15)</f>
        <v>0</v>
      </c>
    </row>
    <row r="10730" spans="1:3" x14ac:dyDescent="0.3">
      <c r="A10730" t="s">
        <v>3</v>
      </c>
      <c r="C10730">
        <f>VLOOKUP(B10725,[0]!all_data,16)</f>
        <v>0</v>
      </c>
    </row>
    <row r="10731" spans="1:3" x14ac:dyDescent="0.3">
      <c r="A10731" t="s">
        <v>4</v>
      </c>
      <c r="C10731">
        <f>VLOOKUP(B10725,[0]!all_data,17)</f>
        <v>0</v>
      </c>
    </row>
    <row r="10732" spans="1:3" x14ac:dyDescent="0.3">
      <c r="A10732" t="s">
        <v>5</v>
      </c>
      <c r="C10732">
        <f>VLOOKUP(B10725,[0]!all_data,18)</f>
        <v>0</v>
      </c>
    </row>
    <row r="10733" spans="1:3" x14ac:dyDescent="0.3">
      <c r="A10733" t="s">
        <v>7</v>
      </c>
      <c r="C10733">
        <f>VLOOKUP(B10725,[0]!all_data,20)</f>
        <v>0</v>
      </c>
    </row>
    <row r="10734" spans="1:3" x14ac:dyDescent="0.3">
      <c r="A10734" t="s">
        <v>73</v>
      </c>
      <c r="C10734">
        <f>VLOOKUP(B10725,[0]!all_data,21)</f>
        <v>0</v>
      </c>
    </row>
    <row r="10735" spans="1:3" x14ac:dyDescent="0.3">
      <c r="A10735" t="s">
        <v>77</v>
      </c>
      <c r="C10735">
        <f>VLOOKUP(B10725,[0]!all_data,41)</f>
        <v>0</v>
      </c>
    </row>
    <row r="10736" spans="1:3" x14ac:dyDescent="0.3">
      <c r="A10736" t="s">
        <v>24</v>
      </c>
      <c r="C10736">
        <f>VLOOKUP(B10725,[0]!all_data,23)</f>
        <v>0</v>
      </c>
    </row>
    <row r="10737" spans="1:3" x14ac:dyDescent="0.3">
      <c r="A10737" t="s">
        <v>25</v>
      </c>
      <c r="C10737">
        <f>VLOOKUP(B10725,[0]!all_data,24)</f>
        <v>0</v>
      </c>
    </row>
    <row r="10738" spans="1:3" x14ac:dyDescent="0.3">
      <c r="A10738" t="s">
        <v>23</v>
      </c>
      <c r="C10738">
        <f>VLOOKUP(B10725,[0]!all_data,25)</f>
        <v>0</v>
      </c>
    </row>
    <row r="10739" spans="1:3" x14ac:dyDescent="0.3">
      <c r="A10739" t="s">
        <v>125</v>
      </c>
      <c r="C10739">
        <f>VLOOKUP(B10725,[0]!all_data,19)</f>
        <v>0</v>
      </c>
    </row>
    <row r="10740" spans="1:3" x14ac:dyDescent="0.3">
      <c r="A10740" t="s">
        <v>108</v>
      </c>
      <c r="C10740">
        <f>VLOOKUP(B10725,[0]!all_data,26)</f>
        <v>0</v>
      </c>
    </row>
    <row r="10741" spans="1:3" x14ac:dyDescent="0.3">
      <c r="A10741" t="s">
        <v>109</v>
      </c>
      <c r="C10741">
        <f>VLOOKUP(B10725,[0]!all_data,27)</f>
        <v>0</v>
      </c>
    </row>
    <row r="10742" spans="1:3" x14ac:dyDescent="0.3">
      <c r="A10742" t="s">
        <v>11</v>
      </c>
      <c r="C10742">
        <f>VLOOKUP(B10725,[0]!all_data,28)</f>
        <v>0</v>
      </c>
    </row>
    <row r="10743" spans="1:3" x14ac:dyDescent="0.3">
      <c r="A10743" t="s">
        <v>54</v>
      </c>
      <c r="C10743">
        <f>VLOOKUP(B10725,[0]!all_data,29)</f>
        <v>0</v>
      </c>
    </row>
    <row r="10744" spans="1:3" x14ac:dyDescent="0.3">
      <c r="A10744" t="s">
        <v>55</v>
      </c>
      <c r="C10744">
        <f>VLOOKUP(B10725,[0]!all_data,30)</f>
        <v>0</v>
      </c>
    </row>
    <row r="10745" spans="1:3" x14ac:dyDescent="0.3">
      <c r="A10745" t="s">
        <v>67</v>
      </c>
      <c r="C10745">
        <f>VLOOKUP(B10725,[0]!all_data,33)</f>
        <v>0</v>
      </c>
    </row>
    <row r="10746" spans="1:3" x14ac:dyDescent="0.3">
      <c r="A10746" t="s">
        <v>16</v>
      </c>
      <c r="C10746">
        <f>VLOOKUP(B10725,[0]!all_data,37)</f>
        <v>0</v>
      </c>
    </row>
    <row r="10747" spans="1:3" x14ac:dyDescent="0.3">
      <c r="A10747" t="s">
        <v>17</v>
      </c>
      <c r="C10747">
        <f>VLOOKUP(B10725,[0]!all_data,38)</f>
        <v>0</v>
      </c>
    </row>
    <row r="10748" spans="1:3" x14ac:dyDescent="0.3">
      <c r="A10748" t="s">
        <v>18</v>
      </c>
      <c r="C10748">
        <f>VLOOKUP(B10725,[0]!all_data,39)</f>
        <v>0</v>
      </c>
    </row>
    <row r="10749" spans="1:3" x14ac:dyDescent="0.3">
      <c r="A10749" t="s">
        <v>21</v>
      </c>
      <c r="B10749">
        <f>B10725+1</f>
        <v>448</v>
      </c>
      <c r="C10749" t="str">
        <f>CONCATENATE(VLOOKUP(B10749,[0]!all_data,2),"_",VLOOKUP(B10749,[0]!all_data,3),"_",VLOOKUP(B10749,[0]!all_data,4))</f>
        <v>0_0_0</v>
      </c>
    </row>
    <row r="10750" spans="1:3" x14ac:dyDescent="0.3">
      <c r="A10750" t="s">
        <v>22</v>
      </c>
    </row>
    <row r="10751" spans="1:3" x14ac:dyDescent="0.3">
      <c r="A10751" t="s">
        <v>0</v>
      </c>
      <c r="C10751">
        <f>VLOOKUP(B10749,[0]!all_data,13)</f>
        <v>7</v>
      </c>
    </row>
    <row r="10752" spans="1:3" x14ac:dyDescent="0.3">
      <c r="A10752" t="s">
        <v>57</v>
      </c>
      <c r="C10752">
        <f>VLOOKUP(B10749,[0]!all_data,14)</f>
        <v>10</v>
      </c>
    </row>
    <row r="10753" spans="1:3" x14ac:dyDescent="0.3">
      <c r="A10753" t="s">
        <v>2</v>
      </c>
      <c r="C10753">
        <f>VLOOKUP(B10749,[0]!all_data,15)</f>
        <v>0</v>
      </c>
    </row>
    <row r="10754" spans="1:3" x14ac:dyDescent="0.3">
      <c r="A10754" t="s">
        <v>3</v>
      </c>
      <c r="C10754">
        <f>VLOOKUP(B10749,[0]!all_data,16)</f>
        <v>0</v>
      </c>
    </row>
    <row r="10755" spans="1:3" x14ac:dyDescent="0.3">
      <c r="A10755" t="s">
        <v>4</v>
      </c>
      <c r="C10755">
        <f>VLOOKUP(B10749,[0]!all_data,17)</f>
        <v>0</v>
      </c>
    </row>
    <row r="10756" spans="1:3" x14ac:dyDescent="0.3">
      <c r="A10756" t="s">
        <v>5</v>
      </c>
      <c r="C10756">
        <f>VLOOKUP(B10749,[0]!all_data,18)</f>
        <v>0</v>
      </c>
    </row>
    <row r="10757" spans="1:3" x14ac:dyDescent="0.3">
      <c r="A10757" t="s">
        <v>7</v>
      </c>
      <c r="C10757">
        <f>VLOOKUP(B10749,[0]!all_data,20)</f>
        <v>0</v>
      </c>
    </row>
    <row r="10758" spans="1:3" x14ac:dyDescent="0.3">
      <c r="A10758" t="s">
        <v>73</v>
      </c>
      <c r="C10758">
        <f>VLOOKUP(B10749,[0]!all_data,21)</f>
        <v>0</v>
      </c>
    </row>
    <row r="10759" spans="1:3" x14ac:dyDescent="0.3">
      <c r="A10759" t="s">
        <v>77</v>
      </c>
      <c r="C10759">
        <f>VLOOKUP(B10749,[0]!all_data,41)</f>
        <v>0</v>
      </c>
    </row>
    <row r="10760" spans="1:3" x14ac:dyDescent="0.3">
      <c r="A10760" t="s">
        <v>24</v>
      </c>
      <c r="C10760">
        <f>VLOOKUP(B10749,[0]!all_data,23)</f>
        <v>0</v>
      </c>
    </row>
    <row r="10761" spans="1:3" x14ac:dyDescent="0.3">
      <c r="A10761" t="s">
        <v>25</v>
      </c>
      <c r="C10761">
        <f>VLOOKUP(B10749,[0]!all_data,24)</f>
        <v>0</v>
      </c>
    </row>
    <row r="10762" spans="1:3" x14ac:dyDescent="0.3">
      <c r="A10762" t="s">
        <v>23</v>
      </c>
      <c r="C10762">
        <f>VLOOKUP(B10749,[0]!all_data,25)</f>
        <v>0</v>
      </c>
    </row>
    <row r="10763" spans="1:3" x14ac:dyDescent="0.3">
      <c r="A10763" t="s">
        <v>125</v>
      </c>
      <c r="C10763">
        <f>VLOOKUP(B10749,[0]!all_data,19)</f>
        <v>0</v>
      </c>
    </row>
    <row r="10764" spans="1:3" x14ac:dyDescent="0.3">
      <c r="A10764" t="s">
        <v>108</v>
      </c>
      <c r="C10764">
        <f>VLOOKUP(B10749,[0]!all_data,26)</f>
        <v>0</v>
      </c>
    </row>
    <row r="10765" spans="1:3" x14ac:dyDescent="0.3">
      <c r="A10765" t="s">
        <v>109</v>
      </c>
      <c r="C10765">
        <f>VLOOKUP(B10749,[0]!all_data,27)</f>
        <v>0</v>
      </c>
    </row>
    <row r="10766" spans="1:3" x14ac:dyDescent="0.3">
      <c r="A10766" t="s">
        <v>11</v>
      </c>
      <c r="C10766">
        <f>VLOOKUP(B10749,[0]!all_data,28)</f>
        <v>0</v>
      </c>
    </row>
    <row r="10767" spans="1:3" x14ac:dyDescent="0.3">
      <c r="A10767" t="s">
        <v>54</v>
      </c>
      <c r="C10767">
        <f>VLOOKUP(B10749,[0]!all_data,29)</f>
        <v>0</v>
      </c>
    </row>
    <row r="10768" spans="1:3" x14ac:dyDescent="0.3">
      <c r="A10768" t="s">
        <v>55</v>
      </c>
      <c r="C10768">
        <f>VLOOKUP(B10749,[0]!all_data,30)</f>
        <v>0</v>
      </c>
    </row>
    <row r="10769" spans="1:3" x14ac:dyDescent="0.3">
      <c r="A10769" t="s">
        <v>67</v>
      </c>
      <c r="C10769">
        <f>VLOOKUP(B10749,[0]!all_data,33)</f>
        <v>0</v>
      </c>
    </row>
    <row r="10770" spans="1:3" x14ac:dyDescent="0.3">
      <c r="A10770" t="s">
        <v>16</v>
      </c>
      <c r="C10770">
        <f>VLOOKUP(B10749,[0]!all_data,37)</f>
        <v>0</v>
      </c>
    </row>
    <row r="10771" spans="1:3" x14ac:dyDescent="0.3">
      <c r="A10771" t="s">
        <v>17</v>
      </c>
      <c r="C10771">
        <f>VLOOKUP(B10749,[0]!all_data,38)</f>
        <v>0</v>
      </c>
    </row>
    <row r="10772" spans="1:3" x14ac:dyDescent="0.3">
      <c r="A10772" t="s">
        <v>18</v>
      </c>
      <c r="C10772">
        <f>VLOOKUP(B10749,[0]!all_data,39)</f>
        <v>0</v>
      </c>
    </row>
    <row r="10773" spans="1:3" x14ac:dyDescent="0.3">
      <c r="A10773" t="s">
        <v>21</v>
      </c>
      <c r="B10773">
        <f>B10749+1</f>
        <v>449</v>
      </c>
      <c r="C10773" t="str">
        <f>CONCATENATE(VLOOKUP(B10773,[0]!all_data,2),"_",VLOOKUP(B10773,[0]!all_data,3),"_",VLOOKUP(B10773,[0]!all_data,4))</f>
        <v>0_0_0</v>
      </c>
    </row>
    <row r="10774" spans="1:3" x14ac:dyDescent="0.3">
      <c r="A10774" t="s">
        <v>22</v>
      </c>
    </row>
    <row r="10775" spans="1:3" x14ac:dyDescent="0.3">
      <c r="A10775" t="s">
        <v>0</v>
      </c>
      <c r="C10775">
        <f>VLOOKUP(B10773,[0]!all_data,13)</f>
        <v>7</v>
      </c>
    </row>
    <row r="10776" spans="1:3" x14ac:dyDescent="0.3">
      <c r="A10776" t="s">
        <v>57</v>
      </c>
      <c r="C10776">
        <f>VLOOKUP(B10773,[0]!all_data,14)</f>
        <v>10</v>
      </c>
    </row>
    <row r="10777" spans="1:3" x14ac:dyDescent="0.3">
      <c r="A10777" t="s">
        <v>2</v>
      </c>
      <c r="C10777">
        <f>VLOOKUP(B10773,[0]!all_data,15)</f>
        <v>0</v>
      </c>
    </row>
    <row r="10778" spans="1:3" x14ac:dyDescent="0.3">
      <c r="A10778" t="s">
        <v>3</v>
      </c>
      <c r="C10778">
        <f>VLOOKUP(B10773,[0]!all_data,16)</f>
        <v>0</v>
      </c>
    </row>
    <row r="10779" spans="1:3" x14ac:dyDescent="0.3">
      <c r="A10779" t="s">
        <v>4</v>
      </c>
      <c r="C10779">
        <f>VLOOKUP(B10773,[0]!all_data,17)</f>
        <v>0</v>
      </c>
    </row>
    <row r="10780" spans="1:3" x14ac:dyDescent="0.3">
      <c r="A10780" t="s">
        <v>5</v>
      </c>
      <c r="C10780">
        <f>VLOOKUP(B10773,[0]!all_data,18)</f>
        <v>0</v>
      </c>
    </row>
    <row r="10781" spans="1:3" x14ac:dyDescent="0.3">
      <c r="A10781" t="s">
        <v>7</v>
      </c>
      <c r="C10781">
        <f>VLOOKUP(B10773,[0]!all_data,20)</f>
        <v>0</v>
      </c>
    </row>
    <row r="10782" spans="1:3" x14ac:dyDescent="0.3">
      <c r="A10782" t="s">
        <v>73</v>
      </c>
      <c r="C10782">
        <f>VLOOKUP(B10773,[0]!all_data,21)</f>
        <v>0</v>
      </c>
    </row>
    <row r="10783" spans="1:3" x14ac:dyDescent="0.3">
      <c r="A10783" t="s">
        <v>77</v>
      </c>
      <c r="C10783">
        <f>VLOOKUP(B10773,[0]!all_data,41)</f>
        <v>0</v>
      </c>
    </row>
    <row r="10784" spans="1:3" x14ac:dyDescent="0.3">
      <c r="A10784" t="s">
        <v>24</v>
      </c>
      <c r="C10784">
        <f>VLOOKUP(B10773,[0]!all_data,23)</f>
        <v>0</v>
      </c>
    </row>
    <row r="10785" spans="1:3" x14ac:dyDescent="0.3">
      <c r="A10785" t="s">
        <v>25</v>
      </c>
      <c r="C10785">
        <f>VLOOKUP(B10773,[0]!all_data,24)</f>
        <v>0</v>
      </c>
    </row>
    <row r="10786" spans="1:3" x14ac:dyDescent="0.3">
      <c r="A10786" t="s">
        <v>23</v>
      </c>
      <c r="C10786">
        <f>VLOOKUP(B10773,[0]!all_data,25)</f>
        <v>0</v>
      </c>
    </row>
    <row r="10787" spans="1:3" x14ac:dyDescent="0.3">
      <c r="A10787" t="s">
        <v>125</v>
      </c>
      <c r="C10787">
        <f>VLOOKUP(B10773,[0]!all_data,19)</f>
        <v>0</v>
      </c>
    </row>
    <row r="10788" spans="1:3" x14ac:dyDescent="0.3">
      <c r="A10788" t="s">
        <v>108</v>
      </c>
      <c r="C10788">
        <f>VLOOKUP(B10773,[0]!all_data,26)</f>
        <v>0</v>
      </c>
    </row>
    <row r="10789" spans="1:3" x14ac:dyDescent="0.3">
      <c r="A10789" t="s">
        <v>109</v>
      </c>
      <c r="C10789">
        <f>VLOOKUP(B10773,[0]!all_data,27)</f>
        <v>0</v>
      </c>
    </row>
    <row r="10790" spans="1:3" x14ac:dyDescent="0.3">
      <c r="A10790" t="s">
        <v>11</v>
      </c>
      <c r="C10790">
        <f>VLOOKUP(B10773,[0]!all_data,28)</f>
        <v>0</v>
      </c>
    </row>
    <row r="10791" spans="1:3" x14ac:dyDescent="0.3">
      <c r="A10791" t="s">
        <v>54</v>
      </c>
      <c r="C10791">
        <f>VLOOKUP(B10773,[0]!all_data,29)</f>
        <v>0</v>
      </c>
    </row>
    <row r="10792" spans="1:3" x14ac:dyDescent="0.3">
      <c r="A10792" t="s">
        <v>55</v>
      </c>
      <c r="C10792">
        <f>VLOOKUP(B10773,[0]!all_data,30)</f>
        <v>0</v>
      </c>
    </row>
    <row r="10793" spans="1:3" x14ac:dyDescent="0.3">
      <c r="A10793" t="s">
        <v>67</v>
      </c>
      <c r="C10793">
        <f>VLOOKUP(B10773,[0]!all_data,33)</f>
        <v>0</v>
      </c>
    </row>
    <row r="10794" spans="1:3" x14ac:dyDescent="0.3">
      <c r="A10794" t="s">
        <v>16</v>
      </c>
      <c r="C10794">
        <f>VLOOKUP(B10773,[0]!all_data,37)</f>
        <v>0</v>
      </c>
    </row>
    <row r="10795" spans="1:3" x14ac:dyDescent="0.3">
      <c r="A10795" t="s">
        <v>17</v>
      </c>
      <c r="C10795">
        <f>VLOOKUP(B10773,[0]!all_data,38)</f>
        <v>0</v>
      </c>
    </row>
    <row r="10796" spans="1:3" x14ac:dyDescent="0.3">
      <c r="A10796" t="s">
        <v>18</v>
      </c>
      <c r="C10796">
        <f>VLOOKUP(B10773,[0]!all_data,39)</f>
        <v>0</v>
      </c>
    </row>
    <row r="10797" spans="1:3" x14ac:dyDescent="0.3">
      <c r="A10797" t="s">
        <v>21</v>
      </c>
      <c r="B10797">
        <f>B10773+1</f>
        <v>450</v>
      </c>
      <c r="C10797" t="str">
        <f>CONCATENATE(VLOOKUP(B10797,[0]!all_data,2),"_",VLOOKUP(B10797,[0]!all_data,3),"_",VLOOKUP(B10797,[0]!all_data,4))</f>
        <v>0_0_0</v>
      </c>
    </row>
    <row r="10798" spans="1:3" x14ac:dyDescent="0.3">
      <c r="A10798" t="s">
        <v>22</v>
      </c>
    </row>
    <row r="10799" spans="1:3" x14ac:dyDescent="0.3">
      <c r="A10799" t="s">
        <v>0</v>
      </c>
      <c r="C10799">
        <f>VLOOKUP(B10797,[0]!all_data,13)</f>
        <v>7</v>
      </c>
    </row>
    <row r="10800" spans="1:3" x14ac:dyDescent="0.3">
      <c r="A10800" t="s">
        <v>57</v>
      </c>
      <c r="C10800">
        <f>VLOOKUP(B10797,[0]!all_data,14)</f>
        <v>10</v>
      </c>
    </row>
    <row r="10801" spans="1:3" x14ac:dyDescent="0.3">
      <c r="A10801" t="s">
        <v>2</v>
      </c>
      <c r="C10801">
        <f>VLOOKUP(B10797,[0]!all_data,15)</f>
        <v>0</v>
      </c>
    </row>
    <row r="10802" spans="1:3" x14ac:dyDescent="0.3">
      <c r="A10802" t="s">
        <v>3</v>
      </c>
      <c r="C10802">
        <f>VLOOKUP(B10797,[0]!all_data,16)</f>
        <v>0</v>
      </c>
    </row>
    <row r="10803" spans="1:3" x14ac:dyDescent="0.3">
      <c r="A10803" t="s">
        <v>4</v>
      </c>
      <c r="C10803">
        <f>VLOOKUP(B10797,[0]!all_data,17)</f>
        <v>0</v>
      </c>
    </row>
    <row r="10804" spans="1:3" x14ac:dyDescent="0.3">
      <c r="A10804" t="s">
        <v>5</v>
      </c>
      <c r="C10804">
        <f>VLOOKUP(B10797,[0]!all_data,18)</f>
        <v>0</v>
      </c>
    </row>
    <row r="10805" spans="1:3" x14ac:dyDescent="0.3">
      <c r="A10805" t="s">
        <v>7</v>
      </c>
      <c r="C10805">
        <f>VLOOKUP(B10797,[0]!all_data,20)</f>
        <v>0</v>
      </c>
    </row>
    <row r="10806" spans="1:3" x14ac:dyDescent="0.3">
      <c r="A10806" t="s">
        <v>73</v>
      </c>
      <c r="C10806">
        <f>VLOOKUP(B10797,[0]!all_data,21)</f>
        <v>0</v>
      </c>
    </row>
    <row r="10807" spans="1:3" x14ac:dyDescent="0.3">
      <c r="A10807" t="s">
        <v>77</v>
      </c>
      <c r="C10807">
        <f>VLOOKUP(B10797,[0]!all_data,41)</f>
        <v>0</v>
      </c>
    </row>
    <row r="10808" spans="1:3" x14ac:dyDescent="0.3">
      <c r="A10808" t="s">
        <v>24</v>
      </c>
      <c r="C10808">
        <f>VLOOKUP(B10797,[0]!all_data,23)</f>
        <v>0</v>
      </c>
    </row>
    <row r="10809" spans="1:3" x14ac:dyDescent="0.3">
      <c r="A10809" t="s">
        <v>25</v>
      </c>
      <c r="C10809">
        <f>VLOOKUP(B10797,[0]!all_data,24)</f>
        <v>0</v>
      </c>
    </row>
    <row r="10810" spans="1:3" x14ac:dyDescent="0.3">
      <c r="A10810" t="s">
        <v>23</v>
      </c>
      <c r="C10810">
        <f>VLOOKUP(B10797,[0]!all_data,25)</f>
        <v>0</v>
      </c>
    </row>
    <row r="10811" spans="1:3" x14ac:dyDescent="0.3">
      <c r="A10811" t="s">
        <v>125</v>
      </c>
      <c r="C10811">
        <f>VLOOKUP(B10797,[0]!all_data,19)</f>
        <v>0</v>
      </c>
    </row>
    <row r="10812" spans="1:3" x14ac:dyDescent="0.3">
      <c r="A10812" t="s">
        <v>108</v>
      </c>
      <c r="C10812">
        <f>VLOOKUP(B10797,[0]!all_data,26)</f>
        <v>0</v>
      </c>
    </row>
    <row r="10813" spans="1:3" x14ac:dyDescent="0.3">
      <c r="A10813" t="s">
        <v>109</v>
      </c>
      <c r="C10813">
        <f>VLOOKUP(B10797,[0]!all_data,27)</f>
        <v>0</v>
      </c>
    </row>
    <row r="10814" spans="1:3" x14ac:dyDescent="0.3">
      <c r="A10814" t="s">
        <v>11</v>
      </c>
      <c r="C10814">
        <f>VLOOKUP(B10797,[0]!all_data,28)</f>
        <v>0</v>
      </c>
    </row>
    <row r="10815" spans="1:3" x14ac:dyDescent="0.3">
      <c r="A10815" t="s">
        <v>54</v>
      </c>
      <c r="C10815">
        <f>VLOOKUP(B10797,[0]!all_data,29)</f>
        <v>0</v>
      </c>
    </row>
    <row r="10816" spans="1:3" x14ac:dyDescent="0.3">
      <c r="A10816" t="s">
        <v>55</v>
      </c>
      <c r="C10816">
        <f>VLOOKUP(B10797,[0]!all_data,30)</f>
        <v>0</v>
      </c>
    </row>
    <row r="10817" spans="1:3" x14ac:dyDescent="0.3">
      <c r="A10817" t="s">
        <v>67</v>
      </c>
      <c r="C10817">
        <f>VLOOKUP(B10797,[0]!all_data,33)</f>
        <v>0</v>
      </c>
    </row>
    <row r="10818" spans="1:3" x14ac:dyDescent="0.3">
      <c r="A10818" t="s">
        <v>16</v>
      </c>
      <c r="C10818">
        <f>VLOOKUP(B10797,[0]!all_data,37)</f>
        <v>0</v>
      </c>
    </row>
    <row r="10819" spans="1:3" x14ac:dyDescent="0.3">
      <c r="A10819" t="s">
        <v>17</v>
      </c>
      <c r="C10819">
        <f>VLOOKUP(B10797,[0]!all_data,38)</f>
        <v>0</v>
      </c>
    </row>
    <row r="10820" spans="1:3" x14ac:dyDescent="0.3">
      <c r="A10820" t="s">
        <v>18</v>
      </c>
      <c r="C10820">
        <f>VLOOKUP(B10797,[0]!all_data,39)</f>
        <v>0</v>
      </c>
    </row>
    <row r="10821" spans="1:3" x14ac:dyDescent="0.3">
      <c r="A10821" t="s">
        <v>21</v>
      </c>
      <c r="B10821">
        <f>B10797+1</f>
        <v>451</v>
      </c>
      <c r="C10821" t="str">
        <f>CONCATENATE(VLOOKUP(B10821,[0]!all_data,2),"_",VLOOKUP(B10821,[0]!all_data,3),"_",VLOOKUP(B10821,[0]!all_data,4))</f>
        <v>0_0_0</v>
      </c>
    </row>
    <row r="10822" spans="1:3" x14ac:dyDescent="0.3">
      <c r="A10822" t="s">
        <v>22</v>
      </c>
    </row>
    <row r="10823" spans="1:3" x14ac:dyDescent="0.3">
      <c r="A10823" t="s">
        <v>0</v>
      </c>
      <c r="C10823">
        <f>VLOOKUP(B10821,[0]!all_data,13)</f>
        <v>7</v>
      </c>
    </row>
    <row r="10824" spans="1:3" x14ac:dyDescent="0.3">
      <c r="A10824" t="s">
        <v>57</v>
      </c>
      <c r="C10824">
        <f>VLOOKUP(B10821,[0]!all_data,14)</f>
        <v>10</v>
      </c>
    </row>
    <row r="10825" spans="1:3" x14ac:dyDescent="0.3">
      <c r="A10825" t="s">
        <v>2</v>
      </c>
      <c r="C10825">
        <f>VLOOKUP(B10821,[0]!all_data,15)</f>
        <v>0</v>
      </c>
    </row>
    <row r="10826" spans="1:3" x14ac:dyDescent="0.3">
      <c r="A10826" t="s">
        <v>3</v>
      </c>
      <c r="C10826">
        <f>VLOOKUP(B10821,[0]!all_data,16)</f>
        <v>0</v>
      </c>
    </row>
    <row r="10827" spans="1:3" x14ac:dyDescent="0.3">
      <c r="A10827" t="s">
        <v>4</v>
      </c>
      <c r="C10827">
        <f>VLOOKUP(B10821,[0]!all_data,17)</f>
        <v>0</v>
      </c>
    </row>
    <row r="10828" spans="1:3" x14ac:dyDescent="0.3">
      <c r="A10828" t="s">
        <v>5</v>
      </c>
      <c r="C10828">
        <f>VLOOKUP(B10821,[0]!all_data,18)</f>
        <v>0</v>
      </c>
    </row>
    <row r="10829" spans="1:3" x14ac:dyDescent="0.3">
      <c r="A10829" t="s">
        <v>7</v>
      </c>
      <c r="C10829">
        <f>VLOOKUP(B10821,[0]!all_data,20)</f>
        <v>0</v>
      </c>
    </row>
    <row r="10830" spans="1:3" x14ac:dyDescent="0.3">
      <c r="A10830" t="s">
        <v>73</v>
      </c>
      <c r="C10830">
        <f>VLOOKUP(B10821,[0]!all_data,21)</f>
        <v>0</v>
      </c>
    </row>
    <row r="10831" spans="1:3" x14ac:dyDescent="0.3">
      <c r="A10831" t="s">
        <v>77</v>
      </c>
      <c r="C10831">
        <f>VLOOKUP(B10821,[0]!all_data,41)</f>
        <v>0</v>
      </c>
    </row>
    <row r="10832" spans="1:3" x14ac:dyDescent="0.3">
      <c r="A10832" t="s">
        <v>24</v>
      </c>
      <c r="C10832">
        <f>VLOOKUP(B10821,[0]!all_data,23)</f>
        <v>0</v>
      </c>
    </row>
    <row r="10833" spans="1:3" x14ac:dyDescent="0.3">
      <c r="A10833" t="s">
        <v>25</v>
      </c>
      <c r="C10833">
        <f>VLOOKUP(B10821,[0]!all_data,24)</f>
        <v>0</v>
      </c>
    </row>
    <row r="10834" spans="1:3" x14ac:dyDescent="0.3">
      <c r="A10834" t="s">
        <v>23</v>
      </c>
      <c r="C10834">
        <f>VLOOKUP(B10821,[0]!all_data,25)</f>
        <v>0</v>
      </c>
    </row>
    <row r="10835" spans="1:3" x14ac:dyDescent="0.3">
      <c r="A10835" t="s">
        <v>125</v>
      </c>
      <c r="C10835">
        <f>VLOOKUP(B10821,[0]!all_data,19)</f>
        <v>0</v>
      </c>
    </row>
    <row r="10836" spans="1:3" x14ac:dyDescent="0.3">
      <c r="A10836" t="s">
        <v>108</v>
      </c>
      <c r="C10836">
        <f>VLOOKUP(B10821,[0]!all_data,26)</f>
        <v>0</v>
      </c>
    </row>
    <row r="10837" spans="1:3" x14ac:dyDescent="0.3">
      <c r="A10837" t="s">
        <v>109</v>
      </c>
      <c r="C10837">
        <f>VLOOKUP(B10821,[0]!all_data,27)</f>
        <v>0</v>
      </c>
    </row>
    <row r="10838" spans="1:3" x14ac:dyDescent="0.3">
      <c r="A10838" t="s">
        <v>11</v>
      </c>
      <c r="C10838">
        <f>VLOOKUP(B10821,[0]!all_data,28)</f>
        <v>0</v>
      </c>
    </row>
    <row r="10839" spans="1:3" x14ac:dyDescent="0.3">
      <c r="A10839" t="s">
        <v>54</v>
      </c>
      <c r="C10839">
        <f>VLOOKUP(B10821,[0]!all_data,29)</f>
        <v>0</v>
      </c>
    </row>
    <row r="10840" spans="1:3" x14ac:dyDescent="0.3">
      <c r="A10840" t="s">
        <v>55</v>
      </c>
      <c r="C10840">
        <f>VLOOKUP(B10821,[0]!all_data,30)</f>
        <v>0</v>
      </c>
    </row>
    <row r="10841" spans="1:3" x14ac:dyDescent="0.3">
      <c r="A10841" t="s">
        <v>67</v>
      </c>
      <c r="C10841">
        <f>VLOOKUP(B10821,[0]!all_data,33)</f>
        <v>0</v>
      </c>
    </row>
    <row r="10842" spans="1:3" x14ac:dyDescent="0.3">
      <c r="A10842" t="s">
        <v>16</v>
      </c>
      <c r="C10842">
        <f>VLOOKUP(B10821,[0]!all_data,37)</f>
        <v>0</v>
      </c>
    </row>
    <row r="10843" spans="1:3" x14ac:dyDescent="0.3">
      <c r="A10843" t="s">
        <v>17</v>
      </c>
      <c r="C10843">
        <f>VLOOKUP(B10821,[0]!all_data,38)</f>
        <v>0</v>
      </c>
    </row>
    <row r="10844" spans="1:3" x14ac:dyDescent="0.3">
      <c r="A10844" t="s">
        <v>18</v>
      </c>
      <c r="C10844">
        <f>VLOOKUP(B10821,[0]!all_data,39)</f>
        <v>0</v>
      </c>
    </row>
    <row r="10845" spans="1:3" x14ac:dyDescent="0.3">
      <c r="A10845" t="s">
        <v>21</v>
      </c>
      <c r="B10845">
        <f>B10821+1</f>
        <v>452</v>
      </c>
      <c r="C10845" t="str">
        <f>CONCATENATE(VLOOKUP(B10845,[0]!all_data,2),"_",VLOOKUP(B10845,[0]!all_data,3),"_",VLOOKUP(B10845,[0]!all_data,4))</f>
        <v>0_0_0</v>
      </c>
    </row>
    <row r="10846" spans="1:3" x14ac:dyDescent="0.3">
      <c r="A10846" t="s">
        <v>22</v>
      </c>
    </row>
    <row r="10847" spans="1:3" x14ac:dyDescent="0.3">
      <c r="A10847" t="s">
        <v>0</v>
      </c>
      <c r="C10847">
        <f>VLOOKUP(B10845,[0]!all_data,13)</f>
        <v>7</v>
      </c>
    </row>
    <row r="10848" spans="1:3" x14ac:dyDescent="0.3">
      <c r="A10848" t="s">
        <v>57</v>
      </c>
      <c r="C10848">
        <f>VLOOKUP(B10845,[0]!all_data,14)</f>
        <v>10</v>
      </c>
    </row>
    <row r="10849" spans="1:3" x14ac:dyDescent="0.3">
      <c r="A10849" t="s">
        <v>2</v>
      </c>
      <c r="C10849">
        <f>VLOOKUP(B10845,[0]!all_data,15)</f>
        <v>0</v>
      </c>
    </row>
    <row r="10850" spans="1:3" x14ac:dyDescent="0.3">
      <c r="A10850" t="s">
        <v>3</v>
      </c>
      <c r="C10850">
        <f>VLOOKUP(B10845,[0]!all_data,16)</f>
        <v>0</v>
      </c>
    </row>
    <row r="10851" spans="1:3" x14ac:dyDescent="0.3">
      <c r="A10851" t="s">
        <v>4</v>
      </c>
      <c r="C10851">
        <f>VLOOKUP(B10845,[0]!all_data,17)</f>
        <v>0</v>
      </c>
    </row>
    <row r="10852" spans="1:3" x14ac:dyDescent="0.3">
      <c r="A10852" t="s">
        <v>5</v>
      </c>
      <c r="C10852">
        <f>VLOOKUP(B10845,[0]!all_data,18)</f>
        <v>0</v>
      </c>
    </row>
    <row r="10853" spans="1:3" x14ac:dyDescent="0.3">
      <c r="A10853" t="s">
        <v>7</v>
      </c>
      <c r="C10853">
        <f>VLOOKUP(B10845,[0]!all_data,20)</f>
        <v>0</v>
      </c>
    </row>
    <row r="10854" spans="1:3" x14ac:dyDescent="0.3">
      <c r="A10854" t="s">
        <v>73</v>
      </c>
      <c r="C10854">
        <f>VLOOKUP(B10845,[0]!all_data,21)</f>
        <v>0</v>
      </c>
    </row>
    <row r="10855" spans="1:3" x14ac:dyDescent="0.3">
      <c r="A10855" t="s">
        <v>77</v>
      </c>
      <c r="C10855">
        <f>VLOOKUP(B10845,[0]!all_data,41)</f>
        <v>0</v>
      </c>
    </row>
    <row r="10856" spans="1:3" x14ac:dyDescent="0.3">
      <c r="A10856" t="s">
        <v>24</v>
      </c>
      <c r="C10856">
        <f>VLOOKUP(B10845,[0]!all_data,23)</f>
        <v>0</v>
      </c>
    </row>
    <row r="10857" spans="1:3" x14ac:dyDescent="0.3">
      <c r="A10857" t="s">
        <v>25</v>
      </c>
      <c r="C10857">
        <f>VLOOKUP(B10845,[0]!all_data,24)</f>
        <v>0</v>
      </c>
    </row>
    <row r="10858" spans="1:3" x14ac:dyDescent="0.3">
      <c r="A10858" t="s">
        <v>23</v>
      </c>
      <c r="C10858">
        <f>VLOOKUP(B10845,[0]!all_data,25)</f>
        <v>0</v>
      </c>
    </row>
    <row r="10859" spans="1:3" x14ac:dyDescent="0.3">
      <c r="A10859" t="s">
        <v>125</v>
      </c>
      <c r="C10859">
        <f>VLOOKUP(B10845,[0]!all_data,19)</f>
        <v>0</v>
      </c>
    </row>
    <row r="10860" spans="1:3" x14ac:dyDescent="0.3">
      <c r="A10860" t="s">
        <v>108</v>
      </c>
      <c r="C10860">
        <f>VLOOKUP(B10845,[0]!all_data,26)</f>
        <v>0</v>
      </c>
    </row>
    <row r="10861" spans="1:3" x14ac:dyDescent="0.3">
      <c r="A10861" t="s">
        <v>109</v>
      </c>
      <c r="C10861">
        <f>VLOOKUP(B10845,[0]!all_data,27)</f>
        <v>0</v>
      </c>
    </row>
    <row r="10862" spans="1:3" x14ac:dyDescent="0.3">
      <c r="A10862" t="s">
        <v>11</v>
      </c>
      <c r="C10862">
        <f>VLOOKUP(B10845,[0]!all_data,28)</f>
        <v>0</v>
      </c>
    </row>
    <row r="10863" spans="1:3" x14ac:dyDescent="0.3">
      <c r="A10863" t="s">
        <v>54</v>
      </c>
      <c r="C10863">
        <f>VLOOKUP(B10845,[0]!all_data,29)</f>
        <v>0</v>
      </c>
    </row>
    <row r="10864" spans="1:3" x14ac:dyDescent="0.3">
      <c r="A10864" t="s">
        <v>55</v>
      </c>
      <c r="C10864">
        <f>VLOOKUP(B10845,[0]!all_data,30)</f>
        <v>0</v>
      </c>
    </row>
    <row r="10865" spans="1:3" x14ac:dyDescent="0.3">
      <c r="A10865" t="s">
        <v>67</v>
      </c>
      <c r="C10865">
        <f>VLOOKUP(B10845,[0]!all_data,33)</f>
        <v>0</v>
      </c>
    </row>
    <row r="10866" spans="1:3" x14ac:dyDescent="0.3">
      <c r="A10866" t="s">
        <v>16</v>
      </c>
      <c r="C10866">
        <f>VLOOKUP(B10845,[0]!all_data,37)</f>
        <v>0</v>
      </c>
    </row>
    <row r="10867" spans="1:3" x14ac:dyDescent="0.3">
      <c r="A10867" t="s">
        <v>17</v>
      </c>
      <c r="C10867">
        <f>VLOOKUP(B10845,[0]!all_data,38)</f>
        <v>0</v>
      </c>
    </row>
    <row r="10868" spans="1:3" x14ac:dyDescent="0.3">
      <c r="A10868" t="s">
        <v>18</v>
      </c>
      <c r="C10868">
        <f>VLOOKUP(B10845,[0]!all_data,39)</f>
        <v>0</v>
      </c>
    </row>
    <row r="10869" spans="1:3" x14ac:dyDescent="0.3">
      <c r="A10869" t="s">
        <v>21</v>
      </c>
      <c r="B10869">
        <f>B10845+1</f>
        <v>453</v>
      </c>
      <c r="C10869" t="str">
        <f>CONCATENATE(VLOOKUP(B10869,[0]!all_data,2),"_",VLOOKUP(B10869,[0]!all_data,3),"_",VLOOKUP(B10869,[0]!all_data,4))</f>
        <v>0_0_0</v>
      </c>
    </row>
    <row r="10870" spans="1:3" x14ac:dyDescent="0.3">
      <c r="A10870" t="s">
        <v>22</v>
      </c>
    </row>
    <row r="10871" spans="1:3" x14ac:dyDescent="0.3">
      <c r="A10871" t="s">
        <v>0</v>
      </c>
      <c r="C10871">
        <f>VLOOKUP(B10869,[0]!all_data,13)</f>
        <v>7</v>
      </c>
    </row>
    <row r="10872" spans="1:3" x14ac:dyDescent="0.3">
      <c r="A10872" t="s">
        <v>57</v>
      </c>
      <c r="C10872">
        <f>VLOOKUP(B10869,[0]!all_data,14)</f>
        <v>10</v>
      </c>
    </row>
    <row r="10873" spans="1:3" x14ac:dyDescent="0.3">
      <c r="A10873" t="s">
        <v>2</v>
      </c>
      <c r="C10873">
        <f>VLOOKUP(B10869,[0]!all_data,15)</f>
        <v>0</v>
      </c>
    </row>
    <row r="10874" spans="1:3" x14ac:dyDescent="0.3">
      <c r="A10874" t="s">
        <v>3</v>
      </c>
      <c r="C10874">
        <f>VLOOKUP(B10869,[0]!all_data,16)</f>
        <v>0</v>
      </c>
    </row>
    <row r="10875" spans="1:3" x14ac:dyDescent="0.3">
      <c r="A10875" t="s">
        <v>4</v>
      </c>
      <c r="C10875">
        <f>VLOOKUP(B10869,[0]!all_data,17)</f>
        <v>0</v>
      </c>
    </row>
    <row r="10876" spans="1:3" x14ac:dyDescent="0.3">
      <c r="A10876" t="s">
        <v>5</v>
      </c>
      <c r="C10876">
        <f>VLOOKUP(B10869,[0]!all_data,18)</f>
        <v>0</v>
      </c>
    </row>
    <row r="10877" spans="1:3" x14ac:dyDescent="0.3">
      <c r="A10877" t="s">
        <v>7</v>
      </c>
      <c r="C10877">
        <f>VLOOKUP(B10869,[0]!all_data,20)</f>
        <v>0</v>
      </c>
    </row>
    <row r="10878" spans="1:3" x14ac:dyDescent="0.3">
      <c r="A10878" t="s">
        <v>73</v>
      </c>
      <c r="C10878">
        <f>VLOOKUP(B10869,[0]!all_data,21)</f>
        <v>0</v>
      </c>
    </row>
    <row r="10879" spans="1:3" x14ac:dyDescent="0.3">
      <c r="A10879" t="s">
        <v>77</v>
      </c>
      <c r="C10879">
        <f>VLOOKUP(B10869,[0]!all_data,41)</f>
        <v>0</v>
      </c>
    </row>
    <row r="10880" spans="1:3" x14ac:dyDescent="0.3">
      <c r="A10880" t="s">
        <v>24</v>
      </c>
      <c r="C10880">
        <f>VLOOKUP(B10869,[0]!all_data,23)</f>
        <v>0</v>
      </c>
    </row>
    <row r="10881" spans="1:3" x14ac:dyDescent="0.3">
      <c r="A10881" t="s">
        <v>25</v>
      </c>
      <c r="C10881">
        <f>VLOOKUP(B10869,[0]!all_data,24)</f>
        <v>0</v>
      </c>
    </row>
    <row r="10882" spans="1:3" x14ac:dyDescent="0.3">
      <c r="A10882" t="s">
        <v>23</v>
      </c>
      <c r="C10882">
        <f>VLOOKUP(B10869,[0]!all_data,25)</f>
        <v>0</v>
      </c>
    </row>
    <row r="10883" spans="1:3" x14ac:dyDescent="0.3">
      <c r="A10883" t="s">
        <v>125</v>
      </c>
      <c r="C10883">
        <f>VLOOKUP(B10869,[0]!all_data,19)</f>
        <v>0</v>
      </c>
    </row>
    <row r="10884" spans="1:3" x14ac:dyDescent="0.3">
      <c r="A10884" t="s">
        <v>108</v>
      </c>
      <c r="C10884">
        <f>VLOOKUP(B10869,[0]!all_data,26)</f>
        <v>0</v>
      </c>
    </row>
    <row r="10885" spans="1:3" x14ac:dyDescent="0.3">
      <c r="A10885" t="s">
        <v>109</v>
      </c>
      <c r="C10885">
        <f>VLOOKUP(B10869,[0]!all_data,27)</f>
        <v>0</v>
      </c>
    </row>
    <row r="10886" spans="1:3" x14ac:dyDescent="0.3">
      <c r="A10886" t="s">
        <v>11</v>
      </c>
      <c r="C10886">
        <f>VLOOKUP(B10869,[0]!all_data,28)</f>
        <v>0</v>
      </c>
    </row>
    <row r="10887" spans="1:3" x14ac:dyDescent="0.3">
      <c r="A10887" t="s">
        <v>54</v>
      </c>
      <c r="C10887">
        <f>VLOOKUP(B10869,[0]!all_data,29)</f>
        <v>0</v>
      </c>
    </row>
    <row r="10888" spans="1:3" x14ac:dyDescent="0.3">
      <c r="A10888" t="s">
        <v>55</v>
      </c>
      <c r="C10888">
        <f>VLOOKUP(B10869,[0]!all_data,30)</f>
        <v>0</v>
      </c>
    </row>
    <row r="10889" spans="1:3" x14ac:dyDescent="0.3">
      <c r="A10889" t="s">
        <v>67</v>
      </c>
      <c r="C10889">
        <f>VLOOKUP(B10869,[0]!all_data,33)</f>
        <v>0</v>
      </c>
    </row>
    <row r="10890" spans="1:3" x14ac:dyDescent="0.3">
      <c r="A10890" t="s">
        <v>16</v>
      </c>
      <c r="C10890">
        <f>VLOOKUP(B10869,[0]!all_data,37)</f>
        <v>0</v>
      </c>
    </row>
    <row r="10891" spans="1:3" x14ac:dyDescent="0.3">
      <c r="A10891" t="s">
        <v>17</v>
      </c>
      <c r="C10891">
        <f>VLOOKUP(B10869,[0]!all_data,38)</f>
        <v>0</v>
      </c>
    </row>
    <row r="10892" spans="1:3" x14ac:dyDescent="0.3">
      <c r="A10892" t="s">
        <v>18</v>
      </c>
      <c r="C10892">
        <f>VLOOKUP(B10869,[0]!all_data,39)</f>
        <v>0</v>
      </c>
    </row>
    <row r="10893" spans="1:3" x14ac:dyDescent="0.3">
      <c r="A10893" t="s">
        <v>21</v>
      </c>
      <c r="B10893">
        <f>B10869+1</f>
        <v>454</v>
      </c>
      <c r="C10893" t="str">
        <f>CONCATENATE(VLOOKUP(B10893,[0]!all_data,2),"_",VLOOKUP(B10893,[0]!all_data,3),"_",VLOOKUP(B10893,[0]!all_data,4))</f>
        <v>0_0_0</v>
      </c>
    </row>
    <row r="10894" spans="1:3" x14ac:dyDescent="0.3">
      <c r="A10894" t="s">
        <v>22</v>
      </c>
    </row>
    <row r="10895" spans="1:3" x14ac:dyDescent="0.3">
      <c r="A10895" t="s">
        <v>0</v>
      </c>
      <c r="C10895">
        <f>VLOOKUP(B10893,[0]!all_data,13)</f>
        <v>7</v>
      </c>
    </row>
    <row r="10896" spans="1:3" x14ac:dyDescent="0.3">
      <c r="A10896" t="s">
        <v>57</v>
      </c>
      <c r="C10896">
        <f>VLOOKUP(B10893,[0]!all_data,14)</f>
        <v>10</v>
      </c>
    </row>
    <row r="10897" spans="1:3" x14ac:dyDescent="0.3">
      <c r="A10897" t="s">
        <v>2</v>
      </c>
      <c r="C10897">
        <f>VLOOKUP(B10893,[0]!all_data,15)</f>
        <v>0</v>
      </c>
    </row>
    <row r="10898" spans="1:3" x14ac:dyDescent="0.3">
      <c r="A10898" t="s">
        <v>3</v>
      </c>
      <c r="C10898">
        <f>VLOOKUP(B10893,[0]!all_data,16)</f>
        <v>0</v>
      </c>
    </row>
    <row r="10899" spans="1:3" x14ac:dyDescent="0.3">
      <c r="A10899" t="s">
        <v>4</v>
      </c>
      <c r="C10899">
        <f>VLOOKUP(B10893,[0]!all_data,17)</f>
        <v>0</v>
      </c>
    </row>
    <row r="10900" spans="1:3" x14ac:dyDescent="0.3">
      <c r="A10900" t="s">
        <v>5</v>
      </c>
      <c r="C10900">
        <f>VLOOKUP(B10893,[0]!all_data,18)</f>
        <v>0</v>
      </c>
    </row>
    <row r="10901" spans="1:3" x14ac:dyDescent="0.3">
      <c r="A10901" t="s">
        <v>7</v>
      </c>
      <c r="C10901">
        <f>VLOOKUP(B10893,[0]!all_data,20)</f>
        <v>0</v>
      </c>
    </row>
    <row r="10902" spans="1:3" x14ac:dyDescent="0.3">
      <c r="A10902" t="s">
        <v>73</v>
      </c>
      <c r="C10902">
        <f>VLOOKUP(B10893,[0]!all_data,21)</f>
        <v>0</v>
      </c>
    </row>
    <row r="10903" spans="1:3" x14ac:dyDescent="0.3">
      <c r="A10903" t="s">
        <v>77</v>
      </c>
      <c r="C10903">
        <f>VLOOKUP(B10893,[0]!all_data,41)</f>
        <v>0</v>
      </c>
    </row>
    <row r="10904" spans="1:3" x14ac:dyDescent="0.3">
      <c r="A10904" t="s">
        <v>24</v>
      </c>
      <c r="C10904">
        <f>VLOOKUP(B10893,[0]!all_data,23)</f>
        <v>0</v>
      </c>
    </row>
    <row r="10905" spans="1:3" x14ac:dyDescent="0.3">
      <c r="A10905" t="s">
        <v>25</v>
      </c>
      <c r="C10905">
        <f>VLOOKUP(B10893,[0]!all_data,24)</f>
        <v>0</v>
      </c>
    </row>
    <row r="10906" spans="1:3" x14ac:dyDescent="0.3">
      <c r="A10906" t="s">
        <v>23</v>
      </c>
      <c r="C10906">
        <f>VLOOKUP(B10893,[0]!all_data,25)</f>
        <v>0</v>
      </c>
    </row>
    <row r="10907" spans="1:3" x14ac:dyDescent="0.3">
      <c r="A10907" t="s">
        <v>125</v>
      </c>
      <c r="C10907">
        <f>VLOOKUP(B10893,[0]!all_data,19)</f>
        <v>0</v>
      </c>
    </row>
    <row r="10908" spans="1:3" x14ac:dyDescent="0.3">
      <c r="A10908" t="s">
        <v>108</v>
      </c>
      <c r="C10908">
        <f>VLOOKUP(B10893,[0]!all_data,26)</f>
        <v>0</v>
      </c>
    </row>
    <row r="10909" spans="1:3" x14ac:dyDescent="0.3">
      <c r="A10909" t="s">
        <v>109</v>
      </c>
      <c r="C10909">
        <f>VLOOKUP(B10893,[0]!all_data,27)</f>
        <v>0</v>
      </c>
    </row>
    <row r="10910" spans="1:3" x14ac:dyDescent="0.3">
      <c r="A10910" t="s">
        <v>11</v>
      </c>
      <c r="C10910">
        <f>VLOOKUP(B10893,[0]!all_data,28)</f>
        <v>0</v>
      </c>
    </row>
    <row r="10911" spans="1:3" x14ac:dyDescent="0.3">
      <c r="A10911" t="s">
        <v>54</v>
      </c>
      <c r="C10911">
        <f>VLOOKUP(B10893,[0]!all_data,29)</f>
        <v>0</v>
      </c>
    </row>
    <row r="10912" spans="1:3" x14ac:dyDescent="0.3">
      <c r="A10912" t="s">
        <v>55</v>
      </c>
      <c r="C10912">
        <f>VLOOKUP(B10893,[0]!all_data,30)</f>
        <v>0</v>
      </c>
    </row>
    <row r="10913" spans="1:3" x14ac:dyDescent="0.3">
      <c r="A10913" t="s">
        <v>67</v>
      </c>
      <c r="C10913">
        <f>VLOOKUP(B10893,[0]!all_data,33)</f>
        <v>0</v>
      </c>
    </row>
    <row r="10914" spans="1:3" x14ac:dyDescent="0.3">
      <c r="A10914" t="s">
        <v>16</v>
      </c>
      <c r="C10914">
        <f>VLOOKUP(B10893,[0]!all_data,37)</f>
        <v>0</v>
      </c>
    </row>
    <row r="10915" spans="1:3" x14ac:dyDescent="0.3">
      <c r="A10915" t="s">
        <v>17</v>
      </c>
      <c r="C10915">
        <f>VLOOKUP(B10893,[0]!all_data,38)</f>
        <v>0</v>
      </c>
    </row>
    <row r="10916" spans="1:3" x14ac:dyDescent="0.3">
      <c r="A10916" t="s">
        <v>18</v>
      </c>
      <c r="C10916">
        <f>VLOOKUP(B10893,[0]!all_data,39)</f>
        <v>0</v>
      </c>
    </row>
    <row r="10917" spans="1:3" x14ac:dyDescent="0.3">
      <c r="A10917" t="s">
        <v>21</v>
      </c>
      <c r="B10917">
        <f>B10893+1</f>
        <v>455</v>
      </c>
      <c r="C10917" t="str">
        <f>CONCATENATE(VLOOKUP(B10917,[0]!all_data,2),"_",VLOOKUP(B10917,[0]!all_data,3),"_",VLOOKUP(B10917,[0]!all_data,4))</f>
        <v>0_0_0</v>
      </c>
    </row>
    <row r="10918" spans="1:3" x14ac:dyDescent="0.3">
      <c r="A10918" t="s">
        <v>22</v>
      </c>
    </row>
    <row r="10919" spans="1:3" x14ac:dyDescent="0.3">
      <c r="A10919" t="s">
        <v>0</v>
      </c>
      <c r="C10919">
        <f>VLOOKUP(B10917,[0]!all_data,13)</f>
        <v>7</v>
      </c>
    </row>
    <row r="10920" spans="1:3" x14ac:dyDescent="0.3">
      <c r="A10920" t="s">
        <v>57</v>
      </c>
      <c r="C10920">
        <f>VLOOKUP(B10917,[0]!all_data,14)</f>
        <v>10</v>
      </c>
    </row>
    <row r="10921" spans="1:3" x14ac:dyDescent="0.3">
      <c r="A10921" t="s">
        <v>2</v>
      </c>
      <c r="C10921">
        <f>VLOOKUP(B10917,[0]!all_data,15)</f>
        <v>0</v>
      </c>
    </row>
    <row r="10922" spans="1:3" x14ac:dyDescent="0.3">
      <c r="A10922" t="s">
        <v>3</v>
      </c>
      <c r="C10922">
        <f>VLOOKUP(B10917,[0]!all_data,16)</f>
        <v>0</v>
      </c>
    </row>
    <row r="10923" spans="1:3" x14ac:dyDescent="0.3">
      <c r="A10923" t="s">
        <v>4</v>
      </c>
      <c r="C10923">
        <f>VLOOKUP(B10917,[0]!all_data,17)</f>
        <v>0</v>
      </c>
    </row>
    <row r="10924" spans="1:3" x14ac:dyDescent="0.3">
      <c r="A10924" t="s">
        <v>5</v>
      </c>
      <c r="C10924">
        <f>VLOOKUP(B10917,[0]!all_data,18)</f>
        <v>0</v>
      </c>
    </row>
    <row r="10925" spans="1:3" x14ac:dyDescent="0.3">
      <c r="A10925" t="s">
        <v>7</v>
      </c>
      <c r="C10925">
        <f>VLOOKUP(B10917,[0]!all_data,20)</f>
        <v>0</v>
      </c>
    </row>
    <row r="10926" spans="1:3" x14ac:dyDescent="0.3">
      <c r="A10926" t="s">
        <v>73</v>
      </c>
      <c r="C10926">
        <f>VLOOKUP(B10917,[0]!all_data,21)</f>
        <v>0</v>
      </c>
    </row>
    <row r="10927" spans="1:3" x14ac:dyDescent="0.3">
      <c r="A10927" t="s">
        <v>77</v>
      </c>
      <c r="C10927">
        <f>VLOOKUP(B10917,[0]!all_data,41)</f>
        <v>0</v>
      </c>
    </row>
    <row r="10928" spans="1:3" x14ac:dyDescent="0.3">
      <c r="A10928" t="s">
        <v>24</v>
      </c>
      <c r="C10928">
        <f>VLOOKUP(B10917,[0]!all_data,23)</f>
        <v>0</v>
      </c>
    </row>
    <row r="10929" spans="1:3" x14ac:dyDescent="0.3">
      <c r="A10929" t="s">
        <v>25</v>
      </c>
      <c r="C10929">
        <f>VLOOKUP(B10917,[0]!all_data,24)</f>
        <v>0</v>
      </c>
    </row>
    <row r="10930" spans="1:3" x14ac:dyDescent="0.3">
      <c r="A10930" t="s">
        <v>23</v>
      </c>
      <c r="C10930">
        <f>VLOOKUP(B10917,[0]!all_data,25)</f>
        <v>0</v>
      </c>
    </row>
    <row r="10931" spans="1:3" x14ac:dyDescent="0.3">
      <c r="A10931" t="s">
        <v>125</v>
      </c>
      <c r="C10931">
        <f>VLOOKUP(B10917,[0]!all_data,19)</f>
        <v>0</v>
      </c>
    </row>
    <row r="10932" spans="1:3" x14ac:dyDescent="0.3">
      <c r="A10932" t="s">
        <v>108</v>
      </c>
      <c r="C10932">
        <f>VLOOKUP(B10917,[0]!all_data,26)</f>
        <v>0</v>
      </c>
    </row>
    <row r="10933" spans="1:3" x14ac:dyDescent="0.3">
      <c r="A10933" t="s">
        <v>109</v>
      </c>
      <c r="C10933">
        <f>VLOOKUP(B10917,[0]!all_data,27)</f>
        <v>0</v>
      </c>
    </row>
    <row r="10934" spans="1:3" x14ac:dyDescent="0.3">
      <c r="A10934" t="s">
        <v>11</v>
      </c>
      <c r="C10934">
        <f>VLOOKUP(B10917,[0]!all_data,28)</f>
        <v>0</v>
      </c>
    </row>
    <row r="10935" spans="1:3" x14ac:dyDescent="0.3">
      <c r="A10935" t="s">
        <v>54</v>
      </c>
      <c r="C10935">
        <f>VLOOKUP(B10917,[0]!all_data,29)</f>
        <v>0</v>
      </c>
    </row>
    <row r="10936" spans="1:3" x14ac:dyDescent="0.3">
      <c r="A10936" t="s">
        <v>55</v>
      </c>
      <c r="C10936">
        <f>VLOOKUP(B10917,[0]!all_data,30)</f>
        <v>0</v>
      </c>
    </row>
    <row r="10937" spans="1:3" x14ac:dyDescent="0.3">
      <c r="A10937" t="s">
        <v>67</v>
      </c>
      <c r="C10937">
        <f>VLOOKUP(B10917,[0]!all_data,33)</f>
        <v>0</v>
      </c>
    </row>
    <row r="10938" spans="1:3" x14ac:dyDescent="0.3">
      <c r="A10938" t="s">
        <v>16</v>
      </c>
      <c r="C10938">
        <f>VLOOKUP(B10917,[0]!all_data,37)</f>
        <v>0</v>
      </c>
    </row>
    <row r="10939" spans="1:3" x14ac:dyDescent="0.3">
      <c r="A10939" t="s">
        <v>17</v>
      </c>
      <c r="C10939">
        <f>VLOOKUP(B10917,[0]!all_data,38)</f>
        <v>0</v>
      </c>
    </row>
    <row r="10940" spans="1:3" x14ac:dyDescent="0.3">
      <c r="A10940" t="s">
        <v>18</v>
      </c>
      <c r="C10940">
        <f>VLOOKUP(B10917,[0]!all_data,39)</f>
        <v>0</v>
      </c>
    </row>
    <row r="10941" spans="1:3" x14ac:dyDescent="0.3">
      <c r="A10941" t="s">
        <v>21</v>
      </c>
      <c r="B10941">
        <f>B10917+1</f>
        <v>456</v>
      </c>
      <c r="C10941" t="str">
        <f>CONCATENATE(VLOOKUP(B10941,[0]!all_data,2),"_",VLOOKUP(B10941,[0]!all_data,3),"_",VLOOKUP(B10941,[0]!all_data,4))</f>
        <v>0_0_0</v>
      </c>
    </row>
    <row r="10942" spans="1:3" x14ac:dyDescent="0.3">
      <c r="A10942" t="s">
        <v>22</v>
      </c>
    </row>
    <row r="10943" spans="1:3" x14ac:dyDescent="0.3">
      <c r="A10943" t="s">
        <v>0</v>
      </c>
      <c r="C10943">
        <f>VLOOKUP(B10941,[0]!all_data,13)</f>
        <v>7</v>
      </c>
    </row>
    <row r="10944" spans="1:3" x14ac:dyDescent="0.3">
      <c r="A10944" t="s">
        <v>57</v>
      </c>
      <c r="C10944">
        <f>VLOOKUP(B10941,[0]!all_data,14)</f>
        <v>10</v>
      </c>
    </row>
    <row r="10945" spans="1:3" x14ac:dyDescent="0.3">
      <c r="A10945" t="s">
        <v>2</v>
      </c>
      <c r="C10945">
        <f>VLOOKUP(B10941,[0]!all_data,15)</f>
        <v>0</v>
      </c>
    </row>
    <row r="10946" spans="1:3" x14ac:dyDescent="0.3">
      <c r="A10946" t="s">
        <v>3</v>
      </c>
      <c r="C10946">
        <f>VLOOKUP(B10941,[0]!all_data,16)</f>
        <v>0</v>
      </c>
    </row>
    <row r="10947" spans="1:3" x14ac:dyDescent="0.3">
      <c r="A10947" t="s">
        <v>4</v>
      </c>
      <c r="C10947">
        <f>VLOOKUP(B10941,[0]!all_data,17)</f>
        <v>0</v>
      </c>
    </row>
    <row r="10948" spans="1:3" x14ac:dyDescent="0.3">
      <c r="A10948" t="s">
        <v>5</v>
      </c>
      <c r="C10948">
        <f>VLOOKUP(B10941,[0]!all_data,18)</f>
        <v>0</v>
      </c>
    </row>
    <row r="10949" spans="1:3" x14ac:dyDescent="0.3">
      <c r="A10949" t="s">
        <v>7</v>
      </c>
      <c r="C10949">
        <f>VLOOKUP(B10941,[0]!all_data,20)</f>
        <v>0</v>
      </c>
    </row>
    <row r="10950" spans="1:3" x14ac:dyDescent="0.3">
      <c r="A10950" t="s">
        <v>73</v>
      </c>
      <c r="C10950">
        <f>VLOOKUP(B10941,[0]!all_data,21)</f>
        <v>0</v>
      </c>
    </row>
    <row r="10951" spans="1:3" x14ac:dyDescent="0.3">
      <c r="A10951" t="s">
        <v>77</v>
      </c>
      <c r="C10951">
        <f>VLOOKUP(B10941,[0]!all_data,41)</f>
        <v>0</v>
      </c>
    </row>
    <row r="10952" spans="1:3" x14ac:dyDescent="0.3">
      <c r="A10952" t="s">
        <v>24</v>
      </c>
      <c r="C10952">
        <f>VLOOKUP(B10941,[0]!all_data,23)</f>
        <v>0</v>
      </c>
    </row>
    <row r="10953" spans="1:3" x14ac:dyDescent="0.3">
      <c r="A10953" t="s">
        <v>25</v>
      </c>
      <c r="C10953">
        <f>VLOOKUP(B10941,[0]!all_data,24)</f>
        <v>0</v>
      </c>
    </row>
    <row r="10954" spans="1:3" x14ac:dyDescent="0.3">
      <c r="A10954" t="s">
        <v>23</v>
      </c>
      <c r="C10954">
        <f>VLOOKUP(B10941,[0]!all_data,25)</f>
        <v>0</v>
      </c>
    </row>
    <row r="10955" spans="1:3" x14ac:dyDescent="0.3">
      <c r="A10955" t="s">
        <v>125</v>
      </c>
      <c r="C10955">
        <f>VLOOKUP(B10941,[0]!all_data,19)</f>
        <v>0</v>
      </c>
    </row>
    <row r="10956" spans="1:3" x14ac:dyDescent="0.3">
      <c r="A10956" t="s">
        <v>108</v>
      </c>
      <c r="C10956">
        <f>VLOOKUP(B10941,[0]!all_data,26)</f>
        <v>0</v>
      </c>
    </row>
    <row r="10957" spans="1:3" x14ac:dyDescent="0.3">
      <c r="A10957" t="s">
        <v>109</v>
      </c>
      <c r="C10957">
        <f>VLOOKUP(B10941,[0]!all_data,27)</f>
        <v>0</v>
      </c>
    </row>
    <row r="10958" spans="1:3" x14ac:dyDescent="0.3">
      <c r="A10958" t="s">
        <v>11</v>
      </c>
      <c r="C10958">
        <f>VLOOKUP(B10941,[0]!all_data,28)</f>
        <v>0</v>
      </c>
    </row>
    <row r="10959" spans="1:3" x14ac:dyDescent="0.3">
      <c r="A10959" t="s">
        <v>54</v>
      </c>
      <c r="C10959">
        <f>VLOOKUP(B10941,[0]!all_data,29)</f>
        <v>0</v>
      </c>
    </row>
    <row r="10960" spans="1:3" x14ac:dyDescent="0.3">
      <c r="A10960" t="s">
        <v>55</v>
      </c>
      <c r="C10960">
        <f>VLOOKUP(B10941,[0]!all_data,30)</f>
        <v>0</v>
      </c>
    </row>
    <row r="10961" spans="1:3" x14ac:dyDescent="0.3">
      <c r="A10961" t="s">
        <v>67</v>
      </c>
      <c r="C10961">
        <f>VLOOKUP(B10941,[0]!all_data,33)</f>
        <v>0</v>
      </c>
    </row>
    <row r="10962" spans="1:3" x14ac:dyDescent="0.3">
      <c r="A10962" t="s">
        <v>16</v>
      </c>
      <c r="C10962">
        <f>VLOOKUP(B10941,[0]!all_data,37)</f>
        <v>0</v>
      </c>
    </row>
    <row r="10963" spans="1:3" x14ac:dyDescent="0.3">
      <c r="A10963" t="s">
        <v>17</v>
      </c>
      <c r="C10963">
        <f>VLOOKUP(B10941,[0]!all_data,38)</f>
        <v>0</v>
      </c>
    </row>
    <row r="10964" spans="1:3" x14ac:dyDescent="0.3">
      <c r="A10964" t="s">
        <v>18</v>
      </c>
      <c r="C10964">
        <f>VLOOKUP(B10941,[0]!all_data,39)</f>
        <v>0</v>
      </c>
    </row>
    <row r="10965" spans="1:3" x14ac:dyDescent="0.3">
      <c r="A10965" t="s">
        <v>21</v>
      </c>
      <c r="B10965">
        <f>B10941+1</f>
        <v>457</v>
      </c>
      <c r="C10965" t="str">
        <f>CONCATENATE(VLOOKUP(B10965,[0]!all_data,2),"_",VLOOKUP(B10965,[0]!all_data,3),"_",VLOOKUP(B10965,[0]!all_data,4))</f>
        <v>0_0_0</v>
      </c>
    </row>
    <row r="10966" spans="1:3" x14ac:dyDescent="0.3">
      <c r="A10966" t="s">
        <v>22</v>
      </c>
    </row>
    <row r="10967" spans="1:3" x14ac:dyDescent="0.3">
      <c r="A10967" t="s">
        <v>0</v>
      </c>
      <c r="C10967">
        <f>VLOOKUP(B10965,[0]!all_data,13)</f>
        <v>7</v>
      </c>
    </row>
    <row r="10968" spans="1:3" x14ac:dyDescent="0.3">
      <c r="A10968" t="s">
        <v>57</v>
      </c>
      <c r="C10968">
        <f>VLOOKUP(B10965,[0]!all_data,14)</f>
        <v>10</v>
      </c>
    </row>
    <row r="10969" spans="1:3" x14ac:dyDescent="0.3">
      <c r="A10969" t="s">
        <v>2</v>
      </c>
      <c r="C10969">
        <f>VLOOKUP(B10965,[0]!all_data,15)</f>
        <v>0</v>
      </c>
    </row>
    <row r="10970" spans="1:3" x14ac:dyDescent="0.3">
      <c r="A10970" t="s">
        <v>3</v>
      </c>
      <c r="C10970">
        <f>VLOOKUP(B10965,[0]!all_data,16)</f>
        <v>0</v>
      </c>
    </row>
    <row r="10971" spans="1:3" x14ac:dyDescent="0.3">
      <c r="A10971" t="s">
        <v>4</v>
      </c>
      <c r="C10971">
        <f>VLOOKUP(B10965,[0]!all_data,17)</f>
        <v>0</v>
      </c>
    </row>
    <row r="10972" spans="1:3" x14ac:dyDescent="0.3">
      <c r="A10972" t="s">
        <v>5</v>
      </c>
      <c r="C10972">
        <f>VLOOKUP(B10965,[0]!all_data,18)</f>
        <v>0</v>
      </c>
    </row>
    <row r="10973" spans="1:3" x14ac:dyDescent="0.3">
      <c r="A10973" t="s">
        <v>7</v>
      </c>
      <c r="C10973">
        <f>VLOOKUP(B10965,[0]!all_data,20)</f>
        <v>0</v>
      </c>
    </row>
    <row r="10974" spans="1:3" x14ac:dyDescent="0.3">
      <c r="A10974" t="s">
        <v>73</v>
      </c>
      <c r="C10974">
        <f>VLOOKUP(B10965,[0]!all_data,21)</f>
        <v>0</v>
      </c>
    </row>
    <row r="10975" spans="1:3" x14ac:dyDescent="0.3">
      <c r="A10975" t="s">
        <v>77</v>
      </c>
      <c r="C10975">
        <f>VLOOKUP(B10965,[0]!all_data,41)</f>
        <v>0</v>
      </c>
    </row>
    <row r="10976" spans="1:3" x14ac:dyDescent="0.3">
      <c r="A10976" t="s">
        <v>24</v>
      </c>
      <c r="C10976">
        <f>VLOOKUP(B10965,[0]!all_data,23)</f>
        <v>0</v>
      </c>
    </row>
    <row r="10977" spans="1:3" x14ac:dyDescent="0.3">
      <c r="A10977" t="s">
        <v>25</v>
      </c>
      <c r="C10977">
        <f>VLOOKUP(B10965,[0]!all_data,24)</f>
        <v>0</v>
      </c>
    </row>
    <row r="10978" spans="1:3" x14ac:dyDescent="0.3">
      <c r="A10978" t="s">
        <v>23</v>
      </c>
      <c r="C10978">
        <f>VLOOKUP(B10965,[0]!all_data,25)</f>
        <v>0</v>
      </c>
    </row>
    <row r="10979" spans="1:3" x14ac:dyDescent="0.3">
      <c r="A10979" t="s">
        <v>125</v>
      </c>
      <c r="C10979">
        <f>VLOOKUP(B10965,[0]!all_data,19)</f>
        <v>0</v>
      </c>
    </row>
    <row r="10980" spans="1:3" x14ac:dyDescent="0.3">
      <c r="A10980" t="s">
        <v>108</v>
      </c>
      <c r="C10980">
        <f>VLOOKUP(B10965,[0]!all_data,26)</f>
        <v>0</v>
      </c>
    </row>
    <row r="10981" spans="1:3" x14ac:dyDescent="0.3">
      <c r="A10981" t="s">
        <v>109</v>
      </c>
      <c r="C10981">
        <f>VLOOKUP(B10965,[0]!all_data,27)</f>
        <v>0</v>
      </c>
    </row>
    <row r="10982" spans="1:3" x14ac:dyDescent="0.3">
      <c r="A10982" t="s">
        <v>11</v>
      </c>
      <c r="C10982">
        <f>VLOOKUP(B10965,[0]!all_data,28)</f>
        <v>0</v>
      </c>
    </row>
    <row r="10983" spans="1:3" x14ac:dyDescent="0.3">
      <c r="A10983" t="s">
        <v>54</v>
      </c>
      <c r="C10983">
        <f>VLOOKUP(B10965,[0]!all_data,29)</f>
        <v>0</v>
      </c>
    </row>
    <row r="10984" spans="1:3" x14ac:dyDescent="0.3">
      <c r="A10984" t="s">
        <v>55</v>
      </c>
      <c r="C10984">
        <f>VLOOKUP(B10965,[0]!all_data,30)</f>
        <v>0</v>
      </c>
    </row>
    <row r="10985" spans="1:3" x14ac:dyDescent="0.3">
      <c r="A10985" t="s">
        <v>67</v>
      </c>
      <c r="C10985">
        <f>VLOOKUP(B10965,[0]!all_data,33)</f>
        <v>0</v>
      </c>
    </row>
    <row r="10986" spans="1:3" x14ac:dyDescent="0.3">
      <c r="A10986" t="s">
        <v>16</v>
      </c>
      <c r="C10986">
        <f>VLOOKUP(B10965,[0]!all_data,37)</f>
        <v>0</v>
      </c>
    </row>
    <row r="10987" spans="1:3" x14ac:dyDescent="0.3">
      <c r="A10987" t="s">
        <v>17</v>
      </c>
      <c r="C10987">
        <f>VLOOKUP(B10965,[0]!all_data,38)</f>
        <v>0</v>
      </c>
    </row>
    <row r="10988" spans="1:3" x14ac:dyDescent="0.3">
      <c r="A10988" t="s">
        <v>18</v>
      </c>
      <c r="C10988">
        <f>VLOOKUP(B10965,[0]!all_data,39)</f>
        <v>0</v>
      </c>
    </row>
    <row r="10989" spans="1:3" x14ac:dyDescent="0.3">
      <c r="A10989" t="s">
        <v>21</v>
      </c>
      <c r="B10989">
        <f>B10965+1</f>
        <v>458</v>
      </c>
      <c r="C10989" t="str">
        <f>CONCATENATE(VLOOKUP(B10989,[0]!all_data,2),"_",VLOOKUP(B10989,[0]!all_data,3),"_",VLOOKUP(B10989,[0]!all_data,4))</f>
        <v>0_0_0</v>
      </c>
    </row>
    <row r="10990" spans="1:3" x14ac:dyDescent="0.3">
      <c r="A10990" t="s">
        <v>22</v>
      </c>
    </row>
    <row r="10991" spans="1:3" x14ac:dyDescent="0.3">
      <c r="A10991" t="s">
        <v>0</v>
      </c>
      <c r="C10991">
        <f>VLOOKUP(B10989,[0]!all_data,13)</f>
        <v>7</v>
      </c>
    </row>
    <row r="10992" spans="1:3" x14ac:dyDescent="0.3">
      <c r="A10992" t="s">
        <v>57</v>
      </c>
      <c r="C10992">
        <f>VLOOKUP(B10989,[0]!all_data,14)</f>
        <v>10</v>
      </c>
    </row>
    <row r="10993" spans="1:3" x14ac:dyDescent="0.3">
      <c r="A10993" t="s">
        <v>2</v>
      </c>
      <c r="C10993">
        <f>VLOOKUP(B10989,[0]!all_data,15)</f>
        <v>0</v>
      </c>
    </row>
    <row r="10994" spans="1:3" x14ac:dyDescent="0.3">
      <c r="A10994" t="s">
        <v>3</v>
      </c>
      <c r="C10994">
        <f>VLOOKUP(B10989,[0]!all_data,16)</f>
        <v>0</v>
      </c>
    </row>
    <row r="10995" spans="1:3" x14ac:dyDescent="0.3">
      <c r="A10995" t="s">
        <v>4</v>
      </c>
      <c r="C10995">
        <f>VLOOKUP(B10989,[0]!all_data,17)</f>
        <v>0</v>
      </c>
    </row>
    <row r="10996" spans="1:3" x14ac:dyDescent="0.3">
      <c r="A10996" t="s">
        <v>5</v>
      </c>
      <c r="C10996">
        <f>VLOOKUP(B10989,[0]!all_data,18)</f>
        <v>0</v>
      </c>
    </row>
    <row r="10997" spans="1:3" x14ac:dyDescent="0.3">
      <c r="A10997" t="s">
        <v>7</v>
      </c>
      <c r="C10997">
        <f>VLOOKUP(B10989,[0]!all_data,20)</f>
        <v>0</v>
      </c>
    </row>
    <row r="10998" spans="1:3" x14ac:dyDescent="0.3">
      <c r="A10998" t="s">
        <v>73</v>
      </c>
      <c r="C10998">
        <f>VLOOKUP(B10989,[0]!all_data,21)</f>
        <v>0</v>
      </c>
    </row>
    <row r="10999" spans="1:3" x14ac:dyDescent="0.3">
      <c r="A10999" t="s">
        <v>77</v>
      </c>
      <c r="C10999">
        <f>VLOOKUP(B10989,[0]!all_data,41)</f>
        <v>0</v>
      </c>
    </row>
    <row r="11000" spans="1:3" x14ac:dyDescent="0.3">
      <c r="A11000" t="s">
        <v>24</v>
      </c>
      <c r="C11000">
        <f>VLOOKUP(B10989,[0]!all_data,23)</f>
        <v>0</v>
      </c>
    </row>
    <row r="11001" spans="1:3" x14ac:dyDescent="0.3">
      <c r="A11001" t="s">
        <v>25</v>
      </c>
      <c r="C11001">
        <f>VLOOKUP(B10989,[0]!all_data,24)</f>
        <v>0</v>
      </c>
    </row>
    <row r="11002" spans="1:3" x14ac:dyDescent="0.3">
      <c r="A11002" t="s">
        <v>23</v>
      </c>
      <c r="C11002">
        <f>VLOOKUP(B10989,[0]!all_data,25)</f>
        <v>0</v>
      </c>
    </row>
    <row r="11003" spans="1:3" x14ac:dyDescent="0.3">
      <c r="A11003" t="s">
        <v>125</v>
      </c>
      <c r="C11003">
        <f>VLOOKUP(B10989,[0]!all_data,19)</f>
        <v>0</v>
      </c>
    </row>
    <row r="11004" spans="1:3" x14ac:dyDescent="0.3">
      <c r="A11004" t="s">
        <v>108</v>
      </c>
      <c r="C11004">
        <f>VLOOKUP(B10989,[0]!all_data,26)</f>
        <v>0</v>
      </c>
    </row>
    <row r="11005" spans="1:3" x14ac:dyDescent="0.3">
      <c r="A11005" t="s">
        <v>109</v>
      </c>
      <c r="C11005">
        <f>VLOOKUP(B10989,[0]!all_data,27)</f>
        <v>0</v>
      </c>
    </row>
    <row r="11006" spans="1:3" x14ac:dyDescent="0.3">
      <c r="A11006" t="s">
        <v>11</v>
      </c>
      <c r="C11006">
        <f>VLOOKUP(B10989,[0]!all_data,28)</f>
        <v>0</v>
      </c>
    </row>
    <row r="11007" spans="1:3" x14ac:dyDescent="0.3">
      <c r="A11007" t="s">
        <v>54</v>
      </c>
      <c r="C11007">
        <f>VLOOKUP(B10989,[0]!all_data,29)</f>
        <v>0</v>
      </c>
    </row>
    <row r="11008" spans="1:3" x14ac:dyDescent="0.3">
      <c r="A11008" t="s">
        <v>55</v>
      </c>
      <c r="C11008">
        <f>VLOOKUP(B10989,[0]!all_data,30)</f>
        <v>0</v>
      </c>
    </row>
    <row r="11009" spans="1:3" x14ac:dyDescent="0.3">
      <c r="A11009" t="s">
        <v>67</v>
      </c>
      <c r="C11009">
        <f>VLOOKUP(B10989,[0]!all_data,33)</f>
        <v>0</v>
      </c>
    </row>
    <row r="11010" spans="1:3" x14ac:dyDescent="0.3">
      <c r="A11010" t="s">
        <v>16</v>
      </c>
      <c r="C11010">
        <f>VLOOKUP(B10989,[0]!all_data,37)</f>
        <v>0</v>
      </c>
    </row>
    <row r="11011" spans="1:3" x14ac:dyDescent="0.3">
      <c r="A11011" t="s">
        <v>17</v>
      </c>
      <c r="C11011">
        <f>VLOOKUP(B10989,[0]!all_data,38)</f>
        <v>0</v>
      </c>
    </row>
    <row r="11012" spans="1:3" x14ac:dyDescent="0.3">
      <c r="A11012" t="s">
        <v>18</v>
      </c>
      <c r="C11012">
        <f>VLOOKUP(B10989,[0]!all_data,39)</f>
        <v>0</v>
      </c>
    </row>
    <row r="11013" spans="1:3" x14ac:dyDescent="0.3">
      <c r="A11013" t="s">
        <v>21</v>
      </c>
      <c r="B11013">
        <f>B10989+1</f>
        <v>459</v>
      </c>
      <c r="C11013" t="str">
        <f>CONCATENATE(VLOOKUP(B11013,[0]!all_data,2),"_",VLOOKUP(B11013,[0]!all_data,3),"_",VLOOKUP(B11013,[0]!all_data,4))</f>
        <v>0_0_0</v>
      </c>
    </row>
    <row r="11014" spans="1:3" x14ac:dyDescent="0.3">
      <c r="A11014" t="s">
        <v>22</v>
      </c>
    </row>
    <row r="11015" spans="1:3" x14ac:dyDescent="0.3">
      <c r="A11015" t="s">
        <v>0</v>
      </c>
      <c r="C11015">
        <f>VLOOKUP(B11013,[0]!all_data,13)</f>
        <v>7</v>
      </c>
    </row>
    <row r="11016" spans="1:3" x14ac:dyDescent="0.3">
      <c r="A11016" t="s">
        <v>57</v>
      </c>
      <c r="C11016">
        <f>VLOOKUP(B11013,[0]!all_data,14)</f>
        <v>10</v>
      </c>
    </row>
    <row r="11017" spans="1:3" x14ac:dyDescent="0.3">
      <c r="A11017" t="s">
        <v>2</v>
      </c>
      <c r="C11017">
        <f>VLOOKUP(B11013,[0]!all_data,15)</f>
        <v>0</v>
      </c>
    </row>
    <row r="11018" spans="1:3" x14ac:dyDescent="0.3">
      <c r="A11018" t="s">
        <v>3</v>
      </c>
      <c r="C11018">
        <f>VLOOKUP(B11013,[0]!all_data,16)</f>
        <v>0</v>
      </c>
    </row>
    <row r="11019" spans="1:3" x14ac:dyDescent="0.3">
      <c r="A11019" t="s">
        <v>4</v>
      </c>
      <c r="C11019">
        <f>VLOOKUP(B11013,[0]!all_data,17)</f>
        <v>0</v>
      </c>
    </row>
    <row r="11020" spans="1:3" x14ac:dyDescent="0.3">
      <c r="A11020" t="s">
        <v>5</v>
      </c>
      <c r="C11020">
        <f>VLOOKUP(B11013,[0]!all_data,18)</f>
        <v>0</v>
      </c>
    </row>
    <row r="11021" spans="1:3" x14ac:dyDescent="0.3">
      <c r="A11021" t="s">
        <v>7</v>
      </c>
      <c r="C11021">
        <f>VLOOKUP(B11013,[0]!all_data,20)</f>
        <v>0</v>
      </c>
    </row>
    <row r="11022" spans="1:3" x14ac:dyDescent="0.3">
      <c r="A11022" t="s">
        <v>73</v>
      </c>
      <c r="C11022">
        <f>VLOOKUP(B11013,[0]!all_data,21)</f>
        <v>0</v>
      </c>
    </row>
    <row r="11023" spans="1:3" x14ac:dyDescent="0.3">
      <c r="A11023" t="s">
        <v>77</v>
      </c>
      <c r="C11023">
        <f>VLOOKUP(B11013,[0]!all_data,41)</f>
        <v>0</v>
      </c>
    </row>
    <row r="11024" spans="1:3" x14ac:dyDescent="0.3">
      <c r="A11024" t="s">
        <v>24</v>
      </c>
      <c r="C11024">
        <f>VLOOKUP(B11013,[0]!all_data,23)</f>
        <v>0</v>
      </c>
    </row>
    <row r="11025" spans="1:3" x14ac:dyDescent="0.3">
      <c r="A11025" t="s">
        <v>25</v>
      </c>
      <c r="C11025">
        <f>VLOOKUP(B11013,[0]!all_data,24)</f>
        <v>0</v>
      </c>
    </row>
    <row r="11026" spans="1:3" x14ac:dyDescent="0.3">
      <c r="A11026" t="s">
        <v>23</v>
      </c>
      <c r="C11026">
        <f>VLOOKUP(B11013,[0]!all_data,25)</f>
        <v>0</v>
      </c>
    </row>
    <row r="11027" spans="1:3" x14ac:dyDescent="0.3">
      <c r="A11027" t="s">
        <v>125</v>
      </c>
      <c r="C11027">
        <f>VLOOKUP(B11013,[0]!all_data,19)</f>
        <v>0</v>
      </c>
    </row>
    <row r="11028" spans="1:3" x14ac:dyDescent="0.3">
      <c r="A11028" t="s">
        <v>108</v>
      </c>
      <c r="C11028">
        <f>VLOOKUP(B11013,[0]!all_data,26)</f>
        <v>0</v>
      </c>
    </row>
    <row r="11029" spans="1:3" x14ac:dyDescent="0.3">
      <c r="A11029" t="s">
        <v>109</v>
      </c>
      <c r="C11029">
        <f>VLOOKUP(B11013,[0]!all_data,27)</f>
        <v>0</v>
      </c>
    </row>
    <row r="11030" spans="1:3" x14ac:dyDescent="0.3">
      <c r="A11030" t="s">
        <v>11</v>
      </c>
      <c r="C11030">
        <f>VLOOKUP(B11013,[0]!all_data,28)</f>
        <v>0</v>
      </c>
    </row>
    <row r="11031" spans="1:3" x14ac:dyDescent="0.3">
      <c r="A11031" t="s">
        <v>54</v>
      </c>
      <c r="C11031">
        <f>VLOOKUP(B11013,[0]!all_data,29)</f>
        <v>0</v>
      </c>
    </row>
    <row r="11032" spans="1:3" x14ac:dyDescent="0.3">
      <c r="A11032" t="s">
        <v>55</v>
      </c>
      <c r="C11032">
        <f>VLOOKUP(B11013,[0]!all_data,30)</f>
        <v>0</v>
      </c>
    </row>
    <row r="11033" spans="1:3" x14ac:dyDescent="0.3">
      <c r="A11033" t="s">
        <v>67</v>
      </c>
      <c r="C11033">
        <f>VLOOKUP(B11013,[0]!all_data,33)</f>
        <v>0</v>
      </c>
    </row>
    <row r="11034" spans="1:3" x14ac:dyDescent="0.3">
      <c r="A11034" t="s">
        <v>16</v>
      </c>
      <c r="C11034">
        <f>VLOOKUP(B11013,[0]!all_data,37)</f>
        <v>0</v>
      </c>
    </row>
    <row r="11035" spans="1:3" x14ac:dyDescent="0.3">
      <c r="A11035" t="s">
        <v>17</v>
      </c>
      <c r="C11035">
        <f>VLOOKUP(B11013,[0]!all_data,38)</f>
        <v>0</v>
      </c>
    </row>
    <row r="11036" spans="1:3" x14ac:dyDescent="0.3">
      <c r="A11036" t="s">
        <v>18</v>
      </c>
      <c r="C11036">
        <f>VLOOKUP(B11013,[0]!all_data,39)</f>
        <v>0</v>
      </c>
    </row>
    <row r="11037" spans="1:3" x14ac:dyDescent="0.3">
      <c r="A11037" t="s">
        <v>21</v>
      </c>
      <c r="B11037">
        <f>B11013+1</f>
        <v>460</v>
      </c>
      <c r="C11037" t="str">
        <f>CONCATENATE(VLOOKUP(B11037,[0]!all_data,2),"_",VLOOKUP(B11037,[0]!all_data,3),"_",VLOOKUP(B11037,[0]!all_data,4))</f>
        <v>0_0_0</v>
      </c>
    </row>
    <row r="11038" spans="1:3" x14ac:dyDescent="0.3">
      <c r="A11038" t="s">
        <v>22</v>
      </c>
    </row>
    <row r="11039" spans="1:3" x14ac:dyDescent="0.3">
      <c r="A11039" t="s">
        <v>0</v>
      </c>
      <c r="C11039">
        <f>VLOOKUP(B11037,[0]!all_data,13)</f>
        <v>7</v>
      </c>
    </row>
    <row r="11040" spans="1:3" x14ac:dyDescent="0.3">
      <c r="A11040" t="s">
        <v>57</v>
      </c>
      <c r="C11040">
        <f>VLOOKUP(B11037,[0]!all_data,14)</f>
        <v>10</v>
      </c>
    </row>
    <row r="11041" spans="1:3" x14ac:dyDescent="0.3">
      <c r="A11041" t="s">
        <v>2</v>
      </c>
      <c r="C11041">
        <f>VLOOKUP(B11037,[0]!all_data,15)</f>
        <v>0</v>
      </c>
    </row>
    <row r="11042" spans="1:3" x14ac:dyDescent="0.3">
      <c r="A11042" t="s">
        <v>3</v>
      </c>
      <c r="C11042">
        <f>VLOOKUP(B11037,[0]!all_data,16)</f>
        <v>0</v>
      </c>
    </row>
    <row r="11043" spans="1:3" x14ac:dyDescent="0.3">
      <c r="A11043" t="s">
        <v>4</v>
      </c>
      <c r="C11043">
        <f>VLOOKUP(B11037,[0]!all_data,17)</f>
        <v>0</v>
      </c>
    </row>
    <row r="11044" spans="1:3" x14ac:dyDescent="0.3">
      <c r="A11044" t="s">
        <v>5</v>
      </c>
      <c r="C11044">
        <f>VLOOKUP(B11037,[0]!all_data,18)</f>
        <v>0</v>
      </c>
    </row>
    <row r="11045" spans="1:3" x14ac:dyDescent="0.3">
      <c r="A11045" t="s">
        <v>7</v>
      </c>
      <c r="C11045">
        <f>VLOOKUP(B11037,[0]!all_data,20)</f>
        <v>0</v>
      </c>
    </row>
    <row r="11046" spans="1:3" x14ac:dyDescent="0.3">
      <c r="A11046" t="s">
        <v>73</v>
      </c>
      <c r="C11046">
        <f>VLOOKUP(B11037,[0]!all_data,21)</f>
        <v>0</v>
      </c>
    </row>
    <row r="11047" spans="1:3" x14ac:dyDescent="0.3">
      <c r="A11047" t="s">
        <v>77</v>
      </c>
      <c r="C11047">
        <f>VLOOKUP(B11037,[0]!all_data,41)</f>
        <v>0</v>
      </c>
    </row>
    <row r="11048" spans="1:3" x14ac:dyDescent="0.3">
      <c r="A11048" t="s">
        <v>24</v>
      </c>
      <c r="C11048">
        <f>VLOOKUP(B11037,[0]!all_data,23)</f>
        <v>0</v>
      </c>
    </row>
    <row r="11049" spans="1:3" x14ac:dyDescent="0.3">
      <c r="A11049" t="s">
        <v>25</v>
      </c>
      <c r="C11049">
        <f>VLOOKUP(B11037,[0]!all_data,24)</f>
        <v>0</v>
      </c>
    </row>
    <row r="11050" spans="1:3" x14ac:dyDescent="0.3">
      <c r="A11050" t="s">
        <v>23</v>
      </c>
      <c r="C11050">
        <f>VLOOKUP(B11037,[0]!all_data,25)</f>
        <v>0</v>
      </c>
    </row>
    <row r="11051" spans="1:3" x14ac:dyDescent="0.3">
      <c r="A11051" t="s">
        <v>125</v>
      </c>
      <c r="C11051">
        <f>VLOOKUP(B11037,[0]!all_data,19)</f>
        <v>0</v>
      </c>
    </row>
    <row r="11052" spans="1:3" x14ac:dyDescent="0.3">
      <c r="A11052" t="s">
        <v>108</v>
      </c>
      <c r="C11052">
        <f>VLOOKUP(B11037,[0]!all_data,26)</f>
        <v>0</v>
      </c>
    </row>
    <row r="11053" spans="1:3" x14ac:dyDescent="0.3">
      <c r="A11053" t="s">
        <v>109</v>
      </c>
      <c r="C11053">
        <f>VLOOKUP(B11037,[0]!all_data,27)</f>
        <v>0</v>
      </c>
    </row>
    <row r="11054" spans="1:3" x14ac:dyDescent="0.3">
      <c r="A11054" t="s">
        <v>11</v>
      </c>
      <c r="C11054">
        <f>VLOOKUP(B11037,[0]!all_data,28)</f>
        <v>0</v>
      </c>
    </row>
    <row r="11055" spans="1:3" x14ac:dyDescent="0.3">
      <c r="A11055" t="s">
        <v>54</v>
      </c>
      <c r="C11055">
        <f>VLOOKUP(B11037,[0]!all_data,29)</f>
        <v>0</v>
      </c>
    </row>
    <row r="11056" spans="1:3" x14ac:dyDescent="0.3">
      <c r="A11056" t="s">
        <v>55</v>
      </c>
      <c r="C11056">
        <f>VLOOKUP(B11037,[0]!all_data,30)</f>
        <v>0</v>
      </c>
    </row>
    <row r="11057" spans="1:3" x14ac:dyDescent="0.3">
      <c r="A11057" t="s">
        <v>67</v>
      </c>
      <c r="C11057">
        <f>VLOOKUP(B11037,[0]!all_data,33)</f>
        <v>0</v>
      </c>
    </row>
    <row r="11058" spans="1:3" x14ac:dyDescent="0.3">
      <c r="A11058" t="s">
        <v>16</v>
      </c>
      <c r="C11058">
        <f>VLOOKUP(B11037,[0]!all_data,37)</f>
        <v>0</v>
      </c>
    </row>
    <row r="11059" spans="1:3" x14ac:dyDescent="0.3">
      <c r="A11059" t="s">
        <v>17</v>
      </c>
      <c r="C11059">
        <f>VLOOKUP(B11037,[0]!all_data,38)</f>
        <v>0</v>
      </c>
    </row>
    <row r="11060" spans="1:3" x14ac:dyDescent="0.3">
      <c r="A11060" t="s">
        <v>18</v>
      </c>
      <c r="C11060">
        <f>VLOOKUP(B11037,[0]!all_data,39)</f>
        <v>0</v>
      </c>
    </row>
    <row r="11061" spans="1:3" x14ac:dyDescent="0.3">
      <c r="A11061" t="s">
        <v>21</v>
      </c>
      <c r="B11061">
        <f>B11037+1</f>
        <v>461</v>
      </c>
      <c r="C11061" t="str">
        <f>CONCATENATE(VLOOKUP(B11061,[0]!all_data,2),"_",VLOOKUP(B11061,[0]!all_data,3),"_",VLOOKUP(B11061,[0]!all_data,4))</f>
        <v>0_0_0</v>
      </c>
    </row>
    <row r="11062" spans="1:3" x14ac:dyDescent="0.3">
      <c r="A11062" t="s">
        <v>22</v>
      </c>
    </row>
    <row r="11063" spans="1:3" x14ac:dyDescent="0.3">
      <c r="A11063" t="s">
        <v>0</v>
      </c>
      <c r="C11063">
        <f>VLOOKUP(B11061,[0]!all_data,13)</f>
        <v>7</v>
      </c>
    </row>
    <row r="11064" spans="1:3" x14ac:dyDescent="0.3">
      <c r="A11064" t="s">
        <v>57</v>
      </c>
      <c r="C11064">
        <f>VLOOKUP(B11061,[0]!all_data,14)</f>
        <v>10</v>
      </c>
    </row>
    <row r="11065" spans="1:3" x14ac:dyDescent="0.3">
      <c r="A11065" t="s">
        <v>2</v>
      </c>
      <c r="C11065">
        <f>VLOOKUP(B11061,[0]!all_data,15)</f>
        <v>0</v>
      </c>
    </row>
    <row r="11066" spans="1:3" x14ac:dyDescent="0.3">
      <c r="A11066" t="s">
        <v>3</v>
      </c>
      <c r="C11066">
        <f>VLOOKUP(B11061,[0]!all_data,16)</f>
        <v>0</v>
      </c>
    </row>
    <row r="11067" spans="1:3" x14ac:dyDescent="0.3">
      <c r="A11067" t="s">
        <v>4</v>
      </c>
      <c r="C11067">
        <f>VLOOKUP(B11061,[0]!all_data,17)</f>
        <v>0</v>
      </c>
    </row>
    <row r="11068" spans="1:3" x14ac:dyDescent="0.3">
      <c r="A11068" t="s">
        <v>5</v>
      </c>
      <c r="C11068">
        <f>VLOOKUP(B11061,[0]!all_data,18)</f>
        <v>0</v>
      </c>
    </row>
    <row r="11069" spans="1:3" x14ac:dyDescent="0.3">
      <c r="A11069" t="s">
        <v>7</v>
      </c>
      <c r="C11069">
        <f>VLOOKUP(B11061,[0]!all_data,20)</f>
        <v>0</v>
      </c>
    </row>
    <row r="11070" spans="1:3" x14ac:dyDescent="0.3">
      <c r="A11070" t="s">
        <v>73</v>
      </c>
      <c r="C11070">
        <f>VLOOKUP(B11061,[0]!all_data,21)</f>
        <v>0</v>
      </c>
    </row>
    <row r="11071" spans="1:3" x14ac:dyDescent="0.3">
      <c r="A11071" t="s">
        <v>77</v>
      </c>
      <c r="C11071">
        <f>VLOOKUP(B11061,[0]!all_data,41)</f>
        <v>0</v>
      </c>
    </row>
    <row r="11072" spans="1:3" x14ac:dyDescent="0.3">
      <c r="A11072" t="s">
        <v>24</v>
      </c>
      <c r="C11072">
        <f>VLOOKUP(B11061,[0]!all_data,23)</f>
        <v>0</v>
      </c>
    </row>
    <row r="11073" spans="1:3" x14ac:dyDescent="0.3">
      <c r="A11073" t="s">
        <v>25</v>
      </c>
      <c r="C11073">
        <f>VLOOKUP(B11061,[0]!all_data,24)</f>
        <v>0</v>
      </c>
    </row>
    <row r="11074" spans="1:3" x14ac:dyDescent="0.3">
      <c r="A11074" t="s">
        <v>23</v>
      </c>
      <c r="C11074">
        <f>VLOOKUP(B11061,[0]!all_data,25)</f>
        <v>0</v>
      </c>
    </row>
    <row r="11075" spans="1:3" x14ac:dyDescent="0.3">
      <c r="A11075" t="s">
        <v>125</v>
      </c>
      <c r="C11075">
        <f>VLOOKUP(B11061,[0]!all_data,19)</f>
        <v>0</v>
      </c>
    </row>
    <row r="11076" spans="1:3" x14ac:dyDescent="0.3">
      <c r="A11076" t="s">
        <v>108</v>
      </c>
      <c r="C11076">
        <f>VLOOKUP(B11061,[0]!all_data,26)</f>
        <v>0</v>
      </c>
    </row>
    <row r="11077" spans="1:3" x14ac:dyDescent="0.3">
      <c r="A11077" t="s">
        <v>109</v>
      </c>
      <c r="C11077">
        <f>VLOOKUP(B11061,[0]!all_data,27)</f>
        <v>0</v>
      </c>
    </row>
    <row r="11078" spans="1:3" x14ac:dyDescent="0.3">
      <c r="A11078" t="s">
        <v>11</v>
      </c>
      <c r="C11078">
        <f>VLOOKUP(B11061,[0]!all_data,28)</f>
        <v>0</v>
      </c>
    </row>
    <row r="11079" spans="1:3" x14ac:dyDescent="0.3">
      <c r="A11079" t="s">
        <v>54</v>
      </c>
      <c r="C11079">
        <f>VLOOKUP(B11061,[0]!all_data,29)</f>
        <v>0</v>
      </c>
    </row>
    <row r="11080" spans="1:3" x14ac:dyDescent="0.3">
      <c r="A11080" t="s">
        <v>55</v>
      </c>
      <c r="C11080">
        <f>VLOOKUP(B11061,[0]!all_data,30)</f>
        <v>0</v>
      </c>
    </row>
    <row r="11081" spans="1:3" x14ac:dyDescent="0.3">
      <c r="A11081" t="s">
        <v>67</v>
      </c>
      <c r="C11081">
        <f>VLOOKUP(B11061,[0]!all_data,33)</f>
        <v>0</v>
      </c>
    </row>
    <row r="11082" spans="1:3" x14ac:dyDescent="0.3">
      <c r="A11082" t="s">
        <v>16</v>
      </c>
      <c r="C11082">
        <f>VLOOKUP(B11061,[0]!all_data,37)</f>
        <v>0</v>
      </c>
    </row>
    <row r="11083" spans="1:3" x14ac:dyDescent="0.3">
      <c r="A11083" t="s">
        <v>17</v>
      </c>
      <c r="C11083">
        <f>VLOOKUP(B11061,[0]!all_data,38)</f>
        <v>0</v>
      </c>
    </row>
    <row r="11084" spans="1:3" x14ac:dyDescent="0.3">
      <c r="A11084" t="s">
        <v>18</v>
      </c>
      <c r="C11084">
        <f>VLOOKUP(B11061,[0]!all_data,39)</f>
        <v>0</v>
      </c>
    </row>
    <row r="11085" spans="1:3" x14ac:dyDescent="0.3">
      <c r="A11085" t="s">
        <v>21</v>
      </c>
      <c r="B11085">
        <f>B11061+1</f>
        <v>462</v>
      </c>
      <c r="C11085" t="str">
        <f>CONCATENATE(VLOOKUP(B11085,[0]!all_data,2),"_",VLOOKUP(B11085,[0]!all_data,3),"_",VLOOKUP(B11085,[0]!all_data,4))</f>
        <v>0_0_0</v>
      </c>
    </row>
    <row r="11086" spans="1:3" x14ac:dyDescent="0.3">
      <c r="A11086" t="s">
        <v>22</v>
      </c>
    </row>
    <row r="11087" spans="1:3" x14ac:dyDescent="0.3">
      <c r="A11087" t="s">
        <v>0</v>
      </c>
      <c r="C11087">
        <f>VLOOKUP(B11085,[0]!all_data,13)</f>
        <v>7</v>
      </c>
    </row>
    <row r="11088" spans="1:3" x14ac:dyDescent="0.3">
      <c r="A11088" t="s">
        <v>57</v>
      </c>
      <c r="C11088">
        <f>VLOOKUP(B11085,[0]!all_data,14)</f>
        <v>10</v>
      </c>
    </row>
    <row r="11089" spans="1:3" x14ac:dyDescent="0.3">
      <c r="A11089" t="s">
        <v>2</v>
      </c>
      <c r="C11089">
        <f>VLOOKUP(B11085,[0]!all_data,15)</f>
        <v>0</v>
      </c>
    </row>
    <row r="11090" spans="1:3" x14ac:dyDescent="0.3">
      <c r="A11090" t="s">
        <v>3</v>
      </c>
      <c r="C11090">
        <f>VLOOKUP(B11085,[0]!all_data,16)</f>
        <v>0</v>
      </c>
    </row>
    <row r="11091" spans="1:3" x14ac:dyDescent="0.3">
      <c r="A11091" t="s">
        <v>4</v>
      </c>
      <c r="C11091">
        <f>VLOOKUP(B11085,[0]!all_data,17)</f>
        <v>0</v>
      </c>
    </row>
    <row r="11092" spans="1:3" x14ac:dyDescent="0.3">
      <c r="A11092" t="s">
        <v>5</v>
      </c>
      <c r="C11092">
        <f>VLOOKUP(B11085,[0]!all_data,18)</f>
        <v>0</v>
      </c>
    </row>
    <row r="11093" spans="1:3" x14ac:dyDescent="0.3">
      <c r="A11093" t="s">
        <v>7</v>
      </c>
      <c r="C11093">
        <f>VLOOKUP(B11085,[0]!all_data,20)</f>
        <v>0</v>
      </c>
    </row>
    <row r="11094" spans="1:3" x14ac:dyDescent="0.3">
      <c r="A11094" t="s">
        <v>73</v>
      </c>
      <c r="C11094">
        <f>VLOOKUP(B11085,[0]!all_data,21)</f>
        <v>0</v>
      </c>
    </row>
    <row r="11095" spans="1:3" x14ac:dyDescent="0.3">
      <c r="A11095" t="s">
        <v>77</v>
      </c>
      <c r="C11095">
        <f>VLOOKUP(B11085,[0]!all_data,41)</f>
        <v>0</v>
      </c>
    </row>
    <row r="11096" spans="1:3" x14ac:dyDescent="0.3">
      <c r="A11096" t="s">
        <v>24</v>
      </c>
      <c r="C11096">
        <f>VLOOKUP(B11085,[0]!all_data,23)</f>
        <v>0</v>
      </c>
    </row>
    <row r="11097" spans="1:3" x14ac:dyDescent="0.3">
      <c r="A11097" t="s">
        <v>25</v>
      </c>
      <c r="C11097">
        <f>VLOOKUP(B11085,[0]!all_data,24)</f>
        <v>0</v>
      </c>
    </row>
    <row r="11098" spans="1:3" x14ac:dyDescent="0.3">
      <c r="A11098" t="s">
        <v>23</v>
      </c>
      <c r="C11098">
        <f>VLOOKUP(B11085,[0]!all_data,25)</f>
        <v>0</v>
      </c>
    </row>
    <row r="11099" spans="1:3" x14ac:dyDescent="0.3">
      <c r="A11099" t="s">
        <v>125</v>
      </c>
      <c r="C11099">
        <f>VLOOKUP(B11085,[0]!all_data,19)</f>
        <v>0</v>
      </c>
    </row>
    <row r="11100" spans="1:3" x14ac:dyDescent="0.3">
      <c r="A11100" t="s">
        <v>108</v>
      </c>
      <c r="C11100">
        <f>VLOOKUP(B11085,[0]!all_data,26)</f>
        <v>0</v>
      </c>
    </row>
    <row r="11101" spans="1:3" x14ac:dyDescent="0.3">
      <c r="A11101" t="s">
        <v>109</v>
      </c>
      <c r="C11101">
        <f>VLOOKUP(B11085,[0]!all_data,27)</f>
        <v>0</v>
      </c>
    </row>
    <row r="11102" spans="1:3" x14ac:dyDescent="0.3">
      <c r="A11102" t="s">
        <v>11</v>
      </c>
      <c r="C11102">
        <f>VLOOKUP(B11085,[0]!all_data,28)</f>
        <v>0</v>
      </c>
    </row>
    <row r="11103" spans="1:3" x14ac:dyDescent="0.3">
      <c r="A11103" t="s">
        <v>54</v>
      </c>
      <c r="C11103">
        <f>VLOOKUP(B11085,[0]!all_data,29)</f>
        <v>0</v>
      </c>
    </row>
    <row r="11104" spans="1:3" x14ac:dyDescent="0.3">
      <c r="A11104" t="s">
        <v>55</v>
      </c>
      <c r="C11104">
        <f>VLOOKUP(B11085,[0]!all_data,30)</f>
        <v>0</v>
      </c>
    </row>
    <row r="11105" spans="1:3" x14ac:dyDescent="0.3">
      <c r="A11105" t="s">
        <v>67</v>
      </c>
      <c r="C11105">
        <f>VLOOKUP(B11085,[0]!all_data,33)</f>
        <v>0</v>
      </c>
    </row>
    <row r="11106" spans="1:3" x14ac:dyDescent="0.3">
      <c r="A11106" t="s">
        <v>16</v>
      </c>
      <c r="C11106">
        <f>VLOOKUP(B11085,[0]!all_data,37)</f>
        <v>0</v>
      </c>
    </row>
    <row r="11107" spans="1:3" x14ac:dyDescent="0.3">
      <c r="A11107" t="s">
        <v>17</v>
      </c>
      <c r="C11107">
        <f>VLOOKUP(B11085,[0]!all_data,38)</f>
        <v>0</v>
      </c>
    </row>
    <row r="11108" spans="1:3" x14ac:dyDescent="0.3">
      <c r="A11108" t="s">
        <v>18</v>
      </c>
      <c r="C11108">
        <f>VLOOKUP(B11085,[0]!all_data,39)</f>
        <v>0</v>
      </c>
    </row>
    <row r="11109" spans="1:3" x14ac:dyDescent="0.3">
      <c r="A11109" t="s">
        <v>21</v>
      </c>
      <c r="B11109">
        <f>B11085+1</f>
        <v>463</v>
      </c>
      <c r="C11109" t="str">
        <f>CONCATENATE(VLOOKUP(B11109,[0]!all_data,2),"_",VLOOKUP(B11109,[0]!all_data,3),"_",VLOOKUP(B11109,[0]!all_data,4))</f>
        <v>0_0_0</v>
      </c>
    </row>
    <row r="11110" spans="1:3" x14ac:dyDescent="0.3">
      <c r="A11110" t="s">
        <v>22</v>
      </c>
    </row>
    <row r="11111" spans="1:3" x14ac:dyDescent="0.3">
      <c r="A11111" t="s">
        <v>0</v>
      </c>
      <c r="C11111">
        <f>VLOOKUP(B11109,[0]!all_data,13)</f>
        <v>7</v>
      </c>
    </row>
    <row r="11112" spans="1:3" x14ac:dyDescent="0.3">
      <c r="A11112" t="s">
        <v>57</v>
      </c>
      <c r="C11112">
        <f>VLOOKUP(B11109,[0]!all_data,14)</f>
        <v>10</v>
      </c>
    </row>
    <row r="11113" spans="1:3" x14ac:dyDescent="0.3">
      <c r="A11113" t="s">
        <v>2</v>
      </c>
      <c r="C11113">
        <f>VLOOKUP(B11109,[0]!all_data,15)</f>
        <v>0</v>
      </c>
    </row>
    <row r="11114" spans="1:3" x14ac:dyDescent="0.3">
      <c r="A11114" t="s">
        <v>3</v>
      </c>
      <c r="C11114">
        <f>VLOOKUP(B11109,[0]!all_data,16)</f>
        <v>0</v>
      </c>
    </row>
    <row r="11115" spans="1:3" x14ac:dyDescent="0.3">
      <c r="A11115" t="s">
        <v>4</v>
      </c>
      <c r="C11115">
        <f>VLOOKUP(B11109,[0]!all_data,17)</f>
        <v>0</v>
      </c>
    </row>
    <row r="11116" spans="1:3" x14ac:dyDescent="0.3">
      <c r="A11116" t="s">
        <v>5</v>
      </c>
      <c r="C11116">
        <f>VLOOKUP(B11109,[0]!all_data,18)</f>
        <v>0</v>
      </c>
    </row>
    <row r="11117" spans="1:3" x14ac:dyDescent="0.3">
      <c r="A11117" t="s">
        <v>7</v>
      </c>
      <c r="C11117">
        <f>VLOOKUP(B11109,[0]!all_data,20)</f>
        <v>0</v>
      </c>
    </row>
    <row r="11118" spans="1:3" x14ac:dyDescent="0.3">
      <c r="A11118" t="s">
        <v>73</v>
      </c>
      <c r="C11118">
        <f>VLOOKUP(B11109,[0]!all_data,21)</f>
        <v>0</v>
      </c>
    </row>
    <row r="11119" spans="1:3" x14ac:dyDescent="0.3">
      <c r="A11119" t="s">
        <v>77</v>
      </c>
      <c r="C11119">
        <f>VLOOKUP(B11109,[0]!all_data,41)</f>
        <v>0</v>
      </c>
    </row>
    <row r="11120" spans="1:3" x14ac:dyDescent="0.3">
      <c r="A11120" t="s">
        <v>24</v>
      </c>
      <c r="C11120">
        <f>VLOOKUP(B11109,[0]!all_data,23)</f>
        <v>0</v>
      </c>
    </row>
    <row r="11121" spans="1:3" x14ac:dyDescent="0.3">
      <c r="A11121" t="s">
        <v>25</v>
      </c>
      <c r="C11121">
        <f>VLOOKUP(B11109,[0]!all_data,24)</f>
        <v>0</v>
      </c>
    </row>
    <row r="11122" spans="1:3" x14ac:dyDescent="0.3">
      <c r="A11122" t="s">
        <v>23</v>
      </c>
      <c r="C11122">
        <f>VLOOKUP(B11109,[0]!all_data,25)</f>
        <v>0</v>
      </c>
    </row>
    <row r="11123" spans="1:3" x14ac:dyDescent="0.3">
      <c r="A11123" t="s">
        <v>125</v>
      </c>
      <c r="C11123">
        <f>VLOOKUP(B11109,[0]!all_data,19)</f>
        <v>0</v>
      </c>
    </row>
    <row r="11124" spans="1:3" x14ac:dyDescent="0.3">
      <c r="A11124" t="s">
        <v>108</v>
      </c>
      <c r="C11124">
        <f>VLOOKUP(B11109,[0]!all_data,26)</f>
        <v>0</v>
      </c>
    </row>
    <row r="11125" spans="1:3" x14ac:dyDescent="0.3">
      <c r="A11125" t="s">
        <v>109</v>
      </c>
      <c r="C11125">
        <f>VLOOKUP(B11109,[0]!all_data,27)</f>
        <v>0</v>
      </c>
    </row>
    <row r="11126" spans="1:3" x14ac:dyDescent="0.3">
      <c r="A11126" t="s">
        <v>11</v>
      </c>
      <c r="C11126">
        <f>VLOOKUP(B11109,[0]!all_data,28)</f>
        <v>0</v>
      </c>
    </row>
    <row r="11127" spans="1:3" x14ac:dyDescent="0.3">
      <c r="A11127" t="s">
        <v>54</v>
      </c>
      <c r="C11127">
        <f>VLOOKUP(B11109,[0]!all_data,29)</f>
        <v>0</v>
      </c>
    </row>
    <row r="11128" spans="1:3" x14ac:dyDescent="0.3">
      <c r="A11128" t="s">
        <v>55</v>
      </c>
      <c r="C11128">
        <f>VLOOKUP(B11109,[0]!all_data,30)</f>
        <v>0</v>
      </c>
    </row>
    <row r="11129" spans="1:3" x14ac:dyDescent="0.3">
      <c r="A11129" t="s">
        <v>67</v>
      </c>
      <c r="C11129">
        <f>VLOOKUP(B11109,[0]!all_data,33)</f>
        <v>0</v>
      </c>
    </row>
    <row r="11130" spans="1:3" x14ac:dyDescent="0.3">
      <c r="A11130" t="s">
        <v>16</v>
      </c>
      <c r="C11130">
        <f>VLOOKUP(B11109,[0]!all_data,37)</f>
        <v>0</v>
      </c>
    </row>
    <row r="11131" spans="1:3" x14ac:dyDescent="0.3">
      <c r="A11131" t="s">
        <v>17</v>
      </c>
      <c r="C11131">
        <f>VLOOKUP(B11109,[0]!all_data,38)</f>
        <v>0</v>
      </c>
    </row>
    <row r="11132" spans="1:3" x14ac:dyDescent="0.3">
      <c r="A11132" t="s">
        <v>18</v>
      </c>
      <c r="C11132">
        <f>VLOOKUP(B11109,[0]!all_data,39)</f>
        <v>0</v>
      </c>
    </row>
    <row r="11133" spans="1:3" x14ac:dyDescent="0.3">
      <c r="A11133" t="s">
        <v>21</v>
      </c>
      <c r="B11133">
        <f>B11109+1</f>
        <v>464</v>
      </c>
      <c r="C11133" t="str">
        <f>CONCATENATE(VLOOKUP(B11133,[0]!all_data,2),"_",VLOOKUP(B11133,[0]!all_data,3),"_",VLOOKUP(B11133,[0]!all_data,4))</f>
        <v>0_0_0</v>
      </c>
    </row>
    <row r="11134" spans="1:3" x14ac:dyDescent="0.3">
      <c r="A11134" t="s">
        <v>22</v>
      </c>
    </row>
    <row r="11135" spans="1:3" x14ac:dyDescent="0.3">
      <c r="A11135" t="s">
        <v>0</v>
      </c>
      <c r="C11135">
        <f>VLOOKUP(B11133,[0]!all_data,13)</f>
        <v>7</v>
      </c>
    </row>
    <row r="11136" spans="1:3" x14ac:dyDescent="0.3">
      <c r="A11136" t="s">
        <v>57</v>
      </c>
      <c r="C11136">
        <f>VLOOKUP(B11133,[0]!all_data,14)</f>
        <v>10</v>
      </c>
    </row>
    <row r="11137" spans="1:3" x14ac:dyDescent="0.3">
      <c r="A11137" t="s">
        <v>2</v>
      </c>
      <c r="C11137">
        <f>VLOOKUP(B11133,[0]!all_data,15)</f>
        <v>0</v>
      </c>
    </row>
    <row r="11138" spans="1:3" x14ac:dyDescent="0.3">
      <c r="A11138" t="s">
        <v>3</v>
      </c>
      <c r="C11138">
        <f>VLOOKUP(B11133,[0]!all_data,16)</f>
        <v>0</v>
      </c>
    </row>
    <row r="11139" spans="1:3" x14ac:dyDescent="0.3">
      <c r="A11139" t="s">
        <v>4</v>
      </c>
      <c r="C11139">
        <f>VLOOKUP(B11133,[0]!all_data,17)</f>
        <v>0</v>
      </c>
    </row>
    <row r="11140" spans="1:3" x14ac:dyDescent="0.3">
      <c r="A11140" t="s">
        <v>5</v>
      </c>
      <c r="C11140">
        <f>VLOOKUP(B11133,[0]!all_data,18)</f>
        <v>0</v>
      </c>
    </row>
    <row r="11141" spans="1:3" x14ac:dyDescent="0.3">
      <c r="A11141" t="s">
        <v>7</v>
      </c>
      <c r="C11141">
        <f>VLOOKUP(B11133,[0]!all_data,20)</f>
        <v>0</v>
      </c>
    </row>
    <row r="11142" spans="1:3" x14ac:dyDescent="0.3">
      <c r="A11142" t="s">
        <v>73</v>
      </c>
      <c r="C11142">
        <f>VLOOKUP(B11133,[0]!all_data,21)</f>
        <v>0</v>
      </c>
    </row>
    <row r="11143" spans="1:3" x14ac:dyDescent="0.3">
      <c r="A11143" t="s">
        <v>77</v>
      </c>
      <c r="C11143">
        <f>VLOOKUP(B11133,[0]!all_data,41)</f>
        <v>0</v>
      </c>
    </row>
    <row r="11144" spans="1:3" x14ac:dyDescent="0.3">
      <c r="A11144" t="s">
        <v>24</v>
      </c>
      <c r="C11144">
        <f>VLOOKUP(B11133,[0]!all_data,23)</f>
        <v>0</v>
      </c>
    </row>
    <row r="11145" spans="1:3" x14ac:dyDescent="0.3">
      <c r="A11145" t="s">
        <v>25</v>
      </c>
      <c r="C11145">
        <f>VLOOKUP(B11133,[0]!all_data,24)</f>
        <v>0</v>
      </c>
    </row>
    <row r="11146" spans="1:3" x14ac:dyDescent="0.3">
      <c r="A11146" t="s">
        <v>23</v>
      </c>
      <c r="C11146">
        <f>VLOOKUP(B11133,[0]!all_data,25)</f>
        <v>0</v>
      </c>
    </row>
    <row r="11147" spans="1:3" x14ac:dyDescent="0.3">
      <c r="A11147" t="s">
        <v>125</v>
      </c>
      <c r="C11147">
        <f>VLOOKUP(B11133,[0]!all_data,19)</f>
        <v>0</v>
      </c>
    </row>
    <row r="11148" spans="1:3" x14ac:dyDescent="0.3">
      <c r="A11148" t="s">
        <v>108</v>
      </c>
      <c r="C11148">
        <f>VLOOKUP(B11133,[0]!all_data,26)</f>
        <v>0</v>
      </c>
    </row>
    <row r="11149" spans="1:3" x14ac:dyDescent="0.3">
      <c r="A11149" t="s">
        <v>109</v>
      </c>
      <c r="C11149">
        <f>VLOOKUP(B11133,[0]!all_data,27)</f>
        <v>0</v>
      </c>
    </row>
    <row r="11150" spans="1:3" x14ac:dyDescent="0.3">
      <c r="A11150" t="s">
        <v>11</v>
      </c>
      <c r="C11150">
        <f>VLOOKUP(B11133,[0]!all_data,28)</f>
        <v>0</v>
      </c>
    </row>
    <row r="11151" spans="1:3" x14ac:dyDescent="0.3">
      <c r="A11151" t="s">
        <v>54</v>
      </c>
      <c r="C11151">
        <f>VLOOKUP(B11133,[0]!all_data,29)</f>
        <v>0</v>
      </c>
    </row>
    <row r="11152" spans="1:3" x14ac:dyDescent="0.3">
      <c r="A11152" t="s">
        <v>55</v>
      </c>
      <c r="C11152">
        <f>VLOOKUP(B11133,[0]!all_data,30)</f>
        <v>0</v>
      </c>
    </row>
    <row r="11153" spans="1:3" x14ac:dyDescent="0.3">
      <c r="A11153" t="s">
        <v>67</v>
      </c>
      <c r="C11153">
        <f>VLOOKUP(B11133,[0]!all_data,33)</f>
        <v>0</v>
      </c>
    </row>
    <row r="11154" spans="1:3" x14ac:dyDescent="0.3">
      <c r="A11154" t="s">
        <v>16</v>
      </c>
      <c r="C11154">
        <f>VLOOKUP(B11133,[0]!all_data,37)</f>
        <v>0</v>
      </c>
    </row>
    <row r="11155" spans="1:3" x14ac:dyDescent="0.3">
      <c r="A11155" t="s">
        <v>17</v>
      </c>
      <c r="C11155">
        <f>VLOOKUP(B11133,[0]!all_data,38)</f>
        <v>0</v>
      </c>
    </row>
    <row r="11156" spans="1:3" x14ac:dyDescent="0.3">
      <c r="A11156" t="s">
        <v>18</v>
      </c>
      <c r="C11156">
        <f>VLOOKUP(B11133,[0]!all_data,39)</f>
        <v>0</v>
      </c>
    </row>
    <row r="11157" spans="1:3" x14ac:dyDescent="0.3">
      <c r="A11157" t="s">
        <v>21</v>
      </c>
      <c r="B11157">
        <f>B11133+1</f>
        <v>465</v>
      </c>
      <c r="C11157" t="str">
        <f>CONCATENATE(VLOOKUP(B11157,[0]!all_data,2),"_",VLOOKUP(B11157,[0]!all_data,3),"_",VLOOKUP(B11157,[0]!all_data,4))</f>
        <v>0_0_0</v>
      </c>
    </row>
    <row r="11158" spans="1:3" x14ac:dyDescent="0.3">
      <c r="A11158" t="s">
        <v>22</v>
      </c>
    </row>
    <row r="11159" spans="1:3" x14ac:dyDescent="0.3">
      <c r="A11159" t="s">
        <v>0</v>
      </c>
      <c r="C11159">
        <f>VLOOKUP(B11157,[0]!all_data,13)</f>
        <v>7</v>
      </c>
    </row>
    <row r="11160" spans="1:3" x14ac:dyDescent="0.3">
      <c r="A11160" t="s">
        <v>57</v>
      </c>
      <c r="C11160">
        <f>VLOOKUP(B11157,[0]!all_data,14)</f>
        <v>10</v>
      </c>
    </row>
    <row r="11161" spans="1:3" x14ac:dyDescent="0.3">
      <c r="A11161" t="s">
        <v>2</v>
      </c>
      <c r="C11161">
        <f>VLOOKUP(B11157,[0]!all_data,15)</f>
        <v>0</v>
      </c>
    </row>
    <row r="11162" spans="1:3" x14ac:dyDescent="0.3">
      <c r="A11162" t="s">
        <v>3</v>
      </c>
      <c r="C11162">
        <f>VLOOKUP(B11157,[0]!all_data,16)</f>
        <v>0</v>
      </c>
    </row>
    <row r="11163" spans="1:3" x14ac:dyDescent="0.3">
      <c r="A11163" t="s">
        <v>4</v>
      </c>
      <c r="C11163">
        <f>VLOOKUP(B11157,[0]!all_data,17)</f>
        <v>0</v>
      </c>
    </row>
    <row r="11164" spans="1:3" x14ac:dyDescent="0.3">
      <c r="A11164" t="s">
        <v>5</v>
      </c>
      <c r="C11164">
        <f>VLOOKUP(B11157,[0]!all_data,18)</f>
        <v>0</v>
      </c>
    </row>
    <row r="11165" spans="1:3" x14ac:dyDescent="0.3">
      <c r="A11165" t="s">
        <v>7</v>
      </c>
      <c r="C11165">
        <f>VLOOKUP(B11157,[0]!all_data,20)</f>
        <v>0</v>
      </c>
    </row>
    <row r="11166" spans="1:3" x14ac:dyDescent="0.3">
      <c r="A11166" t="s">
        <v>73</v>
      </c>
      <c r="C11166">
        <f>VLOOKUP(B11157,[0]!all_data,21)</f>
        <v>0</v>
      </c>
    </row>
    <row r="11167" spans="1:3" x14ac:dyDescent="0.3">
      <c r="A11167" t="s">
        <v>77</v>
      </c>
      <c r="C11167">
        <f>VLOOKUP(B11157,[0]!all_data,41)</f>
        <v>0</v>
      </c>
    </row>
    <row r="11168" spans="1:3" x14ac:dyDescent="0.3">
      <c r="A11168" t="s">
        <v>24</v>
      </c>
      <c r="C11168">
        <f>VLOOKUP(B11157,[0]!all_data,23)</f>
        <v>0</v>
      </c>
    </row>
    <row r="11169" spans="1:3" x14ac:dyDescent="0.3">
      <c r="A11169" t="s">
        <v>25</v>
      </c>
      <c r="C11169">
        <f>VLOOKUP(B11157,[0]!all_data,24)</f>
        <v>0</v>
      </c>
    </row>
    <row r="11170" spans="1:3" x14ac:dyDescent="0.3">
      <c r="A11170" t="s">
        <v>23</v>
      </c>
      <c r="C11170">
        <f>VLOOKUP(B11157,[0]!all_data,25)</f>
        <v>0</v>
      </c>
    </row>
    <row r="11171" spans="1:3" x14ac:dyDescent="0.3">
      <c r="A11171" t="s">
        <v>125</v>
      </c>
      <c r="C11171">
        <f>VLOOKUP(B11157,[0]!all_data,19)</f>
        <v>0</v>
      </c>
    </row>
    <row r="11172" spans="1:3" x14ac:dyDescent="0.3">
      <c r="A11172" t="s">
        <v>108</v>
      </c>
      <c r="C11172">
        <f>VLOOKUP(B11157,[0]!all_data,26)</f>
        <v>0</v>
      </c>
    </row>
    <row r="11173" spans="1:3" x14ac:dyDescent="0.3">
      <c r="A11173" t="s">
        <v>109</v>
      </c>
      <c r="C11173">
        <f>VLOOKUP(B11157,[0]!all_data,27)</f>
        <v>0</v>
      </c>
    </row>
    <row r="11174" spans="1:3" x14ac:dyDescent="0.3">
      <c r="A11174" t="s">
        <v>11</v>
      </c>
      <c r="C11174">
        <f>VLOOKUP(B11157,[0]!all_data,28)</f>
        <v>0</v>
      </c>
    </row>
    <row r="11175" spans="1:3" x14ac:dyDescent="0.3">
      <c r="A11175" t="s">
        <v>54</v>
      </c>
      <c r="C11175">
        <f>VLOOKUP(B11157,[0]!all_data,29)</f>
        <v>0</v>
      </c>
    </row>
    <row r="11176" spans="1:3" x14ac:dyDescent="0.3">
      <c r="A11176" t="s">
        <v>55</v>
      </c>
      <c r="C11176">
        <f>VLOOKUP(B11157,[0]!all_data,30)</f>
        <v>0</v>
      </c>
    </row>
    <row r="11177" spans="1:3" x14ac:dyDescent="0.3">
      <c r="A11177" t="s">
        <v>67</v>
      </c>
      <c r="C11177">
        <f>VLOOKUP(B11157,[0]!all_data,33)</f>
        <v>0</v>
      </c>
    </row>
    <row r="11178" spans="1:3" x14ac:dyDescent="0.3">
      <c r="A11178" t="s">
        <v>16</v>
      </c>
      <c r="C11178">
        <f>VLOOKUP(B11157,[0]!all_data,37)</f>
        <v>0</v>
      </c>
    </row>
    <row r="11179" spans="1:3" x14ac:dyDescent="0.3">
      <c r="A11179" t="s">
        <v>17</v>
      </c>
      <c r="C11179">
        <f>VLOOKUP(B11157,[0]!all_data,38)</f>
        <v>0</v>
      </c>
    </row>
    <row r="11180" spans="1:3" x14ac:dyDescent="0.3">
      <c r="A11180" t="s">
        <v>18</v>
      </c>
      <c r="C11180">
        <f>VLOOKUP(B11157,[0]!all_data,39)</f>
        <v>0</v>
      </c>
    </row>
    <row r="11181" spans="1:3" x14ac:dyDescent="0.3">
      <c r="A11181" t="s">
        <v>21</v>
      </c>
      <c r="B11181">
        <f>B11157+1</f>
        <v>466</v>
      </c>
      <c r="C11181" t="str">
        <f>CONCATENATE(VLOOKUP(B11181,[0]!all_data,2),"_",VLOOKUP(B11181,[0]!all_data,3),"_",VLOOKUP(B11181,[0]!all_data,4))</f>
        <v>0_0_0</v>
      </c>
    </row>
    <row r="11182" spans="1:3" x14ac:dyDescent="0.3">
      <c r="A11182" t="s">
        <v>22</v>
      </c>
    </row>
    <row r="11183" spans="1:3" x14ac:dyDescent="0.3">
      <c r="A11183" t="s">
        <v>0</v>
      </c>
      <c r="C11183">
        <f>VLOOKUP(B11181,[0]!all_data,13)</f>
        <v>7</v>
      </c>
    </row>
    <row r="11184" spans="1:3" x14ac:dyDescent="0.3">
      <c r="A11184" t="s">
        <v>57</v>
      </c>
      <c r="C11184">
        <f>VLOOKUP(B11181,[0]!all_data,14)</f>
        <v>10</v>
      </c>
    </row>
    <row r="11185" spans="1:3" x14ac:dyDescent="0.3">
      <c r="A11185" t="s">
        <v>2</v>
      </c>
      <c r="C11185">
        <f>VLOOKUP(B11181,[0]!all_data,15)</f>
        <v>0</v>
      </c>
    </row>
    <row r="11186" spans="1:3" x14ac:dyDescent="0.3">
      <c r="A11186" t="s">
        <v>3</v>
      </c>
      <c r="C11186">
        <f>VLOOKUP(B11181,[0]!all_data,16)</f>
        <v>0</v>
      </c>
    </row>
    <row r="11187" spans="1:3" x14ac:dyDescent="0.3">
      <c r="A11187" t="s">
        <v>4</v>
      </c>
      <c r="C11187">
        <f>VLOOKUP(B11181,[0]!all_data,17)</f>
        <v>0</v>
      </c>
    </row>
    <row r="11188" spans="1:3" x14ac:dyDescent="0.3">
      <c r="A11188" t="s">
        <v>5</v>
      </c>
      <c r="C11188">
        <f>VLOOKUP(B11181,[0]!all_data,18)</f>
        <v>0</v>
      </c>
    </row>
    <row r="11189" spans="1:3" x14ac:dyDescent="0.3">
      <c r="A11189" t="s">
        <v>7</v>
      </c>
      <c r="C11189">
        <f>VLOOKUP(B11181,[0]!all_data,20)</f>
        <v>0</v>
      </c>
    </row>
    <row r="11190" spans="1:3" x14ac:dyDescent="0.3">
      <c r="A11190" t="s">
        <v>73</v>
      </c>
      <c r="C11190">
        <f>VLOOKUP(B11181,[0]!all_data,21)</f>
        <v>0</v>
      </c>
    </row>
    <row r="11191" spans="1:3" x14ac:dyDescent="0.3">
      <c r="A11191" t="s">
        <v>77</v>
      </c>
      <c r="C11191">
        <f>VLOOKUP(B11181,[0]!all_data,41)</f>
        <v>0</v>
      </c>
    </row>
    <row r="11192" spans="1:3" x14ac:dyDescent="0.3">
      <c r="A11192" t="s">
        <v>24</v>
      </c>
      <c r="C11192">
        <f>VLOOKUP(B11181,[0]!all_data,23)</f>
        <v>0</v>
      </c>
    </row>
    <row r="11193" spans="1:3" x14ac:dyDescent="0.3">
      <c r="A11193" t="s">
        <v>25</v>
      </c>
      <c r="C11193">
        <f>VLOOKUP(B11181,[0]!all_data,24)</f>
        <v>0</v>
      </c>
    </row>
    <row r="11194" spans="1:3" x14ac:dyDescent="0.3">
      <c r="A11194" t="s">
        <v>23</v>
      </c>
      <c r="C11194">
        <f>VLOOKUP(B11181,[0]!all_data,25)</f>
        <v>0</v>
      </c>
    </row>
    <row r="11195" spans="1:3" x14ac:dyDescent="0.3">
      <c r="A11195" t="s">
        <v>125</v>
      </c>
      <c r="C11195">
        <f>VLOOKUP(B11181,[0]!all_data,19)</f>
        <v>0</v>
      </c>
    </row>
    <row r="11196" spans="1:3" x14ac:dyDescent="0.3">
      <c r="A11196" t="s">
        <v>108</v>
      </c>
      <c r="C11196">
        <f>VLOOKUP(B11181,[0]!all_data,26)</f>
        <v>0</v>
      </c>
    </row>
    <row r="11197" spans="1:3" x14ac:dyDescent="0.3">
      <c r="A11197" t="s">
        <v>109</v>
      </c>
      <c r="C11197">
        <f>VLOOKUP(B11181,[0]!all_data,27)</f>
        <v>0</v>
      </c>
    </row>
    <row r="11198" spans="1:3" x14ac:dyDescent="0.3">
      <c r="A11198" t="s">
        <v>11</v>
      </c>
      <c r="C11198">
        <f>VLOOKUP(B11181,[0]!all_data,28)</f>
        <v>0</v>
      </c>
    </row>
    <row r="11199" spans="1:3" x14ac:dyDescent="0.3">
      <c r="A11199" t="s">
        <v>54</v>
      </c>
      <c r="C11199">
        <f>VLOOKUP(B11181,[0]!all_data,29)</f>
        <v>0</v>
      </c>
    </row>
    <row r="11200" spans="1:3" x14ac:dyDescent="0.3">
      <c r="A11200" t="s">
        <v>55</v>
      </c>
      <c r="C11200">
        <f>VLOOKUP(B11181,[0]!all_data,30)</f>
        <v>0</v>
      </c>
    </row>
    <row r="11201" spans="1:3" x14ac:dyDescent="0.3">
      <c r="A11201" t="s">
        <v>67</v>
      </c>
      <c r="C11201">
        <f>VLOOKUP(B11181,[0]!all_data,33)</f>
        <v>0</v>
      </c>
    </row>
    <row r="11202" spans="1:3" x14ac:dyDescent="0.3">
      <c r="A11202" t="s">
        <v>16</v>
      </c>
      <c r="C11202">
        <f>VLOOKUP(B11181,[0]!all_data,37)</f>
        <v>0</v>
      </c>
    </row>
    <row r="11203" spans="1:3" x14ac:dyDescent="0.3">
      <c r="A11203" t="s">
        <v>17</v>
      </c>
      <c r="C11203">
        <f>VLOOKUP(B11181,[0]!all_data,38)</f>
        <v>0</v>
      </c>
    </row>
    <row r="11204" spans="1:3" x14ac:dyDescent="0.3">
      <c r="A11204" t="s">
        <v>18</v>
      </c>
      <c r="C11204">
        <f>VLOOKUP(B11181,[0]!all_data,39)</f>
        <v>0</v>
      </c>
    </row>
    <row r="11205" spans="1:3" x14ac:dyDescent="0.3">
      <c r="A11205" t="s">
        <v>21</v>
      </c>
      <c r="B11205">
        <f>B11181+1</f>
        <v>467</v>
      </c>
      <c r="C11205" t="str">
        <f>CONCATENATE(VLOOKUP(B11205,[0]!all_data,2),"_",VLOOKUP(B11205,[0]!all_data,3),"_",VLOOKUP(B11205,[0]!all_data,4))</f>
        <v>0_0_0</v>
      </c>
    </row>
    <row r="11206" spans="1:3" x14ac:dyDescent="0.3">
      <c r="A11206" t="s">
        <v>22</v>
      </c>
    </row>
    <row r="11207" spans="1:3" x14ac:dyDescent="0.3">
      <c r="A11207" t="s">
        <v>0</v>
      </c>
      <c r="C11207">
        <f>VLOOKUP(B11205,[0]!all_data,13)</f>
        <v>7</v>
      </c>
    </row>
    <row r="11208" spans="1:3" x14ac:dyDescent="0.3">
      <c r="A11208" t="s">
        <v>57</v>
      </c>
      <c r="C11208">
        <f>VLOOKUP(B11205,[0]!all_data,14)</f>
        <v>10</v>
      </c>
    </row>
    <row r="11209" spans="1:3" x14ac:dyDescent="0.3">
      <c r="A11209" t="s">
        <v>2</v>
      </c>
      <c r="C11209">
        <f>VLOOKUP(B11205,[0]!all_data,15)</f>
        <v>0</v>
      </c>
    </row>
    <row r="11210" spans="1:3" x14ac:dyDescent="0.3">
      <c r="A11210" t="s">
        <v>3</v>
      </c>
      <c r="C11210">
        <f>VLOOKUP(B11205,[0]!all_data,16)</f>
        <v>0</v>
      </c>
    </row>
    <row r="11211" spans="1:3" x14ac:dyDescent="0.3">
      <c r="A11211" t="s">
        <v>4</v>
      </c>
      <c r="C11211">
        <f>VLOOKUP(B11205,[0]!all_data,17)</f>
        <v>0</v>
      </c>
    </row>
    <row r="11212" spans="1:3" x14ac:dyDescent="0.3">
      <c r="A11212" t="s">
        <v>5</v>
      </c>
      <c r="C11212">
        <f>VLOOKUP(B11205,[0]!all_data,18)</f>
        <v>0</v>
      </c>
    </row>
    <row r="11213" spans="1:3" x14ac:dyDescent="0.3">
      <c r="A11213" t="s">
        <v>7</v>
      </c>
      <c r="C11213">
        <f>VLOOKUP(B11205,[0]!all_data,20)</f>
        <v>0</v>
      </c>
    </row>
    <row r="11214" spans="1:3" x14ac:dyDescent="0.3">
      <c r="A11214" t="s">
        <v>73</v>
      </c>
      <c r="C11214">
        <f>VLOOKUP(B11205,[0]!all_data,21)</f>
        <v>0</v>
      </c>
    </row>
    <row r="11215" spans="1:3" x14ac:dyDescent="0.3">
      <c r="A11215" t="s">
        <v>77</v>
      </c>
      <c r="C11215">
        <f>VLOOKUP(B11205,[0]!all_data,41)</f>
        <v>0</v>
      </c>
    </row>
    <row r="11216" spans="1:3" x14ac:dyDescent="0.3">
      <c r="A11216" t="s">
        <v>24</v>
      </c>
      <c r="C11216">
        <f>VLOOKUP(B11205,[0]!all_data,23)</f>
        <v>0</v>
      </c>
    </row>
    <row r="11217" spans="1:3" x14ac:dyDescent="0.3">
      <c r="A11217" t="s">
        <v>25</v>
      </c>
      <c r="C11217">
        <f>VLOOKUP(B11205,[0]!all_data,24)</f>
        <v>0</v>
      </c>
    </row>
    <row r="11218" spans="1:3" x14ac:dyDescent="0.3">
      <c r="A11218" t="s">
        <v>23</v>
      </c>
      <c r="C11218">
        <f>VLOOKUP(B11205,[0]!all_data,25)</f>
        <v>0</v>
      </c>
    </row>
    <row r="11219" spans="1:3" x14ac:dyDescent="0.3">
      <c r="A11219" t="s">
        <v>125</v>
      </c>
      <c r="C11219">
        <f>VLOOKUP(B11205,[0]!all_data,19)</f>
        <v>0</v>
      </c>
    </row>
    <row r="11220" spans="1:3" x14ac:dyDescent="0.3">
      <c r="A11220" t="s">
        <v>108</v>
      </c>
      <c r="C11220">
        <f>VLOOKUP(B11205,[0]!all_data,26)</f>
        <v>0</v>
      </c>
    </row>
    <row r="11221" spans="1:3" x14ac:dyDescent="0.3">
      <c r="A11221" t="s">
        <v>109</v>
      </c>
      <c r="C11221">
        <f>VLOOKUP(B11205,[0]!all_data,27)</f>
        <v>0</v>
      </c>
    </row>
    <row r="11222" spans="1:3" x14ac:dyDescent="0.3">
      <c r="A11222" t="s">
        <v>11</v>
      </c>
      <c r="C11222">
        <f>VLOOKUP(B11205,[0]!all_data,28)</f>
        <v>0</v>
      </c>
    </row>
    <row r="11223" spans="1:3" x14ac:dyDescent="0.3">
      <c r="A11223" t="s">
        <v>54</v>
      </c>
      <c r="C11223">
        <f>VLOOKUP(B11205,[0]!all_data,29)</f>
        <v>0</v>
      </c>
    </row>
    <row r="11224" spans="1:3" x14ac:dyDescent="0.3">
      <c r="A11224" t="s">
        <v>55</v>
      </c>
      <c r="C11224">
        <f>VLOOKUP(B11205,[0]!all_data,30)</f>
        <v>0</v>
      </c>
    </row>
    <row r="11225" spans="1:3" x14ac:dyDescent="0.3">
      <c r="A11225" t="s">
        <v>67</v>
      </c>
      <c r="C11225">
        <f>VLOOKUP(B11205,[0]!all_data,33)</f>
        <v>0</v>
      </c>
    </row>
    <row r="11226" spans="1:3" x14ac:dyDescent="0.3">
      <c r="A11226" t="s">
        <v>16</v>
      </c>
      <c r="C11226">
        <f>VLOOKUP(B11205,[0]!all_data,37)</f>
        <v>0</v>
      </c>
    </row>
    <row r="11227" spans="1:3" x14ac:dyDescent="0.3">
      <c r="A11227" t="s">
        <v>17</v>
      </c>
      <c r="C11227">
        <f>VLOOKUP(B11205,[0]!all_data,38)</f>
        <v>0</v>
      </c>
    </row>
    <row r="11228" spans="1:3" x14ac:dyDescent="0.3">
      <c r="A11228" t="s">
        <v>18</v>
      </c>
      <c r="C11228">
        <f>VLOOKUP(B11205,[0]!all_data,39)</f>
        <v>0</v>
      </c>
    </row>
    <row r="11229" spans="1:3" x14ac:dyDescent="0.3">
      <c r="A11229" t="s">
        <v>21</v>
      </c>
      <c r="B11229">
        <f>B11205+1</f>
        <v>468</v>
      </c>
      <c r="C11229" t="str">
        <f>CONCATENATE(VLOOKUP(B11229,[0]!all_data,2),"_",VLOOKUP(B11229,[0]!all_data,3),"_",VLOOKUP(B11229,[0]!all_data,4))</f>
        <v>0_0_0</v>
      </c>
    </row>
    <row r="11230" spans="1:3" x14ac:dyDescent="0.3">
      <c r="A11230" t="s">
        <v>22</v>
      </c>
    </row>
    <row r="11231" spans="1:3" x14ac:dyDescent="0.3">
      <c r="A11231" t="s">
        <v>0</v>
      </c>
      <c r="C11231">
        <f>VLOOKUP(B11229,[0]!all_data,13)</f>
        <v>7</v>
      </c>
    </row>
    <row r="11232" spans="1:3" x14ac:dyDescent="0.3">
      <c r="A11232" t="s">
        <v>57</v>
      </c>
      <c r="C11232">
        <f>VLOOKUP(B11229,[0]!all_data,14)</f>
        <v>10</v>
      </c>
    </row>
    <row r="11233" spans="1:3" x14ac:dyDescent="0.3">
      <c r="A11233" t="s">
        <v>2</v>
      </c>
      <c r="C11233">
        <f>VLOOKUP(B11229,[0]!all_data,15)</f>
        <v>0</v>
      </c>
    </row>
    <row r="11234" spans="1:3" x14ac:dyDescent="0.3">
      <c r="A11234" t="s">
        <v>3</v>
      </c>
      <c r="C11234">
        <f>VLOOKUP(B11229,[0]!all_data,16)</f>
        <v>0</v>
      </c>
    </row>
    <row r="11235" spans="1:3" x14ac:dyDescent="0.3">
      <c r="A11235" t="s">
        <v>4</v>
      </c>
      <c r="C11235">
        <f>VLOOKUP(B11229,[0]!all_data,17)</f>
        <v>0</v>
      </c>
    </row>
    <row r="11236" spans="1:3" x14ac:dyDescent="0.3">
      <c r="A11236" t="s">
        <v>5</v>
      </c>
      <c r="C11236">
        <f>VLOOKUP(B11229,[0]!all_data,18)</f>
        <v>0</v>
      </c>
    </row>
    <row r="11237" spans="1:3" x14ac:dyDescent="0.3">
      <c r="A11237" t="s">
        <v>7</v>
      </c>
      <c r="C11237">
        <f>VLOOKUP(B11229,[0]!all_data,20)</f>
        <v>0</v>
      </c>
    </row>
    <row r="11238" spans="1:3" x14ac:dyDescent="0.3">
      <c r="A11238" t="s">
        <v>73</v>
      </c>
      <c r="C11238">
        <f>VLOOKUP(B11229,[0]!all_data,21)</f>
        <v>0</v>
      </c>
    </row>
    <row r="11239" spans="1:3" x14ac:dyDescent="0.3">
      <c r="A11239" t="s">
        <v>77</v>
      </c>
      <c r="C11239">
        <f>VLOOKUP(B11229,[0]!all_data,41)</f>
        <v>0</v>
      </c>
    </row>
    <row r="11240" spans="1:3" x14ac:dyDescent="0.3">
      <c r="A11240" t="s">
        <v>24</v>
      </c>
      <c r="C11240">
        <f>VLOOKUP(B11229,[0]!all_data,23)</f>
        <v>0</v>
      </c>
    </row>
    <row r="11241" spans="1:3" x14ac:dyDescent="0.3">
      <c r="A11241" t="s">
        <v>25</v>
      </c>
      <c r="C11241">
        <f>VLOOKUP(B11229,[0]!all_data,24)</f>
        <v>0</v>
      </c>
    </row>
    <row r="11242" spans="1:3" x14ac:dyDescent="0.3">
      <c r="A11242" t="s">
        <v>23</v>
      </c>
      <c r="C11242">
        <f>VLOOKUP(B11229,[0]!all_data,25)</f>
        <v>0</v>
      </c>
    </row>
    <row r="11243" spans="1:3" x14ac:dyDescent="0.3">
      <c r="A11243" t="s">
        <v>125</v>
      </c>
      <c r="C11243">
        <f>VLOOKUP(B11229,[0]!all_data,19)</f>
        <v>0</v>
      </c>
    </row>
    <row r="11244" spans="1:3" x14ac:dyDescent="0.3">
      <c r="A11244" t="s">
        <v>108</v>
      </c>
      <c r="C11244">
        <f>VLOOKUP(B11229,[0]!all_data,26)</f>
        <v>0</v>
      </c>
    </row>
    <row r="11245" spans="1:3" x14ac:dyDescent="0.3">
      <c r="A11245" t="s">
        <v>109</v>
      </c>
      <c r="C11245">
        <f>VLOOKUP(B11229,[0]!all_data,27)</f>
        <v>0</v>
      </c>
    </row>
    <row r="11246" spans="1:3" x14ac:dyDescent="0.3">
      <c r="A11246" t="s">
        <v>11</v>
      </c>
      <c r="C11246">
        <f>VLOOKUP(B11229,[0]!all_data,28)</f>
        <v>0</v>
      </c>
    </row>
    <row r="11247" spans="1:3" x14ac:dyDescent="0.3">
      <c r="A11247" t="s">
        <v>54</v>
      </c>
      <c r="C11247">
        <f>VLOOKUP(B11229,[0]!all_data,29)</f>
        <v>0</v>
      </c>
    </row>
    <row r="11248" spans="1:3" x14ac:dyDescent="0.3">
      <c r="A11248" t="s">
        <v>55</v>
      </c>
      <c r="C11248">
        <f>VLOOKUP(B11229,[0]!all_data,30)</f>
        <v>0</v>
      </c>
    </row>
    <row r="11249" spans="1:3" x14ac:dyDescent="0.3">
      <c r="A11249" t="s">
        <v>67</v>
      </c>
      <c r="C11249">
        <f>VLOOKUP(B11229,[0]!all_data,33)</f>
        <v>0</v>
      </c>
    </row>
    <row r="11250" spans="1:3" x14ac:dyDescent="0.3">
      <c r="A11250" t="s">
        <v>16</v>
      </c>
      <c r="C11250">
        <f>VLOOKUP(B11229,[0]!all_data,37)</f>
        <v>0</v>
      </c>
    </row>
    <row r="11251" spans="1:3" x14ac:dyDescent="0.3">
      <c r="A11251" t="s">
        <v>17</v>
      </c>
      <c r="C11251">
        <f>VLOOKUP(B11229,[0]!all_data,38)</f>
        <v>0</v>
      </c>
    </row>
    <row r="11252" spans="1:3" x14ac:dyDescent="0.3">
      <c r="A11252" t="s">
        <v>18</v>
      </c>
      <c r="C11252">
        <f>VLOOKUP(B11229,[0]!all_data,39)</f>
        <v>0</v>
      </c>
    </row>
    <row r="11253" spans="1:3" x14ac:dyDescent="0.3">
      <c r="A11253" t="s">
        <v>21</v>
      </c>
      <c r="B11253">
        <f>B11229+1</f>
        <v>469</v>
      </c>
      <c r="C11253" t="str">
        <f>CONCATENATE(VLOOKUP(B11253,[0]!all_data,2),"_",VLOOKUP(B11253,[0]!all_data,3),"_",VLOOKUP(B11253,[0]!all_data,4))</f>
        <v>0_0_0</v>
      </c>
    </row>
    <row r="11254" spans="1:3" x14ac:dyDescent="0.3">
      <c r="A11254" t="s">
        <v>22</v>
      </c>
    </row>
    <row r="11255" spans="1:3" x14ac:dyDescent="0.3">
      <c r="A11255" t="s">
        <v>0</v>
      </c>
      <c r="C11255">
        <f>VLOOKUP(B11253,[0]!all_data,13)</f>
        <v>7</v>
      </c>
    </row>
    <row r="11256" spans="1:3" x14ac:dyDescent="0.3">
      <c r="A11256" t="s">
        <v>57</v>
      </c>
      <c r="C11256">
        <f>VLOOKUP(B11253,[0]!all_data,14)</f>
        <v>10</v>
      </c>
    </row>
    <row r="11257" spans="1:3" x14ac:dyDescent="0.3">
      <c r="A11257" t="s">
        <v>2</v>
      </c>
      <c r="C11257">
        <f>VLOOKUP(B11253,[0]!all_data,15)</f>
        <v>0</v>
      </c>
    </row>
    <row r="11258" spans="1:3" x14ac:dyDescent="0.3">
      <c r="A11258" t="s">
        <v>3</v>
      </c>
      <c r="C11258">
        <f>VLOOKUP(B11253,[0]!all_data,16)</f>
        <v>0</v>
      </c>
    </row>
    <row r="11259" spans="1:3" x14ac:dyDescent="0.3">
      <c r="A11259" t="s">
        <v>4</v>
      </c>
      <c r="C11259">
        <f>VLOOKUP(B11253,[0]!all_data,17)</f>
        <v>0</v>
      </c>
    </row>
    <row r="11260" spans="1:3" x14ac:dyDescent="0.3">
      <c r="A11260" t="s">
        <v>5</v>
      </c>
      <c r="C11260">
        <f>VLOOKUP(B11253,[0]!all_data,18)</f>
        <v>0</v>
      </c>
    </row>
    <row r="11261" spans="1:3" x14ac:dyDescent="0.3">
      <c r="A11261" t="s">
        <v>7</v>
      </c>
      <c r="C11261">
        <f>VLOOKUP(B11253,[0]!all_data,20)</f>
        <v>0</v>
      </c>
    </row>
    <row r="11262" spans="1:3" x14ac:dyDescent="0.3">
      <c r="A11262" t="s">
        <v>73</v>
      </c>
      <c r="C11262">
        <f>VLOOKUP(B11253,[0]!all_data,21)</f>
        <v>0</v>
      </c>
    </row>
    <row r="11263" spans="1:3" x14ac:dyDescent="0.3">
      <c r="A11263" t="s">
        <v>77</v>
      </c>
      <c r="C11263">
        <f>VLOOKUP(B11253,[0]!all_data,41)</f>
        <v>0</v>
      </c>
    </row>
    <row r="11264" spans="1:3" x14ac:dyDescent="0.3">
      <c r="A11264" t="s">
        <v>24</v>
      </c>
      <c r="C11264">
        <f>VLOOKUP(B11253,[0]!all_data,23)</f>
        <v>0</v>
      </c>
    </row>
    <row r="11265" spans="1:3" x14ac:dyDescent="0.3">
      <c r="A11265" t="s">
        <v>25</v>
      </c>
      <c r="C11265">
        <f>VLOOKUP(B11253,[0]!all_data,24)</f>
        <v>0</v>
      </c>
    </row>
    <row r="11266" spans="1:3" x14ac:dyDescent="0.3">
      <c r="A11266" t="s">
        <v>23</v>
      </c>
      <c r="C11266">
        <f>VLOOKUP(B11253,[0]!all_data,25)</f>
        <v>0</v>
      </c>
    </row>
    <row r="11267" spans="1:3" x14ac:dyDescent="0.3">
      <c r="A11267" t="s">
        <v>125</v>
      </c>
      <c r="C11267">
        <f>VLOOKUP(B11253,[0]!all_data,19)</f>
        <v>0</v>
      </c>
    </row>
    <row r="11268" spans="1:3" x14ac:dyDescent="0.3">
      <c r="A11268" t="s">
        <v>108</v>
      </c>
      <c r="C11268">
        <f>VLOOKUP(B11253,[0]!all_data,26)</f>
        <v>0</v>
      </c>
    </row>
    <row r="11269" spans="1:3" x14ac:dyDescent="0.3">
      <c r="A11269" t="s">
        <v>109</v>
      </c>
      <c r="C11269">
        <f>VLOOKUP(B11253,[0]!all_data,27)</f>
        <v>0</v>
      </c>
    </row>
    <row r="11270" spans="1:3" x14ac:dyDescent="0.3">
      <c r="A11270" t="s">
        <v>11</v>
      </c>
      <c r="C11270">
        <f>VLOOKUP(B11253,[0]!all_data,28)</f>
        <v>0</v>
      </c>
    </row>
    <row r="11271" spans="1:3" x14ac:dyDescent="0.3">
      <c r="A11271" t="s">
        <v>54</v>
      </c>
      <c r="C11271">
        <f>VLOOKUP(B11253,[0]!all_data,29)</f>
        <v>0</v>
      </c>
    </row>
    <row r="11272" spans="1:3" x14ac:dyDescent="0.3">
      <c r="A11272" t="s">
        <v>55</v>
      </c>
      <c r="C11272">
        <f>VLOOKUP(B11253,[0]!all_data,30)</f>
        <v>0</v>
      </c>
    </row>
    <row r="11273" spans="1:3" x14ac:dyDescent="0.3">
      <c r="A11273" t="s">
        <v>67</v>
      </c>
      <c r="C11273">
        <f>VLOOKUP(B11253,[0]!all_data,33)</f>
        <v>0</v>
      </c>
    </row>
    <row r="11274" spans="1:3" x14ac:dyDescent="0.3">
      <c r="A11274" t="s">
        <v>16</v>
      </c>
      <c r="C11274">
        <f>VLOOKUP(B11253,[0]!all_data,37)</f>
        <v>0</v>
      </c>
    </row>
    <row r="11275" spans="1:3" x14ac:dyDescent="0.3">
      <c r="A11275" t="s">
        <v>17</v>
      </c>
      <c r="C11275">
        <f>VLOOKUP(B11253,[0]!all_data,38)</f>
        <v>0</v>
      </c>
    </row>
    <row r="11276" spans="1:3" x14ac:dyDescent="0.3">
      <c r="A11276" t="s">
        <v>18</v>
      </c>
      <c r="C11276">
        <f>VLOOKUP(B11253,[0]!all_data,39)</f>
        <v>0</v>
      </c>
    </row>
    <row r="11277" spans="1:3" x14ac:dyDescent="0.3">
      <c r="A11277" t="s">
        <v>21</v>
      </c>
      <c r="B11277">
        <f>B11253+1</f>
        <v>470</v>
      </c>
      <c r="C11277" t="str">
        <f>CONCATENATE(VLOOKUP(B11277,[0]!all_data,2),"_",VLOOKUP(B11277,[0]!all_data,3),"_",VLOOKUP(B11277,[0]!all_data,4))</f>
        <v>0_0_0</v>
      </c>
    </row>
    <row r="11278" spans="1:3" x14ac:dyDescent="0.3">
      <c r="A11278" t="s">
        <v>22</v>
      </c>
    </row>
    <row r="11279" spans="1:3" x14ac:dyDescent="0.3">
      <c r="A11279" t="s">
        <v>0</v>
      </c>
      <c r="C11279">
        <f>VLOOKUP(B11277,[0]!all_data,13)</f>
        <v>7</v>
      </c>
    </row>
    <row r="11280" spans="1:3" x14ac:dyDescent="0.3">
      <c r="A11280" t="s">
        <v>57</v>
      </c>
      <c r="C11280">
        <f>VLOOKUP(B11277,[0]!all_data,14)</f>
        <v>10</v>
      </c>
    </row>
    <row r="11281" spans="1:3" x14ac:dyDescent="0.3">
      <c r="A11281" t="s">
        <v>2</v>
      </c>
      <c r="C11281">
        <f>VLOOKUP(B11277,[0]!all_data,15)</f>
        <v>0</v>
      </c>
    </row>
    <row r="11282" spans="1:3" x14ac:dyDescent="0.3">
      <c r="A11282" t="s">
        <v>3</v>
      </c>
      <c r="C11282">
        <f>VLOOKUP(B11277,[0]!all_data,16)</f>
        <v>0</v>
      </c>
    </row>
    <row r="11283" spans="1:3" x14ac:dyDescent="0.3">
      <c r="A11283" t="s">
        <v>4</v>
      </c>
      <c r="C11283">
        <f>VLOOKUP(B11277,[0]!all_data,17)</f>
        <v>0</v>
      </c>
    </row>
    <row r="11284" spans="1:3" x14ac:dyDescent="0.3">
      <c r="A11284" t="s">
        <v>5</v>
      </c>
      <c r="C11284">
        <f>VLOOKUP(B11277,[0]!all_data,18)</f>
        <v>0</v>
      </c>
    </row>
    <row r="11285" spans="1:3" x14ac:dyDescent="0.3">
      <c r="A11285" t="s">
        <v>7</v>
      </c>
      <c r="C11285">
        <f>VLOOKUP(B11277,[0]!all_data,20)</f>
        <v>0</v>
      </c>
    </row>
    <row r="11286" spans="1:3" x14ac:dyDescent="0.3">
      <c r="A11286" t="s">
        <v>73</v>
      </c>
      <c r="C11286">
        <f>VLOOKUP(B11277,[0]!all_data,21)</f>
        <v>0</v>
      </c>
    </row>
    <row r="11287" spans="1:3" x14ac:dyDescent="0.3">
      <c r="A11287" t="s">
        <v>77</v>
      </c>
      <c r="C11287">
        <f>VLOOKUP(B11277,[0]!all_data,41)</f>
        <v>0</v>
      </c>
    </row>
    <row r="11288" spans="1:3" x14ac:dyDescent="0.3">
      <c r="A11288" t="s">
        <v>24</v>
      </c>
      <c r="C11288">
        <f>VLOOKUP(B11277,[0]!all_data,23)</f>
        <v>0</v>
      </c>
    </row>
    <row r="11289" spans="1:3" x14ac:dyDescent="0.3">
      <c r="A11289" t="s">
        <v>25</v>
      </c>
      <c r="C11289">
        <f>VLOOKUP(B11277,[0]!all_data,24)</f>
        <v>0</v>
      </c>
    </row>
    <row r="11290" spans="1:3" x14ac:dyDescent="0.3">
      <c r="A11290" t="s">
        <v>23</v>
      </c>
      <c r="C11290">
        <f>VLOOKUP(B11277,[0]!all_data,25)</f>
        <v>0</v>
      </c>
    </row>
    <row r="11291" spans="1:3" x14ac:dyDescent="0.3">
      <c r="A11291" t="s">
        <v>125</v>
      </c>
      <c r="C11291">
        <f>VLOOKUP(B11277,[0]!all_data,19)</f>
        <v>0</v>
      </c>
    </row>
    <row r="11292" spans="1:3" x14ac:dyDescent="0.3">
      <c r="A11292" t="s">
        <v>108</v>
      </c>
      <c r="C11292">
        <f>VLOOKUP(B11277,[0]!all_data,26)</f>
        <v>0</v>
      </c>
    </row>
    <row r="11293" spans="1:3" x14ac:dyDescent="0.3">
      <c r="A11293" t="s">
        <v>109</v>
      </c>
      <c r="C11293">
        <f>VLOOKUP(B11277,[0]!all_data,27)</f>
        <v>0</v>
      </c>
    </row>
    <row r="11294" spans="1:3" x14ac:dyDescent="0.3">
      <c r="A11294" t="s">
        <v>11</v>
      </c>
      <c r="C11294">
        <f>VLOOKUP(B11277,[0]!all_data,28)</f>
        <v>0</v>
      </c>
    </row>
    <row r="11295" spans="1:3" x14ac:dyDescent="0.3">
      <c r="A11295" t="s">
        <v>54</v>
      </c>
      <c r="C11295">
        <f>VLOOKUP(B11277,[0]!all_data,29)</f>
        <v>0</v>
      </c>
    </row>
    <row r="11296" spans="1:3" x14ac:dyDescent="0.3">
      <c r="A11296" t="s">
        <v>55</v>
      </c>
      <c r="C11296">
        <f>VLOOKUP(B11277,[0]!all_data,30)</f>
        <v>0</v>
      </c>
    </row>
    <row r="11297" spans="1:3" x14ac:dyDescent="0.3">
      <c r="A11297" t="s">
        <v>67</v>
      </c>
      <c r="C11297">
        <f>VLOOKUP(B11277,[0]!all_data,33)</f>
        <v>0</v>
      </c>
    </row>
    <row r="11298" spans="1:3" x14ac:dyDescent="0.3">
      <c r="A11298" t="s">
        <v>16</v>
      </c>
      <c r="C11298">
        <f>VLOOKUP(B11277,[0]!all_data,37)</f>
        <v>0</v>
      </c>
    </row>
    <row r="11299" spans="1:3" x14ac:dyDescent="0.3">
      <c r="A11299" t="s">
        <v>17</v>
      </c>
      <c r="C11299">
        <f>VLOOKUP(B11277,[0]!all_data,38)</f>
        <v>0</v>
      </c>
    </row>
    <row r="11300" spans="1:3" x14ac:dyDescent="0.3">
      <c r="A11300" t="s">
        <v>18</v>
      </c>
      <c r="C11300">
        <f>VLOOKUP(B11277,[0]!all_data,39)</f>
        <v>0</v>
      </c>
    </row>
    <row r="11301" spans="1:3" x14ac:dyDescent="0.3">
      <c r="A11301" t="s">
        <v>21</v>
      </c>
      <c r="B11301">
        <f>B11277+1</f>
        <v>471</v>
      </c>
      <c r="C11301" t="str">
        <f>CONCATENATE(VLOOKUP(B11301,[0]!all_data,2),"_",VLOOKUP(B11301,[0]!all_data,3),"_",VLOOKUP(B11301,[0]!all_data,4))</f>
        <v>0_0_0</v>
      </c>
    </row>
    <row r="11302" spans="1:3" x14ac:dyDescent="0.3">
      <c r="A11302" t="s">
        <v>22</v>
      </c>
    </row>
    <row r="11303" spans="1:3" x14ac:dyDescent="0.3">
      <c r="A11303" t="s">
        <v>0</v>
      </c>
      <c r="C11303">
        <f>VLOOKUP(B11301,[0]!all_data,13)</f>
        <v>7</v>
      </c>
    </row>
    <row r="11304" spans="1:3" x14ac:dyDescent="0.3">
      <c r="A11304" t="s">
        <v>57</v>
      </c>
      <c r="C11304">
        <f>VLOOKUP(B11301,[0]!all_data,14)</f>
        <v>10</v>
      </c>
    </row>
    <row r="11305" spans="1:3" x14ac:dyDescent="0.3">
      <c r="A11305" t="s">
        <v>2</v>
      </c>
      <c r="C11305">
        <f>VLOOKUP(B11301,[0]!all_data,15)</f>
        <v>0</v>
      </c>
    </row>
    <row r="11306" spans="1:3" x14ac:dyDescent="0.3">
      <c r="A11306" t="s">
        <v>3</v>
      </c>
      <c r="C11306">
        <f>VLOOKUP(B11301,[0]!all_data,16)</f>
        <v>0</v>
      </c>
    </row>
    <row r="11307" spans="1:3" x14ac:dyDescent="0.3">
      <c r="A11307" t="s">
        <v>4</v>
      </c>
      <c r="C11307">
        <f>VLOOKUP(B11301,[0]!all_data,17)</f>
        <v>0</v>
      </c>
    </row>
    <row r="11308" spans="1:3" x14ac:dyDescent="0.3">
      <c r="A11308" t="s">
        <v>5</v>
      </c>
      <c r="C11308">
        <f>VLOOKUP(B11301,[0]!all_data,18)</f>
        <v>0</v>
      </c>
    </row>
    <row r="11309" spans="1:3" x14ac:dyDescent="0.3">
      <c r="A11309" t="s">
        <v>7</v>
      </c>
      <c r="C11309">
        <f>VLOOKUP(B11301,[0]!all_data,20)</f>
        <v>0</v>
      </c>
    </row>
    <row r="11310" spans="1:3" x14ac:dyDescent="0.3">
      <c r="A11310" t="s">
        <v>73</v>
      </c>
      <c r="C11310">
        <f>VLOOKUP(B11301,[0]!all_data,21)</f>
        <v>0</v>
      </c>
    </row>
    <row r="11311" spans="1:3" x14ac:dyDescent="0.3">
      <c r="A11311" t="s">
        <v>77</v>
      </c>
      <c r="C11311">
        <f>VLOOKUP(B11301,[0]!all_data,41)</f>
        <v>0</v>
      </c>
    </row>
    <row r="11312" spans="1:3" x14ac:dyDescent="0.3">
      <c r="A11312" t="s">
        <v>24</v>
      </c>
      <c r="C11312">
        <f>VLOOKUP(B11301,[0]!all_data,23)</f>
        <v>0</v>
      </c>
    </row>
    <row r="11313" spans="1:3" x14ac:dyDescent="0.3">
      <c r="A11313" t="s">
        <v>25</v>
      </c>
      <c r="C11313">
        <f>VLOOKUP(B11301,[0]!all_data,24)</f>
        <v>0</v>
      </c>
    </row>
    <row r="11314" spans="1:3" x14ac:dyDescent="0.3">
      <c r="A11314" t="s">
        <v>23</v>
      </c>
      <c r="C11314">
        <f>VLOOKUP(B11301,[0]!all_data,25)</f>
        <v>0</v>
      </c>
    </row>
    <row r="11315" spans="1:3" x14ac:dyDescent="0.3">
      <c r="A11315" t="s">
        <v>125</v>
      </c>
      <c r="C11315">
        <f>VLOOKUP(B11301,[0]!all_data,19)</f>
        <v>0</v>
      </c>
    </row>
    <row r="11316" spans="1:3" x14ac:dyDescent="0.3">
      <c r="A11316" t="s">
        <v>108</v>
      </c>
      <c r="C11316">
        <f>VLOOKUP(B11301,[0]!all_data,26)</f>
        <v>0</v>
      </c>
    </row>
    <row r="11317" spans="1:3" x14ac:dyDescent="0.3">
      <c r="A11317" t="s">
        <v>109</v>
      </c>
      <c r="C11317">
        <f>VLOOKUP(B11301,[0]!all_data,27)</f>
        <v>0</v>
      </c>
    </row>
    <row r="11318" spans="1:3" x14ac:dyDescent="0.3">
      <c r="A11318" t="s">
        <v>11</v>
      </c>
      <c r="C11318">
        <f>VLOOKUP(B11301,[0]!all_data,28)</f>
        <v>0</v>
      </c>
    </row>
    <row r="11319" spans="1:3" x14ac:dyDescent="0.3">
      <c r="A11319" t="s">
        <v>54</v>
      </c>
      <c r="C11319">
        <f>VLOOKUP(B11301,[0]!all_data,29)</f>
        <v>0</v>
      </c>
    </row>
    <row r="11320" spans="1:3" x14ac:dyDescent="0.3">
      <c r="A11320" t="s">
        <v>55</v>
      </c>
      <c r="C11320">
        <f>VLOOKUP(B11301,[0]!all_data,30)</f>
        <v>0</v>
      </c>
    </row>
    <row r="11321" spans="1:3" x14ac:dyDescent="0.3">
      <c r="A11321" t="s">
        <v>67</v>
      </c>
      <c r="C11321">
        <f>VLOOKUP(B11301,[0]!all_data,33)</f>
        <v>0</v>
      </c>
    </row>
    <row r="11322" spans="1:3" x14ac:dyDescent="0.3">
      <c r="A11322" t="s">
        <v>16</v>
      </c>
      <c r="C11322">
        <f>VLOOKUP(B11301,[0]!all_data,37)</f>
        <v>0</v>
      </c>
    </row>
    <row r="11323" spans="1:3" x14ac:dyDescent="0.3">
      <c r="A11323" t="s">
        <v>17</v>
      </c>
      <c r="C11323">
        <f>VLOOKUP(B11301,[0]!all_data,38)</f>
        <v>0</v>
      </c>
    </row>
    <row r="11324" spans="1:3" x14ac:dyDescent="0.3">
      <c r="A11324" t="s">
        <v>18</v>
      </c>
      <c r="C11324">
        <f>VLOOKUP(B11301,[0]!all_data,39)</f>
        <v>0</v>
      </c>
    </row>
    <row r="11325" spans="1:3" x14ac:dyDescent="0.3">
      <c r="A11325" t="s">
        <v>21</v>
      </c>
      <c r="B11325">
        <f>B11301+1</f>
        <v>472</v>
      </c>
      <c r="C11325" t="str">
        <f>CONCATENATE(VLOOKUP(B11325,[0]!all_data,2),"_",VLOOKUP(B11325,[0]!all_data,3),"_",VLOOKUP(B11325,[0]!all_data,4))</f>
        <v>0_0_0</v>
      </c>
    </row>
    <row r="11326" spans="1:3" x14ac:dyDescent="0.3">
      <c r="A11326" t="s">
        <v>22</v>
      </c>
    </row>
    <row r="11327" spans="1:3" x14ac:dyDescent="0.3">
      <c r="A11327" t="s">
        <v>0</v>
      </c>
      <c r="C11327">
        <f>VLOOKUP(B11325,[0]!all_data,13)</f>
        <v>7</v>
      </c>
    </row>
    <row r="11328" spans="1:3" x14ac:dyDescent="0.3">
      <c r="A11328" t="s">
        <v>57</v>
      </c>
      <c r="C11328">
        <f>VLOOKUP(B11325,[0]!all_data,14)</f>
        <v>10</v>
      </c>
    </row>
    <row r="11329" spans="1:3" x14ac:dyDescent="0.3">
      <c r="A11329" t="s">
        <v>2</v>
      </c>
      <c r="C11329">
        <f>VLOOKUP(B11325,[0]!all_data,15)</f>
        <v>0</v>
      </c>
    </row>
    <row r="11330" spans="1:3" x14ac:dyDescent="0.3">
      <c r="A11330" t="s">
        <v>3</v>
      </c>
      <c r="C11330">
        <f>VLOOKUP(B11325,[0]!all_data,16)</f>
        <v>0</v>
      </c>
    </row>
    <row r="11331" spans="1:3" x14ac:dyDescent="0.3">
      <c r="A11331" t="s">
        <v>4</v>
      </c>
      <c r="C11331">
        <f>VLOOKUP(B11325,[0]!all_data,17)</f>
        <v>0</v>
      </c>
    </row>
    <row r="11332" spans="1:3" x14ac:dyDescent="0.3">
      <c r="A11332" t="s">
        <v>5</v>
      </c>
      <c r="C11332">
        <f>VLOOKUP(B11325,[0]!all_data,18)</f>
        <v>0</v>
      </c>
    </row>
    <row r="11333" spans="1:3" x14ac:dyDescent="0.3">
      <c r="A11333" t="s">
        <v>7</v>
      </c>
      <c r="C11333">
        <f>VLOOKUP(B11325,[0]!all_data,20)</f>
        <v>0</v>
      </c>
    </row>
    <row r="11334" spans="1:3" x14ac:dyDescent="0.3">
      <c r="A11334" t="s">
        <v>73</v>
      </c>
      <c r="C11334">
        <f>VLOOKUP(B11325,[0]!all_data,21)</f>
        <v>0</v>
      </c>
    </row>
    <row r="11335" spans="1:3" x14ac:dyDescent="0.3">
      <c r="A11335" t="s">
        <v>77</v>
      </c>
      <c r="C11335">
        <f>VLOOKUP(B11325,[0]!all_data,41)</f>
        <v>0</v>
      </c>
    </row>
    <row r="11336" spans="1:3" x14ac:dyDescent="0.3">
      <c r="A11336" t="s">
        <v>24</v>
      </c>
      <c r="C11336">
        <f>VLOOKUP(B11325,[0]!all_data,23)</f>
        <v>0</v>
      </c>
    </row>
    <row r="11337" spans="1:3" x14ac:dyDescent="0.3">
      <c r="A11337" t="s">
        <v>25</v>
      </c>
      <c r="C11337">
        <f>VLOOKUP(B11325,[0]!all_data,24)</f>
        <v>0</v>
      </c>
    </row>
    <row r="11338" spans="1:3" x14ac:dyDescent="0.3">
      <c r="A11338" t="s">
        <v>23</v>
      </c>
      <c r="C11338">
        <f>VLOOKUP(B11325,[0]!all_data,25)</f>
        <v>0</v>
      </c>
    </row>
    <row r="11339" spans="1:3" x14ac:dyDescent="0.3">
      <c r="A11339" t="s">
        <v>125</v>
      </c>
      <c r="C11339">
        <f>VLOOKUP(B11325,[0]!all_data,19)</f>
        <v>0</v>
      </c>
    </row>
    <row r="11340" spans="1:3" x14ac:dyDescent="0.3">
      <c r="A11340" t="s">
        <v>108</v>
      </c>
      <c r="C11340">
        <f>VLOOKUP(B11325,[0]!all_data,26)</f>
        <v>0</v>
      </c>
    </row>
    <row r="11341" spans="1:3" x14ac:dyDescent="0.3">
      <c r="A11341" t="s">
        <v>109</v>
      </c>
      <c r="C11341">
        <f>VLOOKUP(B11325,[0]!all_data,27)</f>
        <v>0</v>
      </c>
    </row>
    <row r="11342" spans="1:3" x14ac:dyDescent="0.3">
      <c r="A11342" t="s">
        <v>11</v>
      </c>
      <c r="C11342">
        <f>VLOOKUP(B11325,[0]!all_data,28)</f>
        <v>0</v>
      </c>
    </row>
    <row r="11343" spans="1:3" x14ac:dyDescent="0.3">
      <c r="A11343" t="s">
        <v>54</v>
      </c>
      <c r="C11343">
        <f>VLOOKUP(B11325,[0]!all_data,29)</f>
        <v>0</v>
      </c>
    </row>
    <row r="11344" spans="1:3" x14ac:dyDescent="0.3">
      <c r="A11344" t="s">
        <v>55</v>
      </c>
      <c r="C11344">
        <f>VLOOKUP(B11325,[0]!all_data,30)</f>
        <v>0</v>
      </c>
    </row>
    <row r="11345" spans="1:3" x14ac:dyDescent="0.3">
      <c r="A11345" t="s">
        <v>67</v>
      </c>
      <c r="C11345">
        <f>VLOOKUP(B11325,[0]!all_data,33)</f>
        <v>0</v>
      </c>
    </row>
    <row r="11346" spans="1:3" x14ac:dyDescent="0.3">
      <c r="A11346" t="s">
        <v>16</v>
      </c>
      <c r="C11346">
        <f>VLOOKUP(B11325,[0]!all_data,37)</f>
        <v>0</v>
      </c>
    </row>
    <row r="11347" spans="1:3" x14ac:dyDescent="0.3">
      <c r="A11347" t="s">
        <v>17</v>
      </c>
      <c r="C11347">
        <f>VLOOKUP(B11325,[0]!all_data,38)</f>
        <v>0</v>
      </c>
    </row>
    <row r="11348" spans="1:3" x14ac:dyDescent="0.3">
      <c r="A11348" t="s">
        <v>18</v>
      </c>
      <c r="C11348">
        <f>VLOOKUP(B11325,[0]!all_data,39)</f>
        <v>0</v>
      </c>
    </row>
    <row r="11349" spans="1:3" x14ac:dyDescent="0.3">
      <c r="A11349" t="s">
        <v>21</v>
      </c>
      <c r="B11349">
        <f>B11325+1</f>
        <v>473</v>
      </c>
      <c r="C11349" t="str">
        <f>CONCATENATE(VLOOKUP(B11349,[0]!all_data,2),"_",VLOOKUP(B11349,[0]!all_data,3),"_",VLOOKUP(B11349,[0]!all_data,4))</f>
        <v>0_0_0</v>
      </c>
    </row>
    <row r="11350" spans="1:3" x14ac:dyDescent="0.3">
      <c r="A11350" t="s">
        <v>22</v>
      </c>
    </row>
    <row r="11351" spans="1:3" x14ac:dyDescent="0.3">
      <c r="A11351" t="s">
        <v>0</v>
      </c>
      <c r="C11351">
        <f>VLOOKUP(B11349,[0]!all_data,13)</f>
        <v>7</v>
      </c>
    </row>
    <row r="11352" spans="1:3" x14ac:dyDescent="0.3">
      <c r="A11352" t="s">
        <v>57</v>
      </c>
      <c r="C11352">
        <f>VLOOKUP(B11349,[0]!all_data,14)</f>
        <v>10</v>
      </c>
    </row>
    <row r="11353" spans="1:3" x14ac:dyDescent="0.3">
      <c r="A11353" t="s">
        <v>2</v>
      </c>
      <c r="C11353">
        <f>VLOOKUP(B11349,[0]!all_data,15)</f>
        <v>0</v>
      </c>
    </row>
    <row r="11354" spans="1:3" x14ac:dyDescent="0.3">
      <c r="A11354" t="s">
        <v>3</v>
      </c>
      <c r="C11354">
        <f>VLOOKUP(B11349,[0]!all_data,16)</f>
        <v>0</v>
      </c>
    </row>
    <row r="11355" spans="1:3" x14ac:dyDescent="0.3">
      <c r="A11355" t="s">
        <v>4</v>
      </c>
      <c r="C11355">
        <f>VLOOKUP(B11349,[0]!all_data,17)</f>
        <v>0</v>
      </c>
    </row>
    <row r="11356" spans="1:3" x14ac:dyDescent="0.3">
      <c r="A11356" t="s">
        <v>5</v>
      </c>
      <c r="C11356">
        <f>VLOOKUP(B11349,[0]!all_data,18)</f>
        <v>0</v>
      </c>
    </row>
    <row r="11357" spans="1:3" x14ac:dyDescent="0.3">
      <c r="A11357" t="s">
        <v>7</v>
      </c>
      <c r="C11357">
        <f>VLOOKUP(B11349,[0]!all_data,20)</f>
        <v>0</v>
      </c>
    </row>
    <row r="11358" spans="1:3" x14ac:dyDescent="0.3">
      <c r="A11358" t="s">
        <v>73</v>
      </c>
      <c r="C11358">
        <f>VLOOKUP(B11349,[0]!all_data,21)</f>
        <v>0</v>
      </c>
    </row>
    <row r="11359" spans="1:3" x14ac:dyDescent="0.3">
      <c r="A11359" t="s">
        <v>77</v>
      </c>
      <c r="C11359">
        <f>VLOOKUP(B11349,[0]!all_data,41)</f>
        <v>0</v>
      </c>
    </row>
    <row r="11360" spans="1:3" x14ac:dyDescent="0.3">
      <c r="A11360" t="s">
        <v>24</v>
      </c>
      <c r="C11360">
        <f>VLOOKUP(B11349,[0]!all_data,23)</f>
        <v>0</v>
      </c>
    </row>
    <row r="11361" spans="1:3" x14ac:dyDescent="0.3">
      <c r="A11361" t="s">
        <v>25</v>
      </c>
      <c r="C11361">
        <f>VLOOKUP(B11349,[0]!all_data,24)</f>
        <v>0</v>
      </c>
    </row>
    <row r="11362" spans="1:3" x14ac:dyDescent="0.3">
      <c r="A11362" t="s">
        <v>23</v>
      </c>
      <c r="C11362">
        <f>VLOOKUP(B11349,[0]!all_data,25)</f>
        <v>0</v>
      </c>
    </row>
    <row r="11363" spans="1:3" x14ac:dyDescent="0.3">
      <c r="A11363" t="s">
        <v>125</v>
      </c>
      <c r="C11363">
        <f>VLOOKUP(B11349,[0]!all_data,19)</f>
        <v>0</v>
      </c>
    </row>
    <row r="11364" spans="1:3" x14ac:dyDescent="0.3">
      <c r="A11364" t="s">
        <v>108</v>
      </c>
      <c r="C11364">
        <f>VLOOKUP(B11349,[0]!all_data,26)</f>
        <v>0</v>
      </c>
    </row>
    <row r="11365" spans="1:3" x14ac:dyDescent="0.3">
      <c r="A11365" t="s">
        <v>109</v>
      </c>
      <c r="C11365">
        <f>VLOOKUP(B11349,[0]!all_data,27)</f>
        <v>0</v>
      </c>
    </row>
    <row r="11366" spans="1:3" x14ac:dyDescent="0.3">
      <c r="A11366" t="s">
        <v>11</v>
      </c>
      <c r="C11366">
        <f>VLOOKUP(B11349,[0]!all_data,28)</f>
        <v>0</v>
      </c>
    </row>
    <row r="11367" spans="1:3" x14ac:dyDescent="0.3">
      <c r="A11367" t="s">
        <v>54</v>
      </c>
      <c r="C11367">
        <f>VLOOKUP(B11349,[0]!all_data,29)</f>
        <v>0</v>
      </c>
    </row>
    <row r="11368" spans="1:3" x14ac:dyDescent="0.3">
      <c r="A11368" t="s">
        <v>55</v>
      </c>
      <c r="C11368">
        <f>VLOOKUP(B11349,[0]!all_data,30)</f>
        <v>0</v>
      </c>
    </row>
    <row r="11369" spans="1:3" x14ac:dyDescent="0.3">
      <c r="A11369" t="s">
        <v>67</v>
      </c>
      <c r="C11369">
        <f>VLOOKUP(B11349,[0]!all_data,33)</f>
        <v>0</v>
      </c>
    </row>
    <row r="11370" spans="1:3" x14ac:dyDescent="0.3">
      <c r="A11370" t="s">
        <v>16</v>
      </c>
      <c r="C11370">
        <f>VLOOKUP(B11349,[0]!all_data,37)</f>
        <v>0</v>
      </c>
    </row>
    <row r="11371" spans="1:3" x14ac:dyDescent="0.3">
      <c r="A11371" t="s">
        <v>17</v>
      </c>
      <c r="C11371">
        <f>VLOOKUP(B11349,[0]!all_data,38)</f>
        <v>0</v>
      </c>
    </row>
    <row r="11372" spans="1:3" x14ac:dyDescent="0.3">
      <c r="A11372" t="s">
        <v>18</v>
      </c>
      <c r="C11372">
        <f>VLOOKUP(B11349,[0]!all_data,39)</f>
        <v>0</v>
      </c>
    </row>
    <row r="11373" spans="1:3" x14ac:dyDescent="0.3">
      <c r="A11373" t="s">
        <v>21</v>
      </c>
      <c r="B11373">
        <f>B11349+1</f>
        <v>474</v>
      </c>
      <c r="C11373" t="str">
        <f>CONCATENATE(VLOOKUP(B11373,[0]!all_data,2),"_",VLOOKUP(B11373,[0]!all_data,3),"_",VLOOKUP(B11373,[0]!all_data,4))</f>
        <v>0_0_0</v>
      </c>
    </row>
    <row r="11374" spans="1:3" x14ac:dyDescent="0.3">
      <c r="A11374" t="s">
        <v>22</v>
      </c>
    </row>
    <row r="11375" spans="1:3" x14ac:dyDescent="0.3">
      <c r="A11375" t="s">
        <v>0</v>
      </c>
      <c r="C11375">
        <f>VLOOKUP(B11373,[0]!all_data,13)</f>
        <v>7</v>
      </c>
    </row>
    <row r="11376" spans="1:3" x14ac:dyDescent="0.3">
      <c r="A11376" t="s">
        <v>57</v>
      </c>
      <c r="C11376">
        <f>VLOOKUP(B11373,[0]!all_data,14)</f>
        <v>10</v>
      </c>
    </row>
    <row r="11377" spans="1:3" x14ac:dyDescent="0.3">
      <c r="A11377" t="s">
        <v>2</v>
      </c>
      <c r="C11377">
        <f>VLOOKUP(B11373,[0]!all_data,15)</f>
        <v>0</v>
      </c>
    </row>
    <row r="11378" spans="1:3" x14ac:dyDescent="0.3">
      <c r="A11378" t="s">
        <v>3</v>
      </c>
      <c r="C11378">
        <f>VLOOKUP(B11373,[0]!all_data,16)</f>
        <v>0</v>
      </c>
    </row>
    <row r="11379" spans="1:3" x14ac:dyDescent="0.3">
      <c r="A11379" t="s">
        <v>4</v>
      </c>
      <c r="C11379">
        <f>VLOOKUP(B11373,[0]!all_data,17)</f>
        <v>0</v>
      </c>
    </row>
    <row r="11380" spans="1:3" x14ac:dyDescent="0.3">
      <c r="A11380" t="s">
        <v>5</v>
      </c>
      <c r="C11380">
        <f>VLOOKUP(B11373,[0]!all_data,18)</f>
        <v>0</v>
      </c>
    </row>
    <row r="11381" spans="1:3" x14ac:dyDescent="0.3">
      <c r="A11381" t="s">
        <v>7</v>
      </c>
      <c r="C11381">
        <f>VLOOKUP(B11373,[0]!all_data,20)</f>
        <v>0</v>
      </c>
    </row>
    <row r="11382" spans="1:3" x14ac:dyDescent="0.3">
      <c r="A11382" t="s">
        <v>73</v>
      </c>
      <c r="C11382">
        <f>VLOOKUP(B11373,[0]!all_data,21)</f>
        <v>0</v>
      </c>
    </row>
    <row r="11383" spans="1:3" x14ac:dyDescent="0.3">
      <c r="A11383" t="s">
        <v>77</v>
      </c>
      <c r="C11383">
        <f>VLOOKUP(B11373,[0]!all_data,41)</f>
        <v>0</v>
      </c>
    </row>
    <row r="11384" spans="1:3" x14ac:dyDescent="0.3">
      <c r="A11384" t="s">
        <v>24</v>
      </c>
      <c r="C11384">
        <f>VLOOKUP(B11373,[0]!all_data,23)</f>
        <v>0</v>
      </c>
    </row>
    <row r="11385" spans="1:3" x14ac:dyDescent="0.3">
      <c r="A11385" t="s">
        <v>25</v>
      </c>
      <c r="C11385">
        <f>VLOOKUP(B11373,[0]!all_data,24)</f>
        <v>0</v>
      </c>
    </row>
    <row r="11386" spans="1:3" x14ac:dyDescent="0.3">
      <c r="A11386" t="s">
        <v>23</v>
      </c>
      <c r="C11386">
        <f>VLOOKUP(B11373,[0]!all_data,25)</f>
        <v>0</v>
      </c>
    </row>
    <row r="11387" spans="1:3" x14ac:dyDescent="0.3">
      <c r="A11387" t="s">
        <v>125</v>
      </c>
      <c r="C11387">
        <f>VLOOKUP(B11373,[0]!all_data,19)</f>
        <v>0</v>
      </c>
    </row>
    <row r="11388" spans="1:3" x14ac:dyDescent="0.3">
      <c r="A11388" t="s">
        <v>108</v>
      </c>
      <c r="C11388">
        <f>VLOOKUP(B11373,[0]!all_data,26)</f>
        <v>0</v>
      </c>
    </row>
    <row r="11389" spans="1:3" x14ac:dyDescent="0.3">
      <c r="A11389" t="s">
        <v>109</v>
      </c>
      <c r="C11389">
        <f>VLOOKUP(B11373,[0]!all_data,27)</f>
        <v>0</v>
      </c>
    </row>
    <row r="11390" spans="1:3" x14ac:dyDescent="0.3">
      <c r="A11390" t="s">
        <v>11</v>
      </c>
      <c r="C11390">
        <f>VLOOKUP(B11373,[0]!all_data,28)</f>
        <v>0</v>
      </c>
    </row>
    <row r="11391" spans="1:3" x14ac:dyDescent="0.3">
      <c r="A11391" t="s">
        <v>54</v>
      </c>
      <c r="C11391">
        <f>VLOOKUP(B11373,[0]!all_data,29)</f>
        <v>0</v>
      </c>
    </row>
    <row r="11392" spans="1:3" x14ac:dyDescent="0.3">
      <c r="A11392" t="s">
        <v>55</v>
      </c>
      <c r="C11392">
        <f>VLOOKUP(B11373,[0]!all_data,30)</f>
        <v>0</v>
      </c>
    </row>
    <row r="11393" spans="1:3" x14ac:dyDescent="0.3">
      <c r="A11393" t="s">
        <v>67</v>
      </c>
      <c r="C11393">
        <f>VLOOKUP(B11373,[0]!all_data,33)</f>
        <v>0</v>
      </c>
    </row>
    <row r="11394" spans="1:3" x14ac:dyDescent="0.3">
      <c r="A11394" t="s">
        <v>16</v>
      </c>
      <c r="C11394">
        <f>VLOOKUP(B11373,[0]!all_data,37)</f>
        <v>0</v>
      </c>
    </row>
    <row r="11395" spans="1:3" x14ac:dyDescent="0.3">
      <c r="A11395" t="s">
        <v>17</v>
      </c>
      <c r="C11395">
        <f>VLOOKUP(B11373,[0]!all_data,38)</f>
        <v>0</v>
      </c>
    </row>
    <row r="11396" spans="1:3" x14ac:dyDescent="0.3">
      <c r="A11396" t="s">
        <v>18</v>
      </c>
      <c r="C11396">
        <f>VLOOKUP(B11373,[0]!all_data,39)</f>
        <v>0</v>
      </c>
    </row>
    <row r="11397" spans="1:3" x14ac:dyDescent="0.3">
      <c r="A11397" t="s">
        <v>21</v>
      </c>
      <c r="B11397">
        <f>B11373+1</f>
        <v>475</v>
      </c>
      <c r="C11397" t="str">
        <f>CONCATENATE(VLOOKUP(B11397,[0]!all_data,2),"_",VLOOKUP(B11397,[0]!all_data,3),"_",VLOOKUP(B11397,[0]!all_data,4))</f>
        <v>0_0_0</v>
      </c>
    </row>
    <row r="11398" spans="1:3" x14ac:dyDescent="0.3">
      <c r="A11398" t="s">
        <v>22</v>
      </c>
    </row>
    <row r="11399" spans="1:3" x14ac:dyDescent="0.3">
      <c r="A11399" t="s">
        <v>0</v>
      </c>
      <c r="C11399">
        <f>VLOOKUP(B11397,[0]!all_data,13)</f>
        <v>7</v>
      </c>
    </row>
    <row r="11400" spans="1:3" x14ac:dyDescent="0.3">
      <c r="A11400" t="s">
        <v>57</v>
      </c>
      <c r="C11400">
        <f>VLOOKUP(B11397,[0]!all_data,14)</f>
        <v>10</v>
      </c>
    </row>
    <row r="11401" spans="1:3" x14ac:dyDescent="0.3">
      <c r="A11401" t="s">
        <v>2</v>
      </c>
      <c r="C11401">
        <f>VLOOKUP(B11397,[0]!all_data,15)</f>
        <v>0</v>
      </c>
    </row>
    <row r="11402" spans="1:3" x14ac:dyDescent="0.3">
      <c r="A11402" t="s">
        <v>3</v>
      </c>
      <c r="C11402">
        <f>VLOOKUP(B11397,[0]!all_data,16)</f>
        <v>0</v>
      </c>
    </row>
    <row r="11403" spans="1:3" x14ac:dyDescent="0.3">
      <c r="A11403" t="s">
        <v>4</v>
      </c>
      <c r="C11403">
        <f>VLOOKUP(B11397,[0]!all_data,17)</f>
        <v>0</v>
      </c>
    </row>
    <row r="11404" spans="1:3" x14ac:dyDescent="0.3">
      <c r="A11404" t="s">
        <v>5</v>
      </c>
      <c r="C11404">
        <f>VLOOKUP(B11397,[0]!all_data,18)</f>
        <v>0</v>
      </c>
    </row>
    <row r="11405" spans="1:3" x14ac:dyDescent="0.3">
      <c r="A11405" t="s">
        <v>7</v>
      </c>
      <c r="C11405">
        <f>VLOOKUP(B11397,[0]!all_data,20)</f>
        <v>0</v>
      </c>
    </row>
    <row r="11406" spans="1:3" x14ac:dyDescent="0.3">
      <c r="A11406" t="s">
        <v>73</v>
      </c>
      <c r="C11406">
        <f>VLOOKUP(B11397,[0]!all_data,21)</f>
        <v>0</v>
      </c>
    </row>
    <row r="11407" spans="1:3" x14ac:dyDescent="0.3">
      <c r="A11407" t="s">
        <v>77</v>
      </c>
      <c r="C11407">
        <f>VLOOKUP(B11397,[0]!all_data,41)</f>
        <v>0</v>
      </c>
    </row>
    <row r="11408" spans="1:3" x14ac:dyDescent="0.3">
      <c r="A11408" t="s">
        <v>24</v>
      </c>
      <c r="C11408">
        <f>VLOOKUP(B11397,[0]!all_data,23)</f>
        <v>0</v>
      </c>
    </row>
    <row r="11409" spans="1:3" x14ac:dyDescent="0.3">
      <c r="A11409" t="s">
        <v>25</v>
      </c>
      <c r="C11409">
        <f>VLOOKUP(B11397,[0]!all_data,24)</f>
        <v>0</v>
      </c>
    </row>
    <row r="11410" spans="1:3" x14ac:dyDescent="0.3">
      <c r="A11410" t="s">
        <v>23</v>
      </c>
      <c r="C11410">
        <f>VLOOKUP(B11397,[0]!all_data,25)</f>
        <v>0</v>
      </c>
    </row>
    <row r="11411" spans="1:3" x14ac:dyDescent="0.3">
      <c r="A11411" t="s">
        <v>125</v>
      </c>
      <c r="C11411">
        <f>VLOOKUP(B11397,[0]!all_data,19)</f>
        <v>0</v>
      </c>
    </row>
    <row r="11412" spans="1:3" x14ac:dyDescent="0.3">
      <c r="A11412" t="s">
        <v>108</v>
      </c>
      <c r="C11412">
        <f>VLOOKUP(B11397,[0]!all_data,26)</f>
        <v>0</v>
      </c>
    </row>
    <row r="11413" spans="1:3" x14ac:dyDescent="0.3">
      <c r="A11413" t="s">
        <v>109</v>
      </c>
      <c r="C11413">
        <f>VLOOKUP(B11397,[0]!all_data,27)</f>
        <v>0</v>
      </c>
    </row>
    <row r="11414" spans="1:3" x14ac:dyDescent="0.3">
      <c r="A11414" t="s">
        <v>11</v>
      </c>
      <c r="C11414">
        <f>VLOOKUP(B11397,[0]!all_data,28)</f>
        <v>0</v>
      </c>
    </row>
    <row r="11415" spans="1:3" x14ac:dyDescent="0.3">
      <c r="A11415" t="s">
        <v>54</v>
      </c>
      <c r="C11415">
        <f>VLOOKUP(B11397,[0]!all_data,29)</f>
        <v>0</v>
      </c>
    </row>
    <row r="11416" spans="1:3" x14ac:dyDescent="0.3">
      <c r="A11416" t="s">
        <v>55</v>
      </c>
      <c r="C11416">
        <f>VLOOKUP(B11397,[0]!all_data,30)</f>
        <v>0</v>
      </c>
    </row>
    <row r="11417" spans="1:3" x14ac:dyDescent="0.3">
      <c r="A11417" t="s">
        <v>67</v>
      </c>
      <c r="C11417">
        <f>VLOOKUP(B11397,[0]!all_data,33)</f>
        <v>0</v>
      </c>
    </row>
    <row r="11418" spans="1:3" x14ac:dyDescent="0.3">
      <c r="A11418" t="s">
        <v>16</v>
      </c>
      <c r="C11418">
        <f>VLOOKUP(B11397,[0]!all_data,37)</f>
        <v>0</v>
      </c>
    </row>
    <row r="11419" spans="1:3" x14ac:dyDescent="0.3">
      <c r="A11419" t="s">
        <v>17</v>
      </c>
      <c r="C11419">
        <f>VLOOKUP(B11397,[0]!all_data,38)</f>
        <v>0</v>
      </c>
    </row>
    <row r="11420" spans="1:3" x14ac:dyDescent="0.3">
      <c r="A11420" t="s">
        <v>18</v>
      </c>
      <c r="C11420">
        <f>VLOOKUP(B11397,[0]!all_data,39)</f>
        <v>0</v>
      </c>
    </row>
    <row r="11421" spans="1:3" x14ac:dyDescent="0.3">
      <c r="A11421" t="s">
        <v>21</v>
      </c>
      <c r="B11421">
        <f>B11397+1</f>
        <v>476</v>
      </c>
      <c r="C11421" t="str">
        <f>CONCATENATE(VLOOKUP(B11421,[0]!all_data,2),"_",VLOOKUP(B11421,[0]!all_data,3),"_",VLOOKUP(B11421,[0]!all_data,4))</f>
        <v>0_0_0</v>
      </c>
    </row>
    <row r="11422" spans="1:3" x14ac:dyDescent="0.3">
      <c r="A11422" t="s">
        <v>22</v>
      </c>
    </row>
    <row r="11423" spans="1:3" x14ac:dyDescent="0.3">
      <c r="A11423" t="s">
        <v>0</v>
      </c>
      <c r="C11423">
        <f>VLOOKUP(B11421,[0]!all_data,13)</f>
        <v>7</v>
      </c>
    </row>
    <row r="11424" spans="1:3" x14ac:dyDescent="0.3">
      <c r="A11424" t="s">
        <v>57</v>
      </c>
      <c r="C11424">
        <f>VLOOKUP(B11421,[0]!all_data,14)</f>
        <v>10</v>
      </c>
    </row>
    <row r="11425" spans="1:3" x14ac:dyDescent="0.3">
      <c r="A11425" t="s">
        <v>2</v>
      </c>
      <c r="C11425">
        <f>VLOOKUP(B11421,[0]!all_data,15)</f>
        <v>0</v>
      </c>
    </row>
    <row r="11426" spans="1:3" x14ac:dyDescent="0.3">
      <c r="A11426" t="s">
        <v>3</v>
      </c>
      <c r="C11426">
        <f>VLOOKUP(B11421,[0]!all_data,16)</f>
        <v>0</v>
      </c>
    </row>
    <row r="11427" spans="1:3" x14ac:dyDescent="0.3">
      <c r="A11427" t="s">
        <v>4</v>
      </c>
      <c r="C11427">
        <f>VLOOKUP(B11421,[0]!all_data,17)</f>
        <v>0</v>
      </c>
    </row>
    <row r="11428" spans="1:3" x14ac:dyDescent="0.3">
      <c r="A11428" t="s">
        <v>5</v>
      </c>
      <c r="C11428">
        <f>VLOOKUP(B11421,[0]!all_data,18)</f>
        <v>0</v>
      </c>
    </row>
    <row r="11429" spans="1:3" x14ac:dyDescent="0.3">
      <c r="A11429" t="s">
        <v>7</v>
      </c>
      <c r="C11429">
        <f>VLOOKUP(B11421,[0]!all_data,20)</f>
        <v>0</v>
      </c>
    </row>
    <row r="11430" spans="1:3" x14ac:dyDescent="0.3">
      <c r="A11430" t="s">
        <v>73</v>
      </c>
      <c r="C11430">
        <f>VLOOKUP(B11421,[0]!all_data,21)</f>
        <v>0</v>
      </c>
    </row>
    <row r="11431" spans="1:3" x14ac:dyDescent="0.3">
      <c r="A11431" t="s">
        <v>77</v>
      </c>
      <c r="C11431">
        <f>VLOOKUP(B11421,[0]!all_data,41)</f>
        <v>0</v>
      </c>
    </row>
    <row r="11432" spans="1:3" x14ac:dyDescent="0.3">
      <c r="A11432" t="s">
        <v>24</v>
      </c>
      <c r="C11432">
        <f>VLOOKUP(B11421,[0]!all_data,23)</f>
        <v>0</v>
      </c>
    </row>
    <row r="11433" spans="1:3" x14ac:dyDescent="0.3">
      <c r="A11433" t="s">
        <v>25</v>
      </c>
      <c r="C11433">
        <f>VLOOKUP(B11421,[0]!all_data,24)</f>
        <v>0</v>
      </c>
    </row>
    <row r="11434" spans="1:3" x14ac:dyDescent="0.3">
      <c r="A11434" t="s">
        <v>23</v>
      </c>
      <c r="C11434">
        <f>VLOOKUP(B11421,[0]!all_data,25)</f>
        <v>0</v>
      </c>
    </row>
    <row r="11435" spans="1:3" x14ac:dyDescent="0.3">
      <c r="A11435" t="s">
        <v>125</v>
      </c>
      <c r="C11435">
        <f>VLOOKUP(B11421,[0]!all_data,19)</f>
        <v>0</v>
      </c>
    </row>
    <row r="11436" spans="1:3" x14ac:dyDescent="0.3">
      <c r="A11436" t="s">
        <v>108</v>
      </c>
      <c r="C11436">
        <f>VLOOKUP(B11421,[0]!all_data,26)</f>
        <v>0</v>
      </c>
    </row>
    <row r="11437" spans="1:3" x14ac:dyDescent="0.3">
      <c r="A11437" t="s">
        <v>109</v>
      </c>
      <c r="C11437">
        <f>VLOOKUP(B11421,[0]!all_data,27)</f>
        <v>0</v>
      </c>
    </row>
    <row r="11438" spans="1:3" x14ac:dyDescent="0.3">
      <c r="A11438" t="s">
        <v>11</v>
      </c>
      <c r="C11438">
        <f>VLOOKUP(B11421,[0]!all_data,28)</f>
        <v>0</v>
      </c>
    </row>
    <row r="11439" spans="1:3" x14ac:dyDescent="0.3">
      <c r="A11439" t="s">
        <v>54</v>
      </c>
      <c r="C11439">
        <f>VLOOKUP(B11421,[0]!all_data,29)</f>
        <v>0</v>
      </c>
    </row>
    <row r="11440" spans="1:3" x14ac:dyDescent="0.3">
      <c r="A11440" t="s">
        <v>55</v>
      </c>
      <c r="C11440">
        <f>VLOOKUP(B11421,[0]!all_data,30)</f>
        <v>0</v>
      </c>
    </row>
    <row r="11441" spans="1:3" x14ac:dyDescent="0.3">
      <c r="A11441" t="s">
        <v>67</v>
      </c>
      <c r="C11441">
        <f>VLOOKUP(B11421,[0]!all_data,33)</f>
        <v>0</v>
      </c>
    </row>
    <row r="11442" spans="1:3" x14ac:dyDescent="0.3">
      <c r="A11442" t="s">
        <v>16</v>
      </c>
      <c r="C11442">
        <f>VLOOKUP(B11421,[0]!all_data,37)</f>
        <v>0</v>
      </c>
    </row>
    <row r="11443" spans="1:3" x14ac:dyDescent="0.3">
      <c r="A11443" t="s">
        <v>17</v>
      </c>
      <c r="C11443">
        <f>VLOOKUP(B11421,[0]!all_data,38)</f>
        <v>0</v>
      </c>
    </row>
    <row r="11444" spans="1:3" x14ac:dyDescent="0.3">
      <c r="A11444" t="s">
        <v>18</v>
      </c>
      <c r="C11444">
        <f>VLOOKUP(B11421,[0]!all_data,39)</f>
        <v>0</v>
      </c>
    </row>
    <row r="11445" spans="1:3" x14ac:dyDescent="0.3">
      <c r="A11445" t="s">
        <v>21</v>
      </c>
      <c r="B11445">
        <f>B11421+1</f>
        <v>477</v>
      </c>
      <c r="C11445" t="str">
        <f>CONCATENATE(VLOOKUP(B11445,[0]!all_data,2),"_",VLOOKUP(B11445,[0]!all_data,3),"_",VLOOKUP(B11445,[0]!all_data,4))</f>
        <v>0_0_0</v>
      </c>
    </row>
    <row r="11446" spans="1:3" x14ac:dyDescent="0.3">
      <c r="A11446" t="s">
        <v>22</v>
      </c>
    </row>
    <row r="11447" spans="1:3" x14ac:dyDescent="0.3">
      <c r="A11447" t="s">
        <v>0</v>
      </c>
      <c r="C11447">
        <f>VLOOKUP(B11445,[0]!all_data,13)</f>
        <v>7</v>
      </c>
    </row>
    <row r="11448" spans="1:3" x14ac:dyDescent="0.3">
      <c r="A11448" t="s">
        <v>57</v>
      </c>
      <c r="C11448">
        <f>VLOOKUP(B11445,[0]!all_data,14)</f>
        <v>10</v>
      </c>
    </row>
    <row r="11449" spans="1:3" x14ac:dyDescent="0.3">
      <c r="A11449" t="s">
        <v>2</v>
      </c>
      <c r="C11449">
        <f>VLOOKUP(B11445,[0]!all_data,15)</f>
        <v>0</v>
      </c>
    </row>
    <row r="11450" spans="1:3" x14ac:dyDescent="0.3">
      <c r="A11450" t="s">
        <v>3</v>
      </c>
      <c r="C11450">
        <f>VLOOKUP(B11445,[0]!all_data,16)</f>
        <v>0</v>
      </c>
    </row>
    <row r="11451" spans="1:3" x14ac:dyDescent="0.3">
      <c r="A11451" t="s">
        <v>4</v>
      </c>
      <c r="C11451">
        <f>VLOOKUP(B11445,[0]!all_data,17)</f>
        <v>0</v>
      </c>
    </row>
    <row r="11452" spans="1:3" x14ac:dyDescent="0.3">
      <c r="A11452" t="s">
        <v>5</v>
      </c>
      <c r="C11452">
        <f>VLOOKUP(B11445,[0]!all_data,18)</f>
        <v>0</v>
      </c>
    </row>
    <row r="11453" spans="1:3" x14ac:dyDescent="0.3">
      <c r="A11453" t="s">
        <v>7</v>
      </c>
      <c r="C11453">
        <f>VLOOKUP(B11445,[0]!all_data,20)</f>
        <v>0</v>
      </c>
    </row>
    <row r="11454" spans="1:3" x14ac:dyDescent="0.3">
      <c r="A11454" t="s">
        <v>73</v>
      </c>
      <c r="C11454">
        <f>VLOOKUP(B11445,[0]!all_data,21)</f>
        <v>0</v>
      </c>
    </row>
    <row r="11455" spans="1:3" x14ac:dyDescent="0.3">
      <c r="A11455" t="s">
        <v>77</v>
      </c>
      <c r="C11455">
        <f>VLOOKUP(B11445,[0]!all_data,41)</f>
        <v>0</v>
      </c>
    </row>
    <row r="11456" spans="1:3" x14ac:dyDescent="0.3">
      <c r="A11456" t="s">
        <v>24</v>
      </c>
      <c r="C11456">
        <f>VLOOKUP(B11445,[0]!all_data,23)</f>
        <v>0</v>
      </c>
    </row>
    <row r="11457" spans="1:3" x14ac:dyDescent="0.3">
      <c r="A11457" t="s">
        <v>25</v>
      </c>
      <c r="C11457">
        <f>VLOOKUP(B11445,[0]!all_data,24)</f>
        <v>0</v>
      </c>
    </row>
    <row r="11458" spans="1:3" x14ac:dyDescent="0.3">
      <c r="A11458" t="s">
        <v>23</v>
      </c>
      <c r="C11458">
        <f>VLOOKUP(B11445,[0]!all_data,25)</f>
        <v>0</v>
      </c>
    </row>
    <row r="11459" spans="1:3" x14ac:dyDescent="0.3">
      <c r="A11459" t="s">
        <v>125</v>
      </c>
      <c r="C11459">
        <f>VLOOKUP(B11445,[0]!all_data,19)</f>
        <v>0</v>
      </c>
    </row>
    <row r="11460" spans="1:3" x14ac:dyDescent="0.3">
      <c r="A11460" t="s">
        <v>108</v>
      </c>
      <c r="C11460">
        <f>VLOOKUP(B11445,[0]!all_data,26)</f>
        <v>0</v>
      </c>
    </row>
    <row r="11461" spans="1:3" x14ac:dyDescent="0.3">
      <c r="A11461" t="s">
        <v>109</v>
      </c>
      <c r="C11461">
        <f>VLOOKUP(B11445,[0]!all_data,27)</f>
        <v>0</v>
      </c>
    </row>
    <row r="11462" spans="1:3" x14ac:dyDescent="0.3">
      <c r="A11462" t="s">
        <v>11</v>
      </c>
      <c r="C11462">
        <f>VLOOKUP(B11445,[0]!all_data,28)</f>
        <v>0</v>
      </c>
    </row>
    <row r="11463" spans="1:3" x14ac:dyDescent="0.3">
      <c r="A11463" t="s">
        <v>54</v>
      </c>
      <c r="C11463">
        <f>VLOOKUP(B11445,[0]!all_data,29)</f>
        <v>0</v>
      </c>
    </row>
    <row r="11464" spans="1:3" x14ac:dyDescent="0.3">
      <c r="A11464" t="s">
        <v>55</v>
      </c>
      <c r="C11464">
        <f>VLOOKUP(B11445,[0]!all_data,30)</f>
        <v>0</v>
      </c>
    </row>
    <row r="11465" spans="1:3" x14ac:dyDescent="0.3">
      <c r="A11465" t="s">
        <v>67</v>
      </c>
      <c r="C11465">
        <f>VLOOKUP(B11445,[0]!all_data,33)</f>
        <v>0</v>
      </c>
    </row>
    <row r="11466" spans="1:3" x14ac:dyDescent="0.3">
      <c r="A11466" t="s">
        <v>16</v>
      </c>
      <c r="C11466">
        <f>VLOOKUP(B11445,[0]!all_data,37)</f>
        <v>0</v>
      </c>
    </row>
    <row r="11467" spans="1:3" x14ac:dyDescent="0.3">
      <c r="A11467" t="s">
        <v>17</v>
      </c>
      <c r="C11467">
        <f>VLOOKUP(B11445,[0]!all_data,38)</f>
        <v>0</v>
      </c>
    </row>
    <row r="11468" spans="1:3" x14ac:dyDescent="0.3">
      <c r="A11468" t="s">
        <v>18</v>
      </c>
      <c r="C11468">
        <f>VLOOKUP(B11445,[0]!all_data,39)</f>
        <v>0</v>
      </c>
    </row>
    <row r="11469" spans="1:3" x14ac:dyDescent="0.3">
      <c r="A11469" t="s">
        <v>21</v>
      </c>
      <c r="B11469">
        <f>B11445+1</f>
        <v>478</v>
      </c>
      <c r="C11469" t="str">
        <f>CONCATENATE(VLOOKUP(B11469,[0]!all_data,2),"_",VLOOKUP(B11469,[0]!all_data,3),"_",VLOOKUP(B11469,[0]!all_data,4))</f>
        <v>0_0_0</v>
      </c>
    </row>
    <row r="11470" spans="1:3" x14ac:dyDescent="0.3">
      <c r="A11470" t="s">
        <v>22</v>
      </c>
    </row>
    <row r="11471" spans="1:3" x14ac:dyDescent="0.3">
      <c r="A11471" t="s">
        <v>0</v>
      </c>
      <c r="C11471">
        <f>VLOOKUP(B11469,[0]!all_data,13)</f>
        <v>7</v>
      </c>
    </row>
    <row r="11472" spans="1:3" x14ac:dyDescent="0.3">
      <c r="A11472" t="s">
        <v>57</v>
      </c>
      <c r="C11472">
        <f>VLOOKUP(B11469,[0]!all_data,14)</f>
        <v>10</v>
      </c>
    </row>
    <row r="11473" spans="1:3" x14ac:dyDescent="0.3">
      <c r="A11473" t="s">
        <v>2</v>
      </c>
      <c r="C11473">
        <f>VLOOKUP(B11469,[0]!all_data,15)</f>
        <v>0</v>
      </c>
    </row>
    <row r="11474" spans="1:3" x14ac:dyDescent="0.3">
      <c r="A11474" t="s">
        <v>3</v>
      </c>
      <c r="C11474">
        <f>VLOOKUP(B11469,[0]!all_data,16)</f>
        <v>0</v>
      </c>
    </row>
    <row r="11475" spans="1:3" x14ac:dyDescent="0.3">
      <c r="A11475" t="s">
        <v>4</v>
      </c>
      <c r="C11475">
        <f>VLOOKUP(B11469,[0]!all_data,17)</f>
        <v>0</v>
      </c>
    </row>
    <row r="11476" spans="1:3" x14ac:dyDescent="0.3">
      <c r="A11476" t="s">
        <v>5</v>
      </c>
      <c r="C11476">
        <f>VLOOKUP(B11469,[0]!all_data,18)</f>
        <v>0</v>
      </c>
    </row>
    <row r="11477" spans="1:3" x14ac:dyDescent="0.3">
      <c r="A11477" t="s">
        <v>7</v>
      </c>
      <c r="C11477">
        <f>VLOOKUP(B11469,[0]!all_data,20)</f>
        <v>0</v>
      </c>
    </row>
    <row r="11478" spans="1:3" x14ac:dyDescent="0.3">
      <c r="A11478" t="s">
        <v>73</v>
      </c>
      <c r="C11478">
        <f>VLOOKUP(B11469,[0]!all_data,21)</f>
        <v>0</v>
      </c>
    </row>
    <row r="11479" spans="1:3" x14ac:dyDescent="0.3">
      <c r="A11479" t="s">
        <v>77</v>
      </c>
      <c r="C11479">
        <f>VLOOKUP(B11469,[0]!all_data,41)</f>
        <v>0</v>
      </c>
    </row>
    <row r="11480" spans="1:3" x14ac:dyDescent="0.3">
      <c r="A11480" t="s">
        <v>24</v>
      </c>
      <c r="C11480">
        <f>VLOOKUP(B11469,[0]!all_data,23)</f>
        <v>0</v>
      </c>
    </row>
    <row r="11481" spans="1:3" x14ac:dyDescent="0.3">
      <c r="A11481" t="s">
        <v>25</v>
      </c>
      <c r="C11481">
        <f>VLOOKUP(B11469,[0]!all_data,24)</f>
        <v>0</v>
      </c>
    </row>
    <row r="11482" spans="1:3" x14ac:dyDescent="0.3">
      <c r="A11482" t="s">
        <v>23</v>
      </c>
      <c r="C11482">
        <f>VLOOKUP(B11469,[0]!all_data,25)</f>
        <v>0</v>
      </c>
    </row>
    <row r="11483" spans="1:3" x14ac:dyDescent="0.3">
      <c r="A11483" t="s">
        <v>125</v>
      </c>
      <c r="C11483">
        <f>VLOOKUP(B11469,[0]!all_data,19)</f>
        <v>0</v>
      </c>
    </row>
    <row r="11484" spans="1:3" x14ac:dyDescent="0.3">
      <c r="A11484" t="s">
        <v>108</v>
      </c>
      <c r="C11484">
        <f>VLOOKUP(B11469,[0]!all_data,26)</f>
        <v>0</v>
      </c>
    </row>
    <row r="11485" spans="1:3" x14ac:dyDescent="0.3">
      <c r="A11485" t="s">
        <v>109</v>
      </c>
      <c r="C11485">
        <f>VLOOKUP(B11469,[0]!all_data,27)</f>
        <v>0</v>
      </c>
    </row>
    <row r="11486" spans="1:3" x14ac:dyDescent="0.3">
      <c r="A11486" t="s">
        <v>11</v>
      </c>
      <c r="C11486">
        <f>VLOOKUP(B11469,[0]!all_data,28)</f>
        <v>0</v>
      </c>
    </row>
    <row r="11487" spans="1:3" x14ac:dyDescent="0.3">
      <c r="A11487" t="s">
        <v>54</v>
      </c>
      <c r="C11487">
        <f>VLOOKUP(B11469,[0]!all_data,29)</f>
        <v>0</v>
      </c>
    </row>
    <row r="11488" spans="1:3" x14ac:dyDescent="0.3">
      <c r="A11488" t="s">
        <v>55</v>
      </c>
      <c r="C11488">
        <f>VLOOKUP(B11469,[0]!all_data,30)</f>
        <v>0</v>
      </c>
    </row>
    <row r="11489" spans="1:3" x14ac:dyDescent="0.3">
      <c r="A11489" t="s">
        <v>67</v>
      </c>
      <c r="C11489">
        <f>VLOOKUP(B11469,[0]!all_data,33)</f>
        <v>0</v>
      </c>
    </row>
    <row r="11490" spans="1:3" x14ac:dyDescent="0.3">
      <c r="A11490" t="s">
        <v>16</v>
      </c>
      <c r="C11490">
        <f>VLOOKUP(B11469,[0]!all_data,37)</f>
        <v>0</v>
      </c>
    </row>
    <row r="11491" spans="1:3" x14ac:dyDescent="0.3">
      <c r="A11491" t="s">
        <v>17</v>
      </c>
      <c r="C11491">
        <f>VLOOKUP(B11469,[0]!all_data,38)</f>
        <v>0</v>
      </c>
    </row>
    <row r="11492" spans="1:3" x14ac:dyDescent="0.3">
      <c r="A11492" t="s">
        <v>18</v>
      </c>
      <c r="C11492">
        <f>VLOOKUP(B11469,[0]!all_data,39)</f>
        <v>0</v>
      </c>
    </row>
    <row r="11493" spans="1:3" x14ac:dyDescent="0.3">
      <c r="A11493" t="s">
        <v>21</v>
      </c>
      <c r="B11493">
        <f>B11469+1</f>
        <v>479</v>
      </c>
      <c r="C11493" t="str">
        <f>CONCATENATE(VLOOKUP(B11493,[0]!all_data,2),"_",VLOOKUP(B11493,[0]!all_data,3),"_",VLOOKUP(B11493,[0]!all_data,4))</f>
        <v>0_0_0</v>
      </c>
    </row>
    <row r="11494" spans="1:3" x14ac:dyDescent="0.3">
      <c r="A11494" t="s">
        <v>22</v>
      </c>
    </row>
    <row r="11495" spans="1:3" x14ac:dyDescent="0.3">
      <c r="A11495" t="s">
        <v>0</v>
      </c>
      <c r="C11495">
        <f>VLOOKUP(B11493,[0]!all_data,13)</f>
        <v>7</v>
      </c>
    </row>
    <row r="11496" spans="1:3" x14ac:dyDescent="0.3">
      <c r="A11496" t="s">
        <v>57</v>
      </c>
      <c r="C11496">
        <f>VLOOKUP(B11493,[0]!all_data,14)</f>
        <v>10</v>
      </c>
    </row>
    <row r="11497" spans="1:3" x14ac:dyDescent="0.3">
      <c r="A11497" t="s">
        <v>2</v>
      </c>
      <c r="C11497">
        <f>VLOOKUP(B11493,[0]!all_data,15)</f>
        <v>0</v>
      </c>
    </row>
    <row r="11498" spans="1:3" x14ac:dyDescent="0.3">
      <c r="A11498" t="s">
        <v>3</v>
      </c>
      <c r="C11498">
        <f>VLOOKUP(B11493,[0]!all_data,16)</f>
        <v>0</v>
      </c>
    </row>
    <row r="11499" spans="1:3" x14ac:dyDescent="0.3">
      <c r="A11499" t="s">
        <v>4</v>
      </c>
      <c r="C11499">
        <f>VLOOKUP(B11493,[0]!all_data,17)</f>
        <v>0</v>
      </c>
    </row>
    <row r="11500" spans="1:3" x14ac:dyDescent="0.3">
      <c r="A11500" t="s">
        <v>5</v>
      </c>
      <c r="C11500">
        <f>VLOOKUP(B11493,[0]!all_data,18)</f>
        <v>0</v>
      </c>
    </row>
    <row r="11501" spans="1:3" x14ac:dyDescent="0.3">
      <c r="A11501" t="s">
        <v>7</v>
      </c>
      <c r="C11501">
        <f>VLOOKUP(B11493,[0]!all_data,20)</f>
        <v>0</v>
      </c>
    </row>
    <row r="11502" spans="1:3" x14ac:dyDescent="0.3">
      <c r="A11502" t="s">
        <v>73</v>
      </c>
      <c r="C11502">
        <f>VLOOKUP(B11493,[0]!all_data,21)</f>
        <v>0</v>
      </c>
    </row>
    <row r="11503" spans="1:3" x14ac:dyDescent="0.3">
      <c r="A11503" t="s">
        <v>77</v>
      </c>
      <c r="C11503">
        <f>VLOOKUP(B11493,[0]!all_data,41)</f>
        <v>0</v>
      </c>
    </row>
    <row r="11504" spans="1:3" x14ac:dyDescent="0.3">
      <c r="A11504" t="s">
        <v>24</v>
      </c>
      <c r="C11504">
        <f>VLOOKUP(B11493,[0]!all_data,23)</f>
        <v>0</v>
      </c>
    </row>
    <row r="11505" spans="1:3" x14ac:dyDescent="0.3">
      <c r="A11505" t="s">
        <v>25</v>
      </c>
      <c r="C11505">
        <f>VLOOKUP(B11493,[0]!all_data,24)</f>
        <v>0</v>
      </c>
    </row>
    <row r="11506" spans="1:3" x14ac:dyDescent="0.3">
      <c r="A11506" t="s">
        <v>23</v>
      </c>
      <c r="C11506">
        <f>VLOOKUP(B11493,[0]!all_data,25)</f>
        <v>0</v>
      </c>
    </row>
    <row r="11507" spans="1:3" x14ac:dyDescent="0.3">
      <c r="A11507" t="s">
        <v>125</v>
      </c>
      <c r="C11507">
        <f>VLOOKUP(B11493,[0]!all_data,19)</f>
        <v>0</v>
      </c>
    </row>
    <row r="11508" spans="1:3" x14ac:dyDescent="0.3">
      <c r="A11508" t="s">
        <v>108</v>
      </c>
      <c r="C11508">
        <f>VLOOKUP(B11493,[0]!all_data,26)</f>
        <v>0</v>
      </c>
    </row>
    <row r="11509" spans="1:3" x14ac:dyDescent="0.3">
      <c r="A11509" t="s">
        <v>109</v>
      </c>
      <c r="C11509">
        <f>VLOOKUP(B11493,[0]!all_data,27)</f>
        <v>0</v>
      </c>
    </row>
    <row r="11510" spans="1:3" x14ac:dyDescent="0.3">
      <c r="A11510" t="s">
        <v>11</v>
      </c>
      <c r="C11510">
        <f>VLOOKUP(B11493,[0]!all_data,28)</f>
        <v>0</v>
      </c>
    </row>
    <row r="11511" spans="1:3" x14ac:dyDescent="0.3">
      <c r="A11511" t="s">
        <v>54</v>
      </c>
      <c r="C11511">
        <f>VLOOKUP(B11493,[0]!all_data,29)</f>
        <v>0</v>
      </c>
    </row>
    <row r="11512" spans="1:3" x14ac:dyDescent="0.3">
      <c r="A11512" t="s">
        <v>55</v>
      </c>
      <c r="C11512">
        <f>VLOOKUP(B11493,[0]!all_data,30)</f>
        <v>0</v>
      </c>
    </row>
    <row r="11513" spans="1:3" x14ac:dyDescent="0.3">
      <c r="A11513" t="s">
        <v>67</v>
      </c>
      <c r="C11513">
        <f>VLOOKUP(B11493,[0]!all_data,33)</f>
        <v>0</v>
      </c>
    </row>
    <row r="11514" spans="1:3" x14ac:dyDescent="0.3">
      <c r="A11514" t="s">
        <v>16</v>
      </c>
      <c r="C11514">
        <f>VLOOKUP(B11493,[0]!all_data,37)</f>
        <v>0</v>
      </c>
    </row>
    <row r="11515" spans="1:3" x14ac:dyDescent="0.3">
      <c r="A11515" t="s">
        <v>17</v>
      </c>
      <c r="C11515">
        <f>VLOOKUP(B11493,[0]!all_data,38)</f>
        <v>0</v>
      </c>
    </row>
    <row r="11516" spans="1:3" x14ac:dyDescent="0.3">
      <c r="A11516" t="s">
        <v>18</v>
      </c>
      <c r="C11516">
        <f>VLOOKUP(B11493,[0]!all_data,39)</f>
        <v>0</v>
      </c>
    </row>
    <row r="11517" spans="1:3" x14ac:dyDescent="0.3">
      <c r="A11517" t="s">
        <v>21</v>
      </c>
      <c r="B11517">
        <f>B11493+1</f>
        <v>480</v>
      </c>
      <c r="C11517" t="str">
        <f>CONCATENATE(VLOOKUP(B11517,[0]!all_data,2),"_",VLOOKUP(B11517,[0]!all_data,3),"_",VLOOKUP(B11517,[0]!all_data,4))</f>
        <v>0_0_0</v>
      </c>
    </row>
    <row r="11518" spans="1:3" x14ac:dyDescent="0.3">
      <c r="A11518" t="s">
        <v>22</v>
      </c>
    </row>
    <row r="11519" spans="1:3" x14ac:dyDescent="0.3">
      <c r="A11519" t="s">
        <v>0</v>
      </c>
      <c r="C11519">
        <f>VLOOKUP(B11517,[0]!all_data,13)</f>
        <v>7</v>
      </c>
    </row>
    <row r="11520" spans="1:3" x14ac:dyDescent="0.3">
      <c r="A11520" t="s">
        <v>57</v>
      </c>
      <c r="C11520">
        <f>VLOOKUP(B11517,[0]!all_data,14)</f>
        <v>10</v>
      </c>
    </row>
    <row r="11521" spans="1:3" x14ac:dyDescent="0.3">
      <c r="A11521" t="s">
        <v>2</v>
      </c>
      <c r="C11521">
        <f>VLOOKUP(B11517,[0]!all_data,15)</f>
        <v>0</v>
      </c>
    </row>
    <row r="11522" spans="1:3" x14ac:dyDescent="0.3">
      <c r="A11522" t="s">
        <v>3</v>
      </c>
      <c r="C11522">
        <f>VLOOKUP(B11517,[0]!all_data,16)</f>
        <v>0</v>
      </c>
    </row>
    <row r="11523" spans="1:3" x14ac:dyDescent="0.3">
      <c r="A11523" t="s">
        <v>4</v>
      </c>
      <c r="C11523">
        <f>VLOOKUP(B11517,[0]!all_data,17)</f>
        <v>0</v>
      </c>
    </row>
    <row r="11524" spans="1:3" x14ac:dyDescent="0.3">
      <c r="A11524" t="s">
        <v>5</v>
      </c>
      <c r="C11524">
        <f>VLOOKUP(B11517,[0]!all_data,18)</f>
        <v>0</v>
      </c>
    </row>
    <row r="11525" spans="1:3" x14ac:dyDescent="0.3">
      <c r="A11525" t="s">
        <v>7</v>
      </c>
      <c r="C11525">
        <f>VLOOKUP(B11517,[0]!all_data,20)</f>
        <v>0</v>
      </c>
    </row>
    <row r="11526" spans="1:3" x14ac:dyDescent="0.3">
      <c r="A11526" t="s">
        <v>73</v>
      </c>
      <c r="C11526">
        <f>VLOOKUP(B11517,[0]!all_data,21)</f>
        <v>0</v>
      </c>
    </row>
    <row r="11527" spans="1:3" x14ac:dyDescent="0.3">
      <c r="A11527" t="s">
        <v>77</v>
      </c>
      <c r="C11527">
        <f>VLOOKUP(B11517,[0]!all_data,41)</f>
        <v>0</v>
      </c>
    </row>
    <row r="11528" spans="1:3" x14ac:dyDescent="0.3">
      <c r="A11528" t="s">
        <v>24</v>
      </c>
      <c r="C11528">
        <f>VLOOKUP(B11517,[0]!all_data,23)</f>
        <v>0</v>
      </c>
    </row>
    <row r="11529" spans="1:3" x14ac:dyDescent="0.3">
      <c r="A11529" t="s">
        <v>25</v>
      </c>
      <c r="C11529">
        <f>VLOOKUP(B11517,[0]!all_data,24)</f>
        <v>0</v>
      </c>
    </row>
    <row r="11530" spans="1:3" x14ac:dyDescent="0.3">
      <c r="A11530" t="s">
        <v>23</v>
      </c>
      <c r="C11530">
        <f>VLOOKUP(B11517,[0]!all_data,25)</f>
        <v>0</v>
      </c>
    </row>
    <row r="11531" spans="1:3" x14ac:dyDescent="0.3">
      <c r="A11531" t="s">
        <v>125</v>
      </c>
      <c r="C11531">
        <f>VLOOKUP(B11517,[0]!all_data,19)</f>
        <v>0</v>
      </c>
    </row>
    <row r="11532" spans="1:3" x14ac:dyDescent="0.3">
      <c r="A11532" t="s">
        <v>108</v>
      </c>
      <c r="C11532">
        <f>VLOOKUP(B11517,[0]!all_data,26)</f>
        <v>0</v>
      </c>
    </row>
    <row r="11533" spans="1:3" x14ac:dyDescent="0.3">
      <c r="A11533" t="s">
        <v>109</v>
      </c>
      <c r="C11533">
        <f>VLOOKUP(B11517,[0]!all_data,27)</f>
        <v>0</v>
      </c>
    </row>
    <row r="11534" spans="1:3" x14ac:dyDescent="0.3">
      <c r="A11534" t="s">
        <v>11</v>
      </c>
      <c r="C11534">
        <f>VLOOKUP(B11517,[0]!all_data,28)</f>
        <v>0</v>
      </c>
    </row>
    <row r="11535" spans="1:3" x14ac:dyDescent="0.3">
      <c r="A11535" t="s">
        <v>54</v>
      </c>
      <c r="C11535">
        <f>VLOOKUP(B11517,[0]!all_data,29)</f>
        <v>0</v>
      </c>
    </row>
    <row r="11536" spans="1:3" x14ac:dyDescent="0.3">
      <c r="A11536" t="s">
        <v>55</v>
      </c>
      <c r="C11536">
        <f>VLOOKUP(B11517,[0]!all_data,30)</f>
        <v>0</v>
      </c>
    </row>
    <row r="11537" spans="1:3" x14ac:dyDescent="0.3">
      <c r="A11537" t="s">
        <v>67</v>
      </c>
      <c r="C11537">
        <f>VLOOKUP(B11517,[0]!all_data,33)</f>
        <v>0</v>
      </c>
    </row>
    <row r="11538" spans="1:3" x14ac:dyDescent="0.3">
      <c r="A11538" t="s">
        <v>16</v>
      </c>
      <c r="C11538">
        <f>VLOOKUP(B11517,[0]!all_data,37)</f>
        <v>0</v>
      </c>
    </row>
    <row r="11539" spans="1:3" x14ac:dyDescent="0.3">
      <c r="A11539" t="s">
        <v>17</v>
      </c>
      <c r="C11539">
        <f>VLOOKUP(B11517,[0]!all_data,38)</f>
        <v>0</v>
      </c>
    </row>
    <row r="11540" spans="1:3" x14ac:dyDescent="0.3">
      <c r="A11540" t="s">
        <v>18</v>
      </c>
      <c r="C11540">
        <f>VLOOKUP(B11517,[0]!all_data,39)</f>
        <v>0</v>
      </c>
    </row>
    <row r="11541" spans="1:3" x14ac:dyDescent="0.3">
      <c r="A11541" t="s">
        <v>21</v>
      </c>
      <c r="B11541">
        <f>B11517+1</f>
        <v>481</v>
      </c>
      <c r="C11541" t="str">
        <f>CONCATENATE(VLOOKUP(B11541,[0]!all_data,2),"_",VLOOKUP(B11541,[0]!all_data,3),"_",VLOOKUP(B11541,[0]!all_data,4))</f>
        <v>0_0_0</v>
      </c>
    </row>
    <row r="11542" spans="1:3" x14ac:dyDescent="0.3">
      <c r="A11542" t="s">
        <v>22</v>
      </c>
    </row>
    <row r="11543" spans="1:3" x14ac:dyDescent="0.3">
      <c r="A11543" t="s">
        <v>0</v>
      </c>
      <c r="C11543">
        <f>VLOOKUP(B11541,[0]!all_data,13)</f>
        <v>7</v>
      </c>
    </row>
    <row r="11544" spans="1:3" x14ac:dyDescent="0.3">
      <c r="A11544" t="s">
        <v>57</v>
      </c>
      <c r="C11544">
        <f>VLOOKUP(B11541,[0]!all_data,14)</f>
        <v>10</v>
      </c>
    </row>
    <row r="11545" spans="1:3" x14ac:dyDescent="0.3">
      <c r="A11545" t="s">
        <v>2</v>
      </c>
      <c r="C11545">
        <f>VLOOKUP(B11541,[0]!all_data,15)</f>
        <v>0</v>
      </c>
    </row>
    <row r="11546" spans="1:3" x14ac:dyDescent="0.3">
      <c r="A11546" t="s">
        <v>3</v>
      </c>
      <c r="C11546">
        <f>VLOOKUP(B11541,[0]!all_data,16)</f>
        <v>0</v>
      </c>
    </row>
    <row r="11547" spans="1:3" x14ac:dyDescent="0.3">
      <c r="A11547" t="s">
        <v>4</v>
      </c>
      <c r="C11547">
        <f>VLOOKUP(B11541,[0]!all_data,17)</f>
        <v>0</v>
      </c>
    </row>
    <row r="11548" spans="1:3" x14ac:dyDescent="0.3">
      <c r="A11548" t="s">
        <v>5</v>
      </c>
      <c r="C11548">
        <f>VLOOKUP(B11541,[0]!all_data,18)</f>
        <v>0</v>
      </c>
    </row>
    <row r="11549" spans="1:3" x14ac:dyDescent="0.3">
      <c r="A11549" t="s">
        <v>7</v>
      </c>
      <c r="C11549">
        <f>VLOOKUP(B11541,[0]!all_data,20)</f>
        <v>0</v>
      </c>
    </row>
    <row r="11550" spans="1:3" x14ac:dyDescent="0.3">
      <c r="A11550" t="s">
        <v>73</v>
      </c>
      <c r="C11550">
        <f>VLOOKUP(B11541,[0]!all_data,21)</f>
        <v>0</v>
      </c>
    </row>
    <row r="11551" spans="1:3" x14ac:dyDescent="0.3">
      <c r="A11551" t="s">
        <v>77</v>
      </c>
      <c r="C11551">
        <f>VLOOKUP(B11541,[0]!all_data,41)</f>
        <v>0</v>
      </c>
    </row>
    <row r="11552" spans="1:3" x14ac:dyDescent="0.3">
      <c r="A11552" t="s">
        <v>24</v>
      </c>
      <c r="C11552">
        <f>VLOOKUP(B11541,[0]!all_data,23)</f>
        <v>0</v>
      </c>
    </row>
    <row r="11553" spans="1:3" x14ac:dyDescent="0.3">
      <c r="A11553" t="s">
        <v>25</v>
      </c>
      <c r="C11553">
        <f>VLOOKUP(B11541,[0]!all_data,24)</f>
        <v>0</v>
      </c>
    </row>
    <row r="11554" spans="1:3" x14ac:dyDescent="0.3">
      <c r="A11554" t="s">
        <v>23</v>
      </c>
      <c r="C11554">
        <f>VLOOKUP(B11541,[0]!all_data,25)</f>
        <v>0</v>
      </c>
    </row>
    <row r="11555" spans="1:3" x14ac:dyDescent="0.3">
      <c r="A11555" t="s">
        <v>125</v>
      </c>
      <c r="C11555">
        <f>VLOOKUP(B11541,[0]!all_data,19)</f>
        <v>0</v>
      </c>
    </row>
    <row r="11556" spans="1:3" x14ac:dyDescent="0.3">
      <c r="A11556" t="s">
        <v>108</v>
      </c>
      <c r="C11556">
        <f>VLOOKUP(B11541,[0]!all_data,26)</f>
        <v>0</v>
      </c>
    </row>
    <row r="11557" spans="1:3" x14ac:dyDescent="0.3">
      <c r="A11557" t="s">
        <v>109</v>
      </c>
      <c r="C11557">
        <f>VLOOKUP(B11541,[0]!all_data,27)</f>
        <v>0</v>
      </c>
    </row>
    <row r="11558" spans="1:3" x14ac:dyDescent="0.3">
      <c r="A11558" t="s">
        <v>11</v>
      </c>
      <c r="C11558">
        <f>VLOOKUP(B11541,[0]!all_data,28)</f>
        <v>0</v>
      </c>
    </row>
    <row r="11559" spans="1:3" x14ac:dyDescent="0.3">
      <c r="A11559" t="s">
        <v>54</v>
      </c>
      <c r="C11559">
        <f>VLOOKUP(B11541,[0]!all_data,29)</f>
        <v>0</v>
      </c>
    </row>
    <row r="11560" spans="1:3" x14ac:dyDescent="0.3">
      <c r="A11560" t="s">
        <v>55</v>
      </c>
      <c r="C11560">
        <f>VLOOKUP(B11541,[0]!all_data,30)</f>
        <v>0</v>
      </c>
    </row>
    <row r="11561" spans="1:3" x14ac:dyDescent="0.3">
      <c r="A11561" t="s">
        <v>67</v>
      </c>
      <c r="C11561">
        <f>VLOOKUP(B11541,[0]!all_data,33)</f>
        <v>0</v>
      </c>
    </row>
    <row r="11562" spans="1:3" x14ac:dyDescent="0.3">
      <c r="A11562" t="s">
        <v>16</v>
      </c>
      <c r="C11562">
        <f>VLOOKUP(B11541,[0]!all_data,37)</f>
        <v>0</v>
      </c>
    </row>
    <row r="11563" spans="1:3" x14ac:dyDescent="0.3">
      <c r="A11563" t="s">
        <v>17</v>
      </c>
      <c r="C11563">
        <f>VLOOKUP(B11541,[0]!all_data,38)</f>
        <v>0</v>
      </c>
    </row>
    <row r="11564" spans="1:3" x14ac:dyDescent="0.3">
      <c r="A11564" t="s">
        <v>18</v>
      </c>
      <c r="C11564">
        <f>VLOOKUP(B11541,[0]!all_data,39)</f>
        <v>0</v>
      </c>
    </row>
    <row r="11565" spans="1:3" x14ac:dyDescent="0.3">
      <c r="A11565" t="s">
        <v>21</v>
      </c>
      <c r="B11565">
        <f>B11541+1</f>
        <v>482</v>
      </c>
      <c r="C11565" t="str">
        <f>CONCATENATE(VLOOKUP(B11565,[0]!all_data,2),"_",VLOOKUP(B11565,[0]!all_data,3),"_",VLOOKUP(B11565,[0]!all_data,4))</f>
        <v>0_0_0</v>
      </c>
    </row>
    <row r="11566" spans="1:3" x14ac:dyDescent="0.3">
      <c r="A11566" t="s">
        <v>22</v>
      </c>
    </row>
    <row r="11567" spans="1:3" x14ac:dyDescent="0.3">
      <c r="A11567" t="s">
        <v>0</v>
      </c>
      <c r="C11567">
        <f>VLOOKUP(B11565,[0]!all_data,13)</f>
        <v>7</v>
      </c>
    </row>
    <row r="11568" spans="1:3" x14ac:dyDescent="0.3">
      <c r="A11568" t="s">
        <v>57</v>
      </c>
      <c r="C11568">
        <f>VLOOKUP(B11565,[0]!all_data,14)</f>
        <v>10</v>
      </c>
    </row>
    <row r="11569" spans="1:3" x14ac:dyDescent="0.3">
      <c r="A11569" t="s">
        <v>2</v>
      </c>
      <c r="C11569">
        <f>VLOOKUP(B11565,[0]!all_data,15)</f>
        <v>0</v>
      </c>
    </row>
    <row r="11570" spans="1:3" x14ac:dyDescent="0.3">
      <c r="A11570" t="s">
        <v>3</v>
      </c>
      <c r="C11570">
        <f>VLOOKUP(B11565,[0]!all_data,16)</f>
        <v>0</v>
      </c>
    </row>
    <row r="11571" spans="1:3" x14ac:dyDescent="0.3">
      <c r="A11571" t="s">
        <v>4</v>
      </c>
      <c r="C11571">
        <f>VLOOKUP(B11565,[0]!all_data,17)</f>
        <v>0</v>
      </c>
    </row>
    <row r="11572" spans="1:3" x14ac:dyDescent="0.3">
      <c r="A11572" t="s">
        <v>5</v>
      </c>
      <c r="C11572">
        <f>VLOOKUP(B11565,[0]!all_data,18)</f>
        <v>0</v>
      </c>
    </row>
    <row r="11573" spans="1:3" x14ac:dyDescent="0.3">
      <c r="A11573" t="s">
        <v>7</v>
      </c>
      <c r="C11573">
        <f>VLOOKUP(B11565,[0]!all_data,20)</f>
        <v>0</v>
      </c>
    </row>
    <row r="11574" spans="1:3" x14ac:dyDescent="0.3">
      <c r="A11574" t="s">
        <v>73</v>
      </c>
      <c r="C11574">
        <f>VLOOKUP(B11565,[0]!all_data,21)</f>
        <v>0</v>
      </c>
    </row>
    <row r="11575" spans="1:3" x14ac:dyDescent="0.3">
      <c r="A11575" t="s">
        <v>77</v>
      </c>
      <c r="C11575">
        <f>VLOOKUP(B11565,[0]!all_data,41)</f>
        <v>0</v>
      </c>
    </row>
    <row r="11576" spans="1:3" x14ac:dyDescent="0.3">
      <c r="A11576" t="s">
        <v>24</v>
      </c>
      <c r="C11576">
        <f>VLOOKUP(B11565,[0]!all_data,23)</f>
        <v>0</v>
      </c>
    </row>
    <row r="11577" spans="1:3" x14ac:dyDescent="0.3">
      <c r="A11577" t="s">
        <v>25</v>
      </c>
      <c r="C11577">
        <f>VLOOKUP(B11565,[0]!all_data,24)</f>
        <v>0</v>
      </c>
    </row>
    <row r="11578" spans="1:3" x14ac:dyDescent="0.3">
      <c r="A11578" t="s">
        <v>23</v>
      </c>
      <c r="C11578">
        <f>VLOOKUP(B11565,[0]!all_data,25)</f>
        <v>0</v>
      </c>
    </row>
    <row r="11579" spans="1:3" x14ac:dyDescent="0.3">
      <c r="A11579" t="s">
        <v>125</v>
      </c>
      <c r="C11579">
        <f>VLOOKUP(B11565,[0]!all_data,19)</f>
        <v>0</v>
      </c>
    </row>
    <row r="11580" spans="1:3" x14ac:dyDescent="0.3">
      <c r="A11580" t="s">
        <v>108</v>
      </c>
      <c r="C11580">
        <f>VLOOKUP(B11565,[0]!all_data,26)</f>
        <v>0</v>
      </c>
    </row>
    <row r="11581" spans="1:3" x14ac:dyDescent="0.3">
      <c r="A11581" t="s">
        <v>109</v>
      </c>
      <c r="C11581">
        <f>VLOOKUP(B11565,[0]!all_data,27)</f>
        <v>0</v>
      </c>
    </row>
    <row r="11582" spans="1:3" x14ac:dyDescent="0.3">
      <c r="A11582" t="s">
        <v>11</v>
      </c>
      <c r="C11582">
        <f>VLOOKUP(B11565,[0]!all_data,28)</f>
        <v>0</v>
      </c>
    </row>
    <row r="11583" spans="1:3" x14ac:dyDescent="0.3">
      <c r="A11583" t="s">
        <v>54</v>
      </c>
      <c r="C11583">
        <f>VLOOKUP(B11565,[0]!all_data,29)</f>
        <v>0</v>
      </c>
    </row>
    <row r="11584" spans="1:3" x14ac:dyDescent="0.3">
      <c r="A11584" t="s">
        <v>55</v>
      </c>
      <c r="C11584">
        <f>VLOOKUP(B11565,[0]!all_data,30)</f>
        <v>0</v>
      </c>
    </row>
    <row r="11585" spans="1:3" x14ac:dyDescent="0.3">
      <c r="A11585" t="s">
        <v>67</v>
      </c>
      <c r="C11585">
        <f>VLOOKUP(B11565,[0]!all_data,33)</f>
        <v>0</v>
      </c>
    </row>
    <row r="11586" spans="1:3" x14ac:dyDescent="0.3">
      <c r="A11586" t="s">
        <v>16</v>
      </c>
      <c r="C11586">
        <f>VLOOKUP(B11565,[0]!all_data,37)</f>
        <v>0</v>
      </c>
    </row>
    <row r="11587" spans="1:3" x14ac:dyDescent="0.3">
      <c r="A11587" t="s">
        <v>17</v>
      </c>
      <c r="C11587">
        <f>VLOOKUP(B11565,[0]!all_data,38)</f>
        <v>0</v>
      </c>
    </row>
    <row r="11588" spans="1:3" x14ac:dyDescent="0.3">
      <c r="A11588" t="s">
        <v>18</v>
      </c>
      <c r="C11588">
        <f>VLOOKUP(B11565,[0]!all_data,39)</f>
        <v>0</v>
      </c>
    </row>
    <row r="11589" spans="1:3" x14ac:dyDescent="0.3">
      <c r="A11589" t="s">
        <v>21</v>
      </c>
      <c r="B11589">
        <f>B11565+1</f>
        <v>483</v>
      </c>
      <c r="C11589" t="str">
        <f>CONCATENATE(VLOOKUP(B11589,[0]!all_data,2),"_",VLOOKUP(B11589,[0]!all_data,3),"_",VLOOKUP(B11589,[0]!all_data,4))</f>
        <v>0_0_0</v>
      </c>
    </row>
    <row r="11590" spans="1:3" x14ac:dyDescent="0.3">
      <c r="A11590" t="s">
        <v>22</v>
      </c>
    </row>
    <row r="11591" spans="1:3" x14ac:dyDescent="0.3">
      <c r="A11591" t="s">
        <v>0</v>
      </c>
      <c r="C11591">
        <f>VLOOKUP(B11589,[0]!all_data,13)</f>
        <v>7</v>
      </c>
    </row>
    <row r="11592" spans="1:3" x14ac:dyDescent="0.3">
      <c r="A11592" t="s">
        <v>57</v>
      </c>
      <c r="C11592">
        <f>VLOOKUP(B11589,[0]!all_data,14)</f>
        <v>10</v>
      </c>
    </row>
    <row r="11593" spans="1:3" x14ac:dyDescent="0.3">
      <c r="A11593" t="s">
        <v>2</v>
      </c>
      <c r="C11593">
        <f>VLOOKUP(B11589,[0]!all_data,15)</f>
        <v>0</v>
      </c>
    </row>
    <row r="11594" spans="1:3" x14ac:dyDescent="0.3">
      <c r="A11594" t="s">
        <v>3</v>
      </c>
      <c r="C11594">
        <f>VLOOKUP(B11589,[0]!all_data,16)</f>
        <v>0</v>
      </c>
    </row>
    <row r="11595" spans="1:3" x14ac:dyDescent="0.3">
      <c r="A11595" t="s">
        <v>4</v>
      </c>
      <c r="C11595">
        <f>VLOOKUP(B11589,[0]!all_data,17)</f>
        <v>0</v>
      </c>
    </row>
    <row r="11596" spans="1:3" x14ac:dyDescent="0.3">
      <c r="A11596" t="s">
        <v>5</v>
      </c>
      <c r="C11596">
        <f>VLOOKUP(B11589,[0]!all_data,18)</f>
        <v>0</v>
      </c>
    </row>
    <row r="11597" spans="1:3" x14ac:dyDescent="0.3">
      <c r="A11597" t="s">
        <v>7</v>
      </c>
      <c r="C11597">
        <f>VLOOKUP(B11589,[0]!all_data,20)</f>
        <v>0</v>
      </c>
    </row>
    <row r="11598" spans="1:3" x14ac:dyDescent="0.3">
      <c r="A11598" t="s">
        <v>73</v>
      </c>
      <c r="C11598">
        <f>VLOOKUP(B11589,[0]!all_data,21)</f>
        <v>0</v>
      </c>
    </row>
    <row r="11599" spans="1:3" x14ac:dyDescent="0.3">
      <c r="A11599" t="s">
        <v>77</v>
      </c>
      <c r="C11599">
        <f>VLOOKUP(B11589,[0]!all_data,41)</f>
        <v>0</v>
      </c>
    </row>
    <row r="11600" spans="1:3" x14ac:dyDescent="0.3">
      <c r="A11600" t="s">
        <v>24</v>
      </c>
      <c r="C11600">
        <f>VLOOKUP(B11589,[0]!all_data,23)</f>
        <v>0</v>
      </c>
    </row>
    <row r="11601" spans="1:3" x14ac:dyDescent="0.3">
      <c r="A11601" t="s">
        <v>25</v>
      </c>
      <c r="C11601">
        <f>VLOOKUP(B11589,[0]!all_data,24)</f>
        <v>0</v>
      </c>
    </row>
    <row r="11602" spans="1:3" x14ac:dyDescent="0.3">
      <c r="A11602" t="s">
        <v>23</v>
      </c>
      <c r="C11602">
        <f>VLOOKUP(B11589,[0]!all_data,25)</f>
        <v>0</v>
      </c>
    </row>
    <row r="11603" spans="1:3" x14ac:dyDescent="0.3">
      <c r="A11603" t="s">
        <v>125</v>
      </c>
      <c r="C11603">
        <f>VLOOKUP(B11589,[0]!all_data,19)</f>
        <v>0</v>
      </c>
    </row>
    <row r="11604" spans="1:3" x14ac:dyDescent="0.3">
      <c r="A11604" t="s">
        <v>108</v>
      </c>
      <c r="C11604">
        <f>VLOOKUP(B11589,[0]!all_data,26)</f>
        <v>0</v>
      </c>
    </row>
    <row r="11605" spans="1:3" x14ac:dyDescent="0.3">
      <c r="A11605" t="s">
        <v>109</v>
      </c>
      <c r="C11605">
        <f>VLOOKUP(B11589,[0]!all_data,27)</f>
        <v>0</v>
      </c>
    </row>
    <row r="11606" spans="1:3" x14ac:dyDescent="0.3">
      <c r="A11606" t="s">
        <v>11</v>
      </c>
      <c r="C11606">
        <f>VLOOKUP(B11589,[0]!all_data,28)</f>
        <v>0</v>
      </c>
    </row>
    <row r="11607" spans="1:3" x14ac:dyDescent="0.3">
      <c r="A11607" t="s">
        <v>54</v>
      </c>
      <c r="C11607">
        <f>VLOOKUP(B11589,[0]!all_data,29)</f>
        <v>0</v>
      </c>
    </row>
    <row r="11608" spans="1:3" x14ac:dyDescent="0.3">
      <c r="A11608" t="s">
        <v>55</v>
      </c>
      <c r="C11608">
        <f>VLOOKUP(B11589,[0]!all_data,30)</f>
        <v>0</v>
      </c>
    </row>
    <row r="11609" spans="1:3" x14ac:dyDescent="0.3">
      <c r="A11609" t="s">
        <v>67</v>
      </c>
      <c r="C11609">
        <f>VLOOKUP(B11589,[0]!all_data,33)</f>
        <v>0</v>
      </c>
    </row>
    <row r="11610" spans="1:3" x14ac:dyDescent="0.3">
      <c r="A11610" t="s">
        <v>16</v>
      </c>
      <c r="C11610">
        <f>VLOOKUP(B11589,[0]!all_data,37)</f>
        <v>0</v>
      </c>
    </row>
    <row r="11611" spans="1:3" x14ac:dyDescent="0.3">
      <c r="A11611" t="s">
        <v>17</v>
      </c>
      <c r="C11611">
        <f>VLOOKUP(B11589,[0]!all_data,38)</f>
        <v>0</v>
      </c>
    </row>
    <row r="11612" spans="1:3" x14ac:dyDescent="0.3">
      <c r="A11612" t="s">
        <v>18</v>
      </c>
      <c r="C11612">
        <f>VLOOKUP(B11589,[0]!all_data,39)</f>
        <v>0</v>
      </c>
    </row>
    <row r="11613" spans="1:3" x14ac:dyDescent="0.3">
      <c r="A11613" t="s">
        <v>21</v>
      </c>
      <c r="B11613">
        <f>B11589+1</f>
        <v>484</v>
      </c>
      <c r="C11613" t="str">
        <f>CONCATENATE(VLOOKUP(B11613,[0]!all_data,2),"_",VLOOKUP(B11613,[0]!all_data,3),"_",VLOOKUP(B11613,[0]!all_data,4))</f>
        <v>0_0_0</v>
      </c>
    </row>
    <row r="11614" spans="1:3" x14ac:dyDescent="0.3">
      <c r="A11614" t="s">
        <v>22</v>
      </c>
    </row>
    <row r="11615" spans="1:3" x14ac:dyDescent="0.3">
      <c r="A11615" t="s">
        <v>0</v>
      </c>
      <c r="C11615">
        <f>VLOOKUP(B11613,[0]!all_data,13)</f>
        <v>7</v>
      </c>
    </row>
    <row r="11616" spans="1:3" x14ac:dyDescent="0.3">
      <c r="A11616" t="s">
        <v>57</v>
      </c>
      <c r="C11616">
        <f>VLOOKUP(B11613,[0]!all_data,14)</f>
        <v>10</v>
      </c>
    </row>
    <row r="11617" spans="1:3" x14ac:dyDescent="0.3">
      <c r="A11617" t="s">
        <v>2</v>
      </c>
      <c r="C11617">
        <f>VLOOKUP(B11613,[0]!all_data,15)</f>
        <v>0</v>
      </c>
    </row>
    <row r="11618" spans="1:3" x14ac:dyDescent="0.3">
      <c r="A11618" t="s">
        <v>3</v>
      </c>
      <c r="C11618">
        <f>VLOOKUP(B11613,[0]!all_data,16)</f>
        <v>0</v>
      </c>
    </row>
    <row r="11619" spans="1:3" x14ac:dyDescent="0.3">
      <c r="A11619" t="s">
        <v>4</v>
      </c>
      <c r="C11619">
        <f>VLOOKUP(B11613,[0]!all_data,17)</f>
        <v>0</v>
      </c>
    </row>
    <row r="11620" spans="1:3" x14ac:dyDescent="0.3">
      <c r="A11620" t="s">
        <v>5</v>
      </c>
      <c r="C11620">
        <f>VLOOKUP(B11613,[0]!all_data,18)</f>
        <v>0</v>
      </c>
    </row>
    <row r="11621" spans="1:3" x14ac:dyDescent="0.3">
      <c r="A11621" t="s">
        <v>7</v>
      </c>
      <c r="C11621">
        <f>VLOOKUP(B11613,[0]!all_data,20)</f>
        <v>0</v>
      </c>
    </row>
    <row r="11622" spans="1:3" x14ac:dyDescent="0.3">
      <c r="A11622" t="s">
        <v>73</v>
      </c>
      <c r="C11622">
        <f>VLOOKUP(B11613,[0]!all_data,21)</f>
        <v>0</v>
      </c>
    </row>
    <row r="11623" spans="1:3" x14ac:dyDescent="0.3">
      <c r="A11623" t="s">
        <v>77</v>
      </c>
      <c r="C11623">
        <f>VLOOKUP(B11613,[0]!all_data,41)</f>
        <v>0</v>
      </c>
    </row>
    <row r="11624" spans="1:3" x14ac:dyDescent="0.3">
      <c r="A11624" t="s">
        <v>24</v>
      </c>
      <c r="C11624">
        <f>VLOOKUP(B11613,[0]!all_data,23)</f>
        <v>0</v>
      </c>
    </row>
    <row r="11625" spans="1:3" x14ac:dyDescent="0.3">
      <c r="A11625" t="s">
        <v>25</v>
      </c>
      <c r="C11625">
        <f>VLOOKUP(B11613,[0]!all_data,24)</f>
        <v>0</v>
      </c>
    </row>
    <row r="11626" spans="1:3" x14ac:dyDescent="0.3">
      <c r="A11626" t="s">
        <v>23</v>
      </c>
      <c r="C11626">
        <f>VLOOKUP(B11613,[0]!all_data,25)</f>
        <v>0</v>
      </c>
    </row>
    <row r="11627" spans="1:3" x14ac:dyDescent="0.3">
      <c r="A11627" t="s">
        <v>125</v>
      </c>
      <c r="C11627">
        <f>VLOOKUP(B11613,[0]!all_data,19)</f>
        <v>0</v>
      </c>
    </row>
    <row r="11628" spans="1:3" x14ac:dyDescent="0.3">
      <c r="A11628" t="s">
        <v>108</v>
      </c>
      <c r="C11628">
        <f>VLOOKUP(B11613,[0]!all_data,26)</f>
        <v>0</v>
      </c>
    </row>
    <row r="11629" spans="1:3" x14ac:dyDescent="0.3">
      <c r="A11629" t="s">
        <v>109</v>
      </c>
      <c r="C11629">
        <f>VLOOKUP(B11613,[0]!all_data,27)</f>
        <v>0</v>
      </c>
    </row>
    <row r="11630" spans="1:3" x14ac:dyDescent="0.3">
      <c r="A11630" t="s">
        <v>11</v>
      </c>
      <c r="C11630">
        <f>VLOOKUP(B11613,[0]!all_data,28)</f>
        <v>0</v>
      </c>
    </row>
    <row r="11631" spans="1:3" x14ac:dyDescent="0.3">
      <c r="A11631" t="s">
        <v>54</v>
      </c>
      <c r="C11631">
        <f>VLOOKUP(B11613,[0]!all_data,29)</f>
        <v>0</v>
      </c>
    </row>
    <row r="11632" spans="1:3" x14ac:dyDescent="0.3">
      <c r="A11632" t="s">
        <v>55</v>
      </c>
      <c r="C11632">
        <f>VLOOKUP(B11613,[0]!all_data,30)</f>
        <v>0</v>
      </c>
    </row>
    <row r="11633" spans="1:3" x14ac:dyDescent="0.3">
      <c r="A11633" t="s">
        <v>67</v>
      </c>
      <c r="C11633">
        <f>VLOOKUP(B11613,[0]!all_data,33)</f>
        <v>0</v>
      </c>
    </row>
    <row r="11634" spans="1:3" x14ac:dyDescent="0.3">
      <c r="A11634" t="s">
        <v>16</v>
      </c>
      <c r="C11634">
        <f>VLOOKUP(B11613,[0]!all_data,37)</f>
        <v>0</v>
      </c>
    </row>
    <row r="11635" spans="1:3" x14ac:dyDescent="0.3">
      <c r="A11635" t="s">
        <v>17</v>
      </c>
      <c r="C11635">
        <f>VLOOKUP(B11613,[0]!all_data,38)</f>
        <v>0</v>
      </c>
    </row>
    <row r="11636" spans="1:3" x14ac:dyDescent="0.3">
      <c r="A11636" t="s">
        <v>18</v>
      </c>
      <c r="C11636">
        <f>VLOOKUP(B11613,[0]!all_data,39)</f>
        <v>0</v>
      </c>
    </row>
    <row r="11637" spans="1:3" x14ac:dyDescent="0.3">
      <c r="A11637" t="s">
        <v>21</v>
      </c>
      <c r="B11637">
        <f>B11613+1</f>
        <v>485</v>
      </c>
      <c r="C11637" t="str">
        <f>CONCATENATE(VLOOKUP(B11637,[0]!all_data,2),"_",VLOOKUP(B11637,[0]!all_data,3),"_",VLOOKUP(B11637,[0]!all_data,4))</f>
        <v>0_0_0</v>
      </c>
    </row>
    <row r="11638" spans="1:3" x14ac:dyDescent="0.3">
      <c r="A11638" t="s">
        <v>22</v>
      </c>
    </row>
    <row r="11639" spans="1:3" x14ac:dyDescent="0.3">
      <c r="A11639" t="s">
        <v>0</v>
      </c>
      <c r="C11639">
        <f>VLOOKUP(B11637,[0]!all_data,13)</f>
        <v>7</v>
      </c>
    </row>
    <row r="11640" spans="1:3" x14ac:dyDescent="0.3">
      <c r="A11640" t="s">
        <v>57</v>
      </c>
      <c r="C11640">
        <f>VLOOKUP(B11637,[0]!all_data,14)</f>
        <v>10</v>
      </c>
    </row>
    <row r="11641" spans="1:3" x14ac:dyDescent="0.3">
      <c r="A11641" t="s">
        <v>2</v>
      </c>
      <c r="C11641">
        <f>VLOOKUP(B11637,[0]!all_data,15)</f>
        <v>0</v>
      </c>
    </row>
    <row r="11642" spans="1:3" x14ac:dyDescent="0.3">
      <c r="A11642" t="s">
        <v>3</v>
      </c>
      <c r="C11642">
        <f>VLOOKUP(B11637,[0]!all_data,16)</f>
        <v>0</v>
      </c>
    </row>
    <row r="11643" spans="1:3" x14ac:dyDescent="0.3">
      <c r="A11643" t="s">
        <v>4</v>
      </c>
      <c r="C11643">
        <f>VLOOKUP(B11637,[0]!all_data,17)</f>
        <v>0</v>
      </c>
    </row>
    <row r="11644" spans="1:3" x14ac:dyDescent="0.3">
      <c r="A11644" t="s">
        <v>5</v>
      </c>
      <c r="C11644">
        <f>VLOOKUP(B11637,[0]!all_data,18)</f>
        <v>0</v>
      </c>
    </row>
    <row r="11645" spans="1:3" x14ac:dyDescent="0.3">
      <c r="A11645" t="s">
        <v>7</v>
      </c>
      <c r="C11645">
        <f>VLOOKUP(B11637,[0]!all_data,20)</f>
        <v>0</v>
      </c>
    </row>
    <row r="11646" spans="1:3" x14ac:dyDescent="0.3">
      <c r="A11646" t="s">
        <v>73</v>
      </c>
      <c r="C11646">
        <f>VLOOKUP(B11637,[0]!all_data,21)</f>
        <v>0</v>
      </c>
    </row>
    <row r="11647" spans="1:3" x14ac:dyDescent="0.3">
      <c r="A11647" t="s">
        <v>77</v>
      </c>
      <c r="C11647">
        <f>VLOOKUP(B11637,[0]!all_data,41)</f>
        <v>0</v>
      </c>
    </row>
    <row r="11648" spans="1:3" x14ac:dyDescent="0.3">
      <c r="A11648" t="s">
        <v>24</v>
      </c>
      <c r="C11648">
        <f>VLOOKUP(B11637,[0]!all_data,23)</f>
        <v>0</v>
      </c>
    </row>
    <row r="11649" spans="1:3" x14ac:dyDescent="0.3">
      <c r="A11649" t="s">
        <v>25</v>
      </c>
      <c r="C11649">
        <f>VLOOKUP(B11637,[0]!all_data,24)</f>
        <v>0</v>
      </c>
    </row>
    <row r="11650" spans="1:3" x14ac:dyDescent="0.3">
      <c r="A11650" t="s">
        <v>23</v>
      </c>
      <c r="C11650">
        <f>VLOOKUP(B11637,[0]!all_data,25)</f>
        <v>0</v>
      </c>
    </row>
    <row r="11651" spans="1:3" x14ac:dyDescent="0.3">
      <c r="A11651" t="s">
        <v>125</v>
      </c>
      <c r="C11651">
        <f>VLOOKUP(B11637,[0]!all_data,19)</f>
        <v>0</v>
      </c>
    </row>
    <row r="11652" spans="1:3" x14ac:dyDescent="0.3">
      <c r="A11652" t="s">
        <v>108</v>
      </c>
      <c r="C11652">
        <f>VLOOKUP(B11637,[0]!all_data,26)</f>
        <v>0</v>
      </c>
    </row>
    <row r="11653" spans="1:3" x14ac:dyDescent="0.3">
      <c r="A11653" t="s">
        <v>109</v>
      </c>
      <c r="C11653">
        <f>VLOOKUP(B11637,[0]!all_data,27)</f>
        <v>0</v>
      </c>
    </row>
    <row r="11654" spans="1:3" x14ac:dyDescent="0.3">
      <c r="A11654" t="s">
        <v>11</v>
      </c>
      <c r="C11654">
        <f>VLOOKUP(B11637,[0]!all_data,28)</f>
        <v>0</v>
      </c>
    </row>
    <row r="11655" spans="1:3" x14ac:dyDescent="0.3">
      <c r="A11655" t="s">
        <v>54</v>
      </c>
      <c r="C11655">
        <f>VLOOKUP(B11637,[0]!all_data,29)</f>
        <v>0</v>
      </c>
    </row>
    <row r="11656" spans="1:3" x14ac:dyDescent="0.3">
      <c r="A11656" t="s">
        <v>55</v>
      </c>
      <c r="C11656">
        <f>VLOOKUP(B11637,[0]!all_data,30)</f>
        <v>0</v>
      </c>
    </row>
    <row r="11657" spans="1:3" x14ac:dyDescent="0.3">
      <c r="A11657" t="s">
        <v>67</v>
      </c>
      <c r="C11657">
        <f>VLOOKUP(B11637,[0]!all_data,33)</f>
        <v>0</v>
      </c>
    </row>
    <row r="11658" spans="1:3" x14ac:dyDescent="0.3">
      <c r="A11658" t="s">
        <v>16</v>
      </c>
      <c r="C11658">
        <f>VLOOKUP(B11637,[0]!all_data,37)</f>
        <v>0</v>
      </c>
    </row>
    <row r="11659" spans="1:3" x14ac:dyDescent="0.3">
      <c r="A11659" t="s">
        <v>17</v>
      </c>
      <c r="C11659">
        <f>VLOOKUP(B11637,[0]!all_data,38)</f>
        <v>0</v>
      </c>
    </row>
    <row r="11660" spans="1:3" x14ac:dyDescent="0.3">
      <c r="A11660" t="s">
        <v>18</v>
      </c>
      <c r="C11660">
        <f>VLOOKUP(B11637,[0]!all_data,39)</f>
        <v>0</v>
      </c>
    </row>
    <row r="11661" spans="1:3" x14ac:dyDescent="0.3">
      <c r="A11661" t="s">
        <v>21</v>
      </c>
      <c r="B11661">
        <f>B11637+1</f>
        <v>486</v>
      </c>
      <c r="C11661" t="str">
        <f>CONCATENATE(VLOOKUP(B11661,[0]!all_data,2),"_",VLOOKUP(B11661,[0]!all_data,3),"_",VLOOKUP(B11661,[0]!all_data,4))</f>
        <v>0_0_0</v>
      </c>
    </row>
    <row r="11662" spans="1:3" x14ac:dyDescent="0.3">
      <c r="A11662" t="s">
        <v>22</v>
      </c>
    </row>
    <row r="11663" spans="1:3" x14ac:dyDescent="0.3">
      <c r="A11663" t="s">
        <v>0</v>
      </c>
      <c r="C11663">
        <f>VLOOKUP(B11661,[0]!all_data,13)</f>
        <v>7</v>
      </c>
    </row>
    <row r="11664" spans="1:3" x14ac:dyDescent="0.3">
      <c r="A11664" t="s">
        <v>57</v>
      </c>
      <c r="C11664">
        <f>VLOOKUP(B11661,[0]!all_data,14)</f>
        <v>10</v>
      </c>
    </row>
    <row r="11665" spans="1:3" x14ac:dyDescent="0.3">
      <c r="A11665" t="s">
        <v>2</v>
      </c>
      <c r="C11665">
        <f>VLOOKUP(B11661,[0]!all_data,15)</f>
        <v>0</v>
      </c>
    </row>
    <row r="11666" spans="1:3" x14ac:dyDescent="0.3">
      <c r="A11666" t="s">
        <v>3</v>
      </c>
      <c r="C11666">
        <f>VLOOKUP(B11661,[0]!all_data,16)</f>
        <v>0</v>
      </c>
    </row>
    <row r="11667" spans="1:3" x14ac:dyDescent="0.3">
      <c r="A11667" t="s">
        <v>4</v>
      </c>
      <c r="C11667">
        <f>VLOOKUP(B11661,[0]!all_data,17)</f>
        <v>0</v>
      </c>
    </row>
    <row r="11668" spans="1:3" x14ac:dyDescent="0.3">
      <c r="A11668" t="s">
        <v>5</v>
      </c>
      <c r="C11668">
        <f>VLOOKUP(B11661,[0]!all_data,18)</f>
        <v>0</v>
      </c>
    </row>
    <row r="11669" spans="1:3" x14ac:dyDescent="0.3">
      <c r="A11669" t="s">
        <v>7</v>
      </c>
      <c r="C11669">
        <f>VLOOKUP(B11661,[0]!all_data,20)</f>
        <v>0</v>
      </c>
    </row>
    <row r="11670" spans="1:3" x14ac:dyDescent="0.3">
      <c r="A11670" t="s">
        <v>73</v>
      </c>
      <c r="C11670">
        <f>VLOOKUP(B11661,[0]!all_data,21)</f>
        <v>0</v>
      </c>
    </row>
    <row r="11671" spans="1:3" x14ac:dyDescent="0.3">
      <c r="A11671" t="s">
        <v>77</v>
      </c>
      <c r="C11671">
        <f>VLOOKUP(B11661,[0]!all_data,41)</f>
        <v>0</v>
      </c>
    </row>
    <row r="11672" spans="1:3" x14ac:dyDescent="0.3">
      <c r="A11672" t="s">
        <v>24</v>
      </c>
      <c r="C11672">
        <f>VLOOKUP(B11661,[0]!all_data,23)</f>
        <v>0</v>
      </c>
    </row>
    <row r="11673" spans="1:3" x14ac:dyDescent="0.3">
      <c r="A11673" t="s">
        <v>25</v>
      </c>
      <c r="C11673">
        <f>VLOOKUP(B11661,[0]!all_data,24)</f>
        <v>0</v>
      </c>
    </row>
    <row r="11674" spans="1:3" x14ac:dyDescent="0.3">
      <c r="A11674" t="s">
        <v>23</v>
      </c>
      <c r="C11674">
        <f>VLOOKUP(B11661,[0]!all_data,25)</f>
        <v>0</v>
      </c>
    </row>
    <row r="11675" spans="1:3" x14ac:dyDescent="0.3">
      <c r="A11675" t="s">
        <v>125</v>
      </c>
      <c r="C11675">
        <f>VLOOKUP(B11661,[0]!all_data,19)</f>
        <v>0</v>
      </c>
    </row>
    <row r="11676" spans="1:3" x14ac:dyDescent="0.3">
      <c r="A11676" t="s">
        <v>108</v>
      </c>
      <c r="C11676">
        <f>VLOOKUP(B11661,[0]!all_data,26)</f>
        <v>0</v>
      </c>
    </row>
    <row r="11677" spans="1:3" x14ac:dyDescent="0.3">
      <c r="A11677" t="s">
        <v>109</v>
      </c>
      <c r="C11677">
        <f>VLOOKUP(B11661,[0]!all_data,27)</f>
        <v>0</v>
      </c>
    </row>
    <row r="11678" spans="1:3" x14ac:dyDescent="0.3">
      <c r="A11678" t="s">
        <v>11</v>
      </c>
      <c r="C11678">
        <f>VLOOKUP(B11661,[0]!all_data,28)</f>
        <v>0</v>
      </c>
    </row>
    <row r="11679" spans="1:3" x14ac:dyDescent="0.3">
      <c r="A11679" t="s">
        <v>54</v>
      </c>
      <c r="C11679">
        <f>VLOOKUP(B11661,[0]!all_data,29)</f>
        <v>0</v>
      </c>
    </row>
    <row r="11680" spans="1:3" x14ac:dyDescent="0.3">
      <c r="A11680" t="s">
        <v>55</v>
      </c>
      <c r="C11680">
        <f>VLOOKUP(B11661,[0]!all_data,30)</f>
        <v>0</v>
      </c>
    </row>
    <row r="11681" spans="1:3" x14ac:dyDescent="0.3">
      <c r="A11681" t="s">
        <v>67</v>
      </c>
      <c r="C11681">
        <f>VLOOKUP(B11661,[0]!all_data,33)</f>
        <v>0</v>
      </c>
    </row>
    <row r="11682" spans="1:3" x14ac:dyDescent="0.3">
      <c r="A11682" t="s">
        <v>16</v>
      </c>
      <c r="C11682">
        <f>VLOOKUP(B11661,[0]!all_data,37)</f>
        <v>0</v>
      </c>
    </row>
    <row r="11683" spans="1:3" x14ac:dyDescent="0.3">
      <c r="A11683" t="s">
        <v>17</v>
      </c>
      <c r="C11683">
        <f>VLOOKUP(B11661,[0]!all_data,38)</f>
        <v>0</v>
      </c>
    </row>
    <row r="11684" spans="1:3" x14ac:dyDescent="0.3">
      <c r="A11684" t="s">
        <v>18</v>
      </c>
      <c r="C11684">
        <f>VLOOKUP(B11661,[0]!all_data,39)</f>
        <v>0</v>
      </c>
    </row>
    <row r="11685" spans="1:3" x14ac:dyDescent="0.3">
      <c r="A11685" t="s">
        <v>21</v>
      </c>
      <c r="B11685">
        <f>B11661+1</f>
        <v>487</v>
      </c>
      <c r="C11685" t="str">
        <f>CONCATENATE(VLOOKUP(B11685,[0]!all_data,2),"_",VLOOKUP(B11685,[0]!all_data,3),"_",VLOOKUP(B11685,[0]!all_data,4))</f>
        <v>0_0_0</v>
      </c>
    </row>
    <row r="11686" spans="1:3" x14ac:dyDescent="0.3">
      <c r="A11686" t="s">
        <v>22</v>
      </c>
    </row>
    <row r="11687" spans="1:3" x14ac:dyDescent="0.3">
      <c r="A11687" t="s">
        <v>0</v>
      </c>
      <c r="C11687">
        <f>VLOOKUP(B11685,[0]!all_data,13)</f>
        <v>7</v>
      </c>
    </row>
    <row r="11688" spans="1:3" x14ac:dyDescent="0.3">
      <c r="A11688" t="s">
        <v>57</v>
      </c>
      <c r="C11688">
        <f>VLOOKUP(B11685,[0]!all_data,14)</f>
        <v>10</v>
      </c>
    </row>
    <row r="11689" spans="1:3" x14ac:dyDescent="0.3">
      <c r="A11689" t="s">
        <v>2</v>
      </c>
      <c r="C11689">
        <f>VLOOKUP(B11685,[0]!all_data,15)</f>
        <v>0</v>
      </c>
    </row>
    <row r="11690" spans="1:3" x14ac:dyDescent="0.3">
      <c r="A11690" t="s">
        <v>3</v>
      </c>
      <c r="C11690">
        <f>VLOOKUP(B11685,[0]!all_data,16)</f>
        <v>0</v>
      </c>
    </row>
    <row r="11691" spans="1:3" x14ac:dyDescent="0.3">
      <c r="A11691" t="s">
        <v>4</v>
      </c>
      <c r="C11691">
        <f>VLOOKUP(B11685,[0]!all_data,17)</f>
        <v>0</v>
      </c>
    </row>
    <row r="11692" spans="1:3" x14ac:dyDescent="0.3">
      <c r="A11692" t="s">
        <v>5</v>
      </c>
      <c r="C11692">
        <f>VLOOKUP(B11685,[0]!all_data,18)</f>
        <v>0</v>
      </c>
    </row>
    <row r="11693" spans="1:3" x14ac:dyDescent="0.3">
      <c r="A11693" t="s">
        <v>7</v>
      </c>
      <c r="C11693">
        <f>VLOOKUP(B11685,[0]!all_data,20)</f>
        <v>0</v>
      </c>
    </row>
    <row r="11694" spans="1:3" x14ac:dyDescent="0.3">
      <c r="A11694" t="s">
        <v>73</v>
      </c>
      <c r="C11694">
        <f>VLOOKUP(B11685,[0]!all_data,21)</f>
        <v>0</v>
      </c>
    </row>
    <row r="11695" spans="1:3" x14ac:dyDescent="0.3">
      <c r="A11695" t="s">
        <v>77</v>
      </c>
      <c r="C11695">
        <f>VLOOKUP(B11685,[0]!all_data,41)</f>
        <v>0</v>
      </c>
    </row>
    <row r="11696" spans="1:3" x14ac:dyDescent="0.3">
      <c r="A11696" t="s">
        <v>24</v>
      </c>
      <c r="C11696">
        <f>VLOOKUP(B11685,[0]!all_data,23)</f>
        <v>0</v>
      </c>
    </row>
    <row r="11697" spans="1:3" x14ac:dyDescent="0.3">
      <c r="A11697" t="s">
        <v>25</v>
      </c>
      <c r="C11697">
        <f>VLOOKUP(B11685,[0]!all_data,24)</f>
        <v>0</v>
      </c>
    </row>
    <row r="11698" spans="1:3" x14ac:dyDescent="0.3">
      <c r="A11698" t="s">
        <v>23</v>
      </c>
      <c r="C11698">
        <f>VLOOKUP(B11685,[0]!all_data,25)</f>
        <v>0</v>
      </c>
    </row>
    <row r="11699" spans="1:3" x14ac:dyDescent="0.3">
      <c r="A11699" t="s">
        <v>125</v>
      </c>
      <c r="C11699">
        <f>VLOOKUP(B11685,[0]!all_data,19)</f>
        <v>0</v>
      </c>
    </row>
    <row r="11700" spans="1:3" x14ac:dyDescent="0.3">
      <c r="A11700" t="s">
        <v>108</v>
      </c>
      <c r="C11700">
        <f>VLOOKUP(B11685,[0]!all_data,26)</f>
        <v>0</v>
      </c>
    </row>
    <row r="11701" spans="1:3" x14ac:dyDescent="0.3">
      <c r="A11701" t="s">
        <v>109</v>
      </c>
      <c r="C11701">
        <f>VLOOKUP(B11685,[0]!all_data,27)</f>
        <v>0</v>
      </c>
    </row>
    <row r="11702" spans="1:3" x14ac:dyDescent="0.3">
      <c r="A11702" t="s">
        <v>11</v>
      </c>
      <c r="C11702">
        <f>VLOOKUP(B11685,[0]!all_data,28)</f>
        <v>0</v>
      </c>
    </row>
    <row r="11703" spans="1:3" x14ac:dyDescent="0.3">
      <c r="A11703" t="s">
        <v>54</v>
      </c>
      <c r="C11703">
        <f>VLOOKUP(B11685,[0]!all_data,29)</f>
        <v>0</v>
      </c>
    </row>
    <row r="11704" spans="1:3" x14ac:dyDescent="0.3">
      <c r="A11704" t="s">
        <v>55</v>
      </c>
      <c r="C11704">
        <f>VLOOKUP(B11685,[0]!all_data,30)</f>
        <v>0</v>
      </c>
    </row>
    <row r="11705" spans="1:3" x14ac:dyDescent="0.3">
      <c r="A11705" t="s">
        <v>67</v>
      </c>
      <c r="C11705">
        <f>VLOOKUP(B11685,[0]!all_data,33)</f>
        <v>0</v>
      </c>
    </row>
    <row r="11706" spans="1:3" x14ac:dyDescent="0.3">
      <c r="A11706" t="s">
        <v>16</v>
      </c>
      <c r="C11706">
        <f>VLOOKUP(B11685,[0]!all_data,37)</f>
        <v>0</v>
      </c>
    </row>
    <row r="11707" spans="1:3" x14ac:dyDescent="0.3">
      <c r="A11707" t="s">
        <v>17</v>
      </c>
      <c r="C11707">
        <f>VLOOKUP(B11685,[0]!all_data,38)</f>
        <v>0</v>
      </c>
    </row>
    <row r="11708" spans="1:3" x14ac:dyDescent="0.3">
      <c r="A11708" t="s">
        <v>18</v>
      </c>
      <c r="C11708">
        <f>VLOOKUP(B11685,[0]!all_data,39)</f>
        <v>0</v>
      </c>
    </row>
    <row r="11709" spans="1:3" x14ac:dyDescent="0.3">
      <c r="A11709" t="s">
        <v>21</v>
      </c>
      <c r="B11709">
        <f>B11685+1</f>
        <v>488</v>
      </c>
      <c r="C11709" t="str">
        <f>CONCATENATE(VLOOKUP(B11709,[0]!all_data,2),"_",VLOOKUP(B11709,[0]!all_data,3),"_",VLOOKUP(B11709,[0]!all_data,4))</f>
        <v>0_0_0</v>
      </c>
    </row>
    <row r="11710" spans="1:3" x14ac:dyDescent="0.3">
      <c r="A11710" t="s">
        <v>22</v>
      </c>
    </row>
    <row r="11711" spans="1:3" x14ac:dyDescent="0.3">
      <c r="A11711" t="s">
        <v>0</v>
      </c>
      <c r="C11711">
        <f>VLOOKUP(B11709,[0]!all_data,13)</f>
        <v>7</v>
      </c>
    </row>
    <row r="11712" spans="1:3" x14ac:dyDescent="0.3">
      <c r="A11712" t="s">
        <v>57</v>
      </c>
      <c r="C11712">
        <f>VLOOKUP(B11709,[0]!all_data,14)</f>
        <v>10</v>
      </c>
    </row>
    <row r="11713" spans="1:3" x14ac:dyDescent="0.3">
      <c r="A11713" t="s">
        <v>2</v>
      </c>
      <c r="C11713">
        <f>VLOOKUP(B11709,[0]!all_data,15)</f>
        <v>0</v>
      </c>
    </row>
    <row r="11714" spans="1:3" x14ac:dyDescent="0.3">
      <c r="A11714" t="s">
        <v>3</v>
      </c>
      <c r="C11714">
        <f>VLOOKUP(B11709,[0]!all_data,16)</f>
        <v>0</v>
      </c>
    </row>
    <row r="11715" spans="1:3" x14ac:dyDescent="0.3">
      <c r="A11715" t="s">
        <v>4</v>
      </c>
      <c r="C11715">
        <f>VLOOKUP(B11709,[0]!all_data,17)</f>
        <v>0</v>
      </c>
    </row>
    <row r="11716" spans="1:3" x14ac:dyDescent="0.3">
      <c r="A11716" t="s">
        <v>5</v>
      </c>
      <c r="C11716">
        <f>VLOOKUP(B11709,[0]!all_data,18)</f>
        <v>0</v>
      </c>
    </row>
    <row r="11717" spans="1:3" x14ac:dyDescent="0.3">
      <c r="A11717" t="s">
        <v>7</v>
      </c>
      <c r="C11717">
        <f>VLOOKUP(B11709,[0]!all_data,20)</f>
        <v>0</v>
      </c>
    </row>
    <row r="11718" spans="1:3" x14ac:dyDescent="0.3">
      <c r="A11718" t="s">
        <v>73</v>
      </c>
      <c r="C11718">
        <f>VLOOKUP(B11709,[0]!all_data,21)</f>
        <v>0</v>
      </c>
    </row>
    <row r="11719" spans="1:3" x14ac:dyDescent="0.3">
      <c r="A11719" t="s">
        <v>77</v>
      </c>
      <c r="C11719">
        <f>VLOOKUP(B11709,[0]!all_data,41)</f>
        <v>0</v>
      </c>
    </row>
    <row r="11720" spans="1:3" x14ac:dyDescent="0.3">
      <c r="A11720" t="s">
        <v>24</v>
      </c>
      <c r="C11720">
        <f>VLOOKUP(B11709,[0]!all_data,23)</f>
        <v>0</v>
      </c>
    </row>
    <row r="11721" spans="1:3" x14ac:dyDescent="0.3">
      <c r="A11721" t="s">
        <v>25</v>
      </c>
      <c r="C11721">
        <f>VLOOKUP(B11709,[0]!all_data,24)</f>
        <v>0</v>
      </c>
    </row>
    <row r="11722" spans="1:3" x14ac:dyDescent="0.3">
      <c r="A11722" t="s">
        <v>23</v>
      </c>
      <c r="C11722">
        <f>VLOOKUP(B11709,[0]!all_data,25)</f>
        <v>0</v>
      </c>
    </row>
    <row r="11723" spans="1:3" x14ac:dyDescent="0.3">
      <c r="A11723" t="s">
        <v>125</v>
      </c>
      <c r="C11723">
        <f>VLOOKUP(B11709,[0]!all_data,19)</f>
        <v>0</v>
      </c>
    </row>
    <row r="11724" spans="1:3" x14ac:dyDescent="0.3">
      <c r="A11724" t="s">
        <v>108</v>
      </c>
      <c r="C11724">
        <f>VLOOKUP(B11709,[0]!all_data,26)</f>
        <v>0</v>
      </c>
    </row>
    <row r="11725" spans="1:3" x14ac:dyDescent="0.3">
      <c r="A11725" t="s">
        <v>109</v>
      </c>
      <c r="C11725">
        <f>VLOOKUP(B11709,[0]!all_data,27)</f>
        <v>0</v>
      </c>
    </row>
    <row r="11726" spans="1:3" x14ac:dyDescent="0.3">
      <c r="A11726" t="s">
        <v>11</v>
      </c>
      <c r="C11726">
        <f>VLOOKUP(B11709,[0]!all_data,28)</f>
        <v>0</v>
      </c>
    </row>
    <row r="11727" spans="1:3" x14ac:dyDescent="0.3">
      <c r="A11727" t="s">
        <v>54</v>
      </c>
      <c r="C11727">
        <f>VLOOKUP(B11709,[0]!all_data,29)</f>
        <v>0</v>
      </c>
    </row>
    <row r="11728" spans="1:3" x14ac:dyDescent="0.3">
      <c r="A11728" t="s">
        <v>55</v>
      </c>
      <c r="C11728">
        <f>VLOOKUP(B11709,[0]!all_data,30)</f>
        <v>0</v>
      </c>
    </row>
    <row r="11729" spans="1:3" x14ac:dyDescent="0.3">
      <c r="A11729" t="s">
        <v>67</v>
      </c>
      <c r="C11729">
        <f>VLOOKUP(B11709,[0]!all_data,33)</f>
        <v>0</v>
      </c>
    </row>
    <row r="11730" spans="1:3" x14ac:dyDescent="0.3">
      <c r="A11730" t="s">
        <v>16</v>
      </c>
      <c r="C11730">
        <f>VLOOKUP(B11709,[0]!all_data,37)</f>
        <v>0</v>
      </c>
    </row>
    <row r="11731" spans="1:3" x14ac:dyDescent="0.3">
      <c r="A11731" t="s">
        <v>17</v>
      </c>
      <c r="C11731">
        <f>VLOOKUP(B11709,[0]!all_data,38)</f>
        <v>0</v>
      </c>
    </row>
    <row r="11732" spans="1:3" x14ac:dyDescent="0.3">
      <c r="A11732" t="s">
        <v>18</v>
      </c>
      <c r="C11732">
        <f>VLOOKUP(B11709,[0]!all_data,39)</f>
        <v>0</v>
      </c>
    </row>
    <row r="11733" spans="1:3" x14ac:dyDescent="0.3">
      <c r="A11733" t="s">
        <v>21</v>
      </c>
      <c r="B11733">
        <f>B11709+1</f>
        <v>489</v>
      </c>
      <c r="C11733" t="str">
        <f>CONCATENATE(VLOOKUP(B11733,[0]!all_data,2),"_",VLOOKUP(B11733,[0]!all_data,3),"_",VLOOKUP(B11733,[0]!all_data,4))</f>
        <v>0_0_0</v>
      </c>
    </row>
    <row r="11734" spans="1:3" x14ac:dyDescent="0.3">
      <c r="A11734" t="s">
        <v>22</v>
      </c>
    </row>
    <row r="11735" spans="1:3" x14ac:dyDescent="0.3">
      <c r="A11735" t="s">
        <v>0</v>
      </c>
      <c r="C11735">
        <f>VLOOKUP(B11733,[0]!all_data,13)</f>
        <v>7</v>
      </c>
    </row>
    <row r="11736" spans="1:3" x14ac:dyDescent="0.3">
      <c r="A11736" t="s">
        <v>57</v>
      </c>
      <c r="C11736">
        <f>VLOOKUP(B11733,[0]!all_data,14)</f>
        <v>10</v>
      </c>
    </row>
    <row r="11737" spans="1:3" x14ac:dyDescent="0.3">
      <c r="A11737" t="s">
        <v>2</v>
      </c>
      <c r="C11737">
        <f>VLOOKUP(B11733,[0]!all_data,15)</f>
        <v>0</v>
      </c>
    </row>
    <row r="11738" spans="1:3" x14ac:dyDescent="0.3">
      <c r="A11738" t="s">
        <v>3</v>
      </c>
      <c r="C11738">
        <f>VLOOKUP(B11733,[0]!all_data,16)</f>
        <v>0</v>
      </c>
    </row>
    <row r="11739" spans="1:3" x14ac:dyDescent="0.3">
      <c r="A11739" t="s">
        <v>4</v>
      </c>
      <c r="C11739">
        <f>VLOOKUP(B11733,[0]!all_data,17)</f>
        <v>0</v>
      </c>
    </row>
    <row r="11740" spans="1:3" x14ac:dyDescent="0.3">
      <c r="A11740" t="s">
        <v>5</v>
      </c>
      <c r="C11740">
        <f>VLOOKUP(B11733,[0]!all_data,18)</f>
        <v>0</v>
      </c>
    </row>
    <row r="11741" spans="1:3" x14ac:dyDescent="0.3">
      <c r="A11741" t="s">
        <v>7</v>
      </c>
      <c r="C11741">
        <f>VLOOKUP(B11733,[0]!all_data,20)</f>
        <v>0</v>
      </c>
    </row>
    <row r="11742" spans="1:3" x14ac:dyDescent="0.3">
      <c r="A11742" t="s">
        <v>73</v>
      </c>
      <c r="C11742">
        <f>VLOOKUP(B11733,[0]!all_data,21)</f>
        <v>0</v>
      </c>
    </row>
    <row r="11743" spans="1:3" x14ac:dyDescent="0.3">
      <c r="A11743" t="s">
        <v>77</v>
      </c>
      <c r="C11743">
        <f>VLOOKUP(B11733,[0]!all_data,41)</f>
        <v>0</v>
      </c>
    </row>
    <row r="11744" spans="1:3" x14ac:dyDescent="0.3">
      <c r="A11744" t="s">
        <v>24</v>
      </c>
      <c r="C11744">
        <f>VLOOKUP(B11733,[0]!all_data,23)</f>
        <v>0</v>
      </c>
    </row>
    <row r="11745" spans="1:3" x14ac:dyDescent="0.3">
      <c r="A11745" t="s">
        <v>25</v>
      </c>
      <c r="C11745">
        <f>VLOOKUP(B11733,[0]!all_data,24)</f>
        <v>0</v>
      </c>
    </row>
    <row r="11746" spans="1:3" x14ac:dyDescent="0.3">
      <c r="A11746" t="s">
        <v>23</v>
      </c>
      <c r="C11746">
        <f>VLOOKUP(B11733,[0]!all_data,25)</f>
        <v>0</v>
      </c>
    </row>
    <row r="11747" spans="1:3" x14ac:dyDescent="0.3">
      <c r="A11747" t="s">
        <v>125</v>
      </c>
      <c r="C11747">
        <f>VLOOKUP(B11733,[0]!all_data,19)</f>
        <v>0</v>
      </c>
    </row>
    <row r="11748" spans="1:3" x14ac:dyDescent="0.3">
      <c r="A11748" t="s">
        <v>108</v>
      </c>
      <c r="C11748">
        <f>VLOOKUP(B11733,[0]!all_data,26)</f>
        <v>0</v>
      </c>
    </row>
    <row r="11749" spans="1:3" x14ac:dyDescent="0.3">
      <c r="A11749" t="s">
        <v>109</v>
      </c>
      <c r="C11749">
        <f>VLOOKUP(B11733,[0]!all_data,27)</f>
        <v>0</v>
      </c>
    </row>
    <row r="11750" spans="1:3" x14ac:dyDescent="0.3">
      <c r="A11750" t="s">
        <v>11</v>
      </c>
      <c r="C11750">
        <f>VLOOKUP(B11733,[0]!all_data,28)</f>
        <v>0</v>
      </c>
    </row>
    <row r="11751" spans="1:3" x14ac:dyDescent="0.3">
      <c r="A11751" t="s">
        <v>54</v>
      </c>
      <c r="C11751">
        <f>VLOOKUP(B11733,[0]!all_data,29)</f>
        <v>0</v>
      </c>
    </row>
    <row r="11752" spans="1:3" x14ac:dyDescent="0.3">
      <c r="A11752" t="s">
        <v>55</v>
      </c>
      <c r="C11752">
        <f>VLOOKUP(B11733,[0]!all_data,30)</f>
        <v>0</v>
      </c>
    </row>
    <row r="11753" spans="1:3" x14ac:dyDescent="0.3">
      <c r="A11753" t="s">
        <v>67</v>
      </c>
      <c r="C11753">
        <f>VLOOKUP(B11733,[0]!all_data,33)</f>
        <v>0</v>
      </c>
    </row>
    <row r="11754" spans="1:3" x14ac:dyDescent="0.3">
      <c r="A11754" t="s">
        <v>16</v>
      </c>
      <c r="C11754">
        <f>VLOOKUP(B11733,[0]!all_data,37)</f>
        <v>0</v>
      </c>
    </row>
    <row r="11755" spans="1:3" x14ac:dyDescent="0.3">
      <c r="A11755" t="s">
        <v>17</v>
      </c>
      <c r="C11755">
        <f>VLOOKUP(B11733,[0]!all_data,38)</f>
        <v>0</v>
      </c>
    </row>
    <row r="11756" spans="1:3" x14ac:dyDescent="0.3">
      <c r="A11756" t="s">
        <v>18</v>
      </c>
      <c r="C11756">
        <f>VLOOKUP(B11733,[0]!all_data,39)</f>
        <v>0</v>
      </c>
    </row>
    <row r="11757" spans="1:3" x14ac:dyDescent="0.3">
      <c r="A11757" t="s">
        <v>21</v>
      </c>
      <c r="B11757">
        <f>B11733+1</f>
        <v>490</v>
      </c>
      <c r="C11757" t="str">
        <f>CONCATENATE(VLOOKUP(B11757,[0]!all_data,2),"_",VLOOKUP(B11757,[0]!all_data,3),"_",VLOOKUP(B11757,[0]!all_data,4))</f>
        <v>0_0_0</v>
      </c>
    </row>
    <row r="11758" spans="1:3" x14ac:dyDescent="0.3">
      <c r="A11758" t="s">
        <v>22</v>
      </c>
    </row>
    <row r="11759" spans="1:3" x14ac:dyDescent="0.3">
      <c r="A11759" t="s">
        <v>0</v>
      </c>
      <c r="C11759">
        <f>VLOOKUP(B11757,[0]!all_data,13)</f>
        <v>7</v>
      </c>
    </row>
    <row r="11760" spans="1:3" x14ac:dyDescent="0.3">
      <c r="A11760" t="s">
        <v>57</v>
      </c>
      <c r="C11760">
        <f>VLOOKUP(B11757,[0]!all_data,14)</f>
        <v>10</v>
      </c>
    </row>
    <row r="11761" spans="1:3" x14ac:dyDescent="0.3">
      <c r="A11761" t="s">
        <v>2</v>
      </c>
      <c r="C11761">
        <f>VLOOKUP(B11757,[0]!all_data,15)</f>
        <v>0</v>
      </c>
    </row>
    <row r="11762" spans="1:3" x14ac:dyDescent="0.3">
      <c r="A11762" t="s">
        <v>3</v>
      </c>
      <c r="C11762">
        <f>VLOOKUP(B11757,[0]!all_data,16)</f>
        <v>0</v>
      </c>
    </row>
    <row r="11763" spans="1:3" x14ac:dyDescent="0.3">
      <c r="A11763" t="s">
        <v>4</v>
      </c>
      <c r="C11763">
        <f>VLOOKUP(B11757,[0]!all_data,17)</f>
        <v>0</v>
      </c>
    </row>
    <row r="11764" spans="1:3" x14ac:dyDescent="0.3">
      <c r="A11764" t="s">
        <v>5</v>
      </c>
      <c r="C11764">
        <f>VLOOKUP(B11757,[0]!all_data,18)</f>
        <v>0</v>
      </c>
    </row>
    <row r="11765" spans="1:3" x14ac:dyDescent="0.3">
      <c r="A11765" t="s">
        <v>7</v>
      </c>
      <c r="C11765">
        <f>VLOOKUP(B11757,[0]!all_data,20)</f>
        <v>0</v>
      </c>
    </row>
    <row r="11766" spans="1:3" x14ac:dyDescent="0.3">
      <c r="A11766" t="s">
        <v>73</v>
      </c>
      <c r="C11766">
        <f>VLOOKUP(B11757,[0]!all_data,21)</f>
        <v>0</v>
      </c>
    </row>
    <row r="11767" spans="1:3" x14ac:dyDescent="0.3">
      <c r="A11767" t="s">
        <v>77</v>
      </c>
      <c r="C11767">
        <f>VLOOKUP(B11757,[0]!all_data,41)</f>
        <v>0</v>
      </c>
    </row>
    <row r="11768" spans="1:3" x14ac:dyDescent="0.3">
      <c r="A11768" t="s">
        <v>24</v>
      </c>
      <c r="C11768">
        <f>VLOOKUP(B11757,[0]!all_data,23)</f>
        <v>0</v>
      </c>
    </row>
    <row r="11769" spans="1:3" x14ac:dyDescent="0.3">
      <c r="A11769" t="s">
        <v>25</v>
      </c>
      <c r="C11769">
        <f>VLOOKUP(B11757,[0]!all_data,24)</f>
        <v>0</v>
      </c>
    </row>
    <row r="11770" spans="1:3" x14ac:dyDescent="0.3">
      <c r="A11770" t="s">
        <v>23</v>
      </c>
      <c r="C11770">
        <f>VLOOKUP(B11757,[0]!all_data,25)</f>
        <v>0</v>
      </c>
    </row>
    <row r="11771" spans="1:3" x14ac:dyDescent="0.3">
      <c r="A11771" t="s">
        <v>125</v>
      </c>
      <c r="C11771">
        <f>VLOOKUP(B11757,[0]!all_data,19)</f>
        <v>0</v>
      </c>
    </row>
    <row r="11772" spans="1:3" x14ac:dyDescent="0.3">
      <c r="A11772" t="s">
        <v>108</v>
      </c>
      <c r="C11772">
        <f>VLOOKUP(B11757,[0]!all_data,26)</f>
        <v>0</v>
      </c>
    </row>
    <row r="11773" spans="1:3" x14ac:dyDescent="0.3">
      <c r="A11773" t="s">
        <v>109</v>
      </c>
      <c r="C11773">
        <f>VLOOKUP(B11757,[0]!all_data,27)</f>
        <v>0</v>
      </c>
    </row>
    <row r="11774" spans="1:3" x14ac:dyDescent="0.3">
      <c r="A11774" t="s">
        <v>11</v>
      </c>
      <c r="C11774">
        <f>VLOOKUP(B11757,[0]!all_data,28)</f>
        <v>0</v>
      </c>
    </row>
    <row r="11775" spans="1:3" x14ac:dyDescent="0.3">
      <c r="A11775" t="s">
        <v>54</v>
      </c>
      <c r="C11775">
        <f>VLOOKUP(B11757,[0]!all_data,29)</f>
        <v>0</v>
      </c>
    </row>
    <row r="11776" spans="1:3" x14ac:dyDescent="0.3">
      <c r="A11776" t="s">
        <v>55</v>
      </c>
      <c r="C11776">
        <f>VLOOKUP(B11757,[0]!all_data,30)</f>
        <v>0</v>
      </c>
    </row>
    <row r="11777" spans="1:3" x14ac:dyDescent="0.3">
      <c r="A11777" t="s">
        <v>67</v>
      </c>
      <c r="C11777">
        <f>VLOOKUP(B11757,[0]!all_data,33)</f>
        <v>0</v>
      </c>
    </row>
    <row r="11778" spans="1:3" x14ac:dyDescent="0.3">
      <c r="A11778" t="s">
        <v>16</v>
      </c>
      <c r="C11778">
        <f>VLOOKUP(B11757,[0]!all_data,37)</f>
        <v>0</v>
      </c>
    </row>
    <row r="11779" spans="1:3" x14ac:dyDescent="0.3">
      <c r="A11779" t="s">
        <v>17</v>
      </c>
      <c r="C11779">
        <f>VLOOKUP(B11757,[0]!all_data,38)</f>
        <v>0</v>
      </c>
    </row>
    <row r="11780" spans="1:3" x14ac:dyDescent="0.3">
      <c r="A11780" t="s">
        <v>18</v>
      </c>
      <c r="C11780">
        <f>VLOOKUP(B11757,[0]!all_data,39)</f>
        <v>0</v>
      </c>
    </row>
    <row r="11781" spans="1:3" x14ac:dyDescent="0.3">
      <c r="A11781" t="s">
        <v>21</v>
      </c>
      <c r="B11781">
        <f>B11757+1</f>
        <v>491</v>
      </c>
      <c r="C11781" t="str">
        <f>CONCATENATE(VLOOKUP(B11781,[0]!all_data,2),"_",VLOOKUP(B11781,[0]!all_data,3),"_",VLOOKUP(B11781,[0]!all_data,4))</f>
        <v>0_0_0</v>
      </c>
    </row>
    <row r="11782" spans="1:3" x14ac:dyDescent="0.3">
      <c r="A11782" t="s">
        <v>22</v>
      </c>
    </row>
    <row r="11783" spans="1:3" x14ac:dyDescent="0.3">
      <c r="A11783" t="s">
        <v>0</v>
      </c>
      <c r="C11783">
        <f>VLOOKUP(B11781,[0]!all_data,13)</f>
        <v>7</v>
      </c>
    </row>
    <row r="11784" spans="1:3" x14ac:dyDescent="0.3">
      <c r="A11784" t="s">
        <v>57</v>
      </c>
      <c r="C11784">
        <f>VLOOKUP(B11781,[0]!all_data,14)</f>
        <v>10</v>
      </c>
    </row>
    <row r="11785" spans="1:3" x14ac:dyDescent="0.3">
      <c r="A11785" t="s">
        <v>2</v>
      </c>
      <c r="C11785">
        <f>VLOOKUP(B11781,[0]!all_data,15)</f>
        <v>0</v>
      </c>
    </row>
    <row r="11786" spans="1:3" x14ac:dyDescent="0.3">
      <c r="A11786" t="s">
        <v>3</v>
      </c>
      <c r="C11786">
        <f>VLOOKUP(B11781,[0]!all_data,16)</f>
        <v>0</v>
      </c>
    </row>
    <row r="11787" spans="1:3" x14ac:dyDescent="0.3">
      <c r="A11787" t="s">
        <v>4</v>
      </c>
      <c r="C11787">
        <f>VLOOKUP(B11781,[0]!all_data,17)</f>
        <v>0</v>
      </c>
    </row>
    <row r="11788" spans="1:3" x14ac:dyDescent="0.3">
      <c r="A11788" t="s">
        <v>5</v>
      </c>
      <c r="C11788">
        <f>VLOOKUP(B11781,[0]!all_data,18)</f>
        <v>0</v>
      </c>
    </row>
    <row r="11789" spans="1:3" x14ac:dyDescent="0.3">
      <c r="A11789" t="s">
        <v>7</v>
      </c>
      <c r="C11789">
        <f>VLOOKUP(B11781,[0]!all_data,20)</f>
        <v>0</v>
      </c>
    </row>
    <row r="11790" spans="1:3" x14ac:dyDescent="0.3">
      <c r="A11790" t="s">
        <v>73</v>
      </c>
      <c r="C11790">
        <f>VLOOKUP(B11781,[0]!all_data,21)</f>
        <v>0</v>
      </c>
    </row>
    <row r="11791" spans="1:3" x14ac:dyDescent="0.3">
      <c r="A11791" t="s">
        <v>77</v>
      </c>
      <c r="C11791">
        <f>VLOOKUP(B11781,[0]!all_data,41)</f>
        <v>0</v>
      </c>
    </row>
    <row r="11792" spans="1:3" x14ac:dyDescent="0.3">
      <c r="A11792" t="s">
        <v>24</v>
      </c>
      <c r="C11792">
        <f>VLOOKUP(B11781,[0]!all_data,23)</f>
        <v>0</v>
      </c>
    </row>
    <row r="11793" spans="1:3" x14ac:dyDescent="0.3">
      <c r="A11793" t="s">
        <v>25</v>
      </c>
      <c r="C11793">
        <f>VLOOKUP(B11781,[0]!all_data,24)</f>
        <v>0</v>
      </c>
    </row>
    <row r="11794" spans="1:3" x14ac:dyDescent="0.3">
      <c r="A11794" t="s">
        <v>23</v>
      </c>
      <c r="C11794">
        <f>VLOOKUP(B11781,[0]!all_data,25)</f>
        <v>0</v>
      </c>
    </row>
    <row r="11795" spans="1:3" x14ac:dyDescent="0.3">
      <c r="A11795" t="s">
        <v>125</v>
      </c>
      <c r="C11795">
        <f>VLOOKUP(B11781,[0]!all_data,19)</f>
        <v>0</v>
      </c>
    </row>
    <row r="11796" spans="1:3" x14ac:dyDescent="0.3">
      <c r="A11796" t="s">
        <v>108</v>
      </c>
      <c r="C11796">
        <f>VLOOKUP(B11781,[0]!all_data,26)</f>
        <v>0</v>
      </c>
    </row>
    <row r="11797" spans="1:3" x14ac:dyDescent="0.3">
      <c r="A11797" t="s">
        <v>109</v>
      </c>
      <c r="C11797">
        <f>VLOOKUP(B11781,[0]!all_data,27)</f>
        <v>0</v>
      </c>
    </row>
    <row r="11798" spans="1:3" x14ac:dyDescent="0.3">
      <c r="A11798" t="s">
        <v>11</v>
      </c>
      <c r="C11798">
        <f>VLOOKUP(B11781,[0]!all_data,28)</f>
        <v>0</v>
      </c>
    </row>
    <row r="11799" spans="1:3" x14ac:dyDescent="0.3">
      <c r="A11799" t="s">
        <v>54</v>
      </c>
      <c r="C11799">
        <f>VLOOKUP(B11781,[0]!all_data,29)</f>
        <v>0</v>
      </c>
    </row>
    <row r="11800" spans="1:3" x14ac:dyDescent="0.3">
      <c r="A11800" t="s">
        <v>55</v>
      </c>
      <c r="C11800">
        <f>VLOOKUP(B11781,[0]!all_data,30)</f>
        <v>0</v>
      </c>
    </row>
    <row r="11801" spans="1:3" x14ac:dyDescent="0.3">
      <c r="A11801" t="s">
        <v>67</v>
      </c>
      <c r="C11801">
        <f>VLOOKUP(B11781,[0]!all_data,33)</f>
        <v>0</v>
      </c>
    </row>
    <row r="11802" spans="1:3" x14ac:dyDescent="0.3">
      <c r="A11802" t="s">
        <v>16</v>
      </c>
      <c r="C11802">
        <f>VLOOKUP(B11781,[0]!all_data,37)</f>
        <v>0</v>
      </c>
    </row>
    <row r="11803" spans="1:3" x14ac:dyDescent="0.3">
      <c r="A11803" t="s">
        <v>17</v>
      </c>
      <c r="C11803">
        <f>VLOOKUP(B11781,[0]!all_data,38)</f>
        <v>0</v>
      </c>
    </row>
    <row r="11804" spans="1:3" x14ac:dyDescent="0.3">
      <c r="A11804" t="s">
        <v>18</v>
      </c>
      <c r="C11804">
        <f>VLOOKUP(B11781,[0]!all_data,39)</f>
        <v>0</v>
      </c>
    </row>
    <row r="11805" spans="1:3" x14ac:dyDescent="0.3">
      <c r="A11805" t="s">
        <v>21</v>
      </c>
      <c r="B11805">
        <f>B11781+1</f>
        <v>492</v>
      </c>
      <c r="C11805" t="str">
        <f>CONCATENATE(VLOOKUP(B11805,[0]!all_data,2),"_",VLOOKUP(B11805,[0]!all_data,3),"_",VLOOKUP(B11805,[0]!all_data,4))</f>
        <v>0_0_0</v>
      </c>
    </row>
    <row r="11806" spans="1:3" x14ac:dyDescent="0.3">
      <c r="A11806" t="s">
        <v>22</v>
      </c>
    </row>
    <row r="11807" spans="1:3" x14ac:dyDescent="0.3">
      <c r="A11807" t="s">
        <v>0</v>
      </c>
      <c r="C11807">
        <f>VLOOKUP(B11805,[0]!all_data,13)</f>
        <v>7</v>
      </c>
    </row>
    <row r="11808" spans="1:3" x14ac:dyDescent="0.3">
      <c r="A11808" t="s">
        <v>57</v>
      </c>
      <c r="C11808">
        <f>VLOOKUP(B11805,[0]!all_data,14)</f>
        <v>10</v>
      </c>
    </row>
    <row r="11809" spans="1:3" x14ac:dyDescent="0.3">
      <c r="A11809" t="s">
        <v>2</v>
      </c>
      <c r="C11809">
        <f>VLOOKUP(B11805,[0]!all_data,15)</f>
        <v>0</v>
      </c>
    </row>
    <row r="11810" spans="1:3" x14ac:dyDescent="0.3">
      <c r="A11810" t="s">
        <v>3</v>
      </c>
      <c r="C11810">
        <f>VLOOKUP(B11805,[0]!all_data,16)</f>
        <v>0</v>
      </c>
    </row>
    <row r="11811" spans="1:3" x14ac:dyDescent="0.3">
      <c r="A11811" t="s">
        <v>4</v>
      </c>
      <c r="C11811">
        <f>VLOOKUP(B11805,[0]!all_data,17)</f>
        <v>0</v>
      </c>
    </row>
    <row r="11812" spans="1:3" x14ac:dyDescent="0.3">
      <c r="A11812" t="s">
        <v>5</v>
      </c>
      <c r="C11812">
        <f>VLOOKUP(B11805,[0]!all_data,18)</f>
        <v>0</v>
      </c>
    </row>
    <row r="11813" spans="1:3" x14ac:dyDescent="0.3">
      <c r="A11813" t="s">
        <v>7</v>
      </c>
      <c r="C11813">
        <f>VLOOKUP(B11805,[0]!all_data,20)</f>
        <v>0</v>
      </c>
    </row>
    <row r="11814" spans="1:3" x14ac:dyDescent="0.3">
      <c r="A11814" t="s">
        <v>73</v>
      </c>
      <c r="C11814">
        <f>VLOOKUP(B11805,[0]!all_data,21)</f>
        <v>0</v>
      </c>
    </row>
    <row r="11815" spans="1:3" x14ac:dyDescent="0.3">
      <c r="A11815" t="s">
        <v>77</v>
      </c>
      <c r="C11815">
        <f>VLOOKUP(B11805,[0]!all_data,41)</f>
        <v>0</v>
      </c>
    </row>
    <row r="11816" spans="1:3" x14ac:dyDescent="0.3">
      <c r="A11816" t="s">
        <v>24</v>
      </c>
      <c r="C11816">
        <f>VLOOKUP(B11805,[0]!all_data,23)</f>
        <v>0</v>
      </c>
    </row>
    <row r="11817" spans="1:3" x14ac:dyDescent="0.3">
      <c r="A11817" t="s">
        <v>25</v>
      </c>
      <c r="C11817">
        <f>VLOOKUP(B11805,[0]!all_data,24)</f>
        <v>0</v>
      </c>
    </row>
    <row r="11818" spans="1:3" x14ac:dyDescent="0.3">
      <c r="A11818" t="s">
        <v>23</v>
      </c>
      <c r="C11818">
        <f>VLOOKUP(B11805,[0]!all_data,25)</f>
        <v>0</v>
      </c>
    </row>
    <row r="11819" spans="1:3" x14ac:dyDescent="0.3">
      <c r="A11819" t="s">
        <v>125</v>
      </c>
      <c r="C11819">
        <f>VLOOKUP(B11805,[0]!all_data,19)</f>
        <v>0</v>
      </c>
    </row>
    <row r="11820" spans="1:3" x14ac:dyDescent="0.3">
      <c r="A11820" t="s">
        <v>108</v>
      </c>
      <c r="C11820">
        <f>VLOOKUP(B11805,[0]!all_data,26)</f>
        <v>0</v>
      </c>
    </row>
    <row r="11821" spans="1:3" x14ac:dyDescent="0.3">
      <c r="A11821" t="s">
        <v>109</v>
      </c>
      <c r="C11821">
        <f>VLOOKUP(B11805,[0]!all_data,27)</f>
        <v>0</v>
      </c>
    </row>
    <row r="11822" spans="1:3" x14ac:dyDescent="0.3">
      <c r="A11822" t="s">
        <v>11</v>
      </c>
      <c r="C11822">
        <f>VLOOKUP(B11805,[0]!all_data,28)</f>
        <v>0</v>
      </c>
    </row>
    <row r="11823" spans="1:3" x14ac:dyDescent="0.3">
      <c r="A11823" t="s">
        <v>54</v>
      </c>
      <c r="C11823">
        <f>VLOOKUP(B11805,[0]!all_data,29)</f>
        <v>0</v>
      </c>
    </row>
    <row r="11824" spans="1:3" x14ac:dyDescent="0.3">
      <c r="A11824" t="s">
        <v>55</v>
      </c>
      <c r="C11824">
        <f>VLOOKUP(B11805,[0]!all_data,30)</f>
        <v>0</v>
      </c>
    </row>
    <row r="11825" spans="1:3" x14ac:dyDescent="0.3">
      <c r="A11825" t="s">
        <v>67</v>
      </c>
      <c r="C11825">
        <f>VLOOKUP(B11805,[0]!all_data,33)</f>
        <v>0</v>
      </c>
    </row>
    <row r="11826" spans="1:3" x14ac:dyDescent="0.3">
      <c r="A11826" t="s">
        <v>16</v>
      </c>
      <c r="C11826">
        <f>VLOOKUP(B11805,[0]!all_data,37)</f>
        <v>0</v>
      </c>
    </row>
    <row r="11827" spans="1:3" x14ac:dyDescent="0.3">
      <c r="A11827" t="s">
        <v>17</v>
      </c>
      <c r="C11827">
        <f>VLOOKUP(B11805,[0]!all_data,38)</f>
        <v>0</v>
      </c>
    </row>
    <row r="11828" spans="1:3" x14ac:dyDescent="0.3">
      <c r="A11828" t="s">
        <v>18</v>
      </c>
      <c r="C11828">
        <f>VLOOKUP(B11805,[0]!all_data,39)</f>
        <v>0</v>
      </c>
    </row>
    <row r="11829" spans="1:3" x14ac:dyDescent="0.3">
      <c r="A11829" t="s">
        <v>21</v>
      </c>
      <c r="B11829">
        <f>B11805+1</f>
        <v>493</v>
      </c>
      <c r="C11829" t="str">
        <f>CONCATENATE(VLOOKUP(B11829,[0]!all_data,2),"_",VLOOKUP(B11829,[0]!all_data,3),"_",VLOOKUP(B11829,[0]!all_data,4))</f>
        <v>0_0_0</v>
      </c>
    </row>
    <row r="11830" spans="1:3" x14ac:dyDescent="0.3">
      <c r="A11830" t="s">
        <v>22</v>
      </c>
    </row>
    <row r="11831" spans="1:3" x14ac:dyDescent="0.3">
      <c r="A11831" t="s">
        <v>0</v>
      </c>
      <c r="C11831">
        <f>VLOOKUP(B11829,[0]!all_data,13)</f>
        <v>7</v>
      </c>
    </row>
    <row r="11832" spans="1:3" x14ac:dyDescent="0.3">
      <c r="A11832" t="s">
        <v>57</v>
      </c>
      <c r="C11832">
        <f>VLOOKUP(B11829,[0]!all_data,14)</f>
        <v>10</v>
      </c>
    </row>
    <row r="11833" spans="1:3" x14ac:dyDescent="0.3">
      <c r="A11833" t="s">
        <v>2</v>
      </c>
      <c r="C11833">
        <f>VLOOKUP(B11829,[0]!all_data,15)</f>
        <v>0</v>
      </c>
    </row>
    <row r="11834" spans="1:3" x14ac:dyDescent="0.3">
      <c r="A11834" t="s">
        <v>3</v>
      </c>
      <c r="C11834">
        <f>VLOOKUP(B11829,[0]!all_data,16)</f>
        <v>0</v>
      </c>
    </row>
    <row r="11835" spans="1:3" x14ac:dyDescent="0.3">
      <c r="A11835" t="s">
        <v>4</v>
      </c>
      <c r="C11835">
        <f>VLOOKUP(B11829,[0]!all_data,17)</f>
        <v>0</v>
      </c>
    </row>
    <row r="11836" spans="1:3" x14ac:dyDescent="0.3">
      <c r="A11836" t="s">
        <v>5</v>
      </c>
      <c r="C11836">
        <f>VLOOKUP(B11829,[0]!all_data,18)</f>
        <v>0</v>
      </c>
    </row>
    <row r="11837" spans="1:3" x14ac:dyDescent="0.3">
      <c r="A11837" t="s">
        <v>7</v>
      </c>
      <c r="C11837">
        <f>VLOOKUP(B11829,[0]!all_data,20)</f>
        <v>0</v>
      </c>
    </row>
    <row r="11838" spans="1:3" x14ac:dyDescent="0.3">
      <c r="A11838" t="s">
        <v>73</v>
      </c>
      <c r="C11838">
        <f>VLOOKUP(B11829,[0]!all_data,21)</f>
        <v>0</v>
      </c>
    </row>
    <row r="11839" spans="1:3" x14ac:dyDescent="0.3">
      <c r="A11839" t="s">
        <v>77</v>
      </c>
      <c r="C11839">
        <f>VLOOKUP(B11829,[0]!all_data,41)</f>
        <v>0</v>
      </c>
    </row>
    <row r="11840" spans="1:3" x14ac:dyDescent="0.3">
      <c r="A11840" t="s">
        <v>24</v>
      </c>
      <c r="C11840">
        <f>VLOOKUP(B11829,[0]!all_data,23)</f>
        <v>0</v>
      </c>
    </row>
    <row r="11841" spans="1:3" x14ac:dyDescent="0.3">
      <c r="A11841" t="s">
        <v>25</v>
      </c>
      <c r="C11841">
        <f>VLOOKUP(B11829,[0]!all_data,24)</f>
        <v>0</v>
      </c>
    </row>
    <row r="11842" spans="1:3" x14ac:dyDescent="0.3">
      <c r="A11842" t="s">
        <v>23</v>
      </c>
      <c r="C11842">
        <f>VLOOKUP(B11829,[0]!all_data,25)</f>
        <v>0</v>
      </c>
    </row>
    <row r="11843" spans="1:3" x14ac:dyDescent="0.3">
      <c r="A11843" t="s">
        <v>125</v>
      </c>
      <c r="C11843">
        <f>VLOOKUP(B11829,[0]!all_data,19)</f>
        <v>0</v>
      </c>
    </row>
    <row r="11844" spans="1:3" x14ac:dyDescent="0.3">
      <c r="A11844" t="s">
        <v>108</v>
      </c>
      <c r="C11844">
        <f>VLOOKUP(B11829,[0]!all_data,26)</f>
        <v>0</v>
      </c>
    </row>
    <row r="11845" spans="1:3" x14ac:dyDescent="0.3">
      <c r="A11845" t="s">
        <v>109</v>
      </c>
      <c r="C11845">
        <f>VLOOKUP(B11829,[0]!all_data,27)</f>
        <v>0</v>
      </c>
    </row>
    <row r="11846" spans="1:3" x14ac:dyDescent="0.3">
      <c r="A11846" t="s">
        <v>11</v>
      </c>
      <c r="C11846">
        <f>VLOOKUP(B11829,[0]!all_data,28)</f>
        <v>0</v>
      </c>
    </row>
    <row r="11847" spans="1:3" x14ac:dyDescent="0.3">
      <c r="A11847" t="s">
        <v>54</v>
      </c>
      <c r="C11847">
        <f>VLOOKUP(B11829,[0]!all_data,29)</f>
        <v>0</v>
      </c>
    </row>
    <row r="11848" spans="1:3" x14ac:dyDescent="0.3">
      <c r="A11848" t="s">
        <v>55</v>
      </c>
      <c r="C11848">
        <f>VLOOKUP(B11829,[0]!all_data,30)</f>
        <v>0</v>
      </c>
    </row>
    <row r="11849" spans="1:3" x14ac:dyDescent="0.3">
      <c r="A11849" t="s">
        <v>67</v>
      </c>
      <c r="C11849">
        <f>VLOOKUP(B11829,[0]!all_data,33)</f>
        <v>0</v>
      </c>
    </row>
    <row r="11850" spans="1:3" x14ac:dyDescent="0.3">
      <c r="A11850" t="s">
        <v>16</v>
      </c>
      <c r="C11850">
        <f>VLOOKUP(B11829,[0]!all_data,37)</f>
        <v>0</v>
      </c>
    </row>
    <row r="11851" spans="1:3" x14ac:dyDescent="0.3">
      <c r="A11851" t="s">
        <v>17</v>
      </c>
      <c r="C11851">
        <f>VLOOKUP(B11829,[0]!all_data,38)</f>
        <v>0</v>
      </c>
    </row>
    <row r="11852" spans="1:3" x14ac:dyDescent="0.3">
      <c r="A11852" t="s">
        <v>18</v>
      </c>
      <c r="C11852">
        <f>VLOOKUP(B11829,[0]!all_data,39)</f>
        <v>0</v>
      </c>
    </row>
    <row r="11853" spans="1:3" x14ac:dyDescent="0.3">
      <c r="A11853" t="s">
        <v>21</v>
      </c>
      <c r="B11853">
        <f>B11829+1</f>
        <v>494</v>
      </c>
      <c r="C11853" t="str">
        <f>CONCATENATE(VLOOKUP(B11853,[0]!all_data,2),"_",VLOOKUP(B11853,[0]!all_data,3),"_",VLOOKUP(B11853,[0]!all_data,4))</f>
        <v>0_0_0</v>
      </c>
    </row>
    <row r="11854" spans="1:3" x14ac:dyDescent="0.3">
      <c r="A11854" t="s">
        <v>22</v>
      </c>
    </row>
    <row r="11855" spans="1:3" x14ac:dyDescent="0.3">
      <c r="A11855" t="s">
        <v>0</v>
      </c>
      <c r="C11855">
        <f>VLOOKUP(B11853,[0]!all_data,13)</f>
        <v>7</v>
      </c>
    </row>
    <row r="11856" spans="1:3" x14ac:dyDescent="0.3">
      <c r="A11856" t="s">
        <v>57</v>
      </c>
      <c r="C11856">
        <f>VLOOKUP(B11853,[0]!all_data,14)</f>
        <v>10</v>
      </c>
    </row>
    <row r="11857" spans="1:3" x14ac:dyDescent="0.3">
      <c r="A11857" t="s">
        <v>2</v>
      </c>
      <c r="C11857">
        <f>VLOOKUP(B11853,[0]!all_data,15)</f>
        <v>0</v>
      </c>
    </row>
    <row r="11858" spans="1:3" x14ac:dyDescent="0.3">
      <c r="A11858" t="s">
        <v>3</v>
      </c>
      <c r="C11858">
        <f>VLOOKUP(B11853,[0]!all_data,16)</f>
        <v>0</v>
      </c>
    </row>
    <row r="11859" spans="1:3" x14ac:dyDescent="0.3">
      <c r="A11859" t="s">
        <v>4</v>
      </c>
      <c r="C11859">
        <f>VLOOKUP(B11853,[0]!all_data,17)</f>
        <v>0</v>
      </c>
    </row>
    <row r="11860" spans="1:3" x14ac:dyDescent="0.3">
      <c r="A11860" t="s">
        <v>5</v>
      </c>
      <c r="C11860">
        <f>VLOOKUP(B11853,[0]!all_data,18)</f>
        <v>0</v>
      </c>
    </row>
    <row r="11861" spans="1:3" x14ac:dyDescent="0.3">
      <c r="A11861" t="s">
        <v>7</v>
      </c>
      <c r="C11861">
        <f>VLOOKUP(B11853,[0]!all_data,20)</f>
        <v>0</v>
      </c>
    </row>
    <row r="11862" spans="1:3" x14ac:dyDescent="0.3">
      <c r="A11862" t="s">
        <v>73</v>
      </c>
      <c r="C11862">
        <f>VLOOKUP(B11853,[0]!all_data,21)</f>
        <v>0</v>
      </c>
    </row>
    <row r="11863" spans="1:3" x14ac:dyDescent="0.3">
      <c r="A11863" t="s">
        <v>77</v>
      </c>
      <c r="C11863">
        <f>VLOOKUP(B11853,[0]!all_data,41)</f>
        <v>0</v>
      </c>
    </row>
    <row r="11864" spans="1:3" x14ac:dyDescent="0.3">
      <c r="A11864" t="s">
        <v>24</v>
      </c>
      <c r="C11864">
        <f>VLOOKUP(B11853,[0]!all_data,23)</f>
        <v>0</v>
      </c>
    </row>
    <row r="11865" spans="1:3" x14ac:dyDescent="0.3">
      <c r="A11865" t="s">
        <v>25</v>
      </c>
      <c r="C11865">
        <f>VLOOKUP(B11853,[0]!all_data,24)</f>
        <v>0</v>
      </c>
    </row>
    <row r="11866" spans="1:3" x14ac:dyDescent="0.3">
      <c r="A11866" t="s">
        <v>23</v>
      </c>
      <c r="C11866">
        <f>VLOOKUP(B11853,[0]!all_data,25)</f>
        <v>0</v>
      </c>
    </row>
    <row r="11867" spans="1:3" x14ac:dyDescent="0.3">
      <c r="A11867" t="s">
        <v>125</v>
      </c>
      <c r="C11867">
        <f>VLOOKUP(B11853,[0]!all_data,19)</f>
        <v>0</v>
      </c>
    </row>
    <row r="11868" spans="1:3" x14ac:dyDescent="0.3">
      <c r="A11868" t="s">
        <v>108</v>
      </c>
      <c r="C11868">
        <f>VLOOKUP(B11853,[0]!all_data,26)</f>
        <v>0</v>
      </c>
    </row>
    <row r="11869" spans="1:3" x14ac:dyDescent="0.3">
      <c r="A11869" t="s">
        <v>109</v>
      </c>
      <c r="C11869">
        <f>VLOOKUP(B11853,[0]!all_data,27)</f>
        <v>0</v>
      </c>
    </row>
    <row r="11870" spans="1:3" x14ac:dyDescent="0.3">
      <c r="A11870" t="s">
        <v>11</v>
      </c>
      <c r="C11870">
        <f>VLOOKUP(B11853,[0]!all_data,28)</f>
        <v>0</v>
      </c>
    </row>
    <row r="11871" spans="1:3" x14ac:dyDescent="0.3">
      <c r="A11871" t="s">
        <v>54</v>
      </c>
      <c r="C11871">
        <f>VLOOKUP(B11853,[0]!all_data,29)</f>
        <v>0</v>
      </c>
    </row>
    <row r="11872" spans="1:3" x14ac:dyDescent="0.3">
      <c r="A11872" t="s">
        <v>55</v>
      </c>
      <c r="C11872">
        <f>VLOOKUP(B11853,[0]!all_data,30)</f>
        <v>0</v>
      </c>
    </row>
    <row r="11873" spans="1:3" x14ac:dyDescent="0.3">
      <c r="A11873" t="s">
        <v>67</v>
      </c>
      <c r="C11873">
        <f>VLOOKUP(B11853,[0]!all_data,33)</f>
        <v>0</v>
      </c>
    </row>
    <row r="11874" spans="1:3" x14ac:dyDescent="0.3">
      <c r="A11874" t="s">
        <v>16</v>
      </c>
      <c r="C11874">
        <f>VLOOKUP(B11853,[0]!all_data,37)</f>
        <v>0</v>
      </c>
    </row>
    <row r="11875" spans="1:3" x14ac:dyDescent="0.3">
      <c r="A11875" t="s">
        <v>17</v>
      </c>
      <c r="C11875">
        <f>VLOOKUP(B11853,[0]!all_data,38)</f>
        <v>0</v>
      </c>
    </row>
    <row r="11876" spans="1:3" x14ac:dyDescent="0.3">
      <c r="A11876" t="s">
        <v>18</v>
      </c>
      <c r="C11876">
        <f>VLOOKUP(B11853,[0]!all_data,39)</f>
        <v>0</v>
      </c>
    </row>
    <row r="11877" spans="1:3" x14ac:dyDescent="0.3">
      <c r="A11877" t="s">
        <v>21</v>
      </c>
      <c r="B11877">
        <f>B11853+1</f>
        <v>495</v>
      </c>
      <c r="C11877" t="str">
        <f>CONCATENATE(VLOOKUP(B11877,[0]!all_data,2),"_",VLOOKUP(B11877,[0]!all_data,3),"_",VLOOKUP(B11877,[0]!all_data,4))</f>
        <v>0_0_0</v>
      </c>
    </row>
    <row r="11878" spans="1:3" x14ac:dyDescent="0.3">
      <c r="A11878" t="s">
        <v>22</v>
      </c>
    </row>
    <row r="11879" spans="1:3" x14ac:dyDescent="0.3">
      <c r="A11879" t="s">
        <v>0</v>
      </c>
      <c r="C11879">
        <f>VLOOKUP(B11877,[0]!all_data,13)</f>
        <v>7</v>
      </c>
    </row>
    <row r="11880" spans="1:3" x14ac:dyDescent="0.3">
      <c r="A11880" t="s">
        <v>57</v>
      </c>
      <c r="C11880">
        <f>VLOOKUP(B11877,[0]!all_data,14)</f>
        <v>10</v>
      </c>
    </row>
    <row r="11881" spans="1:3" x14ac:dyDescent="0.3">
      <c r="A11881" t="s">
        <v>2</v>
      </c>
      <c r="C11881">
        <f>VLOOKUP(B11877,[0]!all_data,15)</f>
        <v>0</v>
      </c>
    </row>
    <row r="11882" spans="1:3" x14ac:dyDescent="0.3">
      <c r="A11882" t="s">
        <v>3</v>
      </c>
      <c r="C11882">
        <f>VLOOKUP(B11877,[0]!all_data,16)</f>
        <v>0</v>
      </c>
    </row>
    <row r="11883" spans="1:3" x14ac:dyDescent="0.3">
      <c r="A11883" t="s">
        <v>4</v>
      </c>
      <c r="C11883">
        <f>VLOOKUP(B11877,[0]!all_data,17)</f>
        <v>0</v>
      </c>
    </row>
    <row r="11884" spans="1:3" x14ac:dyDescent="0.3">
      <c r="A11884" t="s">
        <v>5</v>
      </c>
      <c r="C11884">
        <f>VLOOKUP(B11877,[0]!all_data,18)</f>
        <v>0</v>
      </c>
    </row>
    <row r="11885" spans="1:3" x14ac:dyDescent="0.3">
      <c r="A11885" t="s">
        <v>7</v>
      </c>
      <c r="C11885">
        <f>VLOOKUP(B11877,[0]!all_data,20)</f>
        <v>0</v>
      </c>
    </row>
    <row r="11886" spans="1:3" x14ac:dyDescent="0.3">
      <c r="A11886" t="s">
        <v>73</v>
      </c>
      <c r="C11886">
        <f>VLOOKUP(B11877,[0]!all_data,21)</f>
        <v>0</v>
      </c>
    </row>
    <row r="11887" spans="1:3" x14ac:dyDescent="0.3">
      <c r="A11887" t="s">
        <v>77</v>
      </c>
      <c r="C11887">
        <f>VLOOKUP(B11877,[0]!all_data,41)</f>
        <v>0</v>
      </c>
    </row>
    <row r="11888" spans="1:3" x14ac:dyDescent="0.3">
      <c r="A11888" t="s">
        <v>24</v>
      </c>
      <c r="C11888">
        <f>VLOOKUP(B11877,[0]!all_data,23)</f>
        <v>0</v>
      </c>
    </row>
    <row r="11889" spans="1:3" x14ac:dyDescent="0.3">
      <c r="A11889" t="s">
        <v>25</v>
      </c>
      <c r="C11889">
        <f>VLOOKUP(B11877,[0]!all_data,24)</f>
        <v>0</v>
      </c>
    </row>
    <row r="11890" spans="1:3" x14ac:dyDescent="0.3">
      <c r="A11890" t="s">
        <v>23</v>
      </c>
      <c r="C11890">
        <f>VLOOKUP(B11877,[0]!all_data,25)</f>
        <v>0</v>
      </c>
    </row>
    <row r="11891" spans="1:3" x14ac:dyDescent="0.3">
      <c r="A11891" t="s">
        <v>125</v>
      </c>
      <c r="C11891">
        <f>VLOOKUP(B11877,[0]!all_data,19)</f>
        <v>0</v>
      </c>
    </row>
    <row r="11892" spans="1:3" x14ac:dyDescent="0.3">
      <c r="A11892" t="s">
        <v>108</v>
      </c>
      <c r="C11892">
        <f>VLOOKUP(B11877,[0]!all_data,26)</f>
        <v>0</v>
      </c>
    </row>
    <row r="11893" spans="1:3" x14ac:dyDescent="0.3">
      <c r="A11893" t="s">
        <v>109</v>
      </c>
      <c r="C11893">
        <f>VLOOKUP(B11877,[0]!all_data,27)</f>
        <v>0</v>
      </c>
    </row>
    <row r="11894" spans="1:3" x14ac:dyDescent="0.3">
      <c r="A11894" t="s">
        <v>11</v>
      </c>
      <c r="C11894">
        <f>VLOOKUP(B11877,[0]!all_data,28)</f>
        <v>0</v>
      </c>
    </row>
    <row r="11895" spans="1:3" x14ac:dyDescent="0.3">
      <c r="A11895" t="s">
        <v>54</v>
      </c>
      <c r="C11895">
        <f>VLOOKUP(B11877,[0]!all_data,29)</f>
        <v>0</v>
      </c>
    </row>
    <row r="11896" spans="1:3" x14ac:dyDescent="0.3">
      <c r="A11896" t="s">
        <v>55</v>
      </c>
      <c r="C11896">
        <f>VLOOKUP(B11877,[0]!all_data,30)</f>
        <v>0</v>
      </c>
    </row>
    <row r="11897" spans="1:3" x14ac:dyDescent="0.3">
      <c r="A11897" t="s">
        <v>67</v>
      </c>
      <c r="C11897">
        <f>VLOOKUP(B11877,[0]!all_data,33)</f>
        <v>0</v>
      </c>
    </row>
    <row r="11898" spans="1:3" x14ac:dyDescent="0.3">
      <c r="A11898" t="s">
        <v>16</v>
      </c>
      <c r="C11898">
        <f>VLOOKUP(B11877,[0]!all_data,37)</f>
        <v>0</v>
      </c>
    </row>
    <row r="11899" spans="1:3" x14ac:dyDescent="0.3">
      <c r="A11899" t="s">
        <v>17</v>
      </c>
      <c r="C11899">
        <f>VLOOKUP(B11877,[0]!all_data,38)</f>
        <v>0</v>
      </c>
    </row>
    <row r="11900" spans="1:3" x14ac:dyDescent="0.3">
      <c r="A11900" t="s">
        <v>18</v>
      </c>
      <c r="C11900">
        <f>VLOOKUP(B11877,[0]!all_data,39)</f>
        <v>0</v>
      </c>
    </row>
    <row r="11901" spans="1:3" x14ac:dyDescent="0.3">
      <c r="A11901" t="s">
        <v>21</v>
      </c>
      <c r="B11901">
        <f>B11877+1</f>
        <v>496</v>
      </c>
      <c r="C11901" t="str">
        <f>CONCATENATE(VLOOKUP(B11901,[0]!all_data,2),"_",VLOOKUP(B11901,[0]!all_data,3),"_",VLOOKUP(B11901,[0]!all_data,4))</f>
        <v>0_0_0</v>
      </c>
    </row>
    <row r="11902" spans="1:3" x14ac:dyDescent="0.3">
      <c r="A11902" t="s">
        <v>22</v>
      </c>
    </row>
    <row r="11903" spans="1:3" x14ac:dyDescent="0.3">
      <c r="A11903" t="s">
        <v>0</v>
      </c>
      <c r="C11903">
        <f>VLOOKUP(B11901,[0]!all_data,13)</f>
        <v>7</v>
      </c>
    </row>
    <row r="11904" spans="1:3" x14ac:dyDescent="0.3">
      <c r="A11904" t="s">
        <v>57</v>
      </c>
      <c r="C11904">
        <f>VLOOKUP(B11901,[0]!all_data,14)</f>
        <v>10</v>
      </c>
    </row>
    <row r="11905" spans="1:3" x14ac:dyDescent="0.3">
      <c r="A11905" t="s">
        <v>2</v>
      </c>
      <c r="C11905">
        <f>VLOOKUP(B11901,[0]!all_data,15)</f>
        <v>0</v>
      </c>
    </row>
    <row r="11906" spans="1:3" x14ac:dyDescent="0.3">
      <c r="A11906" t="s">
        <v>3</v>
      </c>
      <c r="C11906">
        <f>VLOOKUP(B11901,[0]!all_data,16)</f>
        <v>0</v>
      </c>
    </row>
    <row r="11907" spans="1:3" x14ac:dyDescent="0.3">
      <c r="A11907" t="s">
        <v>4</v>
      </c>
      <c r="C11907">
        <f>VLOOKUP(B11901,[0]!all_data,17)</f>
        <v>0</v>
      </c>
    </row>
    <row r="11908" spans="1:3" x14ac:dyDescent="0.3">
      <c r="A11908" t="s">
        <v>5</v>
      </c>
      <c r="C11908">
        <f>VLOOKUP(B11901,[0]!all_data,18)</f>
        <v>0</v>
      </c>
    </row>
    <row r="11909" spans="1:3" x14ac:dyDescent="0.3">
      <c r="A11909" t="s">
        <v>7</v>
      </c>
      <c r="C11909">
        <f>VLOOKUP(B11901,[0]!all_data,20)</f>
        <v>0</v>
      </c>
    </row>
    <row r="11910" spans="1:3" x14ac:dyDescent="0.3">
      <c r="A11910" t="s">
        <v>73</v>
      </c>
      <c r="C11910">
        <f>VLOOKUP(B11901,[0]!all_data,21)</f>
        <v>0</v>
      </c>
    </row>
    <row r="11911" spans="1:3" x14ac:dyDescent="0.3">
      <c r="A11911" t="s">
        <v>77</v>
      </c>
      <c r="C11911">
        <f>VLOOKUP(B11901,[0]!all_data,41)</f>
        <v>0</v>
      </c>
    </row>
    <row r="11912" spans="1:3" x14ac:dyDescent="0.3">
      <c r="A11912" t="s">
        <v>24</v>
      </c>
      <c r="C11912">
        <f>VLOOKUP(B11901,[0]!all_data,23)</f>
        <v>0</v>
      </c>
    </row>
    <row r="11913" spans="1:3" x14ac:dyDescent="0.3">
      <c r="A11913" t="s">
        <v>25</v>
      </c>
      <c r="C11913">
        <f>VLOOKUP(B11901,[0]!all_data,24)</f>
        <v>0</v>
      </c>
    </row>
    <row r="11914" spans="1:3" x14ac:dyDescent="0.3">
      <c r="A11914" t="s">
        <v>23</v>
      </c>
      <c r="C11914">
        <f>VLOOKUP(B11901,[0]!all_data,25)</f>
        <v>0</v>
      </c>
    </row>
    <row r="11915" spans="1:3" x14ac:dyDescent="0.3">
      <c r="A11915" t="s">
        <v>125</v>
      </c>
      <c r="C11915">
        <f>VLOOKUP(B11901,[0]!all_data,19)</f>
        <v>0</v>
      </c>
    </row>
    <row r="11916" spans="1:3" x14ac:dyDescent="0.3">
      <c r="A11916" t="s">
        <v>108</v>
      </c>
      <c r="C11916">
        <f>VLOOKUP(B11901,[0]!all_data,26)</f>
        <v>0</v>
      </c>
    </row>
    <row r="11917" spans="1:3" x14ac:dyDescent="0.3">
      <c r="A11917" t="s">
        <v>109</v>
      </c>
      <c r="C11917">
        <f>VLOOKUP(B11901,[0]!all_data,27)</f>
        <v>0</v>
      </c>
    </row>
    <row r="11918" spans="1:3" x14ac:dyDescent="0.3">
      <c r="A11918" t="s">
        <v>11</v>
      </c>
      <c r="C11918">
        <f>VLOOKUP(B11901,[0]!all_data,28)</f>
        <v>0</v>
      </c>
    </row>
    <row r="11919" spans="1:3" x14ac:dyDescent="0.3">
      <c r="A11919" t="s">
        <v>54</v>
      </c>
      <c r="C11919">
        <f>VLOOKUP(B11901,[0]!all_data,29)</f>
        <v>0</v>
      </c>
    </row>
    <row r="11920" spans="1:3" x14ac:dyDescent="0.3">
      <c r="A11920" t="s">
        <v>55</v>
      </c>
      <c r="C11920">
        <f>VLOOKUP(B11901,[0]!all_data,30)</f>
        <v>0</v>
      </c>
    </row>
    <row r="11921" spans="1:3" x14ac:dyDescent="0.3">
      <c r="A11921" t="s">
        <v>67</v>
      </c>
      <c r="C11921">
        <f>VLOOKUP(B11901,[0]!all_data,33)</f>
        <v>0</v>
      </c>
    </row>
    <row r="11922" spans="1:3" x14ac:dyDescent="0.3">
      <c r="A11922" t="s">
        <v>16</v>
      </c>
      <c r="C11922">
        <f>VLOOKUP(B11901,[0]!all_data,37)</f>
        <v>0</v>
      </c>
    </row>
    <row r="11923" spans="1:3" x14ac:dyDescent="0.3">
      <c r="A11923" t="s">
        <v>17</v>
      </c>
      <c r="C11923">
        <f>VLOOKUP(B11901,[0]!all_data,38)</f>
        <v>0</v>
      </c>
    </row>
    <row r="11924" spans="1:3" x14ac:dyDescent="0.3">
      <c r="A11924" t="s">
        <v>18</v>
      </c>
      <c r="C11924">
        <f>VLOOKUP(B11901,[0]!all_data,39)</f>
        <v>0</v>
      </c>
    </row>
    <row r="11925" spans="1:3" x14ac:dyDescent="0.3">
      <c r="A11925" t="s">
        <v>21</v>
      </c>
      <c r="B11925">
        <f>B11901+1</f>
        <v>497</v>
      </c>
      <c r="C11925" t="str">
        <f>CONCATENATE(VLOOKUP(B11925,[0]!all_data,2),"_",VLOOKUP(B11925,[0]!all_data,3),"_",VLOOKUP(B11925,[0]!all_data,4))</f>
        <v>0_0_0</v>
      </c>
    </row>
    <row r="11926" spans="1:3" x14ac:dyDescent="0.3">
      <c r="A11926" t="s">
        <v>22</v>
      </c>
    </row>
    <row r="11927" spans="1:3" x14ac:dyDescent="0.3">
      <c r="A11927" t="s">
        <v>0</v>
      </c>
      <c r="C11927">
        <f>VLOOKUP(B11925,[0]!all_data,13)</f>
        <v>7</v>
      </c>
    </row>
    <row r="11928" spans="1:3" x14ac:dyDescent="0.3">
      <c r="A11928" t="s">
        <v>57</v>
      </c>
      <c r="C11928">
        <f>VLOOKUP(B11925,[0]!all_data,14)</f>
        <v>10</v>
      </c>
    </row>
    <row r="11929" spans="1:3" x14ac:dyDescent="0.3">
      <c r="A11929" t="s">
        <v>2</v>
      </c>
      <c r="C11929">
        <f>VLOOKUP(B11925,[0]!all_data,15)</f>
        <v>0</v>
      </c>
    </row>
    <row r="11930" spans="1:3" x14ac:dyDescent="0.3">
      <c r="A11930" t="s">
        <v>3</v>
      </c>
      <c r="C11930">
        <f>VLOOKUP(B11925,[0]!all_data,16)</f>
        <v>0</v>
      </c>
    </row>
    <row r="11931" spans="1:3" x14ac:dyDescent="0.3">
      <c r="A11931" t="s">
        <v>4</v>
      </c>
      <c r="C11931">
        <f>VLOOKUP(B11925,[0]!all_data,17)</f>
        <v>0</v>
      </c>
    </row>
    <row r="11932" spans="1:3" x14ac:dyDescent="0.3">
      <c r="A11932" t="s">
        <v>5</v>
      </c>
      <c r="C11932">
        <f>VLOOKUP(B11925,[0]!all_data,18)</f>
        <v>0</v>
      </c>
    </row>
    <row r="11933" spans="1:3" x14ac:dyDescent="0.3">
      <c r="A11933" t="s">
        <v>7</v>
      </c>
      <c r="C11933">
        <f>VLOOKUP(B11925,[0]!all_data,20)</f>
        <v>0</v>
      </c>
    </row>
    <row r="11934" spans="1:3" x14ac:dyDescent="0.3">
      <c r="A11934" t="s">
        <v>73</v>
      </c>
      <c r="C11934">
        <f>VLOOKUP(B11925,[0]!all_data,21)</f>
        <v>0</v>
      </c>
    </row>
    <row r="11935" spans="1:3" x14ac:dyDescent="0.3">
      <c r="A11935" t="s">
        <v>77</v>
      </c>
      <c r="C11935">
        <f>VLOOKUP(B11925,[0]!all_data,41)</f>
        <v>0</v>
      </c>
    </row>
    <row r="11936" spans="1:3" x14ac:dyDescent="0.3">
      <c r="A11936" t="s">
        <v>24</v>
      </c>
      <c r="C11936">
        <f>VLOOKUP(B11925,[0]!all_data,23)</f>
        <v>0</v>
      </c>
    </row>
    <row r="11937" spans="1:3" x14ac:dyDescent="0.3">
      <c r="A11937" t="s">
        <v>25</v>
      </c>
      <c r="C11937">
        <f>VLOOKUP(B11925,[0]!all_data,24)</f>
        <v>0</v>
      </c>
    </row>
    <row r="11938" spans="1:3" x14ac:dyDescent="0.3">
      <c r="A11938" t="s">
        <v>23</v>
      </c>
      <c r="C11938">
        <f>VLOOKUP(B11925,[0]!all_data,25)</f>
        <v>0</v>
      </c>
    </row>
    <row r="11939" spans="1:3" x14ac:dyDescent="0.3">
      <c r="A11939" t="s">
        <v>125</v>
      </c>
      <c r="C11939">
        <f>VLOOKUP(B11925,[0]!all_data,19)</f>
        <v>0</v>
      </c>
    </row>
    <row r="11940" spans="1:3" x14ac:dyDescent="0.3">
      <c r="A11940" t="s">
        <v>108</v>
      </c>
      <c r="C11940">
        <f>VLOOKUP(B11925,[0]!all_data,26)</f>
        <v>0</v>
      </c>
    </row>
    <row r="11941" spans="1:3" x14ac:dyDescent="0.3">
      <c r="A11941" t="s">
        <v>109</v>
      </c>
      <c r="C11941">
        <f>VLOOKUP(B11925,[0]!all_data,27)</f>
        <v>0</v>
      </c>
    </row>
    <row r="11942" spans="1:3" x14ac:dyDescent="0.3">
      <c r="A11942" t="s">
        <v>11</v>
      </c>
      <c r="C11942">
        <f>VLOOKUP(B11925,[0]!all_data,28)</f>
        <v>0</v>
      </c>
    </row>
    <row r="11943" spans="1:3" x14ac:dyDescent="0.3">
      <c r="A11943" t="s">
        <v>54</v>
      </c>
      <c r="C11943">
        <f>VLOOKUP(B11925,[0]!all_data,29)</f>
        <v>0</v>
      </c>
    </row>
    <row r="11944" spans="1:3" x14ac:dyDescent="0.3">
      <c r="A11944" t="s">
        <v>55</v>
      </c>
      <c r="C11944">
        <f>VLOOKUP(B11925,[0]!all_data,30)</f>
        <v>0</v>
      </c>
    </row>
    <row r="11945" spans="1:3" x14ac:dyDescent="0.3">
      <c r="A11945" t="s">
        <v>67</v>
      </c>
      <c r="C11945">
        <f>VLOOKUP(B11925,[0]!all_data,33)</f>
        <v>0</v>
      </c>
    </row>
    <row r="11946" spans="1:3" x14ac:dyDescent="0.3">
      <c r="A11946" t="s">
        <v>16</v>
      </c>
      <c r="C11946">
        <f>VLOOKUP(B11925,[0]!all_data,37)</f>
        <v>0</v>
      </c>
    </row>
    <row r="11947" spans="1:3" x14ac:dyDescent="0.3">
      <c r="A11947" t="s">
        <v>17</v>
      </c>
      <c r="C11947">
        <f>VLOOKUP(B11925,[0]!all_data,38)</f>
        <v>0</v>
      </c>
    </row>
    <row r="11948" spans="1:3" x14ac:dyDescent="0.3">
      <c r="A11948" t="s">
        <v>18</v>
      </c>
      <c r="C11948">
        <f>VLOOKUP(B11925,[0]!all_data,39)</f>
        <v>0</v>
      </c>
    </row>
    <row r="11949" spans="1:3" x14ac:dyDescent="0.3">
      <c r="A11949" t="s">
        <v>21</v>
      </c>
      <c r="B11949">
        <f>B11925+1</f>
        <v>498</v>
      </c>
      <c r="C11949" t="str">
        <f>CONCATENATE(VLOOKUP(B11949,[0]!all_data,2),"_",VLOOKUP(B11949,[0]!all_data,3),"_",VLOOKUP(B11949,[0]!all_data,4))</f>
        <v>0_0_0</v>
      </c>
    </row>
    <row r="11950" spans="1:3" x14ac:dyDescent="0.3">
      <c r="A11950" t="s">
        <v>22</v>
      </c>
    </row>
    <row r="11951" spans="1:3" x14ac:dyDescent="0.3">
      <c r="A11951" t="s">
        <v>0</v>
      </c>
      <c r="C11951">
        <f>VLOOKUP(B11949,[0]!all_data,13)</f>
        <v>7</v>
      </c>
    </row>
    <row r="11952" spans="1:3" x14ac:dyDescent="0.3">
      <c r="A11952" t="s">
        <v>57</v>
      </c>
      <c r="C11952">
        <f>VLOOKUP(B11949,[0]!all_data,14)</f>
        <v>10</v>
      </c>
    </row>
    <row r="11953" spans="1:3" x14ac:dyDescent="0.3">
      <c r="A11953" t="s">
        <v>2</v>
      </c>
      <c r="C11953">
        <f>VLOOKUP(B11949,[0]!all_data,15)</f>
        <v>0</v>
      </c>
    </row>
    <row r="11954" spans="1:3" x14ac:dyDescent="0.3">
      <c r="A11954" t="s">
        <v>3</v>
      </c>
      <c r="C11954">
        <f>VLOOKUP(B11949,[0]!all_data,16)</f>
        <v>0</v>
      </c>
    </row>
    <row r="11955" spans="1:3" x14ac:dyDescent="0.3">
      <c r="A11955" t="s">
        <v>4</v>
      </c>
      <c r="C11955">
        <f>VLOOKUP(B11949,[0]!all_data,17)</f>
        <v>0</v>
      </c>
    </row>
    <row r="11956" spans="1:3" x14ac:dyDescent="0.3">
      <c r="A11956" t="s">
        <v>5</v>
      </c>
      <c r="C11956">
        <f>VLOOKUP(B11949,[0]!all_data,18)</f>
        <v>0</v>
      </c>
    </row>
    <row r="11957" spans="1:3" x14ac:dyDescent="0.3">
      <c r="A11957" t="s">
        <v>7</v>
      </c>
      <c r="C11957">
        <f>VLOOKUP(B11949,[0]!all_data,20)</f>
        <v>0</v>
      </c>
    </row>
    <row r="11958" spans="1:3" x14ac:dyDescent="0.3">
      <c r="A11958" t="s">
        <v>73</v>
      </c>
      <c r="C11958">
        <f>VLOOKUP(B11949,[0]!all_data,21)</f>
        <v>0</v>
      </c>
    </row>
    <row r="11959" spans="1:3" x14ac:dyDescent="0.3">
      <c r="A11959" t="s">
        <v>77</v>
      </c>
      <c r="C11959">
        <f>VLOOKUP(B11949,[0]!all_data,41)</f>
        <v>0</v>
      </c>
    </row>
    <row r="11960" spans="1:3" x14ac:dyDescent="0.3">
      <c r="A11960" t="s">
        <v>24</v>
      </c>
      <c r="C11960">
        <f>VLOOKUP(B11949,[0]!all_data,23)</f>
        <v>0</v>
      </c>
    </row>
    <row r="11961" spans="1:3" x14ac:dyDescent="0.3">
      <c r="A11961" t="s">
        <v>25</v>
      </c>
      <c r="C11961">
        <f>VLOOKUP(B11949,[0]!all_data,24)</f>
        <v>0</v>
      </c>
    </row>
    <row r="11962" spans="1:3" x14ac:dyDescent="0.3">
      <c r="A11962" t="s">
        <v>23</v>
      </c>
      <c r="C11962">
        <f>VLOOKUP(B11949,[0]!all_data,25)</f>
        <v>0</v>
      </c>
    </row>
    <row r="11963" spans="1:3" x14ac:dyDescent="0.3">
      <c r="A11963" t="s">
        <v>125</v>
      </c>
      <c r="C11963">
        <f>VLOOKUP(B11949,[0]!all_data,19)</f>
        <v>0</v>
      </c>
    </row>
    <row r="11964" spans="1:3" x14ac:dyDescent="0.3">
      <c r="A11964" t="s">
        <v>108</v>
      </c>
      <c r="C11964">
        <f>VLOOKUP(B11949,[0]!all_data,26)</f>
        <v>0</v>
      </c>
    </row>
    <row r="11965" spans="1:3" x14ac:dyDescent="0.3">
      <c r="A11965" t="s">
        <v>109</v>
      </c>
      <c r="C11965">
        <f>VLOOKUP(B11949,[0]!all_data,27)</f>
        <v>0</v>
      </c>
    </row>
    <row r="11966" spans="1:3" x14ac:dyDescent="0.3">
      <c r="A11966" t="s">
        <v>11</v>
      </c>
      <c r="C11966">
        <f>VLOOKUP(B11949,[0]!all_data,28)</f>
        <v>0</v>
      </c>
    </row>
    <row r="11967" spans="1:3" x14ac:dyDescent="0.3">
      <c r="A11967" t="s">
        <v>54</v>
      </c>
      <c r="C11967">
        <f>VLOOKUP(B11949,[0]!all_data,29)</f>
        <v>0</v>
      </c>
    </row>
    <row r="11968" spans="1:3" x14ac:dyDescent="0.3">
      <c r="A11968" t="s">
        <v>55</v>
      </c>
      <c r="C11968">
        <f>VLOOKUP(B11949,[0]!all_data,30)</f>
        <v>0</v>
      </c>
    </row>
    <row r="11969" spans="1:3" x14ac:dyDescent="0.3">
      <c r="A11969" t="s">
        <v>67</v>
      </c>
      <c r="C11969">
        <f>VLOOKUP(B11949,[0]!all_data,33)</f>
        <v>0</v>
      </c>
    </row>
    <row r="11970" spans="1:3" x14ac:dyDescent="0.3">
      <c r="A11970" t="s">
        <v>16</v>
      </c>
      <c r="C11970">
        <f>VLOOKUP(B11949,[0]!all_data,37)</f>
        <v>0</v>
      </c>
    </row>
    <row r="11971" spans="1:3" x14ac:dyDescent="0.3">
      <c r="A11971" t="s">
        <v>17</v>
      </c>
      <c r="C11971">
        <f>VLOOKUP(B11949,[0]!all_data,38)</f>
        <v>0</v>
      </c>
    </row>
    <row r="11972" spans="1:3" x14ac:dyDescent="0.3">
      <c r="A11972" t="s">
        <v>18</v>
      </c>
      <c r="C11972">
        <f>VLOOKUP(B11949,[0]!all_data,39)</f>
        <v>0</v>
      </c>
    </row>
    <row r="11973" spans="1:3" x14ac:dyDescent="0.3">
      <c r="A11973" t="s">
        <v>21</v>
      </c>
      <c r="B11973">
        <f>B11949+1</f>
        <v>499</v>
      </c>
      <c r="C11973" t="str">
        <f>CONCATENATE(VLOOKUP(B11973,[0]!all_data,2),"_",VLOOKUP(B11973,[0]!all_data,3),"_",VLOOKUP(B11973,[0]!all_data,4))</f>
        <v>0_0_0</v>
      </c>
    </row>
    <row r="11974" spans="1:3" x14ac:dyDescent="0.3">
      <c r="A11974" t="s">
        <v>22</v>
      </c>
    </row>
    <row r="11975" spans="1:3" x14ac:dyDescent="0.3">
      <c r="A11975" t="s">
        <v>0</v>
      </c>
      <c r="C11975">
        <f>VLOOKUP(B11973,[0]!all_data,13)</f>
        <v>7</v>
      </c>
    </row>
    <row r="11976" spans="1:3" x14ac:dyDescent="0.3">
      <c r="A11976" t="s">
        <v>57</v>
      </c>
      <c r="C11976">
        <f>VLOOKUP(B11973,[0]!all_data,14)</f>
        <v>10</v>
      </c>
    </row>
    <row r="11977" spans="1:3" x14ac:dyDescent="0.3">
      <c r="A11977" t="s">
        <v>2</v>
      </c>
      <c r="C11977">
        <f>VLOOKUP(B11973,[0]!all_data,15)</f>
        <v>0</v>
      </c>
    </row>
    <row r="11978" spans="1:3" x14ac:dyDescent="0.3">
      <c r="A11978" t="s">
        <v>3</v>
      </c>
      <c r="C11978">
        <f>VLOOKUP(B11973,[0]!all_data,16)</f>
        <v>0</v>
      </c>
    </row>
    <row r="11979" spans="1:3" x14ac:dyDescent="0.3">
      <c r="A11979" t="s">
        <v>4</v>
      </c>
      <c r="C11979">
        <f>VLOOKUP(B11973,[0]!all_data,17)</f>
        <v>0</v>
      </c>
    </row>
    <row r="11980" spans="1:3" x14ac:dyDescent="0.3">
      <c r="A11980" t="s">
        <v>5</v>
      </c>
      <c r="C11980">
        <f>VLOOKUP(B11973,[0]!all_data,18)</f>
        <v>0</v>
      </c>
    </row>
    <row r="11981" spans="1:3" x14ac:dyDescent="0.3">
      <c r="A11981" t="s">
        <v>7</v>
      </c>
      <c r="C11981">
        <f>VLOOKUP(B11973,[0]!all_data,20)</f>
        <v>0</v>
      </c>
    </row>
    <row r="11982" spans="1:3" x14ac:dyDescent="0.3">
      <c r="A11982" t="s">
        <v>73</v>
      </c>
      <c r="C11982">
        <f>VLOOKUP(B11973,[0]!all_data,21)</f>
        <v>0</v>
      </c>
    </row>
    <row r="11983" spans="1:3" x14ac:dyDescent="0.3">
      <c r="A11983" t="s">
        <v>77</v>
      </c>
      <c r="C11983">
        <f>VLOOKUP(B11973,[0]!all_data,41)</f>
        <v>0</v>
      </c>
    </row>
    <row r="11984" spans="1:3" x14ac:dyDescent="0.3">
      <c r="A11984" t="s">
        <v>24</v>
      </c>
      <c r="C11984">
        <f>VLOOKUP(B11973,[0]!all_data,23)</f>
        <v>0</v>
      </c>
    </row>
    <row r="11985" spans="1:3" x14ac:dyDescent="0.3">
      <c r="A11985" t="s">
        <v>25</v>
      </c>
      <c r="C11985">
        <f>VLOOKUP(B11973,[0]!all_data,24)</f>
        <v>0</v>
      </c>
    </row>
    <row r="11986" spans="1:3" x14ac:dyDescent="0.3">
      <c r="A11986" t="s">
        <v>23</v>
      </c>
      <c r="C11986">
        <f>VLOOKUP(B11973,[0]!all_data,25)</f>
        <v>0</v>
      </c>
    </row>
    <row r="11987" spans="1:3" x14ac:dyDescent="0.3">
      <c r="A11987" t="s">
        <v>125</v>
      </c>
      <c r="C11987">
        <f>VLOOKUP(B11973,[0]!all_data,19)</f>
        <v>0</v>
      </c>
    </row>
    <row r="11988" spans="1:3" x14ac:dyDescent="0.3">
      <c r="A11988" t="s">
        <v>108</v>
      </c>
      <c r="C11988">
        <f>VLOOKUP(B11973,[0]!all_data,26)</f>
        <v>0</v>
      </c>
    </row>
    <row r="11989" spans="1:3" x14ac:dyDescent="0.3">
      <c r="A11989" t="s">
        <v>109</v>
      </c>
      <c r="C11989">
        <f>VLOOKUP(B11973,[0]!all_data,27)</f>
        <v>0</v>
      </c>
    </row>
    <row r="11990" spans="1:3" x14ac:dyDescent="0.3">
      <c r="A11990" t="s">
        <v>11</v>
      </c>
      <c r="C11990">
        <f>VLOOKUP(B11973,[0]!all_data,28)</f>
        <v>0</v>
      </c>
    </row>
    <row r="11991" spans="1:3" x14ac:dyDescent="0.3">
      <c r="A11991" t="s">
        <v>54</v>
      </c>
      <c r="C11991">
        <f>VLOOKUP(B11973,[0]!all_data,29)</f>
        <v>0</v>
      </c>
    </row>
    <row r="11992" spans="1:3" x14ac:dyDescent="0.3">
      <c r="A11992" t="s">
        <v>55</v>
      </c>
      <c r="C11992">
        <f>VLOOKUP(B11973,[0]!all_data,30)</f>
        <v>0</v>
      </c>
    </row>
    <row r="11993" spans="1:3" x14ac:dyDescent="0.3">
      <c r="A11993" t="s">
        <v>67</v>
      </c>
      <c r="C11993">
        <f>VLOOKUP(B11973,[0]!all_data,33)</f>
        <v>0</v>
      </c>
    </row>
    <row r="11994" spans="1:3" x14ac:dyDescent="0.3">
      <c r="A11994" t="s">
        <v>16</v>
      </c>
      <c r="C11994">
        <f>VLOOKUP(B11973,[0]!all_data,37)</f>
        <v>0</v>
      </c>
    </row>
    <row r="11995" spans="1:3" x14ac:dyDescent="0.3">
      <c r="A11995" t="s">
        <v>17</v>
      </c>
      <c r="C11995">
        <f>VLOOKUP(B11973,[0]!all_data,38)</f>
        <v>0</v>
      </c>
    </row>
    <row r="11996" spans="1:3" x14ac:dyDescent="0.3">
      <c r="A11996" t="s">
        <v>18</v>
      </c>
      <c r="C11996">
        <f>VLOOKUP(B11973,[0]!all_data,39)</f>
        <v>0</v>
      </c>
    </row>
    <row r="11997" spans="1:3" x14ac:dyDescent="0.3">
      <c r="A11997" t="s">
        <v>21</v>
      </c>
      <c r="B11997">
        <f>B11973+1</f>
        <v>500</v>
      </c>
      <c r="C11997" t="str">
        <f>CONCATENATE(VLOOKUP(B11997,[0]!all_data,2),"_",VLOOKUP(B11997,[0]!all_data,3),"_",VLOOKUP(B11997,[0]!all_data,4))</f>
        <v>0_0_0</v>
      </c>
    </row>
    <row r="11998" spans="1:3" x14ac:dyDescent="0.3">
      <c r="A11998" t="s">
        <v>22</v>
      </c>
    </row>
    <row r="11999" spans="1:3" x14ac:dyDescent="0.3">
      <c r="A11999" t="s">
        <v>0</v>
      </c>
      <c r="C11999">
        <f>VLOOKUP(B11997,[0]!all_data,13)</f>
        <v>7</v>
      </c>
    </row>
    <row r="12000" spans="1:3" x14ac:dyDescent="0.3">
      <c r="A12000" t="s">
        <v>57</v>
      </c>
      <c r="C12000">
        <f>VLOOKUP(B11997,[0]!all_data,14)</f>
        <v>10</v>
      </c>
    </row>
    <row r="12001" spans="1:3" x14ac:dyDescent="0.3">
      <c r="A12001" t="s">
        <v>2</v>
      </c>
      <c r="C12001">
        <f>VLOOKUP(B11997,[0]!all_data,15)</f>
        <v>0</v>
      </c>
    </row>
    <row r="12002" spans="1:3" x14ac:dyDescent="0.3">
      <c r="A12002" t="s">
        <v>3</v>
      </c>
      <c r="C12002">
        <f>VLOOKUP(B11997,[0]!all_data,16)</f>
        <v>0</v>
      </c>
    </row>
    <row r="12003" spans="1:3" x14ac:dyDescent="0.3">
      <c r="A12003" t="s">
        <v>4</v>
      </c>
      <c r="C12003">
        <f>VLOOKUP(B11997,[0]!all_data,17)</f>
        <v>0</v>
      </c>
    </row>
    <row r="12004" spans="1:3" x14ac:dyDescent="0.3">
      <c r="A12004" t="s">
        <v>5</v>
      </c>
      <c r="C12004">
        <f>VLOOKUP(B11997,[0]!all_data,18)</f>
        <v>0</v>
      </c>
    </row>
    <row r="12005" spans="1:3" x14ac:dyDescent="0.3">
      <c r="A12005" t="s">
        <v>7</v>
      </c>
      <c r="C12005">
        <f>VLOOKUP(B11997,[0]!all_data,20)</f>
        <v>0</v>
      </c>
    </row>
    <row r="12006" spans="1:3" x14ac:dyDescent="0.3">
      <c r="A12006" t="s">
        <v>73</v>
      </c>
      <c r="C12006">
        <f>VLOOKUP(B11997,[0]!all_data,21)</f>
        <v>0</v>
      </c>
    </row>
    <row r="12007" spans="1:3" x14ac:dyDescent="0.3">
      <c r="A12007" t="s">
        <v>77</v>
      </c>
      <c r="C12007">
        <f>VLOOKUP(B11997,[0]!all_data,41)</f>
        <v>0</v>
      </c>
    </row>
    <row r="12008" spans="1:3" x14ac:dyDescent="0.3">
      <c r="A12008" t="s">
        <v>24</v>
      </c>
      <c r="C12008">
        <f>VLOOKUP(B11997,[0]!all_data,23)</f>
        <v>0</v>
      </c>
    </row>
    <row r="12009" spans="1:3" x14ac:dyDescent="0.3">
      <c r="A12009" t="s">
        <v>25</v>
      </c>
      <c r="C12009">
        <f>VLOOKUP(B11997,[0]!all_data,24)</f>
        <v>0</v>
      </c>
    </row>
    <row r="12010" spans="1:3" x14ac:dyDescent="0.3">
      <c r="A12010" t="s">
        <v>23</v>
      </c>
      <c r="C12010">
        <f>VLOOKUP(B11997,[0]!all_data,25)</f>
        <v>0</v>
      </c>
    </row>
    <row r="12011" spans="1:3" x14ac:dyDescent="0.3">
      <c r="A12011" t="s">
        <v>125</v>
      </c>
      <c r="C12011">
        <f>VLOOKUP(B11997,[0]!all_data,19)</f>
        <v>0</v>
      </c>
    </row>
    <row r="12012" spans="1:3" x14ac:dyDescent="0.3">
      <c r="A12012" t="s">
        <v>108</v>
      </c>
      <c r="C12012">
        <f>VLOOKUP(B11997,[0]!all_data,26)</f>
        <v>0</v>
      </c>
    </row>
    <row r="12013" spans="1:3" x14ac:dyDescent="0.3">
      <c r="A12013" t="s">
        <v>109</v>
      </c>
      <c r="C12013">
        <f>VLOOKUP(B11997,[0]!all_data,27)</f>
        <v>0</v>
      </c>
    </row>
    <row r="12014" spans="1:3" x14ac:dyDescent="0.3">
      <c r="A12014" t="s">
        <v>11</v>
      </c>
      <c r="C12014">
        <f>VLOOKUP(B11997,[0]!all_data,28)</f>
        <v>0</v>
      </c>
    </row>
    <row r="12015" spans="1:3" x14ac:dyDescent="0.3">
      <c r="A12015" t="s">
        <v>54</v>
      </c>
      <c r="C12015">
        <f>VLOOKUP(B11997,[0]!all_data,29)</f>
        <v>0</v>
      </c>
    </row>
    <row r="12016" spans="1:3" x14ac:dyDescent="0.3">
      <c r="A12016" t="s">
        <v>55</v>
      </c>
      <c r="C12016">
        <f>VLOOKUP(B11997,[0]!all_data,30)</f>
        <v>0</v>
      </c>
    </row>
    <row r="12017" spans="1:3" x14ac:dyDescent="0.3">
      <c r="A12017" t="s">
        <v>67</v>
      </c>
      <c r="C12017">
        <f>VLOOKUP(B11997,[0]!all_data,33)</f>
        <v>0</v>
      </c>
    </row>
    <row r="12018" spans="1:3" x14ac:dyDescent="0.3">
      <c r="A12018" t="s">
        <v>16</v>
      </c>
      <c r="C12018">
        <f>VLOOKUP(B11997,[0]!all_data,37)</f>
        <v>0</v>
      </c>
    </row>
    <row r="12019" spans="1:3" x14ac:dyDescent="0.3">
      <c r="A12019" t="s">
        <v>17</v>
      </c>
      <c r="C12019">
        <f>VLOOKUP(B11997,[0]!all_data,38)</f>
        <v>0</v>
      </c>
    </row>
    <row r="12020" spans="1:3" x14ac:dyDescent="0.3">
      <c r="A12020" t="s">
        <v>18</v>
      </c>
      <c r="C12020">
        <f>VLOOKUP(B11997,[0]!all_data,39)</f>
        <v>0</v>
      </c>
    </row>
    <row r="12021" spans="1:3" x14ac:dyDescent="0.3">
      <c r="A12021" t="s">
        <v>44</v>
      </c>
    </row>
  </sheetData>
  <phoneticPr fontId="1" type="noConversion"/>
  <pageMargins left="0.75" right="0.75" top="1" bottom="1" header="0.5" footer="0.5"/>
  <pageSetup paperSize="9" orientation="portrait" horizontalDpi="4294967293"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167:C501"/>
  <sheetViews>
    <sheetView zoomScaleNormal="100" workbookViewId="0">
      <selection sqref="A1:XFD1048576"/>
    </sheetView>
  </sheetViews>
  <sheetFormatPr defaultRowHeight="12.45" x14ac:dyDescent="0.3"/>
  <cols>
    <col min="5" max="5" width="10.3046875" customWidth="1"/>
  </cols>
  <sheetData>
    <row r="167" spans="3:3" x14ac:dyDescent="0.3">
      <c r="C167" s="102"/>
    </row>
    <row r="168" spans="3:3" x14ac:dyDescent="0.3">
      <c r="C168" s="102"/>
    </row>
    <row r="169" spans="3:3" x14ac:dyDescent="0.3">
      <c r="C169" s="102"/>
    </row>
    <row r="170" spans="3:3" x14ac:dyDescent="0.3">
      <c r="C170" s="102"/>
    </row>
    <row r="171" spans="3:3" x14ac:dyDescent="0.3">
      <c r="C171" s="102"/>
    </row>
    <row r="172" spans="3:3" x14ac:dyDescent="0.3">
      <c r="C172" s="102"/>
    </row>
    <row r="173" spans="3:3" x14ac:dyDescent="0.3">
      <c r="C173" s="102"/>
    </row>
    <row r="174" spans="3:3" x14ac:dyDescent="0.3">
      <c r="C174" s="102"/>
    </row>
    <row r="175" spans="3:3" x14ac:dyDescent="0.3">
      <c r="C175" s="102"/>
    </row>
    <row r="176" spans="3:3" x14ac:dyDescent="0.3">
      <c r="C176" s="102"/>
    </row>
    <row r="177" spans="3:3" x14ac:dyDescent="0.3">
      <c r="C177" s="102"/>
    </row>
    <row r="178" spans="3:3" x14ac:dyDescent="0.3">
      <c r="C178" s="102"/>
    </row>
    <row r="179" spans="3:3" x14ac:dyDescent="0.3">
      <c r="C179" s="102"/>
    </row>
    <row r="180" spans="3:3" x14ac:dyDescent="0.3">
      <c r="C180" s="102"/>
    </row>
    <row r="181" spans="3:3" x14ac:dyDescent="0.3">
      <c r="C181" s="102"/>
    </row>
    <row r="182" spans="3:3" x14ac:dyDescent="0.3">
      <c r="C182" s="102"/>
    </row>
    <row r="183" spans="3:3" x14ac:dyDescent="0.3">
      <c r="C183" s="102"/>
    </row>
    <row r="184" spans="3:3" x14ac:dyDescent="0.3">
      <c r="C184" s="102"/>
    </row>
    <row r="185" spans="3:3" x14ac:dyDescent="0.3">
      <c r="C185" s="102"/>
    </row>
    <row r="186" spans="3:3" x14ac:dyDescent="0.3">
      <c r="C186" s="102"/>
    </row>
    <row r="187" spans="3:3" x14ac:dyDescent="0.3">
      <c r="C187" s="102"/>
    </row>
    <row r="188" spans="3:3" x14ac:dyDescent="0.3">
      <c r="C188" s="102"/>
    </row>
    <row r="189" spans="3:3" x14ac:dyDescent="0.3">
      <c r="C189" s="102"/>
    </row>
    <row r="190" spans="3:3" x14ac:dyDescent="0.3">
      <c r="C190" s="102"/>
    </row>
    <row r="191" spans="3:3" x14ac:dyDescent="0.3">
      <c r="C191" s="102"/>
    </row>
    <row r="192" spans="3:3" x14ac:dyDescent="0.3">
      <c r="C192" s="102"/>
    </row>
    <row r="193" spans="3:3" x14ac:dyDescent="0.3">
      <c r="C193" s="102"/>
    </row>
    <row r="194" spans="3:3" x14ac:dyDescent="0.3">
      <c r="C194" s="102"/>
    </row>
    <row r="195" spans="3:3" x14ac:dyDescent="0.3">
      <c r="C195" s="102"/>
    </row>
    <row r="196" spans="3:3" x14ac:dyDescent="0.3">
      <c r="C196" s="102"/>
    </row>
    <row r="197" spans="3:3" x14ac:dyDescent="0.3">
      <c r="C197" s="102"/>
    </row>
    <row r="198" spans="3:3" x14ac:dyDescent="0.3">
      <c r="C198" s="102"/>
    </row>
    <row r="199" spans="3:3" x14ac:dyDescent="0.3">
      <c r="C199" s="102"/>
    </row>
    <row r="200" spans="3:3" x14ac:dyDescent="0.3">
      <c r="C200" s="102"/>
    </row>
    <row r="201" spans="3:3" x14ac:dyDescent="0.3">
      <c r="C201" s="102"/>
    </row>
    <row r="202" spans="3:3" x14ac:dyDescent="0.3">
      <c r="C202" s="102"/>
    </row>
    <row r="203" spans="3:3" x14ac:dyDescent="0.3">
      <c r="C203" s="102"/>
    </row>
    <row r="204" spans="3:3" x14ac:dyDescent="0.3">
      <c r="C204" s="102"/>
    </row>
    <row r="205" spans="3:3" x14ac:dyDescent="0.3">
      <c r="C205" s="102"/>
    </row>
    <row r="206" spans="3:3" x14ac:dyDescent="0.3">
      <c r="C206" s="102"/>
    </row>
    <row r="207" spans="3:3" x14ac:dyDescent="0.3">
      <c r="C207" s="102"/>
    </row>
    <row r="208" spans="3:3" x14ac:dyDescent="0.3">
      <c r="C208" s="102"/>
    </row>
    <row r="209" spans="3:3" x14ac:dyDescent="0.3">
      <c r="C209" s="102"/>
    </row>
    <row r="210" spans="3:3" x14ac:dyDescent="0.3">
      <c r="C210" s="102"/>
    </row>
    <row r="211" spans="3:3" x14ac:dyDescent="0.3">
      <c r="C211" s="102"/>
    </row>
    <row r="212" spans="3:3" x14ac:dyDescent="0.3">
      <c r="C212" s="102"/>
    </row>
    <row r="213" spans="3:3" x14ac:dyDescent="0.3">
      <c r="C213" s="102"/>
    </row>
    <row r="214" spans="3:3" x14ac:dyDescent="0.3">
      <c r="C214" s="102"/>
    </row>
    <row r="215" spans="3:3" x14ac:dyDescent="0.3">
      <c r="C215" s="102"/>
    </row>
    <row r="216" spans="3:3" x14ac:dyDescent="0.3">
      <c r="C216" s="102"/>
    </row>
    <row r="217" spans="3:3" x14ac:dyDescent="0.3">
      <c r="C217" s="102"/>
    </row>
    <row r="218" spans="3:3" x14ac:dyDescent="0.3">
      <c r="C218" s="102"/>
    </row>
    <row r="219" spans="3:3" x14ac:dyDescent="0.3">
      <c r="C219" s="102"/>
    </row>
    <row r="220" spans="3:3" x14ac:dyDescent="0.3">
      <c r="C220" s="102"/>
    </row>
    <row r="221" spans="3:3" x14ac:dyDescent="0.3">
      <c r="C221" s="102"/>
    </row>
    <row r="222" spans="3:3" x14ac:dyDescent="0.3">
      <c r="C222" s="102"/>
    </row>
    <row r="223" spans="3:3" x14ac:dyDescent="0.3">
      <c r="C223" s="102"/>
    </row>
    <row r="224" spans="3:3" x14ac:dyDescent="0.3">
      <c r="C224" s="102"/>
    </row>
    <row r="225" spans="3:3" x14ac:dyDescent="0.3">
      <c r="C225" s="102"/>
    </row>
    <row r="226" spans="3:3" x14ac:dyDescent="0.3">
      <c r="C226" s="102"/>
    </row>
    <row r="227" spans="3:3" x14ac:dyDescent="0.3">
      <c r="C227" s="102"/>
    </row>
    <row r="228" spans="3:3" x14ac:dyDescent="0.3">
      <c r="C228" s="102"/>
    </row>
    <row r="229" spans="3:3" x14ac:dyDescent="0.3">
      <c r="C229" s="102"/>
    </row>
    <row r="230" spans="3:3" x14ac:dyDescent="0.3">
      <c r="C230" s="102"/>
    </row>
    <row r="231" spans="3:3" x14ac:dyDescent="0.3">
      <c r="C231" s="102"/>
    </row>
    <row r="232" spans="3:3" x14ac:dyDescent="0.3">
      <c r="C232" s="102"/>
    </row>
    <row r="233" spans="3:3" x14ac:dyDescent="0.3">
      <c r="C233" s="102"/>
    </row>
    <row r="234" spans="3:3" x14ac:dyDescent="0.3">
      <c r="C234" s="102"/>
    </row>
    <row r="235" spans="3:3" x14ac:dyDescent="0.3">
      <c r="C235" s="102"/>
    </row>
    <row r="236" spans="3:3" x14ac:dyDescent="0.3">
      <c r="C236" s="102"/>
    </row>
    <row r="237" spans="3:3" x14ac:dyDescent="0.3">
      <c r="C237" s="102"/>
    </row>
    <row r="238" spans="3:3" x14ac:dyDescent="0.3">
      <c r="C238" s="102"/>
    </row>
    <row r="239" spans="3:3" x14ac:dyDescent="0.3">
      <c r="C239" s="102"/>
    </row>
    <row r="240" spans="3:3" x14ac:dyDescent="0.3">
      <c r="C240" s="102"/>
    </row>
    <row r="241" spans="3:3" x14ac:dyDescent="0.3">
      <c r="C241" s="102"/>
    </row>
    <row r="242" spans="3:3" x14ac:dyDescent="0.3">
      <c r="C242" s="102"/>
    </row>
    <row r="243" spans="3:3" x14ac:dyDescent="0.3">
      <c r="C243" s="102"/>
    </row>
    <row r="244" spans="3:3" x14ac:dyDescent="0.3">
      <c r="C244" s="102"/>
    </row>
    <row r="245" spans="3:3" x14ac:dyDescent="0.3">
      <c r="C245" s="102"/>
    </row>
    <row r="246" spans="3:3" x14ac:dyDescent="0.3">
      <c r="C246" s="102"/>
    </row>
    <row r="247" spans="3:3" x14ac:dyDescent="0.3">
      <c r="C247" s="102"/>
    </row>
    <row r="248" spans="3:3" x14ac:dyDescent="0.3">
      <c r="C248" s="102"/>
    </row>
    <row r="249" spans="3:3" x14ac:dyDescent="0.3">
      <c r="C249" s="102"/>
    </row>
    <row r="250" spans="3:3" x14ac:dyDescent="0.3">
      <c r="C250" s="102"/>
    </row>
    <row r="251" spans="3:3" x14ac:dyDescent="0.3">
      <c r="C251" s="102"/>
    </row>
    <row r="252" spans="3:3" x14ac:dyDescent="0.3">
      <c r="C252" s="102"/>
    </row>
    <row r="253" spans="3:3" x14ac:dyDescent="0.3">
      <c r="C253" s="102"/>
    </row>
    <row r="254" spans="3:3" x14ac:dyDescent="0.3">
      <c r="C254" s="102"/>
    </row>
    <row r="255" spans="3:3" x14ac:dyDescent="0.3">
      <c r="C255" s="102"/>
    </row>
    <row r="256" spans="3:3" x14ac:dyDescent="0.3">
      <c r="C256" s="102"/>
    </row>
    <row r="257" spans="3:3" x14ac:dyDescent="0.3">
      <c r="C257" s="102"/>
    </row>
    <row r="258" spans="3:3" x14ac:dyDescent="0.3">
      <c r="C258" s="102"/>
    </row>
    <row r="259" spans="3:3" x14ac:dyDescent="0.3">
      <c r="C259" s="102"/>
    </row>
    <row r="260" spans="3:3" x14ac:dyDescent="0.3">
      <c r="C260" s="102"/>
    </row>
    <row r="261" spans="3:3" x14ac:dyDescent="0.3">
      <c r="C261" s="102"/>
    </row>
    <row r="262" spans="3:3" x14ac:dyDescent="0.3">
      <c r="C262" s="102"/>
    </row>
    <row r="263" spans="3:3" x14ac:dyDescent="0.3">
      <c r="C263" s="102"/>
    </row>
    <row r="264" spans="3:3" x14ac:dyDescent="0.3">
      <c r="C264" s="102"/>
    </row>
    <row r="265" spans="3:3" x14ac:dyDescent="0.3">
      <c r="C265" s="102"/>
    </row>
    <row r="266" spans="3:3" x14ac:dyDescent="0.3">
      <c r="C266" s="102"/>
    </row>
    <row r="267" spans="3:3" x14ac:dyDescent="0.3">
      <c r="C267" s="102"/>
    </row>
    <row r="268" spans="3:3" x14ac:dyDescent="0.3">
      <c r="C268" s="102"/>
    </row>
    <row r="269" spans="3:3" x14ac:dyDescent="0.3">
      <c r="C269" s="102"/>
    </row>
    <row r="270" spans="3:3" x14ac:dyDescent="0.3">
      <c r="C270" s="102"/>
    </row>
    <row r="271" spans="3:3" x14ac:dyDescent="0.3">
      <c r="C271" s="102"/>
    </row>
    <row r="272" spans="3:3" x14ac:dyDescent="0.3">
      <c r="C272" s="102"/>
    </row>
    <row r="273" spans="3:3" x14ac:dyDescent="0.3">
      <c r="C273" s="102"/>
    </row>
    <row r="274" spans="3:3" x14ac:dyDescent="0.3">
      <c r="C274" s="102"/>
    </row>
    <row r="275" spans="3:3" x14ac:dyDescent="0.3">
      <c r="C275" s="102"/>
    </row>
    <row r="276" spans="3:3" x14ac:dyDescent="0.3">
      <c r="C276" s="102"/>
    </row>
    <row r="277" spans="3:3" x14ac:dyDescent="0.3">
      <c r="C277" s="102"/>
    </row>
    <row r="278" spans="3:3" x14ac:dyDescent="0.3">
      <c r="C278" s="102"/>
    </row>
    <row r="279" spans="3:3" x14ac:dyDescent="0.3">
      <c r="C279" s="102"/>
    </row>
    <row r="280" spans="3:3" x14ac:dyDescent="0.3">
      <c r="C280" s="102"/>
    </row>
    <row r="281" spans="3:3" x14ac:dyDescent="0.3">
      <c r="C281" s="102"/>
    </row>
    <row r="282" spans="3:3" x14ac:dyDescent="0.3">
      <c r="C282" s="102"/>
    </row>
    <row r="283" spans="3:3" x14ac:dyDescent="0.3">
      <c r="C283" s="102"/>
    </row>
    <row r="284" spans="3:3" x14ac:dyDescent="0.3">
      <c r="C284" s="102"/>
    </row>
    <row r="285" spans="3:3" x14ac:dyDescent="0.3">
      <c r="C285" s="102"/>
    </row>
    <row r="286" spans="3:3" x14ac:dyDescent="0.3">
      <c r="C286" s="102"/>
    </row>
    <row r="287" spans="3:3" x14ac:dyDescent="0.3">
      <c r="C287" s="102"/>
    </row>
    <row r="288" spans="3:3" x14ac:dyDescent="0.3">
      <c r="C288" s="102"/>
    </row>
    <row r="289" spans="3:3" x14ac:dyDescent="0.3">
      <c r="C289" s="102"/>
    </row>
    <row r="290" spans="3:3" x14ac:dyDescent="0.3">
      <c r="C290" s="102"/>
    </row>
    <row r="291" spans="3:3" x14ac:dyDescent="0.3">
      <c r="C291" s="102"/>
    </row>
    <row r="292" spans="3:3" x14ac:dyDescent="0.3">
      <c r="C292" s="102"/>
    </row>
    <row r="293" spans="3:3" x14ac:dyDescent="0.3">
      <c r="C293" s="102"/>
    </row>
    <row r="294" spans="3:3" x14ac:dyDescent="0.3">
      <c r="C294" s="102"/>
    </row>
    <row r="295" spans="3:3" x14ac:dyDescent="0.3">
      <c r="C295" s="102"/>
    </row>
    <row r="296" spans="3:3" x14ac:dyDescent="0.3">
      <c r="C296" s="102"/>
    </row>
    <row r="297" spans="3:3" x14ac:dyDescent="0.3">
      <c r="C297" s="102"/>
    </row>
    <row r="298" spans="3:3" x14ac:dyDescent="0.3">
      <c r="C298" s="102"/>
    </row>
    <row r="299" spans="3:3" x14ac:dyDescent="0.3">
      <c r="C299" s="102"/>
    </row>
    <row r="300" spans="3:3" x14ac:dyDescent="0.3">
      <c r="C300" s="102"/>
    </row>
    <row r="301" spans="3:3" x14ac:dyDescent="0.3">
      <c r="C301" s="102"/>
    </row>
    <row r="302" spans="3:3" x14ac:dyDescent="0.3">
      <c r="C302" s="102"/>
    </row>
    <row r="303" spans="3:3" x14ac:dyDescent="0.3">
      <c r="C303" s="102"/>
    </row>
    <row r="304" spans="3:3" x14ac:dyDescent="0.3">
      <c r="C304" s="102"/>
    </row>
    <row r="305" spans="3:3" x14ac:dyDescent="0.3">
      <c r="C305" s="102"/>
    </row>
    <row r="306" spans="3:3" x14ac:dyDescent="0.3">
      <c r="C306" s="102"/>
    </row>
    <row r="307" spans="3:3" x14ac:dyDescent="0.3">
      <c r="C307" s="102"/>
    </row>
    <row r="308" spans="3:3" x14ac:dyDescent="0.3">
      <c r="C308" s="102"/>
    </row>
    <row r="309" spans="3:3" x14ac:dyDescent="0.3">
      <c r="C309" s="102"/>
    </row>
    <row r="310" spans="3:3" x14ac:dyDescent="0.3">
      <c r="C310" s="102"/>
    </row>
    <row r="311" spans="3:3" x14ac:dyDescent="0.3">
      <c r="C311" s="102"/>
    </row>
    <row r="312" spans="3:3" x14ac:dyDescent="0.3">
      <c r="C312" s="102"/>
    </row>
    <row r="313" spans="3:3" x14ac:dyDescent="0.3">
      <c r="C313" s="102"/>
    </row>
    <row r="314" spans="3:3" x14ac:dyDescent="0.3">
      <c r="C314" s="102"/>
    </row>
    <row r="315" spans="3:3" x14ac:dyDescent="0.3">
      <c r="C315" s="102"/>
    </row>
    <row r="316" spans="3:3" x14ac:dyDescent="0.3">
      <c r="C316" s="102"/>
    </row>
    <row r="317" spans="3:3" x14ac:dyDescent="0.3">
      <c r="C317" s="102"/>
    </row>
    <row r="318" spans="3:3" x14ac:dyDescent="0.3">
      <c r="C318" s="102"/>
    </row>
    <row r="319" spans="3:3" x14ac:dyDescent="0.3">
      <c r="C319" s="102"/>
    </row>
    <row r="320" spans="3:3" x14ac:dyDescent="0.3">
      <c r="C320" s="102"/>
    </row>
    <row r="321" spans="3:3" x14ac:dyDescent="0.3">
      <c r="C321" s="102"/>
    </row>
    <row r="322" spans="3:3" x14ac:dyDescent="0.3">
      <c r="C322" s="102"/>
    </row>
    <row r="323" spans="3:3" x14ac:dyDescent="0.3">
      <c r="C323" s="102"/>
    </row>
    <row r="324" spans="3:3" x14ac:dyDescent="0.3">
      <c r="C324" s="102"/>
    </row>
    <row r="325" spans="3:3" x14ac:dyDescent="0.3">
      <c r="C325" s="102"/>
    </row>
    <row r="326" spans="3:3" x14ac:dyDescent="0.3">
      <c r="C326" s="102"/>
    </row>
    <row r="327" spans="3:3" x14ac:dyDescent="0.3">
      <c r="C327" s="102"/>
    </row>
    <row r="328" spans="3:3" x14ac:dyDescent="0.3">
      <c r="C328" s="102"/>
    </row>
    <row r="329" spans="3:3" x14ac:dyDescent="0.3">
      <c r="C329" s="102"/>
    </row>
    <row r="330" spans="3:3" x14ac:dyDescent="0.3">
      <c r="C330" s="102"/>
    </row>
    <row r="331" spans="3:3" x14ac:dyDescent="0.3">
      <c r="C331" s="102"/>
    </row>
    <row r="332" spans="3:3" x14ac:dyDescent="0.3">
      <c r="C332" s="102"/>
    </row>
    <row r="333" spans="3:3" x14ac:dyDescent="0.3">
      <c r="C333" s="102"/>
    </row>
    <row r="334" spans="3:3" x14ac:dyDescent="0.3">
      <c r="C334" s="102"/>
    </row>
    <row r="335" spans="3:3" x14ac:dyDescent="0.3">
      <c r="C335" s="102"/>
    </row>
    <row r="336" spans="3:3" x14ac:dyDescent="0.3">
      <c r="C336" s="102"/>
    </row>
    <row r="337" spans="3:3" x14ac:dyDescent="0.3">
      <c r="C337" s="102"/>
    </row>
    <row r="338" spans="3:3" x14ac:dyDescent="0.3">
      <c r="C338" s="102"/>
    </row>
    <row r="339" spans="3:3" x14ac:dyDescent="0.3">
      <c r="C339" s="102"/>
    </row>
    <row r="340" spans="3:3" x14ac:dyDescent="0.3">
      <c r="C340" s="102"/>
    </row>
    <row r="341" spans="3:3" x14ac:dyDescent="0.3">
      <c r="C341" s="102"/>
    </row>
    <row r="342" spans="3:3" x14ac:dyDescent="0.3">
      <c r="C342" s="102"/>
    </row>
    <row r="343" spans="3:3" x14ac:dyDescent="0.3">
      <c r="C343" s="102"/>
    </row>
    <row r="344" spans="3:3" x14ac:dyDescent="0.3">
      <c r="C344" s="102"/>
    </row>
    <row r="345" spans="3:3" x14ac:dyDescent="0.3">
      <c r="C345" s="102"/>
    </row>
    <row r="346" spans="3:3" x14ac:dyDescent="0.3">
      <c r="C346" s="102"/>
    </row>
    <row r="347" spans="3:3" x14ac:dyDescent="0.3">
      <c r="C347" s="102"/>
    </row>
    <row r="348" spans="3:3" x14ac:dyDescent="0.3">
      <c r="C348" s="102"/>
    </row>
    <row r="349" spans="3:3" x14ac:dyDescent="0.3">
      <c r="C349" s="102"/>
    </row>
    <row r="350" spans="3:3" x14ac:dyDescent="0.3">
      <c r="C350" s="102"/>
    </row>
    <row r="351" spans="3:3" x14ac:dyDescent="0.3">
      <c r="C351" s="102"/>
    </row>
    <row r="352" spans="3:3" x14ac:dyDescent="0.3">
      <c r="C352" s="102"/>
    </row>
    <row r="353" spans="3:3" x14ac:dyDescent="0.3">
      <c r="C353" s="102"/>
    </row>
    <row r="354" spans="3:3" x14ac:dyDescent="0.3">
      <c r="C354" s="102"/>
    </row>
    <row r="355" spans="3:3" x14ac:dyDescent="0.3">
      <c r="C355" s="102"/>
    </row>
    <row r="356" spans="3:3" x14ac:dyDescent="0.3">
      <c r="C356" s="102"/>
    </row>
    <row r="357" spans="3:3" x14ac:dyDescent="0.3">
      <c r="C357" s="102"/>
    </row>
    <row r="358" spans="3:3" x14ac:dyDescent="0.3">
      <c r="C358" s="102"/>
    </row>
    <row r="359" spans="3:3" x14ac:dyDescent="0.3">
      <c r="C359" s="102"/>
    </row>
    <row r="360" spans="3:3" x14ac:dyDescent="0.3">
      <c r="C360" s="102"/>
    </row>
    <row r="361" spans="3:3" x14ac:dyDescent="0.3">
      <c r="C361" s="102"/>
    </row>
    <row r="362" spans="3:3" x14ac:dyDescent="0.3">
      <c r="C362" s="102"/>
    </row>
    <row r="363" spans="3:3" x14ac:dyDescent="0.3">
      <c r="C363" s="102"/>
    </row>
    <row r="364" spans="3:3" x14ac:dyDescent="0.3">
      <c r="C364" s="102"/>
    </row>
    <row r="365" spans="3:3" x14ac:dyDescent="0.3">
      <c r="C365" s="102"/>
    </row>
    <row r="366" spans="3:3" x14ac:dyDescent="0.3">
      <c r="C366" s="102"/>
    </row>
    <row r="367" spans="3:3" x14ac:dyDescent="0.3">
      <c r="C367" s="102"/>
    </row>
    <row r="368" spans="3:3" x14ac:dyDescent="0.3">
      <c r="C368" s="102"/>
    </row>
    <row r="369" spans="3:3" x14ac:dyDescent="0.3">
      <c r="C369" s="102"/>
    </row>
    <row r="370" spans="3:3" x14ac:dyDescent="0.3">
      <c r="C370" s="102"/>
    </row>
    <row r="371" spans="3:3" x14ac:dyDescent="0.3">
      <c r="C371" s="102"/>
    </row>
    <row r="372" spans="3:3" x14ac:dyDescent="0.3">
      <c r="C372" s="102"/>
    </row>
    <row r="373" spans="3:3" x14ac:dyDescent="0.3">
      <c r="C373" s="102"/>
    </row>
    <row r="374" spans="3:3" x14ac:dyDescent="0.3">
      <c r="C374" s="102"/>
    </row>
    <row r="375" spans="3:3" x14ac:dyDescent="0.3">
      <c r="C375" s="102"/>
    </row>
    <row r="376" spans="3:3" x14ac:dyDescent="0.3">
      <c r="C376" s="102"/>
    </row>
    <row r="377" spans="3:3" x14ac:dyDescent="0.3">
      <c r="C377" s="102"/>
    </row>
    <row r="378" spans="3:3" x14ac:dyDescent="0.3">
      <c r="C378" s="102"/>
    </row>
    <row r="379" spans="3:3" x14ac:dyDescent="0.3">
      <c r="C379" s="102"/>
    </row>
    <row r="380" spans="3:3" x14ac:dyDescent="0.3">
      <c r="C380" s="102"/>
    </row>
    <row r="381" spans="3:3" x14ac:dyDescent="0.3">
      <c r="C381" s="102"/>
    </row>
    <row r="382" spans="3:3" x14ac:dyDescent="0.3">
      <c r="C382" s="102"/>
    </row>
    <row r="383" spans="3:3" x14ac:dyDescent="0.3">
      <c r="C383" s="102"/>
    </row>
    <row r="384" spans="3:3" x14ac:dyDescent="0.3">
      <c r="C384" s="102"/>
    </row>
    <row r="385" spans="3:3" x14ac:dyDescent="0.3">
      <c r="C385" s="102"/>
    </row>
    <row r="386" spans="3:3" x14ac:dyDescent="0.3">
      <c r="C386" s="102"/>
    </row>
    <row r="387" spans="3:3" x14ac:dyDescent="0.3">
      <c r="C387" s="102"/>
    </row>
    <row r="388" spans="3:3" x14ac:dyDescent="0.3">
      <c r="C388" s="102"/>
    </row>
    <row r="389" spans="3:3" x14ac:dyDescent="0.3">
      <c r="C389" s="102"/>
    </row>
    <row r="390" spans="3:3" x14ac:dyDescent="0.3">
      <c r="C390" s="102"/>
    </row>
    <row r="391" spans="3:3" x14ac:dyDescent="0.3">
      <c r="C391" s="102"/>
    </row>
    <row r="392" spans="3:3" x14ac:dyDescent="0.3">
      <c r="C392" s="102"/>
    </row>
    <row r="393" spans="3:3" x14ac:dyDescent="0.3">
      <c r="C393" s="102"/>
    </row>
    <row r="394" spans="3:3" x14ac:dyDescent="0.3">
      <c r="C394" s="102"/>
    </row>
    <row r="395" spans="3:3" x14ac:dyDescent="0.3">
      <c r="C395" s="102"/>
    </row>
    <row r="396" spans="3:3" x14ac:dyDescent="0.3">
      <c r="C396" s="102"/>
    </row>
    <row r="397" spans="3:3" x14ac:dyDescent="0.3">
      <c r="C397" s="102"/>
    </row>
    <row r="398" spans="3:3" x14ac:dyDescent="0.3">
      <c r="C398" s="102"/>
    </row>
    <row r="399" spans="3:3" x14ac:dyDescent="0.3">
      <c r="C399" s="102"/>
    </row>
    <row r="400" spans="3:3" x14ac:dyDescent="0.3">
      <c r="C400" s="102"/>
    </row>
    <row r="401" spans="3:3" x14ac:dyDescent="0.3">
      <c r="C401" s="102"/>
    </row>
    <row r="402" spans="3:3" x14ac:dyDescent="0.3">
      <c r="C402" s="102"/>
    </row>
    <row r="403" spans="3:3" x14ac:dyDescent="0.3">
      <c r="C403" s="102"/>
    </row>
    <row r="404" spans="3:3" x14ac:dyDescent="0.3">
      <c r="C404" s="102"/>
    </row>
    <row r="405" spans="3:3" x14ac:dyDescent="0.3">
      <c r="C405" s="102"/>
    </row>
    <row r="406" spans="3:3" x14ac:dyDescent="0.3">
      <c r="C406" s="102"/>
    </row>
    <row r="407" spans="3:3" x14ac:dyDescent="0.3">
      <c r="C407" s="102"/>
    </row>
    <row r="408" spans="3:3" x14ac:dyDescent="0.3">
      <c r="C408" s="102"/>
    </row>
    <row r="409" spans="3:3" x14ac:dyDescent="0.3">
      <c r="C409" s="102"/>
    </row>
    <row r="410" spans="3:3" x14ac:dyDescent="0.3">
      <c r="C410" s="102"/>
    </row>
    <row r="411" spans="3:3" x14ac:dyDescent="0.3">
      <c r="C411" s="102"/>
    </row>
    <row r="412" spans="3:3" x14ac:dyDescent="0.3">
      <c r="C412" s="102"/>
    </row>
    <row r="413" spans="3:3" x14ac:dyDescent="0.3">
      <c r="C413" s="102"/>
    </row>
    <row r="414" spans="3:3" x14ac:dyDescent="0.3">
      <c r="C414" s="102"/>
    </row>
    <row r="415" spans="3:3" x14ac:dyDescent="0.3">
      <c r="C415" s="102"/>
    </row>
    <row r="416" spans="3:3" x14ac:dyDescent="0.3">
      <c r="C416" s="102"/>
    </row>
    <row r="417" spans="3:3" x14ac:dyDescent="0.3">
      <c r="C417" s="102"/>
    </row>
    <row r="418" spans="3:3" x14ac:dyDescent="0.3">
      <c r="C418" s="102"/>
    </row>
    <row r="419" spans="3:3" x14ac:dyDescent="0.3">
      <c r="C419" s="102"/>
    </row>
    <row r="420" spans="3:3" x14ac:dyDescent="0.3">
      <c r="C420" s="102"/>
    </row>
    <row r="421" spans="3:3" x14ac:dyDescent="0.3">
      <c r="C421" s="102"/>
    </row>
    <row r="422" spans="3:3" x14ac:dyDescent="0.3">
      <c r="C422" s="102"/>
    </row>
    <row r="423" spans="3:3" x14ac:dyDescent="0.3">
      <c r="C423" s="102"/>
    </row>
    <row r="424" spans="3:3" x14ac:dyDescent="0.3">
      <c r="C424" s="102"/>
    </row>
    <row r="425" spans="3:3" x14ac:dyDescent="0.3">
      <c r="C425" s="102"/>
    </row>
    <row r="426" spans="3:3" x14ac:dyDescent="0.3">
      <c r="C426" s="102"/>
    </row>
    <row r="427" spans="3:3" x14ac:dyDescent="0.3">
      <c r="C427" s="102"/>
    </row>
    <row r="428" spans="3:3" x14ac:dyDescent="0.3">
      <c r="C428" s="102"/>
    </row>
    <row r="429" spans="3:3" x14ac:dyDescent="0.3">
      <c r="C429" s="102"/>
    </row>
    <row r="430" spans="3:3" x14ac:dyDescent="0.3">
      <c r="C430" s="102"/>
    </row>
    <row r="431" spans="3:3" x14ac:dyDescent="0.3">
      <c r="C431" s="102"/>
    </row>
    <row r="432" spans="3:3" x14ac:dyDescent="0.3">
      <c r="C432" s="102"/>
    </row>
    <row r="433" spans="3:3" x14ac:dyDescent="0.3">
      <c r="C433" s="102"/>
    </row>
    <row r="434" spans="3:3" x14ac:dyDescent="0.3">
      <c r="C434" s="102"/>
    </row>
    <row r="435" spans="3:3" x14ac:dyDescent="0.3">
      <c r="C435" s="102"/>
    </row>
    <row r="436" spans="3:3" x14ac:dyDescent="0.3">
      <c r="C436" s="102"/>
    </row>
    <row r="437" spans="3:3" x14ac:dyDescent="0.3">
      <c r="C437" s="102"/>
    </row>
    <row r="438" spans="3:3" x14ac:dyDescent="0.3">
      <c r="C438" s="102"/>
    </row>
    <row r="439" spans="3:3" x14ac:dyDescent="0.3">
      <c r="C439" s="102"/>
    </row>
    <row r="440" spans="3:3" x14ac:dyDescent="0.3">
      <c r="C440" s="102"/>
    </row>
    <row r="441" spans="3:3" x14ac:dyDescent="0.3">
      <c r="C441" s="102"/>
    </row>
    <row r="442" spans="3:3" x14ac:dyDescent="0.3">
      <c r="C442" s="102"/>
    </row>
    <row r="443" spans="3:3" x14ac:dyDescent="0.3">
      <c r="C443" s="102"/>
    </row>
    <row r="444" spans="3:3" x14ac:dyDescent="0.3">
      <c r="C444" s="102"/>
    </row>
    <row r="445" spans="3:3" x14ac:dyDescent="0.3">
      <c r="C445" s="102"/>
    </row>
    <row r="446" spans="3:3" x14ac:dyDescent="0.3">
      <c r="C446" s="102"/>
    </row>
    <row r="447" spans="3:3" x14ac:dyDescent="0.3">
      <c r="C447" s="102"/>
    </row>
    <row r="448" spans="3:3" x14ac:dyDescent="0.3">
      <c r="C448" s="102"/>
    </row>
    <row r="449" spans="3:3" x14ac:dyDescent="0.3">
      <c r="C449" s="102"/>
    </row>
    <row r="450" spans="3:3" x14ac:dyDescent="0.3">
      <c r="C450" s="102"/>
    </row>
    <row r="451" spans="3:3" x14ac:dyDescent="0.3">
      <c r="C451" s="102"/>
    </row>
    <row r="452" spans="3:3" x14ac:dyDescent="0.3">
      <c r="C452" s="102"/>
    </row>
    <row r="453" spans="3:3" x14ac:dyDescent="0.3">
      <c r="C453" s="102"/>
    </row>
    <row r="454" spans="3:3" x14ac:dyDescent="0.3">
      <c r="C454" s="102"/>
    </row>
    <row r="455" spans="3:3" x14ac:dyDescent="0.3">
      <c r="C455" s="102"/>
    </row>
    <row r="456" spans="3:3" x14ac:dyDescent="0.3">
      <c r="C456" s="102"/>
    </row>
    <row r="457" spans="3:3" x14ac:dyDescent="0.3">
      <c r="C457" s="102"/>
    </row>
    <row r="458" spans="3:3" x14ac:dyDescent="0.3">
      <c r="C458" s="102"/>
    </row>
    <row r="459" spans="3:3" x14ac:dyDescent="0.3">
      <c r="C459" s="102"/>
    </row>
    <row r="460" spans="3:3" x14ac:dyDescent="0.3">
      <c r="C460" s="102"/>
    </row>
    <row r="461" spans="3:3" x14ac:dyDescent="0.3">
      <c r="C461" s="102"/>
    </row>
    <row r="462" spans="3:3" x14ac:dyDescent="0.3">
      <c r="C462" s="102"/>
    </row>
    <row r="463" spans="3:3" x14ac:dyDescent="0.3">
      <c r="C463" s="102"/>
    </row>
    <row r="464" spans="3:3" x14ac:dyDescent="0.3">
      <c r="C464" s="102"/>
    </row>
    <row r="465" spans="3:3" x14ac:dyDescent="0.3">
      <c r="C465" s="102"/>
    </row>
    <row r="466" spans="3:3" x14ac:dyDescent="0.3">
      <c r="C466" s="102"/>
    </row>
    <row r="467" spans="3:3" x14ac:dyDescent="0.3">
      <c r="C467" s="102"/>
    </row>
    <row r="468" spans="3:3" x14ac:dyDescent="0.3">
      <c r="C468" s="102"/>
    </row>
    <row r="469" spans="3:3" x14ac:dyDescent="0.3">
      <c r="C469" s="102"/>
    </row>
    <row r="470" spans="3:3" x14ac:dyDescent="0.3">
      <c r="C470" s="102"/>
    </row>
    <row r="471" spans="3:3" x14ac:dyDescent="0.3">
      <c r="C471" s="102"/>
    </row>
    <row r="472" spans="3:3" x14ac:dyDescent="0.3">
      <c r="C472" s="102"/>
    </row>
    <row r="473" spans="3:3" x14ac:dyDescent="0.3">
      <c r="C473" s="102"/>
    </row>
    <row r="474" spans="3:3" x14ac:dyDescent="0.3">
      <c r="C474" s="102"/>
    </row>
    <row r="475" spans="3:3" x14ac:dyDescent="0.3">
      <c r="C475" s="102"/>
    </row>
    <row r="476" spans="3:3" x14ac:dyDescent="0.3">
      <c r="C476" s="102"/>
    </row>
    <row r="477" spans="3:3" x14ac:dyDescent="0.3">
      <c r="C477" s="102"/>
    </row>
    <row r="478" spans="3:3" x14ac:dyDescent="0.3">
      <c r="C478" s="102"/>
    </row>
    <row r="479" spans="3:3" x14ac:dyDescent="0.3">
      <c r="C479" s="102"/>
    </row>
    <row r="480" spans="3:3" x14ac:dyDescent="0.3">
      <c r="C480" s="102"/>
    </row>
    <row r="481" spans="3:3" x14ac:dyDescent="0.3">
      <c r="C481" s="102"/>
    </row>
    <row r="482" spans="3:3" x14ac:dyDescent="0.3">
      <c r="C482" s="102"/>
    </row>
    <row r="483" spans="3:3" x14ac:dyDescent="0.3">
      <c r="C483" s="102"/>
    </row>
    <row r="484" spans="3:3" x14ac:dyDescent="0.3">
      <c r="C484" s="102"/>
    </row>
    <row r="485" spans="3:3" x14ac:dyDescent="0.3">
      <c r="C485" s="102"/>
    </row>
    <row r="486" spans="3:3" x14ac:dyDescent="0.3">
      <c r="C486" s="102"/>
    </row>
    <row r="487" spans="3:3" x14ac:dyDescent="0.3">
      <c r="C487" s="102"/>
    </row>
    <row r="488" spans="3:3" x14ac:dyDescent="0.3">
      <c r="C488" s="102"/>
    </row>
    <row r="489" spans="3:3" x14ac:dyDescent="0.3">
      <c r="C489" s="102"/>
    </row>
    <row r="490" spans="3:3" x14ac:dyDescent="0.3">
      <c r="C490" s="102"/>
    </row>
    <row r="491" spans="3:3" x14ac:dyDescent="0.3">
      <c r="C491" s="102"/>
    </row>
    <row r="492" spans="3:3" x14ac:dyDescent="0.3">
      <c r="C492" s="102"/>
    </row>
    <row r="493" spans="3:3" x14ac:dyDescent="0.3">
      <c r="C493" s="102"/>
    </row>
    <row r="494" spans="3:3" x14ac:dyDescent="0.3">
      <c r="C494" s="102"/>
    </row>
    <row r="495" spans="3:3" x14ac:dyDescent="0.3">
      <c r="C495" s="102"/>
    </row>
    <row r="496" spans="3:3" x14ac:dyDescent="0.3">
      <c r="C496" s="102"/>
    </row>
    <row r="497" spans="3:3" x14ac:dyDescent="0.3">
      <c r="C497" s="102"/>
    </row>
    <row r="498" spans="3:3" x14ac:dyDescent="0.3">
      <c r="C498" s="102"/>
    </row>
    <row r="499" spans="3:3" x14ac:dyDescent="0.3">
      <c r="C499" s="102"/>
    </row>
    <row r="500" spans="3:3" x14ac:dyDescent="0.3">
      <c r="C500" s="102"/>
    </row>
    <row r="501" spans="3:3" x14ac:dyDescent="0.3">
      <c r="C501" s="102"/>
    </row>
  </sheetData>
  <phoneticPr fontId="1"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J1:BD150"/>
  <sheetViews>
    <sheetView workbookViewId="0">
      <selection activeCell="L11" sqref="L11"/>
    </sheetView>
  </sheetViews>
  <sheetFormatPr defaultColWidth="6.69140625" defaultRowHeight="10.3" x14ac:dyDescent="0.25"/>
  <cols>
    <col min="1" max="14" width="6.69140625" style="3" customWidth="1"/>
    <col min="15" max="19" width="6.69140625" style="4" customWidth="1"/>
    <col min="20" max="24" width="6.69140625" style="5" customWidth="1"/>
    <col min="25" max="37" width="6.69140625" style="6" customWidth="1"/>
    <col min="38" max="41" width="6.69140625" style="10" customWidth="1"/>
    <col min="42" max="42" width="9.53515625" style="10" customWidth="1"/>
    <col min="43" max="16384" width="6.69140625" style="3"/>
  </cols>
  <sheetData>
    <row r="1" spans="10:56" x14ac:dyDescent="0.25">
      <c r="O1" s="3"/>
      <c r="P1" s="3"/>
      <c r="Q1" s="3"/>
      <c r="R1" s="3"/>
      <c r="S1" s="3"/>
      <c r="T1" s="3"/>
      <c r="U1" s="3"/>
      <c r="V1" s="3"/>
      <c r="W1" s="3"/>
      <c r="X1" s="3"/>
      <c r="Y1" s="3"/>
      <c r="Z1" s="3"/>
      <c r="AA1" s="3"/>
      <c r="AB1" s="3"/>
      <c r="AC1" s="3"/>
      <c r="AD1" s="3"/>
      <c r="AE1" s="3"/>
      <c r="AF1" s="3"/>
      <c r="AG1" s="3"/>
      <c r="AH1" s="3"/>
      <c r="AI1" s="3"/>
      <c r="AJ1" s="3"/>
      <c r="AK1" s="3"/>
      <c r="AL1" s="3"/>
      <c r="AM1" s="3"/>
      <c r="AN1" s="3"/>
      <c r="AO1" s="3"/>
      <c r="AP1" s="3"/>
    </row>
    <row r="3" spans="10:56" x14ac:dyDescent="0.25">
      <c r="J3" s="16"/>
      <c r="AQ3" s="8"/>
      <c r="AR3" s="8"/>
      <c r="AS3" s="99"/>
      <c r="AT3" s="99"/>
      <c r="AU3" s="99"/>
      <c r="AV3" s="99"/>
      <c r="AW3" s="99"/>
      <c r="AX3" s="99"/>
      <c r="AY3" s="99"/>
      <c r="AZ3" s="99"/>
      <c r="BA3" s="99"/>
      <c r="BB3" s="99"/>
      <c r="BC3" s="99"/>
      <c r="BD3" s="99"/>
    </row>
    <row r="4" spans="10:56" x14ac:dyDescent="0.25">
      <c r="AP4" s="11"/>
      <c r="AS4" s="99"/>
      <c r="AT4" s="99"/>
      <c r="AU4" s="99"/>
      <c r="AV4" s="99"/>
      <c r="AW4" s="99"/>
      <c r="AX4" s="99"/>
      <c r="AY4" s="99"/>
      <c r="AZ4" s="99"/>
      <c r="BA4" s="99"/>
      <c r="BB4" s="99"/>
      <c r="BC4" s="99"/>
      <c r="BD4" s="99"/>
    </row>
    <row r="5" spans="10:56" x14ac:dyDescent="0.25">
      <c r="AP5" s="11"/>
      <c r="AS5" s="99"/>
      <c r="AT5" s="99"/>
      <c r="AU5" s="99"/>
      <c r="AV5" s="99"/>
      <c r="AW5" s="99"/>
      <c r="AX5" s="99"/>
      <c r="AY5" s="99"/>
      <c r="AZ5" s="99"/>
      <c r="BA5" s="99"/>
      <c r="BB5" s="99"/>
      <c r="BC5" s="99"/>
      <c r="BD5" s="99"/>
    </row>
    <row r="6" spans="10:56" x14ac:dyDescent="0.25">
      <c r="AP6" s="11"/>
      <c r="AS6" s="99"/>
      <c r="AT6" s="99"/>
      <c r="AU6" s="99"/>
      <c r="AV6" s="99"/>
      <c r="AW6" s="99"/>
      <c r="AX6" s="99"/>
      <c r="AY6" s="99"/>
      <c r="AZ6" s="99"/>
      <c r="BA6" s="99"/>
      <c r="BB6" s="99"/>
      <c r="BC6" s="99"/>
      <c r="BD6" s="99"/>
    </row>
    <row r="7" spans="10:56" x14ac:dyDescent="0.25">
      <c r="AP7" s="11"/>
      <c r="AS7" s="99"/>
      <c r="AT7" s="99"/>
      <c r="AU7" s="99"/>
      <c r="AV7" s="99"/>
      <c r="AW7" s="99"/>
      <c r="AX7" s="99"/>
      <c r="AY7" s="99"/>
      <c r="AZ7" s="99"/>
      <c r="BA7" s="99"/>
      <c r="BB7" s="99"/>
      <c r="BC7" s="99"/>
      <c r="BD7" s="99"/>
    </row>
    <row r="8" spans="10:56" x14ac:dyDescent="0.25">
      <c r="AP8" s="11"/>
      <c r="AS8" s="99"/>
      <c r="AT8" s="99"/>
      <c r="AU8" s="99"/>
      <c r="AV8" s="99"/>
      <c r="AW8" s="99"/>
      <c r="AX8" s="99"/>
      <c r="AY8" s="99"/>
      <c r="AZ8" s="99"/>
      <c r="BA8" s="99"/>
      <c r="BB8" s="99"/>
      <c r="BC8" s="99"/>
      <c r="BD8" s="99"/>
    </row>
    <row r="9" spans="10:56" x14ac:dyDescent="0.25">
      <c r="AP9" s="11"/>
      <c r="AS9" s="99"/>
      <c r="AT9" s="99"/>
      <c r="AU9" s="99"/>
      <c r="AV9" s="99"/>
      <c r="AW9" s="99"/>
      <c r="AX9" s="99"/>
      <c r="AY9" s="99"/>
      <c r="AZ9" s="99"/>
      <c r="BA9" s="99"/>
      <c r="BB9" s="99"/>
      <c r="BC9" s="99"/>
      <c r="BD9" s="99"/>
    </row>
    <row r="10" spans="10:56" x14ac:dyDescent="0.25">
      <c r="AP10" s="11"/>
      <c r="AS10" s="99"/>
      <c r="AT10" s="99"/>
      <c r="AU10" s="99"/>
      <c r="AV10" s="99"/>
      <c r="AW10" s="99"/>
      <c r="AX10" s="99"/>
      <c r="AY10" s="99"/>
      <c r="AZ10" s="99"/>
      <c r="BA10" s="99"/>
      <c r="BB10" s="99"/>
      <c r="BC10" s="99"/>
      <c r="BD10" s="99"/>
    </row>
    <row r="11" spans="10:56" x14ac:dyDescent="0.25">
      <c r="AP11" s="11"/>
      <c r="AS11" s="99"/>
      <c r="AT11" s="99"/>
      <c r="AU11" s="99"/>
      <c r="AV11" s="99"/>
      <c r="AW11" s="99"/>
      <c r="AX11" s="99"/>
      <c r="AY11" s="99"/>
      <c r="AZ11" s="99"/>
      <c r="BA11" s="99"/>
      <c r="BB11" s="99"/>
      <c r="BC11" s="99"/>
      <c r="BD11" s="99"/>
    </row>
    <row r="12" spans="10:56" x14ac:dyDescent="0.25">
      <c r="AP12" s="11"/>
      <c r="AS12" s="99"/>
      <c r="AT12" s="99"/>
      <c r="AU12" s="99"/>
      <c r="AV12" s="99"/>
      <c r="AW12" s="99"/>
      <c r="AX12" s="99"/>
      <c r="AY12" s="99"/>
      <c r="AZ12" s="99"/>
      <c r="BA12" s="99"/>
      <c r="BB12" s="99"/>
      <c r="BC12" s="99"/>
      <c r="BD12" s="99"/>
    </row>
    <row r="13" spans="10:56" x14ac:dyDescent="0.25">
      <c r="AP13" s="11"/>
      <c r="AS13" s="99"/>
      <c r="AT13" s="99"/>
      <c r="AU13" s="99"/>
      <c r="AV13" s="99"/>
      <c r="AW13" s="99"/>
      <c r="AX13" s="99"/>
      <c r="AY13" s="99"/>
      <c r="AZ13" s="99"/>
      <c r="BA13" s="99"/>
      <c r="BB13" s="99"/>
      <c r="BC13" s="99"/>
      <c r="BD13" s="99"/>
    </row>
    <row r="14" spans="10:56" x14ac:dyDescent="0.25">
      <c r="AP14" s="11"/>
      <c r="AS14" s="99"/>
      <c r="AT14" s="99"/>
      <c r="AU14" s="99"/>
      <c r="AV14" s="99"/>
      <c r="AW14" s="99"/>
      <c r="AX14" s="99"/>
      <c r="AY14" s="99"/>
      <c r="AZ14" s="99"/>
      <c r="BA14" s="99"/>
      <c r="BB14" s="99"/>
      <c r="BC14" s="99"/>
      <c r="BD14" s="99"/>
    </row>
    <row r="15" spans="10:56" x14ac:dyDescent="0.25">
      <c r="AP15" s="11"/>
      <c r="AS15" s="99"/>
      <c r="AT15" s="99"/>
      <c r="AU15" s="99"/>
      <c r="AV15" s="99"/>
      <c r="AW15" s="99"/>
      <c r="AX15" s="99"/>
      <c r="AY15" s="99"/>
      <c r="AZ15" s="99"/>
      <c r="BA15" s="99"/>
      <c r="BB15" s="99"/>
      <c r="BC15" s="99"/>
      <c r="BD15" s="99"/>
    </row>
    <row r="16" spans="10:56" x14ac:dyDescent="0.25">
      <c r="AP16" s="11"/>
      <c r="AS16" s="99"/>
      <c r="AT16" s="99"/>
      <c r="AU16" s="99"/>
      <c r="AV16" s="99"/>
      <c r="AW16" s="99"/>
      <c r="AX16" s="99"/>
      <c r="AY16" s="99"/>
      <c r="AZ16" s="99"/>
      <c r="BA16" s="99"/>
      <c r="BB16" s="99"/>
      <c r="BC16" s="99"/>
      <c r="BD16" s="99"/>
    </row>
    <row r="17" spans="42:56" x14ac:dyDescent="0.25">
      <c r="AP17" s="11"/>
      <c r="AS17" s="99"/>
      <c r="AT17" s="99"/>
      <c r="AU17" s="99"/>
      <c r="AV17" s="99"/>
      <c r="AW17" s="99"/>
      <c r="AX17" s="99"/>
      <c r="AY17" s="99"/>
      <c r="AZ17" s="99"/>
      <c r="BA17" s="99"/>
      <c r="BB17" s="99"/>
      <c r="BC17" s="99"/>
      <c r="BD17" s="99"/>
    </row>
    <row r="18" spans="42:56" x14ac:dyDescent="0.25">
      <c r="AP18" s="11"/>
      <c r="AS18" s="99"/>
      <c r="AT18" s="99"/>
      <c r="AU18" s="99"/>
      <c r="AV18" s="99"/>
      <c r="AW18" s="99"/>
      <c r="AX18" s="99"/>
      <c r="AY18" s="99"/>
      <c r="AZ18" s="99"/>
      <c r="BA18" s="99"/>
      <c r="BB18" s="99"/>
      <c r="BC18" s="99"/>
      <c r="BD18" s="99"/>
    </row>
    <row r="19" spans="42:56" x14ac:dyDescent="0.25">
      <c r="AP19" s="11"/>
      <c r="AS19" s="99"/>
      <c r="AT19" s="99"/>
      <c r="AU19" s="99"/>
      <c r="AV19" s="99"/>
      <c r="AW19" s="99"/>
      <c r="AX19" s="99"/>
      <c r="AY19" s="99"/>
      <c r="AZ19" s="99"/>
      <c r="BA19" s="99"/>
      <c r="BB19" s="99"/>
      <c r="BC19" s="99"/>
      <c r="BD19" s="99"/>
    </row>
    <row r="20" spans="42:56" x14ac:dyDescent="0.25">
      <c r="AP20" s="11"/>
      <c r="AS20" s="99"/>
      <c r="AT20" s="99"/>
      <c r="AU20" s="99"/>
      <c r="AV20" s="99"/>
      <c r="AW20" s="99"/>
      <c r="AX20" s="99"/>
      <c r="AY20" s="99"/>
      <c r="AZ20" s="99"/>
      <c r="BA20" s="99"/>
      <c r="BB20" s="99"/>
      <c r="BC20" s="99"/>
      <c r="BD20" s="99"/>
    </row>
    <row r="21" spans="42:56" x14ac:dyDescent="0.25">
      <c r="AP21" s="11"/>
      <c r="AS21" s="99"/>
      <c r="AT21" s="99"/>
      <c r="AU21" s="99"/>
      <c r="AV21" s="99"/>
      <c r="AW21" s="99"/>
      <c r="AX21" s="99"/>
      <c r="AY21" s="99"/>
      <c r="AZ21" s="99"/>
      <c r="BA21" s="99"/>
      <c r="BB21" s="99"/>
      <c r="BC21" s="99"/>
      <c r="BD21" s="99"/>
    </row>
    <row r="22" spans="42:56" x14ac:dyDescent="0.25">
      <c r="AP22" s="11"/>
      <c r="AS22" s="99"/>
      <c r="AT22" s="99"/>
      <c r="AU22" s="99"/>
      <c r="AV22" s="99"/>
      <c r="AW22" s="99"/>
      <c r="AX22" s="99"/>
      <c r="AY22" s="99"/>
      <c r="AZ22" s="99"/>
      <c r="BA22" s="99"/>
      <c r="BB22" s="99"/>
      <c r="BC22" s="99"/>
      <c r="BD22" s="99"/>
    </row>
    <row r="23" spans="42:56" x14ac:dyDescent="0.25">
      <c r="AP23" s="11"/>
      <c r="AS23" s="99"/>
      <c r="AT23" s="99"/>
      <c r="AU23" s="99"/>
      <c r="AV23" s="99"/>
      <c r="AW23" s="99"/>
      <c r="AX23" s="99"/>
      <c r="AY23" s="99"/>
      <c r="AZ23" s="99"/>
      <c r="BA23" s="99"/>
      <c r="BB23" s="99"/>
      <c r="BC23" s="99"/>
      <c r="BD23" s="99"/>
    </row>
    <row r="24" spans="42:56" x14ac:dyDescent="0.25">
      <c r="AP24" s="11"/>
      <c r="AS24" s="99"/>
      <c r="AT24" s="99"/>
      <c r="AU24" s="99"/>
      <c r="AV24" s="99"/>
      <c r="AW24" s="99"/>
      <c r="AX24" s="99"/>
      <c r="AY24" s="99"/>
      <c r="AZ24" s="99"/>
      <c r="BA24" s="99"/>
      <c r="BB24" s="99"/>
      <c r="BC24" s="99"/>
      <c r="BD24" s="99"/>
    </row>
    <row r="25" spans="42:56" x14ac:dyDescent="0.25">
      <c r="AP25" s="11"/>
      <c r="AS25" s="99"/>
      <c r="AT25" s="99"/>
      <c r="AU25" s="99"/>
      <c r="AV25" s="99"/>
      <c r="AW25" s="99"/>
      <c r="AX25" s="99"/>
      <c r="AY25" s="99"/>
      <c r="AZ25" s="99"/>
      <c r="BA25" s="99"/>
      <c r="BB25" s="99"/>
      <c r="BC25" s="99"/>
      <c r="BD25" s="99"/>
    </row>
    <row r="26" spans="42:56" x14ac:dyDescent="0.25">
      <c r="AP26" s="11"/>
      <c r="AS26" s="99"/>
      <c r="AT26" s="99"/>
      <c r="AU26" s="99"/>
      <c r="AV26" s="99"/>
      <c r="AW26" s="99"/>
      <c r="AX26" s="99"/>
      <c r="AY26" s="99"/>
      <c r="AZ26" s="99"/>
      <c r="BA26" s="99"/>
      <c r="BB26" s="99"/>
      <c r="BC26" s="99"/>
      <c r="BD26" s="99"/>
    </row>
    <row r="27" spans="42:56" x14ac:dyDescent="0.25">
      <c r="AP27" s="11"/>
      <c r="AS27" s="99"/>
      <c r="AT27" s="99"/>
      <c r="AU27" s="99"/>
      <c r="AV27" s="99"/>
      <c r="AW27" s="99"/>
      <c r="AX27" s="99"/>
      <c r="AY27" s="99"/>
      <c r="AZ27" s="99"/>
      <c r="BA27" s="99"/>
      <c r="BB27" s="99"/>
      <c r="BC27" s="99"/>
      <c r="BD27" s="99"/>
    </row>
    <row r="28" spans="42:56" x14ac:dyDescent="0.25">
      <c r="AP28" s="11"/>
      <c r="AS28" s="99"/>
      <c r="AT28" s="99"/>
      <c r="AU28" s="99"/>
      <c r="AV28" s="99"/>
      <c r="AW28" s="99"/>
      <c r="AX28" s="99"/>
      <c r="AY28" s="99"/>
      <c r="AZ28" s="99"/>
      <c r="BA28" s="99"/>
      <c r="BB28" s="99"/>
      <c r="BC28" s="99"/>
      <c r="BD28" s="99"/>
    </row>
    <row r="29" spans="42:56" x14ac:dyDescent="0.25">
      <c r="AP29" s="11"/>
      <c r="AS29" s="99"/>
      <c r="AT29" s="99"/>
      <c r="AU29" s="99"/>
      <c r="AV29" s="99"/>
      <c r="AW29" s="99"/>
      <c r="AX29" s="99"/>
      <c r="AY29" s="99"/>
      <c r="AZ29" s="99"/>
      <c r="BA29" s="99"/>
      <c r="BB29" s="99"/>
      <c r="BC29" s="99"/>
      <c r="BD29" s="99"/>
    </row>
    <row r="30" spans="42:56" x14ac:dyDescent="0.25">
      <c r="AP30" s="11"/>
      <c r="AS30" s="99"/>
      <c r="AT30" s="99"/>
      <c r="AU30" s="99"/>
      <c r="AV30" s="99"/>
      <c r="AW30" s="99"/>
      <c r="AX30" s="99"/>
      <c r="AY30" s="99"/>
      <c r="AZ30" s="99"/>
      <c r="BA30" s="99"/>
      <c r="BB30" s="99"/>
      <c r="BC30" s="99"/>
      <c r="BD30" s="99"/>
    </row>
    <row r="31" spans="42:56" x14ac:dyDescent="0.25">
      <c r="AP31" s="11"/>
      <c r="AS31" s="99"/>
      <c r="AT31" s="99"/>
      <c r="AU31" s="99"/>
      <c r="AV31" s="99"/>
      <c r="AW31" s="99"/>
      <c r="AX31" s="99"/>
      <c r="AY31" s="99"/>
      <c r="AZ31" s="99"/>
      <c r="BA31" s="99"/>
      <c r="BB31" s="99"/>
      <c r="BC31" s="99"/>
      <c r="BD31" s="99"/>
    </row>
    <row r="32" spans="42:56" x14ac:dyDescent="0.25">
      <c r="AP32" s="11"/>
      <c r="AS32" s="99"/>
      <c r="AT32" s="99"/>
      <c r="AU32" s="99"/>
      <c r="AV32" s="99"/>
      <c r="AW32" s="99"/>
      <c r="AX32" s="99"/>
      <c r="AY32" s="99"/>
      <c r="AZ32" s="99"/>
      <c r="BA32" s="99"/>
      <c r="BB32" s="99"/>
      <c r="BC32" s="99"/>
      <c r="BD32" s="99"/>
    </row>
    <row r="33" spans="42:56" x14ac:dyDescent="0.25">
      <c r="AP33" s="11"/>
      <c r="AS33" s="99"/>
      <c r="AT33" s="99"/>
      <c r="AU33" s="99"/>
      <c r="AV33" s="99"/>
      <c r="AW33" s="99"/>
      <c r="AX33" s="99"/>
      <c r="AY33" s="99"/>
      <c r="AZ33" s="99"/>
      <c r="BA33" s="99"/>
      <c r="BB33" s="99"/>
      <c r="BC33" s="99"/>
      <c r="BD33" s="99"/>
    </row>
    <row r="34" spans="42:56" x14ac:dyDescent="0.25">
      <c r="AP34" s="11"/>
      <c r="AS34" s="99"/>
      <c r="AT34" s="99"/>
      <c r="AU34" s="99"/>
      <c r="AV34" s="99"/>
      <c r="AW34" s="99"/>
      <c r="AX34" s="99"/>
      <c r="AY34" s="99"/>
      <c r="AZ34" s="99"/>
      <c r="BA34" s="99"/>
      <c r="BB34" s="99"/>
      <c r="BC34" s="99"/>
      <c r="BD34" s="99"/>
    </row>
    <row r="35" spans="42:56" x14ac:dyDescent="0.25">
      <c r="AP35" s="11"/>
      <c r="AS35" s="99"/>
      <c r="AT35" s="99"/>
      <c r="AU35" s="99"/>
      <c r="AV35" s="99"/>
      <c r="AW35" s="99"/>
      <c r="AX35" s="99"/>
      <c r="AY35" s="99"/>
      <c r="AZ35" s="99"/>
      <c r="BA35" s="99"/>
      <c r="BB35" s="99"/>
      <c r="BC35" s="99"/>
      <c r="BD35" s="99"/>
    </row>
    <row r="36" spans="42:56" x14ac:dyDescent="0.25">
      <c r="AP36" s="11"/>
      <c r="AS36" s="99"/>
      <c r="AT36" s="99"/>
      <c r="AU36" s="99"/>
      <c r="AV36" s="99"/>
      <c r="AW36" s="99"/>
      <c r="AX36" s="99"/>
      <c r="AY36" s="99"/>
      <c r="AZ36" s="99"/>
      <c r="BA36" s="99"/>
      <c r="BB36" s="99"/>
      <c r="BC36" s="99"/>
      <c r="BD36" s="99"/>
    </row>
    <row r="37" spans="42:56" x14ac:dyDescent="0.25">
      <c r="AP37" s="11"/>
      <c r="AS37" s="99"/>
      <c r="AT37" s="99"/>
      <c r="AU37" s="99"/>
      <c r="AV37" s="99"/>
      <c r="AW37" s="99"/>
      <c r="AX37" s="99"/>
      <c r="AY37" s="99"/>
      <c r="AZ37" s="99"/>
      <c r="BA37" s="99"/>
      <c r="BB37" s="99"/>
      <c r="BC37" s="99"/>
      <c r="BD37" s="99"/>
    </row>
    <row r="38" spans="42:56" x14ac:dyDescent="0.25">
      <c r="AP38" s="11"/>
      <c r="AS38" s="99"/>
      <c r="AT38" s="99"/>
      <c r="AU38" s="99"/>
      <c r="AV38" s="99"/>
      <c r="AW38" s="99"/>
      <c r="AX38" s="99"/>
      <c r="AY38" s="99"/>
      <c r="AZ38" s="99"/>
      <c r="BA38" s="99"/>
      <c r="BB38" s="99"/>
      <c r="BC38" s="99"/>
      <c r="BD38" s="99"/>
    </row>
    <row r="39" spans="42:56" x14ac:dyDescent="0.25">
      <c r="AP39" s="11"/>
      <c r="AS39" s="99"/>
      <c r="AT39" s="99"/>
      <c r="AU39" s="99"/>
      <c r="AV39" s="99"/>
      <c r="AW39" s="99"/>
      <c r="AX39" s="99"/>
      <c r="AY39" s="99"/>
      <c r="AZ39" s="99"/>
      <c r="BA39" s="99"/>
      <c r="BB39" s="99"/>
      <c r="BC39" s="99"/>
      <c r="BD39" s="99"/>
    </row>
    <row r="40" spans="42:56" x14ac:dyDescent="0.25">
      <c r="AP40" s="11"/>
      <c r="AS40" s="99"/>
      <c r="AT40" s="99"/>
      <c r="AU40" s="99"/>
      <c r="AV40" s="99"/>
      <c r="AW40" s="99"/>
      <c r="AX40" s="99"/>
      <c r="AY40" s="99"/>
      <c r="AZ40" s="99"/>
      <c r="BA40" s="99"/>
      <c r="BB40" s="99"/>
      <c r="BC40" s="99"/>
      <c r="BD40" s="99"/>
    </row>
    <row r="41" spans="42:56" x14ac:dyDescent="0.25">
      <c r="AP41" s="11"/>
      <c r="AS41" s="99"/>
      <c r="AT41" s="99"/>
      <c r="AU41" s="99"/>
      <c r="AV41" s="99"/>
      <c r="AW41" s="99"/>
      <c r="AX41" s="99"/>
      <c r="AY41" s="99"/>
      <c r="AZ41" s="99"/>
      <c r="BA41" s="99"/>
      <c r="BB41" s="99"/>
      <c r="BC41" s="99"/>
      <c r="BD41" s="99"/>
    </row>
    <row r="42" spans="42:56" x14ac:dyDescent="0.25">
      <c r="AP42" s="11"/>
      <c r="AS42" s="99"/>
      <c r="AT42" s="99"/>
      <c r="AU42" s="99"/>
      <c r="AV42" s="99"/>
      <c r="AW42" s="99"/>
      <c r="AX42" s="99"/>
      <c r="AY42" s="99"/>
      <c r="AZ42" s="99"/>
      <c r="BA42" s="99"/>
      <c r="BB42" s="99"/>
      <c r="BC42" s="99"/>
      <c r="BD42" s="99"/>
    </row>
    <row r="43" spans="42:56" x14ac:dyDescent="0.25">
      <c r="AP43" s="11"/>
      <c r="AS43" s="99"/>
      <c r="AT43" s="99"/>
      <c r="AU43" s="99"/>
      <c r="AV43" s="99"/>
      <c r="AW43" s="99"/>
      <c r="AX43" s="99"/>
      <c r="AY43" s="99"/>
      <c r="AZ43" s="99"/>
      <c r="BA43" s="99"/>
      <c r="BB43" s="99"/>
      <c r="BC43" s="99"/>
      <c r="BD43" s="99"/>
    </row>
    <row r="44" spans="42:56" x14ac:dyDescent="0.25">
      <c r="AP44" s="11"/>
      <c r="AS44" s="99"/>
      <c r="AT44" s="99"/>
      <c r="AU44" s="99"/>
      <c r="AV44" s="99"/>
      <c r="AW44" s="99"/>
      <c r="AX44" s="99"/>
      <c r="AY44" s="99"/>
      <c r="AZ44" s="99"/>
      <c r="BA44" s="99"/>
      <c r="BB44" s="99"/>
      <c r="BC44" s="99"/>
      <c r="BD44" s="99"/>
    </row>
    <row r="45" spans="42:56" x14ac:dyDescent="0.25">
      <c r="AP45" s="11"/>
      <c r="AS45" s="99"/>
      <c r="AT45" s="99"/>
      <c r="AU45" s="99"/>
      <c r="AV45" s="99"/>
      <c r="AW45" s="99"/>
      <c r="AX45" s="99"/>
      <c r="AY45" s="99"/>
      <c r="AZ45" s="99"/>
      <c r="BA45" s="99"/>
      <c r="BB45" s="99"/>
      <c r="BC45" s="99"/>
      <c r="BD45" s="99"/>
    </row>
    <row r="46" spans="42:56" x14ac:dyDescent="0.25">
      <c r="AP46" s="11"/>
      <c r="AS46" s="99"/>
      <c r="AT46" s="99"/>
      <c r="AU46" s="99"/>
      <c r="AV46" s="99"/>
      <c r="AW46" s="99"/>
      <c r="AX46" s="99"/>
      <c r="AY46" s="99"/>
      <c r="AZ46" s="99"/>
      <c r="BA46" s="99"/>
      <c r="BB46" s="99"/>
      <c r="BC46" s="99"/>
      <c r="BD46" s="99"/>
    </row>
    <row r="47" spans="42:56" x14ac:dyDescent="0.25">
      <c r="AP47" s="11"/>
      <c r="AS47" s="99"/>
      <c r="AT47" s="99"/>
      <c r="AU47" s="99"/>
      <c r="AV47" s="99"/>
      <c r="AW47" s="99"/>
      <c r="AX47" s="99"/>
      <c r="AY47" s="99"/>
      <c r="AZ47" s="99"/>
      <c r="BA47" s="99"/>
      <c r="BB47" s="99"/>
      <c r="BC47" s="99"/>
      <c r="BD47" s="99"/>
    </row>
    <row r="48" spans="42:56" x14ac:dyDescent="0.25">
      <c r="AP48" s="11"/>
      <c r="AS48" s="99"/>
      <c r="AT48" s="99"/>
      <c r="AU48" s="99"/>
      <c r="AV48" s="99"/>
      <c r="AW48" s="99"/>
      <c r="AX48" s="99"/>
      <c r="AY48" s="99"/>
      <c r="AZ48" s="99"/>
      <c r="BA48" s="99"/>
      <c r="BB48" s="99"/>
      <c r="BC48" s="99"/>
      <c r="BD48" s="99"/>
    </row>
    <row r="49" spans="42:56" x14ac:dyDescent="0.25">
      <c r="AP49" s="11"/>
      <c r="AS49" s="99"/>
      <c r="AT49" s="99"/>
      <c r="AU49" s="99"/>
      <c r="AV49" s="99"/>
      <c r="AW49" s="99"/>
      <c r="AX49" s="99"/>
      <c r="AY49" s="99"/>
      <c r="AZ49" s="99"/>
      <c r="BA49" s="99"/>
      <c r="BB49" s="99"/>
      <c r="BC49" s="99"/>
      <c r="BD49" s="99"/>
    </row>
    <row r="50" spans="42:56" x14ac:dyDescent="0.25">
      <c r="AP50" s="11"/>
      <c r="AS50" s="99"/>
      <c r="AT50" s="99"/>
      <c r="AU50" s="99"/>
      <c r="AV50" s="99"/>
      <c r="AW50" s="99"/>
      <c r="AX50" s="99"/>
      <c r="AY50" s="99"/>
      <c r="AZ50" s="99"/>
      <c r="BA50" s="99"/>
      <c r="BB50" s="99"/>
      <c r="BC50" s="99"/>
      <c r="BD50" s="99"/>
    </row>
    <row r="51" spans="42:56" x14ac:dyDescent="0.25">
      <c r="AP51" s="11"/>
      <c r="AS51" s="99"/>
      <c r="AT51" s="99"/>
      <c r="AU51" s="99"/>
      <c r="AV51" s="99"/>
      <c r="AW51" s="99"/>
      <c r="AX51" s="99"/>
      <c r="AY51" s="99"/>
      <c r="AZ51" s="99"/>
      <c r="BA51" s="99"/>
      <c r="BB51" s="99"/>
      <c r="BC51" s="99"/>
      <c r="BD51" s="99"/>
    </row>
    <row r="52" spans="42:56" x14ac:dyDescent="0.25">
      <c r="AP52" s="11"/>
      <c r="AS52" s="99"/>
      <c r="AT52" s="99"/>
      <c r="AU52" s="99"/>
      <c r="AV52" s="99"/>
      <c r="AW52" s="99"/>
      <c r="AX52" s="99"/>
      <c r="AY52" s="99"/>
      <c r="AZ52" s="99"/>
      <c r="BA52" s="99"/>
      <c r="BB52" s="99"/>
      <c r="BC52" s="99"/>
      <c r="BD52" s="99"/>
    </row>
    <row r="53" spans="42:56" x14ac:dyDescent="0.25">
      <c r="AP53" s="11"/>
      <c r="AS53" s="99"/>
      <c r="AT53" s="99"/>
      <c r="AU53" s="99"/>
      <c r="AV53" s="99"/>
      <c r="AW53" s="99"/>
      <c r="AX53" s="99"/>
      <c r="AY53" s="99"/>
      <c r="AZ53" s="99"/>
      <c r="BA53" s="99"/>
      <c r="BB53" s="99"/>
      <c r="BC53" s="99"/>
      <c r="BD53" s="99"/>
    </row>
    <row r="54" spans="42:56" x14ac:dyDescent="0.25">
      <c r="AP54" s="11"/>
      <c r="AS54" s="99"/>
      <c r="AT54" s="99"/>
      <c r="AU54" s="99"/>
      <c r="AV54" s="99"/>
      <c r="AW54" s="99"/>
      <c r="AX54" s="99"/>
      <c r="AY54" s="99"/>
      <c r="AZ54" s="99"/>
      <c r="BA54" s="99"/>
      <c r="BB54" s="99"/>
      <c r="BC54" s="99"/>
      <c r="BD54" s="99"/>
    </row>
    <row r="55" spans="42:56" x14ac:dyDescent="0.25">
      <c r="AP55" s="11"/>
      <c r="AS55" s="99"/>
      <c r="AT55" s="99"/>
      <c r="AU55" s="99"/>
      <c r="AV55" s="99"/>
      <c r="AW55" s="99"/>
      <c r="AX55" s="99"/>
      <c r="AY55" s="99"/>
      <c r="AZ55" s="99"/>
      <c r="BA55" s="99"/>
      <c r="BB55" s="99"/>
      <c r="BC55" s="99"/>
      <c r="BD55" s="99"/>
    </row>
    <row r="56" spans="42:56" x14ac:dyDescent="0.25">
      <c r="AP56" s="11"/>
      <c r="AS56" s="99"/>
      <c r="AT56" s="99"/>
      <c r="AU56" s="99"/>
      <c r="AV56" s="99"/>
      <c r="AW56" s="99"/>
      <c r="AX56" s="99"/>
      <c r="AY56" s="99"/>
      <c r="AZ56" s="99"/>
      <c r="BA56" s="99"/>
      <c r="BB56" s="99"/>
      <c r="BC56" s="99"/>
      <c r="BD56" s="99"/>
    </row>
    <row r="57" spans="42:56" x14ac:dyDescent="0.25">
      <c r="AP57" s="11"/>
      <c r="AS57" s="99"/>
      <c r="AT57" s="99"/>
      <c r="AU57" s="99"/>
      <c r="AV57" s="99"/>
      <c r="AW57" s="99"/>
      <c r="AX57" s="99"/>
      <c r="AY57" s="99"/>
      <c r="AZ57" s="99"/>
      <c r="BA57" s="99"/>
      <c r="BB57" s="99"/>
      <c r="BC57" s="99"/>
      <c r="BD57" s="99"/>
    </row>
    <row r="58" spans="42:56" x14ac:dyDescent="0.25">
      <c r="AP58" s="11"/>
      <c r="AS58" s="99"/>
      <c r="AT58" s="99"/>
      <c r="AU58" s="99"/>
      <c r="AV58" s="99"/>
      <c r="AW58" s="99"/>
      <c r="AX58" s="99"/>
      <c r="AY58" s="99"/>
      <c r="AZ58" s="99"/>
      <c r="BA58" s="99"/>
      <c r="BB58" s="99"/>
      <c r="BC58" s="99"/>
      <c r="BD58" s="99"/>
    </row>
    <row r="59" spans="42:56" x14ac:dyDescent="0.25">
      <c r="AP59" s="11"/>
      <c r="AS59" s="99"/>
      <c r="AT59" s="99"/>
      <c r="AU59" s="99"/>
      <c r="AV59" s="99"/>
      <c r="AW59" s="99"/>
      <c r="AX59" s="99"/>
      <c r="AY59" s="99"/>
      <c r="AZ59" s="99"/>
      <c r="BA59" s="99"/>
      <c r="BB59" s="99"/>
      <c r="BC59" s="99"/>
      <c r="BD59" s="99"/>
    </row>
    <row r="60" spans="42:56" x14ac:dyDescent="0.25">
      <c r="AP60" s="11"/>
      <c r="AS60" s="99"/>
      <c r="AT60" s="99"/>
      <c r="AU60" s="99"/>
      <c r="AV60" s="99"/>
      <c r="AW60" s="99"/>
      <c r="AX60" s="99"/>
      <c r="AY60" s="99"/>
      <c r="AZ60" s="99"/>
      <c r="BA60" s="99"/>
      <c r="BB60" s="99"/>
      <c r="BC60" s="99"/>
      <c r="BD60" s="99"/>
    </row>
    <row r="61" spans="42:56" x14ac:dyDescent="0.25">
      <c r="AP61" s="11"/>
      <c r="AS61" s="99"/>
      <c r="AT61" s="99"/>
      <c r="AU61" s="99"/>
      <c r="AV61" s="99"/>
      <c r="AW61" s="99"/>
      <c r="AX61" s="99"/>
      <c r="AY61" s="99"/>
      <c r="AZ61" s="99"/>
      <c r="BA61" s="99"/>
      <c r="BB61" s="99"/>
      <c r="BC61" s="99"/>
      <c r="BD61" s="99"/>
    </row>
    <row r="62" spans="42:56" x14ac:dyDescent="0.25">
      <c r="AP62" s="11"/>
      <c r="AS62" s="99"/>
      <c r="AT62" s="99"/>
      <c r="AU62" s="99"/>
      <c r="AV62" s="99"/>
      <c r="AW62" s="99"/>
      <c r="AX62" s="99"/>
      <c r="AY62" s="99"/>
      <c r="AZ62" s="99"/>
      <c r="BA62" s="99"/>
      <c r="BB62" s="99"/>
      <c r="BC62" s="99"/>
      <c r="BD62" s="99"/>
    </row>
    <row r="63" spans="42:56" x14ac:dyDescent="0.25">
      <c r="AP63" s="11"/>
      <c r="AS63" s="99"/>
      <c r="AT63" s="99"/>
      <c r="AU63" s="99"/>
      <c r="AV63" s="99"/>
      <c r="AW63" s="99"/>
      <c r="AX63" s="99"/>
      <c r="AY63" s="99"/>
      <c r="AZ63" s="99"/>
      <c r="BA63" s="99"/>
      <c r="BB63" s="99"/>
      <c r="BC63" s="99"/>
      <c r="BD63" s="99"/>
    </row>
    <row r="64" spans="42:56" x14ac:dyDescent="0.25">
      <c r="AP64" s="11"/>
      <c r="AS64" s="99"/>
      <c r="AT64" s="99"/>
      <c r="AU64" s="99"/>
      <c r="AV64" s="99"/>
      <c r="AW64" s="99"/>
      <c r="AX64" s="99"/>
      <c r="AY64" s="99"/>
      <c r="AZ64" s="99"/>
      <c r="BA64" s="99"/>
      <c r="BB64" s="99"/>
      <c r="BC64" s="99"/>
      <c r="BD64" s="99"/>
    </row>
    <row r="65" spans="42:56" x14ac:dyDescent="0.25">
      <c r="AP65" s="11"/>
      <c r="AS65" s="99"/>
      <c r="AT65" s="99"/>
      <c r="AU65" s="99"/>
      <c r="AV65" s="99"/>
      <c r="AW65" s="99"/>
      <c r="AX65" s="99"/>
      <c r="AY65" s="99"/>
      <c r="AZ65" s="99"/>
      <c r="BA65" s="99"/>
      <c r="BB65" s="99"/>
      <c r="BC65" s="99"/>
      <c r="BD65" s="99"/>
    </row>
    <row r="66" spans="42:56" x14ac:dyDescent="0.25">
      <c r="AP66" s="11"/>
      <c r="AS66" s="99"/>
      <c r="AT66" s="99"/>
      <c r="AU66" s="99"/>
      <c r="AV66" s="99"/>
      <c r="AW66" s="99"/>
      <c r="AX66" s="99"/>
      <c r="AY66" s="99"/>
      <c r="AZ66" s="99"/>
      <c r="BA66" s="99"/>
      <c r="BB66" s="99"/>
      <c r="BC66" s="99"/>
      <c r="BD66" s="99"/>
    </row>
    <row r="67" spans="42:56" x14ac:dyDescent="0.25">
      <c r="AP67" s="11"/>
      <c r="AS67" s="99"/>
      <c r="AT67" s="99"/>
      <c r="AU67" s="99"/>
      <c r="AV67" s="99"/>
      <c r="AW67" s="99"/>
      <c r="AX67" s="99"/>
      <c r="AY67" s="99"/>
      <c r="AZ67" s="99"/>
      <c r="BA67" s="99"/>
      <c r="BB67" s="99"/>
      <c r="BC67" s="99"/>
      <c r="BD67" s="99"/>
    </row>
    <row r="68" spans="42:56" x14ac:dyDescent="0.25">
      <c r="AP68" s="11"/>
      <c r="AS68" s="99"/>
      <c r="AT68" s="99"/>
      <c r="AU68" s="99"/>
      <c r="AV68" s="99"/>
      <c r="AW68" s="99"/>
      <c r="AX68" s="99"/>
      <c r="AY68" s="99"/>
      <c r="AZ68" s="99"/>
      <c r="BA68" s="99"/>
      <c r="BB68" s="99"/>
      <c r="BC68" s="99"/>
      <c r="BD68" s="99"/>
    </row>
    <row r="69" spans="42:56" x14ac:dyDescent="0.25">
      <c r="AP69" s="11"/>
      <c r="AS69" s="99"/>
      <c r="AT69" s="99"/>
      <c r="AU69" s="99"/>
      <c r="AV69" s="99"/>
      <c r="AW69" s="99"/>
      <c r="AX69" s="99"/>
      <c r="AY69" s="99"/>
      <c r="AZ69" s="99"/>
      <c r="BA69" s="99"/>
      <c r="BB69" s="99"/>
      <c r="BC69" s="99"/>
      <c r="BD69" s="99"/>
    </row>
    <row r="70" spans="42:56" x14ac:dyDescent="0.25">
      <c r="AP70" s="11"/>
      <c r="AS70" s="99"/>
      <c r="AT70" s="99"/>
      <c r="AU70" s="99"/>
      <c r="AV70" s="99"/>
      <c r="AW70" s="99"/>
      <c r="AX70" s="99"/>
      <c r="AY70" s="99"/>
      <c r="AZ70" s="99"/>
      <c r="BA70" s="99"/>
      <c r="BB70" s="99"/>
      <c r="BC70" s="99"/>
      <c r="BD70" s="99"/>
    </row>
    <row r="71" spans="42:56" x14ac:dyDescent="0.25">
      <c r="AP71" s="11"/>
      <c r="AS71" s="99"/>
      <c r="AT71" s="99"/>
      <c r="AU71" s="99"/>
      <c r="AV71" s="99"/>
      <c r="AW71" s="99"/>
      <c r="AX71" s="99"/>
      <c r="AY71" s="99"/>
      <c r="AZ71" s="99"/>
      <c r="BA71" s="99"/>
      <c r="BB71" s="99"/>
      <c r="BC71" s="99"/>
      <c r="BD71" s="99"/>
    </row>
    <row r="72" spans="42:56" x14ac:dyDescent="0.25">
      <c r="AP72" s="11"/>
      <c r="AS72" s="99"/>
      <c r="AT72" s="99"/>
      <c r="AU72" s="99"/>
      <c r="AV72" s="99"/>
      <c r="AW72" s="99"/>
      <c r="AX72" s="99"/>
      <c r="AY72" s="99"/>
      <c r="AZ72" s="99"/>
      <c r="BA72" s="99"/>
      <c r="BB72" s="99"/>
      <c r="BC72" s="99"/>
      <c r="BD72" s="99"/>
    </row>
    <row r="73" spans="42:56" x14ac:dyDescent="0.25">
      <c r="AP73" s="11"/>
      <c r="AS73" s="99"/>
      <c r="AT73" s="99"/>
      <c r="AU73" s="99"/>
      <c r="AV73" s="99"/>
      <c r="AW73" s="99"/>
      <c r="AX73" s="99"/>
      <c r="AY73" s="99"/>
      <c r="AZ73" s="99"/>
      <c r="BA73" s="99"/>
      <c r="BB73" s="99"/>
      <c r="BC73" s="99"/>
      <c r="BD73" s="99"/>
    </row>
    <row r="74" spans="42:56" x14ac:dyDescent="0.25">
      <c r="AP74" s="11"/>
      <c r="AS74" s="99"/>
      <c r="AT74" s="99"/>
      <c r="AU74" s="99"/>
      <c r="AV74" s="99"/>
      <c r="AW74" s="99"/>
      <c r="AX74" s="99"/>
      <c r="AY74" s="99"/>
      <c r="AZ74" s="99"/>
      <c r="BA74" s="99"/>
      <c r="BB74" s="99"/>
      <c r="BC74" s="99"/>
      <c r="BD74" s="99"/>
    </row>
    <row r="75" spans="42:56" x14ac:dyDescent="0.25">
      <c r="AP75" s="11"/>
      <c r="AS75" s="99"/>
      <c r="AT75" s="99"/>
      <c r="AU75" s="99"/>
      <c r="AV75" s="99"/>
      <c r="AW75" s="99"/>
      <c r="AX75" s="99"/>
      <c r="AY75" s="99"/>
      <c r="AZ75" s="99"/>
      <c r="BA75" s="99"/>
      <c r="BB75" s="99"/>
      <c r="BC75" s="99"/>
      <c r="BD75" s="99"/>
    </row>
    <row r="76" spans="42:56" x14ac:dyDescent="0.25">
      <c r="AP76" s="11"/>
      <c r="AS76" s="99"/>
      <c r="AT76" s="99"/>
      <c r="AU76" s="99"/>
      <c r="AV76" s="99"/>
      <c r="AW76" s="99"/>
      <c r="AX76" s="99"/>
      <c r="AY76" s="99"/>
      <c r="AZ76" s="99"/>
      <c r="BA76" s="99"/>
      <c r="BB76" s="99"/>
      <c r="BC76" s="99"/>
      <c r="BD76" s="99"/>
    </row>
    <row r="77" spans="42:56" x14ac:dyDescent="0.25">
      <c r="AP77" s="11"/>
      <c r="AS77" s="99"/>
      <c r="AT77" s="99"/>
      <c r="AU77" s="99"/>
      <c r="AV77" s="99"/>
      <c r="AW77" s="99"/>
      <c r="AX77" s="99"/>
      <c r="AY77" s="99"/>
      <c r="AZ77" s="99"/>
      <c r="BA77" s="99"/>
      <c r="BB77" s="99"/>
      <c r="BC77" s="99"/>
      <c r="BD77" s="99"/>
    </row>
    <row r="78" spans="42:56" x14ac:dyDescent="0.25">
      <c r="AP78" s="11"/>
      <c r="AS78" s="99"/>
      <c r="AT78" s="99"/>
      <c r="AU78" s="99"/>
      <c r="AV78" s="99"/>
      <c r="AW78" s="99"/>
      <c r="AX78" s="99"/>
      <c r="AY78" s="99"/>
      <c r="AZ78" s="99"/>
      <c r="BA78" s="99"/>
      <c r="BB78" s="99"/>
      <c r="BC78" s="99"/>
      <c r="BD78" s="99"/>
    </row>
    <row r="79" spans="42:56" x14ac:dyDescent="0.25">
      <c r="AP79" s="11"/>
      <c r="AS79" s="99"/>
      <c r="AT79" s="99"/>
      <c r="AU79" s="99"/>
      <c r="AV79" s="99"/>
      <c r="AW79" s="99"/>
      <c r="AX79" s="99"/>
      <c r="AY79" s="99"/>
      <c r="AZ79" s="99"/>
      <c r="BA79" s="99"/>
      <c r="BB79" s="99"/>
      <c r="BC79" s="99"/>
      <c r="BD79" s="99"/>
    </row>
    <row r="80" spans="42:56" x14ac:dyDescent="0.25">
      <c r="AP80" s="11"/>
      <c r="AS80" s="99"/>
      <c r="AT80" s="99"/>
      <c r="AU80" s="99"/>
      <c r="AV80" s="99"/>
      <c r="AW80" s="99"/>
      <c r="AX80" s="99"/>
      <c r="AY80" s="99"/>
      <c r="AZ80" s="99"/>
      <c r="BA80" s="99"/>
      <c r="BB80" s="99"/>
      <c r="BC80" s="99"/>
      <c r="BD80" s="99"/>
    </row>
    <row r="81" spans="42:56" x14ac:dyDescent="0.25">
      <c r="AP81" s="11"/>
      <c r="AS81" s="99"/>
      <c r="AT81" s="99"/>
      <c r="AU81" s="99"/>
      <c r="AV81" s="99"/>
      <c r="AW81" s="99"/>
      <c r="AX81" s="99"/>
      <c r="AY81" s="99"/>
      <c r="AZ81" s="99"/>
      <c r="BA81" s="99"/>
      <c r="BB81" s="99"/>
      <c r="BC81" s="99"/>
      <c r="BD81" s="99"/>
    </row>
    <row r="82" spans="42:56" x14ac:dyDescent="0.25">
      <c r="AP82" s="11"/>
      <c r="AS82" s="99"/>
      <c r="AT82" s="99"/>
      <c r="AU82" s="99"/>
      <c r="AV82" s="99"/>
      <c r="AW82" s="99"/>
      <c r="AX82" s="99"/>
      <c r="AY82" s="99"/>
      <c r="AZ82" s="99"/>
      <c r="BA82" s="99"/>
      <c r="BB82" s="99"/>
      <c r="BC82" s="99"/>
      <c r="BD82" s="99"/>
    </row>
    <row r="83" spans="42:56" x14ac:dyDescent="0.25">
      <c r="AP83" s="11"/>
      <c r="AS83" s="99"/>
      <c r="AT83" s="99"/>
      <c r="AU83" s="99"/>
      <c r="AV83" s="99"/>
      <c r="AW83" s="99"/>
      <c r="AX83" s="99"/>
      <c r="AY83" s="99"/>
      <c r="AZ83" s="99"/>
      <c r="BA83" s="99"/>
      <c r="BB83" s="99"/>
      <c r="BC83" s="99"/>
      <c r="BD83" s="99"/>
    </row>
    <row r="84" spans="42:56" x14ac:dyDescent="0.25">
      <c r="AP84" s="11"/>
      <c r="AS84" s="99"/>
      <c r="AT84" s="99"/>
      <c r="AU84" s="99"/>
      <c r="AV84" s="99"/>
      <c r="AW84" s="99"/>
      <c r="AX84" s="99"/>
      <c r="AY84" s="99"/>
      <c r="AZ84" s="99"/>
      <c r="BA84" s="99"/>
      <c r="BB84" s="99"/>
      <c r="BC84" s="99"/>
      <c r="BD84" s="99"/>
    </row>
    <row r="85" spans="42:56" x14ac:dyDescent="0.25">
      <c r="AP85" s="11"/>
      <c r="AS85" s="99"/>
      <c r="AT85" s="99"/>
      <c r="AU85" s="99"/>
      <c r="AV85" s="99"/>
      <c r="AW85" s="99"/>
      <c r="AX85" s="99"/>
      <c r="AY85" s="99"/>
      <c r="AZ85" s="99"/>
      <c r="BA85" s="99"/>
      <c r="BB85" s="99"/>
      <c r="BC85" s="99"/>
      <c r="BD85" s="99"/>
    </row>
    <row r="86" spans="42:56" x14ac:dyDescent="0.25">
      <c r="AP86" s="11"/>
      <c r="AS86" s="99"/>
      <c r="AT86" s="99"/>
      <c r="AU86" s="99"/>
      <c r="AV86" s="99"/>
      <c r="AW86" s="99"/>
      <c r="AX86" s="99"/>
      <c r="AY86" s="99"/>
      <c r="AZ86" s="99"/>
      <c r="BA86" s="99"/>
      <c r="BB86" s="99"/>
      <c r="BC86" s="99"/>
      <c r="BD86" s="99"/>
    </row>
    <row r="87" spans="42:56" x14ac:dyDescent="0.25">
      <c r="AP87" s="11"/>
      <c r="AS87" s="99"/>
      <c r="AT87" s="99"/>
      <c r="AU87" s="99"/>
      <c r="AV87" s="99"/>
      <c r="AW87" s="99"/>
      <c r="AX87" s="99"/>
      <c r="AY87" s="99"/>
      <c r="AZ87" s="99"/>
      <c r="BA87" s="99"/>
      <c r="BB87" s="99"/>
      <c r="BC87" s="99"/>
      <c r="BD87" s="99"/>
    </row>
    <row r="88" spans="42:56" x14ac:dyDescent="0.25">
      <c r="AP88" s="11"/>
      <c r="AS88" s="99"/>
      <c r="AT88" s="99"/>
      <c r="AU88" s="99"/>
      <c r="AV88" s="99"/>
      <c r="AW88" s="99"/>
      <c r="AX88" s="99"/>
      <c r="AY88" s="99"/>
      <c r="AZ88" s="99"/>
      <c r="BA88" s="99"/>
      <c r="BB88" s="99"/>
      <c r="BC88" s="99"/>
      <c r="BD88" s="99"/>
    </row>
    <row r="89" spans="42:56" x14ac:dyDescent="0.25">
      <c r="AP89" s="11"/>
      <c r="AS89" s="99"/>
      <c r="AT89" s="99"/>
      <c r="AU89" s="99"/>
      <c r="AV89" s="99"/>
      <c r="AW89" s="99"/>
      <c r="AX89" s="99"/>
      <c r="AY89" s="99"/>
      <c r="AZ89" s="99"/>
      <c r="BA89" s="99"/>
      <c r="BB89" s="99"/>
      <c r="BC89" s="99"/>
      <c r="BD89" s="99"/>
    </row>
    <row r="90" spans="42:56" x14ac:dyDescent="0.25">
      <c r="AP90" s="11"/>
      <c r="AS90" s="99"/>
      <c r="AT90" s="99"/>
      <c r="AU90" s="99"/>
      <c r="AV90" s="99"/>
      <c r="AW90" s="99"/>
      <c r="AX90" s="99"/>
      <c r="AY90" s="99"/>
      <c r="AZ90" s="99"/>
      <c r="BA90" s="99"/>
      <c r="BB90" s="99"/>
      <c r="BC90" s="99"/>
      <c r="BD90" s="99"/>
    </row>
    <row r="91" spans="42:56" x14ac:dyDescent="0.25">
      <c r="AP91" s="11"/>
      <c r="AS91" s="99"/>
      <c r="AT91" s="99"/>
      <c r="AU91" s="99"/>
      <c r="AV91" s="99"/>
      <c r="AW91" s="99"/>
      <c r="AX91" s="99"/>
      <c r="AY91" s="99"/>
      <c r="AZ91" s="99"/>
      <c r="BA91" s="99"/>
      <c r="BB91" s="99"/>
      <c r="BC91" s="99"/>
      <c r="BD91" s="99"/>
    </row>
    <row r="92" spans="42:56" x14ac:dyDescent="0.25">
      <c r="AP92" s="11"/>
      <c r="AS92" s="99"/>
      <c r="AT92" s="99"/>
      <c r="AU92" s="99"/>
      <c r="AV92" s="99"/>
      <c r="AW92" s="99"/>
      <c r="AX92" s="99"/>
      <c r="AY92" s="99"/>
      <c r="AZ92" s="99"/>
      <c r="BA92" s="99"/>
      <c r="BB92" s="99"/>
      <c r="BC92" s="99"/>
      <c r="BD92" s="99"/>
    </row>
    <row r="93" spans="42:56" x14ac:dyDescent="0.25">
      <c r="AP93" s="11"/>
      <c r="AS93" s="99"/>
      <c r="AT93" s="99"/>
      <c r="AU93" s="99"/>
      <c r="AV93" s="99"/>
      <c r="AW93" s="99"/>
      <c r="AX93" s="99"/>
      <c r="AY93" s="99"/>
      <c r="AZ93" s="99"/>
      <c r="BA93" s="99"/>
      <c r="BB93" s="99"/>
      <c r="BC93" s="99"/>
      <c r="BD93" s="99"/>
    </row>
    <row r="94" spans="42:56" x14ac:dyDescent="0.25">
      <c r="AP94" s="11"/>
      <c r="AS94" s="99"/>
      <c r="AT94" s="99"/>
      <c r="AU94" s="99"/>
      <c r="AV94" s="99"/>
      <c r="AW94" s="99"/>
      <c r="AX94" s="99"/>
      <c r="AY94" s="99"/>
      <c r="AZ94" s="99"/>
      <c r="BA94" s="99"/>
      <c r="BB94" s="99"/>
      <c r="BC94" s="99"/>
      <c r="BD94" s="99"/>
    </row>
    <row r="95" spans="42:56" x14ac:dyDescent="0.25">
      <c r="AP95" s="11"/>
      <c r="AS95" s="99"/>
      <c r="AT95" s="99"/>
      <c r="AU95" s="99"/>
      <c r="AV95" s="99"/>
      <c r="AW95" s="99"/>
      <c r="AX95" s="99"/>
      <c r="AY95" s="99"/>
      <c r="AZ95" s="99"/>
      <c r="BA95" s="99"/>
      <c r="BB95" s="99"/>
      <c r="BC95" s="99"/>
      <c r="BD95" s="99"/>
    </row>
    <row r="96" spans="42:56" x14ac:dyDescent="0.25">
      <c r="AP96" s="11"/>
      <c r="AS96" s="99"/>
      <c r="AT96" s="99"/>
      <c r="AU96" s="99"/>
      <c r="AV96" s="99"/>
      <c r="AW96" s="99"/>
      <c r="AX96" s="99"/>
      <c r="AY96" s="99"/>
      <c r="AZ96" s="99"/>
      <c r="BA96" s="99"/>
      <c r="BB96" s="99"/>
      <c r="BC96" s="99"/>
      <c r="BD96" s="99"/>
    </row>
    <row r="97" spans="42:56" x14ac:dyDescent="0.25">
      <c r="AP97" s="11"/>
      <c r="AS97" s="99"/>
      <c r="AT97" s="99"/>
      <c r="AU97" s="99"/>
      <c r="AV97" s="99"/>
      <c r="AW97" s="99"/>
      <c r="AX97" s="99"/>
      <c r="AY97" s="99"/>
      <c r="AZ97" s="99"/>
      <c r="BA97" s="99"/>
      <c r="BB97" s="99"/>
      <c r="BC97" s="99"/>
      <c r="BD97" s="99"/>
    </row>
    <row r="98" spans="42:56" x14ac:dyDescent="0.25">
      <c r="AP98" s="11"/>
      <c r="AS98" s="99"/>
      <c r="AT98" s="99"/>
      <c r="AU98" s="99"/>
      <c r="AV98" s="99"/>
      <c r="AW98" s="99"/>
      <c r="AX98" s="99"/>
      <c r="AY98" s="99"/>
      <c r="AZ98" s="99"/>
      <c r="BA98" s="99"/>
      <c r="BB98" s="99"/>
      <c r="BC98" s="99"/>
      <c r="BD98" s="99"/>
    </row>
    <row r="99" spans="42:56" x14ac:dyDescent="0.25">
      <c r="AP99" s="11"/>
      <c r="AS99" s="99"/>
      <c r="AT99" s="99"/>
      <c r="AU99" s="99"/>
      <c r="AV99" s="99"/>
      <c r="AW99" s="99"/>
      <c r="AX99" s="99"/>
      <c r="AY99" s="99"/>
      <c r="AZ99" s="99"/>
      <c r="BA99" s="99"/>
      <c r="BB99" s="99"/>
      <c r="BC99" s="99"/>
      <c r="BD99" s="99"/>
    </row>
    <row r="100" spans="42:56" x14ac:dyDescent="0.25">
      <c r="AP100" s="11"/>
      <c r="AS100" s="99"/>
      <c r="AT100" s="99"/>
      <c r="AU100" s="99"/>
      <c r="AV100" s="99"/>
      <c r="AW100" s="99"/>
      <c r="AX100" s="99"/>
      <c r="AY100" s="99"/>
      <c r="AZ100" s="99"/>
      <c r="BA100" s="99"/>
      <c r="BB100" s="99"/>
      <c r="BC100" s="99"/>
      <c r="BD100" s="99"/>
    </row>
    <row r="101" spans="42:56" x14ac:dyDescent="0.25">
      <c r="AP101" s="11"/>
      <c r="AS101" s="99"/>
      <c r="AT101" s="99"/>
      <c r="AU101" s="99"/>
      <c r="AV101" s="99"/>
      <c r="AW101" s="99"/>
      <c r="AX101" s="99"/>
      <c r="AY101" s="99"/>
      <c r="AZ101" s="99"/>
      <c r="BA101" s="99"/>
      <c r="BB101" s="99"/>
      <c r="BC101" s="99"/>
      <c r="BD101" s="99"/>
    </row>
    <row r="102" spans="42:56" x14ac:dyDescent="0.25">
      <c r="AP102" s="11"/>
      <c r="AS102" s="99"/>
      <c r="AT102" s="99"/>
      <c r="AU102" s="99"/>
      <c r="AV102" s="99"/>
      <c r="AW102" s="99"/>
      <c r="AX102" s="99"/>
      <c r="AY102" s="99"/>
      <c r="AZ102" s="99"/>
      <c r="BA102" s="99"/>
      <c r="BB102" s="99"/>
      <c r="BC102" s="99"/>
      <c r="BD102" s="99"/>
    </row>
    <row r="103" spans="42:56" x14ac:dyDescent="0.25">
      <c r="AP103" s="11"/>
      <c r="AS103" s="99"/>
      <c r="AT103" s="99"/>
      <c r="AU103" s="99"/>
      <c r="AV103" s="99"/>
      <c r="AW103" s="99"/>
      <c r="AX103" s="99"/>
      <c r="AY103" s="99"/>
      <c r="AZ103" s="99"/>
      <c r="BA103" s="99"/>
      <c r="BB103" s="99"/>
      <c r="BC103" s="99"/>
      <c r="BD103" s="99"/>
    </row>
    <row r="104" spans="42:56" x14ac:dyDescent="0.25">
      <c r="AP104" s="11"/>
      <c r="AS104" s="99"/>
      <c r="AT104" s="99"/>
      <c r="AU104" s="99"/>
      <c r="AV104" s="99"/>
      <c r="AW104" s="99"/>
      <c r="AX104" s="99"/>
      <c r="AY104" s="99"/>
      <c r="AZ104" s="99"/>
      <c r="BA104" s="99"/>
      <c r="BB104" s="99"/>
      <c r="BC104" s="99"/>
      <c r="BD104" s="99"/>
    </row>
    <row r="105" spans="42:56" x14ac:dyDescent="0.25">
      <c r="AP105" s="11"/>
      <c r="AS105" s="99"/>
      <c r="AT105" s="99"/>
      <c r="AU105" s="99"/>
      <c r="AV105" s="99"/>
      <c r="AW105" s="99"/>
      <c r="AX105" s="99"/>
      <c r="AY105" s="99"/>
      <c r="AZ105" s="99"/>
      <c r="BA105" s="99"/>
      <c r="BB105" s="99"/>
      <c r="BC105" s="99"/>
      <c r="BD105" s="99"/>
    </row>
    <row r="106" spans="42:56" x14ac:dyDescent="0.25">
      <c r="AP106" s="11"/>
      <c r="AS106" s="99"/>
      <c r="AT106" s="99"/>
      <c r="AU106" s="99"/>
      <c r="AV106" s="99"/>
      <c r="AW106" s="99"/>
      <c r="AX106" s="99"/>
      <c r="AY106" s="99"/>
      <c r="AZ106" s="99"/>
      <c r="BA106" s="99"/>
      <c r="BB106" s="99"/>
      <c r="BC106" s="99"/>
      <c r="BD106" s="99"/>
    </row>
    <row r="107" spans="42:56" x14ac:dyDescent="0.25">
      <c r="AP107" s="11"/>
      <c r="AS107" s="99"/>
      <c r="AT107" s="99"/>
      <c r="AU107" s="99"/>
      <c r="AV107" s="99"/>
      <c r="AW107" s="99"/>
      <c r="AX107" s="99"/>
      <c r="AY107" s="99"/>
      <c r="AZ107" s="99"/>
      <c r="BA107" s="99"/>
      <c r="BB107" s="99"/>
      <c r="BC107" s="99"/>
      <c r="BD107" s="99"/>
    </row>
    <row r="108" spans="42:56" x14ac:dyDescent="0.25">
      <c r="AP108" s="11"/>
      <c r="AS108" s="99"/>
      <c r="AT108" s="99"/>
      <c r="AU108" s="99"/>
      <c r="AV108" s="99"/>
      <c r="AW108" s="99"/>
      <c r="AX108" s="99"/>
      <c r="AY108" s="99"/>
      <c r="AZ108" s="99"/>
      <c r="BA108" s="99"/>
      <c r="BB108" s="99"/>
      <c r="BC108" s="99"/>
      <c r="BD108" s="99"/>
    </row>
    <row r="109" spans="42:56" x14ac:dyDescent="0.25">
      <c r="AP109" s="11"/>
      <c r="AS109" s="99"/>
      <c r="AT109" s="99"/>
      <c r="AU109" s="99"/>
      <c r="AV109" s="99"/>
      <c r="AW109" s="99"/>
      <c r="AX109" s="99"/>
      <c r="AY109" s="99"/>
      <c r="AZ109" s="99"/>
      <c r="BA109" s="99"/>
      <c r="BB109" s="99"/>
      <c r="BC109" s="99"/>
      <c r="BD109" s="99"/>
    </row>
    <row r="110" spans="42:56" x14ac:dyDescent="0.25">
      <c r="AP110" s="11"/>
      <c r="AS110" s="99"/>
      <c r="AT110" s="99"/>
      <c r="AU110" s="99"/>
      <c r="AV110" s="99"/>
      <c r="AW110" s="99"/>
      <c r="AX110" s="99"/>
      <c r="AY110" s="99"/>
      <c r="AZ110" s="99"/>
      <c r="BA110" s="99"/>
      <c r="BB110" s="99"/>
      <c r="BC110" s="99"/>
      <c r="BD110" s="99"/>
    </row>
    <row r="111" spans="42:56" x14ac:dyDescent="0.25">
      <c r="AP111" s="11"/>
      <c r="AS111" s="99"/>
      <c r="AT111" s="99"/>
      <c r="AU111" s="99"/>
      <c r="AV111" s="99"/>
      <c r="AW111" s="99"/>
      <c r="AX111" s="99"/>
      <c r="AY111" s="99"/>
      <c r="AZ111" s="99"/>
      <c r="BA111" s="99"/>
      <c r="BB111" s="99"/>
      <c r="BC111" s="99"/>
      <c r="BD111" s="99"/>
    </row>
    <row r="112" spans="42:56" x14ac:dyDescent="0.25">
      <c r="AP112" s="11"/>
      <c r="AS112" s="99"/>
      <c r="AT112" s="99"/>
      <c r="AU112" s="99"/>
      <c r="AV112" s="99"/>
      <c r="AW112" s="99"/>
      <c r="AX112" s="99"/>
      <c r="AY112" s="99"/>
      <c r="AZ112" s="99"/>
      <c r="BA112" s="99"/>
      <c r="BB112" s="99"/>
      <c r="BC112" s="99"/>
      <c r="BD112" s="99"/>
    </row>
    <row r="113" spans="42:56" x14ac:dyDescent="0.25">
      <c r="AP113" s="11"/>
      <c r="AS113" s="99"/>
      <c r="AT113" s="99"/>
      <c r="AU113" s="99"/>
      <c r="AV113" s="99"/>
      <c r="AW113" s="99"/>
      <c r="AX113" s="99"/>
      <c r="AY113" s="99"/>
      <c r="AZ113" s="99"/>
      <c r="BA113" s="99"/>
      <c r="BB113" s="99"/>
      <c r="BC113" s="99"/>
      <c r="BD113" s="99"/>
    </row>
    <row r="114" spans="42:56" x14ac:dyDescent="0.25">
      <c r="AP114" s="11"/>
      <c r="AS114" s="99"/>
      <c r="AT114" s="99"/>
      <c r="AU114" s="99"/>
      <c r="AV114" s="99"/>
      <c r="AW114" s="99"/>
      <c r="AX114" s="99"/>
      <c r="AY114" s="99"/>
      <c r="AZ114" s="99"/>
      <c r="BA114" s="99"/>
      <c r="BB114" s="99"/>
      <c r="BC114" s="99"/>
      <c r="BD114" s="99"/>
    </row>
    <row r="115" spans="42:56" x14ac:dyDescent="0.25">
      <c r="AP115" s="11"/>
      <c r="AS115" s="99"/>
      <c r="AT115" s="99"/>
      <c r="AU115" s="99"/>
      <c r="AV115" s="99"/>
      <c r="AW115" s="99"/>
      <c r="AX115" s="99"/>
      <c r="AY115" s="99"/>
      <c r="AZ115" s="99"/>
      <c r="BA115" s="99"/>
      <c r="BB115" s="99"/>
      <c r="BC115" s="99"/>
      <c r="BD115" s="99"/>
    </row>
    <row r="116" spans="42:56" x14ac:dyDescent="0.25">
      <c r="AP116" s="11"/>
      <c r="AS116" s="99"/>
      <c r="AT116" s="99"/>
      <c r="AU116" s="99"/>
      <c r="AV116" s="99"/>
      <c r="AW116" s="99"/>
      <c r="AX116" s="99"/>
      <c r="AY116" s="99"/>
      <c r="AZ116" s="99"/>
      <c r="BA116" s="99"/>
      <c r="BB116" s="99"/>
      <c r="BC116" s="99"/>
      <c r="BD116" s="99"/>
    </row>
    <row r="117" spans="42:56" x14ac:dyDescent="0.25">
      <c r="AP117" s="11"/>
      <c r="AS117" s="99"/>
      <c r="AT117" s="99"/>
      <c r="AU117" s="99"/>
      <c r="AV117" s="99"/>
      <c r="AW117" s="99"/>
      <c r="AX117" s="99"/>
      <c r="AY117" s="99"/>
      <c r="AZ117" s="99"/>
      <c r="BA117" s="99"/>
      <c r="BB117" s="99"/>
      <c r="BC117" s="99"/>
      <c r="BD117" s="99"/>
    </row>
    <row r="118" spans="42:56" x14ac:dyDescent="0.25">
      <c r="AP118" s="11"/>
      <c r="AS118" s="99"/>
      <c r="AT118" s="99"/>
      <c r="AU118" s="99"/>
      <c r="AV118" s="99"/>
      <c r="AW118" s="99"/>
      <c r="AX118" s="99"/>
      <c r="AY118" s="99"/>
      <c r="AZ118" s="99"/>
      <c r="BA118" s="99"/>
      <c r="BB118" s="99"/>
      <c r="BC118" s="99"/>
      <c r="BD118" s="99"/>
    </row>
    <row r="119" spans="42:56" x14ac:dyDescent="0.25">
      <c r="AP119" s="11"/>
      <c r="AS119" s="99"/>
      <c r="AT119" s="99"/>
      <c r="AU119" s="99"/>
      <c r="AV119" s="99"/>
      <c r="AW119" s="99"/>
      <c r="AX119" s="99"/>
      <c r="AY119" s="99"/>
      <c r="AZ119" s="99"/>
      <c r="BA119" s="99"/>
      <c r="BB119" s="99"/>
      <c r="BC119" s="99"/>
      <c r="BD119" s="99"/>
    </row>
    <row r="120" spans="42:56" x14ac:dyDescent="0.25">
      <c r="AP120" s="11"/>
      <c r="AS120" s="99"/>
      <c r="AT120" s="99"/>
      <c r="AU120" s="99"/>
      <c r="AV120" s="99"/>
      <c r="AW120" s="99"/>
      <c r="AX120" s="99"/>
      <c r="AY120" s="99"/>
      <c r="AZ120" s="99"/>
      <c r="BA120" s="99"/>
      <c r="BB120" s="99"/>
      <c r="BC120" s="99"/>
      <c r="BD120" s="99"/>
    </row>
    <row r="121" spans="42:56" x14ac:dyDescent="0.25">
      <c r="AP121" s="11"/>
      <c r="AS121" s="99"/>
      <c r="AT121" s="99"/>
      <c r="AU121" s="99"/>
      <c r="AV121" s="99"/>
      <c r="AW121" s="99"/>
      <c r="AX121" s="99"/>
      <c r="AY121" s="99"/>
      <c r="AZ121" s="99"/>
      <c r="BA121" s="99"/>
      <c r="BB121" s="99"/>
      <c r="BC121" s="99"/>
      <c r="BD121" s="99"/>
    </row>
    <row r="122" spans="42:56" x14ac:dyDescent="0.25">
      <c r="AP122" s="11"/>
      <c r="AS122" s="99"/>
      <c r="AT122" s="99"/>
      <c r="AU122" s="99"/>
      <c r="AV122" s="99"/>
      <c r="AW122" s="99"/>
      <c r="AX122" s="99"/>
      <c r="AY122" s="99"/>
      <c r="AZ122" s="99"/>
      <c r="BA122" s="99"/>
      <c r="BB122" s="99"/>
      <c r="BC122" s="99"/>
      <c r="BD122" s="99"/>
    </row>
    <row r="123" spans="42:56" x14ac:dyDescent="0.25">
      <c r="AP123" s="11"/>
      <c r="AS123" s="99"/>
      <c r="AT123" s="99"/>
      <c r="AU123" s="99"/>
      <c r="AV123" s="99"/>
      <c r="AW123" s="99"/>
      <c r="AX123" s="99"/>
      <c r="AY123" s="99"/>
      <c r="AZ123" s="99"/>
      <c r="BA123" s="99"/>
      <c r="BB123" s="99"/>
      <c r="BC123" s="99"/>
      <c r="BD123" s="99"/>
    </row>
    <row r="124" spans="42:56" x14ac:dyDescent="0.25">
      <c r="AP124" s="11"/>
      <c r="AS124" s="99"/>
      <c r="AT124" s="99"/>
      <c r="AU124" s="99"/>
      <c r="AV124" s="99"/>
      <c r="AW124" s="99"/>
      <c r="AX124" s="99"/>
      <c r="AY124" s="99"/>
      <c r="AZ124" s="99"/>
      <c r="BA124" s="99"/>
      <c r="BB124" s="99"/>
      <c r="BC124" s="99"/>
      <c r="BD124" s="99"/>
    </row>
    <row r="125" spans="42:56" x14ac:dyDescent="0.25">
      <c r="AP125" s="11"/>
      <c r="AS125" s="99"/>
      <c r="AT125" s="99"/>
      <c r="AU125" s="99"/>
      <c r="AV125" s="99"/>
      <c r="AW125" s="99"/>
      <c r="AX125" s="99"/>
      <c r="AY125" s="99"/>
      <c r="AZ125" s="99"/>
      <c r="BA125" s="99"/>
      <c r="BB125" s="99"/>
      <c r="BC125" s="99"/>
      <c r="BD125" s="99"/>
    </row>
    <row r="126" spans="42:56" x14ac:dyDescent="0.25">
      <c r="AP126" s="11"/>
      <c r="AS126" s="99"/>
      <c r="AT126" s="99"/>
      <c r="AU126" s="99"/>
      <c r="AV126" s="99"/>
      <c r="AW126" s="99"/>
      <c r="AX126" s="99"/>
      <c r="AY126" s="99"/>
      <c r="AZ126" s="99"/>
      <c r="BA126" s="99"/>
      <c r="BB126" s="99"/>
      <c r="BC126" s="99"/>
      <c r="BD126" s="99"/>
    </row>
    <row r="127" spans="42:56" x14ac:dyDescent="0.25">
      <c r="AP127" s="11"/>
      <c r="AS127" s="99"/>
      <c r="AT127" s="99"/>
      <c r="AU127" s="99"/>
      <c r="AV127" s="99"/>
      <c r="AW127" s="99"/>
      <c r="AX127" s="99"/>
      <c r="AY127" s="99"/>
      <c r="AZ127" s="99"/>
      <c r="BA127" s="99"/>
      <c r="BB127" s="99"/>
      <c r="BC127" s="99"/>
      <c r="BD127" s="99"/>
    </row>
    <row r="128" spans="42:56" x14ac:dyDescent="0.25">
      <c r="AP128" s="11"/>
      <c r="AS128" s="99"/>
      <c r="AT128" s="99"/>
      <c r="AU128" s="99"/>
      <c r="AV128" s="99"/>
      <c r="AW128" s="99"/>
      <c r="AX128" s="99"/>
      <c r="AY128" s="99"/>
      <c r="AZ128" s="99"/>
      <c r="BA128" s="99"/>
      <c r="BB128" s="99"/>
      <c r="BC128" s="99"/>
      <c r="BD128" s="99"/>
    </row>
    <row r="129" spans="42:56" x14ac:dyDescent="0.25">
      <c r="AP129" s="11"/>
      <c r="AS129" s="99"/>
      <c r="AT129" s="99"/>
      <c r="AU129" s="99"/>
      <c r="AV129" s="99"/>
      <c r="AW129" s="99"/>
      <c r="AX129" s="99"/>
      <c r="AY129" s="99"/>
      <c r="AZ129" s="99"/>
      <c r="BA129" s="99"/>
      <c r="BB129" s="99"/>
      <c r="BC129" s="99"/>
      <c r="BD129" s="99"/>
    </row>
    <row r="130" spans="42:56" x14ac:dyDescent="0.25">
      <c r="AP130" s="11"/>
      <c r="AS130" s="99"/>
      <c r="AT130" s="99"/>
      <c r="AU130" s="99"/>
      <c r="AV130" s="99"/>
      <c r="AW130" s="99"/>
      <c r="AX130" s="99"/>
      <c r="AY130" s="99"/>
      <c r="AZ130" s="99"/>
      <c r="BA130" s="99"/>
      <c r="BB130" s="99"/>
      <c r="BC130" s="99"/>
      <c r="BD130" s="99"/>
    </row>
    <row r="131" spans="42:56" x14ac:dyDescent="0.25">
      <c r="AP131" s="11"/>
      <c r="AS131" s="99"/>
      <c r="AT131" s="99"/>
      <c r="AU131" s="99"/>
      <c r="AV131" s="99"/>
      <c r="AW131" s="99"/>
      <c r="AX131" s="99"/>
      <c r="AY131" s="99"/>
      <c r="AZ131" s="99"/>
      <c r="BA131" s="99"/>
      <c r="BB131" s="99"/>
      <c r="BC131" s="99"/>
      <c r="BD131" s="99"/>
    </row>
    <row r="132" spans="42:56" x14ac:dyDescent="0.25">
      <c r="AP132" s="11"/>
      <c r="AS132" s="99"/>
      <c r="AT132" s="99"/>
      <c r="AU132" s="99"/>
      <c r="AV132" s="99"/>
      <c r="AW132" s="99"/>
      <c r="AX132" s="99"/>
      <c r="AY132" s="99"/>
      <c r="AZ132" s="99"/>
      <c r="BA132" s="99"/>
      <c r="BB132" s="99"/>
      <c r="BC132" s="99"/>
      <c r="BD132" s="99"/>
    </row>
    <row r="133" spans="42:56" x14ac:dyDescent="0.25">
      <c r="AP133" s="11"/>
      <c r="AS133" s="99"/>
      <c r="AT133" s="99"/>
      <c r="AU133" s="99"/>
      <c r="AV133" s="99"/>
      <c r="AW133" s="99"/>
      <c r="AX133" s="99"/>
      <c r="AY133" s="99"/>
      <c r="AZ133" s="99"/>
      <c r="BA133" s="99"/>
      <c r="BB133" s="99"/>
      <c r="BC133" s="99"/>
      <c r="BD133" s="99"/>
    </row>
    <row r="134" spans="42:56" x14ac:dyDescent="0.25">
      <c r="AP134" s="11"/>
      <c r="AS134" s="99"/>
      <c r="AT134" s="99"/>
      <c r="AU134" s="99"/>
      <c r="AV134" s="99"/>
      <c r="AW134" s="99"/>
      <c r="AX134" s="99"/>
      <c r="AY134" s="99"/>
      <c r="AZ134" s="99"/>
      <c r="BA134" s="99"/>
      <c r="BB134" s="99"/>
      <c r="BC134" s="99"/>
      <c r="BD134" s="99"/>
    </row>
    <row r="135" spans="42:56" x14ac:dyDescent="0.25">
      <c r="AP135" s="11"/>
      <c r="AS135" s="99"/>
      <c r="AT135" s="99"/>
      <c r="AU135" s="99"/>
      <c r="AV135" s="99"/>
      <c r="AW135" s="99"/>
      <c r="AX135" s="99"/>
      <c r="AY135" s="99"/>
      <c r="AZ135" s="99"/>
      <c r="BA135" s="99"/>
      <c r="BB135" s="99"/>
      <c r="BC135" s="99"/>
      <c r="BD135" s="99"/>
    </row>
    <row r="136" spans="42:56" x14ac:dyDescent="0.25">
      <c r="AP136" s="11"/>
      <c r="AS136" s="99"/>
      <c r="AT136" s="99"/>
      <c r="AU136" s="99"/>
      <c r="AV136" s="99"/>
      <c r="AW136" s="99"/>
      <c r="AX136" s="99"/>
      <c r="AY136" s="99"/>
      <c r="AZ136" s="99"/>
      <c r="BA136" s="99"/>
      <c r="BB136" s="99"/>
      <c r="BC136" s="99"/>
      <c r="BD136" s="99"/>
    </row>
    <row r="137" spans="42:56" x14ac:dyDescent="0.25">
      <c r="AP137" s="11"/>
      <c r="AS137" s="99"/>
      <c r="AT137" s="99"/>
      <c r="AU137" s="99"/>
      <c r="AV137" s="99"/>
      <c r="AW137" s="99"/>
      <c r="AX137" s="99"/>
      <c r="AY137" s="99"/>
      <c r="AZ137" s="99"/>
      <c r="BA137" s="99"/>
      <c r="BB137" s="99"/>
      <c r="BC137" s="99"/>
      <c r="BD137" s="99"/>
    </row>
    <row r="138" spans="42:56" x14ac:dyDescent="0.25">
      <c r="AP138" s="11"/>
      <c r="AS138" s="99"/>
      <c r="AT138" s="99"/>
      <c r="AU138" s="99"/>
      <c r="AV138" s="99"/>
      <c r="AW138" s="99"/>
      <c r="AX138" s="99"/>
      <c r="AY138" s="99"/>
      <c r="AZ138" s="99"/>
      <c r="BA138" s="99"/>
      <c r="BB138" s="99"/>
      <c r="BC138" s="99"/>
      <c r="BD138" s="99"/>
    </row>
    <row r="139" spans="42:56" x14ac:dyDescent="0.25">
      <c r="AP139" s="11"/>
      <c r="AS139" s="99"/>
      <c r="AT139" s="99"/>
      <c r="AU139" s="99"/>
      <c r="AV139" s="99"/>
      <c r="AW139" s="99"/>
      <c r="AX139" s="99"/>
      <c r="AY139" s="99"/>
      <c r="AZ139" s="99"/>
      <c r="BA139" s="99"/>
      <c r="BB139" s="99"/>
      <c r="BC139" s="99"/>
      <c r="BD139" s="99"/>
    </row>
    <row r="140" spans="42:56" x14ac:dyDescent="0.25">
      <c r="AP140" s="11"/>
      <c r="AS140" s="99"/>
      <c r="AT140" s="99"/>
      <c r="AU140" s="99"/>
      <c r="AV140" s="99"/>
      <c r="AW140" s="99"/>
      <c r="AX140" s="99"/>
      <c r="AY140" s="99"/>
      <c r="AZ140" s="99"/>
      <c r="BA140" s="99"/>
      <c r="BB140" s="99"/>
      <c r="BC140" s="99"/>
      <c r="BD140" s="99"/>
    </row>
    <row r="141" spans="42:56" x14ac:dyDescent="0.25">
      <c r="AP141" s="11"/>
      <c r="AS141" s="99"/>
      <c r="AT141" s="99"/>
      <c r="AU141" s="99"/>
      <c r="AV141" s="99"/>
      <c r="AW141" s="99"/>
      <c r="AX141" s="99"/>
      <c r="AY141" s="99"/>
      <c r="AZ141" s="99"/>
      <c r="BA141" s="99"/>
      <c r="BB141" s="99"/>
      <c r="BC141" s="99"/>
      <c r="BD141" s="99"/>
    </row>
    <row r="142" spans="42:56" x14ac:dyDescent="0.25">
      <c r="AP142" s="11"/>
      <c r="AS142" s="99"/>
      <c r="AT142" s="99"/>
      <c r="AU142" s="99"/>
      <c r="AV142" s="99"/>
      <c r="AW142" s="99"/>
      <c r="AX142" s="99"/>
      <c r="AY142" s="99"/>
      <c r="AZ142" s="99"/>
      <c r="BA142" s="99"/>
      <c r="BB142" s="99"/>
      <c r="BC142" s="99"/>
      <c r="BD142" s="99"/>
    </row>
    <row r="143" spans="42:56" x14ac:dyDescent="0.25">
      <c r="AP143" s="11"/>
      <c r="AS143" s="99"/>
      <c r="AT143" s="99"/>
      <c r="AU143" s="99"/>
      <c r="AV143" s="99"/>
      <c r="AW143" s="99"/>
      <c r="AX143" s="99"/>
      <c r="AY143" s="99"/>
      <c r="AZ143" s="99"/>
      <c r="BA143" s="99"/>
      <c r="BB143" s="99"/>
      <c r="BC143" s="99"/>
      <c r="BD143" s="99"/>
    </row>
    <row r="144" spans="42:56" x14ac:dyDescent="0.25">
      <c r="AP144" s="11"/>
      <c r="AS144" s="99"/>
      <c r="AT144" s="99"/>
      <c r="AU144" s="99"/>
      <c r="AV144" s="99"/>
      <c r="AW144" s="99"/>
      <c r="AX144" s="99"/>
      <c r="AY144" s="99"/>
      <c r="AZ144" s="99"/>
      <c r="BA144" s="99"/>
      <c r="BB144" s="99"/>
      <c r="BC144" s="99"/>
      <c r="BD144" s="99"/>
    </row>
    <row r="145" spans="42:56" x14ac:dyDescent="0.25">
      <c r="AP145" s="11"/>
      <c r="AS145" s="99"/>
      <c r="AT145" s="99"/>
      <c r="AU145" s="99"/>
      <c r="AV145" s="99"/>
      <c r="AW145" s="99"/>
      <c r="AX145" s="99"/>
      <c r="AY145" s="99"/>
      <c r="AZ145" s="99"/>
      <c r="BA145" s="99"/>
      <c r="BB145" s="99"/>
      <c r="BC145" s="99"/>
      <c r="BD145" s="99"/>
    </row>
    <row r="146" spans="42:56" x14ac:dyDescent="0.25">
      <c r="AP146" s="11"/>
      <c r="AS146" s="99"/>
      <c r="AT146" s="99"/>
      <c r="AU146" s="99"/>
      <c r="AV146" s="99"/>
      <c r="AW146" s="99"/>
      <c r="AX146" s="99"/>
      <c r="AY146" s="99"/>
      <c r="AZ146" s="99"/>
      <c r="BA146" s="99"/>
      <c r="BB146" s="99"/>
      <c r="BC146" s="99"/>
      <c r="BD146" s="99"/>
    </row>
    <row r="147" spans="42:56" x14ac:dyDescent="0.25">
      <c r="AP147" s="11"/>
      <c r="AS147" s="99"/>
      <c r="AT147" s="99"/>
      <c r="AU147" s="99"/>
      <c r="AV147" s="99"/>
      <c r="AW147" s="99"/>
      <c r="AX147" s="99"/>
      <c r="AY147" s="99"/>
      <c r="AZ147" s="99"/>
      <c r="BA147" s="99"/>
      <c r="BB147" s="99"/>
      <c r="BC147" s="99"/>
      <c r="BD147" s="99"/>
    </row>
    <row r="148" spans="42:56" x14ac:dyDescent="0.25">
      <c r="AP148" s="11"/>
      <c r="AS148" s="99"/>
      <c r="AT148" s="99"/>
      <c r="AU148" s="99"/>
      <c r="AV148" s="99"/>
      <c r="AW148" s="99"/>
      <c r="AX148" s="99"/>
      <c r="AY148" s="99"/>
      <c r="AZ148" s="99"/>
      <c r="BA148" s="99"/>
      <c r="BB148" s="99"/>
      <c r="BC148" s="99"/>
      <c r="BD148" s="99"/>
    </row>
    <row r="149" spans="42:56" x14ac:dyDescent="0.25">
      <c r="AP149" s="11"/>
      <c r="AS149" s="99"/>
      <c r="AT149" s="99"/>
      <c r="AU149" s="99"/>
      <c r="AV149" s="99"/>
      <c r="AW149" s="99"/>
      <c r="AX149" s="99"/>
      <c r="AY149" s="99"/>
      <c r="AZ149" s="99"/>
      <c r="BA149" s="99"/>
      <c r="BB149" s="99"/>
      <c r="BC149" s="99"/>
      <c r="BD149" s="99"/>
    </row>
    <row r="150" spans="42:56" x14ac:dyDescent="0.25">
      <c r="AP150" s="11"/>
      <c r="AS150" s="99"/>
      <c r="AT150" s="99"/>
      <c r="AU150" s="99"/>
      <c r="AV150" s="99"/>
      <c r="AW150" s="99"/>
      <c r="AX150" s="99"/>
      <c r="AY150" s="99"/>
      <c r="AZ150" s="99"/>
      <c r="BA150" s="99"/>
      <c r="BB150" s="99"/>
      <c r="BC150" s="99"/>
      <c r="BD150" s="99"/>
    </row>
  </sheetData>
  <sortState ref="A4:AX150">
    <sortCondition ref="A4:A150"/>
  </sortState>
  <phoneticPr fontId="1"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J1:BD500"/>
  <sheetViews>
    <sheetView workbookViewId="0">
      <selection activeCell="R1" sqref="A1:XFD1048576"/>
    </sheetView>
  </sheetViews>
  <sheetFormatPr defaultColWidth="6.69140625" defaultRowHeight="10.3" x14ac:dyDescent="0.25"/>
  <cols>
    <col min="1" max="14" width="6.69140625" style="3" customWidth="1"/>
    <col min="15" max="19" width="6.69140625" style="4" customWidth="1"/>
    <col min="20" max="24" width="6.69140625" style="5" customWidth="1"/>
    <col min="25" max="37" width="6.69140625" style="6" customWidth="1"/>
    <col min="38" max="41" width="6.69140625" style="10" customWidth="1"/>
    <col min="42" max="42" width="9.53515625" style="10" customWidth="1"/>
    <col min="43" max="16384" width="6.69140625" style="3"/>
  </cols>
  <sheetData>
    <row r="1" spans="10:56" x14ac:dyDescent="0.25">
      <c r="O1" s="3"/>
      <c r="P1" s="3"/>
      <c r="Q1" s="3"/>
      <c r="R1" s="3"/>
      <c r="S1" s="3"/>
      <c r="T1" s="3"/>
      <c r="U1" s="3"/>
      <c r="V1" s="3"/>
      <c r="W1" s="3"/>
      <c r="X1" s="3"/>
      <c r="Y1" s="3"/>
      <c r="Z1" s="3"/>
      <c r="AA1" s="3"/>
      <c r="AB1" s="3"/>
      <c r="AC1" s="3"/>
      <c r="AD1" s="3"/>
      <c r="AE1" s="3"/>
      <c r="AF1" s="3"/>
      <c r="AG1" s="3"/>
      <c r="AH1" s="3"/>
      <c r="AI1" s="3"/>
      <c r="AJ1" s="3"/>
      <c r="AK1" s="3"/>
      <c r="AL1" s="3"/>
      <c r="AM1" s="3"/>
      <c r="AN1" s="3"/>
      <c r="AO1" s="3"/>
      <c r="AP1" s="3"/>
    </row>
    <row r="3" spans="10:56" x14ac:dyDescent="0.25">
      <c r="J3" s="16"/>
      <c r="AQ3" s="8"/>
      <c r="AR3" s="8"/>
      <c r="AS3" s="99"/>
      <c r="AT3" s="99"/>
      <c r="AU3" s="99"/>
      <c r="AV3" s="99"/>
      <c r="AW3" s="99"/>
      <c r="AX3" s="99"/>
      <c r="AY3" s="99"/>
      <c r="AZ3" s="99"/>
      <c r="BA3" s="99"/>
      <c r="BB3" s="99"/>
      <c r="BC3" s="99"/>
      <c r="BD3" s="99"/>
    </row>
    <row r="4" spans="10:56" x14ac:dyDescent="0.25">
      <c r="AP4" s="11"/>
      <c r="AS4" s="99"/>
      <c r="AT4" s="99"/>
      <c r="AU4" s="99"/>
      <c r="AV4" s="99"/>
      <c r="AW4" s="99"/>
      <c r="AX4" s="99"/>
      <c r="AY4" s="99"/>
      <c r="AZ4" s="99"/>
      <c r="BA4" s="99"/>
      <c r="BB4" s="99"/>
      <c r="BC4" s="99"/>
      <c r="BD4" s="99"/>
    </row>
    <row r="5" spans="10:56" x14ac:dyDescent="0.25">
      <c r="AP5" s="11"/>
      <c r="AS5" s="99"/>
      <c r="AT5" s="99"/>
      <c r="AU5" s="99"/>
      <c r="AV5" s="99"/>
      <c r="AW5" s="99"/>
      <c r="AX5" s="99"/>
      <c r="AY5" s="99"/>
      <c r="AZ5" s="99"/>
      <c r="BA5" s="99"/>
      <c r="BB5" s="99"/>
      <c r="BC5" s="99"/>
      <c r="BD5" s="99"/>
    </row>
    <row r="6" spans="10:56" x14ac:dyDescent="0.25">
      <c r="AP6" s="11"/>
      <c r="AS6" s="99"/>
      <c r="AT6" s="99"/>
      <c r="AU6" s="99"/>
      <c r="AV6" s="99"/>
      <c r="AW6" s="99"/>
      <c r="AX6" s="99"/>
      <c r="AY6" s="99"/>
      <c r="AZ6" s="99"/>
      <c r="BA6" s="99"/>
      <c r="BB6" s="99"/>
      <c r="BC6" s="99"/>
      <c r="BD6" s="99"/>
    </row>
    <row r="7" spans="10:56" x14ac:dyDescent="0.25">
      <c r="AP7" s="11"/>
      <c r="AS7" s="99"/>
      <c r="AT7" s="99"/>
      <c r="AU7" s="99"/>
      <c r="AV7" s="99"/>
      <c r="AW7" s="99"/>
      <c r="AX7" s="99"/>
      <c r="AY7" s="99"/>
      <c r="AZ7" s="99"/>
      <c r="BA7" s="99"/>
      <c r="BB7" s="99"/>
      <c r="BC7" s="99"/>
      <c r="BD7" s="99"/>
    </row>
    <row r="8" spans="10:56" x14ac:dyDescent="0.25">
      <c r="AP8" s="11"/>
      <c r="AS8" s="99"/>
      <c r="AT8" s="99"/>
      <c r="AU8" s="99"/>
      <c r="AV8" s="99"/>
      <c r="AW8" s="99"/>
      <c r="AX8" s="99"/>
      <c r="AY8" s="99"/>
      <c r="AZ8" s="99"/>
      <c r="BA8" s="99"/>
      <c r="BB8" s="99"/>
      <c r="BC8" s="99"/>
      <c r="BD8" s="99"/>
    </row>
    <row r="9" spans="10:56" x14ac:dyDescent="0.25">
      <c r="AP9" s="11"/>
      <c r="AS9" s="99"/>
      <c r="AT9" s="99"/>
      <c r="AU9" s="99"/>
      <c r="AV9" s="99"/>
      <c r="AW9" s="99"/>
      <c r="AX9" s="99"/>
      <c r="AY9" s="99"/>
      <c r="AZ9" s="99"/>
      <c r="BA9" s="99"/>
      <c r="BB9" s="99"/>
      <c r="BC9" s="99"/>
      <c r="BD9" s="99"/>
    </row>
    <row r="10" spans="10:56" x14ac:dyDescent="0.25">
      <c r="AP10" s="11"/>
      <c r="AS10" s="99"/>
      <c r="AT10" s="99"/>
      <c r="AU10" s="99"/>
      <c r="AV10" s="99"/>
      <c r="AW10" s="99"/>
      <c r="AX10" s="99"/>
      <c r="AY10" s="99"/>
      <c r="AZ10" s="99"/>
      <c r="BA10" s="99"/>
      <c r="BB10" s="99"/>
      <c r="BC10" s="99"/>
      <c r="BD10" s="99"/>
    </row>
    <row r="11" spans="10:56" x14ac:dyDescent="0.25">
      <c r="AP11" s="11"/>
      <c r="AS11" s="99"/>
      <c r="AT11" s="99"/>
      <c r="AU11" s="99"/>
      <c r="AV11" s="99"/>
      <c r="AW11" s="99"/>
      <c r="AX11" s="99"/>
      <c r="AY11" s="99"/>
      <c r="AZ11" s="99"/>
      <c r="BA11" s="99"/>
      <c r="BB11" s="99"/>
      <c r="BC11" s="99"/>
      <c r="BD11" s="99"/>
    </row>
    <row r="12" spans="10:56" x14ac:dyDescent="0.25">
      <c r="AP12" s="11"/>
      <c r="AS12" s="99"/>
      <c r="AT12" s="99"/>
      <c r="AU12" s="99"/>
      <c r="AV12" s="99"/>
      <c r="AW12" s="99"/>
      <c r="AX12" s="99"/>
      <c r="AY12" s="99"/>
      <c r="AZ12" s="99"/>
      <c r="BA12" s="99"/>
      <c r="BB12" s="99"/>
      <c r="BC12" s="99"/>
      <c r="BD12" s="99"/>
    </row>
    <row r="13" spans="10:56" x14ac:dyDescent="0.25">
      <c r="AP13" s="11"/>
      <c r="AS13" s="99"/>
      <c r="AT13" s="99"/>
      <c r="AU13" s="99"/>
      <c r="AV13" s="99"/>
      <c r="AW13" s="99"/>
      <c r="AX13" s="99"/>
      <c r="AY13" s="99"/>
      <c r="AZ13" s="99"/>
      <c r="BA13" s="99"/>
      <c r="BB13" s="99"/>
      <c r="BC13" s="99"/>
      <c r="BD13" s="99"/>
    </row>
    <row r="14" spans="10:56" x14ac:dyDescent="0.25">
      <c r="AP14" s="11"/>
      <c r="AS14" s="99"/>
      <c r="AT14" s="99"/>
      <c r="AU14" s="99"/>
      <c r="AV14" s="99"/>
      <c r="AW14" s="99"/>
      <c r="AX14" s="99"/>
      <c r="AY14" s="99"/>
      <c r="AZ14" s="99"/>
      <c r="BA14" s="99"/>
      <c r="BB14" s="99"/>
      <c r="BC14" s="99"/>
      <c r="BD14" s="99"/>
    </row>
    <row r="15" spans="10:56" x14ac:dyDescent="0.25">
      <c r="AP15" s="11"/>
      <c r="AS15" s="99"/>
      <c r="AT15" s="99"/>
      <c r="AU15" s="99"/>
      <c r="AV15" s="99"/>
      <c r="AW15" s="99"/>
      <c r="AX15" s="99"/>
      <c r="AY15" s="99"/>
      <c r="AZ15" s="99"/>
      <c r="BA15" s="99"/>
      <c r="BB15" s="99"/>
      <c r="BC15" s="99"/>
      <c r="BD15" s="99"/>
    </row>
    <row r="16" spans="10:56" x14ac:dyDescent="0.25">
      <c r="AP16" s="11"/>
      <c r="AS16" s="99"/>
      <c r="AT16" s="99"/>
      <c r="AU16" s="99"/>
      <c r="AV16" s="99"/>
      <c r="AW16" s="99"/>
      <c r="AX16" s="99"/>
      <c r="AY16" s="99"/>
      <c r="AZ16" s="99"/>
      <c r="BA16" s="99"/>
      <c r="BB16" s="99"/>
      <c r="BC16" s="99"/>
      <c r="BD16" s="99"/>
    </row>
    <row r="17" spans="42:56" x14ac:dyDescent="0.25">
      <c r="AP17" s="11"/>
      <c r="AS17" s="99"/>
      <c r="AT17" s="99"/>
      <c r="AU17" s="99"/>
      <c r="AV17" s="99"/>
      <c r="AW17" s="99"/>
      <c r="AX17" s="99"/>
      <c r="AY17" s="99"/>
      <c r="AZ17" s="99"/>
      <c r="BA17" s="99"/>
      <c r="BB17" s="99"/>
      <c r="BC17" s="99"/>
      <c r="BD17" s="99"/>
    </row>
    <row r="18" spans="42:56" x14ac:dyDescent="0.25">
      <c r="AP18" s="11"/>
      <c r="AS18" s="99"/>
      <c r="AT18" s="99"/>
      <c r="AU18" s="99"/>
      <c r="AV18" s="99"/>
      <c r="AW18" s="99"/>
      <c r="AX18" s="99"/>
      <c r="AY18" s="99"/>
      <c r="AZ18" s="99"/>
      <c r="BA18" s="99"/>
      <c r="BB18" s="99"/>
      <c r="BC18" s="99"/>
      <c r="BD18" s="99"/>
    </row>
    <row r="19" spans="42:56" x14ac:dyDescent="0.25">
      <c r="AP19" s="11"/>
      <c r="AS19" s="99"/>
      <c r="AT19" s="99"/>
      <c r="AU19" s="99"/>
      <c r="AV19" s="99"/>
      <c r="AW19" s="99"/>
      <c r="AX19" s="99"/>
      <c r="AY19" s="99"/>
      <c r="AZ19" s="99"/>
      <c r="BA19" s="99"/>
      <c r="BB19" s="99"/>
      <c r="BC19" s="99"/>
      <c r="BD19" s="99"/>
    </row>
    <row r="20" spans="42:56" x14ac:dyDescent="0.25">
      <c r="AP20" s="11"/>
      <c r="AS20" s="99"/>
      <c r="AT20" s="99"/>
      <c r="AU20" s="99"/>
      <c r="AV20" s="99"/>
      <c r="AW20" s="99"/>
      <c r="AX20" s="99"/>
      <c r="AY20" s="99"/>
      <c r="AZ20" s="99"/>
      <c r="BA20" s="99"/>
      <c r="BB20" s="99"/>
      <c r="BC20" s="99"/>
      <c r="BD20" s="99"/>
    </row>
    <row r="21" spans="42:56" x14ac:dyDescent="0.25">
      <c r="AP21" s="11"/>
      <c r="AS21" s="99"/>
      <c r="AT21" s="99"/>
      <c r="AU21" s="99"/>
      <c r="AV21" s="99"/>
      <c r="AW21" s="99"/>
      <c r="AX21" s="99"/>
      <c r="AY21" s="99"/>
      <c r="AZ21" s="99"/>
      <c r="BA21" s="99"/>
      <c r="BB21" s="99"/>
      <c r="BC21" s="99"/>
      <c r="BD21" s="99"/>
    </row>
    <row r="22" spans="42:56" x14ac:dyDescent="0.25">
      <c r="AP22" s="11"/>
      <c r="AS22" s="99"/>
      <c r="AT22" s="99"/>
      <c r="AU22" s="99"/>
      <c r="AV22" s="99"/>
      <c r="AW22" s="99"/>
      <c r="AX22" s="99"/>
      <c r="AY22" s="99"/>
      <c r="AZ22" s="99"/>
      <c r="BA22" s="99"/>
      <c r="BB22" s="99"/>
      <c r="BC22" s="99"/>
      <c r="BD22" s="99"/>
    </row>
    <row r="23" spans="42:56" x14ac:dyDescent="0.25">
      <c r="AP23" s="11"/>
      <c r="AS23" s="99"/>
      <c r="AT23" s="99"/>
      <c r="AU23" s="99"/>
      <c r="AV23" s="99"/>
      <c r="AW23" s="99"/>
      <c r="AX23" s="99"/>
      <c r="AY23" s="99"/>
      <c r="AZ23" s="99"/>
      <c r="BA23" s="99"/>
      <c r="BB23" s="99"/>
      <c r="BC23" s="99"/>
      <c r="BD23" s="99"/>
    </row>
    <row r="24" spans="42:56" x14ac:dyDescent="0.25">
      <c r="AP24" s="11"/>
      <c r="AS24" s="99"/>
      <c r="AT24" s="99"/>
      <c r="AU24" s="99"/>
      <c r="AV24" s="99"/>
      <c r="AW24" s="99"/>
      <c r="AX24" s="99"/>
      <c r="AY24" s="99"/>
      <c r="AZ24" s="99"/>
      <c r="BA24" s="99"/>
      <c r="BB24" s="99"/>
      <c r="BC24" s="99"/>
      <c r="BD24" s="99"/>
    </row>
    <row r="25" spans="42:56" x14ac:dyDescent="0.25">
      <c r="AP25" s="11"/>
      <c r="AS25" s="99"/>
      <c r="AT25" s="99"/>
      <c r="AU25" s="99"/>
      <c r="AV25" s="99"/>
      <c r="AW25" s="99"/>
      <c r="AX25" s="99"/>
      <c r="AY25" s="99"/>
      <c r="AZ25" s="99"/>
      <c r="BA25" s="99"/>
      <c r="BB25" s="99"/>
      <c r="BC25" s="99"/>
      <c r="BD25" s="99"/>
    </row>
    <row r="26" spans="42:56" x14ac:dyDescent="0.25">
      <c r="AP26" s="11"/>
      <c r="AS26" s="99"/>
      <c r="AT26" s="99"/>
      <c r="AU26" s="99"/>
      <c r="AV26" s="99"/>
      <c r="AW26" s="99"/>
      <c r="AX26" s="99"/>
      <c r="AY26" s="99"/>
      <c r="AZ26" s="99"/>
      <c r="BA26" s="99"/>
      <c r="BB26" s="99"/>
      <c r="BC26" s="99"/>
      <c r="BD26" s="99"/>
    </row>
    <row r="27" spans="42:56" x14ac:dyDescent="0.25">
      <c r="AP27" s="11"/>
      <c r="AS27" s="99"/>
      <c r="AT27" s="99"/>
      <c r="AU27" s="99"/>
      <c r="AV27" s="99"/>
      <c r="AW27" s="99"/>
      <c r="AX27" s="99"/>
      <c r="AY27" s="99"/>
      <c r="AZ27" s="99"/>
      <c r="BA27" s="99"/>
      <c r="BB27" s="99"/>
      <c r="BC27" s="99"/>
      <c r="BD27" s="99"/>
    </row>
    <row r="28" spans="42:56" x14ac:dyDescent="0.25">
      <c r="AP28" s="11"/>
      <c r="AS28" s="99"/>
      <c r="AT28" s="99"/>
      <c r="AU28" s="99"/>
      <c r="AV28" s="99"/>
      <c r="AW28" s="99"/>
      <c r="AX28" s="99"/>
      <c r="AY28" s="99"/>
      <c r="AZ28" s="99"/>
      <c r="BA28" s="99"/>
      <c r="BB28" s="99"/>
      <c r="BC28" s="99"/>
      <c r="BD28" s="99"/>
    </row>
    <row r="29" spans="42:56" x14ac:dyDescent="0.25">
      <c r="AP29" s="11"/>
      <c r="AS29" s="99"/>
      <c r="AT29" s="99"/>
      <c r="AU29" s="99"/>
      <c r="AV29" s="99"/>
      <c r="AW29" s="99"/>
      <c r="AX29" s="99"/>
      <c r="AY29" s="99"/>
      <c r="AZ29" s="99"/>
      <c r="BA29" s="99"/>
      <c r="BB29" s="99"/>
      <c r="BC29" s="99"/>
      <c r="BD29" s="99"/>
    </row>
    <row r="30" spans="42:56" x14ac:dyDescent="0.25">
      <c r="AP30" s="11"/>
      <c r="AS30" s="99"/>
      <c r="AT30" s="99"/>
      <c r="AU30" s="99"/>
      <c r="AV30" s="99"/>
      <c r="AW30" s="99"/>
      <c r="AX30" s="99"/>
      <c r="AY30" s="99"/>
      <c r="AZ30" s="99"/>
      <c r="BA30" s="99"/>
      <c r="BB30" s="99"/>
      <c r="BC30" s="99"/>
      <c r="BD30" s="99"/>
    </row>
    <row r="31" spans="42:56" x14ac:dyDescent="0.25">
      <c r="AP31" s="11"/>
      <c r="AS31" s="99"/>
      <c r="AT31" s="99"/>
      <c r="AU31" s="99"/>
      <c r="AV31" s="99"/>
      <c r="AW31" s="99"/>
      <c r="AX31" s="99"/>
      <c r="AY31" s="99"/>
      <c r="AZ31" s="99"/>
      <c r="BA31" s="99"/>
      <c r="BB31" s="99"/>
      <c r="BC31" s="99"/>
      <c r="BD31" s="99"/>
    </row>
    <row r="32" spans="42:56" x14ac:dyDescent="0.25">
      <c r="AP32" s="11"/>
      <c r="AS32" s="99"/>
      <c r="AT32" s="99"/>
      <c r="AU32" s="99"/>
      <c r="AV32" s="99"/>
      <c r="AW32" s="99"/>
      <c r="AX32" s="99"/>
      <c r="AY32" s="99"/>
      <c r="AZ32" s="99"/>
      <c r="BA32" s="99"/>
      <c r="BB32" s="99"/>
      <c r="BC32" s="99"/>
      <c r="BD32" s="99"/>
    </row>
    <row r="33" spans="42:56" x14ac:dyDescent="0.25">
      <c r="AP33" s="11"/>
      <c r="AS33" s="99"/>
      <c r="AT33" s="99"/>
      <c r="AU33" s="99"/>
      <c r="AV33" s="99"/>
      <c r="AW33" s="99"/>
      <c r="AX33" s="99"/>
      <c r="AY33" s="99"/>
      <c r="AZ33" s="99"/>
      <c r="BA33" s="99"/>
      <c r="BB33" s="99"/>
      <c r="BC33" s="99"/>
      <c r="BD33" s="99"/>
    </row>
    <row r="34" spans="42:56" x14ac:dyDescent="0.25">
      <c r="AP34" s="11"/>
      <c r="AS34" s="99"/>
      <c r="AT34" s="99"/>
      <c r="AU34" s="99"/>
      <c r="AV34" s="99"/>
      <c r="AW34" s="99"/>
      <c r="AX34" s="99"/>
      <c r="AY34" s="99"/>
      <c r="AZ34" s="99"/>
      <c r="BA34" s="99"/>
      <c r="BB34" s="99"/>
      <c r="BC34" s="99"/>
      <c r="BD34" s="99"/>
    </row>
    <row r="35" spans="42:56" x14ac:dyDescent="0.25">
      <c r="AP35" s="11"/>
      <c r="AS35" s="99"/>
      <c r="AT35" s="99"/>
      <c r="AU35" s="99"/>
      <c r="AV35" s="99"/>
      <c r="AW35" s="99"/>
      <c r="AX35" s="99"/>
      <c r="AY35" s="99"/>
      <c r="AZ35" s="99"/>
      <c r="BA35" s="99"/>
      <c r="BB35" s="99"/>
      <c r="BC35" s="99"/>
      <c r="BD35" s="99"/>
    </row>
    <row r="36" spans="42:56" x14ac:dyDescent="0.25">
      <c r="AP36" s="11"/>
      <c r="AS36" s="99"/>
      <c r="AT36" s="99"/>
      <c r="AU36" s="99"/>
      <c r="AV36" s="99"/>
      <c r="AW36" s="99"/>
      <c r="AX36" s="99"/>
      <c r="AY36" s="99"/>
      <c r="AZ36" s="99"/>
      <c r="BA36" s="99"/>
      <c r="BB36" s="99"/>
      <c r="BC36" s="99"/>
      <c r="BD36" s="99"/>
    </row>
    <row r="37" spans="42:56" x14ac:dyDescent="0.25">
      <c r="AP37" s="11"/>
      <c r="AS37" s="99"/>
      <c r="AT37" s="99"/>
      <c r="AU37" s="99"/>
      <c r="AV37" s="99"/>
      <c r="AW37" s="99"/>
      <c r="AX37" s="99"/>
      <c r="AY37" s="99"/>
      <c r="AZ37" s="99"/>
      <c r="BA37" s="99"/>
      <c r="BB37" s="99"/>
      <c r="BC37" s="99"/>
      <c r="BD37" s="99"/>
    </row>
    <row r="38" spans="42:56" x14ac:dyDescent="0.25">
      <c r="AP38" s="11"/>
      <c r="AS38" s="99"/>
      <c r="AT38" s="99"/>
      <c r="AU38" s="99"/>
      <c r="AV38" s="99"/>
      <c r="AW38" s="99"/>
      <c r="AX38" s="99"/>
      <c r="AY38" s="99"/>
      <c r="AZ38" s="99"/>
      <c r="BA38" s="99"/>
      <c r="BB38" s="99"/>
      <c r="BC38" s="99"/>
      <c r="BD38" s="99"/>
    </row>
    <row r="39" spans="42:56" x14ac:dyDescent="0.25">
      <c r="AP39" s="11"/>
      <c r="AS39" s="99"/>
      <c r="AT39" s="99"/>
      <c r="AU39" s="99"/>
      <c r="AV39" s="99"/>
      <c r="AW39" s="99"/>
      <c r="AX39" s="99"/>
      <c r="AY39" s="99"/>
      <c r="AZ39" s="99"/>
      <c r="BA39" s="99"/>
      <c r="BB39" s="99"/>
      <c r="BC39" s="99"/>
      <c r="BD39" s="99"/>
    </row>
    <row r="40" spans="42:56" x14ac:dyDescent="0.25">
      <c r="AP40" s="11"/>
      <c r="AS40" s="99"/>
      <c r="AT40" s="99"/>
      <c r="AU40" s="99"/>
      <c r="AV40" s="99"/>
      <c r="AW40" s="99"/>
      <c r="AX40" s="99"/>
      <c r="AY40" s="99"/>
      <c r="AZ40" s="99"/>
      <c r="BA40" s="99"/>
      <c r="BB40" s="99"/>
      <c r="BC40" s="99"/>
      <c r="BD40" s="99"/>
    </row>
    <row r="41" spans="42:56" x14ac:dyDescent="0.25">
      <c r="AP41" s="11"/>
      <c r="AS41" s="99"/>
      <c r="AT41" s="99"/>
      <c r="AU41" s="99"/>
      <c r="AV41" s="99"/>
      <c r="AW41" s="99"/>
      <c r="AX41" s="99"/>
      <c r="AY41" s="99"/>
      <c r="AZ41" s="99"/>
      <c r="BA41" s="99"/>
      <c r="BB41" s="99"/>
      <c r="BC41" s="99"/>
      <c r="BD41" s="99"/>
    </row>
    <row r="42" spans="42:56" x14ac:dyDescent="0.25">
      <c r="AP42" s="11"/>
      <c r="AS42" s="99"/>
      <c r="AT42" s="99"/>
      <c r="AU42" s="99"/>
      <c r="AV42" s="99"/>
      <c r="AW42" s="99"/>
      <c r="AX42" s="99"/>
      <c r="AY42" s="99"/>
      <c r="AZ42" s="99"/>
      <c r="BA42" s="99"/>
      <c r="BB42" s="99"/>
      <c r="BC42" s="99"/>
      <c r="BD42" s="99"/>
    </row>
    <row r="43" spans="42:56" x14ac:dyDescent="0.25">
      <c r="AP43" s="11"/>
      <c r="AS43" s="99"/>
      <c r="AT43" s="99"/>
      <c r="AU43" s="99"/>
      <c r="AV43" s="99"/>
      <c r="AW43" s="99"/>
      <c r="AX43" s="99"/>
      <c r="AY43" s="99"/>
      <c r="AZ43" s="99"/>
      <c r="BA43" s="99"/>
      <c r="BB43" s="99"/>
      <c r="BC43" s="99"/>
      <c r="BD43" s="99"/>
    </row>
    <row r="44" spans="42:56" x14ac:dyDescent="0.25">
      <c r="AP44" s="11"/>
      <c r="AS44" s="99"/>
      <c r="AT44" s="99"/>
      <c r="AU44" s="99"/>
      <c r="AV44" s="99"/>
      <c r="AW44" s="99"/>
      <c r="AX44" s="99"/>
      <c r="AY44" s="99"/>
      <c r="AZ44" s="99"/>
      <c r="BA44" s="99"/>
      <c r="BB44" s="99"/>
      <c r="BC44" s="99"/>
      <c r="BD44" s="99"/>
    </row>
    <row r="45" spans="42:56" x14ac:dyDescent="0.25">
      <c r="AP45" s="11"/>
      <c r="AS45" s="99"/>
      <c r="AT45" s="99"/>
      <c r="AU45" s="99"/>
      <c r="AV45" s="99"/>
      <c r="AW45" s="99"/>
      <c r="AX45" s="99"/>
      <c r="AY45" s="99"/>
      <c r="AZ45" s="99"/>
      <c r="BA45" s="99"/>
      <c r="BB45" s="99"/>
      <c r="BC45" s="99"/>
      <c r="BD45" s="99"/>
    </row>
    <row r="46" spans="42:56" x14ac:dyDescent="0.25">
      <c r="AP46" s="11"/>
      <c r="AS46" s="99"/>
      <c r="AT46" s="99"/>
      <c r="AU46" s="99"/>
      <c r="AV46" s="99"/>
      <c r="AW46" s="99"/>
      <c r="AX46" s="99"/>
      <c r="AY46" s="99"/>
      <c r="AZ46" s="99"/>
      <c r="BA46" s="99"/>
      <c r="BB46" s="99"/>
      <c r="BC46" s="99"/>
      <c r="BD46" s="99"/>
    </row>
    <row r="47" spans="42:56" x14ac:dyDescent="0.25">
      <c r="AP47" s="11"/>
      <c r="AS47" s="99"/>
      <c r="AT47" s="99"/>
      <c r="AU47" s="99"/>
      <c r="AV47" s="99"/>
      <c r="AW47" s="99"/>
      <c r="AX47" s="99"/>
      <c r="AY47" s="99"/>
      <c r="AZ47" s="99"/>
      <c r="BA47" s="99"/>
      <c r="BB47" s="99"/>
      <c r="BC47" s="99"/>
      <c r="BD47" s="99"/>
    </row>
    <row r="48" spans="42:56" x14ac:dyDescent="0.25">
      <c r="AP48" s="11"/>
      <c r="AS48" s="99"/>
      <c r="AT48" s="99"/>
      <c r="AU48" s="99"/>
      <c r="AV48" s="99"/>
      <c r="AW48" s="99"/>
      <c r="AX48" s="99"/>
      <c r="AY48" s="99"/>
      <c r="AZ48" s="99"/>
      <c r="BA48" s="99"/>
      <c r="BB48" s="99"/>
      <c r="BC48" s="99"/>
      <c r="BD48" s="99"/>
    </row>
    <row r="49" spans="42:56" x14ac:dyDescent="0.25">
      <c r="AP49" s="11"/>
      <c r="AS49" s="99"/>
      <c r="AT49" s="99"/>
      <c r="AU49" s="99"/>
      <c r="AV49" s="99"/>
      <c r="AW49" s="99"/>
      <c r="AX49" s="99"/>
      <c r="AY49" s="99"/>
      <c r="AZ49" s="99"/>
      <c r="BA49" s="99"/>
      <c r="BB49" s="99"/>
      <c r="BC49" s="99"/>
      <c r="BD49" s="99"/>
    </row>
    <row r="50" spans="42:56" x14ac:dyDescent="0.25">
      <c r="AP50" s="11"/>
      <c r="AS50" s="99"/>
      <c r="AT50" s="99"/>
      <c r="AU50" s="99"/>
      <c r="AV50" s="99"/>
      <c r="AW50" s="99"/>
      <c r="AX50" s="99"/>
      <c r="AY50" s="99"/>
      <c r="AZ50" s="99"/>
      <c r="BA50" s="99"/>
      <c r="BB50" s="99"/>
      <c r="BC50" s="99"/>
      <c r="BD50" s="99"/>
    </row>
    <row r="51" spans="42:56" x14ac:dyDescent="0.25">
      <c r="AP51" s="11"/>
      <c r="AS51" s="99"/>
      <c r="AT51" s="99"/>
      <c r="AU51" s="99"/>
      <c r="AV51" s="99"/>
      <c r="AW51" s="99"/>
      <c r="AX51" s="99"/>
      <c r="AY51" s="99"/>
      <c r="AZ51" s="99"/>
      <c r="BA51" s="99"/>
      <c r="BB51" s="99"/>
      <c r="BC51" s="99"/>
      <c r="BD51" s="99"/>
    </row>
    <row r="52" spans="42:56" x14ac:dyDescent="0.25">
      <c r="AP52" s="11"/>
      <c r="AS52" s="99"/>
      <c r="AT52" s="99"/>
      <c r="AU52" s="99"/>
      <c r="AV52" s="99"/>
      <c r="AW52" s="99"/>
      <c r="AX52" s="99"/>
      <c r="AY52" s="99"/>
      <c r="AZ52" s="99"/>
      <c r="BA52" s="99"/>
      <c r="BB52" s="99"/>
      <c r="BC52" s="99"/>
      <c r="BD52" s="99"/>
    </row>
    <row r="53" spans="42:56" x14ac:dyDescent="0.25">
      <c r="AP53" s="11"/>
      <c r="AS53" s="99"/>
      <c r="AT53" s="99"/>
      <c r="AU53" s="99"/>
      <c r="AV53" s="99"/>
      <c r="AW53" s="99"/>
      <c r="AX53" s="99"/>
      <c r="AY53" s="99"/>
      <c r="AZ53" s="99"/>
      <c r="BA53" s="99"/>
      <c r="BB53" s="99"/>
      <c r="BC53" s="99"/>
      <c r="BD53" s="99"/>
    </row>
    <row r="54" spans="42:56" x14ac:dyDescent="0.25">
      <c r="AP54" s="11"/>
      <c r="AS54" s="99"/>
      <c r="AT54" s="99"/>
      <c r="AU54" s="99"/>
      <c r="AV54" s="99"/>
      <c r="AW54" s="99"/>
      <c r="AX54" s="99"/>
      <c r="AY54" s="99"/>
      <c r="AZ54" s="99"/>
      <c r="BA54" s="99"/>
      <c r="BB54" s="99"/>
      <c r="BC54" s="99"/>
      <c r="BD54" s="99"/>
    </row>
    <row r="55" spans="42:56" x14ac:dyDescent="0.25">
      <c r="AP55" s="11"/>
      <c r="AS55" s="99"/>
      <c r="AT55" s="99"/>
      <c r="AU55" s="99"/>
      <c r="AV55" s="99"/>
      <c r="AW55" s="99"/>
      <c r="AX55" s="99"/>
      <c r="AY55" s="99"/>
      <c r="AZ55" s="99"/>
      <c r="BA55" s="99"/>
      <c r="BB55" s="99"/>
      <c r="BC55" s="99"/>
      <c r="BD55" s="99"/>
    </row>
    <row r="56" spans="42:56" x14ac:dyDescent="0.25">
      <c r="AP56" s="11"/>
      <c r="AS56" s="99"/>
      <c r="AT56" s="99"/>
      <c r="AU56" s="99"/>
      <c r="AV56" s="99"/>
      <c r="AW56" s="99"/>
      <c r="AX56" s="99"/>
      <c r="AY56" s="99"/>
      <c r="AZ56" s="99"/>
      <c r="BA56" s="99"/>
      <c r="BB56" s="99"/>
      <c r="BC56" s="99"/>
      <c r="BD56" s="99"/>
    </row>
    <row r="57" spans="42:56" x14ac:dyDescent="0.25">
      <c r="AP57" s="11"/>
      <c r="AS57" s="99"/>
      <c r="AT57" s="99"/>
      <c r="AU57" s="99"/>
      <c r="AV57" s="99"/>
      <c r="AW57" s="99"/>
      <c r="AX57" s="99"/>
      <c r="AY57" s="99"/>
      <c r="AZ57" s="99"/>
      <c r="BA57" s="99"/>
      <c r="BB57" s="99"/>
      <c r="BC57" s="99"/>
      <c r="BD57" s="99"/>
    </row>
    <row r="58" spans="42:56" x14ac:dyDescent="0.25">
      <c r="AP58" s="11"/>
      <c r="AS58" s="99"/>
      <c r="AT58" s="99"/>
      <c r="AU58" s="99"/>
      <c r="AV58" s="99"/>
      <c r="AW58" s="99"/>
      <c r="AX58" s="99"/>
      <c r="AY58" s="99"/>
      <c r="AZ58" s="99"/>
      <c r="BA58" s="99"/>
      <c r="BB58" s="99"/>
      <c r="BC58" s="99"/>
      <c r="BD58" s="99"/>
    </row>
    <row r="59" spans="42:56" x14ac:dyDescent="0.25">
      <c r="AP59" s="11"/>
      <c r="AS59" s="99"/>
      <c r="AT59" s="99"/>
      <c r="AU59" s="99"/>
      <c r="AV59" s="99"/>
      <c r="AW59" s="99"/>
      <c r="AX59" s="99"/>
      <c r="AY59" s="99"/>
      <c r="AZ59" s="99"/>
      <c r="BA59" s="99"/>
      <c r="BB59" s="99"/>
      <c r="BC59" s="99"/>
      <c r="BD59" s="99"/>
    </row>
    <row r="60" spans="42:56" x14ac:dyDescent="0.25">
      <c r="AP60" s="11"/>
      <c r="AS60" s="99"/>
      <c r="AT60" s="99"/>
      <c r="AU60" s="99"/>
      <c r="AV60" s="99"/>
      <c r="AW60" s="99"/>
      <c r="AX60" s="99"/>
      <c r="AY60" s="99"/>
      <c r="AZ60" s="99"/>
      <c r="BA60" s="99"/>
      <c r="BB60" s="99"/>
      <c r="BC60" s="99"/>
      <c r="BD60" s="99"/>
    </row>
    <row r="61" spans="42:56" x14ac:dyDescent="0.25">
      <c r="AP61" s="11"/>
      <c r="AS61" s="99"/>
      <c r="AT61" s="99"/>
      <c r="AU61" s="99"/>
      <c r="AV61" s="99"/>
      <c r="AW61" s="99"/>
      <c r="AX61" s="99"/>
      <c r="AY61" s="99"/>
      <c r="AZ61" s="99"/>
      <c r="BA61" s="99"/>
      <c r="BB61" s="99"/>
      <c r="BC61" s="99"/>
      <c r="BD61" s="99"/>
    </row>
    <row r="62" spans="42:56" x14ac:dyDescent="0.25">
      <c r="AP62" s="11"/>
      <c r="AS62" s="99"/>
      <c r="AT62" s="99"/>
      <c r="AU62" s="99"/>
      <c r="AV62" s="99"/>
      <c r="AW62" s="99"/>
      <c r="AX62" s="99"/>
      <c r="AY62" s="99"/>
      <c r="AZ62" s="99"/>
      <c r="BA62" s="99"/>
      <c r="BB62" s="99"/>
      <c r="BC62" s="99"/>
      <c r="BD62" s="99"/>
    </row>
    <row r="63" spans="42:56" x14ac:dyDescent="0.25">
      <c r="AP63" s="11"/>
      <c r="AS63" s="99"/>
      <c r="AT63" s="99"/>
      <c r="AU63" s="99"/>
      <c r="AV63" s="99"/>
      <c r="AW63" s="99"/>
      <c r="AX63" s="99"/>
      <c r="AY63" s="99"/>
      <c r="AZ63" s="99"/>
      <c r="BA63" s="99"/>
      <c r="BB63" s="99"/>
      <c r="BC63" s="99"/>
      <c r="BD63" s="99"/>
    </row>
    <row r="64" spans="42:56" x14ac:dyDescent="0.25">
      <c r="AP64" s="11"/>
      <c r="AS64" s="99"/>
      <c r="AT64" s="99"/>
      <c r="AU64" s="99"/>
      <c r="AV64" s="99"/>
      <c r="AW64" s="99"/>
      <c r="AX64" s="99"/>
      <c r="AY64" s="99"/>
      <c r="AZ64" s="99"/>
      <c r="BA64" s="99"/>
      <c r="BB64" s="99"/>
      <c r="BC64" s="99"/>
      <c r="BD64" s="99"/>
    </row>
    <row r="65" spans="42:56" x14ac:dyDescent="0.25">
      <c r="AP65" s="11"/>
      <c r="AS65" s="99"/>
      <c r="AT65" s="99"/>
      <c r="AU65" s="99"/>
      <c r="AV65" s="99"/>
      <c r="AW65" s="99"/>
      <c r="AX65" s="99"/>
      <c r="AY65" s="99"/>
      <c r="AZ65" s="99"/>
      <c r="BA65" s="99"/>
      <c r="BB65" s="99"/>
      <c r="BC65" s="99"/>
      <c r="BD65" s="99"/>
    </row>
    <row r="66" spans="42:56" x14ac:dyDescent="0.25">
      <c r="AP66" s="11"/>
      <c r="AS66" s="99"/>
      <c r="AT66" s="99"/>
      <c r="AU66" s="99"/>
      <c r="AV66" s="99"/>
      <c r="AW66" s="99"/>
      <c r="AX66" s="99"/>
      <c r="AY66" s="99"/>
      <c r="AZ66" s="99"/>
      <c r="BA66" s="99"/>
      <c r="BB66" s="99"/>
      <c r="BC66" s="99"/>
      <c r="BD66" s="99"/>
    </row>
    <row r="67" spans="42:56" x14ac:dyDescent="0.25">
      <c r="AP67" s="11"/>
      <c r="AS67" s="99"/>
      <c r="AT67" s="99"/>
      <c r="AU67" s="99"/>
      <c r="AV67" s="99"/>
      <c r="AW67" s="99"/>
      <c r="AX67" s="99"/>
      <c r="AY67" s="99"/>
      <c r="AZ67" s="99"/>
      <c r="BA67" s="99"/>
      <c r="BB67" s="99"/>
      <c r="BC67" s="99"/>
      <c r="BD67" s="99"/>
    </row>
    <row r="68" spans="42:56" x14ac:dyDescent="0.25">
      <c r="AP68" s="11"/>
      <c r="AS68" s="99"/>
      <c r="AT68" s="99"/>
      <c r="AU68" s="99"/>
      <c r="AV68" s="99"/>
      <c r="AW68" s="99"/>
      <c r="AX68" s="99"/>
      <c r="AY68" s="99"/>
      <c r="AZ68" s="99"/>
      <c r="BA68" s="99"/>
      <c r="BB68" s="99"/>
      <c r="BC68" s="99"/>
      <c r="BD68" s="99"/>
    </row>
    <row r="69" spans="42:56" x14ac:dyDescent="0.25">
      <c r="AP69" s="11"/>
      <c r="AS69" s="99"/>
      <c r="AT69" s="99"/>
      <c r="AU69" s="99"/>
      <c r="AV69" s="99"/>
      <c r="AW69" s="99"/>
      <c r="AX69" s="99"/>
      <c r="AY69" s="99"/>
      <c r="AZ69" s="99"/>
      <c r="BA69" s="99"/>
      <c r="BB69" s="99"/>
      <c r="BC69" s="99"/>
      <c r="BD69" s="99"/>
    </row>
    <row r="70" spans="42:56" x14ac:dyDescent="0.25">
      <c r="AP70" s="11"/>
      <c r="AS70" s="99"/>
      <c r="AT70" s="99"/>
      <c r="AU70" s="99"/>
      <c r="AV70" s="99"/>
      <c r="AW70" s="99"/>
      <c r="AX70" s="99"/>
      <c r="AY70" s="99"/>
      <c r="AZ70" s="99"/>
      <c r="BA70" s="99"/>
      <c r="BB70" s="99"/>
      <c r="BC70" s="99"/>
      <c r="BD70" s="99"/>
    </row>
    <row r="71" spans="42:56" x14ac:dyDescent="0.25">
      <c r="AP71" s="11"/>
      <c r="AS71" s="99"/>
      <c r="AT71" s="99"/>
      <c r="AU71" s="99"/>
      <c r="AV71" s="99"/>
      <c r="AW71" s="99"/>
      <c r="AX71" s="99"/>
      <c r="AY71" s="99"/>
      <c r="AZ71" s="99"/>
      <c r="BA71" s="99"/>
      <c r="BB71" s="99"/>
      <c r="BC71" s="99"/>
      <c r="BD71" s="99"/>
    </row>
    <row r="72" spans="42:56" x14ac:dyDescent="0.25">
      <c r="AP72" s="11"/>
      <c r="AS72" s="99"/>
      <c r="AT72" s="99"/>
      <c r="AU72" s="99"/>
      <c r="AV72" s="99"/>
      <c r="AW72" s="99"/>
      <c r="AX72" s="99"/>
      <c r="AY72" s="99"/>
      <c r="AZ72" s="99"/>
      <c r="BA72" s="99"/>
      <c r="BB72" s="99"/>
      <c r="BC72" s="99"/>
      <c r="BD72" s="99"/>
    </row>
    <row r="73" spans="42:56" x14ac:dyDescent="0.25">
      <c r="AP73" s="11"/>
      <c r="AS73" s="99"/>
      <c r="AT73" s="99"/>
      <c r="AU73" s="99"/>
      <c r="AV73" s="99"/>
      <c r="AW73" s="99"/>
      <c r="AX73" s="99"/>
      <c r="AY73" s="99"/>
      <c r="AZ73" s="99"/>
      <c r="BA73" s="99"/>
      <c r="BB73" s="99"/>
      <c r="BC73" s="99"/>
      <c r="BD73" s="99"/>
    </row>
    <row r="74" spans="42:56" x14ac:dyDescent="0.25">
      <c r="AP74" s="11"/>
      <c r="AS74" s="99"/>
      <c r="AT74" s="99"/>
      <c r="AU74" s="99"/>
      <c r="AV74" s="99"/>
      <c r="AW74" s="99"/>
      <c r="AX74" s="99"/>
      <c r="AY74" s="99"/>
      <c r="AZ74" s="99"/>
      <c r="BA74" s="99"/>
      <c r="BB74" s="99"/>
      <c r="BC74" s="99"/>
      <c r="BD74" s="99"/>
    </row>
    <row r="75" spans="42:56" x14ac:dyDescent="0.25">
      <c r="AP75" s="11"/>
      <c r="AS75" s="99"/>
      <c r="AT75" s="99"/>
      <c r="AU75" s="99"/>
      <c r="AV75" s="99"/>
      <c r="AW75" s="99"/>
      <c r="AX75" s="99"/>
      <c r="AY75" s="99"/>
      <c r="AZ75" s="99"/>
      <c r="BA75" s="99"/>
      <c r="BB75" s="99"/>
      <c r="BC75" s="99"/>
      <c r="BD75" s="99"/>
    </row>
    <row r="76" spans="42:56" x14ac:dyDescent="0.25">
      <c r="AP76" s="11"/>
      <c r="AS76" s="99"/>
      <c r="AT76" s="99"/>
      <c r="AU76" s="99"/>
      <c r="AV76" s="99"/>
      <c r="AW76" s="99"/>
      <c r="AX76" s="99"/>
      <c r="AY76" s="99"/>
      <c r="AZ76" s="99"/>
      <c r="BA76" s="99"/>
      <c r="BB76" s="99"/>
      <c r="BC76" s="99"/>
      <c r="BD76" s="99"/>
    </row>
    <row r="77" spans="42:56" x14ac:dyDescent="0.25">
      <c r="AP77" s="11"/>
      <c r="AS77" s="99"/>
      <c r="AT77" s="99"/>
      <c r="AU77" s="99"/>
      <c r="AV77" s="99"/>
      <c r="AW77" s="99"/>
      <c r="AX77" s="99"/>
      <c r="AY77" s="99"/>
      <c r="AZ77" s="99"/>
      <c r="BA77" s="99"/>
      <c r="BB77" s="99"/>
      <c r="BC77" s="99"/>
      <c r="BD77" s="99"/>
    </row>
    <row r="78" spans="42:56" x14ac:dyDescent="0.25">
      <c r="AP78" s="11"/>
      <c r="AS78" s="99"/>
      <c r="AT78" s="99"/>
      <c r="AU78" s="99"/>
      <c r="AV78" s="99"/>
      <c r="AW78" s="99"/>
      <c r="AX78" s="99"/>
      <c r="AY78" s="99"/>
      <c r="AZ78" s="99"/>
      <c r="BA78" s="99"/>
      <c r="BB78" s="99"/>
      <c r="BC78" s="99"/>
      <c r="BD78" s="99"/>
    </row>
    <row r="79" spans="42:56" x14ac:dyDescent="0.25">
      <c r="AP79" s="11"/>
      <c r="AS79" s="99"/>
      <c r="AT79" s="99"/>
      <c r="AU79" s="99"/>
      <c r="AV79" s="99"/>
      <c r="AW79" s="99"/>
      <c r="AX79" s="99"/>
      <c r="AY79" s="99"/>
      <c r="AZ79" s="99"/>
      <c r="BA79" s="99"/>
      <c r="BB79" s="99"/>
      <c r="BC79" s="99"/>
      <c r="BD79" s="99"/>
    </row>
    <row r="80" spans="42:56" x14ac:dyDescent="0.25">
      <c r="AP80" s="11"/>
      <c r="AS80" s="99"/>
      <c r="AT80" s="99"/>
      <c r="AU80" s="99"/>
      <c r="AV80" s="99"/>
      <c r="AW80" s="99"/>
      <c r="AX80" s="99"/>
      <c r="AY80" s="99"/>
      <c r="AZ80" s="99"/>
      <c r="BA80" s="99"/>
      <c r="BB80" s="99"/>
      <c r="BC80" s="99"/>
      <c r="BD80" s="99"/>
    </row>
    <row r="81" spans="42:56" x14ac:dyDescent="0.25">
      <c r="AP81" s="11"/>
      <c r="AS81" s="99"/>
      <c r="AT81" s="99"/>
      <c r="AU81" s="99"/>
      <c r="AV81" s="99"/>
      <c r="AW81" s="99"/>
      <c r="AX81" s="99"/>
      <c r="AY81" s="99"/>
      <c r="AZ81" s="99"/>
      <c r="BA81" s="99"/>
      <c r="BB81" s="99"/>
      <c r="BC81" s="99"/>
      <c r="BD81" s="99"/>
    </row>
    <row r="82" spans="42:56" x14ac:dyDescent="0.25">
      <c r="AP82" s="11"/>
      <c r="AS82" s="99"/>
      <c r="AT82" s="99"/>
      <c r="AU82" s="99"/>
      <c r="AV82" s="99"/>
      <c r="AW82" s="99"/>
      <c r="AX82" s="99"/>
      <c r="AY82" s="99"/>
      <c r="AZ82" s="99"/>
      <c r="BA82" s="99"/>
      <c r="BB82" s="99"/>
      <c r="BC82" s="99"/>
      <c r="BD82" s="99"/>
    </row>
    <row r="83" spans="42:56" x14ac:dyDescent="0.25">
      <c r="AP83" s="11"/>
      <c r="AS83" s="99"/>
      <c r="AT83" s="99"/>
      <c r="AU83" s="99"/>
      <c r="AV83" s="99"/>
      <c r="AW83" s="99"/>
      <c r="AX83" s="99"/>
      <c r="AY83" s="99"/>
      <c r="AZ83" s="99"/>
      <c r="BA83" s="99"/>
      <c r="BB83" s="99"/>
      <c r="BC83" s="99"/>
      <c r="BD83" s="99"/>
    </row>
    <row r="84" spans="42:56" x14ac:dyDescent="0.25">
      <c r="AP84" s="11"/>
      <c r="AS84" s="99"/>
      <c r="AT84" s="99"/>
      <c r="AU84" s="99"/>
      <c r="AV84" s="99"/>
      <c r="AW84" s="99"/>
      <c r="AX84" s="99"/>
      <c r="AY84" s="99"/>
      <c r="AZ84" s="99"/>
      <c r="BA84" s="99"/>
      <c r="BB84" s="99"/>
      <c r="BC84" s="99"/>
      <c r="BD84" s="99"/>
    </row>
    <row r="85" spans="42:56" x14ac:dyDescent="0.25">
      <c r="AP85" s="11"/>
      <c r="AS85" s="99"/>
      <c r="AT85" s="99"/>
      <c r="AU85" s="99"/>
      <c r="AV85" s="99"/>
      <c r="AW85" s="99"/>
      <c r="AX85" s="99"/>
      <c r="AY85" s="99"/>
      <c r="AZ85" s="99"/>
      <c r="BA85" s="99"/>
      <c r="BB85" s="99"/>
      <c r="BC85" s="99"/>
      <c r="BD85" s="99"/>
    </row>
    <row r="86" spans="42:56" x14ac:dyDescent="0.25">
      <c r="AP86" s="11"/>
      <c r="AS86" s="99"/>
      <c r="AT86" s="99"/>
      <c r="AU86" s="99"/>
      <c r="AV86" s="99"/>
      <c r="AW86" s="99"/>
      <c r="AX86" s="99"/>
      <c r="AY86" s="99"/>
      <c r="AZ86" s="99"/>
      <c r="BA86" s="99"/>
      <c r="BB86" s="99"/>
      <c r="BC86" s="99"/>
      <c r="BD86" s="99"/>
    </row>
    <row r="87" spans="42:56" x14ac:dyDescent="0.25">
      <c r="AP87" s="11"/>
      <c r="AS87" s="99"/>
      <c r="AT87" s="99"/>
      <c r="AU87" s="99"/>
      <c r="AV87" s="99"/>
      <c r="AW87" s="99"/>
      <c r="AX87" s="99"/>
      <c r="AY87" s="99"/>
      <c r="AZ87" s="99"/>
      <c r="BA87" s="99"/>
      <c r="BB87" s="99"/>
      <c r="BC87" s="99"/>
      <c r="BD87" s="99"/>
    </row>
    <row r="88" spans="42:56" x14ac:dyDescent="0.25">
      <c r="AP88" s="11"/>
      <c r="AS88" s="99"/>
      <c r="AT88" s="99"/>
      <c r="AU88" s="99"/>
      <c r="AV88" s="99"/>
      <c r="AW88" s="99"/>
      <c r="AX88" s="99"/>
      <c r="AY88" s="99"/>
      <c r="AZ88" s="99"/>
      <c r="BA88" s="99"/>
      <c r="BB88" s="99"/>
      <c r="BC88" s="99"/>
      <c r="BD88" s="99"/>
    </row>
    <row r="89" spans="42:56" x14ac:dyDescent="0.25">
      <c r="AP89" s="11"/>
      <c r="AS89" s="99"/>
      <c r="AT89" s="99"/>
      <c r="AU89" s="99"/>
      <c r="AV89" s="99"/>
      <c r="AW89" s="99"/>
      <c r="AX89" s="99"/>
      <c r="AY89" s="99"/>
      <c r="AZ89" s="99"/>
      <c r="BA89" s="99"/>
      <c r="BB89" s="99"/>
      <c r="BC89" s="99"/>
      <c r="BD89" s="99"/>
    </row>
    <row r="90" spans="42:56" x14ac:dyDescent="0.25">
      <c r="AP90" s="11"/>
      <c r="AS90" s="99"/>
      <c r="AT90" s="99"/>
      <c r="AU90" s="99"/>
      <c r="AV90" s="99"/>
      <c r="AW90" s="99"/>
      <c r="AX90" s="99"/>
      <c r="AY90" s="99"/>
      <c r="AZ90" s="99"/>
      <c r="BA90" s="99"/>
      <c r="BB90" s="99"/>
      <c r="BC90" s="99"/>
      <c r="BD90" s="99"/>
    </row>
    <row r="91" spans="42:56" x14ac:dyDescent="0.25">
      <c r="AP91" s="11"/>
      <c r="AS91" s="99"/>
      <c r="AT91" s="99"/>
      <c r="AU91" s="99"/>
      <c r="AV91" s="99"/>
      <c r="AW91" s="99"/>
      <c r="AX91" s="99"/>
      <c r="AY91" s="99"/>
      <c r="AZ91" s="99"/>
      <c r="BA91" s="99"/>
      <c r="BB91" s="99"/>
      <c r="BC91" s="99"/>
      <c r="BD91" s="99"/>
    </row>
    <row r="92" spans="42:56" x14ac:dyDescent="0.25">
      <c r="AP92" s="11"/>
      <c r="AS92" s="99"/>
      <c r="AT92" s="99"/>
      <c r="AU92" s="99"/>
      <c r="AV92" s="99"/>
      <c r="AW92" s="99"/>
      <c r="AX92" s="99"/>
      <c r="AY92" s="99"/>
      <c r="AZ92" s="99"/>
      <c r="BA92" s="99"/>
      <c r="BB92" s="99"/>
      <c r="BC92" s="99"/>
      <c r="BD92" s="99"/>
    </row>
    <row r="93" spans="42:56" x14ac:dyDescent="0.25">
      <c r="AP93" s="11"/>
      <c r="AS93" s="99"/>
      <c r="AT93" s="99"/>
      <c r="AU93" s="99"/>
      <c r="AV93" s="99"/>
      <c r="AW93" s="99"/>
      <c r="AX93" s="99"/>
      <c r="AY93" s="99"/>
      <c r="AZ93" s="99"/>
      <c r="BA93" s="99"/>
      <c r="BB93" s="99"/>
      <c r="BC93" s="99"/>
      <c r="BD93" s="99"/>
    </row>
    <row r="94" spans="42:56" x14ac:dyDescent="0.25">
      <c r="AP94" s="11"/>
      <c r="AS94" s="99"/>
      <c r="AT94" s="99"/>
      <c r="AU94" s="99"/>
      <c r="AV94" s="99"/>
      <c r="AW94" s="99"/>
      <c r="AX94" s="99"/>
      <c r="AY94" s="99"/>
      <c r="AZ94" s="99"/>
      <c r="BA94" s="99"/>
      <c r="BB94" s="99"/>
      <c r="BC94" s="99"/>
      <c r="BD94" s="99"/>
    </row>
    <row r="95" spans="42:56" x14ac:dyDescent="0.25">
      <c r="AP95" s="11"/>
      <c r="AS95" s="99"/>
      <c r="AT95" s="99"/>
      <c r="AU95" s="99"/>
      <c r="AV95" s="99"/>
      <c r="AW95" s="99"/>
      <c r="AX95" s="99"/>
      <c r="AY95" s="99"/>
      <c r="AZ95" s="99"/>
      <c r="BA95" s="99"/>
      <c r="BB95" s="99"/>
      <c r="BC95" s="99"/>
      <c r="BD95" s="99"/>
    </row>
    <row r="96" spans="42:56" x14ac:dyDescent="0.25">
      <c r="AP96" s="11"/>
      <c r="AS96" s="99"/>
      <c r="AT96" s="99"/>
      <c r="AU96" s="99"/>
      <c r="AV96" s="99"/>
      <c r="AW96" s="99"/>
      <c r="AX96" s="99"/>
      <c r="AY96" s="99"/>
      <c r="AZ96" s="99"/>
      <c r="BA96" s="99"/>
      <c r="BB96" s="99"/>
      <c r="BC96" s="99"/>
      <c r="BD96" s="99"/>
    </row>
    <row r="97" spans="42:56" x14ac:dyDescent="0.25">
      <c r="AP97" s="11"/>
      <c r="AS97" s="99"/>
      <c r="AT97" s="99"/>
      <c r="AU97" s="99"/>
      <c r="AV97" s="99"/>
      <c r="AW97" s="99"/>
      <c r="AX97" s="99"/>
      <c r="AY97" s="99"/>
      <c r="AZ97" s="99"/>
      <c r="BA97" s="99"/>
      <c r="BB97" s="99"/>
      <c r="BC97" s="99"/>
      <c r="BD97" s="99"/>
    </row>
    <row r="98" spans="42:56" x14ac:dyDescent="0.25">
      <c r="AP98" s="11"/>
      <c r="AS98" s="99"/>
      <c r="AT98" s="99"/>
      <c r="AU98" s="99"/>
      <c r="AV98" s="99"/>
      <c r="AW98" s="99"/>
      <c r="AX98" s="99"/>
      <c r="AY98" s="99"/>
      <c r="AZ98" s="99"/>
      <c r="BA98" s="99"/>
      <c r="BB98" s="99"/>
      <c r="BC98" s="99"/>
      <c r="BD98" s="99"/>
    </row>
    <row r="99" spans="42:56" x14ac:dyDescent="0.25">
      <c r="AP99" s="11"/>
      <c r="AS99" s="99"/>
      <c r="AT99" s="99"/>
      <c r="AU99" s="99"/>
      <c r="AV99" s="99"/>
      <c r="AW99" s="99"/>
      <c r="AX99" s="99"/>
      <c r="AY99" s="99"/>
      <c r="AZ99" s="99"/>
      <c r="BA99" s="99"/>
      <c r="BB99" s="99"/>
      <c r="BC99" s="99"/>
      <c r="BD99" s="99"/>
    </row>
    <row r="100" spans="42:56" x14ac:dyDescent="0.25">
      <c r="AP100" s="11"/>
      <c r="AS100" s="99"/>
      <c r="AT100" s="99"/>
      <c r="AU100" s="99"/>
      <c r="AV100" s="99"/>
      <c r="AW100" s="99"/>
      <c r="AX100" s="99"/>
      <c r="AY100" s="99"/>
      <c r="AZ100" s="99"/>
      <c r="BA100" s="99"/>
      <c r="BB100" s="99"/>
      <c r="BC100" s="99"/>
      <c r="BD100" s="99"/>
    </row>
    <row r="101" spans="42:56" x14ac:dyDescent="0.25">
      <c r="AP101" s="11"/>
      <c r="AS101" s="99"/>
      <c r="AT101" s="99"/>
      <c r="AU101" s="99"/>
      <c r="AV101" s="99"/>
      <c r="AW101" s="99"/>
      <c r="AX101" s="99"/>
      <c r="AY101" s="99"/>
      <c r="AZ101" s="99"/>
      <c r="BA101" s="99"/>
      <c r="BB101" s="99"/>
      <c r="BC101" s="99"/>
      <c r="BD101" s="99"/>
    </row>
    <row r="102" spans="42:56" x14ac:dyDescent="0.25">
      <c r="AP102" s="11"/>
      <c r="AS102" s="99"/>
      <c r="AT102" s="99"/>
      <c r="AU102" s="99"/>
      <c r="AV102" s="99"/>
      <c r="AW102" s="99"/>
      <c r="AX102" s="99"/>
      <c r="AY102" s="99"/>
      <c r="AZ102" s="99"/>
      <c r="BA102" s="99"/>
      <c r="BB102" s="99"/>
      <c r="BC102" s="99"/>
      <c r="BD102" s="99"/>
    </row>
    <row r="103" spans="42:56" x14ac:dyDescent="0.25">
      <c r="AP103" s="11"/>
      <c r="AS103" s="99"/>
      <c r="AT103" s="99"/>
      <c r="AU103" s="99"/>
      <c r="AV103" s="99"/>
      <c r="AW103" s="99"/>
      <c r="AX103" s="99"/>
      <c r="AY103" s="99"/>
      <c r="AZ103" s="99"/>
      <c r="BA103" s="99"/>
      <c r="BB103" s="99"/>
      <c r="BC103" s="99"/>
      <c r="BD103" s="99"/>
    </row>
    <row r="104" spans="42:56" x14ac:dyDescent="0.25">
      <c r="AP104" s="11"/>
      <c r="AS104" s="99"/>
      <c r="AT104" s="99"/>
      <c r="AU104" s="99"/>
      <c r="AV104" s="99"/>
      <c r="AW104" s="99"/>
      <c r="AX104" s="99"/>
      <c r="AY104" s="99"/>
      <c r="AZ104" s="99"/>
      <c r="BA104" s="99"/>
      <c r="BB104" s="99"/>
      <c r="BC104" s="99"/>
      <c r="BD104" s="99"/>
    </row>
    <row r="105" spans="42:56" x14ac:dyDescent="0.25">
      <c r="AP105" s="11"/>
      <c r="AS105" s="99"/>
      <c r="AT105" s="99"/>
      <c r="AU105" s="99"/>
      <c r="AV105" s="99"/>
      <c r="AW105" s="99"/>
      <c r="AX105" s="99"/>
      <c r="AY105" s="99"/>
      <c r="AZ105" s="99"/>
      <c r="BA105" s="99"/>
      <c r="BB105" s="99"/>
      <c r="BC105" s="99"/>
      <c r="BD105" s="99"/>
    </row>
    <row r="106" spans="42:56" x14ac:dyDescent="0.25">
      <c r="AP106" s="11"/>
      <c r="AS106" s="99"/>
      <c r="AT106" s="99"/>
      <c r="AU106" s="99"/>
      <c r="AV106" s="99"/>
      <c r="AW106" s="99"/>
      <c r="AX106" s="99"/>
      <c r="AY106" s="99"/>
      <c r="AZ106" s="99"/>
      <c r="BA106" s="99"/>
      <c r="BB106" s="99"/>
      <c r="BC106" s="99"/>
      <c r="BD106" s="99"/>
    </row>
    <row r="107" spans="42:56" x14ac:dyDescent="0.25">
      <c r="AP107" s="11"/>
      <c r="AS107" s="99"/>
      <c r="AT107" s="99"/>
      <c r="AU107" s="99"/>
      <c r="AV107" s="99"/>
      <c r="AW107" s="99"/>
      <c r="AX107" s="99"/>
      <c r="AY107" s="99"/>
      <c r="AZ107" s="99"/>
      <c r="BA107" s="99"/>
      <c r="BB107" s="99"/>
      <c r="BC107" s="99"/>
      <c r="BD107" s="99"/>
    </row>
    <row r="108" spans="42:56" x14ac:dyDescent="0.25">
      <c r="AP108" s="11"/>
      <c r="AS108" s="99"/>
      <c r="AT108" s="99"/>
      <c r="AU108" s="99"/>
      <c r="AV108" s="99"/>
      <c r="AW108" s="99"/>
      <c r="AX108" s="99"/>
      <c r="AY108" s="99"/>
      <c r="AZ108" s="99"/>
      <c r="BA108" s="99"/>
      <c r="BB108" s="99"/>
      <c r="BC108" s="99"/>
      <c r="BD108" s="99"/>
    </row>
    <row r="109" spans="42:56" x14ac:dyDescent="0.25">
      <c r="AP109" s="11"/>
      <c r="AS109" s="99"/>
      <c r="AT109" s="99"/>
      <c r="AU109" s="99"/>
      <c r="AV109" s="99"/>
      <c r="AW109" s="99"/>
      <c r="AX109" s="99"/>
      <c r="AY109" s="99"/>
      <c r="AZ109" s="99"/>
      <c r="BA109" s="99"/>
      <c r="BB109" s="99"/>
      <c r="BC109" s="99"/>
      <c r="BD109" s="99"/>
    </row>
    <row r="110" spans="42:56" x14ac:dyDescent="0.25">
      <c r="AP110" s="11"/>
      <c r="AS110" s="99"/>
      <c r="AT110" s="99"/>
      <c r="AU110" s="99"/>
      <c r="AV110" s="99"/>
      <c r="AW110" s="99"/>
      <c r="AX110" s="99"/>
      <c r="AY110" s="99"/>
      <c r="AZ110" s="99"/>
      <c r="BA110" s="99"/>
      <c r="BB110" s="99"/>
      <c r="BC110" s="99"/>
      <c r="BD110" s="99"/>
    </row>
    <row r="111" spans="42:56" x14ac:dyDescent="0.25">
      <c r="AP111" s="11"/>
      <c r="AS111" s="99"/>
      <c r="AT111" s="99"/>
      <c r="AU111" s="99"/>
      <c r="AV111" s="99"/>
      <c r="AW111" s="99"/>
      <c r="AX111" s="99"/>
      <c r="AY111" s="99"/>
      <c r="AZ111" s="99"/>
      <c r="BA111" s="99"/>
      <c r="BB111" s="99"/>
      <c r="BC111" s="99"/>
      <c r="BD111" s="99"/>
    </row>
    <row r="112" spans="42:56" x14ac:dyDescent="0.25">
      <c r="AP112" s="11"/>
      <c r="AS112" s="99"/>
      <c r="AT112" s="99"/>
      <c r="AU112" s="99"/>
      <c r="AV112" s="99"/>
      <c r="AW112" s="99"/>
      <c r="AX112" s="99"/>
      <c r="AY112" s="99"/>
      <c r="AZ112" s="99"/>
      <c r="BA112" s="99"/>
      <c r="BB112" s="99"/>
      <c r="BC112" s="99"/>
      <c r="BD112" s="99"/>
    </row>
    <row r="113" spans="42:56" x14ac:dyDescent="0.25">
      <c r="AP113" s="11"/>
      <c r="AS113" s="99"/>
      <c r="AT113" s="99"/>
      <c r="AU113" s="99"/>
      <c r="AV113" s="99"/>
      <c r="AW113" s="99"/>
      <c r="AX113" s="99"/>
      <c r="AY113" s="99"/>
      <c r="AZ113" s="99"/>
      <c r="BA113" s="99"/>
      <c r="BB113" s="99"/>
      <c r="BC113" s="99"/>
      <c r="BD113" s="99"/>
    </row>
    <row r="114" spans="42:56" x14ac:dyDescent="0.25">
      <c r="AP114" s="11"/>
      <c r="AS114" s="99"/>
      <c r="AT114" s="99"/>
      <c r="AU114" s="99"/>
      <c r="AV114" s="99"/>
      <c r="AW114" s="99"/>
      <c r="AX114" s="99"/>
      <c r="AY114" s="99"/>
      <c r="AZ114" s="99"/>
      <c r="BA114" s="99"/>
      <c r="BB114" s="99"/>
      <c r="BC114" s="99"/>
      <c r="BD114" s="99"/>
    </row>
    <row r="115" spans="42:56" x14ac:dyDescent="0.25">
      <c r="AP115" s="11"/>
      <c r="AS115" s="99"/>
      <c r="AT115" s="99"/>
      <c r="AU115" s="99"/>
      <c r="AV115" s="99"/>
      <c r="AW115" s="99"/>
      <c r="AX115" s="99"/>
      <c r="AY115" s="99"/>
      <c r="AZ115" s="99"/>
      <c r="BA115" s="99"/>
      <c r="BB115" s="99"/>
      <c r="BC115" s="99"/>
      <c r="BD115" s="99"/>
    </row>
    <row r="116" spans="42:56" x14ac:dyDescent="0.25">
      <c r="AP116" s="11"/>
      <c r="AS116" s="99"/>
      <c r="AT116" s="99"/>
      <c r="AU116" s="99"/>
      <c r="AV116" s="99"/>
      <c r="AW116" s="99"/>
      <c r="AX116" s="99"/>
      <c r="AY116" s="99"/>
      <c r="AZ116" s="99"/>
      <c r="BA116" s="99"/>
      <c r="BB116" s="99"/>
      <c r="BC116" s="99"/>
      <c r="BD116" s="99"/>
    </row>
    <row r="117" spans="42:56" x14ac:dyDescent="0.25">
      <c r="AP117" s="11"/>
      <c r="AS117" s="99"/>
      <c r="AT117" s="99"/>
      <c r="AU117" s="99"/>
      <c r="AV117" s="99"/>
      <c r="AW117" s="99"/>
      <c r="AX117" s="99"/>
      <c r="AY117" s="99"/>
      <c r="AZ117" s="99"/>
      <c r="BA117" s="99"/>
      <c r="BB117" s="99"/>
      <c r="BC117" s="99"/>
      <c r="BD117" s="99"/>
    </row>
    <row r="118" spans="42:56" x14ac:dyDescent="0.25">
      <c r="AP118" s="11"/>
      <c r="AS118" s="99"/>
      <c r="AT118" s="99"/>
      <c r="AU118" s="99"/>
      <c r="AV118" s="99"/>
      <c r="AW118" s="99"/>
      <c r="AX118" s="99"/>
      <c r="AY118" s="99"/>
      <c r="AZ118" s="99"/>
      <c r="BA118" s="99"/>
      <c r="BB118" s="99"/>
      <c r="BC118" s="99"/>
      <c r="BD118" s="99"/>
    </row>
    <row r="119" spans="42:56" x14ac:dyDescent="0.25">
      <c r="AP119" s="11"/>
      <c r="AS119" s="99"/>
      <c r="AT119" s="99"/>
      <c r="AU119" s="99"/>
      <c r="AV119" s="99"/>
      <c r="AW119" s="99"/>
      <c r="AX119" s="99"/>
      <c r="AY119" s="99"/>
      <c r="AZ119" s="99"/>
      <c r="BA119" s="99"/>
      <c r="BB119" s="99"/>
      <c r="BC119" s="99"/>
      <c r="BD119" s="99"/>
    </row>
    <row r="120" spans="42:56" x14ac:dyDescent="0.25">
      <c r="AP120" s="11"/>
      <c r="AS120" s="99"/>
      <c r="AT120" s="99"/>
      <c r="AU120" s="99"/>
      <c r="AV120" s="99"/>
      <c r="AW120" s="99"/>
      <c r="AX120" s="99"/>
      <c r="AY120" s="99"/>
      <c r="AZ120" s="99"/>
      <c r="BA120" s="99"/>
      <c r="BB120" s="99"/>
      <c r="BC120" s="99"/>
      <c r="BD120" s="99"/>
    </row>
    <row r="121" spans="42:56" x14ac:dyDescent="0.25">
      <c r="AP121" s="11"/>
      <c r="AS121" s="99"/>
      <c r="AT121" s="99"/>
      <c r="AU121" s="99"/>
      <c r="AV121" s="99"/>
      <c r="AW121" s="99"/>
      <c r="AX121" s="99"/>
      <c r="AY121" s="99"/>
      <c r="AZ121" s="99"/>
      <c r="BA121" s="99"/>
      <c r="BB121" s="99"/>
      <c r="BC121" s="99"/>
      <c r="BD121" s="99"/>
    </row>
    <row r="122" spans="42:56" x14ac:dyDescent="0.25">
      <c r="AP122" s="11"/>
      <c r="AS122" s="99"/>
      <c r="AT122" s="99"/>
      <c r="AU122" s="99"/>
      <c r="AV122" s="99"/>
      <c r="AW122" s="99"/>
      <c r="AX122" s="99"/>
      <c r="AY122" s="99"/>
      <c r="AZ122" s="99"/>
      <c r="BA122" s="99"/>
      <c r="BB122" s="99"/>
      <c r="BC122" s="99"/>
      <c r="BD122" s="99"/>
    </row>
    <row r="123" spans="42:56" x14ac:dyDescent="0.25">
      <c r="AP123" s="11"/>
      <c r="AS123" s="99"/>
      <c r="AT123" s="99"/>
      <c r="AU123" s="99"/>
      <c r="AV123" s="99"/>
      <c r="AW123" s="99"/>
      <c r="AX123" s="99"/>
      <c r="AY123" s="99"/>
      <c r="AZ123" s="99"/>
      <c r="BA123" s="99"/>
      <c r="BB123" s="99"/>
      <c r="BC123" s="99"/>
      <c r="BD123" s="99"/>
    </row>
    <row r="124" spans="42:56" x14ac:dyDescent="0.25">
      <c r="AP124" s="11"/>
      <c r="AS124" s="99"/>
      <c r="AT124" s="99"/>
      <c r="AU124" s="99"/>
      <c r="AV124" s="99"/>
      <c r="AW124" s="99"/>
      <c r="AX124" s="99"/>
      <c r="AY124" s="99"/>
      <c r="AZ124" s="99"/>
      <c r="BA124" s="99"/>
      <c r="BB124" s="99"/>
      <c r="BC124" s="99"/>
      <c r="BD124" s="99"/>
    </row>
    <row r="125" spans="42:56" x14ac:dyDescent="0.25">
      <c r="AP125" s="11"/>
      <c r="AS125" s="99"/>
      <c r="AT125" s="99"/>
      <c r="AU125" s="99"/>
      <c r="AV125" s="99"/>
      <c r="AW125" s="99"/>
      <c r="AX125" s="99"/>
      <c r="AY125" s="99"/>
      <c r="AZ125" s="99"/>
      <c r="BA125" s="99"/>
      <c r="BB125" s="99"/>
      <c r="BC125" s="99"/>
      <c r="BD125" s="99"/>
    </row>
    <row r="126" spans="42:56" x14ac:dyDescent="0.25">
      <c r="AP126" s="11"/>
      <c r="AS126" s="99"/>
      <c r="AT126" s="99"/>
      <c r="AU126" s="99"/>
      <c r="AV126" s="99"/>
      <c r="AW126" s="99"/>
      <c r="AX126" s="99"/>
      <c r="AY126" s="99"/>
      <c r="AZ126" s="99"/>
      <c r="BA126" s="99"/>
      <c r="BB126" s="99"/>
      <c r="BC126" s="99"/>
      <c r="BD126" s="99"/>
    </row>
    <row r="127" spans="42:56" x14ac:dyDescent="0.25">
      <c r="AP127" s="11"/>
      <c r="AS127" s="99"/>
      <c r="AT127" s="99"/>
      <c r="AU127" s="99"/>
      <c r="AV127" s="99"/>
      <c r="AW127" s="99"/>
      <c r="AX127" s="99"/>
      <c r="AY127" s="99"/>
      <c r="AZ127" s="99"/>
      <c r="BA127" s="99"/>
      <c r="BB127" s="99"/>
      <c r="BC127" s="99"/>
      <c r="BD127" s="99"/>
    </row>
    <row r="128" spans="42:56" x14ac:dyDescent="0.25">
      <c r="AP128" s="11"/>
      <c r="AS128" s="99"/>
      <c r="AT128" s="99"/>
      <c r="AU128" s="99"/>
      <c r="AV128" s="99"/>
      <c r="AW128" s="99"/>
      <c r="AX128" s="99"/>
      <c r="AY128" s="99"/>
      <c r="AZ128" s="99"/>
      <c r="BA128" s="99"/>
      <c r="BB128" s="99"/>
      <c r="BC128" s="99"/>
      <c r="BD128" s="99"/>
    </row>
    <row r="129" spans="42:56" x14ac:dyDescent="0.25">
      <c r="AP129" s="11"/>
      <c r="AS129" s="99"/>
      <c r="AT129" s="99"/>
      <c r="AU129" s="99"/>
      <c r="AV129" s="99"/>
      <c r="AW129" s="99"/>
      <c r="AX129" s="99"/>
      <c r="AY129" s="99"/>
      <c r="AZ129" s="99"/>
      <c r="BA129" s="99"/>
      <c r="BB129" s="99"/>
      <c r="BC129" s="99"/>
      <c r="BD129" s="99"/>
    </row>
    <row r="130" spans="42:56" x14ac:dyDescent="0.25">
      <c r="AP130" s="11"/>
      <c r="AS130" s="99"/>
      <c r="AT130" s="99"/>
      <c r="AU130" s="99"/>
      <c r="AV130" s="99"/>
      <c r="AW130" s="99"/>
      <c r="AX130" s="99"/>
      <c r="AY130" s="99"/>
      <c r="AZ130" s="99"/>
      <c r="BA130" s="99"/>
      <c r="BB130" s="99"/>
      <c r="BC130" s="99"/>
      <c r="BD130" s="99"/>
    </row>
    <row r="131" spans="42:56" x14ac:dyDescent="0.25">
      <c r="AP131" s="11"/>
      <c r="AS131" s="99"/>
      <c r="AT131" s="99"/>
      <c r="AU131" s="99"/>
      <c r="AV131" s="99"/>
      <c r="AW131" s="99"/>
      <c r="AX131" s="99"/>
      <c r="AY131" s="99"/>
      <c r="AZ131" s="99"/>
      <c r="BA131" s="99"/>
      <c r="BB131" s="99"/>
      <c r="BC131" s="99"/>
      <c r="BD131" s="99"/>
    </row>
    <row r="132" spans="42:56" x14ac:dyDescent="0.25">
      <c r="AP132" s="11"/>
      <c r="AS132" s="99"/>
      <c r="AT132" s="99"/>
      <c r="AU132" s="99"/>
      <c r="AV132" s="99"/>
      <c r="AW132" s="99"/>
      <c r="AX132" s="99"/>
      <c r="AY132" s="99"/>
      <c r="AZ132" s="99"/>
      <c r="BA132" s="99"/>
      <c r="BB132" s="99"/>
      <c r="BC132" s="99"/>
      <c r="BD132" s="99"/>
    </row>
    <row r="133" spans="42:56" x14ac:dyDescent="0.25">
      <c r="AP133" s="11"/>
      <c r="AS133" s="99"/>
      <c r="AT133" s="99"/>
      <c r="AU133" s="99"/>
      <c r="AV133" s="99"/>
      <c r="AW133" s="99"/>
      <c r="AX133" s="99"/>
      <c r="AY133" s="99"/>
      <c r="AZ133" s="99"/>
      <c r="BA133" s="99"/>
      <c r="BB133" s="99"/>
      <c r="BC133" s="99"/>
      <c r="BD133" s="99"/>
    </row>
    <row r="134" spans="42:56" x14ac:dyDescent="0.25">
      <c r="AP134" s="11"/>
      <c r="AS134" s="99"/>
      <c r="AT134" s="99"/>
      <c r="AU134" s="99"/>
      <c r="AV134" s="99"/>
      <c r="AW134" s="99"/>
      <c r="AX134" s="99"/>
      <c r="AY134" s="99"/>
      <c r="AZ134" s="99"/>
      <c r="BA134" s="99"/>
      <c r="BB134" s="99"/>
      <c r="BC134" s="99"/>
      <c r="BD134" s="99"/>
    </row>
    <row r="135" spans="42:56" x14ac:dyDescent="0.25">
      <c r="AP135" s="11"/>
      <c r="AS135" s="99"/>
      <c r="AT135" s="99"/>
      <c r="AU135" s="99"/>
      <c r="AV135" s="99"/>
      <c r="AW135" s="99"/>
      <c r="AX135" s="99"/>
      <c r="AY135" s="99"/>
      <c r="AZ135" s="99"/>
      <c r="BA135" s="99"/>
      <c r="BB135" s="99"/>
      <c r="BC135" s="99"/>
      <c r="BD135" s="99"/>
    </row>
    <row r="136" spans="42:56" x14ac:dyDescent="0.25">
      <c r="AP136" s="11"/>
      <c r="AS136" s="99"/>
      <c r="AT136" s="99"/>
      <c r="AU136" s="99"/>
      <c r="AV136" s="99"/>
      <c r="AW136" s="99"/>
      <c r="AX136" s="99"/>
      <c r="AY136" s="99"/>
      <c r="AZ136" s="99"/>
      <c r="BA136" s="99"/>
      <c r="BB136" s="99"/>
      <c r="BC136" s="99"/>
      <c r="BD136" s="99"/>
    </row>
    <row r="137" spans="42:56" x14ac:dyDescent="0.25">
      <c r="AP137" s="11"/>
      <c r="AS137" s="99"/>
      <c r="AT137" s="99"/>
      <c r="AU137" s="99"/>
      <c r="AV137" s="99"/>
      <c r="AW137" s="99"/>
      <c r="AX137" s="99"/>
      <c r="AY137" s="99"/>
      <c r="AZ137" s="99"/>
      <c r="BA137" s="99"/>
      <c r="BB137" s="99"/>
      <c r="BC137" s="99"/>
      <c r="BD137" s="99"/>
    </row>
    <row r="138" spans="42:56" x14ac:dyDescent="0.25">
      <c r="AP138" s="11"/>
      <c r="AS138" s="99"/>
      <c r="AT138" s="99"/>
      <c r="AU138" s="99"/>
      <c r="AV138" s="99"/>
      <c r="AW138" s="99"/>
      <c r="AX138" s="99"/>
      <c r="AY138" s="99"/>
      <c r="AZ138" s="99"/>
      <c r="BA138" s="99"/>
      <c r="BB138" s="99"/>
      <c r="BC138" s="99"/>
      <c r="BD138" s="99"/>
    </row>
    <row r="139" spans="42:56" x14ac:dyDescent="0.25">
      <c r="AP139" s="11"/>
      <c r="AS139" s="99"/>
      <c r="AT139" s="99"/>
      <c r="AU139" s="99"/>
      <c r="AV139" s="99"/>
      <c r="AW139" s="99"/>
      <c r="AX139" s="99"/>
      <c r="AY139" s="99"/>
      <c r="AZ139" s="99"/>
      <c r="BA139" s="99"/>
      <c r="BB139" s="99"/>
      <c r="BC139" s="99"/>
      <c r="BD139" s="99"/>
    </row>
    <row r="140" spans="42:56" x14ac:dyDescent="0.25">
      <c r="AP140" s="11"/>
      <c r="AS140" s="99"/>
      <c r="AT140" s="99"/>
      <c r="AU140" s="99"/>
      <c r="AV140" s="99"/>
      <c r="AW140" s="99"/>
      <c r="AX140" s="99"/>
      <c r="AY140" s="99"/>
      <c r="AZ140" s="99"/>
      <c r="BA140" s="99"/>
      <c r="BB140" s="99"/>
      <c r="BC140" s="99"/>
      <c r="BD140" s="99"/>
    </row>
    <row r="141" spans="42:56" x14ac:dyDescent="0.25">
      <c r="AP141" s="11"/>
      <c r="AS141" s="99"/>
      <c r="AT141" s="99"/>
      <c r="AU141" s="99"/>
      <c r="AV141" s="99"/>
      <c r="AW141" s="99"/>
      <c r="AX141" s="99"/>
      <c r="AY141" s="99"/>
      <c r="AZ141" s="99"/>
      <c r="BA141" s="99"/>
      <c r="BB141" s="99"/>
      <c r="BC141" s="99"/>
      <c r="BD141" s="99"/>
    </row>
    <row r="142" spans="42:56" x14ac:dyDescent="0.25">
      <c r="AP142" s="11"/>
      <c r="AS142" s="99"/>
      <c r="AT142" s="99"/>
      <c r="AU142" s="99"/>
      <c r="AV142" s="99"/>
      <c r="AW142" s="99"/>
      <c r="AX142" s="99"/>
      <c r="AY142" s="99"/>
      <c r="AZ142" s="99"/>
      <c r="BA142" s="99"/>
      <c r="BB142" s="99"/>
      <c r="BC142" s="99"/>
      <c r="BD142" s="99"/>
    </row>
    <row r="143" spans="42:56" x14ac:dyDescent="0.25">
      <c r="AP143" s="11"/>
      <c r="AS143" s="99"/>
      <c r="AT143" s="99"/>
      <c r="AU143" s="99"/>
      <c r="AV143" s="99"/>
      <c r="AW143" s="99"/>
      <c r="AX143" s="99"/>
      <c r="AY143" s="99"/>
      <c r="AZ143" s="99"/>
      <c r="BA143" s="99"/>
      <c r="BB143" s="99"/>
      <c r="BC143" s="99"/>
      <c r="BD143" s="99"/>
    </row>
    <row r="144" spans="42:56" x14ac:dyDescent="0.25">
      <c r="AP144" s="11"/>
      <c r="AS144" s="99"/>
      <c r="AT144" s="99"/>
      <c r="AU144" s="99"/>
      <c r="AV144" s="99"/>
      <c r="AW144" s="99"/>
      <c r="AX144" s="99"/>
      <c r="AY144" s="99"/>
      <c r="AZ144" s="99"/>
      <c r="BA144" s="99"/>
      <c r="BB144" s="99"/>
      <c r="BC144" s="99"/>
      <c r="BD144" s="99"/>
    </row>
    <row r="145" spans="42:56" x14ac:dyDescent="0.25">
      <c r="AP145" s="11"/>
      <c r="AS145" s="99"/>
      <c r="AT145" s="99"/>
      <c r="AU145" s="99"/>
      <c r="AV145" s="99"/>
      <c r="AW145" s="99"/>
      <c r="AX145" s="99"/>
      <c r="AY145" s="99"/>
      <c r="AZ145" s="99"/>
      <c r="BA145" s="99"/>
      <c r="BB145" s="99"/>
      <c r="BC145" s="99"/>
      <c r="BD145" s="99"/>
    </row>
    <row r="146" spans="42:56" x14ac:dyDescent="0.25">
      <c r="AP146" s="11"/>
      <c r="AS146" s="99"/>
      <c r="AT146" s="99"/>
      <c r="AU146" s="99"/>
      <c r="AV146" s="99"/>
      <c r="AW146" s="99"/>
      <c r="AX146" s="99"/>
      <c r="AY146" s="99"/>
      <c r="AZ146" s="99"/>
      <c r="BA146" s="99"/>
      <c r="BB146" s="99"/>
      <c r="BC146" s="99"/>
      <c r="BD146" s="99"/>
    </row>
    <row r="147" spans="42:56" x14ac:dyDescent="0.25">
      <c r="AP147" s="11"/>
      <c r="AS147" s="99"/>
      <c r="AT147" s="99"/>
      <c r="AU147" s="99"/>
      <c r="AV147" s="99"/>
      <c r="AW147" s="99"/>
      <c r="AX147" s="99"/>
      <c r="AY147" s="99"/>
      <c r="AZ147" s="99"/>
      <c r="BA147" s="99"/>
      <c r="BB147" s="99"/>
      <c r="BC147" s="99"/>
      <c r="BD147" s="99"/>
    </row>
    <row r="148" spans="42:56" x14ac:dyDescent="0.25">
      <c r="AP148" s="11"/>
      <c r="AS148" s="99"/>
      <c r="AT148" s="99"/>
      <c r="AU148" s="99"/>
      <c r="AV148" s="99"/>
      <c r="AW148" s="99"/>
      <c r="AX148" s="99"/>
      <c r="AY148" s="99"/>
      <c r="AZ148" s="99"/>
      <c r="BA148" s="99"/>
      <c r="BB148" s="99"/>
      <c r="BC148" s="99"/>
      <c r="BD148" s="99"/>
    </row>
    <row r="149" spans="42:56" x14ac:dyDescent="0.25">
      <c r="AP149" s="11"/>
      <c r="AS149" s="99"/>
      <c r="AT149" s="99"/>
      <c r="AU149" s="99"/>
      <c r="AV149" s="99"/>
      <c r="AW149" s="99"/>
      <c r="AX149" s="99"/>
      <c r="AY149" s="99"/>
      <c r="AZ149" s="99"/>
      <c r="BA149" s="99"/>
      <c r="BB149" s="99"/>
      <c r="BC149" s="99"/>
      <c r="BD149" s="99"/>
    </row>
    <row r="150" spans="42:56" x14ac:dyDescent="0.25">
      <c r="AP150" s="11"/>
      <c r="AS150" s="99"/>
      <c r="AT150" s="99"/>
      <c r="AU150" s="99"/>
      <c r="AV150" s="99"/>
      <c r="AW150" s="99"/>
      <c r="AX150" s="99"/>
      <c r="AY150" s="99"/>
      <c r="AZ150" s="99"/>
      <c r="BA150" s="99"/>
      <c r="BB150" s="99"/>
      <c r="BC150" s="99"/>
      <c r="BD150" s="99"/>
    </row>
    <row r="151" spans="42:56" x14ac:dyDescent="0.25">
      <c r="AP151" s="11"/>
      <c r="AS151" s="99"/>
      <c r="AT151" s="99"/>
      <c r="AU151" s="99"/>
      <c r="AV151" s="99"/>
      <c r="AW151" s="99"/>
      <c r="AX151" s="99"/>
      <c r="AY151" s="99"/>
      <c r="AZ151" s="99"/>
      <c r="BA151" s="99"/>
      <c r="BB151" s="99"/>
      <c r="BC151" s="99"/>
      <c r="BD151" s="99"/>
    </row>
    <row r="152" spans="42:56" x14ac:dyDescent="0.25">
      <c r="AP152" s="11"/>
      <c r="AS152" s="99"/>
      <c r="AT152" s="99"/>
      <c r="AU152" s="99"/>
      <c r="AV152" s="99"/>
      <c r="AW152" s="99"/>
      <c r="AX152" s="99"/>
      <c r="AY152" s="99"/>
      <c r="AZ152" s="99"/>
      <c r="BA152" s="99"/>
      <c r="BB152" s="99"/>
      <c r="BC152" s="99"/>
      <c r="BD152" s="99"/>
    </row>
    <row r="153" spans="42:56" x14ac:dyDescent="0.25">
      <c r="AP153" s="11"/>
      <c r="AS153" s="99"/>
      <c r="AT153" s="99"/>
      <c r="AU153" s="99"/>
      <c r="AV153" s="99"/>
      <c r="AW153" s="99"/>
      <c r="AX153" s="99"/>
      <c r="AY153" s="99"/>
      <c r="AZ153" s="99"/>
      <c r="BA153" s="99"/>
      <c r="BB153" s="99"/>
      <c r="BC153" s="99"/>
      <c r="BD153" s="99"/>
    </row>
    <row r="154" spans="42:56" x14ac:dyDescent="0.25">
      <c r="AP154" s="11"/>
      <c r="AS154" s="99"/>
      <c r="AT154" s="99"/>
      <c r="AU154" s="99"/>
      <c r="AV154" s="99"/>
      <c r="AW154" s="99"/>
      <c r="AX154" s="99"/>
      <c r="AY154" s="99"/>
      <c r="AZ154" s="99"/>
      <c r="BA154" s="99"/>
      <c r="BB154" s="99"/>
      <c r="BC154" s="99"/>
      <c r="BD154" s="99"/>
    </row>
    <row r="155" spans="42:56" x14ac:dyDescent="0.25">
      <c r="AP155" s="11"/>
      <c r="AS155" s="99"/>
      <c r="AT155" s="99"/>
      <c r="AU155" s="99"/>
      <c r="AV155" s="99"/>
      <c r="AW155" s="99"/>
      <c r="AX155" s="99"/>
      <c r="AY155" s="99"/>
      <c r="AZ155" s="99"/>
      <c r="BA155" s="99"/>
      <c r="BB155" s="99"/>
      <c r="BC155" s="99"/>
      <c r="BD155" s="99"/>
    </row>
    <row r="156" spans="42:56" x14ac:dyDescent="0.25">
      <c r="AP156" s="11"/>
      <c r="AS156" s="99"/>
      <c r="AT156" s="99"/>
      <c r="AU156" s="99"/>
      <c r="AV156" s="99"/>
      <c r="AW156" s="99"/>
      <c r="AX156" s="99"/>
      <c r="AY156" s="99"/>
      <c r="AZ156" s="99"/>
      <c r="BA156" s="99"/>
      <c r="BB156" s="99"/>
      <c r="BC156" s="99"/>
      <c r="BD156" s="99"/>
    </row>
    <row r="157" spans="42:56" x14ac:dyDescent="0.25">
      <c r="AP157" s="11"/>
      <c r="AS157" s="99"/>
      <c r="AT157" s="99"/>
      <c r="AU157" s="99"/>
      <c r="AV157" s="99"/>
      <c r="AW157" s="99"/>
      <c r="AX157" s="99"/>
      <c r="AY157" s="99"/>
      <c r="AZ157" s="99"/>
      <c r="BA157" s="99"/>
      <c r="BB157" s="99"/>
      <c r="BC157" s="99"/>
      <c r="BD157" s="99"/>
    </row>
    <row r="158" spans="42:56" x14ac:dyDescent="0.25">
      <c r="AP158" s="11"/>
      <c r="AS158" s="99"/>
      <c r="AT158" s="99"/>
      <c r="AU158" s="99"/>
      <c r="AV158" s="99"/>
      <c r="AW158" s="99"/>
      <c r="AX158" s="99"/>
      <c r="AY158" s="99"/>
      <c r="AZ158" s="99"/>
      <c r="BA158" s="99"/>
      <c r="BB158" s="99"/>
      <c r="BC158" s="99"/>
      <c r="BD158" s="99"/>
    </row>
    <row r="159" spans="42:56" x14ac:dyDescent="0.25">
      <c r="AP159" s="11"/>
      <c r="AS159" s="99"/>
      <c r="AT159" s="99"/>
      <c r="AU159" s="99"/>
      <c r="AV159" s="99"/>
      <c r="AW159" s="99"/>
      <c r="AX159" s="99"/>
      <c r="AY159" s="99"/>
      <c r="AZ159" s="99"/>
      <c r="BA159" s="99"/>
      <c r="BB159" s="99"/>
      <c r="BC159" s="99"/>
      <c r="BD159" s="99"/>
    </row>
    <row r="160" spans="42:56" x14ac:dyDescent="0.25">
      <c r="AP160" s="11"/>
      <c r="AS160" s="99"/>
      <c r="AT160" s="99"/>
      <c r="AU160" s="99"/>
      <c r="AV160" s="99"/>
      <c r="AW160" s="99"/>
      <c r="AX160" s="99"/>
      <c r="AY160" s="99"/>
      <c r="AZ160" s="99"/>
      <c r="BA160" s="99"/>
      <c r="BB160" s="99"/>
      <c r="BC160" s="99"/>
      <c r="BD160" s="99"/>
    </row>
    <row r="161" spans="42:56" x14ac:dyDescent="0.25">
      <c r="AP161" s="11"/>
      <c r="AS161" s="99"/>
      <c r="AT161" s="99"/>
      <c r="AU161" s="99"/>
      <c r="AV161" s="99"/>
      <c r="AW161" s="99"/>
      <c r="AX161" s="99"/>
      <c r="AY161" s="99"/>
      <c r="AZ161" s="99"/>
      <c r="BA161" s="99"/>
      <c r="BB161" s="99"/>
      <c r="BC161" s="99"/>
      <c r="BD161" s="99"/>
    </row>
    <row r="162" spans="42:56" x14ac:dyDescent="0.25">
      <c r="AP162" s="11"/>
      <c r="AS162" s="99"/>
      <c r="AT162" s="99"/>
      <c r="AU162" s="99"/>
      <c r="AV162" s="99"/>
      <c r="AW162" s="99"/>
      <c r="AX162" s="99"/>
      <c r="AY162" s="99"/>
      <c r="AZ162" s="99"/>
      <c r="BA162" s="99"/>
      <c r="BB162" s="99"/>
      <c r="BC162" s="99"/>
      <c r="BD162" s="99"/>
    </row>
    <row r="163" spans="42:56" x14ac:dyDescent="0.25">
      <c r="AP163" s="11"/>
    </row>
    <row r="164" spans="42:56" x14ac:dyDescent="0.25">
      <c r="AP164" s="11"/>
    </row>
    <row r="165" spans="42:56" x14ac:dyDescent="0.25">
      <c r="AP165" s="11"/>
    </row>
    <row r="166" spans="42:56" x14ac:dyDescent="0.25">
      <c r="AP166" s="11"/>
    </row>
    <row r="167" spans="42:56" x14ac:dyDescent="0.25">
      <c r="AP167" s="11"/>
    </row>
    <row r="168" spans="42:56" x14ac:dyDescent="0.25">
      <c r="AP168" s="11"/>
    </row>
    <row r="169" spans="42:56" x14ac:dyDescent="0.25">
      <c r="AP169" s="11"/>
    </row>
    <row r="170" spans="42:56" x14ac:dyDescent="0.25">
      <c r="AP170" s="11"/>
    </row>
    <row r="171" spans="42:56" x14ac:dyDescent="0.25">
      <c r="AP171" s="11"/>
    </row>
    <row r="172" spans="42:56" x14ac:dyDescent="0.25">
      <c r="AP172" s="11"/>
    </row>
    <row r="173" spans="42:56" x14ac:dyDescent="0.25">
      <c r="AP173" s="11"/>
    </row>
    <row r="174" spans="42:56" x14ac:dyDescent="0.25">
      <c r="AP174" s="11"/>
    </row>
    <row r="175" spans="42:56" x14ac:dyDescent="0.25">
      <c r="AP175" s="11"/>
    </row>
    <row r="176" spans="42:56" x14ac:dyDescent="0.25">
      <c r="AP176" s="11"/>
    </row>
    <row r="177" spans="42:42" x14ac:dyDescent="0.25">
      <c r="AP177" s="11"/>
    </row>
    <row r="178" spans="42:42" x14ac:dyDescent="0.25">
      <c r="AP178" s="11"/>
    </row>
    <row r="179" spans="42:42" x14ac:dyDescent="0.25">
      <c r="AP179" s="11"/>
    </row>
    <row r="180" spans="42:42" x14ac:dyDescent="0.25">
      <c r="AP180" s="11"/>
    </row>
    <row r="181" spans="42:42" x14ac:dyDescent="0.25">
      <c r="AP181" s="11"/>
    </row>
    <row r="182" spans="42:42" x14ac:dyDescent="0.25">
      <c r="AP182" s="11"/>
    </row>
    <row r="183" spans="42:42" x14ac:dyDescent="0.25">
      <c r="AP183" s="11"/>
    </row>
    <row r="184" spans="42:42" x14ac:dyDescent="0.25">
      <c r="AP184" s="11"/>
    </row>
    <row r="185" spans="42:42" x14ac:dyDescent="0.25">
      <c r="AP185" s="11"/>
    </row>
    <row r="186" spans="42:42" x14ac:dyDescent="0.25">
      <c r="AP186" s="11"/>
    </row>
    <row r="187" spans="42:42" x14ac:dyDescent="0.25">
      <c r="AP187" s="11"/>
    </row>
    <row r="188" spans="42:42" x14ac:dyDescent="0.25">
      <c r="AP188" s="11"/>
    </row>
    <row r="189" spans="42:42" x14ac:dyDescent="0.25">
      <c r="AP189" s="11"/>
    </row>
    <row r="190" spans="42:42" x14ac:dyDescent="0.25">
      <c r="AP190" s="11"/>
    </row>
    <row r="191" spans="42:42" x14ac:dyDescent="0.25">
      <c r="AP191" s="11"/>
    </row>
    <row r="192" spans="42:42" x14ac:dyDescent="0.25">
      <c r="AP192" s="11"/>
    </row>
    <row r="193" spans="42:42" x14ac:dyDescent="0.25">
      <c r="AP193" s="11"/>
    </row>
    <row r="194" spans="42:42" x14ac:dyDescent="0.25">
      <c r="AP194" s="11"/>
    </row>
    <row r="195" spans="42:42" x14ac:dyDescent="0.25">
      <c r="AP195" s="11"/>
    </row>
    <row r="196" spans="42:42" x14ac:dyDescent="0.25">
      <c r="AP196" s="11"/>
    </row>
    <row r="197" spans="42:42" x14ac:dyDescent="0.25">
      <c r="AP197" s="11"/>
    </row>
    <row r="198" spans="42:42" x14ac:dyDescent="0.25">
      <c r="AP198" s="11"/>
    </row>
    <row r="199" spans="42:42" x14ac:dyDescent="0.25">
      <c r="AP199" s="11"/>
    </row>
    <row r="200" spans="42:42" x14ac:dyDescent="0.25">
      <c r="AP200" s="11"/>
    </row>
    <row r="201" spans="42:42" x14ac:dyDescent="0.25">
      <c r="AP201" s="11"/>
    </row>
    <row r="202" spans="42:42" x14ac:dyDescent="0.25">
      <c r="AP202" s="11"/>
    </row>
    <row r="203" spans="42:42" x14ac:dyDescent="0.25">
      <c r="AP203" s="11"/>
    </row>
    <row r="204" spans="42:42" x14ac:dyDescent="0.25">
      <c r="AP204" s="11"/>
    </row>
    <row r="205" spans="42:42" x14ac:dyDescent="0.25">
      <c r="AP205" s="11"/>
    </row>
    <row r="206" spans="42:42" x14ac:dyDescent="0.25">
      <c r="AP206" s="11"/>
    </row>
    <row r="207" spans="42:42" x14ac:dyDescent="0.25">
      <c r="AP207" s="11"/>
    </row>
    <row r="208" spans="42:42" x14ac:dyDescent="0.25">
      <c r="AP208" s="11"/>
    </row>
    <row r="209" spans="42:42" x14ac:dyDescent="0.25">
      <c r="AP209" s="11"/>
    </row>
    <row r="210" spans="42:42" x14ac:dyDescent="0.25">
      <c r="AP210" s="11"/>
    </row>
    <row r="211" spans="42:42" x14ac:dyDescent="0.25">
      <c r="AP211" s="11"/>
    </row>
    <row r="212" spans="42:42" x14ac:dyDescent="0.25">
      <c r="AP212" s="11"/>
    </row>
    <row r="213" spans="42:42" x14ac:dyDescent="0.25">
      <c r="AP213" s="11"/>
    </row>
    <row r="214" spans="42:42" x14ac:dyDescent="0.25">
      <c r="AP214" s="11"/>
    </row>
    <row r="215" spans="42:42" x14ac:dyDescent="0.25">
      <c r="AP215" s="11"/>
    </row>
    <row r="216" spans="42:42" x14ac:dyDescent="0.25">
      <c r="AP216" s="11"/>
    </row>
    <row r="217" spans="42:42" x14ac:dyDescent="0.25">
      <c r="AP217" s="11"/>
    </row>
    <row r="218" spans="42:42" x14ac:dyDescent="0.25">
      <c r="AP218" s="11"/>
    </row>
    <row r="219" spans="42:42" x14ac:dyDescent="0.25">
      <c r="AP219" s="11"/>
    </row>
    <row r="220" spans="42:42" x14ac:dyDescent="0.25">
      <c r="AP220" s="11"/>
    </row>
    <row r="221" spans="42:42" x14ac:dyDescent="0.25">
      <c r="AP221" s="11"/>
    </row>
    <row r="222" spans="42:42" x14ac:dyDescent="0.25">
      <c r="AP222" s="11"/>
    </row>
    <row r="223" spans="42:42" x14ac:dyDescent="0.25">
      <c r="AP223" s="11"/>
    </row>
    <row r="224" spans="42:42" x14ac:dyDescent="0.25">
      <c r="AP224" s="11"/>
    </row>
    <row r="225" spans="42:42" x14ac:dyDescent="0.25">
      <c r="AP225" s="11"/>
    </row>
    <row r="226" spans="42:42" x14ac:dyDescent="0.25">
      <c r="AP226" s="11"/>
    </row>
    <row r="227" spans="42:42" x14ac:dyDescent="0.25">
      <c r="AP227" s="11"/>
    </row>
    <row r="228" spans="42:42" x14ac:dyDescent="0.25">
      <c r="AP228" s="11"/>
    </row>
    <row r="229" spans="42:42" x14ac:dyDescent="0.25">
      <c r="AP229" s="11"/>
    </row>
    <row r="230" spans="42:42" x14ac:dyDescent="0.25">
      <c r="AP230" s="11"/>
    </row>
    <row r="231" spans="42:42" x14ac:dyDescent="0.25">
      <c r="AP231" s="11"/>
    </row>
    <row r="232" spans="42:42" x14ac:dyDescent="0.25">
      <c r="AP232" s="11"/>
    </row>
    <row r="233" spans="42:42" x14ac:dyDescent="0.25">
      <c r="AP233" s="11"/>
    </row>
    <row r="234" spans="42:42" x14ac:dyDescent="0.25">
      <c r="AP234" s="11"/>
    </row>
    <row r="235" spans="42:42" x14ac:dyDescent="0.25">
      <c r="AP235" s="11"/>
    </row>
    <row r="236" spans="42:42" x14ac:dyDescent="0.25">
      <c r="AP236" s="11"/>
    </row>
    <row r="237" spans="42:42" x14ac:dyDescent="0.25">
      <c r="AP237" s="11"/>
    </row>
    <row r="238" spans="42:42" x14ac:dyDescent="0.25">
      <c r="AP238" s="11"/>
    </row>
    <row r="239" spans="42:42" x14ac:dyDescent="0.25">
      <c r="AP239" s="11"/>
    </row>
    <row r="240" spans="42:42" x14ac:dyDescent="0.25">
      <c r="AP240" s="11"/>
    </row>
    <row r="241" spans="42:42" x14ac:dyDescent="0.25">
      <c r="AP241" s="11"/>
    </row>
    <row r="242" spans="42:42" x14ac:dyDescent="0.25">
      <c r="AP242" s="11"/>
    </row>
    <row r="243" spans="42:42" x14ac:dyDescent="0.25">
      <c r="AP243" s="11"/>
    </row>
    <row r="244" spans="42:42" x14ac:dyDescent="0.25">
      <c r="AP244" s="11"/>
    </row>
    <row r="245" spans="42:42" x14ac:dyDescent="0.25">
      <c r="AP245" s="11"/>
    </row>
    <row r="246" spans="42:42" x14ac:dyDescent="0.25">
      <c r="AP246" s="11"/>
    </row>
    <row r="247" spans="42:42" x14ac:dyDescent="0.25">
      <c r="AP247" s="11"/>
    </row>
    <row r="248" spans="42:42" x14ac:dyDescent="0.25">
      <c r="AP248" s="11"/>
    </row>
    <row r="249" spans="42:42" x14ac:dyDescent="0.25">
      <c r="AP249" s="11"/>
    </row>
    <row r="250" spans="42:42" x14ac:dyDescent="0.25">
      <c r="AP250" s="11"/>
    </row>
    <row r="251" spans="42:42" x14ac:dyDescent="0.25">
      <c r="AP251" s="11"/>
    </row>
    <row r="252" spans="42:42" x14ac:dyDescent="0.25">
      <c r="AP252" s="11"/>
    </row>
    <row r="253" spans="42:42" x14ac:dyDescent="0.25">
      <c r="AP253" s="11"/>
    </row>
    <row r="254" spans="42:42" x14ac:dyDescent="0.25">
      <c r="AP254" s="11"/>
    </row>
    <row r="255" spans="42:42" x14ac:dyDescent="0.25">
      <c r="AP255" s="11"/>
    </row>
    <row r="256" spans="42:42" x14ac:dyDescent="0.25">
      <c r="AP256" s="11"/>
    </row>
    <row r="257" spans="42:42" x14ac:dyDescent="0.25">
      <c r="AP257" s="11"/>
    </row>
    <row r="258" spans="42:42" x14ac:dyDescent="0.25">
      <c r="AP258" s="11"/>
    </row>
    <row r="259" spans="42:42" x14ac:dyDescent="0.25">
      <c r="AP259" s="11"/>
    </row>
    <row r="260" spans="42:42" x14ac:dyDescent="0.25">
      <c r="AP260" s="11"/>
    </row>
    <row r="261" spans="42:42" x14ac:dyDescent="0.25">
      <c r="AP261" s="11"/>
    </row>
    <row r="262" spans="42:42" x14ac:dyDescent="0.25">
      <c r="AP262" s="11"/>
    </row>
    <row r="263" spans="42:42" x14ac:dyDescent="0.25">
      <c r="AP263" s="11"/>
    </row>
    <row r="264" spans="42:42" x14ac:dyDescent="0.25">
      <c r="AP264" s="11"/>
    </row>
    <row r="265" spans="42:42" x14ac:dyDescent="0.25">
      <c r="AP265" s="11"/>
    </row>
    <row r="266" spans="42:42" x14ac:dyDescent="0.25">
      <c r="AP266" s="11"/>
    </row>
    <row r="267" spans="42:42" x14ac:dyDescent="0.25">
      <c r="AP267" s="11"/>
    </row>
    <row r="268" spans="42:42" x14ac:dyDescent="0.25">
      <c r="AP268" s="11"/>
    </row>
    <row r="269" spans="42:42" x14ac:dyDescent="0.25">
      <c r="AP269" s="11"/>
    </row>
    <row r="270" spans="42:42" x14ac:dyDescent="0.25">
      <c r="AP270" s="11"/>
    </row>
    <row r="271" spans="42:42" x14ac:dyDescent="0.25">
      <c r="AP271" s="11"/>
    </row>
    <row r="272" spans="42:42" x14ac:dyDescent="0.25">
      <c r="AP272" s="11"/>
    </row>
    <row r="273" spans="42:42" x14ac:dyDescent="0.25">
      <c r="AP273" s="11"/>
    </row>
    <row r="274" spans="42:42" x14ac:dyDescent="0.25">
      <c r="AP274" s="11"/>
    </row>
    <row r="275" spans="42:42" x14ac:dyDescent="0.25">
      <c r="AP275" s="11"/>
    </row>
    <row r="276" spans="42:42" x14ac:dyDescent="0.25">
      <c r="AP276" s="11"/>
    </row>
    <row r="277" spans="42:42" x14ac:dyDescent="0.25">
      <c r="AP277" s="11"/>
    </row>
    <row r="278" spans="42:42" x14ac:dyDescent="0.25">
      <c r="AP278" s="11"/>
    </row>
    <row r="279" spans="42:42" x14ac:dyDescent="0.25">
      <c r="AP279" s="11"/>
    </row>
    <row r="280" spans="42:42" x14ac:dyDescent="0.25">
      <c r="AP280" s="11"/>
    </row>
    <row r="281" spans="42:42" x14ac:dyDescent="0.25">
      <c r="AP281" s="11"/>
    </row>
    <row r="282" spans="42:42" x14ac:dyDescent="0.25">
      <c r="AP282" s="11"/>
    </row>
    <row r="283" spans="42:42" x14ac:dyDescent="0.25">
      <c r="AP283" s="11"/>
    </row>
    <row r="284" spans="42:42" x14ac:dyDescent="0.25">
      <c r="AP284" s="11"/>
    </row>
    <row r="285" spans="42:42" x14ac:dyDescent="0.25">
      <c r="AP285" s="11"/>
    </row>
    <row r="286" spans="42:42" x14ac:dyDescent="0.25">
      <c r="AP286" s="11"/>
    </row>
    <row r="287" spans="42:42" x14ac:dyDescent="0.25">
      <c r="AP287" s="11"/>
    </row>
    <row r="288" spans="42:42" x14ac:dyDescent="0.25">
      <c r="AP288" s="11"/>
    </row>
    <row r="289" spans="42:42" x14ac:dyDescent="0.25">
      <c r="AP289" s="11"/>
    </row>
    <row r="290" spans="42:42" x14ac:dyDescent="0.25">
      <c r="AP290" s="11"/>
    </row>
    <row r="291" spans="42:42" x14ac:dyDescent="0.25">
      <c r="AP291" s="11"/>
    </row>
    <row r="292" spans="42:42" x14ac:dyDescent="0.25">
      <c r="AP292" s="11"/>
    </row>
    <row r="293" spans="42:42" x14ac:dyDescent="0.25">
      <c r="AP293" s="11"/>
    </row>
    <row r="294" spans="42:42" x14ac:dyDescent="0.25">
      <c r="AP294" s="11"/>
    </row>
    <row r="295" spans="42:42" x14ac:dyDescent="0.25">
      <c r="AP295" s="11"/>
    </row>
    <row r="296" spans="42:42" x14ac:dyDescent="0.25">
      <c r="AP296" s="11"/>
    </row>
    <row r="297" spans="42:42" x14ac:dyDescent="0.25">
      <c r="AP297" s="11"/>
    </row>
    <row r="298" spans="42:42" x14ac:dyDescent="0.25">
      <c r="AP298" s="11"/>
    </row>
    <row r="299" spans="42:42" x14ac:dyDescent="0.25">
      <c r="AP299" s="11"/>
    </row>
    <row r="300" spans="42:42" x14ac:dyDescent="0.25">
      <c r="AP300" s="11"/>
    </row>
    <row r="301" spans="42:42" x14ac:dyDescent="0.25">
      <c r="AP301" s="11"/>
    </row>
    <row r="302" spans="42:42" x14ac:dyDescent="0.25">
      <c r="AP302" s="11"/>
    </row>
    <row r="303" spans="42:42" x14ac:dyDescent="0.25">
      <c r="AP303" s="11"/>
    </row>
    <row r="304" spans="42:42" x14ac:dyDescent="0.25">
      <c r="AP304" s="11"/>
    </row>
    <row r="305" spans="42:42" x14ac:dyDescent="0.25">
      <c r="AP305" s="11"/>
    </row>
    <row r="306" spans="42:42" x14ac:dyDescent="0.25">
      <c r="AP306" s="11"/>
    </row>
    <row r="307" spans="42:42" x14ac:dyDescent="0.25">
      <c r="AP307" s="11"/>
    </row>
    <row r="308" spans="42:42" x14ac:dyDescent="0.25">
      <c r="AP308" s="11"/>
    </row>
    <row r="309" spans="42:42" x14ac:dyDescent="0.25">
      <c r="AP309" s="11"/>
    </row>
    <row r="310" spans="42:42" x14ac:dyDescent="0.25">
      <c r="AP310" s="11"/>
    </row>
    <row r="311" spans="42:42" x14ac:dyDescent="0.25">
      <c r="AP311" s="11"/>
    </row>
    <row r="312" spans="42:42" x14ac:dyDescent="0.25">
      <c r="AP312" s="11"/>
    </row>
    <row r="313" spans="42:42" x14ac:dyDescent="0.25">
      <c r="AP313" s="11"/>
    </row>
    <row r="314" spans="42:42" x14ac:dyDescent="0.25">
      <c r="AP314" s="11"/>
    </row>
    <row r="315" spans="42:42" x14ac:dyDescent="0.25">
      <c r="AP315" s="11"/>
    </row>
    <row r="316" spans="42:42" x14ac:dyDescent="0.25">
      <c r="AP316" s="11"/>
    </row>
    <row r="317" spans="42:42" x14ac:dyDescent="0.25">
      <c r="AP317" s="11"/>
    </row>
    <row r="318" spans="42:42" x14ac:dyDescent="0.25">
      <c r="AP318" s="11"/>
    </row>
    <row r="319" spans="42:42" x14ac:dyDescent="0.25">
      <c r="AP319" s="11"/>
    </row>
    <row r="320" spans="42:42" x14ac:dyDescent="0.25">
      <c r="AP320" s="11"/>
    </row>
    <row r="321" spans="42:42" x14ac:dyDescent="0.25">
      <c r="AP321" s="11"/>
    </row>
    <row r="322" spans="42:42" x14ac:dyDescent="0.25">
      <c r="AP322" s="11"/>
    </row>
    <row r="323" spans="42:42" x14ac:dyDescent="0.25">
      <c r="AP323" s="11"/>
    </row>
    <row r="324" spans="42:42" x14ac:dyDescent="0.25">
      <c r="AP324" s="11"/>
    </row>
    <row r="325" spans="42:42" x14ac:dyDescent="0.25">
      <c r="AP325" s="11"/>
    </row>
    <row r="326" spans="42:42" x14ac:dyDescent="0.25">
      <c r="AP326" s="11"/>
    </row>
    <row r="327" spans="42:42" x14ac:dyDescent="0.25">
      <c r="AP327" s="11"/>
    </row>
    <row r="328" spans="42:42" x14ac:dyDescent="0.25">
      <c r="AP328" s="11"/>
    </row>
    <row r="329" spans="42:42" x14ac:dyDescent="0.25">
      <c r="AP329" s="11"/>
    </row>
    <row r="330" spans="42:42" x14ac:dyDescent="0.25">
      <c r="AP330" s="11"/>
    </row>
    <row r="331" spans="42:42" x14ac:dyDescent="0.25">
      <c r="AP331" s="11"/>
    </row>
    <row r="332" spans="42:42" x14ac:dyDescent="0.25">
      <c r="AP332" s="11"/>
    </row>
    <row r="333" spans="42:42" x14ac:dyDescent="0.25">
      <c r="AP333" s="11"/>
    </row>
    <row r="334" spans="42:42" x14ac:dyDescent="0.25">
      <c r="AP334" s="11"/>
    </row>
    <row r="335" spans="42:42" x14ac:dyDescent="0.25">
      <c r="AP335" s="11"/>
    </row>
    <row r="336" spans="42:42" x14ac:dyDescent="0.25">
      <c r="AP336" s="11"/>
    </row>
    <row r="337" spans="42:42" x14ac:dyDescent="0.25">
      <c r="AP337" s="11"/>
    </row>
    <row r="338" spans="42:42" x14ac:dyDescent="0.25">
      <c r="AP338" s="11"/>
    </row>
    <row r="339" spans="42:42" x14ac:dyDescent="0.25">
      <c r="AP339" s="11"/>
    </row>
    <row r="340" spans="42:42" x14ac:dyDescent="0.25">
      <c r="AP340" s="11"/>
    </row>
    <row r="341" spans="42:42" x14ac:dyDescent="0.25">
      <c r="AP341" s="11"/>
    </row>
    <row r="342" spans="42:42" x14ac:dyDescent="0.25">
      <c r="AP342" s="11"/>
    </row>
    <row r="343" spans="42:42" x14ac:dyDescent="0.25">
      <c r="AP343" s="11"/>
    </row>
    <row r="344" spans="42:42" x14ac:dyDescent="0.25">
      <c r="AP344" s="11"/>
    </row>
    <row r="345" spans="42:42" x14ac:dyDescent="0.25">
      <c r="AP345" s="11"/>
    </row>
    <row r="346" spans="42:42" x14ac:dyDescent="0.25">
      <c r="AP346" s="11"/>
    </row>
    <row r="347" spans="42:42" x14ac:dyDescent="0.25">
      <c r="AP347" s="11"/>
    </row>
    <row r="348" spans="42:42" x14ac:dyDescent="0.25">
      <c r="AP348" s="11"/>
    </row>
    <row r="349" spans="42:42" x14ac:dyDescent="0.25">
      <c r="AP349" s="11"/>
    </row>
    <row r="350" spans="42:42" x14ac:dyDescent="0.25">
      <c r="AP350" s="11"/>
    </row>
    <row r="351" spans="42:42" x14ac:dyDescent="0.25">
      <c r="AP351" s="11"/>
    </row>
    <row r="352" spans="42:42" x14ac:dyDescent="0.25">
      <c r="AP352" s="11"/>
    </row>
    <row r="353" spans="42:42" x14ac:dyDescent="0.25">
      <c r="AP353" s="11"/>
    </row>
    <row r="354" spans="42:42" x14ac:dyDescent="0.25">
      <c r="AP354" s="11"/>
    </row>
    <row r="355" spans="42:42" x14ac:dyDescent="0.25">
      <c r="AP355" s="11"/>
    </row>
    <row r="356" spans="42:42" x14ac:dyDescent="0.25">
      <c r="AP356" s="11"/>
    </row>
    <row r="357" spans="42:42" x14ac:dyDescent="0.25">
      <c r="AP357" s="11"/>
    </row>
    <row r="358" spans="42:42" x14ac:dyDescent="0.25">
      <c r="AP358" s="11"/>
    </row>
    <row r="359" spans="42:42" x14ac:dyDescent="0.25">
      <c r="AP359" s="11"/>
    </row>
    <row r="360" spans="42:42" x14ac:dyDescent="0.25">
      <c r="AP360" s="11"/>
    </row>
    <row r="361" spans="42:42" x14ac:dyDescent="0.25">
      <c r="AP361" s="11"/>
    </row>
    <row r="362" spans="42:42" x14ac:dyDescent="0.25">
      <c r="AP362" s="11"/>
    </row>
    <row r="363" spans="42:42" x14ac:dyDescent="0.25">
      <c r="AP363" s="11"/>
    </row>
    <row r="364" spans="42:42" x14ac:dyDescent="0.25">
      <c r="AP364" s="11"/>
    </row>
    <row r="365" spans="42:42" x14ac:dyDescent="0.25">
      <c r="AP365" s="11"/>
    </row>
    <row r="366" spans="42:42" x14ac:dyDescent="0.25">
      <c r="AP366" s="11"/>
    </row>
    <row r="367" spans="42:42" x14ac:dyDescent="0.25">
      <c r="AP367" s="11"/>
    </row>
    <row r="368" spans="42:42" x14ac:dyDescent="0.25">
      <c r="AP368" s="11"/>
    </row>
    <row r="369" spans="42:42" x14ac:dyDescent="0.25">
      <c r="AP369" s="11"/>
    </row>
    <row r="370" spans="42:42" x14ac:dyDescent="0.25">
      <c r="AP370" s="11"/>
    </row>
    <row r="371" spans="42:42" x14ac:dyDescent="0.25">
      <c r="AP371" s="11"/>
    </row>
    <row r="372" spans="42:42" x14ac:dyDescent="0.25">
      <c r="AP372" s="11"/>
    </row>
    <row r="373" spans="42:42" x14ac:dyDescent="0.25">
      <c r="AP373" s="11"/>
    </row>
    <row r="374" spans="42:42" x14ac:dyDescent="0.25">
      <c r="AP374" s="11"/>
    </row>
    <row r="375" spans="42:42" x14ac:dyDescent="0.25">
      <c r="AP375" s="11"/>
    </row>
    <row r="376" spans="42:42" x14ac:dyDescent="0.25">
      <c r="AP376" s="11"/>
    </row>
    <row r="377" spans="42:42" x14ac:dyDescent="0.25">
      <c r="AP377" s="11"/>
    </row>
    <row r="378" spans="42:42" x14ac:dyDescent="0.25">
      <c r="AP378" s="11"/>
    </row>
    <row r="379" spans="42:42" x14ac:dyDescent="0.25">
      <c r="AP379" s="11"/>
    </row>
    <row r="380" spans="42:42" x14ac:dyDescent="0.25">
      <c r="AP380" s="11"/>
    </row>
    <row r="381" spans="42:42" x14ac:dyDescent="0.25">
      <c r="AP381" s="11"/>
    </row>
    <row r="382" spans="42:42" x14ac:dyDescent="0.25">
      <c r="AP382" s="11"/>
    </row>
    <row r="383" spans="42:42" x14ac:dyDescent="0.25">
      <c r="AP383" s="11"/>
    </row>
    <row r="384" spans="42:42" x14ac:dyDescent="0.25">
      <c r="AP384" s="11"/>
    </row>
    <row r="385" spans="42:42" x14ac:dyDescent="0.25">
      <c r="AP385" s="11"/>
    </row>
    <row r="386" spans="42:42" x14ac:dyDescent="0.25">
      <c r="AP386" s="11"/>
    </row>
    <row r="387" spans="42:42" x14ac:dyDescent="0.25">
      <c r="AP387" s="11"/>
    </row>
    <row r="388" spans="42:42" x14ac:dyDescent="0.25">
      <c r="AP388" s="11"/>
    </row>
    <row r="389" spans="42:42" x14ac:dyDescent="0.25">
      <c r="AP389" s="11"/>
    </row>
    <row r="390" spans="42:42" x14ac:dyDescent="0.25">
      <c r="AP390" s="11"/>
    </row>
    <row r="391" spans="42:42" x14ac:dyDescent="0.25">
      <c r="AP391" s="11"/>
    </row>
    <row r="392" spans="42:42" x14ac:dyDescent="0.25">
      <c r="AP392" s="11"/>
    </row>
    <row r="393" spans="42:42" x14ac:dyDescent="0.25">
      <c r="AP393" s="11"/>
    </row>
    <row r="394" spans="42:42" x14ac:dyDescent="0.25">
      <c r="AP394" s="11"/>
    </row>
    <row r="395" spans="42:42" x14ac:dyDescent="0.25">
      <c r="AP395" s="11"/>
    </row>
    <row r="396" spans="42:42" x14ac:dyDescent="0.25">
      <c r="AP396" s="11"/>
    </row>
    <row r="397" spans="42:42" x14ac:dyDescent="0.25">
      <c r="AP397" s="11"/>
    </row>
    <row r="398" spans="42:42" x14ac:dyDescent="0.25">
      <c r="AP398" s="11"/>
    </row>
    <row r="399" spans="42:42" x14ac:dyDescent="0.25">
      <c r="AP399" s="11"/>
    </row>
    <row r="400" spans="42:42" x14ac:dyDescent="0.25">
      <c r="AP400" s="11"/>
    </row>
    <row r="401" spans="42:42" x14ac:dyDescent="0.25">
      <c r="AP401" s="11"/>
    </row>
    <row r="402" spans="42:42" x14ac:dyDescent="0.25">
      <c r="AP402" s="11"/>
    </row>
    <row r="403" spans="42:42" x14ac:dyDescent="0.25">
      <c r="AP403" s="11"/>
    </row>
    <row r="404" spans="42:42" x14ac:dyDescent="0.25">
      <c r="AP404" s="11"/>
    </row>
    <row r="405" spans="42:42" x14ac:dyDescent="0.25">
      <c r="AP405" s="11"/>
    </row>
    <row r="406" spans="42:42" x14ac:dyDescent="0.25">
      <c r="AP406" s="11"/>
    </row>
    <row r="407" spans="42:42" x14ac:dyDescent="0.25">
      <c r="AP407" s="11"/>
    </row>
    <row r="408" spans="42:42" x14ac:dyDescent="0.25">
      <c r="AP408" s="11"/>
    </row>
    <row r="409" spans="42:42" x14ac:dyDescent="0.25">
      <c r="AP409" s="11"/>
    </row>
    <row r="410" spans="42:42" x14ac:dyDescent="0.25">
      <c r="AP410" s="11"/>
    </row>
    <row r="411" spans="42:42" x14ac:dyDescent="0.25">
      <c r="AP411" s="11"/>
    </row>
    <row r="412" spans="42:42" x14ac:dyDescent="0.25">
      <c r="AP412" s="11"/>
    </row>
    <row r="413" spans="42:42" x14ac:dyDescent="0.25">
      <c r="AP413" s="11"/>
    </row>
    <row r="414" spans="42:42" x14ac:dyDescent="0.25">
      <c r="AP414" s="11"/>
    </row>
    <row r="415" spans="42:42" x14ac:dyDescent="0.25">
      <c r="AP415" s="11"/>
    </row>
    <row r="416" spans="42:42" x14ac:dyDescent="0.25">
      <c r="AP416" s="11"/>
    </row>
    <row r="417" spans="42:42" x14ac:dyDescent="0.25">
      <c r="AP417" s="11"/>
    </row>
    <row r="418" spans="42:42" x14ac:dyDescent="0.25">
      <c r="AP418" s="11"/>
    </row>
    <row r="419" spans="42:42" x14ac:dyDescent="0.25">
      <c r="AP419" s="11"/>
    </row>
    <row r="420" spans="42:42" x14ac:dyDescent="0.25">
      <c r="AP420" s="11"/>
    </row>
    <row r="421" spans="42:42" x14ac:dyDescent="0.25">
      <c r="AP421" s="11"/>
    </row>
    <row r="422" spans="42:42" x14ac:dyDescent="0.25">
      <c r="AP422" s="11"/>
    </row>
    <row r="423" spans="42:42" x14ac:dyDescent="0.25">
      <c r="AP423" s="11"/>
    </row>
    <row r="424" spans="42:42" x14ac:dyDescent="0.25">
      <c r="AP424" s="11"/>
    </row>
    <row r="425" spans="42:42" x14ac:dyDescent="0.25">
      <c r="AP425" s="11"/>
    </row>
    <row r="426" spans="42:42" x14ac:dyDescent="0.25">
      <c r="AP426" s="11"/>
    </row>
    <row r="427" spans="42:42" x14ac:dyDescent="0.25">
      <c r="AP427" s="11"/>
    </row>
    <row r="428" spans="42:42" x14ac:dyDescent="0.25">
      <c r="AP428" s="11"/>
    </row>
    <row r="429" spans="42:42" x14ac:dyDescent="0.25">
      <c r="AP429" s="11"/>
    </row>
    <row r="430" spans="42:42" x14ac:dyDescent="0.25">
      <c r="AP430" s="11"/>
    </row>
    <row r="431" spans="42:42" x14ac:dyDescent="0.25">
      <c r="AP431" s="11"/>
    </row>
    <row r="432" spans="42:42" x14ac:dyDescent="0.25">
      <c r="AP432" s="11"/>
    </row>
    <row r="433" spans="42:42" x14ac:dyDescent="0.25">
      <c r="AP433" s="11"/>
    </row>
    <row r="434" spans="42:42" x14ac:dyDescent="0.25">
      <c r="AP434" s="11"/>
    </row>
    <row r="435" spans="42:42" x14ac:dyDescent="0.25">
      <c r="AP435" s="11"/>
    </row>
    <row r="436" spans="42:42" x14ac:dyDescent="0.25">
      <c r="AP436" s="11"/>
    </row>
    <row r="437" spans="42:42" x14ac:dyDescent="0.25">
      <c r="AP437" s="11"/>
    </row>
    <row r="438" spans="42:42" x14ac:dyDescent="0.25">
      <c r="AP438" s="11"/>
    </row>
    <row r="439" spans="42:42" x14ac:dyDescent="0.25">
      <c r="AP439" s="11"/>
    </row>
    <row r="440" spans="42:42" x14ac:dyDescent="0.25">
      <c r="AP440" s="11"/>
    </row>
    <row r="441" spans="42:42" x14ac:dyDescent="0.25">
      <c r="AP441" s="11"/>
    </row>
    <row r="442" spans="42:42" x14ac:dyDescent="0.25">
      <c r="AP442" s="11"/>
    </row>
    <row r="443" spans="42:42" x14ac:dyDescent="0.25">
      <c r="AP443" s="11"/>
    </row>
    <row r="444" spans="42:42" x14ac:dyDescent="0.25">
      <c r="AP444" s="11"/>
    </row>
    <row r="445" spans="42:42" x14ac:dyDescent="0.25">
      <c r="AP445" s="11"/>
    </row>
    <row r="446" spans="42:42" x14ac:dyDescent="0.25">
      <c r="AP446" s="11"/>
    </row>
    <row r="447" spans="42:42" x14ac:dyDescent="0.25">
      <c r="AP447" s="11"/>
    </row>
    <row r="448" spans="42:42" x14ac:dyDescent="0.25">
      <c r="AP448" s="11"/>
    </row>
    <row r="449" spans="42:42" x14ac:dyDescent="0.25">
      <c r="AP449" s="11"/>
    </row>
    <row r="450" spans="42:42" x14ac:dyDescent="0.25">
      <c r="AP450" s="11"/>
    </row>
    <row r="451" spans="42:42" x14ac:dyDescent="0.25">
      <c r="AP451" s="11"/>
    </row>
    <row r="452" spans="42:42" x14ac:dyDescent="0.25">
      <c r="AP452" s="11"/>
    </row>
    <row r="453" spans="42:42" x14ac:dyDescent="0.25">
      <c r="AP453" s="11"/>
    </row>
    <row r="454" spans="42:42" x14ac:dyDescent="0.25">
      <c r="AP454" s="11"/>
    </row>
    <row r="455" spans="42:42" x14ac:dyDescent="0.25">
      <c r="AP455" s="11"/>
    </row>
    <row r="456" spans="42:42" x14ac:dyDescent="0.25">
      <c r="AP456" s="11"/>
    </row>
    <row r="457" spans="42:42" x14ac:dyDescent="0.25">
      <c r="AP457" s="11"/>
    </row>
    <row r="458" spans="42:42" x14ac:dyDescent="0.25">
      <c r="AP458" s="11"/>
    </row>
    <row r="459" spans="42:42" x14ac:dyDescent="0.25">
      <c r="AP459" s="11"/>
    </row>
    <row r="460" spans="42:42" x14ac:dyDescent="0.25">
      <c r="AP460" s="11"/>
    </row>
    <row r="461" spans="42:42" x14ac:dyDescent="0.25">
      <c r="AP461" s="11"/>
    </row>
    <row r="462" spans="42:42" x14ac:dyDescent="0.25">
      <c r="AP462" s="11"/>
    </row>
    <row r="463" spans="42:42" x14ac:dyDescent="0.25">
      <c r="AP463" s="11"/>
    </row>
    <row r="464" spans="42:42" x14ac:dyDescent="0.25">
      <c r="AP464" s="11"/>
    </row>
    <row r="465" spans="42:42" x14ac:dyDescent="0.25">
      <c r="AP465" s="11"/>
    </row>
    <row r="466" spans="42:42" x14ac:dyDescent="0.25">
      <c r="AP466" s="11"/>
    </row>
    <row r="467" spans="42:42" x14ac:dyDescent="0.25">
      <c r="AP467" s="11"/>
    </row>
    <row r="468" spans="42:42" x14ac:dyDescent="0.25">
      <c r="AP468" s="11"/>
    </row>
    <row r="469" spans="42:42" x14ac:dyDescent="0.25">
      <c r="AP469" s="11"/>
    </row>
    <row r="470" spans="42:42" x14ac:dyDescent="0.25">
      <c r="AP470" s="11"/>
    </row>
    <row r="471" spans="42:42" x14ac:dyDescent="0.25">
      <c r="AP471" s="11"/>
    </row>
    <row r="472" spans="42:42" x14ac:dyDescent="0.25">
      <c r="AP472" s="11"/>
    </row>
    <row r="473" spans="42:42" x14ac:dyDescent="0.25">
      <c r="AP473" s="11"/>
    </row>
    <row r="474" spans="42:42" x14ac:dyDescent="0.25">
      <c r="AP474" s="11"/>
    </row>
    <row r="475" spans="42:42" x14ac:dyDescent="0.25">
      <c r="AP475" s="11"/>
    </row>
    <row r="476" spans="42:42" x14ac:dyDescent="0.25">
      <c r="AP476" s="11"/>
    </row>
    <row r="477" spans="42:42" x14ac:dyDescent="0.25">
      <c r="AP477" s="11"/>
    </row>
    <row r="478" spans="42:42" x14ac:dyDescent="0.25">
      <c r="AP478" s="11"/>
    </row>
    <row r="479" spans="42:42" x14ac:dyDescent="0.25">
      <c r="AP479" s="11"/>
    </row>
    <row r="480" spans="42:42" x14ac:dyDescent="0.25">
      <c r="AP480" s="11"/>
    </row>
    <row r="481" spans="42:42" x14ac:dyDescent="0.25">
      <c r="AP481" s="11"/>
    </row>
    <row r="482" spans="42:42" x14ac:dyDescent="0.25">
      <c r="AP482" s="11"/>
    </row>
    <row r="483" spans="42:42" x14ac:dyDescent="0.25">
      <c r="AP483" s="11"/>
    </row>
    <row r="484" spans="42:42" x14ac:dyDescent="0.25">
      <c r="AP484" s="11"/>
    </row>
    <row r="485" spans="42:42" x14ac:dyDescent="0.25">
      <c r="AP485" s="11"/>
    </row>
    <row r="486" spans="42:42" x14ac:dyDescent="0.25">
      <c r="AP486" s="11"/>
    </row>
    <row r="487" spans="42:42" x14ac:dyDescent="0.25">
      <c r="AP487" s="11"/>
    </row>
    <row r="488" spans="42:42" x14ac:dyDescent="0.25">
      <c r="AP488" s="11"/>
    </row>
    <row r="489" spans="42:42" x14ac:dyDescent="0.25">
      <c r="AP489" s="11"/>
    </row>
    <row r="490" spans="42:42" x14ac:dyDescent="0.25">
      <c r="AP490" s="11"/>
    </row>
    <row r="491" spans="42:42" x14ac:dyDescent="0.25">
      <c r="AP491" s="11"/>
    </row>
    <row r="492" spans="42:42" x14ac:dyDescent="0.25">
      <c r="AP492" s="11"/>
    </row>
    <row r="493" spans="42:42" x14ac:dyDescent="0.25">
      <c r="AP493" s="11"/>
    </row>
    <row r="494" spans="42:42" x14ac:dyDescent="0.25">
      <c r="AP494" s="11"/>
    </row>
    <row r="495" spans="42:42" x14ac:dyDescent="0.25">
      <c r="AP495" s="11"/>
    </row>
    <row r="496" spans="42:42" x14ac:dyDescent="0.25">
      <c r="AP496" s="11"/>
    </row>
    <row r="497" spans="42:42" x14ac:dyDescent="0.25">
      <c r="AP497" s="11"/>
    </row>
    <row r="498" spans="42:42" x14ac:dyDescent="0.25">
      <c r="AP498" s="11"/>
    </row>
    <row r="499" spans="42:42" x14ac:dyDescent="0.25">
      <c r="AP499" s="11"/>
    </row>
    <row r="500" spans="42:42" x14ac:dyDescent="0.25">
      <c r="AP500" s="11"/>
    </row>
  </sheetData>
  <pageMargins left="0.75" right="0.75" top="1" bottom="1" header="0.5" footer="0.5"/>
  <pageSetup paperSize="9" scale="8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7:D700"/>
  <sheetViews>
    <sheetView workbookViewId="0">
      <selection activeCell="C9" sqref="C9"/>
    </sheetView>
  </sheetViews>
  <sheetFormatPr defaultRowHeight="12.45" x14ac:dyDescent="0.3"/>
  <sheetData>
    <row r="7" spans="1:4" x14ac:dyDescent="0.3">
      <c r="A7" s="3"/>
      <c r="B7" s="3"/>
      <c r="C7" s="9"/>
      <c r="D7" s="9"/>
    </row>
    <row r="8" spans="1:4" x14ac:dyDescent="0.3">
      <c r="A8" s="3" t="s">
        <v>56</v>
      </c>
      <c r="B8" s="3" t="s">
        <v>131</v>
      </c>
      <c r="C8" s="27" t="s">
        <v>152</v>
      </c>
      <c r="D8" s="27" t="s">
        <v>153</v>
      </c>
    </row>
    <row r="9" spans="1:4" x14ac:dyDescent="0.3">
      <c r="A9" s="3">
        <f>Final!A4</f>
        <v>0</v>
      </c>
      <c r="B9" s="3">
        <f>Final!B4</f>
        <v>0</v>
      </c>
      <c r="C9" s="9">
        <f>Final!AT4</f>
        <v>0</v>
      </c>
      <c r="D9" s="9">
        <f>Final!AU4</f>
        <v>0</v>
      </c>
    </row>
    <row r="10" spans="1:4" x14ac:dyDescent="0.3">
      <c r="A10" s="3">
        <f>Final!A5</f>
        <v>0</v>
      </c>
      <c r="B10" s="3">
        <f>Final!B5</f>
        <v>0</v>
      </c>
      <c r="C10" s="9">
        <f>Final!AT5</f>
        <v>0</v>
      </c>
      <c r="D10" s="9">
        <f>Final!AU5</f>
        <v>0</v>
      </c>
    </row>
    <row r="11" spans="1:4" x14ac:dyDescent="0.3">
      <c r="A11" s="3">
        <f>Final!A6</f>
        <v>0</v>
      </c>
      <c r="B11" s="3">
        <f>Final!B6</f>
        <v>0</v>
      </c>
      <c r="C11" s="9">
        <f>Final!AT6</f>
        <v>0</v>
      </c>
      <c r="D11" s="9">
        <f>Final!AU6</f>
        <v>0</v>
      </c>
    </row>
    <row r="12" spans="1:4" x14ac:dyDescent="0.3">
      <c r="A12" s="3">
        <f>Final!A7</f>
        <v>0</v>
      </c>
      <c r="B12" s="3">
        <f>Final!B7</f>
        <v>0</v>
      </c>
      <c r="C12" s="9">
        <f>Final!AT7</f>
        <v>0</v>
      </c>
      <c r="D12" s="9">
        <f>Final!AU7</f>
        <v>0</v>
      </c>
    </row>
    <row r="13" spans="1:4" x14ac:dyDescent="0.3">
      <c r="A13" s="3">
        <f>Final!A8</f>
        <v>0</v>
      </c>
      <c r="B13" s="3">
        <f>Final!B8</f>
        <v>0</v>
      </c>
      <c r="C13" s="9">
        <f>Final!AT8</f>
        <v>0</v>
      </c>
      <c r="D13" s="9">
        <f>Final!AU8</f>
        <v>0</v>
      </c>
    </row>
    <row r="14" spans="1:4" x14ac:dyDescent="0.3">
      <c r="A14" s="3">
        <f>Final!A9</f>
        <v>0</v>
      </c>
      <c r="B14" s="3">
        <f>Final!B9</f>
        <v>0</v>
      </c>
      <c r="C14" s="9">
        <f>Final!AT9</f>
        <v>0</v>
      </c>
      <c r="D14" s="9">
        <f>Final!AU9</f>
        <v>0</v>
      </c>
    </row>
    <row r="15" spans="1:4" x14ac:dyDescent="0.3">
      <c r="A15" s="3">
        <f>Final!A10</f>
        <v>0</v>
      </c>
      <c r="B15" s="3">
        <f>Final!B10</f>
        <v>0</v>
      </c>
      <c r="C15" s="9">
        <f>Final!AT10</f>
        <v>0</v>
      </c>
      <c r="D15" s="9">
        <f>Final!AU10</f>
        <v>0</v>
      </c>
    </row>
    <row r="16" spans="1:4" x14ac:dyDescent="0.3">
      <c r="A16" s="3">
        <f>Final!A11</f>
        <v>0</v>
      </c>
      <c r="B16" s="3">
        <f>Final!B11</f>
        <v>0</v>
      </c>
      <c r="C16" s="9">
        <f>Final!AT11</f>
        <v>0</v>
      </c>
      <c r="D16" s="9">
        <f>Final!AU11</f>
        <v>0</v>
      </c>
    </row>
    <row r="17" spans="1:4" x14ac:dyDescent="0.3">
      <c r="A17" s="3">
        <f>Final!A12</f>
        <v>0</v>
      </c>
      <c r="B17" s="3">
        <f>Final!B12</f>
        <v>0</v>
      </c>
      <c r="C17" s="9">
        <f>Final!AT12</f>
        <v>0</v>
      </c>
      <c r="D17" s="9">
        <f>Final!AU12</f>
        <v>0</v>
      </c>
    </row>
    <row r="18" spans="1:4" x14ac:dyDescent="0.3">
      <c r="A18" s="3">
        <f>Final!A13</f>
        <v>0</v>
      </c>
      <c r="B18" s="3">
        <f>Final!B13</f>
        <v>0</v>
      </c>
      <c r="C18" s="9">
        <f>Final!AT13</f>
        <v>0</v>
      </c>
      <c r="D18" s="9">
        <f>Final!AU13</f>
        <v>0</v>
      </c>
    </row>
    <row r="19" spans="1:4" x14ac:dyDescent="0.3">
      <c r="A19" s="3">
        <f>Final!A14</f>
        <v>0</v>
      </c>
      <c r="B19" s="3">
        <f>Final!B14</f>
        <v>0</v>
      </c>
      <c r="C19" s="9">
        <f>Final!AT14</f>
        <v>0</v>
      </c>
      <c r="D19" s="9">
        <f>Final!AU14</f>
        <v>0</v>
      </c>
    </row>
    <row r="20" spans="1:4" x14ac:dyDescent="0.3">
      <c r="A20" s="3">
        <f>Final!A15</f>
        <v>0</v>
      </c>
      <c r="B20" s="3">
        <f>Final!B15</f>
        <v>0</v>
      </c>
      <c r="C20" s="9">
        <f>Final!AT15</f>
        <v>0</v>
      </c>
      <c r="D20" s="9">
        <f>Final!AU15</f>
        <v>0</v>
      </c>
    </row>
    <row r="21" spans="1:4" x14ac:dyDescent="0.3">
      <c r="A21" s="3">
        <f>Final!A16</f>
        <v>0</v>
      </c>
      <c r="B21" s="3">
        <f>Final!B16</f>
        <v>0</v>
      </c>
      <c r="C21" s="9">
        <f>Final!AT16</f>
        <v>0</v>
      </c>
      <c r="D21" s="9">
        <f>Final!AU16</f>
        <v>0</v>
      </c>
    </row>
    <row r="22" spans="1:4" x14ac:dyDescent="0.3">
      <c r="A22" s="3">
        <f>Final!A17</f>
        <v>0</v>
      </c>
      <c r="B22" s="3">
        <f>Final!B17</f>
        <v>0</v>
      </c>
      <c r="C22" s="9">
        <f>Final!AT17</f>
        <v>0</v>
      </c>
      <c r="D22" s="9">
        <f>Final!AU17</f>
        <v>0</v>
      </c>
    </row>
    <row r="23" spans="1:4" x14ac:dyDescent="0.3">
      <c r="A23" s="3">
        <f>Final!A18</f>
        <v>0</v>
      </c>
      <c r="B23" s="3">
        <f>Final!B18</f>
        <v>0</v>
      </c>
      <c r="C23" s="9">
        <f>Final!AT18</f>
        <v>0</v>
      </c>
      <c r="D23" s="9">
        <f>Final!AU18</f>
        <v>0</v>
      </c>
    </row>
    <row r="24" spans="1:4" x14ac:dyDescent="0.3">
      <c r="A24" s="3">
        <f>Final!A19</f>
        <v>0</v>
      </c>
      <c r="B24" s="3">
        <f>Final!B19</f>
        <v>0</v>
      </c>
      <c r="C24" s="9">
        <f>Final!AT19</f>
        <v>0</v>
      </c>
      <c r="D24" s="9">
        <f>Final!AU19</f>
        <v>0</v>
      </c>
    </row>
    <row r="25" spans="1:4" x14ac:dyDescent="0.3">
      <c r="A25" s="3">
        <f>Final!A20</f>
        <v>0</v>
      </c>
      <c r="B25" s="3">
        <f>Final!B20</f>
        <v>0</v>
      </c>
      <c r="C25" s="9">
        <f>Final!AT20</f>
        <v>0</v>
      </c>
      <c r="D25" s="9">
        <f>Final!AU20</f>
        <v>0</v>
      </c>
    </row>
    <row r="26" spans="1:4" x14ac:dyDescent="0.3">
      <c r="A26" s="3">
        <f>Final!A21</f>
        <v>0</v>
      </c>
      <c r="B26" s="3">
        <f>Final!B21</f>
        <v>0</v>
      </c>
      <c r="C26" s="9">
        <f>Final!AT21</f>
        <v>0</v>
      </c>
      <c r="D26" s="9">
        <f>Final!AU21</f>
        <v>0</v>
      </c>
    </row>
    <row r="27" spans="1:4" x14ac:dyDescent="0.3">
      <c r="A27" s="3">
        <f>Final!A22</f>
        <v>0</v>
      </c>
      <c r="B27" s="3">
        <f>Final!B22</f>
        <v>0</v>
      </c>
      <c r="C27" s="9">
        <f>Final!AT22</f>
        <v>0</v>
      </c>
      <c r="D27" s="9">
        <f>Final!AU22</f>
        <v>0</v>
      </c>
    </row>
    <row r="28" spans="1:4" x14ac:dyDescent="0.3">
      <c r="A28" s="3">
        <f>Final!A23</f>
        <v>0</v>
      </c>
      <c r="B28" s="3">
        <f>Final!B23</f>
        <v>0</v>
      </c>
      <c r="C28" s="9">
        <f>Final!AT23</f>
        <v>0</v>
      </c>
      <c r="D28" s="9">
        <f>Final!AU23</f>
        <v>0</v>
      </c>
    </row>
    <row r="29" spans="1:4" x14ac:dyDescent="0.3">
      <c r="A29" s="3">
        <f>Final!A24</f>
        <v>0</v>
      </c>
      <c r="B29" s="3">
        <f>Final!B24</f>
        <v>0</v>
      </c>
      <c r="C29" s="9">
        <f>Final!AT24</f>
        <v>0</v>
      </c>
      <c r="D29" s="9">
        <f>Final!AU24</f>
        <v>0</v>
      </c>
    </row>
    <row r="30" spans="1:4" x14ac:dyDescent="0.3">
      <c r="A30" s="3">
        <f>Final!A25</f>
        <v>0</v>
      </c>
      <c r="B30" s="3">
        <f>Final!B25</f>
        <v>0</v>
      </c>
      <c r="C30" s="9">
        <f>Final!AT25</f>
        <v>0</v>
      </c>
      <c r="D30" s="9">
        <f>Final!AU25</f>
        <v>0</v>
      </c>
    </row>
    <row r="31" spans="1:4" x14ac:dyDescent="0.3">
      <c r="A31" s="3">
        <f>Final!A26</f>
        <v>0</v>
      </c>
      <c r="B31" s="3">
        <f>Final!B26</f>
        <v>0</v>
      </c>
      <c r="C31" s="9">
        <f>Final!AT26</f>
        <v>0</v>
      </c>
      <c r="D31" s="9">
        <f>Final!AU26</f>
        <v>0</v>
      </c>
    </row>
    <row r="32" spans="1:4" x14ac:dyDescent="0.3">
      <c r="A32" s="3">
        <f>Final!A27</f>
        <v>0</v>
      </c>
      <c r="B32" s="3">
        <f>Final!B27</f>
        <v>0</v>
      </c>
      <c r="C32" s="9">
        <f>Final!AT27</f>
        <v>0</v>
      </c>
      <c r="D32" s="9">
        <f>Final!AU27</f>
        <v>0</v>
      </c>
    </row>
    <row r="33" spans="1:4" x14ac:dyDescent="0.3">
      <c r="A33" s="3">
        <f>Final!A28</f>
        <v>0</v>
      </c>
      <c r="B33" s="3">
        <f>Final!B28</f>
        <v>0</v>
      </c>
      <c r="C33" s="9">
        <f>Final!AT28</f>
        <v>0</v>
      </c>
      <c r="D33" s="9">
        <f>Final!AU28</f>
        <v>0</v>
      </c>
    </row>
    <row r="34" spans="1:4" x14ac:dyDescent="0.3">
      <c r="A34" s="3">
        <f>Final!A29</f>
        <v>0</v>
      </c>
      <c r="B34" s="3">
        <f>Final!B29</f>
        <v>0</v>
      </c>
      <c r="C34" s="9">
        <f>Final!AT29</f>
        <v>0</v>
      </c>
      <c r="D34" s="9">
        <f>Final!AU29</f>
        <v>0</v>
      </c>
    </row>
    <row r="35" spans="1:4" x14ac:dyDescent="0.3">
      <c r="A35" s="3">
        <f>Final!A30</f>
        <v>0</v>
      </c>
      <c r="B35" s="3">
        <f>Final!B30</f>
        <v>0</v>
      </c>
      <c r="C35" s="9">
        <f>Final!AT30</f>
        <v>0</v>
      </c>
      <c r="D35" s="9">
        <f>Final!AU30</f>
        <v>0</v>
      </c>
    </row>
    <row r="36" spans="1:4" x14ac:dyDescent="0.3">
      <c r="A36" s="3">
        <f>Final!A31</f>
        <v>0</v>
      </c>
      <c r="B36" s="3">
        <f>Final!B31</f>
        <v>0</v>
      </c>
      <c r="C36" s="9">
        <f>Final!AT31</f>
        <v>0</v>
      </c>
      <c r="D36" s="9">
        <f>Final!AU31</f>
        <v>0</v>
      </c>
    </row>
    <row r="37" spans="1:4" x14ac:dyDescent="0.3">
      <c r="A37" s="3">
        <f>Final!A32</f>
        <v>0</v>
      </c>
      <c r="B37" s="3">
        <f>Final!B32</f>
        <v>0</v>
      </c>
      <c r="C37" s="9">
        <f>Final!AT32</f>
        <v>0</v>
      </c>
      <c r="D37" s="9">
        <f>Final!AU32</f>
        <v>0</v>
      </c>
    </row>
    <row r="38" spans="1:4" x14ac:dyDescent="0.3">
      <c r="A38" s="3">
        <f>Final!A33</f>
        <v>0</v>
      </c>
      <c r="B38" s="3">
        <f>Final!B33</f>
        <v>0</v>
      </c>
      <c r="C38" s="9">
        <f>Final!AT33</f>
        <v>0</v>
      </c>
      <c r="D38" s="9">
        <f>Final!AU33</f>
        <v>0</v>
      </c>
    </row>
    <row r="39" spans="1:4" x14ac:dyDescent="0.3">
      <c r="A39" s="3">
        <f>Final!A34</f>
        <v>0</v>
      </c>
      <c r="B39" s="3">
        <f>Final!B34</f>
        <v>0</v>
      </c>
      <c r="C39" s="9">
        <f>Final!AT34</f>
        <v>0</v>
      </c>
      <c r="D39" s="9">
        <f>Final!AU34</f>
        <v>0</v>
      </c>
    </row>
    <row r="40" spans="1:4" x14ac:dyDescent="0.3">
      <c r="A40" s="3">
        <f>Final!A35</f>
        <v>0</v>
      </c>
      <c r="B40" s="3">
        <f>Final!B35</f>
        <v>0</v>
      </c>
      <c r="C40" s="9">
        <f>Final!AT35</f>
        <v>0</v>
      </c>
      <c r="D40" s="9">
        <f>Final!AU35</f>
        <v>0</v>
      </c>
    </row>
    <row r="41" spans="1:4" x14ac:dyDescent="0.3">
      <c r="A41" s="3">
        <f>Final!A36</f>
        <v>0</v>
      </c>
      <c r="B41" s="3">
        <f>Final!B36</f>
        <v>0</v>
      </c>
      <c r="C41" s="9">
        <f>Final!AT36</f>
        <v>0</v>
      </c>
      <c r="D41" s="9">
        <f>Final!AU36</f>
        <v>0</v>
      </c>
    </row>
    <row r="42" spans="1:4" x14ac:dyDescent="0.3">
      <c r="A42" s="3">
        <f>Final!A37</f>
        <v>0</v>
      </c>
      <c r="B42" s="3">
        <f>Final!B37</f>
        <v>0</v>
      </c>
      <c r="C42" s="9">
        <f>Final!AT37</f>
        <v>0</v>
      </c>
      <c r="D42" s="9">
        <f>Final!AU37</f>
        <v>0</v>
      </c>
    </row>
    <row r="43" spans="1:4" x14ac:dyDescent="0.3">
      <c r="A43" s="3">
        <f>Final!A38</f>
        <v>0</v>
      </c>
      <c r="B43" s="3">
        <f>Final!B38</f>
        <v>0</v>
      </c>
      <c r="C43" s="9">
        <f>Final!AT38</f>
        <v>0</v>
      </c>
      <c r="D43" s="9">
        <f>Final!AU38</f>
        <v>0</v>
      </c>
    </row>
    <row r="44" spans="1:4" x14ac:dyDescent="0.3">
      <c r="A44" s="3">
        <f>Final!A39</f>
        <v>0</v>
      </c>
      <c r="B44" s="3">
        <f>Final!B39</f>
        <v>0</v>
      </c>
      <c r="C44" s="9">
        <f>Final!AT39</f>
        <v>0</v>
      </c>
      <c r="D44" s="9">
        <f>Final!AU39</f>
        <v>0</v>
      </c>
    </row>
    <row r="45" spans="1:4" x14ac:dyDescent="0.3">
      <c r="A45" s="3">
        <f>Final!A40</f>
        <v>0</v>
      </c>
      <c r="B45" s="3">
        <f>Final!B40</f>
        <v>0</v>
      </c>
      <c r="C45" s="9">
        <f>Final!AT40</f>
        <v>0</v>
      </c>
      <c r="D45" s="9">
        <f>Final!AU40</f>
        <v>0</v>
      </c>
    </row>
    <row r="46" spans="1:4" x14ac:dyDescent="0.3">
      <c r="A46" s="3">
        <f>Final!A41</f>
        <v>0</v>
      </c>
      <c r="B46" s="3">
        <f>Final!B41</f>
        <v>0</v>
      </c>
      <c r="C46" s="9">
        <f>Final!AT41</f>
        <v>0</v>
      </c>
      <c r="D46" s="9">
        <f>Final!AU41</f>
        <v>0</v>
      </c>
    </row>
    <row r="47" spans="1:4" x14ac:dyDescent="0.3">
      <c r="A47" s="3">
        <f>Final!A42</f>
        <v>0</v>
      </c>
      <c r="B47" s="3">
        <f>Final!B42</f>
        <v>0</v>
      </c>
      <c r="C47" s="9">
        <f>Final!AT42</f>
        <v>0</v>
      </c>
      <c r="D47" s="9">
        <f>Final!AU42</f>
        <v>0</v>
      </c>
    </row>
    <row r="48" spans="1:4" x14ac:dyDescent="0.3">
      <c r="A48" s="3">
        <f>Final!A43</f>
        <v>0</v>
      </c>
      <c r="B48" s="3">
        <f>Final!B43</f>
        <v>0</v>
      </c>
      <c r="C48" s="9">
        <f>Final!AT43</f>
        <v>0</v>
      </c>
      <c r="D48" s="9">
        <f>Final!AU43</f>
        <v>0</v>
      </c>
    </row>
    <row r="49" spans="1:4" x14ac:dyDescent="0.3">
      <c r="A49" s="3">
        <f>Final!A44</f>
        <v>0</v>
      </c>
      <c r="B49" s="3">
        <f>Final!B44</f>
        <v>0</v>
      </c>
      <c r="C49" s="9">
        <f>Final!AT44</f>
        <v>0</v>
      </c>
      <c r="D49" s="9">
        <f>Final!AU44</f>
        <v>0</v>
      </c>
    </row>
    <row r="50" spans="1:4" x14ac:dyDescent="0.3">
      <c r="A50" s="3">
        <f>Final!A45</f>
        <v>0</v>
      </c>
      <c r="B50" s="3">
        <f>Final!B45</f>
        <v>0</v>
      </c>
      <c r="C50" s="9">
        <f>Final!AT45</f>
        <v>0</v>
      </c>
      <c r="D50" s="9">
        <f>Final!AU45</f>
        <v>0</v>
      </c>
    </row>
    <row r="51" spans="1:4" x14ac:dyDescent="0.3">
      <c r="A51" s="3">
        <f>Final!A46</f>
        <v>0</v>
      </c>
      <c r="B51" s="3">
        <f>Final!B46</f>
        <v>0</v>
      </c>
      <c r="C51" s="9">
        <f>Final!AT46</f>
        <v>0</v>
      </c>
      <c r="D51" s="9">
        <f>Final!AU46</f>
        <v>0</v>
      </c>
    </row>
    <row r="52" spans="1:4" x14ac:dyDescent="0.3">
      <c r="A52" s="3">
        <f>Final!A47</f>
        <v>0</v>
      </c>
      <c r="B52" s="3">
        <f>Final!B47</f>
        <v>0</v>
      </c>
      <c r="C52" s="9">
        <f>Final!AT47</f>
        <v>0</v>
      </c>
      <c r="D52" s="9">
        <f>Final!AU47</f>
        <v>0</v>
      </c>
    </row>
    <row r="53" spans="1:4" x14ac:dyDescent="0.3">
      <c r="A53" s="3">
        <f>Final!A48</f>
        <v>0</v>
      </c>
      <c r="B53" s="3">
        <f>Final!B48</f>
        <v>0</v>
      </c>
      <c r="C53" s="9">
        <f>Final!AT48</f>
        <v>0</v>
      </c>
      <c r="D53" s="9">
        <f>Final!AU48</f>
        <v>0</v>
      </c>
    </row>
    <row r="54" spans="1:4" x14ac:dyDescent="0.3">
      <c r="A54" s="3">
        <f>Final!A49</f>
        <v>0</v>
      </c>
      <c r="B54" s="3">
        <f>Final!B49</f>
        <v>0</v>
      </c>
      <c r="C54" s="9">
        <f>Final!AT49</f>
        <v>0</v>
      </c>
      <c r="D54" s="9">
        <f>Final!AU49</f>
        <v>0</v>
      </c>
    </row>
    <row r="55" spans="1:4" x14ac:dyDescent="0.3">
      <c r="A55" s="3">
        <f>Final!A50</f>
        <v>0</v>
      </c>
      <c r="B55" s="3">
        <f>Final!B50</f>
        <v>0</v>
      </c>
      <c r="C55" s="9">
        <f>Final!AT50</f>
        <v>0</v>
      </c>
      <c r="D55" s="9">
        <f>Final!AU50</f>
        <v>0</v>
      </c>
    </row>
    <row r="56" spans="1:4" x14ac:dyDescent="0.3">
      <c r="A56" s="3">
        <f>Final!A51</f>
        <v>0</v>
      </c>
      <c r="B56" s="3">
        <f>Final!B51</f>
        <v>0</v>
      </c>
      <c r="C56" s="9">
        <f>Final!AT51</f>
        <v>0</v>
      </c>
      <c r="D56" s="9">
        <f>Final!AU51</f>
        <v>0</v>
      </c>
    </row>
    <row r="57" spans="1:4" x14ac:dyDescent="0.3">
      <c r="A57" s="3">
        <f>Final!A52</f>
        <v>0</v>
      </c>
      <c r="B57" s="3">
        <f>Final!B52</f>
        <v>0</v>
      </c>
      <c r="C57" s="9">
        <f>Final!AT52</f>
        <v>0</v>
      </c>
      <c r="D57" s="9">
        <f>Final!AU52</f>
        <v>0</v>
      </c>
    </row>
    <row r="58" spans="1:4" x14ac:dyDescent="0.3">
      <c r="A58" s="3">
        <f>Final!A53</f>
        <v>0</v>
      </c>
      <c r="B58" s="3">
        <f>Final!B53</f>
        <v>0</v>
      </c>
      <c r="C58" s="9">
        <f>Final!AT53</f>
        <v>0</v>
      </c>
      <c r="D58" s="9">
        <f>Final!AU53</f>
        <v>0</v>
      </c>
    </row>
    <row r="59" spans="1:4" x14ac:dyDescent="0.3">
      <c r="A59" s="3">
        <f>Final!A54</f>
        <v>0</v>
      </c>
      <c r="B59" s="3">
        <f>Final!B54</f>
        <v>0</v>
      </c>
      <c r="C59" s="9">
        <f>Final!AT54</f>
        <v>0</v>
      </c>
      <c r="D59" s="9">
        <f>Final!AU54</f>
        <v>0</v>
      </c>
    </row>
    <row r="60" spans="1:4" x14ac:dyDescent="0.3">
      <c r="A60" s="3">
        <f>Final!A55</f>
        <v>0</v>
      </c>
      <c r="B60" s="3">
        <f>Final!B55</f>
        <v>0</v>
      </c>
      <c r="C60" s="9">
        <f>Final!AT55</f>
        <v>0</v>
      </c>
      <c r="D60" s="9">
        <f>Final!AU55</f>
        <v>0</v>
      </c>
    </row>
    <row r="61" spans="1:4" x14ac:dyDescent="0.3">
      <c r="A61" s="3">
        <f>Final!A56</f>
        <v>0</v>
      </c>
      <c r="B61" s="3">
        <f>Final!B56</f>
        <v>0</v>
      </c>
      <c r="C61" s="9">
        <f>Final!AT56</f>
        <v>0</v>
      </c>
      <c r="D61" s="9">
        <f>Final!AU56</f>
        <v>0</v>
      </c>
    </row>
    <row r="62" spans="1:4" x14ac:dyDescent="0.3">
      <c r="A62" s="3">
        <f>Final!A57</f>
        <v>0</v>
      </c>
      <c r="B62" s="3">
        <f>Final!B57</f>
        <v>0</v>
      </c>
      <c r="C62" s="9">
        <f>Final!AT57</f>
        <v>0</v>
      </c>
      <c r="D62" s="9">
        <f>Final!AU57</f>
        <v>0</v>
      </c>
    </row>
    <row r="63" spans="1:4" x14ac:dyDescent="0.3">
      <c r="A63" s="3">
        <f>Final!A58</f>
        <v>0</v>
      </c>
      <c r="B63" s="3">
        <f>Final!B58</f>
        <v>0</v>
      </c>
      <c r="C63" s="9">
        <f>Final!AT58</f>
        <v>0</v>
      </c>
      <c r="D63" s="9">
        <f>Final!AU58</f>
        <v>0</v>
      </c>
    </row>
    <row r="64" spans="1:4" x14ac:dyDescent="0.3">
      <c r="A64" s="3">
        <f>Final!A59</f>
        <v>0</v>
      </c>
      <c r="B64" s="3">
        <f>Final!B59</f>
        <v>0</v>
      </c>
      <c r="C64" s="9">
        <f>Final!AT59</f>
        <v>0</v>
      </c>
      <c r="D64" s="9">
        <f>Final!AU59</f>
        <v>0</v>
      </c>
    </row>
    <row r="65" spans="1:4" x14ac:dyDescent="0.3">
      <c r="A65" s="3">
        <f>Final!A60</f>
        <v>0</v>
      </c>
      <c r="B65" s="3">
        <f>Final!B60</f>
        <v>0</v>
      </c>
      <c r="C65" s="9">
        <f>Final!AT60</f>
        <v>0</v>
      </c>
      <c r="D65" s="9">
        <f>Final!AU60</f>
        <v>0</v>
      </c>
    </row>
    <row r="66" spans="1:4" x14ac:dyDescent="0.3">
      <c r="A66" s="3">
        <f>Final!A61</f>
        <v>0</v>
      </c>
      <c r="B66" s="3">
        <f>Final!B61</f>
        <v>0</v>
      </c>
      <c r="C66" s="9">
        <f>Final!AT61</f>
        <v>0</v>
      </c>
      <c r="D66" s="9">
        <f>Final!AU61</f>
        <v>0</v>
      </c>
    </row>
    <row r="67" spans="1:4" x14ac:dyDescent="0.3">
      <c r="A67" s="3">
        <f>Final!A62</f>
        <v>0</v>
      </c>
      <c r="B67" s="3">
        <f>Final!B62</f>
        <v>0</v>
      </c>
      <c r="C67" s="9">
        <f>Final!AT62</f>
        <v>0</v>
      </c>
      <c r="D67" s="9">
        <f>Final!AU62</f>
        <v>0</v>
      </c>
    </row>
    <row r="68" spans="1:4" x14ac:dyDescent="0.3">
      <c r="A68" s="3">
        <f>Final!A63</f>
        <v>0</v>
      </c>
      <c r="B68" s="3">
        <f>Final!B63</f>
        <v>0</v>
      </c>
      <c r="C68" s="9">
        <f>Final!AT63</f>
        <v>0</v>
      </c>
      <c r="D68" s="9">
        <f>Final!AU63</f>
        <v>0</v>
      </c>
    </row>
    <row r="69" spans="1:4" x14ac:dyDescent="0.3">
      <c r="A69" s="3">
        <f>Final!A64</f>
        <v>0</v>
      </c>
      <c r="B69" s="3">
        <f>Final!B64</f>
        <v>0</v>
      </c>
      <c r="C69" s="9">
        <f>Final!AT64</f>
        <v>0</v>
      </c>
      <c r="D69" s="9">
        <f>Final!AU64</f>
        <v>0</v>
      </c>
    </row>
    <row r="70" spans="1:4" x14ac:dyDescent="0.3">
      <c r="A70" s="3">
        <f>Final!A65</f>
        <v>0</v>
      </c>
      <c r="B70" s="3">
        <f>Final!B65</f>
        <v>0</v>
      </c>
      <c r="C70" s="9">
        <f>Final!AT65</f>
        <v>0</v>
      </c>
      <c r="D70" s="9">
        <f>Final!AU65</f>
        <v>0</v>
      </c>
    </row>
    <row r="71" spans="1:4" x14ac:dyDescent="0.3">
      <c r="A71" s="3">
        <f>Final!A66</f>
        <v>0</v>
      </c>
      <c r="B71" s="3">
        <f>Final!B66</f>
        <v>0</v>
      </c>
      <c r="C71" s="9">
        <f>Final!AT66</f>
        <v>0</v>
      </c>
      <c r="D71" s="9">
        <f>Final!AU66</f>
        <v>0</v>
      </c>
    </row>
    <row r="72" spans="1:4" x14ac:dyDescent="0.3">
      <c r="A72" s="3">
        <f>Final!A67</f>
        <v>0</v>
      </c>
      <c r="B72" s="3">
        <f>Final!B67</f>
        <v>0</v>
      </c>
      <c r="C72" s="9">
        <f>Final!AT67</f>
        <v>0</v>
      </c>
      <c r="D72" s="9">
        <f>Final!AU67</f>
        <v>0</v>
      </c>
    </row>
    <row r="73" spans="1:4" x14ac:dyDescent="0.3">
      <c r="A73" s="3">
        <f>Final!A68</f>
        <v>0</v>
      </c>
      <c r="B73" s="3">
        <f>Final!B68</f>
        <v>0</v>
      </c>
      <c r="C73" s="9">
        <f>Final!AT68</f>
        <v>0</v>
      </c>
      <c r="D73" s="9">
        <f>Final!AU68</f>
        <v>0</v>
      </c>
    </row>
    <row r="74" spans="1:4" x14ac:dyDescent="0.3">
      <c r="A74" s="3">
        <f>Final!A69</f>
        <v>0</v>
      </c>
      <c r="B74" s="3">
        <f>Final!B69</f>
        <v>0</v>
      </c>
      <c r="C74" s="9">
        <f>Final!AT69</f>
        <v>0</v>
      </c>
      <c r="D74" s="9">
        <f>Final!AU69</f>
        <v>0</v>
      </c>
    </row>
    <row r="75" spans="1:4" x14ac:dyDescent="0.3">
      <c r="A75" s="3">
        <f>Final!A70</f>
        <v>0</v>
      </c>
      <c r="B75" s="3">
        <f>Final!B70</f>
        <v>0</v>
      </c>
      <c r="C75" s="9">
        <f>Final!AT70</f>
        <v>0</v>
      </c>
      <c r="D75" s="9">
        <f>Final!AU70</f>
        <v>0</v>
      </c>
    </row>
    <row r="76" spans="1:4" x14ac:dyDescent="0.3">
      <c r="A76" s="3">
        <f>Final!A71</f>
        <v>0</v>
      </c>
      <c r="B76" s="3">
        <f>Final!B71</f>
        <v>0</v>
      </c>
      <c r="C76" s="9">
        <f>Final!AT71</f>
        <v>0</v>
      </c>
      <c r="D76" s="9">
        <f>Final!AU71</f>
        <v>0</v>
      </c>
    </row>
    <row r="77" spans="1:4" x14ac:dyDescent="0.3">
      <c r="A77" s="3">
        <f>Final!A72</f>
        <v>0</v>
      </c>
      <c r="B77" s="3">
        <f>Final!B72</f>
        <v>0</v>
      </c>
      <c r="C77" s="9">
        <f>Final!AT72</f>
        <v>0</v>
      </c>
      <c r="D77" s="9">
        <f>Final!AU72</f>
        <v>0</v>
      </c>
    </row>
    <row r="78" spans="1:4" x14ac:dyDescent="0.3">
      <c r="A78" s="3">
        <f>Final!A73</f>
        <v>0</v>
      </c>
      <c r="B78" s="3">
        <f>Final!B73</f>
        <v>0</v>
      </c>
      <c r="C78" s="9">
        <f>Final!AT73</f>
        <v>0</v>
      </c>
      <c r="D78" s="9">
        <f>Final!AU73</f>
        <v>0</v>
      </c>
    </row>
    <row r="79" spans="1:4" x14ac:dyDescent="0.3">
      <c r="A79" s="3">
        <f>Final!A74</f>
        <v>0</v>
      </c>
      <c r="B79" s="3">
        <f>Final!B74</f>
        <v>0</v>
      </c>
      <c r="C79" s="9">
        <f>Final!AT74</f>
        <v>0</v>
      </c>
      <c r="D79" s="9">
        <f>Final!AU74</f>
        <v>0</v>
      </c>
    </row>
    <row r="80" spans="1:4" x14ac:dyDescent="0.3">
      <c r="A80" s="3">
        <f>Final!A75</f>
        <v>0</v>
      </c>
      <c r="B80" s="3">
        <f>Final!B75</f>
        <v>0</v>
      </c>
      <c r="C80" s="9">
        <f>Final!AT75</f>
        <v>0</v>
      </c>
      <c r="D80" s="9">
        <f>Final!AU75</f>
        <v>0</v>
      </c>
    </row>
    <row r="81" spans="1:4" x14ac:dyDescent="0.3">
      <c r="A81" s="3">
        <f>Final!A76</f>
        <v>0</v>
      </c>
      <c r="B81" s="3">
        <f>Final!B76</f>
        <v>0</v>
      </c>
      <c r="C81" s="9">
        <f>Final!AT76</f>
        <v>0</v>
      </c>
      <c r="D81" s="9">
        <f>Final!AU76</f>
        <v>0</v>
      </c>
    </row>
    <row r="82" spans="1:4" x14ac:dyDescent="0.3">
      <c r="A82" s="3">
        <f>Final!A77</f>
        <v>0</v>
      </c>
      <c r="B82" s="3">
        <f>Final!B77</f>
        <v>0</v>
      </c>
      <c r="C82" s="9">
        <f>Final!AT77</f>
        <v>0</v>
      </c>
      <c r="D82" s="9">
        <f>Final!AU77</f>
        <v>0</v>
      </c>
    </row>
    <row r="83" spans="1:4" x14ac:dyDescent="0.3">
      <c r="A83" s="3">
        <f>Final!A78</f>
        <v>0</v>
      </c>
      <c r="B83" s="3">
        <f>Final!B78</f>
        <v>0</v>
      </c>
      <c r="C83" s="9">
        <f>Final!AT78</f>
        <v>0</v>
      </c>
      <c r="D83" s="9">
        <f>Final!AU78</f>
        <v>0</v>
      </c>
    </row>
    <row r="84" spans="1:4" x14ac:dyDescent="0.3">
      <c r="A84" s="3">
        <f>Final!A79</f>
        <v>0</v>
      </c>
      <c r="B84" s="3">
        <f>Final!B79</f>
        <v>0</v>
      </c>
      <c r="C84" s="9">
        <f>Final!AT79</f>
        <v>0</v>
      </c>
      <c r="D84" s="9">
        <f>Final!AU79</f>
        <v>0</v>
      </c>
    </row>
    <row r="85" spans="1:4" x14ac:dyDescent="0.3">
      <c r="A85" s="3">
        <f>Final!A80</f>
        <v>0</v>
      </c>
      <c r="B85" s="3">
        <f>Final!B80</f>
        <v>0</v>
      </c>
      <c r="C85" s="9">
        <f>Final!AT80</f>
        <v>0</v>
      </c>
      <c r="D85" s="9">
        <f>Final!AU80</f>
        <v>0</v>
      </c>
    </row>
    <row r="86" spans="1:4" x14ac:dyDescent="0.3">
      <c r="A86" s="3">
        <f>Final!A81</f>
        <v>0</v>
      </c>
      <c r="B86" s="3">
        <f>Final!B81</f>
        <v>0</v>
      </c>
      <c r="C86" s="9">
        <f>Final!AT81</f>
        <v>0</v>
      </c>
      <c r="D86" s="9">
        <f>Final!AU81</f>
        <v>0</v>
      </c>
    </row>
    <row r="87" spans="1:4" x14ac:dyDescent="0.3">
      <c r="A87" s="3">
        <f>Final!A82</f>
        <v>0</v>
      </c>
      <c r="B87" s="3">
        <f>Final!B82</f>
        <v>0</v>
      </c>
      <c r="C87" s="9">
        <f>Final!AT82</f>
        <v>0</v>
      </c>
      <c r="D87" s="9">
        <f>Final!AU82</f>
        <v>0</v>
      </c>
    </row>
    <row r="88" spans="1:4" x14ac:dyDescent="0.3">
      <c r="A88" s="3">
        <f>Final!A83</f>
        <v>0</v>
      </c>
      <c r="B88" s="3">
        <f>Final!B83</f>
        <v>0</v>
      </c>
      <c r="C88" s="9">
        <f>Final!AT83</f>
        <v>0</v>
      </c>
      <c r="D88" s="9">
        <f>Final!AU83</f>
        <v>0</v>
      </c>
    </row>
    <row r="89" spans="1:4" x14ac:dyDescent="0.3">
      <c r="A89" s="3">
        <f>Final!A84</f>
        <v>0</v>
      </c>
      <c r="B89" s="3">
        <f>Final!B84</f>
        <v>0</v>
      </c>
      <c r="C89" s="9">
        <f>Final!AT84</f>
        <v>0</v>
      </c>
      <c r="D89" s="9">
        <f>Final!AU84</f>
        <v>0</v>
      </c>
    </row>
    <row r="90" spans="1:4" x14ac:dyDescent="0.3">
      <c r="A90" s="3">
        <f>Final!A85</f>
        <v>0</v>
      </c>
      <c r="B90" s="3">
        <f>Final!B85</f>
        <v>0</v>
      </c>
      <c r="C90" s="9">
        <f>Final!AT85</f>
        <v>0</v>
      </c>
      <c r="D90" s="9">
        <f>Final!AU85</f>
        <v>0</v>
      </c>
    </row>
    <row r="91" spans="1:4" x14ac:dyDescent="0.3">
      <c r="A91" s="3">
        <f>Final!A86</f>
        <v>0</v>
      </c>
      <c r="B91" s="3">
        <f>Final!B86</f>
        <v>0</v>
      </c>
      <c r="C91" s="9">
        <f>Final!AT86</f>
        <v>0</v>
      </c>
      <c r="D91" s="9">
        <f>Final!AU86</f>
        <v>0</v>
      </c>
    </row>
    <row r="92" spans="1:4" x14ac:dyDescent="0.3">
      <c r="A92" s="3">
        <f>Final!A87</f>
        <v>0</v>
      </c>
      <c r="B92" s="3">
        <f>Final!B87</f>
        <v>0</v>
      </c>
      <c r="C92" s="9">
        <f>Final!AT87</f>
        <v>0</v>
      </c>
      <c r="D92" s="9">
        <f>Final!AU87</f>
        <v>0</v>
      </c>
    </row>
    <row r="93" spans="1:4" x14ac:dyDescent="0.3">
      <c r="A93" s="3">
        <f>Final!A88</f>
        <v>0</v>
      </c>
      <c r="B93" s="3">
        <f>Final!B88</f>
        <v>0</v>
      </c>
      <c r="C93" s="9">
        <f>Final!AT88</f>
        <v>0</v>
      </c>
      <c r="D93" s="9">
        <f>Final!AU88</f>
        <v>0</v>
      </c>
    </row>
    <row r="94" spans="1:4" x14ac:dyDescent="0.3">
      <c r="A94" s="3">
        <f>Final!A89</f>
        <v>0</v>
      </c>
      <c r="B94" s="3">
        <f>Final!B89</f>
        <v>0</v>
      </c>
      <c r="C94" s="9">
        <f>Final!AT89</f>
        <v>0</v>
      </c>
      <c r="D94" s="9">
        <f>Final!AU89</f>
        <v>0</v>
      </c>
    </row>
    <row r="95" spans="1:4" x14ac:dyDescent="0.3">
      <c r="A95" s="3">
        <f>Final!A90</f>
        <v>0</v>
      </c>
      <c r="B95" s="3">
        <f>Final!B90</f>
        <v>0</v>
      </c>
      <c r="C95" s="9">
        <f>Final!AT90</f>
        <v>0</v>
      </c>
      <c r="D95" s="9">
        <f>Final!AU90</f>
        <v>0</v>
      </c>
    </row>
    <row r="96" spans="1:4" x14ac:dyDescent="0.3">
      <c r="A96" s="3">
        <f>Final!A91</f>
        <v>0</v>
      </c>
      <c r="B96" s="3">
        <f>Final!B91</f>
        <v>0</v>
      </c>
      <c r="C96" s="9">
        <f>Final!AT91</f>
        <v>0</v>
      </c>
      <c r="D96" s="9">
        <f>Final!AU91</f>
        <v>0</v>
      </c>
    </row>
    <row r="97" spans="1:4" x14ac:dyDescent="0.3">
      <c r="A97" s="3">
        <f>Final!A92</f>
        <v>0</v>
      </c>
      <c r="B97" s="3">
        <f>Final!B92</f>
        <v>0</v>
      </c>
      <c r="C97" s="9">
        <f>Final!AT92</f>
        <v>0</v>
      </c>
      <c r="D97" s="9">
        <f>Final!AU92</f>
        <v>0</v>
      </c>
    </row>
    <row r="98" spans="1:4" x14ac:dyDescent="0.3">
      <c r="A98" s="3">
        <f>Final!A93</f>
        <v>0</v>
      </c>
      <c r="B98" s="3">
        <f>Final!B93</f>
        <v>0</v>
      </c>
      <c r="C98" s="9">
        <f>Final!AT93</f>
        <v>0</v>
      </c>
      <c r="D98" s="9">
        <f>Final!AU93</f>
        <v>0</v>
      </c>
    </row>
    <row r="99" spans="1:4" x14ac:dyDescent="0.3">
      <c r="A99" s="3">
        <f>Final!A94</f>
        <v>0</v>
      </c>
      <c r="B99" s="3">
        <f>Final!B94</f>
        <v>0</v>
      </c>
      <c r="C99" s="9">
        <f>Final!AT94</f>
        <v>0</v>
      </c>
      <c r="D99" s="9">
        <f>Final!AU94</f>
        <v>0</v>
      </c>
    </row>
    <row r="100" spans="1:4" x14ac:dyDescent="0.3">
      <c r="A100" s="3">
        <f>Final!A95</f>
        <v>0</v>
      </c>
      <c r="B100" s="3">
        <f>Final!B95</f>
        <v>0</v>
      </c>
      <c r="C100" s="9">
        <f>Final!AT95</f>
        <v>0</v>
      </c>
      <c r="D100" s="9">
        <f>Final!AU95</f>
        <v>0</v>
      </c>
    </row>
    <row r="101" spans="1:4" x14ac:dyDescent="0.3">
      <c r="A101" s="3">
        <f>Final!A96</f>
        <v>0</v>
      </c>
      <c r="B101" s="3">
        <f>Final!B96</f>
        <v>0</v>
      </c>
      <c r="C101" s="9">
        <f>Final!AT96</f>
        <v>0</v>
      </c>
      <c r="D101" s="9">
        <f>Final!AU96</f>
        <v>0</v>
      </c>
    </row>
    <row r="102" spans="1:4" x14ac:dyDescent="0.3">
      <c r="A102" s="3">
        <f>Final!A97</f>
        <v>0</v>
      </c>
      <c r="B102" s="3">
        <f>Final!B97</f>
        <v>0</v>
      </c>
      <c r="C102" s="9">
        <f>Final!AT97</f>
        <v>0</v>
      </c>
      <c r="D102" s="9">
        <f>Final!AU97</f>
        <v>0</v>
      </c>
    </row>
    <row r="103" spans="1:4" x14ac:dyDescent="0.3">
      <c r="A103" s="3">
        <f>Final!A98</f>
        <v>0</v>
      </c>
      <c r="B103" s="3">
        <f>Final!B98</f>
        <v>0</v>
      </c>
      <c r="C103" s="9">
        <f>Final!AT98</f>
        <v>0</v>
      </c>
      <c r="D103" s="9">
        <f>Final!AU98</f>
        <v>0</v>
      </c>
    </row>
    <row r="104" spans="1:4" x14ac:dyDescent="0.3">
      <c r="A104" s="3">
        <f>Final!A99</f>
        <v>0</v>
      </c>
      <c r="B104" s="3">
        <f>Final!B99</f>
        <v>0</v>
      </c>
      <c r="C104" s="9">
        <f>Final!AT99</f>
        <v>0</v>
      </c>
      <c r="D104" s="9">
        <f>Final!AU99</f>
        <v>0</v>
      </c>
    </row>
    <row r="105" spans="1:4" x14ac:dyDescent="0.3">
      <c r="A105" s="3">
        <f>Final!A100</f>
        <v>0</v>
      </c>
      <c r="B105" s="3">
        <f>Final!B100</f>
        <v>0</v>
      </c>
      <c r="C105" s="9">
        <f>Final!AT100</f>
        <v>0</v>
      </c>
      <c r="D105" s="9">
        <f>Final!AU100</f>
        <v>0</v>
      </c>
    </row>
    <row r="106" spans="1:4" x14ac:dyDescent="0.3">
      <c r="A106" s="3">
        <f>Final!A101</f>
        <v>0</v>
      </c>
      <c r="B106" s="3">
        <f>Final!B101</f>
        <v>0</v>
      </c>
      <c r="C106" s="9">
        <f>Final!AT101</f>
        <v>0</v>
      </c>
      <c r="D106" s="9">
        <f>Final!AU101</f>
        <v>0</v>
      </c>
    </row>
    <row r="107" spans="1:4" x14ac:dyDescent="0.3">
      <c r="A107" s="3">
        <f>Final!A102</f>
        <v>0</v>
      </c>
      <c r="B107" s="3">
        <f>Final!B102</f>
        <v>0</v>
      </c>
      <c r="C107" s="9">
        <f>Final!AT102</f>
        <v>0</v>
      </c>
      <c r="D107" s="9">
        <f>Final!AU102</f>
        <v>0</v>
      </c>
    </row>
    <row r="108" spans="1:4" x14ac:dyDescent="0.3">
      <c r="A108" s="3">
        <f>Final!A103</f>
        <v>0</v>
      </c>
      <c r="B108" s="3">
        <f>Final!B103</f>
        <v>0</v>
      </c>
      <c r="C108" s="9">
        <f>Final!AT103</f>
        <v>0</v>
      </c>
      <c r="D108" s="9">
        <f>Final!AU103</f>
        <v>0</v>
      </c>
    </row>
    <row r="109" spans="1:4" x14ac:dyDescent="0.3">
      <c r="A109" s="3">
        <f>Final!A104</f>
        <v>0</v>
      </c>
      <c r="B109" s="3">
        <f>Final!B104</f>
        <v>0</v>
      </c>
      <c r="C109" s="9">
        <f>Final!AT104</f>
        <v>0</v>
      </c>
      <c r="D109" s="9">
        <f>Final!AU104</f>
        <v>0</v>
      </c>
    </row>
    <row r="110" spans="1:4" x14ac:dyDescent="0.3">
      <c r="A110" s="3">
        <f>Final!A105</f>
        <v>0</v>
      </c>
      <c r="B110" s="3">
        <f>Final!B105</f>
        <v>0</v>
      </c>
      <c r="C110" s="9">
        <f>Final!AT105</f>
        <v>0</v>
      </c>
      <c r="D110" s="9">
        <f>Final!AU105</f>
        <v>0</v>
      </c>
    </row>
    <row r="111" spans="1:4" x14ac:dyDescent="0.3">
      <c r="A111" s="3">
        <f>Final!A106</f>
        <v>0</v>
      </c>
      <c r="B111" s="3">
        <f>Final!B106</f>
        <v>0</v>
      </c>
      <c r="C111" s="9">
        <f>Final!AT106</f>
        <v>0</v>
      </c>
      <c r="D111" s="9">
        <f>Final!AU106</f>
        <v>0</v>
      </c>
    </row>
    <row r="112" spans="1:4" x14ac:dyDescent="0.3">
      <c r="A112" s="3">
        <f>Final!A107</f>
        <v>0</v>
      </c>
      <c r="B112" s="3">
        <f>Final!B107</f>
        <v>0</v>
      </c>
      <c r="C112" s="9">
        <f>Final!AT107</f>
        <v>0</v>
      </c>
      <c r="D112" s="9">
        <f>Final!AU107</f>
        <v>0</v>
      </c>
    </row>
    <row r="113" spans="1:4" x14ac:dyDescent="0.3">
      <c r="A113" s="3">
        <f>Final!A108</f>
        <v>0</v>
      </c>
      <c r="B113" s="3">
        <f>Final!B108</f>
        <v>0</v>
      </c>
      <c r="C113" s="9">
        <f>Final!AT108</f>
        <v>0</v>
      </c>
      <c r="D113" s="9">
        <f>Final!AU108</f>
        <v>0</v>
      </c>
    </row>
    <row r="114" spans="1:4" x14ac:dyDescent="0.3">
      <c r="A114" s="3">
        <f>Final!A109</f>
        <v>0</v>
      </c>
      <c r="B114" s="3">
        <f>Final!B109</f>
        <v>0</v>
      </c>
      <c r="C114" s="9">
        <f>Final!AT109</f>
        <v>0</v>
      </c>
      <c r="D114" s="9">
        <f>Final!AU109</f>
        <v>0</v>
      </c>
    </row>
    <row r="115" spans="1:4" x14ac:dyDescent="0.3">
      <c r="A115" s="3">
        <f>Final!A110</f>
        <v>0</v>
      </c>
      <c r="B115" s="3">
        <f>Final!B110</f>
        <v>0</v>
      </c>
      <c r="C115" s="9">
        <f>Final!AT110</f>
        <v>0</v>
      </c>
      <c r="D115" s="9">
        <f>Final!AU110</f>
        <v>0</v>
      </c>
    </row>
    <row r="116" spans="1:4" x14ac:dyDescent="0.3">
      <c r="A116" s="3">
        <f>Final!A111</f>
        <v>0</v>
      </c>
      <c r="B116" s="3">
        <f>Final!B111</f>
        <v>0</v>
      </c>
      <c r="C116" s="9">
        <f>Final!AT111</f>
        <v>0</v>
      </c>
      <c r="D116" s="9">
        <f>Final!AU111</f>
        <v>0</v>
      </c>
    </row>
    <row r="117" spans="1:4" x14ac:dyDescent="0.3">
      <c r="A117" s="3">
        <f>Final!A112</f>
        <v>0</v>
      </c>
      <c r="B117" s="3">
        <f>Final!B112</f>
        <v>0</v>
      </c>
      <c r="C117" s="9">
        <f>Final!AT112</f>
        <v>0</v>
      </c>
      <c r="D117" s="9">
        <f>Final!AU112</f>
        <v>0</v>
      </c>
    </row>
    <row r="118" spans="1:4" x14ac:dyDescent="0.3">
      <c r="A118" s="3">
        <f>Final!A113</f>
        <v>0</v>
      </c>
      <c r="B118" s="3">
        <f>Final!B113</f>
        <v>0</v>
      </c>
      <c r="C118" s="9">
        <f>Final!AT113</f>
        <v>0</v>
      </c>
      <c r="D118" s="9">
        <f>Final!AU113</f>
        <v>0</v>
      </c>
    </row>
    <row r="119" spans="1:4" x14ac:dyDescent="0.3">
      <c r="A119" s="3">
        <f>Final!A114</f>
        <v>0</v>
      </c>
      <c r="B119" s="3">
        <f>Final!B114</f>
        <v>0</v>
      </c>
      <c r="C119" s="9">
        <f>Final!AT114</f>
        <v>0</v>
      </c>
      <c r="D119" s="9">
        <f>Final!AU114</f>
        <v>0</v>
      </c>
    </row>
    <row r="120" spans="1:4" x14ac:dyDescent="0.3">
      <c r="A120" s="3">
        <f>Final!A115</f>
        <v>0</v>
      </c>
      <c r="B120" s="3">
        <f>Final!B115</f>
        <v>0</v>
      </c>
      <c r="C120" s="9">
        <f>Final!AT115</f>
        <v>0</v>
      </c>
      <c r="D120" s="9">
        <f>Final!AU115</f>
        <v>0</v>
      </c>
    </row>
    <row r="121" spans="1:4" x14ac:dyDescent="0.3">
      <c r="A121" s="3">
        <f>Final!A116</f>
        <v>0</v>
      </c>
      <c r="B121" s="3">
        <f>Final!B116</f>
        <v>0</v>
      </c>
      <c r="C121" s="9">
        <f>Final!AT116</f>
        <v>0</v>
      </c>
      <c r="D121" s="9">
        <f>Final!AU116</f>
        <v>0</v>
      </c>
    </row>
    <row r="122" spans="1:4" x14ac:dyDescent="0.3">
      <c r="A122" s="3">
        <f>Final!A117</f>
        <v>0</v>
      </c>
      <c r="B122" s="3">
        <f>Final!B117</f>
        <v>0</v>
      </c>
      <c r="C122" s="9">
        <f>Final!AT117</f>
        <v>0</v>
      </c>
      <c r="D122" s="9">
        <f>Final!AU117</f>
        <v>0</v>
      </c>
    </row>
    <row r="123" spans="1:4" x14ac:dyDescent="0.3">
      <c r="A123" s="3">
        <f>Final!A118</f>
        <v>0</v>
      </c>
      <c r="B123" s="3">
        <f>Final!B118</f>
        <v>0</v>
      </c>
      <c r="C123" s="9">
        <f>Final!AT118</f>
        <v>0</v>
      </c>
      <c r="D123" s="9">
        <f>Final!AU118</f>
        <v>0</v>
      </c>
    </row>
    <row r="124" spans="1:4" x14ac:dyDescent="0.3">
      <c r="A124" s="3">
        <f>Final!A119</f>
        <v>0</v>
      </c>
      <c r="B124" s="3">
        <f>Final!B119</f>
        <v>0</v>
      </c>
      <c r="C124" s="9">
        <f>Final!AT119</f>
        <v>0</v>
      </c>
      <c r="D124" s="9">
        <f>Final!AU119</f>
        <v>0</v>
      </c>
    </row>
    <row r="125" spans="1:4" x14ac:dyDescent="0.3">
      <c r="A125" s="3">
        <f>Final!A120</f>
        <v>0</v>
      </c>
      <c r="B125" s="3">
        <f>Final!B120</f>
        <v>0</v>
      </c>
      <c r="C125" s="9">
        <f>Final!AT120</f>
        <v>0</v>
      </c>
      <c r="D125" s="9">
        <f>Final!AU120</f>
        <v>0</v>
      </c>
    </row>
    <row r="126" spans="1:4" x14ac:dyDescent="0.3">
      <c r="A126" s="3">
        <f>Final!A121</f>
        <v>0</v>
      </c>
      <c r="B126" s="3">
        <f>Final!B121</f>
        <v>0</v>
      </c>
      <c r="C126" s="9">
        <f>Final!AT121</f>
        <v>0</v>
      </c>
      <c r="D126" s="9">
        <f>Final!AU121</f>
        <v>0</v>
      </c>
    </row>
    <row r="127" spans="1:4" x14ac:dyDescent="0.3">
      <c r="A127" s="3">
        <f>Final!A122</f>
        <v>0</v>
      </c>
      <c r="B127" s="3">
        <f>Final!B122</f>
        <v>0</v>
      </c>
      <c r="C127" s="9">
        <f>Final!AT122</f>
        <v>0</v>
      </c>
      <c r="D127" s="9">
        <f>Final!AU122</f>
        <v>0</v>
      </c>
    </row>
    <row r="128" spans="1:4" x14ac:dyDescent="0.3">
      <c r="A128" s="3">
        <f>Final!A123</f>
        <v>0</v>
      </c>
      <c r="B128" s="3">
        <f>Final!B123</f>
        <v>0</v>
      </c>
      <c r="C128" s="9">
        <f>Final!AT123</f>
        <v>0</v>
      </c>
      <c r="D128" s="9">
        <f>Final!AU123</f>
        <v>0</v>
      </c>
    </row>
    <row r="129" spans="1:4" x14ac:dyDescent="0.3">
      <c r="A129" s="3">
        <f>Final!A124</f>
        <v>0</v>
      </c>
      <c r="B129" s="3">
        <f>Final!B124</f>
        <v>0</v>
      </c>
      <c r="C129" s="9">
        <f>Final!AT124</f>
        <v>0</v>
      </c>
      <c r="D129" s="9">
        <f>Final!AU124</f>
        <v>0</v>
      </c>
    </row>
    <row r="130" spans="1:4" x14ac:dyDescent="0.3">
      <c r="A130" s="3">
        <f>Final!A125</f>
        <v>0</v>
      </c>
      <c r="B130" s="3">
        <f>Final!B125</f>
        <v>0</v>
      </c>
      <c r="C130" s="9">
        <f>Final!AT125</f>
        <v>0</v>
      </c>
      <c r="D130" s="9">
        <f>Final!AU125</f>
        <v>0</v>
      </c>
    </row>
    <row r="131" spans="1:4" x14ac:dyDescent="0.3">
      <c r="A131" s="3">
        <f>Final!A126</f>
        <v>0</v>
      </c>
      <c r="B131" s="3">
        <f>Final!B126</f>
        <v>0</v>
      </c>
      <c r="C131" s="9">
        <f>Final!AT126</f>
        <v>0</v>
      </c>
      <c r="D131" s="9">
        <f>Final!AU126</f>
        <v>0</v>
      </c>
    </row>
    <row r="132" spans="1:4" x14ac:dyDescent="0.3">
      <c r="A132" s="3">
        <f>Final!A127</f>
        <v>0</v>
      </c>
      <c r="B132" s="3">
        <f>Final!B127</f>
        <v>0</v>
      </c>
      <c r="C132" s="9">
        <f>Final!AT127</f>
        <v>0</v>
      </c>
      <c r="D132" s="9">
        <f>Final!AU127</f>
        <v>0</v>
      </c>
    </row>
    <row r="133" spans="1:4" x14ac:dyDescent="0.3">
      <c r="A133" s="3">
        <f>Final!A128</f>
        <v>0</v>
      </c>
      <c r="B133" s="3">
        <f>Final!B128</f>
        <v>0</v>
      </c>
      <c r="C133" s="9">
        <f>Final!AT128</f>
        <v>0</v>
      </c>
      <c r="D133" s="9">
        <f>Final!AU128</f>
        <v>0</v>
      </c>
    </row>
    <row r="134" spans="1:4" x14ac:dyDescent="0.3">
      <c r="A134" s="3">
        <f>Final!A129</f>
        <v>0</v>
      </c>
      <c r="B134" s="3">
        <f>Final!B129</f>
        <v>0</v>
      </c>
      <c r="C134" s="9">
        <f>Final!AT129</f>
        <v>0</v>
      </c>
      <c r="D134" s="9">
        <f>Final!AU129</f>
        <v>0</v>
      </c>
    </row>
    <row r="135" spans="1:4" x14ac:dyDescent="0.3">
      <c r="A135" s="3">
        <f>Final!A130</f>
        <v>0</v>
      </c>
      <c r="B135" s="3">
        <f>Final!B130</f>
        <v>0</v>
      </c>
      <c r="C135" s="9">
        <f>Final!AT130</f>
        <v>0</v>
      </c>
      <c r="D135" s="9">
        <f>Final!AU130</f>
        <v>0</v>
      </c>
    </row>
    <row r="136" spans="1:4" x14ac:dyDescent="0.3">
      <c r="A136" s="3">
        <f>Final!A131</f>
        <v>0</v>
      </c>
      <c r="B136" s="3">
        <f>Final!B131</f>
        <v>0</v>
      </c>
      <c r="C136" s="9">
        <f>Final!AT131</f>
        <v>0</v>
      </c>
      <c r="D136" s="9">
        <f>Final!AU131</f>
        <v>0</v>
      </c>
    </row>
    <row r="137" spans="1:4" x14ac:dyDescent="0.3">
      <c r="A137" s="3">
        <f>Final!A132</f>
        <v>0</v>
      </c>
      <c r="B137" s="3">
        <f>Final!B132</f>
        <v>0</v>
      </c>
      <c r="C137" s="9">
        <f>Final!AT132</f>
        <v>0</v>
      </c>
      <c r="D137" s="9">
        <f>Final!AU132</f>
        <v>0</v>
      </c>
    </row>
    <row r="138" spans="1:4" x14ac:dyDescent="0.3">
      <c r="A138" s="3">
        <f>Final!A133</f>
        <v>0</v>
      </c>
      <c r="B138" s="3">
        <f>Final!B133</f>
        <v>0</v>
      </c>
      <c r="C138" s="9">
        <f>Final!AT133</f>
        <v>0</v>
      </c>
      <c r="D138" s="9">
        <f>Final!AU133</f>
        <v>0</v>
      </c>
    </row>
    <row r="139" spans="1:4" x14ac:dyDescent="0.3">
      <c r="A139" s="3">
        <f>Final!A134</f>
        <v>0</v>
      </c>
      <c r="B139" s="3">
        <f>Final!B134</f>
        <v>0</v>
      </c>
      <c r="C139" s="9">
        <f>Final!AT134</f>
        <v>0</v>
      </c>
      <c r="D139" s="9">
        <f>Final!AU134</f>
        <v>0</v>
      </c>
    </row>
    <row r="140" spans="1:4" x14ac:dyDescent="0.3">
      <c r="A140" s="3">
        <f>Final!A135</f>
        <v>0</v>
      </c>
      <c r="B140" s="3">
        <f>Final!B135</f>
        <v>0</v>
      </c>
      <c r="C140" s="9">
        <f>Final!AT135</f>
        <v>0</v>
      </c>
      <c r="D140" s="9">
        <f>Final!AU135</f>
        <v>0</v>
      </c>
    </row>
    <row r="141" spans="1:4" x14ac:dyDescent="0.3">
      <c r="A141" s="3">
        <f>Final!A136</f>
        <v>0</v>
      </c>
      <c r="B141" s="3">
        <f>Final!B136</f>
        <v>0</v>
      </c>
      <c r="C141" s="9">
        <f>Final!AT136</f>
        <v>0</v>
      </c>
      <c r="D141" s="9">
        <f>Final!AU136</f>
        <v>0</v>
      </c>
    </row>
    <row r="142" spans="1:4" x14ac:dyDescent="0.3">
      <c r="A142" s="3">
        <f>Final!A137</f>
        <v>0</v>
      </c>
      <c r="B142" s="3">
        <f>Final!B137</f>
        <v>0</v>
      </c>
      <c r="C142" s="9">
        <f>Final!AT137</f>
        <v>0</v>
      </c>
      <c r="D142" s="9">
        <f>Final!AU137</f>
        <v>0</v>
      </c>
    </row>
    <row r="143" spans="1:4" x14ac:dyDescent="0.3">
      <c r="A143" s="3">
        <f>Final!A138</f>
        <v>0</v>
      </c>
      <c r="B143" s="3">
        <f>Final!B138</f>
        <v>0</v>
      </c>
      <c r="C143" s="9">
        <f>Final!AT138</f>
        <v>0</v>
      </c>
      <c r="D143" s="9">
        <f>Final!AU138</f>
        <v>0</v>
      </c>
    </row>
    <row r="144" spans="1:4" x14ac:dyDescent="0.3">
      <c r="A144" s="3">
        <f>Final!A139</f>
        <v>0</v>
      </c>
      <c r="B144" s="3">
        <f>Final!B139</f>
        <v>0</v>
      </c>
      <c r="C144" s="9">
        <f>Final!AT139</f>
        <v>0</v>
      </c>
      <c r="D144" s="9">
        <f>Final!AU139</f>
        <v>0</v>
      </c>
    </row>
    <row r="145" spans="1:4" x14ac:dyDescent="0.3">
      <c r="A145" s="3">
        <f>Final!A140</f>
        <v>0</v>
      </c>
      <c r="B145" s="3">
        <f>Final!B140</f>
        <v>0</v>
      </c>
      <c r="C145" s="9">
        <f>Final!AT140</f>
        <v>0</v>
      </c>
      <c r="D145" s="9">
        <f>Final!AU140</f>
        <v>0</v>
      </c>
    </row>
    <row r="146" spans="1:4" x14ac:dyDescent="0.3">
      <c r="A146" s="3">
        <f>Final!A141</f>
        <v>0</v>
      </c>
      <c r="B146" s="3">
        <f>Final!B141</f>
        <v>0</v>
      </c>
      <c r="C146" s="9">
        <f>Final!AT141</f>
        <v>0</v>
      </c>
      <c r="D146" s="9">
        <f>Final!AU141</f>
        <v>0</v>
      </c>
    </row>
    <row r="147" spans="1:4" x14ac:dyDescent="0.3">
      <c r="A147" s="3">
        <f>Final!A142</f>
        <v>0</v>
      </c>
      <c r="B147" s="3">
        <f>Final!B142</f>
        <v>0</v>
      </c>
      <c r="C147" s="9">
        <f>Final!AT142</f>
        <v>0</v>
      </c>
      <c r="D147" s="9">
        <f>Final!AU142</f>
        <v>0</v>
      </c>
    </row>
    <row r="148" spans="1:4" x14ac:dyDescent="0.3">
      <c r="A148" s="3">
        <f>Final!A143</f>
        <v>0</v>
      </c>
      <c r="B148" s="3">
        <f>Final!B143</f>
        <v>0</v>
      </c>
      <c r="C148" s="9">
        <f>Final!AT143</f>
        <v>0</v>
      </c>
      <c r="D148" s="9">
        <f>Final!AU143</f>
        <v>0</v>
      </c>
    </row>
    <row r="149" spans="1:4" x14ac:dyDescent="0.3">
      <c r="A149" s="3">
        <f>Final!A144</f>
        <v>0</v>
      </c>
      <c r="B149" s="3">
        <f>Final!B144</f>
        <v>0</v>
      </c>
      <c r="C149" s="9">
        <f>Final!AT144</f>
        <v>0</v>
      </c>
      <c r="D149" s="9">
        <f>Final!AU144</f>
        <v>0</v>
      </c>
    </row>
    <row r="150" spans="1:4" x14ac:dyDescent="0.3">
      <c r="A150" s="3">
        <f>Final!A145</f>
        <v>0</v>
      </c>
      <c r="B150" s="3">
        <f>Final!B145</f>
        <v>0</v>
      </c>
      <c r="C150" s="9">
        <f>Final!AT145</f>
        <v>0</v>
      </c>
      <c r="D150" s="9">
        <f>Final!AU145</f>
        <v>0</v>
      </c>
    </row>
    <row r="151" spans="1:4" x14ac:dyDescent="0.3">
      <c r="A151" s="3">
        <f>Final!A146</f>
        <v>0</v>
      </c>
      <c r="B151" s="3">
        <f>Final!B146</f>
        <v>0</v>
      </c>
      <c r="C151" s="9">
        <f>Final!AT146</f>
        <v>0</v>
      </c>
      <c r="D151" s="9">
        <f>Final!AU146</f>
        <v>0</v>
      </c>
    </row>
    <row r="152" spans="1:4" x14ac:dyDescent="0.3">
      <c r="A152" s="3">
        <f>Final!A147</f>
        <v>0</v>
      </c>
      <c r="B152" s="3">
        <f>Final!B147</f>
        <v>0</v>
      </c>
      <c r="C152" s="9">
        <f>Final!AT147</f>
        <v>0</v>
      </c>
      <c r="D152" s="9">
        <f>Final!AU147</f>
        <v>0</v>
      </c>
    </row>
    <row r="153" spans="1:4" x14ac:dyDescent="0.3">
      <c r="A153" s="3">
        <f>Final!A148</f>
        <v>0</v>
      </c>
      <c r="B153" s="3">
        <f>Final!B148</f>
        <v>0</v>
      </c>
      <c r="C153" s="9">
        <f>Final!AT148</f>
        <v>0</v>
      </c>
      <c r="D153" s="9">
        <f>Final!AU148</f>
        <v>0</v>
      </c>
    </row>
    <row r="154" spans="1:4" x14ac:dyDescent="0.3">
      <c r="A154" s="3">
        <f>Final!A149</f>
        <v>0</v>
      </c>
      <c r="B154" s="3">
        <f>Final!B149</f>
        <v>0</v>
      </c>
      <c r="C154" s="9">
        <f>Final!AT149</f>
        <v>0</v>
      </c>
      <c r="D154" s="9">
        <f>Final!AU149</f>
        <v>0</v>
      </c>
    </row>
    <row r="155" spans="1:4" x14ac:dyDescent="0.3">
      <c r="A155" s="3">
        <f>Final!A150</f>
        <v>0</v>
      </c>
      <c r="B155" s="3">
        <f>Final!B150</f>
        <v>0</v>
      </c>
      <c r="C155" s="9">
        <f>Final!AT150</f>
        <v>0</v>
      </c>
      <c r="D155" s="9">
        <f>Final!AU150</f>
        <v>0</v>
      </c>
    </row>
    <row r="156" spans="1:4" x14ac:dyDescent="0.3">
      <c r="A156" s="3">
        <f>Final!A151</f>
        <v>0</v>
      </c>
      <c r="B156" s="3">
        <f>Final!B151</f>
        <v>0</v>
      </c>
      <c r="C156" s="9">
        <f>Final!AT151</f>
        <v>0</v>
      </c>
      <c r="D156" s="9">
        <f>Final!AU151</f>
        <v>0</v>
      </c>
    </row>
    <row r="157" spans="1:4" x14ac:dyDescent="0.3">
      <c r="A157" s="3">
        <f>Final!A152</f>
        <v>0</v>
      </c>
      <c r="B157" s="3">
        <f>Final!B152</f>
        <v>0</v>
      </c>
      <c r="C157" s="9">
        <f>Final!AT152</f>
        <v>0</v>
      </c>
      <c r="D157" s="9">
        <f>Final!AU152</f>
        <v>0</v>
      </c>
    </row>
    <row r="158" spans="1:4" x14ac:dyDescent="0.3">
      <c r="A158" s="3">
        <f>Final!A153</f>
        <v>0</v>
      </c>
      <c r="B158" s="3">
        <f>Final!B153</f>
        <v>0</v>
      </c>
      <c r="C158" s="9">
        <f>Final!AT153</f>
        <v>0</v>
      </c>
      <c r="D158" s="9">
        <f>Final!AU153</f>
        <v>0</v>
      </c>
    </row>
    <row r="159" spans="1:4" x14ac:dyDescent="0.3">
      <c r="A159" s="3">
        <f>Final!A154</f>
        <v>0</v>
      </c>
      <c r="B159" s="3">
        <f>Final!B154</f>
        <v>0</v>
      </c>
      <c r="C159" s="9">
        <f>Final!AT154</f>
        <v>0</v>
      </c>
      <c r="D159" s="9">
        <f>Final!AU154</f>
        <v>0</v>
      </c>
    </row>
    <row r="160" spans="1:4" x14ac:dyDescent="0.3">
      <c r="A160" s="3">
        <f>Final!A155</f>
        <v>0</v>
      </c>
      <c r="B160" s="3">
        <f>Final!B155</f>
        <v>0</v>
      </c>
      <c r="C160" s="9">
        <f>Final!AT155</f>
        <v>0</v>
      </c>
      <c r="D160" s="9">
        <f>Final!AU155</f>
        <v>0</v>
      </c>
    </row>
    <row r="161" spans="1:4" x14ac:dyDescent="0.3">
      <c r="A161" s="3">
        <f>Final!A156</f>
        <v>0</v>
      </c>
      <c r="B161" s="3">
        <f>Final!B156</f>
        <v>0</v>
      </c>
      <c r="C161" s="9">
        <f>Final!AT156</f>
        <v>0</v>
      </c>
      <c r="D161" s="9">
        <f>Final!AU156</f>
        <v>0</v>
      </c>
    </row>
    <row r="162" spans="1:4" x14ac:dyDescent="0.3">
      <c r="A162" s="3">
        <f>Final!A157</f>
        <v>0</v>
      </c>
      <c r="B162" s="3">
        <f>Final!B157</f>
        <v>0</v>
      </c>
      <c r="C162" s="9">
        <f>Final!AT157</f>
        <v>0</v>
      </c>
      <c r="D162" s="9">
        <f>Final!AU157</f>
        <v>0</v>
      </c>
    </row>
    <row r="163" spans="1:4" x14ac:dyDescent="0.3">
      <c r="A163" s="3">
        <f>Final!A158</f>
        <v>0</v>
      </c>
      <c r="B163" s="3">
        <f>Final!B158</f>
        <v>0</v>
      </c>
      <c r="C163" s="9">
        <f>Final!AT158</f>
        <v>0</v>
      </c>
      <c r="D163" s="9">
        <f>Final!AU158</f>
        <v>0</v>
      </c>
    </row>
    <row r="164" spans="1:4" x14ac:dyDescent="0.3">
      <c r="A164" s="3">
        <f>Final!A159</f>
        <v>0</v>
      </c>
      <c r="B164" s="3">
        <f>Final!B159</f>
        <v>0</v>
      </c>
      <c r="C164" s="9">
        <f>Final!AT159</f>
        <v>0</v>
      </c>
      <c r="D164" s="9">
        <f>Final!AU159</f>
        <v>0</v>
      </c>
    </row>
    <row r="165" spans="1:4" x14ac:dyDescent="0.3">
      <c r="A165" s="3">
        <f>Final!A160</f>
        <v>0</v>
      </c>
      <c r="B165" s="3">
        <f>Final!B160</f>
        <v>0</v>
      </c>
      <c r="C165" s="9">
        <f>Final!AT160</f>
        <v>0</v>
      </c>
      <c r="D165" s="9">
        <f>Final!AU160</f>
        <v>0</v>
      </c>
    </row>
    <row r="166" spans="1:4" x14ac:dyDescent="0.3">
      <c r="A166" s="3">
        <f>Final!A161</f>
        <v>0</v>
      </c>
      <c r="B166" s="3">
        <f>Final!B161</f>
        <v>0</v>
      </c>
      <c r="C166" s="9">
        <f>Final!AT161</f>
        <v>0</v>
      </c>
      <c r="D166" s="9">
        <f>Final!AU161</f>
        <v>0</v>
      </c>
    </row>
    <row r="167" spans="1:4" x14ac:dyDescent="0.3">
      <c r="A167" s="3">
        <f>Final!A162</f>
        <v>0</v>
      </c>
      <c r="B167" s="3">
        <f>Final!B162</f>
        <v>0</v>
      </c>
      <c r="C167" s="9">
        <f>Final!AT162</f>
        <v>0</v>
      </c>
      <c r="D167" s="9">
        <f>Final!AU162</f>
        <v>0</v>
      </c>
    </row>
    <row r="168" spans="1:4" x14ac:dyDescent="0.3">
      <c r="A168" s="3">
        <f>Final!A163</f>
        <v>0</v>
      </c>
      <c r="B168" s="3">
        <f>Final!B163</f>
        <v>0</v>
      </c>
      <c r="C168" s="9">
        <f>Final!AT163</f>
        <v>0</v>
      </c>
      <c r="D168" s="9">
        <f>Final!AU163</f>
        <v>0</v>
      </c>
    </row>
    <row r="169" spans="1:4" x14ac:dyDescent="0.3">
      <c r="A169" s="3">
        <f>Final!A164</f>
        <v>0</v>
      </c>
      <c r="B169" s="3">
        <f>Final!B164</f>
        <v>0</v>
      </c>
      <c r="C169" s="9">
        <f>Final!AT164</f>
        <v>0</v>
      </c>
      <c r="D169" s="9">
        <f>Final!AU164</f>
        <v>0</v>
      </c>
    </row>
    <row r="170" spans="1:4" x14ac:dyDescent="0.3">
      <c r="A170" s="3">
        <f>Final!A165</f>
        <v>0</v>
      </c>
      <c r="B170" s="3">
        <f>Final!B165</f>
        <v>0</v>
      </c>
      <c r="C170" s="9">
        <f>Final!AT165</f>
        <v>0</v>
      </c>
      <c r="D170" s="9">
        <f>Final!AU165</f>
        <v>0</v>
      </c>
    </row>
    <row r="171" spans="1:4" x14ac:dyDescent="0.3">
      <c r="A171" s="3">
        <f>Final!A166</f>
        <v>0</v>
      </c>
      <c r="B171" s="3">
        <f>Final!B166</f>
        <v>0</v>
      </c>
      <c r="C171" s="9">
        <f>Final!AT166</f>
        <v>0</v>
      </c>
      <c r="D171" s="9">
        <f>Final!AU166</f>
        <v>0</v>
      </c>
    </row>
    <row r="172" spans="1:4" x14ac:dyDescent="0.3">
      <c r="A172" s="3">
        <f>Final!A167</f>
        <v>0</v>
      </c>
      <c r="B172" s="3">
        <f>Final!B167</f>
        <v>0</v>
      </c>
      <c r="C172" s="9">
        <f>Final!AT167</f>
        <v>0</v>
      </c>
      <c r="D172" s="9">
        <f>Final!AU167</f>
        <v>0</v>
      </c>
    </row>
    <row r="173" spans="1:4" x14ac:dyDescent="0.3">
      <c r="A173" s="3">
        <f>Final!A168</f>
        <v>0</v>
      </c>
      <c r="B173" s="3">
        <f>Final!B168</f>
        <v>0</v>
      </c>
      <c r="C173" s="9">
        <f>Final!AT168</f>
        <v>0</v>
      </c>
      <c r="D173" s="9">
        <f>Final!AU168</f>
        <v>0</v>
      </c>
    </row>
    <row r="174" spans="1:4" x14ac:dyDescent="0.3">
      <c r="A174" s="3">
        <f>Final!A169</f>
        <v>0</v>
      </c>
      <c r="B174" s="3">
        <f>Final!B169</f>
        <v>0</v>
      </c>
      <c r="C174" s="9">
        <f>Final!AT169</f>
        <v>0</v>
      </c>
      <c r="D174" s="9">
        <f>Final!AU169</f>
        <v>0</v>
      </c>
    </row>
    <row r="175" spans="1:4" x14ac:dyDescent="0.3">
      <c r="A175" s="3">
        <f>Final!A170</f>
        <v>0</v>
      </c>
      <c r="B175" s="3">
        <f>Final!B170</f>
        <v>0</v>
      </c>
      <c r="C175" s="9">
        <f>Final!AT170</f>
        <v>0</v>
      </c>
      <c r="D175" s="9">
        <f>Final!AU170</f>
        <v>0</v>
      </c>
    </row>
    <row r="176" spans="1:4" x14ac:dyDescent="0.3">
      <c r="A176" s="3">
        <f>Final!A171</f>
        <v>0</v>
      </c>
      <c r="B176" s="3">
        <f>Final!B171</f>
        <v>0</v>
      </c>
      <c r="C176" s="9">
        <f>Final!AT171</f>
        <v>0</v>
      </c>
      <c r="D176" s="9">
        <f>Final!AU171</f>
        <v>0</v>
      </c>
    </row>
    <row r="177" spans="1:4" x14ac:dyDescent="0.3">
      <c r="A177" s="3">
        <f>Final!A172</f>
        <v>0</v>
      </c>
      <c r="B177" s="3">
        <f>Final!B172</f>
        <v>0</v>
      </c>
      <c r="C177" s="9">
        <f>Final!AT172</f>
        <v>0</v>
      </c>
      <c r="D177" s="9">
        <f>Final!AU172</f>
        <v>0</v>
      </c>
    </row>
    <row r="178" spans="1:4" x14ac:dyDescent="0.3">
      <c r="A178" s="3">
        <f>Final!A173</f>
        <v>0</v>
      </c>
      <c r="B178" s="3">
        <f>Final!B173</f>
        <v>0</v>
      </c>
      <c r="C178" s="9">
        <f>Final!AT173</f>
        <v>0</v>
      </c>
      <c r="D178" s="9">
        <f>Final!AU173</f>
        <v>0</v>
      </c>
    </row>
    <row r="179" spans="1:4" x14ac:dyDescent="0.3">
      <c r="A179" s="3">
        <f>Final!A174</f>
        <v>0</v>
      </c>
      <c r="B179" s="3">
        <f>Final!B174</f>
        <v>0</v>
      </c>
      <c r="C179" s="9">
        <f>Final!AT174</f>
        <v>0</v>
      </c>
      <c r="D179" s="9">
        <f>Final!AU174</f>
        <v>0</v>
      </c>
    </row>
    <row r="180" spans="1:4" x14ac:dyDescent="0.3">
      <c r="A180" s="3">
        <f>Final!A175</f>
        <v>0</v>
      </c>
      <c r="B180" s="3">
        <f>Final!B175</f>
        <v>0</v>
      </c>
      <c r="C180" s="9">
        <f>Final!AT175</f>
        <v>0</v>
      </c>
      <c r="D180" s="9">
        <f>Final!AU175</f>
        <v>0</v>
      </c>
    </row>
    <row r="181" spans="1:4" x14ac:dyDescent="0.3">
      <c r="A181" s="3">
        <f>Final!A176</f>
        <v>0</v>
      </c>
      <c r="B181" s="3">
        <f>Final!B176</f>
        <v>0</v>
      </c>
      <c r="C181" s="9">
        <f>Final!AT176</f>
        <v>0</v>
      </c>
      <c r="D181" s="9">
        <f>Final!AU176</f>
        <v>0</v>
      </c>
    </row>
    <row r="182" spans="1:4" x14ac:dyDescent="0.3">
      <c r="A182" s="3">
        <f>Final!A177</f>
        <v>0</v>
      </c>
      <c r="B182" s="3">
        <f>Final!B177</f>
        <v>0</v>
      </c>
      <c r="C182" s="9">
        <f>Final!AT177</f>
        <v>0</v>
      </c>
      <c r="D182" s="9">
        <f>Final!AU177</f>
        <v>0</v>
      </c>
    </row>
    <row r="183" spans="1:4" x14ac:dyDescent="0.3">
      <c r="A183" s="3">
        <f>Final!A178</f>
        <v>0</v>
      </c>
      <c r="B183" s="3">
        <f>Final!B178</f>
        <v>0</v>
      </c>
      <c r="C183" s="9">
        <f>Final!AT178</f>
        <v>0</v>
      </c>
      <c r="D183" s="9">
        <f>Final!AU178</f>
        <v>0</v>
      </c>
    </row>
    <row r="184" spans="1:4" x14ac:dyDescent="0.3">
      <c r="A184" s="3">
        <f>Final!A179</f>
        <v>0</v>
      </c>
      <c r="B184" s="3">
        <f>Final!B179</f>
        <v>0</v>
      </c>
      <c r="C184" s="9">
        <f>Final!AT179</f>
        <v>0</v>
      </c>
      <c r="D184" s="9">
        <f>Final!AU179</f>
        <v>0</v>
      </c>
    </row>
    <row r="185" spans="1:4" x14ac:dyDescent="0.3">
      <c r="A185" s="3">
        <f>Final!A180</f>
        <v>0</v>
      </c>
      <c r="B185" s="3">
        <f>Final!B180</f>
        <v>0</v>
      </c>
      <c r="C185" s="9">
        <f>Final!AT180</f>
        <v>0</v>
      </c>
      <c r="D185" s="9">
        <f>Final!AU180</f>
        <v>0</v>
      </c>
    </row>
    <row r="186" spans="1:4" x14ac:dyDescent="0.3">
      <c r="A186" s="3">
        <f>Final!A181</f>
        <v>0</v>
      </c>
      <c r="B186" s="3">
        <f>Final!B181</f>
        <v>0</v>
      </c>
      <c r="C186" s="9">
        <f>Final!AT181</f>
        <v>0</v>
      </c>
      <c r="D186" s="9">
        <f>Final!AU181</f>
        <v>0</v>
      </c>
    </row>
    <row r="187" spans="1:4" x14ac:dyDescent="0.3">
      <c r="A187" s="3">
        <f>Final!A182</f>
        <v>0</v>
      </c>
      <c r="B187" s="3">
        <f>Final!B182</f>
        <v>0</v>
      </c>
      <c r="C187" s="9">
        <f>Final!AT182</f>
        <v>0</v>
      </c>
      <c r="D187" s="9">
        <f>Final!AU182</f>
        <v>0</v>
      </c>
    </row>
    <row r="188" spans="1:4" x14ac:dyDescent="0.3">
      <c r="A188" s="3">
        <f>Final!A183</f>
        <v>0</v>
      </c>
      <c r="B188" s="3">
        <f>Final!B183</f>
        <v>0</v>
      </c>
      <c r="C188" s="9">
        <f>Final!AT183</f>
        <v>0</v>
      </c>
      <c r="D188" s="9">
        <f>Final!AU183</f>
        <v>0</v>
      </c>
    </row>
    <row r="189" spans="1:4" x14ac:dyDescent="0.3">
      <c r="A189" s="3">
        <f>Final!A184</f>
        <v>0</v>
      </c>
      <c r="B189" s="3">
        <f>Final!B184</f>
        <v>0</v>
      </c>
      <c r="C189" s="9">
        <f>Final!AT184</f>
        <v>0</v>
      </c>
      <c r="D189" s="9">
        <f>Final!AU184</f>
        <v>0</v>
      </c>
    </row>
    <row r="190" spans="1:4" x14ac:dyDescent="0.3">
      <c r="A190" s="3">
        <f>Final!A185</f>
        <v>0</v>
      </c>
      <c r="B190" s="3">
        <f>Final!B185</f>
        <v>0</v>
      </c>
      <c r="C190" s="9">
        <f>Final!AT185</f>
        <v>0</v>
      </c>
      <c r="D190" s="9">
        <f>Final!AU185</f>
        <v>0</v>
      </c>
    </row>
    <row r="191" spans="1:4" x14ac:dyDescent="0.3">
      <c r="A191" s="3">
        <f>Final!A186</f>
        <v>0</v>
      </c>
      <c r="B191" s="3">
        <f>Final!B186</f>
        <v>0</v>
      </c>
      <c r="C191" s="9">
        <f>Final!AT186</f>
        <v>0</v>
      </c>
      <c r="D191" s="9">
        <f>Final!AU186</f>
        <v>0</v>
      </c>
    </row>
    <row r="192" spans="1:4" x14ac:dyDescent="0.3">
      <c r="A192" s="3">
        <f>Final!A187</f>
        <v>0</v>
      </c>
      <c r="B192" s="3">
        <f>Final!B187</f>
        <v>0</v>
      </c>
      <c r="C192" s="9">
        <f>Final!AT187</f>
        <v>0</v>
      </c>
      <c r="D192" s="9">
        <f>Final!AU187</f>
        <v>0</v>
      </c>
    </row>
    <row r="193" spans="1:4" x14ac:dyDescent="0.3">
      <c r="A193" s="3">
        <f>Final!A188</f>
        <v>0</v>
      </c>
      <c r="B193" s="3">
        <f>Final!B188</f>
        <v>0</v>
      </c>
      <c r="C193" s="9">
        <f>Final!AT188</f>
        <v>0</v>
      </c>
      <c r="D193" s="9">
        <f>Final!AU188</f>
        <v>0</v>
      </c>
    </row>
    <row r="194" spans="1:4" x14ac:dyDescent="0.3">
      <c r="A194" s="3">
        <f>Final!A189</f>
        <v>0</v>
      </c>
      <c r="B194" s="3">
        <f>Final!B189</f>
        <v>0</v>
      </c>
      <c r="C194" s="9">
        <f>Final!AT189</f>
        <v>0</v>
      </c>
      <c r="D194" s="9">
        <f>Final!AU189</f>
        <v>0</v>
      </c>
    </row>
    <row r="195" spans="1:4" x14ac:dyDescent="0.3">
      <c r="A195" s="3">
        <f>Final!A190</f>
        <v>0</v>
      </c>
      <c r="B195" s="3">
        <f>Final!B190</f>
        <v>0</v>
      </c>
      <c r="C195" s="9">
        <f>Final!AT190</f>
        <v>0</v>
      </c>
      <c r="D195" s="9">
        <f>Final!AU190</f>
        <v>0</v>
      </c>
    </row>
    <row r="196" spans="1:4" x14ac:dyDescent="0.3">
      <c r="A196" s="3">
        <f>Final!A191</f>
        <v>0</v>
      </c>
      <c r="B196" s="3">
        <f>Final!B191</f>
        <v>0</v>
      </c>
      <c r="C196" s="9">
        <f>Final!AT191</f>
        <v>0</v>
      </c>
      <c r="D196" s="9">
        <f>Final!AU191</f>
        <v>0</v>
      </c>
    </row>
    <row r="197" spans="1:4" x14ac:dyDescent="0.3">
      <c r="A197" s="3">
        <f>Final!A192</f>
        <v>0</v>
      </c>
      <c r="B197" s="3">
        <f>Final!B192</f>
        <v>0</v>
      </c>
      <c r="C197" s="9">
        <f>Final!AT192</f>
        <v>0</v>
      </c>
      <c r="D197" s="9">
        <f>Final!AU192</f>
        <v>0</v>
      </c>
    </row>
    <row r="198" spans="1:4" x14ac:dyDescent="0.3">
      <c r="A198" s="3">
        <f>Final!A193</f>
        <v>0</v>
      </c>
      <c r="B198" s="3">
        <f>Final!B193</f>
        <v>0</v>
      </c>
      <c r="C198" s="9">
        <f>Final!AT193</f>
        <v>0</v>
      </c>
      <c r="D198" s="9">
        <f>Final!AU193</f>
        <v>0</v>
      </c>
    </row>
    <row r="199" spans="1:4" x14ac:dyDescent="0.3">
      <c r="A199" s="3">
        <f>Final!A194</f>
        <v>0</v>
      </c>
      <c r="B199" s="3">
        <f>Final!B194</f>
        <v>0</v>
      </c>
      <c r="C199" s="9">
        <f>Final!AT194</f>
        <v>0</v>
      </c>
      <c r="D199" s="9">
        <f>Final!AU194</f>
        <v>0</v>
      </c>
    </row>
    <row r="200" spans="1:4" x14ac:dyDescent="0.3">
      <c r="A200" s="3">
        <f>Final!A195</f>
        <v>0</v>
      </c>
      <c r="B200" s="3">
        <f>Final!B195</f>
        <v>0</v>
      </c>
      <c r="C200" s="9">
        <f>Final!AT195</f>
        <v>0</v>
      </c>
      <c r="D200" s="9">
        <f>Final!AU195</f>
        <v>0</v>
      </c>
    </row>
    <row r="201" spans="1:4" x14ac:dyDescent="0.3">
      <c r="A201" s="3">
        <f>Final!A196</f>
        <v>0</v>
      </c>
      <c r="B201" s="3">
        <f>Final!B196</f>
        <v>0</v>
      </c>
      <c r="C201" s="9">
        <f>Final!AT196</f>
        <v>0</v>
      </c>
      <c r="D201" s="9">
        <f>Final!AU196</f>
        <v>0</v>
      </c>
    </row>
    <row r="202" spans="1:4" x14ac:dyDescent="0.3">
      <c r="A202" s="3">
        <f>Final!A197</f>
        <v>0</v>
      </c>
      <c r="B202" s="3">
        <f>Final!B197</f>
        <v>0</v>
      </c>
      <c r="C202" s="9">
        <f>Final!AT197</f>
        <v>0</v>
      </c>
      <c r="D202" s="9">
        <f>Final!AU197</f>
        <v>0</v>
      </c>
    </row>
    <row r="203" spans="1:4" x14ac:dyDescent="0.3">
      <c r="A203" s="3">
        <f>Final!A198</f>
        <v>0</v>
      </c>
      <c r="B203" s="3">
        <f>Final!B198</f>
        <v>0</v>
      </c>
      <c r="C203" s="9">
        <f>Final!AT198</f>
        <v>0</v>
      </c>
      <c r="D203" s="9">
        <f>Final!AU198</f>
        <v>0</v>
      </c>
    </row>
    <row r="204" spans="1:4" x14ac:dyDescent="0.3">
      <c r="A204" s="3">
        <f>Final!A199</f>
        <v>0</v>
      </c>
      <c r="B204" s="3">
        <f>Final!B199</f>
        <v>0</v>
      </c>
      <c r="C204" s="9">
        <f>Final!AT199</f>
        <v>0</v>
      </c>
      <c r="D204" s="9">
        <f>Final!AU199</f>
        <v>0</v>
      </c>
    </row>
    <row r="205" spans="1:4" x14ac:dyDescent="0.3">
      <c r="A205" s="3">
        <f>Final!A200</f>
        <v>0</v>
      </c>
      <c r="B205" s="3">
        <f>Final!B200</f>
        <v>0</v>
      </c>
      <c r="C205" s="9">
        <f>Final!AT200</f>
        <v>0</v>
      </c>
      <c r="D205" s="9">
        <f>Final!AU200</f>
        <v>0</v>
      </c>
    </row>
    <row r="206" spans="1:4" x14ac:dyDescent="0.3">
      <c r="A206" s="3">
        <f>Final!A201</f>
        <v>0</v>
      </c>
      <c r="B206" s="3">
        <f>Final!B201</f>
        <v>0</v>
      </c>
      <c r="C206" s="9">
        <f>Final!AT201</f>
        <v>0</v>
      </c>
      <c r="D206" s="9">
        <f>Final!AU201</f>
        <v>0</v>
      </c>
    </row>
    <row r="207" spans="1:4" x14ac:dyDescent="0.3">
      <c r="A207" s="3">
        <f>Final!A202</f>
        <v>0</v>
      </c>
      <c r="B207" s="3">
        <f>Final!B202</f>
        <v>0</v>
      </c>
      <c r="C207" s="9">
        <f>Final!AT202</f>
        <v>0</v>
      </c>
      <c r="D207" s="9">
        <f>Final!AU202</f>
        <v>0</v>
      </c>
    </row>
    <row r="208" spans="1:4" x14ac:dyDescent="0.3">
      <c r="A208" s="3">
        <f>Final!A203</f>
        <v>0</v>
      </c>
      <c r="B208" s="3">
        <f>Final!B203</f>
        <v>0</v>
      </c>
      <c r="C208" s="9">
        <f>Final!AT203</f>
        <v>0</v>
      </c>
      <c r="D208" s="9">
        <f>Final!AU203</f>
        <v>0</v>
      </c>
    </row>
    <row r="209" spans="1:4" x14ac:dyDescent="0.3">
      <c r="A209" s="3">
        <f>Final!A204</f>
        <v>0</v>
      </c>
      <c r="B209" s="3">
        <f>Final!B204</f>
        <v>0</v>
      </c>
      <c r="C209" s="9">
        <f>Final!AT204</f>
        <v>0</v>
      </c>
      <c r="D209" s="9">
        <f>Final!AU204</f>
        <v>0</v>
      </c>
    </row>
    <row r="210" spans="1:4" x14ac:dyDescent="0.3">
      <c r="A210" s="3">
        <f>Final!A205</f>
        <v>0</v>
      </c>
      <c r="B210" s="3">
        <f>Final!B205</f>
        <v>0</v>
      </c>
      <c r="C210" s="9">
        <f>Final!AT205</f>
        <v>0</v>
      </c>
      <c r="D210" s="9">
        <f>Final!AU205</f>
        <v>0</v>
      </c>
    </row>
    <row r="211" spans="1:4" x14ac:dyDescent="0.3">
      <c r="A211" s="3">
        <f>Final!A206</f>
        <v>0</v>
      </c>
      <c r="B211" s="3">
        <f>Final!B206</f>
        <v>0</v>
      </c>
      <c r="C211" s="9">
        <f>Final!AT206</f>
        <v>0</v>
      </c>
      <c r="D211" s="9">
        <f>Final!AU206</f>
        <v>0</v>
      </c>
    </row>
    <row r="212" spans="1:4" x14ac:dyDescent="0.3">
      <c r="A212" s="3">
        <f>Final!A207</f>
        <v>0</v>
      </c>
      <c r="B212" s="3">
        <f>Final!B207</f>
        <v>0</v>
      </c>
      <c r="C212" s="9">
        <f>Final!AT207</f>
        <v>0</v>
      </c>
      <c r="D212" s="9">
        <f>Final!AU207</f>
        <v>0</v>
      </c>
    </row>
    <row r="213" spans="1:4" x14ac:dyDescent="0.3">
      <c r="A213" s="3">
        <f>Final!A208</f>
        <v>0</v>
      </c>
      <c r="B213" s="3">
        <f>Final!B208</f>
        <v>0</v>
      </c>
      <c r="C213" s="9">
        <f>Final!AT208</f>
        <v>0</v>
      </c>
      <c r="D213" s="9">
        <f>Final!AU208</f>
        <v>0</v>
      </c>
    </row>
    <row r="214" spans="1:4" x14ac:dyDescent="0.3">
      <c r="A214" s="3">
        <f>Final!A209</f>
        <v>0</v>
      </c>
      <c r="B214" s="3">
        <f>Final!B209</f>
        <v>0</v>
      </c>
      <c r="C214" s="9">
        <f>Final!AT209</f>
        <v>0</v>
      </c>
      <c r="D214" s="9">
        <f>Final!AU209</f>
        <v>0</v>
      </c>
    </row>
    <row r="215" spans="1:4" x14ac:dyDescent="0.3">
      <c r="A215" s="3">
        <f>Final!A210</f>
        <v>0</v>
      </c>
      <c r="B215" s="3">
        <f>Final!B210</f>
        <v>0</v>
      </c>
      <c r="C215" s="9">
        <f>Final!AT210</f>
        <v>0</v>
      </c>
      <c r="D215" s="9">
        <f>Final!AU210</f>
        <v>0</v>
      </c>
    </row>
    <row r="216" spans="1:4" x14ac:dyDescent="0.3">
      <c r="A216" s="3">
        <f>Final!A211</f>
        <v>0</v>
      </c>
      <c r="B216" s="3">
        <f>Final!B211</f>
        <v>0</v>
      </c>
      <c r="C216" s="9">
        <f>Final!AT211</f>
        <v>0</v>
      </c>
      <c r="D216" s="9">
        <f>Final!AU211</f>
        <v>0</v>
      </c>
    </row>
    <row r="217" spans="1:4" x14ac:dyDescent="0.3">
      <c r="A217" s="3">
        <f>Final!A212</f>
        <v>0</v>
      </c>
      <c r="B217" s="3">
        <f>Final!B212</f>
        <v>0</v>
      </c>
      <c r="C217" s="9">
        <f>Final!AT212</f>
        <v>0</v>
      </c>
      <c r="D217" s="9">
        <f>Final!AU212</f>
        <v>0</v>
      </c>
    </row>
    <row r="218" spans="1:4" x14ac:dyDescent="0.3">
      <c r="A218" s="3">
        <f>Final!A213</f>
        <v>0</v>
      </c>
      <c r="B218" s="3">
        <f>Final!B213</f>
        <v>0</v>
      </c>
      <c r="C218" s="9">
        <f>Final!AT213</f>
        <v>0</v>
      </c>
      <c r="D218" s="9">
        <f>Final!AU213</f>
        <v>0</v>
      </c>
    </row>
    <row r="219" spans="1:4" x14ac:dyDescent="0.3">
      <c r="A219" s="3">
        <f>Final!A214</f>
        <v>0</v>
      </c>
      <c r="B219" s="3">
        <f>Final!B214</f>
        <v>0</v>
      </c>
      <c r="C219" s="9">
        <f>Final!AT214</f>
        <v>0</v>
      </c>
      <c r="D219" s="9">
        <f>Final!AU214</f>
        <v>0</v>
      </c>
    </row>
    <row r="220" spans="1:4" x14ac:dyDescent="0.3">
      <c r="A220" s="3">
        <f>Final!A215</f>
        <v>0</v>
      </c>
      <c r="B220" s="3">
        <f>Final!B215</f>
        <v>0</v>
      </c>
      <c r="C220" s="9">
        <f>Final!AT215</f>
        <v>0</v>
      </c>
      <c r="D220" s="9">
        <f>Final!AU215</f>
        <v>0</v>
      </c>
    </row>
    <row r="221" spans="1:4" x14ac:dyDescent="0.3">
      <c r="A221" s="3">
        <f>Final!A216</f>
        <v>0</v>
      </c>
      <c r="B221" s="3">
        <f>Final!B216</f>
        <v>0</v>
      </c>
      <c r="C221" s="9">
        <f>Final!AT216</f>
        <v>0</v>
      </c>
      <c r="D221" s="9">
        <f>Final!AU216</f>
        <v>0</v>
      </c>
    </row>
    <row r="222" spans="1:4" x14ac:dyDescent="0.3">
      <c r="A222" s="3">
        <f>Final!A217</f>
        <v>0</v>
      </c>
      <c r="B222" s="3">
        <f>Final!B217</f>
        <v>0</v>
      </c>
      <c r="C222" s="9">
        <f>Final!AT217</f>
        <v>0</v>
      </c>
      <c r="D222" s="9">
        <f>Final!AU217</f>
        <v>0</v>
      </c>
    </row>
    <row r="223" spans="1:4" x14ac:dyDescent="0.3">
      <c r="A223" s="3">
        <f>Final!A218</f>
        <v>0</v>
      </c>
      <c r="B223" s="3">
        <f>Final!B218</f>
        <v>0</v>
      </c>
      <c r="C223" s="9">
        <f>Final!AT218</f>
        <v>0</v>
      </c>
      <c r="D223" s="9">
        <f>Final!AU218</f>
        <v>0</v>
      </c>
    </row>
    <row r="224" spans="1:4" x14ac:dyDescent="0.3">
      <c r="A224" s="3">
        <f>Final!A219</f>
        <v>0</v>
      </c>
      <c r="B224" s="3">
        <f>Final!B219</f>
        <v>0</v>
      </c>
      <c r="C224" s="9">
        <f>Final!AT219</f>
        <v>0</v>
      </c>
      <c r="D224" s="9">
        <f>Final!AU219</f>
        <v>0</v>
      </c>
    </row>
    <row r="225" spans="1:4" x14ac:dyDescent="0.3">
      <c r="A225" s="3">
        <f>Final!A220</f>
        <v>0</v>
      </c>
      <c r="B225" s="3">
        <f>Final!B220</f>
        <v>0</v>
      </c>
      <c r="C225" s="9">
        <f>Final!AT220</f>
        <v>0</v>
      </c>
      <c r="D225" s="9">
        <f>Final!AU220</f>
        <v>0</v>
      </c>
    </row>
    <row r="226" spans="1:4" x14ac:dyDescent="0.3">
      <c r="A226" s="3">
        <f>Final!A221</f>
        <v>0</v>
      </c>
      <c r="B226" s="3">
        <f>Final!B221</f>
        <v>0</v>
      </c>
      <c r="C226" s="9">
        <f>Final!AT221</f>
        <v>0</v>
      </c>
      <c r="D226" s="9">
        <f>Final!AU221</f>
        <v>0</v>
      </c>
    </row>
    <row r="227" spans="1:4" x14ac:dyDescent="0.3">
      <c r="A227" s="3">
        <f>Final!A222</f>
        <v>0</v>
      </c>
      <c r="B227" s="3">
        <f>Final!B222</f>
        <v>0</v>
      </c>
      <c r="C227" s="9">
        <f>Final!AT222</f>
        <v>0</v>
      </c>
      <c r="D227" s="9">
        <f>Final!AU222</f>
        <v>0</v>
      </c>
    </row>
    <row r="228" spans="1:4" x14ac:dyDescent="0.3">
      <c r="A228" s="3">
        <f>Final!A223</f>
        <v>0</v>
      </c>
      <c r="B228" s="3">
        <f>Final!B223</f>
        <v>0</v>
      </c>
      <c r="C228" s="9">
        <f>Final!AT223</f>
        <v>0</v>
      </c>
      <c r="D228" s="9">
        <f>Final!AU223</f>
        <v>0</v>
      </c>
    </row>
    <row r="229" spans="1:4" x14ac:dyDescent="0.3">
      <c r="A229" s="3">
        <f>Final!A224</f>
        <v>0</v>
      </c>
      <c r="B229" s="3">
        <f>Final!B224</f>
        <v>0</v>
      </c>
      <c r="C229" s="9">
        <f>Final!AT224</f>
        <v>0</v>
      </c>
      <c r="D229" s="9">
        <f>Final!AU224</f>
        <v>0</v>
      </c>
    </row>
    <row r="230" spans="1:4" x14ac:dyDescent="0.3">
      <c r="A230" s="3">
        <f>Final!A225</f>
        <v>0</v>
      </c>
      <c r="B230" s="3">
        <f>Final!B225</f>
        <v>0</v>
      </c>
      <c r="C230" s="9">
        <f>Final!AT225</f>
        <v>0</v>
      </c>
      <c r="D230" s="9">
        <f>Final!AU225</f>
        <v>0</v>
      </c>
    </row>
    <row r="231" spans="1:4" x14ac:dyDescent="0.3">
      <c r="A231" s="3">
        <f>Final!A226</f>
        <v>0</v>
      </c>
      <c r="B231" s="3">
        <f>Final!B226</f>
        <v>0</v>
      </c>
      <c r="C231" s="9">
        <f>Final!AT226</f>
        <v>0</v>
      </c>
      <c r="D231" s="9">
        <f>Final!AU226</f>
        <v>0</v>
      </c>
    </row>
    <row r="232" spans="1:4" x14ac:dyDescent="0.3">
      <c r="A232" s="3">
        <f>Final!A227</f>
        <v>0</v>
      </c>
      <c r="B232" s="3">
        <f>Final!B227</f>
        <v>0</v>
      </c>
      <c r="C232" s="9">
        <f>Final!AT227</f>
        <v>0</v>
      </c>
      <c r="D232" s="9">
        <f>Final!AU227</f>
        <v>0</v>
      </c>
    </row>
    <row r="233" spans="1:4" x14ac:dyDescent="0.3">
      <c r="A233" s="3">
        <f>Final!A228</f>
        <v>0</v>
      </c>
      <c r="B233" s="3">
        <f>Final!B228</f>
        <v>0</v>
      </c>
      <c r="C233" s="9">
        <f>Final!AT228</f>
        <v>0</v>
      </c>
      <c r="D233" s="9">
        <f>Final!AU228</f>
        <v>0</v>
      </c>
    </row>
    <row r="234" spans="1:4" x14ac:dyDescent="0.3">
      <c r="A234" s="3">
        <f>Final!A229</f>
        <v>0</v>
      </c>
      <c r="B234" s="3">
        <f>Final!B229</f>
        <v>0</v>
      </c>
      <c r="C234" s="9">
        <f>Final!AT229</f>
        <v>0</v>
      </c>
      <c r="D234" s="9">
        <f>Final!AU229</f>
        <v>0</v>
      </c>
    </row>
    <row r="235" spans="1:4" x14ac:dyDescent="0.3">
      <c r="A235" s="3">
        <f>Final!A230</f>
        <v>0</v>
      </c>
      <c r="B235" s="3">
        <f>Final!B230</f>
        <v>0</v>
      </c>
      <c r="C235" s="9">
        <f>Final!AT230</f>
        <v>0</v>
      </c>
      <c r="D235" s="9">
        <f>Final!AU230</f>
        <v>0</v>
      </c>
    </row>
    <row r="236" spans="1:4" x14ac:dyDescent="0.3">
      <c r="A236" s="3">
        <f>Final!A231</f>
        <v>0</v>
      </c>
      <c r="B236" s="3">
        <f>Final!B231</f>
        <v>0</v>
      </c>
      <c r="C236" s="9">
        <f>Final!AT231</f>
        <v>0</v>
      </c>
      <c r="D236" s="9">
        <f>Final!AU231</f>
        <v>0</v>
      </c>
    </row>
    <row r="237" spans="1:4" x14ac:dyDescent="0.3">
      <c r="A237" s="3">
        <f>Final!A232</f>
        <v>0</v>
      </c>
      <c r="B237" s="3">
        <f>Final!B232</f>
        <v>0</v>
      </c>
      <c r="C237" s="9">
        <f>Final!AT232</f>
        <v>0</v>
      </c>
      <c r="D237" s="9">
        <f>Final!AU232</f>
        <v>0</v>
      </c>
    </row>
    <row r="238" spans="1:4" x14ac:dyDescent="0.3">
      <c r="A238" s="3">
        <f>Final!A233</f>
        <v>0</v>
      </c>
      <c r="B238" s="3">
        <f>Final!B233</f>
        <v>0</v>
      </c>
      <c r="C238" s="9">
        <f>Final!AT233</f>
        <v>0</v>
      </c>
      <c r="D238" s="9">
        <f>Final!AU233</f>
        <v>0</v>
      </c>
    </row>
    <row r="239" spans="1:4" x14ac:dyDescent="0.3">
      <c r="A239" s="3">
        <f>Final!A234</f>
        <v>0</v>
      </c>
      <c r="B239" s="3">
        <f>Final!B234</f>
        <v>0</v>
      </c>
      <c r="C239" s="9">
        <f>Final!AT234</f>
        <v>0</v>
      </c>
      <c r="D239" s="9">
        <f>Final!AU234</f>
        <v>0</v>
      </c>
    </row>
    <row r="240" spans="1:4" x14ac:dyDescent="0.3">
      <c r="A240" s="3">
        <f>Final!A235</f>
        <v>0</v>
      </c>
      <c r="B240" s="3">
        <f>Final!B235</f>
        <v>0</v>
      </c>
      <c r="C240" s="9">
        <f>Final!AT235</f>
        <v>0</v>
      </c>
      <c r="D240" s="9">
        <f>Final!AU235</f>
        <v>0</v>
      </c>
    </row>
    <row r="241" spans="1:4" x14ac:dyDescent="0.3">
      <c r="A241" s="3">
        <f>Final!A236</f>
        <v>0</v>
      </c>
      <c r="B241" s="3">
        <f>Final!B236</f>
        <v>0</v>
      </c>
      <c r="C241" s="9">
        <f>Final!AT236</f>
        <v>0</v>
      </c>
      <c r="D241" s="9">
        <f>Final!AU236</f>
        <v>0</v>
      </c>
    </row>
    <row r="242" spans="1:4" x14ac:dyDescent="0.3">
      <c r="A242" s="3">
        <f>Final!A237</f>
        <v>0</v>
      </c>
      <c r="B242" s="3">
        <f>Final!B237</f>
        <v>0</v>
      </c>
      <c r="C242" s="9">
        <f>Final!AT237</f>
        <v>0</v>
      </c>
      <c r="D242" s="9">
        <f>Final!AU237</f>
        <v>0</v>
      </c>
    </row>
    <row r="243" spans="1:4" x14ac:dyDescent="0.3">
      <c r="A243" s="3">
        <f>Final!A238</f>
        <v>0</v>
      </c>
      <c r="B243" s="3">
        <f>Final!B238</f>
        <v>0</v>
      </c>
      <c r="C243" s="9">
        <f>Final!AT238</f>
        <v>0</v>
      </c>
      <c r="D243" s="9">
        <f>Final!AU238</f>
        <v>0</v>
      </c>
    </row>
    <row r="244" spans="1:4" x14ac:dyDescent="0.3">
      <c r="A244" s="3">
        <f>Final!A239</f>
        <v>0</v>
      </c>
      <c r="B244" s="3">
        <f>Final!B239</f>
        <v>0</v>
      </c>
      <c r="C244" s="9">
        <f>Final!AT239</f>
        <v>0</v>
      </c>
      <c r="D244" s="9">
        <f>Final!AU239</f>
        <v>0</v>
      </c>
    </row>
    <row r="245" spans="1:4" x14ac:dyDescent="0.3">
      <c r="A245" s="3">
        <f>Final!A240</f>
        <v>0</v>
      </c>
      <c r="B245" s="3">
        <f>Final!B240</f>
        <v>0</v>
      </c>
      <c r="C245" s="9">
        <f>Final!AT240</f>
        <v>0</v>
      </c>
      <c r="D245" s="9">
        <f>Final!AU240</f>
        <v>0</v>
      </c>
    </row>
    <row r="246" spans="1:4" x14ac:dyDescent="0.3">
      <c r="A246" s="3">
        <f>Final!A241</f>
        <v>0</v>
      </c>
      <c r="B246" s="3">
        <f>Final!B241</f>
        <v>0</v>
      </c>
      <c r="C246" s="9">
        <f>Final!AT241</f>
        <v>0</v>
      </c>
      <c r="D246" s="9">
        <f>Final!AU241</f>
        <v>0</v>
      </c>
    </row>
    <row r="247" spans="1:4" x14ac:dyDescent="0.3">
      <c r="A247" s="3">
        <f>Final!A242</f>
        <v>0</v>
      </c>
      <c r="B247" s="3">
        <f>Final!B242</f>
        <v>0</v>
      </c>
      <c r="C247" s="9">
        <f>Final!AT242</f>
        <v>0</v>
      </c>
      <c r="D247" s="9">
        <f>Final!AU242</f>
        <v>0</v>
      </c>
    </row>
    <row r="248" spans="1:4" x14ac:dyDescent="0.3">
      <c r="A248" s="3">
        <f>Final!A243</f>
        <v>0</v>
      </c>
      <c r="B248" s="3">
        <f>Final!B243</f>
        <v>0</v>
      </c>
      <c r="C248" s="9">
        <f>Final!AT243</f>
        <v>0</v>
      </c>
      <c r="D248" s="9">
        <f>Final!AU243</f>
        <v>0</v>
      </c>
    </row>
    <row r="249" spans="1:4" x14ac:dyDescent="0.3">
      <c r="A249" s="3">
        <f>Final!A244</f>
        <v>0</v>
      </c>
      <c r="B249" s="3">
        <f>Final!B244</f>
        <v>0</v>
      </c>
      <c r="C249" s="9">
        <f>Final!AT244</f>
        <v>0</v>
      </c>
      <c r="D249" s="9">
        <f>Final!AU244</f>
        <v>0</v>
      </c>
    </row>
    <row r="250" spans="1:4" x14ac:dyDescent="0.3">
      <c r="A250" s="3">
        <f>Final!A245</f>
        <v>0</v>
      </c>
      <c r="B250" s="3">
        <f>Final!B245</f>
        <v>0</v>
      </c>
      <c r="C250" s="9">
        <f>Final!AT245</f>
        <v>0</v>
      </c>
      <c r="D250" s="9">
        <f>Final!AU245</f>
        <v>0</v>
      </c>
    </row>
    <row r="251" spans="1:4" x14ac:dyDescent="0.3">
      <c r="A251" s="3">
        <f>Final!A246</f>
        <v>0</v>
      </c>
      <c r="B251" s="3">
        <f>Final!B246</f>
        <v>0</v>
      </c>
      <c r="C251" s="9">
        <f>Final!AT246</f>
        <v>0</v>
      </c>
      <c r="D251" s="9">
        <f>Final!AU246</f>
        <v>0</v>
      </c>
    </row>
    <row r="252" spans="1:4" x14ac:dyDescent="0.3">
      <c r="A252" s="3">
        <f>Final!A247</f>
        <v>0</v>
      </c>
      <c r="B252" s="3">
        <f>Final!B247</f>
        <v>0</v>
      </c>
      <c r="C252" s="9">
        <f>Final!AT247</f>
        <v>0</v>
      </c>
      <c r="D252" s="9">
        <f>Final!AU247</f>
        <v>0</v>
      </c>
    </row>
    <row r="253" spans="1:4" x14ac:dyDescent="0.3">
      <c r="A253" s="3">
        <f>Final!A248</f>
        <v>0</v>
      </c>
      <c r="B253" s="3">
        <f>Final!B248</f>
        <v>0</v>
      </c>
      <c r="C253" s="9">
        <f>Final!AT248</f>
        <v>0</v>
      </c>
      <c r="D253" s="9">
        <f>Final!AU248</f>
        <v>0</v>
      </c>
    </row>
    <row r="254" spans="1:4" x14ac:dyDescent="0.3">
      <c r="A254" s="3">
        <f>Final!A249</f>
        <v>0</v>
      </c>
      <c r="B254" s="3">
        <f>Final!B249</f>
        <v>0</v>
      </c>
      <c r="C254" s="9">
        <f>Final!AT249</f>
        <v>0</v>
      </c>
      <c r="D254" s="9">
        <f>Final!AU249</f>
        <v>0</v>
      </c>
    </row>
    <row r="255" spans="1:4" x14ac:dyDescent="0.3">
      <c r="A255" s="3">
        <f>Final!A250</f>
        <v>0</v>
      </c>
      <c r="B255" s="3">
        <f>Final!B250</f>
        <v>0</v>
      </c>
      <c r="C255" s="9">
        <f>Final!AT250</f>
        <v>0</v>
      </c>
      <c r="D255" s="9">
        <f>Final!AU250</f>
        <v>0</v>
      </c>
    </row>
    <row r="256" spans="1:4" x14ac:dyDescent="0.3">
      <c r="A256" s="3">
        <f>Final!A251</f>
        <v>0</v>
      </c>
      <c r="B256" s="3">
        <f>Final!B251</f>
        <v>0</v>
      </c>
      <c r="C256" s="9">
        <f>Final!AT251</f>
        <v>0</v>
      </c>
      <c r="D256" s="9">
        <f>Final!AU251</f>
        <v>0</v>
      </c>
    </row>
    <row r="257" spans="1:4" x14ac:dyDescent="0.3">
      <c r="A257" s="3">
        <f>Final!A252</f>
        <v>0</v>
      </c>
      <c r="B257" s="3">
        <f>Final!B252</f>
        <v>0</v>
      </c>
      <c r="C257" s="9">
        <f>Final!AT252</f>
        <v>0</v>
      </c>
      <c r="D257" s="9">
        <f>Final!AU252</f>
        <v>0</v>
      </c>
    </row>
    <row r="258" spans="1:4" x14ac:dyDescent="0.3">
      <c r="A258" s="3">
        <f>Final!A253</f>
        <v>0</v>
      </c>
      <c r="B258" s="3">
        <f>Final!B253</f>
        <v>0</v>
      </c>
      <c r="C258" s="9">
        <f>Final!AT253</f>
        <v>0</v>
      </c>
      <c r="D258" s="9">
        <f>Final!AU253</f>
        <v>0</v>
      </c>
    </row>
    <row r="259" spans="1:4" x14ac:dyDescent="0.3">
      <c r="A259" s="3">
        <f>Final!A254</f>
        <v>0</v>
      </c>
      <c r="B259" s="3">
        <f>Final!B254</f>
        <v>0</v>
      </c>
      <c r="C259" s="9">
        <f>Final!AT254</f>
        <v>0</v>
      </c>
      <c r="D259" s="9">
        <f>Final!AU254</f>
        <v>0</v>
      </c>
    </row>
    <row r="260" spans="1:4" x14ac:dyDescent="0.3">
      <c r="A260" s="3">
        <f>Final!A255</f>
        <v>0</v>
      </c>
      <c r="B260" s="3">
        <f>Final!B255</f>
        <v>0</v>
      </c>
      <c r="C260" s="9">
        <f>Final!AT255</f>
        <v>0</v>
      </c>
      <c r="D260" s="9">
        <f>Final!AU255</f>
        <v>0</v>
      </c>
    </row>
    <row r="261" spans="1:4" x14ac:dyDescent="0.3">
      <c r="A261" s="3">
        <f>Final!A256</f>
        <v>0</v>
      </c>
      <c r="B261" s="3">
        <f>Final!B256</f>
        <v>0</v>
      </c>
      <c r="C261" s="9">
        <f>Final!AT256</f>
        <v>0</v>
      </c>
      <c r="D261" s="9">
        <f>Final!AU256</f>
        <v>0</v>
      </c>
    </row>
    <row r="262" spans="1:4" x14ac:dyDescent="0.3">
      <c r="A262" s="3">
        <f>Final!A257</f>
        <v>0</v>
      </c>
      <c r="B262" s="3">
        <f>Final!B257</f>
        <v>0</v>
      </c>
      <c r="C262" s="9">
        <f>Final!AT257</f>
        <v>0</v>
      </c>
      <c r="D262" s="9">
        <f>Final!AU257</f>
        <v>0</v>
      </c>
    </row>
    <row r="263" spans="1:4" x14ac:dyDescent="0.3">
      <c r="A263" s="3">
        <f>Final!A258</f>
        <v>0</v>
      </c>
      <c r="B263" s="3">
        <f>Final!B258</f>
        <v>0</v>
      </c>
      <c r="C263" s="9">
        <f>Final!AT258</f>
        <v>0</v>
      </c>
      <c r="D263" s="9">
        <f>Final!AU258</f>
        <v>0</v>
      </c>
    </row>
    <row r="264" spans="1:4" x14ac:dyDescent="0.3">
      <c r="A264" s="3">
        <f>Final!A259</f>
        <v>0</v>
      </c>
      <c r="B264" s="3">
        <f>Final!B259</f>
        <v>0</v>
      </c>
      <c r="C264" s="9">
        <f>Final!AT259</f>
        <v>0</v>
      </c>
      <c r="D264" s="9">
        <f>Final!AU259</f>
        <v>0</v>
      </c>
    </row>
    <row r="265" spans="1:4" x14ac:dyDescent="0.3">
      <c r="A265" s="3">
        <f>Final!A260</f>
        <v>0</v>
      </c>
      <c r="B265" s="3">
        <f>Final!B260</f>
        <v>0</v>
      </c>
      <c r="C265" s="9">
        <f>Final!AT260</f>
        <v>0</v>
      </c>
      <c r="D265" s="9">
        <f>Final!AU260</f>
        <v>0</v>
      </c>
    </row>
    <row r="266" spans="1:4" x14ac:dyDescent="0.3">
      <c r="A266" s="3">
        <f>Final!A261</f>
        <v>0</v>
      </c>
      <c r="B266" s="3">
        <f>Final!B261</f>
        <v>0</v>
      </c>
      <c r="C266" s="9">
        <f>Final!AT261</f>
        <v>0</v>
      </c>
      <c r="D266" s="9">
        <f>Final!AU261</f>
        <v>0</v>
      </c>
    </row>
    <row r="267" spans="1:4" x14ac:dyDescent="0.3">
      <c r="A267" s="3">
        <f>Final!A262</f>
        <v>0</v>
      </c>
      <c r="B267" s="3">
        <f>Final!B262</f>
        <v>0</v>
      </c>
      <c r="C267" s="9">
        <f>Final!AT262</f>
        <v>0</v>
      </c>
      <c r="D267" s="9">
        <f>Final!AU262</f>
        <v>0</v>
      </c>
    </row>
    <row r="268" spans="1:4" x14ac:dyDescent="0.3">
      <c r="A268" s="3">
        <f>Final!A263</f>
        <v>0</v>
      </c>
      <c r="B268" s="3">
        <f>Final!B263</f>
        <v>0</v>
      </c>
      <c r="C268" s="9">
        <f>Final!AT263</f>
        <v>0</v>
      </c>
      <c r="D268" s="9">
        <f>Final!AU263</f>
        <v>0</v>
      </c>
    </row>
    <row r="269" spans="1:4" x14ac:dyDescent="0.3">
      <c r="A269" s="3">
        <f>Final!A264</f>
        <v>0</v>
      </c>
      <c r="B269" s="3">
        <f>Final!B264</f>
        <v>0</v>
      </c>
      <c r="C269" s="9">
        <f>Final!AT264</f>
        <v>0</v>
      </c>
      <c r="D269" s="9">
        <f>Final!AU264</f>
        <v>0</v>
      </c>
    </row>
    <row r="270" spans="1:4" x14ac:dyDescent="0.3">
      <c r="A270" s="3">
        <f>Final!A265</f>
        <v>0</v>
      </c>
      <c r="B270" s="3">
        <f>Final!B265</f>
        <v>0</v>
      </c>
      <c r="C270" s="9">
        <f>Final!AT265</f>
        <v>0</v>
      </c>
      <c r="D270" s="9">
        <f>Final!AU265</f>
        <v>0</v>
      </c>
    </row>
    <row r="271" spans="1:4" x14ac:dyDescent="0.3">
      <c r="A271" s="3">
        <f>Final!A266</f>
        <v>0</v>
      </c>
      <c r="B271" s="3">
        <f>Final!B266</f>
        <v>0</v>
      </c>
      <c r="C271" s="9">
        <f>Final!AT266</f>
        <v>0</v>
      </c>
      <c r="D271" s="9">
        <f>Final!AU266</f>
        <v>0</v>
      </c>
    </row>
    <row r="272" spans="1:4" x14ac:dyDescent="0.3">
      <c r="A272" s="3">
        <f>Final!A267</f>
        <v>0</v>
      </c>
      <c r="B272" s="3">
        <f>Final!B267</f>
        <v>0</v>
      </c>
      <c r="C272" s="9">
        <f>Final!AT267</f>
        <v>0</v>
      </c>
      <c r="D272" s="9">
        <f>Final!AU267</f>
        <v>0</v>
      </c>
    </row>
    <row r="273" spans="1:4" x14ac:dyDescent="0.3">
      <c r="A273" s="3">
        <f>Final!A268</f>
        <v>0</v>
      </c>
      <c r="B273" s="3">
        <f>Final!B268</f>
        <v>0</v>
      </c>
      <c r="C273" s="9">
        <f>Final!AT268</f>
        <v>0</v>
      </c>
      <c r="D273" s="9">
        <f>Final!AU268</f>
        <v>0</v>
      </c>
    </row>
    <row r="274" spans="1:4" x14ac:dyDescent="0.3">
      <c r="A274" s="3">
        <f>Final!A269</f>
        <v>0</v>
      </c>
      <c r="B274" s="3">
        <f>Final!B269</f>
        <v>0</v>
      </c>
      <c r="C274" s="9">
        <f>Final!AT269</f>
        <v>0</v>
      </c>
      <c r="D274" s="9">
        <f>Final!AU269</f>
        <v>0</v>
      </c>
    </row>
    <row r="275" spans="1:4" x14ac:dyDescent="0.3">
      <c r="A275" s="3">
        <f>Final!A270</f>
        <v>0</v>
      </c>
      <c r="B275" s="3">
        <f>Final!B270</f>
        <v>0</v>
      </c>
      <c r="C275" s="9">
        <f>Final!AT270</f>
        <v>0</v>
      </c>
      <c r="D275" s="9">
        <f>Final!AU270</f>
        <v>0</v>
      </c>
    </row>
    <row r="276" spans="1:4" x14ac:dyDescent="0.3">
      <c r="A276" s="3">
        <f>Final!A271</f>
        <v>0</v>
      </c>
      <c r="B276" s="3">
        <f>Final!B271</f>
        <v>0</v>
      </c>
      <c r="C276" s="9">
        <f>Final!AT271</f>
        <v>0</v>
      </c>
      <c r="D276" s="9">
        <f>Final!AU271</f>
        <v>0</v>
      </c>
    </row>
    <row r="277" spans="1:4" x14ac:dyDescent="0.3">
      <c r="A277" s="3">
        <f>Final!A272</f>
        <v>0</v>
      </c>
      <c r="B277" s="3">
        <f>Final!B272</f>
        <v>0</v>
      </c>
      <c r="C277" s="9">
        <f>Final!AT272</f>
        <v>0</v>
      </c>
      <c r="D277" s="9">
        <f>Final!AU272</f>
        <v>0</v>
      </c>
    </row>
    <row r="278" spans="1:4" x14ac:dyDescent="0.3">
      <c r="A278" s="3">
        <f>Final!A273</f>
        <v>0</v>
      </c>
      <c r="B278" s="3">
        <f>Final!B273</f>
        <v>0</v>
      </c>
      <c r="C278" s="9">
        <f>Final!AT273</f>
        <v>0</v>
      </c>
      <c r="D278" s="9">
        <f>Final!AU273</f>
        <v>0</v>
      </c>
    </row>
    <row r="279" spans="1:4" x14ac:dyDescent="0.3">
      <c r="A279" s="3">
        <f>Final!A274</f>
        <v>0</v>
      </c>
      <c r="B279" s="3">
        <f>Final!B274</f>
        <v>0</v>
      </c>
      <c r="C279" s="9">
        <f>Final!AT274</f>
        <v>0</v>
      </c>
      <c r="D279" s="9">
        <f>Final!AU274</f>
        <v>0</v>
      </c>
    </row>
    <row r="280" spans="1:4" x14ac:dyDescent="0.3">
      <c r="A280" s="3">
        <f>Final!A275</f>
        <v>0</v>
      </c>
      <c r="B280" s="3">
        <f>Final!B275</f>
        <v>0</v>
      </c>
      <c r="C280" s="9">
        <f>Final!AT275</f>
        <v>0</v>
      </c>
      <c r="D280" s="9">
        <f>Final!AU275</f>
        <v>0</v>
      </c>
    </row>
    <row r="281" spans="1:4" x14ac:dyDescent="0.3">
      <c r="A281" s="3">
        <f>Final!A276</f>
        <v>0</v>
      </c>
      <c r="B281" s="3">
        <f>Final!B276</f>
        <v>0</v>
      </c>
      <c r="C281" s="9">
        <f>Final!AT276</f>
        <v>0</v>
      </c>
      <c r="D281" s="9">
        <f>Final!AU276</f>
        <v>0</v>
      </c>
    </row>
    <row r="282" spans="1:4" x14ac:dyDescent="0.3">
      <c r="A282" s="3">
        <f>Final!A277</f>
        <v>0</v>
      </c>
      <c r="B282" s="3">
        <f>Final!B277</f>
        <v>0</v>
      </c>
      <c r="C282" s="9">
        <f>Final!AT277</f>
        <v>0</v>
      </c>
      <c r="D282" s="9">
        <f>Final!AU277</f>
        <v>0</v>
      </c>
    </row>
    <row r="283" spans="1:4" x14ac:dyDescent="0.3">
      <c r="A283" s="3">
        <f>Final!A278</f>
        <v>0</v>
      </c>
      <c r="B283" s="3">
        <f>Final!B278</f>
        <v>0</v>
      </c>
      <c r="C283" s="9">
        <f>Final!AT278</f>
        <v>0</v>
      </c>
      <c r="D283" s="9">
        <f>Final!AU278</f>
        <v>0</v>
      </c>
    </row>
    <row r="284" spans="1:4" x14ac:dyDescent="0.3">
      <c r="A284" s="3">
        <f>Final!A279</f>
        <v>0</v>
      </c>
      <c r="B284" s="3">
        <f>Final!B279</f>
        <v>0</v>
      </c>
      <c r="C284" s="9">
        <f>Final!AT279</f>
        <v>0</v>
      </c>
      <c r="D284" s="9">
        <f>Final!AU279</f>
        <v>0</v>
      </c>
    </row>
    <row r="285" spans="1:4" x14ac:dyDescent="0.3">
      <c r="A285" s="3">
        <f>Final!A280</f>
        <v>0</v>
      </c>
      <c r="B285" s="3">
        <f>Final!B280</f>
        <v>0</v>
      </c>
      <c r="C285" s="9">
        <f>Final!AT280</f>
        <v>0</v>
      </c>
      <c r="D285" s="9">
        <f>Final!AU280</f>
        <v>0</v>
      </c>
    </row>
    <row r="286" spans="1:4" x14ac:dyDescent="0.3">
      <c r="A286" s="3">
        <f>Final!A281</f>
        <v>0</v>
      </c>
      <c r="B286" s="3">
        <f>Final!B281</f>
        <v>0</v>
      </c>
      <c r="C286" s="9">
        <f>Final!AT281</f>
        <v>0</v>
      </c>
      <c r="D286" s="9">
        <f>Final!AU281</f>
        <v>0</v>
      </c>
    </row>
    <row r="287" spans="1:4" x14ac:dyDescent="0.3">
      <c r="A287" s="3">
        <f>Final!A282</f>
        <v>0</v>
      </c>
      <c r="B287" s="3">
        <f>Final!B282</f>
        <v>0</v>
      </c>
      <c r="C287" s="9">
        <f>Final!AT282</f>
        <v>0</v>
      </c>
      <c r="D287" s="9">
        <f>Final!AU282</f>
        <v>0</v>
      </c>
    </row>
    <row r="288" spans="1:4" x14ac:dyDescent="0.3">
      <c r="A288" s="3">
        <f>Final!A283</f>
        <v>0</v>
      </c>
      <c r="B288" s="3">
        <f>Final!B283</f>
        <v>0</v>
      </c>
      <c r="C288" s="9">
        <f>Final!AT283</f>
        <v>0</v>
      </c>
      <c r="D288" s="9">
        <f>Final!AU283</f>
        <v>0</v>
      </c>
    </row>
    <row r="289" spans="1:4" x14ac:dyDescent="0.3">
      <c r="A289" s="3">
        <f>Final!A284</f>
        <v>0</v>
      </c>
      <c r="B289" s="3">
        <f>Final!B284</f>
        <v>0</v>
      </c>
      <c r="C289" s="9">
        <f>Final!AT284</f>
        <v>0</v>
      </c>
      <c r="D289" s="9">
        <f>Final!AU284</f>
        <v>0</v>
      </c>
    </row>
    <row r="290" spans="1:4" x14ac:dyDescent="0.3">
      <c r="A290" s="3">
        <f>Final!A285</f>
        <v>0</v>
      </c>
      <c r="B290" s="3">
        <f>Final!B285</f>
        <v>0</v>
      </c>
      <c r="C290" s="9">
        <f>Final!AT285</f>
        <v>0</v>
      </c>
      <c r="D290" s="9">
        <f>Final!AU285</f>
        <v>0</v>
      </c>
    </row>
    <row r="291" spans="1:4" x14ac:dyDescent="0.3">
      <c r="A291" s="3">
        <f>Final!A286</f>
        <v>0</v>
      </c>
      <c r="B291" s="3">
        <f>Final!B286</f>
        <v>0</v>
      </c>
      <c r="C291" s="9">
        <f>Final!AT286</f>
        <v>0</v>
      </c>
      <c r="D291" s="9">
        <f>Final!AU286</f>
        <v>0</v>
      </c>
    </row>
    <row r="292" spans="1:4" x14ac:dyDescent="0.3">
      <c r="A292" s="3">
        <f>Final!A287</f>
        <v>0</v>
      </c>
      <c r="B292" s="3">
        <f>Final!B287</f>
        <v>0</v>
      </c>
      <c r="C292" s="9">
        <f>Final!AT287</f>
        <v>0</v>
      </c>
      <c r="D292" s="9">
        <f>Final!AU287</f>
        <v>0</v>
      </c>
    </row>
    <row r="293" spans="1:4" x14ac:dyDescent="0.3">
      <c r="A293" s="3">
        <f>Final!A288</f>
        <v>0</v>
      </c>
      <c r="B293" s="3">
        <f>Final!B288</f>
        <v>0</v>
      </c>
      <c r="C293" s="9">
        <f>Final!AT288</f>
        <v>0</v>
      </c>
      <c r="D293" s="9">
        <f>Final!AU288</f>
        <v>0</v>
      </c>
    </row>
    <row r="294" spans="1:4" x14ac:dyDescent="0.3">
      <c r="A294" s="3">
        <f>Final!A289</f>
        <v>0</v>
      </c>
      <c r="B294" s="3">
        <f>Final!B289</f>
        <v>0</v>
      </c>
      <c r="C294" s="9">
        <f>Final!AT289</f>
        <v>0</v>
      </c>
      <c r="D294" s="9">
        <f>Final!AU289</f>
        <v>0</v>
      </c>
    </row>
    <row r="295" spans="1:4" x14ac:dyDescent="0.3">
      <c r="A295" s="3">
        <f>Final!A290</f>
        <v>0</v>
      </c>
      <c r="B295" s="3">
        <f>Final!B290</f>
        <v>0</v>
      </c>
      <c r="C295" s="9">
        <f>Final!AT290</f>
        <v>0</v>
      </c>
      <c r="D295" s="9">
        <f>Final!AU290</f>
        <v>0</v>
      </c>
    </row>
    <row r="296" spans="1:4" x14ac:dyDescent="0.3">
      <c r="A296" s="3">
        <f>Final!A291</f>
        <v>0</v>
      </c>
      <c r="B296" s="3">
        <f>Final!B291</f>
        <v>0</v>
      </c>
      <c r="C296" s="9">
        <f>Final!AT291</f>
        <v>0</v>
      </c>
      <c r="D296" s="9">
        <f>Final!AU291</f>
        <v>0</v>
      </c>
    </row>
    <row r="297" spans="1:4" x14ac:dyDescent="0.3">
      <c r="A297" s="3">
        <f>Final!A292</f>
        <v>0</v>
      </c>
      <c r="B297" s="3">
        <f>Final!B292</f>
        <v>0</v>
      </c>
      <c r="C297" s="9">
        <f>Final!AT292</f>
        <v>0</v>
      </c>
      <c r="D297" s="9">
        <f>Final!AU292</f>
        <v>0</v>
      </c>
    </row>
    <row r="298" spans="1:4" x14ac:dyDescent="0.3">
      <c r="A298" s="3">
        <f>Final!A293</f>
        <v>0</v>
      </c>
      <c r="B298" s="3">
        <f>Final!B293</f>
        <v>0</v>
      </c>
      <c r="C298" s="9">
        <f>Final!AT293</f>
        <v>0</v>
      </c>
      <c r="D298" s="9">
        <f>Final!AU293</f>
        <v>0</v>
      </c>
    </row>
    <row r="299" spans="1:4" x14ac:dyDescent="0.3">
      <c r="A299" s="3">
        <f>Final!A294</f>
        <v>0</v>
      </c>
      <c r="B299" s="3">
        <f>Final!B294</f>
        <v>0</v>
      </c>
      <c r="C299" s="9">
        <f>Final!AT294</f>
        <v>0</v>
      </c>
      <c r="D299" s="9">
        <f>Final!AU294</f>
        <v>0</v>
      </c>
    </row>
    <row r="300" spans="1:4" x14ac:dyDescent="0.3">
      <c r="A300" s="3">
        <f>Final!A295</f>
        <v>0</v>
      </c>
      <c r="B300" s="3">
        <f>Final!B295</f>
        <v>0</v>
      </c>
      <c r="C300" s="9">
        <f>Final!AT295</f>
        <v>0</v>
      </c>
      <c r="D300" s="9">
        <f>Final!AU295</f>
        <v>0</v>
      </c>
    </row>
    <row r="301" spans="1:4" x14ac:dyDescent="0.3">
      <c r="A301" s="3">
        <f>Final!A296</f>
        <v>0</v>
      </c>
      <c r="B301" s="3">
        <f>Final!B296</f>
        <v>0</v>
      </c>
      <c r="C301" s="9">
        <f>Final!AT296</f>
        <v>0</v>
      </c>
      <c r="D301" s="9">
        <f>Final!AU296</f>
        <v>0</v>
      </c>
    </row>
    <row r="302" spans="1:4" x14ac:dyDescent="0.3">
      <c r="A302" s="3">
        <f>Final!A297</f>
        <v>0</v>
      </c>
      <c r="B302" s="3">
        <f>Final!B297</f>
        <v>0</v>
      </c>
      <c r="C302" s="9">
        <f>Final!AT297</f>
        <v>0</v>
      </c>
      <c r="D302" s="9">
        <f>Final!AU297</f>
        <v>0</v>
      </c>
    </row>
    <row r="303" spans="1:4" x14ac:dyDescent="0.3">
      <c r="A303" s="3">
        <f>Final!A298</f>
        <v>0</v>
      </c>
      <c r="B303" s="3">
        <f>Final!B298</f>
        <v>0</v>
      </c>
      <c r="C303" s="9">
        <f>Final!AT298</f>
        <v>0</v>
      </c>
      <c r="D303" s="9">
        <f>Final!AU298</f>
        <v>0</v>
      </c>
    </row>
    <row r="304" spans="1:4" x14ac:dyDescent="0.3">
      <c r="A304" s="3">
        <f>Final!A299</f>
        <v>0</v>
      </c>
      <c r="B304" s="3">
        <f>Final!B299</f>
        <v>0</v>
      </c>
      <c r="C304" s="9">
        <f>Final!AT299</f>
        <v>0</v>
      </c>
      <c r="D304" s="9">
        <f>Final!AU299</f>
        <v>0</v>
      </c>
    </row>
    <row r="305" spans="1:4" x14ac:dyDescent="0.3">
      <c r="A305" s="3">
        <f>Final!A300</f>
        <v>0</v>
      </c>
      <c r="B305" s="3">
        <f>Final!B300</f>
        <v>0</v>
      </c>
      <c r="C305" s="9">
        <f>Final!AT300</f>
        <v>0</v>
      </c>
      <c r="D305" s="9">
        <f>Final!AU300</f>
        <v>0</v>
      </c>
    </row>
    <row r="306" spans="1:4" x14ac:dyDescent="0.3">
      <c r="A306" s="3">
        <f>Final!A301</f>
        <v>0</v>
      </c>
      <c r="B306" s="3">
        <f>Final!B301</f>
        <v>0</v>
      </c>
      <c r="C306" s="9">
        <f>Final!AT301</f>
        <v>0</v>
      </c>
      <c r="D306" s="9">
        <f>Final!AU301</f>
        <v>0</v>
      </c>
    </row>
    <row r="307" spans="1:4" x14ac:dyDescent="0.3">
      <c r="A307" s="3">
        <f>Final!A302</f>
        <v>0</v>
      </c>
      <c r="B307" s="3">
        <f>Final!B302</f>
        <v>0</v>
      </c>
      <c r="C307" s="9">
        <f>Final!AT302</f>
        <v>0</v>
      </c>
      <c r="D307" s="9">
        <f>Final!AU302</f>
        <v>0</v>
      </c>
    </row>
    <row r="308" spans="1:4" x14ac:dyDescent="0.3">
      <c r="A308" s="3">
        <f>Final!A303</f>
        <v>0</v>
      </c>
      <c r="B308" s="3">
        <f>Final!B303</f>
        <v>0</v>
      </c>
      <c r="C308" s="9">
        <f>Final!AT303</f>
        <v>0</v>
      </c>
      <c r="D308" s="9">
        <f>Final!AU303</f>
        <v>0</v>
      </c>
    </row>
    <row r="309" spans="1:4" x14ac:dyDescent="0.3">
      <c r="A309" s="3">
        <f>Final!A304</f>
        <v>0</v>
      </c>
      <c r="B309" s="3">
        <f>Final!B304</f>
        <v>0</v>
      </c>
      <c r="C309" s="9">
        <f>Final!AT304</f>
        <v>0</v>
      </c>
      <c r="D309" s="9">
        <f>Final!AU304</f>
        <v>0</v>
      </c>
    </row>
    <row r="310" spans="1:4" x14ac:dyDescent="0.3">
      <c r="A310" s="3">
        <f>Final!A305</f>
        <v>0</v>
      </c>
      <c r="B310" s="3">
        <f>Final!B305</f>
        <v>0</v>
      </c>
      <c r="C310" s="9">
        <f>Final!AT305</f>
        <v>0</v>
      </c>
      <c r="D310" s="9">
        <f>Final!AU305</f>
        <v>0</v>
      </c>
    </row>
    <row r="311" spans="1:4" x14ac:dyDescent="0.3">
      <c r="A311" s="3">
        <f>Final!A306</f>
        <v>0</v>
      </c>
      <c r="B311" s="3">
        <f>Final!B306</f>
        <v>0</v>
      </c>
      <c r="C311" s="9">
        <f>Final!AT306</f>
        <v>0</v>
      </c>
      <c r="D311" s="9">
        <f>Final!AU306</f>
        <v>0</v>
      </c>
    </row>
    <row r="312" spans="1:4" x14ac:dyDescent="0.3">
      <c r="A312" s="3">
        <f>Final!A307</f>
        <v>0</v>
      </c>
      <c r="B312" s="3">
        <f>Final!B307</f>
        <v>0</v>
      </c>
      <c r="C312" s="9">
        <f>Final!AT307</f>
        <v>0</v>
      </c>
      <c r="D312" s="9">
        <f>Final!AU307</f>
        <v>0</v>
      </c>
    </row>
    <row r="313" spans="1:4" x14ac:dyDescent="0.3">
      <c r="A313" s="3">
        <f>Final!A308</f>
        <v>0</v>
      </c>
      <c r="B313" s="3">
        <f>Final!B308</f>
        <v>0</v>
      </c>
      <c r="C313" s="9">
        <f>Final!AT308</f>
        <v>0</v>
      </c>
      <c r="D313" s="9">
        <f>Final!AU308</f>
        <v>0</v>
      </c>
    </row>
    <row r="314" spans="1:4" x14ac:dyDescent="0.3">
      <c r="A314" s="3">
        <f>Final!A309</f>
        <v>0</v>
      </c>
      <c r="B314" s="3">
        <f>Final!B309</f>
        <v>0</v>
      </c>
      <c r="C314" s="9">
        <f>Final!AT309</f>
        <v>0</v>
      </c>
      <c r="D314" s="9">
        <f>Final!AU309</f>
        <v>0</v>
      </c>
    </row>
    <row r="315" spans="1:4" x14ac:dyDescent="0.3">
      <c r="A315" s="3">
        <f>Final!A310</f>
        <v>0</v>
      </c>
      <c r="B315" s="3">
        <f>Final!B310</f>
        <v>0</v>
      </c>
      <c r="C315" s="9">
        <f>Final!AT310</f>
        <v>0</v>
      </c>
      <c r="D315" s="9">
        <f>Final!AU310</f>
        <v>0</v>
      </c>
    </row>
    <row r="316" spans="1:4" x14ac:dyDescent="0.3">
      <c r="A316" s="3">
        <f>Final!A311</f>
        <v>0</v>
      </c>
      <c r="B316" s="3">
        <f>Final!B311</f>
        <v>0</v>
      </c>
      <c r="C316" s="9">
        <f>Final!AT311</f>
        <v>0</v>
      </c>
      <c r="D316" s="9">
        <f>Final!AU311</f>
        <v>0</v>
      </c>
    </row>
    <row r="317" spans="1:4" x14ac:dyDescent="0.3">
      <c r="A317" s="3">
        <f>Final!A312</f>
        <v>0</v>
      </c>
      <c r="B317" s="3">
        <f>Final!B312</f>
        <v>0</v>
      </c>
      <c r="C317" s="9">
        <f>Final!AT312</f>
        <v>0</v>
      </c>
      <c r="D317" s="9">
        <f>Final!AU312</f>
        <v>0</v>
      </c>
    </row>
    <row r="318" spans="1:4" x14ac:dyDescent="0.3">
      <c r="A318" s="3">
        <f>Final!A313</f>
        <v>0</v>
      </c>
      <c r="B318" s="3">
        <f>Final!B313</f>
        <v>0</v>
      </c>
      <c r="C318" s="9">
        <f>Final!AT313</f>
        <v>0</v>
      </c>
      <c r="D318" s="9">
        <f>Final!AU313</f>
        <v>0</v>
      </c>
    </row>
    <row r="319" spans="1:4" x14ac:dyDescent="0.3">
      <c r="A319" s="3">
        <f>Final!A314</f>
        <v>0</v>
      </c>
      <c r="B319" s="3">
        <f>Final!B314</f>
        <v>0</v>
      </c>
      <c r="C319" s="9">
        <f>Final!AT314</f>
        <v>0</v>
      </c>
      <c r="D319" s="9">
        <f>Final!AU314</f>
        <v>0</v>
      </c>
    </row>
    <row r="320" spans="1:4" x14ac:dyDescent="0.3">
      <c r="A320" s="3">
        <f>Final!A315</f>
        <v>0</v>
      </c>
      <c r="B320" s="3">
        <f>Final!B315</f>
        <v>0</v>
      </c>
      <c r="C320" s="9">
        <f>Final!AT315</f>
        <v>0</v>
      </c>
      <c r="D320" s="9">
        <f>Final!AU315</f>
        <v>0</v>
      </c>
    </row>
    <row r="321" spans="1:4" x14ac:dyDescent="0.3">
      <c r="A321" s="3">
        <f>Final!A316</f>
        <v>0</v>
      </c>
      <c r="B321" s="3">
        <f>Final!B316</f>
        <v>0</v>
      </c>
      <c r="C321" s="9">
        <f>Final!AT316</f>
        <v>0</v>
      </c>
      <c r="D321" s="9">
        <f>Final!AU316</f>
        <v>0</v>
      </c>
    </row>
    <row r="322" spans="1:4" x14ac:dyDescent="0.3">
      <c r="A322" s="3">
        <f>Final!A317</f>
        <v>0</v>
      </c>
      <c r="B322" s="3">
        <f>Final!B317</f>
        <v>0</v>
      </c>
      <c r="C322" s="9">
        <f>Final!AT317</f>
        <v>0</v>
      </c>
      <c r="D322" s="9">
        <f>Final!AU317</f>
        <v>0</v>
      </c>
    </row>
    <row r="323" spans="1:4" x14ac:dyDescent="0.3">
      <c r="A323" s="3">
        <f>Final!A318</f>
        <v>0</v>
      </c>
      <c r="B323" s="3">
        <f>Final!B318</f>
        <v>0</v>
      </c>
      <c r="C323" s="9">
        <f>Final!AT318</f>
        <v>0</v>
      </c>
      <c r="D323" s="9">
        <f>Final!AU318</f>
        <v>0</v>
      </c>
    </row>
    <row r="324" spans="1:4" x14ac:dyDescent="0.3">
      <c r="A324" s="3">
        <f>Final!A319</f>
        <v>0</v>
      </c>
      <c r="B324" s="3">
        <f>Final!B319</f>
        <v>0</v>
      </c>
      <c r="C324" s="9">
        <f>Final!AT319</f>
        <v>0</v>
      </c>
      <c r="D324" s="9">
        <f>Final!AU319</f>
        <v>0</v>
      </c>
    </row>
    <row r="325" spans="1:4" x14ac:dyDescent="0.3">
      <c r="A325" s="3">
        <f>Final!A320</f>
        <v>0</v>
      </c>
      <c r="B325" s="3">
        <f>Final!B320</f>
        <v>0</v>
      </c>
      <c r="C325" s="9">
        <f>Final!AT320</f>
        <v>0</v>
      </c>
      <c r="D325" s="9">
        <f>Final!AU320</f>
        <v>0</v>
      </c>
    </row>
    <row r="326" spans="1:4" x14ac:dyDescent="0.3">
      <c r="A326" s="3">
        <f>Final!A321</f>
        <v>0</v>
      </c>
      <c r="B326" s="3">
        <f>Final!B321</f>
        <v>0</v>
      </c>
      <c r="C326" s="9">
        <f>Final!AT321</f>
        <v>0</v>
      </c>
      <c r="D326" s="9">
        <f>Final!AU321</f>
        <v>0</v>
      </c>
    </row>
    <row r="327" spans="1:4" x14ac:dyDescent="0.3">
      <c r="A327" s="3">
        <f>Final!A322</f>
        <v>0</v>
      </c>
      <c r="B327" s="3">
        <f>Final!B322</f>
        <v>0</v>
      </c>
      <c r="C327" s="9">
        <f>Final!AT322</f>
        <v>0</v>
      </c>
      <c r="D327" s="9">
        <f>Final!AU322</f>
        <v>0</v>
      </c>
    </row>
    <row r="328" spans="1:4" x14ac:dyDescent="0.3">
      <c r="A328" s="3">
        <f>Final!A323</f>
        <v>0</v>
      </c>
      <c r="B328" s="3">
        <f>Final!B323</f>
        <v>0</v>
      </c>
      <c r="C328" s="9">
        <f>Final!AT323</f>
        <v>0</v>
      </c>
      <c r="D328" s="9">
        <f>Final!AU323</f>
        <v>0</v>
      </c>
    </row>
    <row r="329" spans="1:4" x14ac:dyDescent="0.3">
      <c r="A329" s="3">
        <f>Final!A324</f>
        <v>0</v>
      </c>
      <c r="B329" s="3">
        <f>Final!B324</f>
        <v>0</v>
      </c>
      <c r="C329" s="9">
        <f>Final!AT324</f>
        <v>0</v>
      </c>
      <c r="D329" s="9">
        <f>Final!AU324</f>
        <v>0</v>
      </c>
    </row>
    <row r="330" spans="1:4" x14ac:dyDescent="0.3">
      <c r="A330" s="3">
        <f>Final!A325</f>
        <v>0</v>
      </c>
      <c r="B330" s="3">
        <f>Final!B325</f>
        <v>0</v>
      </c>
      <c r="C330" s="9">
        <f>Final!AT325</f>
        <v>0</v>
      </c>
      <c r="D330" s="9">
        <f>Final!AU325</f>
        <v>0</v>
      </c>
    </row>
    <row r="331" spans="1:4" x14ac:dyDescent="0.3">
      <c r="A331" s="3">
        <f>Final!A326</f>
        <v>0</v>
      </c>
      <c r="B331" s="3">
        <f>Final!B326</f>
        <v>0</v>
      </c>
      <c r="C331" s="9">
        <f>Final!AT326</f>
        <v>0</v>
      </c>
      <c r="D331" s="9">
        <f>Final!AU326</f>
        <v>0</v>
      </c>
    </row>
    <row r="332" spans="1:4" x14ac:dyDescent="0.3">
      <c r="A332" s="3">
        <f>Final!A327</f>
        <v>0</v>
      </c>
      <c r="B332" s="3">
        <f>Final!B327</f>
        <v>0</v>
      </c>
      <c r="C332" s="9">
        <f>Final!AT327</f>
        <v>0</v>
      </c>
      <c r="D332" s="9">
        <f>Final!AU327</f>
        <v>0</v>
      </c>
    </row>
    <row r="333" spans="1:4" x14ac:dyDescent="0.3">
      <c r="A333" s="3">
        <f>Final!A328</f>
        <v>0</v>
      </c>
      <c r="B333" s="3">
        <f>Final!B328</f>
        <v>0</v>
      </c>
      <c r="C333" s="9">
        <f>Final!AT328</f>
        <v>0</v>
      </c>
      <c r="D333" s="9">
        <f>Final!AU328</f>
        <v>0</v>
      </c>
    </row>
    <row r="334" spans="1:4" x14ac:dyDescent="0.3">
      <c r="A334" s="3">
        <f>Final!A329</f>
        <v>0</v>
      </c>
      <c r="B334" s="3">
        <f>Final!B329</f>
        <v>0</v>
      </c>
      <c r="C334" s="9">
        <f>Final!AT329</f>
        <v>0</v>
      </c>
      <c r="D334" s="9">
        <f>Final!AU329</f>
        <v>0</v>
      </c>
    </row>
    <row r="335" spans="1:4" x14ac:dyDescent="0.3">
      <c r="A335" s="3">
        <f>Final!A330</f>
        <v>0</v>
      </c>
      <c r="B335" s="3">
        <f>Final!B330</f>
        <v>0</v>
      </c>
      <c r="C335" s="9">
        <f>Final!AT330</f>
        <v>0</v>
      </c>
      <c r="D335" s="9">
        <f>Final!AU330</f>
        <v>0</v>
      </c>
    </row>
    <row r="336" spans="1:4" x14ac:dyDescent="0.3">
      <c r="A336" s="3">
        <f>Final!A331</f>
        <v>0</v>
      </c>
      <c r="B336" s="3">
        <f>Final!B331</f>
        <v>0</v>
      </c>
      <c r="C336" s="9">
        <f>Final!AT331</f>
        <v>0</v>
      </c>
      <c r="D336" s="9">
        <f>Final!AU331</f>
        <v>0</v>
      </c>
    </row>
    <row r="337" spans="1:4" x14ac:dyDescent="0.3">
      <c r="A337" s="3">
        <f>Final!A332</f>
        <v>0</v>
      </c>
      <c r="B337" s="3">
        <f>Final!B332</f>
        <v>0</v>
      </c>
      <c r="C337" s="9">
        <f>Final!AT332</f>
        <v>0</v>
      </c>
      <c r="D337" s="9">
        <f>Final!AU332</f>
        <v>0</v>
      </c>
    </row>
    <row r="338" spans="1:4" x14ac:dyDescent="0.3">
      <c r="A338" s="3">
        <f>Final!A333</f>
        <v>0</v>
      </c>
      <c r="B338" s="3">
        <f>Final!B333</f>
        <v>0</v>
      </c>
      <c r="C338" s="9">
        <f>Final!AT333</f>
        <v>0</v>
      </c>
      <c r="D338" s="9">
        <f>Final!AU333</f>
        <v>0</v>
      </c>
    </row>
    <row r="339" spans="1:4" x14ac:dyDescent="0.3">
      <c r="A339" s="3">
        <f>Final!A334</f>
        <v>0</v>
      </c>
      <c r="B339" s="3">
        <f>Final!B334</f>
        <v>0</v>
      </c>
      <c r="C339" s="9">
        <f>Final!AT334</f>
        <v>0</v>
      </c>
      <c r="D339" s="9">
        <f>Final!AU334</f>
        <v>0</v>
      </c>
    </row>
    <row r="340" spans="1:4" x14ac:dyDescent="0.3">
      <c r="A340" s="3">
        <f>Final!A335</f>
        <v>0</v>
      </c>
      <c r="B340" s="3">
        <f>Final!B335</f>
        <v>0</v>
      </c>
      <c r="C340" s="9">
        <f>Final!AT335</f>
        <v>0</v>
      </c>
      <c r="D340" s="9">
        <f>Final!AU335</f>
        <v>0</v>
      </c>
    </row>
    <row r="341" spans="1:4" x14ac:dyDescent="0.3">
      <c r="A341" s="3">
        <f>Final!A336</f>
        <v>0</v>
      </c>
      <c r="B341" s="3">
        <f>Final!B336</f>
        <v>0</v>
      </c>
      <c r="C341" s="9">
        <f>Final!AT336</f>
        <v>0</v>
      </c>
      <c r="D341" s="9">
        <f>Final!AU336</f>
        <v>0</v>
      </c>
    </row>
    <row r="342" spans="1:4" x14ac:dyDescent="0.3">
      <c r="A342" s="3">
        <f>Final!A337</f>
        <v>0</v>
      </c>
      <c r="B342" s="3">
        <f>Final!B337</f>
        <v>0</v>
      </c>
      <c r="C342" s="9">
        <f>Final!AT337</f>
        <v>0</v>
      </c>
      <c r="D342" s="9">
        <f>Final!AU337</f>
        <v>0</v>
      </c>
    </row>
    <row r="343" spans="1:4" x14ac:dyDescent="0.3">
      <c r="A343" s="3">
        <f>Final!A338</f>
        <v>0</v>
      </c>
      <c r="B343" s="3">
        <f>Final!B338</f>
        <v>0</v>
      </c>
      <c r="C343" s="9">
        <f>Final!AT338</f>
        <v>0</v>
      </c>
      <c r="D343" s="9">
        <f>Final!AU338</f>
        <v>0</v>
      </c>
    </row>
    <row r="344" spans="1:4" x14ac:dyDescent="0.3">
      <c r="A344" s="3">
        <f>Final!A339</f>
        <v>0</v>
      </c>
      <c r="B344" s="3">
        <f>Final!B339</f>
        <v>0</v>
      </c>
      <c r="C344" s="9">
        <f>Final!AT339</f>
        <v>0</v>
      </c>
      <c r="D344" s="9">
        <f>Final!AU339</f>
        <v>0</v>
      </c>
    </row>
    <row r="345" spans="1:4" x14ac:dyDescent="0.3">
      <c r="A345" s="3">
        <f>Final!A340</f>
        <v>0</v>
      </c>
      <c r="B345" s="3">
        <f>Final!B340</f>
        <v>0</v>
      </c>
      <c r="C345" s="9">
        <f>Final!AT340</f>
        <v>0</v>
      </c>
      <c r="D345" s="9">
        <f>Final!AU340</f>
        <v>0</v>
      </c>
    </row>
    <row r="346" spans="1:4" x14ac:dyDescent="0.3">
      <c r="A346" s="3">
        <f>Final!A341</f>
        <v>0</v>
      </c>
      <c r="B346" s="3">
        <f>Final!B341</f>
        <v>0</v>
      </c>
      <c r="C346" s="9">
        <f>Final!AT341</f>
        <v>0</v>
      </c>
      <c r="D346" s="9">
        <f>Final!AU341</f>
        <v>0</v>
      </c>
    </row>
    <row r="347" spans="1:4" x14ac:dyDescent="0.3">
      <c r="A347" s="3">
        <f>Final!A342</f>
        <v>0</v>
      </c>
      <c r="B347" s="3">
        <f>Final!B342</f>
        <v>0</v>
      </c>
      <c r="C347" s="9">
        <f>Final!AT342</f>
        <v>0</v>
      </c>
      <c r="D347" s="9">
        <f>Final!AU342</f>
        <v>0</v>
      </c>
    </row>
    <row r="348" spans="1:4" x14ac:dyDescent="0.3">
      <c r="A348" s="3">
        <f>Final!A343</f>
        <v>0</v>
      </c>
      <c r="B348" s="3">
        <f>Final!B343</f>
        <v>0</v>
      </c>
      <c r="C348" s="9">
        <f>Final!AT343</f>
        <v>0</v>
      </c>
      <c r="D348" s="9">
        <f>Final!AU343</f>
        <v>0</v>
      </c>
    </row>
    <row r="349" spans="1:4" x14ac:dyDescent="0.3">
      <c r="A349" s="3">
        <f>Final!A344</f>
        <v>0</v>
      </c>
      <c r="B349" s="3">
        <f>Final!B344</f>
        <v>0</v>
      </c>
      <c r="C349" s="9">
        <f>Final!AT344</f>
        <v>0</v>
      </c>
      <c r="D349" s="9">
        <f>Final!AU344</f>
        <v>0</v>
      </c>
    </row>
    <row r="350" spans="1:4" x14ac:dyDescent="0.3">
      <c r="A350" s="3">
        <f>Final!A345</f>
        <v>0</v>
      </c>
      <c r="B350" s="3">
        <f>Final!B345</f>
        <v>0</v>
      </c>
      <c r="C350" s="9">
        <f>Final!AT345</f>
        <v>0</v>
      </c>
      <c r="D350" s="9">
        <f>Final!AU345</f>
        <v>0</v>
      </c>
    </row>
    <row r="351" spans="1:4" x14ac:dyDescent="0.3">
      <c r="A351" s="3">
        <f>Final!A346</f>
        <v>0</v>
      </c>
      <c r="B351" s="3">
        <f>Final!B346</f>
        <v>0</v>
      </c>
      <c r="C351" s="9">
        <f>Final!AT346</f>
        <v>0</v>
      </c>
      <c r="D351" s="9">
        <f>Final!AU346</f>
        <v>0</v>
      </c>
    </row>
    <row r="352" spans="1:4" x14ac:dyDescent="0.3">
      <c r="A352" s="3">
        <f>Final!A347</f>
        <v>0</v>
      </c>
      <c r="B352" s="3">
        <f>Final!B347</f>
        <v>0</v>
      </c>
      <c r="C352" s="9">
        <f>Final!AT347</f>
        <v>0</v>
      </c>
      <c r="D352" s="9">
        <f>Final!AU347</f>
        <v>0</v>
      </c>
    </row>
    <row r="353" spans="1:4" x14ac:dyDescent="0.3">
      <c r="A353" s="3">
        <f>Final!A348</f>
        <v>0</v>
      </c>
      <c r="B353" s="3">
        <f>Final!B348</f>
        <v>0</v>
      </c>
      <c r="C353" s="9">
        <f>Final!AT348</f>
        <v>0</v>
      </c>
      <c r="D353" s="9">
        <f>Final!AU348</f>
        <v>0</v>
      </c>
    </row>
    <row r="354" spans="1:4" x14ac:dyDescent="0.3">
      <c r="A354" s="3">
        <f>Final!A349</f>
        <v>0</v>
      </c>
      <c r="B354" s="3">
        <f>Final!B349</f>
        <v>0</v>
      </c>
      <c r="C354" s="9">
        <f>Final!AT349</f>
        <v>0</v>
      </c>
      <c r="D354" s="9">
        <f>Final!AU349</f>
        <v>0</v>
      </c>
    </row>
    <row r="355" spans="1:4" x14ac:dyDescent="0.3">
      <c r="A355" s="3">
        <f>Final!A350</f>
        <v>0</v>
      </c>
      <c r="B355" s="3">
        <f>Final!B350</f>
        <v>0</v>
      </c>
      <c r="C355" s="9">
        <f>Final!AT350</f>
        <v>0</v>
      </c>
      <c r="D355" s="9">
        <f>Final!AU350</f>
        <v>0</v>
      </c>
    </row>
    <row r="356" spans="1:4" x14ac:dyDescent="0.3">
      <c r="A356" s="3">
        <f>Final!A351</f>
        <v>0</v>
      </c>
      <c r="B356" s="3">
        <f>Final!B351</f>
        <v>0</v>
      </c>
      <c r="C356" s="9">
        <f>Final!AT351</f>
        <v>0</v>
      </c>
      <c r="D356" s="9">
        <f>Final!AU351</f>
        <v>0</v>
      </c>
    </row>
    <row r="357" spans="1:4" x14ac:dyDescent="0.3">
      <c r="A357" s="3">
        <f>Final!A352</f>
        <v>0</v>
      </c>
      <c r="B357" s="3">
        <f>Final!B352</f>
        <v>0</v>
      </c>
      <c r="C357" s="9">
        <f>Final!AT352</f>
        <v>0</v>
      </c>
      <c r="D357" s="9">
        <f>Final!AU352</f>
        <v>0</v>
      </c>
    </row>
    <row r="358" spans="1:4" x14ac:dyDescent="0.3">
      <c r="A358" s="3">
        <f>Final!A353</f>
        <v>0</v>
      </c>
      <c r="B358" s="3">
        <f>Final!B353</f>
        <v>0</v>
      </c>
      <c r="C358" s="9">
        <f>Final!AT353</f>
        <v>0</v>
      </c>
      <c r="D358" s="9">
        <f>Final!AU353</f>
        <v>0</v>
      </c>
    </row>
    <row r="359" spans="1:4" x14ac:dyDescent="0.3">
      <c r="A359" s="3">
        <f>Final!A354</f>
        <v>0</v>
      </c>
      <c r="B359" s="3">
        <f>Final!B354</f>
        <v>0</v>
      </c>
      <c r="C359" s="9">
        <f>Final!AT354</f>
        <v>0</v>
      </c>
      <c r="D359" s="9">
        <f>Final!AU354</f>
        <v>0</v>
      </c>
    </row>
    <row r="360" spans="1:4" x14ac:dyDescent="0.3">
      <c r="A360" s="3">
        <f>Final!A355</f>
        <v>0</v>
      </c>
      <c r="B360" s="3">
        <f>Final!B355</f>
        <v>0</v>
      </c>
      <c r="C360" s="9">
        <f>Final!AT355</f>
        <v>0</v>
      </c>
      <c r="D360" s="9">
        <f>Final!AU355</f>
        <v>0</v>
      </c>
    </row>
    <row r="361" spans="1:4" x14ac:dyDescent="0.3">
      <c r="A361" s="3">
        <f>Final!A356</f>
        <v>0</v>
      </c>
      <c r="B361" s="3">
        <f>Final!B356</f>
        <v>0</v>
      </c>
      <c r="C361" s="9">
        <f>Final!AT356</f>
        <v>0</v>
      </c>
      <c r="D361" s="9">
        <f>Final!AU356</f>
        <v>0</v>
      </c>
    </row>
    <row r="362" spans="1:4" x14ac:dyDescent="0.3">
      <c r="A362" s="3">
        <f>Final!A357</f>
        <v>0</v>
      </c>
      <c r="B362" s="3">
        <f>Final!B357</f>
        <v>0</v>
      </c>
      <c r="C362" s="9">
        <f>Final!AT357</f>
        <v>0</v>
      </c>
      <c r="D362" s="9">
        <f>Final!AU357</f>
        <v>0</v>
      </c>
    </row>
    <row r="363" spans="1:4" x14ac:dyDescent="0.3">
      <c r="A363" s="3">
        <f>Final!A358</f>
        <v>0</v>
      </c>
      <c r="B363" s="3">
        <f>Final!B358</f>
        <v>0</v>
      </c>
      <c r="C363" s="9">
        <f>Final!AT358</f>
        <v>0</v>
      </c>
      <c r="D363" s="9">
        <f>Final!AU358</f>
        <v>0</v>
      </c>
    </row>
    <row r="364" spans="1:4" x14ac:dyDescent="0.3">
      <c r="A364" s="3">
        <f>Final!A359</f>
        <v>0</v>
      </c>
      <c r="B364" s="3">
        <f>Final!B359</f>
        <v>0</v>
      </c>
      <c r="C364" s="9">
        <f>Final!AT359</f>
        <v>0</v>
      </c>
      <c r="D364" s="9">
        <f>Final!AU359</f>
        <v>0</v>
      </c>
    </row>
    <row r="365" spans="1:4" x14ac:dyDescent="0.3">
      <c r="A365" s="3">
        <f>Final!A360</f>
        <v>0</v>
      </c>
      <c r="B365" s="3">
        <f>Final!B360</f>
        <v>0</v>
      </c>
      <c r="C365" s="9">
        <f>Final!AT360</f>
        <v>0</v>
      </c>
      <c r="D365" s="9">
        <f>Final!AU360</f>
        <v>0</v>
      </c>
    </row>
    <row r="366" spans="1:4" x14ac:dyDescent="0.3">
      <c r="A366" s="3">
        <f>Final!A361</f>
        <v>0</v>
      </c>
      <c r="B366" s="3">
        <f>Final!B361</f>
        <v>0</v>
      </c>
      <c r="C366" s="9">
        <f>Final!AT361</f>
        <v>0</v>
      </c>
      <c r="D366" s="9">
        <f>Final!AU361</f>
        <v>0</v>
      </c>
    </row>
    <row r="367" spans="1:4" x14ac:dyDescent="0.3">
      <c r="A367" s="3">
        <f>Final!A362</f>
        <v>0</v>
      </c>
      <c r="B367" s="3">
        <f>Final!B362</f>
        <v>0</v>
      </c>
      <c r="C367" s="9">
        <f>Final!AT362</f>
        <v>0</v>
      </c>
      <c r="D367" s="9">
        <f>Final!AU362</f>
        <v>0</v>
      </c>
    </row>
    <row r="368" spans="1:4" x14ac:dyDescent="0.3">
      <c r="A368" s="3">
        <f>Final!A363</f>
        <v>0</v>
      </c>
      <c r="B368" s="3">
        <f>Final!B363</f>
        <v>0</v>
      </c>
      <c r="C368" s="9">
        <f>Final!AT363</f>
        <v>0</v>
      </c>
      <c r="D368" s="9">
        <f>Final!AU363</f>
        <v>0</v>
      </c>
    </row>
    <row r="369" spans="1:4" x14ac:dyDescent="0.3">
      <c r="A369" s="3">
        <f>Final!A364</f>
        <v>0</v>
      </c>
      <c r="B369" s="3">
        <f>Final!B364</f>
        <v>0</v>
      </c>
      <c r="C369" s="9">
        <f>Final!AT364</f>
        <v>0</v>
      </c>
      <c r="D369" s="9">
        <f>Final!AU364</f>
        <v>0</v>
      </c>
    </row>
    <row r="370" spans="1:4" x14ac:dyDescent="0.3">
      <c r="A370" s="3">
        <f>Final!A365</f>
        <v>0</v>
      </c>
      <c r="B370" s="3">
        <f>Final!B365</f>
        <v>0</v>
      </c>
      <c r="C370" s="9">
        <f>Final!AT365</f>
        <v>0</v>
      </c>
      <c r="D370" s="9">
        <f>Final!AU365</f>
        <v>0</v>
      </c>
    </row>
    <row r="371" spans="1:4" x14ac:dyDescent="0.3">
      <c r="A371" s="3">
        <f>Final!A366</f>
        <v>0</v>
      </c>
      <c r="B371" s="3">
        <f>Final!B366</f>
        <v>0</v>
      </c>
      <c r="C371" s="9">
        <f>Final!AT366</f>
        <v>0</v>
      </c>
      <c r="D371" s="9">
        <f>Final!AU366</f>
        <v>0</v>
      </c>
    </row>
    <row r="372" spans="1:4" x14ac:dyDescent="0.3">
      <c r="A372" s="3">
        <f>Final!A367</f>
        <v>0</v>
      </c>
      <c r="B372" s="3">
        <f>Final!B367</f>
        <v>0</v>
      </c>
      <c r="C372" s="9">
        <f>Final!AT367</f>
        <v>0</v>
      </c>
      <c r="D372" s="9">
        <f>Final!AU367</f>
        <v>0</v>
      </c>
    </row>
    <row r="373" spans="1:4" x14ac:dyDescent="0.3">
      <c r="A373" s="3">
        <f>Final!A368</f>
        <v>0</v>
      </c>
      <c r="B373" s="3">
        <f>Final!B368</f>
        <v>0</v>
      </c>
      <c r="C373" s="9">
        <f>Final!AT368</f>
        <v>0</v>
      </c>
      <c r="D373" s="9">
        <f>Final!AU368</f>
        <v>0</v>
      </c>
    </row>
    <row r="374" spans="1:4" x14ac:dyDescent="0.3">
      <c r="A374" s="3">
        <f>Final!A369</f>
        <v>0</v>
      </c>
      <c r="B374" s="3">
        <f>Final!B369</f>
        <v>0</v>
      </c>
      <c r="C374" s="9">
        <f>Final!AT369</f>
        <v>0</v>
      </c>
      <c r="D374" s="9">
        <f>Final!AU369</f>
        <v>0</v>
      </c>
    </row>
    <row r="375" spans="1:4" x14ac:dyDescent="0.3">
      <c r="A375" s="3">
        <f>Final!A370</f>
        <v>0</v>
      </c>
      <c r="B375" s="3">
        <f>Final!B370</f>
        <v>0</v>
      </c>
      <c r="C375" s="9">
        <f>Final!AT370</f>
        <v>0</v>
      </c>
      <c r="D375" s="9">
        <f>Final!AU370</f>
        <v>0</v>
      </c>
    </row>
    <row r="376" spans="1:4" x14ac:dyDescent="0.3">
      <c r="A376" s="3">
        <f>Final!A371</f>
        <v>0</v>
      </c>
      <c r="B376" s="3">
        <f>Final!B371</f>
        <v>0</v>
      </c>
      <c r="C376" s="9">
        <f>Final!AT371</f>
        <v>0</v>
      </c>
      <c r="D376" s="9">
        <f>Final!AU371</f>
        <v>0</v>
      </c>
    </row>
    <row r="377" spans="1:4" x14ac:dyDescent="0.3">
      <c r="A377" s="3">
        <f>Final!A372</f>
        <v>0</v>
      </c>
      <c r="B377" s="3">
        <f>Final!B372</f>
        <v>0</v>
      </c>
      <c r="C377" s="9">
        <f>Final!AT372</f>
        <v>0</v>
      </c>
      <c r="D377" s="9">
        <f>Final!AU372</f>
        <v>0</v>
      </c>
    </row>
    <row r="378" spans="1:4" x14ac:dyDescent="0.3">
      <c r="A378" s="3">
        <f>Final!A373</f>
        <v>0</v>
      </c>
      <c r="B378" s="3">
        <f>Final!B373</f>
        <v>0</v>
      </c>
      <c r="C378" s="9">
        <f>Final!AT373</f>
        <v>0</v>
      </c>
      <c r="D378" s="9">
        <f>Final!AU373</f>
        <v>0</v>
      </c>
    </row>
    <row r="379" spans="1:4" x14ac:dyDescent="0.3">
      <c r="A379" s="3">
        <f>Final!A374</f>
        <v>0</v>
      </c>
      <c r="B379" s="3">
        <f>Final!B374</f>
        <v>0</v>
      </c>
      <c r="C379" s="9">
        <f>Final!AT374</f>
        <v>0</v>
      </c>
      <c r="D379" s="9">
        <f>Final!AU374</f>
        <v>0</v>
      </c>
    </row>
    <row r="380" spans="1:4" x14ac:dyDescent="0.3">
      <c r="A380" s="3">
        <f>Final!A375</f>
        <v>0</v>
      </c>
      <c r="B380" s="3">
        <f>Final!B375</f>
        <v>0</v>
      </c>
      <c r="C380" s="9">
        <f>Final!AT375</f>
        <v>0</v>
      </c>
      <c r="D380" s="9">
        <f>Final!AU375</f>
        <v>0</v>
      </c>
    </row>
    <row r="381" spans="1:4" x14ac:dyDescent="0.3">
      <c r="A381" s="3">
        <f>Final!A376</f>
        <v>0</v>
      </c>
      <c r="B381" s="3">
        <f>Final!B376</f>
        <v>0</v>
      </c>
      <c r="C381" s="9">
        <f>Final!AT376</f>
        <v>0</v>
      </c>
      <c r="D381" s="9">
        <f>Final!AU376</f>
        <v>0</v>
      </c>
    </row>
    <row r="382" spans="1:4" x14ac:dyDescent="0.3">
      <c r="A382" s="3">
        <f>Final!A377</f>
        <v>0</v>
      </c>
      <c r="B382" s="3">
        <f>Final!B377</f>
        <v>0</v>
      </c>
      <c r="C382" s="9">
        <f>Final!AT377</f>
        <v>0</v>
      </c>
      <c r="D382" s="9">
        <f>Final!AU377</f>
        <v>0</v>
      </c>
    </row>
    <row r="383" spans="1:4" x14ac:dyDescent="0.3">
      <c r="A383" s="3">
        <f>Final!A378</f>
        <v>0</v>
      </c>
      <c r="B383" s="3">
        <f>Final!B378</f>
        <v>0</v>
      </c>
      <c r="C383" s="9">
        <f>Final!AT378</f>
        <v>0</v>
      </c>
      <c r="D383" s="9">
        <f>Final!AU378</f>
        <v>0</v>
      </c>
    </row>
    <row r="384" spans="1:4" x14ac:dyDescent="0.3">
      <c r="A384" s="3">
        <f>Final!A379</f>
        <v>0</v>
      </c>
      <c r="B384" s="3">
        <f>Final!B379</f>
        <v>0</v>
      </c>
      <c r="C384" s="9">
        <f>Final!AT379</f>
        <v>0</v>
      </c>
      <c r="D384" s="9">
        <f>Final!AU379</f>
        <v>0</v>
      </c>
    </row>
    <row r="385" spans="1:4" x14ac:dyDescent="0.3">
      <c r="A385" s="3">
        <f>Final!A380</f>
        <v>0</v>
      </c>
      <c r="B385" s="3">
        <f>Final!B380</f>
        <v>0</v>
      </c>
      <c r="C385" s="9">
        <f>Final!AT380</f>
        <v>0</v>
      </c>
      <c r="D385" s="9">
        <f>Final!AU380</f>
        <v>0</v>
      </c>
    </row>
    <row r="386" spans="1:4" x14ac:dyDescent="0.3">
      <c r="A386" s="3">
        <f>Final!A381</f>
        <v>0</v>
      </c>
      <c r="B386" s="3">
        <f>Final!B381</f>
        <v>0</v>
      </c>
      <c r="C386" s="9">
        <f>Final!AT381</f>
        <v>0</v>
      </c>
      <c r="D386" s="9">
        <f>Final!AU381</f>
        <v>0</v>
      </c>
    </row>
    <row r="387" spans="1:4" x14ac:dyDescent="0.3">
      <c r="A387" s="3">
        <f>Final!A382</f>
        <v>0</v>
      </c>
      <c r="B387" s="3">
        <f>Final!B382</f>
        <v>0</v>
      </c>
      <c r="C387" s="9">
        <f>Final!AT382</f>
        <v>0</v>
      </c>
      <c r="D387" s="9">
        <f>Final!AU382</f>
        <v>0</v>
      </c>
    </row>
    <row r="388" spans="1:4" x14ac:dyDescent="0.3">
      <c r="A388" s="3">
        <f>Final!A383</f>
        <v>0</v>
      </c>
      <c r="B388" s="3">
        <f>Final!B383</f>
        <v>0</v>
      </c>
      <c r="C388" s="9">
        <f>Final!AT383</f>
        <v>0</v>
      </c>
      <c r="D388" s="9">
        <f>Final!AU383</f>
        <v>0</v>
      </c>
    </row>
    <row r="389" spans="1:4" x14ac:dyDescent="0.3">
      <c r="A389" s="3">
        <f>Final!A384</f>
        <v>0</v>
      </c>
      <c r="B389" s="3">
        <f>Final!B384</f>
        <v>0</v>
      </c>
      <c r="C389" s="9">
        <f>Final!AT384</f>
        <v>0</v>
      </c>
      <c r="D389" s="9">
        <f>Final!AU384</f>
        <v>0</v>
      </c>
    </row>
    <row r="390" spans="1:4" x14ac:dyDescent="0.3">
      <c r="A390" s="3">
        <f>Final!A385</f>
        <v>0</v>
      </c>
      <c r="B390" s="3">
        <f>Final!B385</f>
        <v>0</v>
      </c>
      <c r="C390" s="9">
        <f>Final!AT385</f>
        <v>0</v>
      </c>
      <c r="D390" s="9">
        <f>Final!AU385</f>
        <v>0</v>
      </c>
    </row>
    <row r="391" spans="1:4" x14ac:dyDescent="0.3">
      <c r="A391" s="3">
        <f>Final!A386</f>
        <v>0</v>
      </c>
      <c r="B391" s="3">
        <f>Final!B386</f>
        <v>0</v>
      </c>
      <c r="C391" s="9">
        <f>Final!AT386</f>
        <v>0</v>
      </c>
      <c r="D391" s="9">
        <f>Final!AU386</f>
        <v>0</v>
      </c>
    </row>
    <row r="392" spans="1:4" x14ac:dyDescent="0.3">
      <c r="A392" s="3">
        <f>Final!A387</f>
        <v>0</v>
      </c>
      <c r="B392" s="3">
        <f>Final!B387</f>
        <v>0</v>
      </c>
      <c r="C392" s="9">
        <f>Final!AT387</f>
        <v>0</v>
      </c>
      <c r="D392" s="9">
        <f>Final!AU387</f>
        <v>0</v>
      </c>
    </row>
    <row r="393" spans="1:4" x14ac:dyDescent="0.3">
      <c r="A393" s="3">
        <f>Final!A388</f>
        <v>0</v>
      </c>
      <c r="B393" s="3">
        <f>Final!B388</f>
        <v>0</v>
      </c>
      <c r="C393" s="9">
        <f>Final!AT388</f>
        <v>0</v>
      </c>
      <c r="D393" s="9">
        <f>Final!AU388</f>
        <v>0</v>
      </c>
    </row>
    <row r="394" spans="1:4" x14ac:dyDescent="0.3">
      <c r="A394" s="3">
        <f>Final!A389</f>
        <v>0</v>
      </c>
      <c r="B394" s="3">
        <f>Final!B389</f>
        <v>0</v>
      </c>
      <c r="C394" s="9">
        <f>Final!AT389</f>
        <v>0</v>
      </c>
      <c r="D394" s="9">
        <f>Final!AU389</f>
        <v>0</v>
      </c>
    </row>
    <row r="395" spans="1:4" x14ac:dyDescent="0.3">
      <c r="A395" s="3">
        <f>Final!A390</f>
        <v>0</v>
      </c>
      <c r="B395" s="3">
        <f>Final!B390</f>
        <v>0</v>
      </c>
      <c r="C395" s="9">
        <f>Final!AT390</f>
        <v>0</v>
      </c>
      <c r="D395" s="9">
        <f>Final!AU390</f>
        <v>0</v>
      </c>
    </row>
    <row r="396" spans="1:4" x14ac:dyDescent="0.3">
      <c r="A396" s="3">
        <f>Final!A391</f>
        <v>0</v>
      </c>
      <c r="B396" s="3">
        <f>Final!B391</f>
        <v>0</v>
      </c>
      <c r="C396" s="9">
        <f>Final!AT391</f>
        <v>0</v>
      </c>
      <c r="D396" s="9">
        <f>Final!AU391</f>
        <v>0</v>
      </c>
    </row>
    <row r="397" spans="1:4" x14ac:dyDescent="0.3">
      <c r="A397" s="3">
        <f>Final!A392</f>
        <v>0</v>
      </c>
      <c r="B397" s="3">
        <f>Final!B392</f>
        <v>0</v>
      </c>
      <c r="C397" s="9">
        <f>Final!AT392</f>
        <v>0</v>
      </c>
      <c r="D397" s="9">
        <f>Final!AU392</f>
        <v>0</v>
      </c>
    </row>
    <row r="398" spans="1:4" x14ac:dyDescent="0.3">
      <c r="A398" s="3">
        <f>Final!A393</f>
        <v>0</v>
      </c>
      <c r="B398" s="3">
        <f>Final!B393</f>
        <v>0</v>
      </c>
      <c r="C398" s="9">
        <f>Final!AT393</f>
        <v>0</v>
      </c>
      <c r="D398" s="9">
        <f>Final!AU393</f>
        <v>0</v>
      </c>
    </row>
    <row r="399" spans="1:4" x14ac:dyDescent="0.3">
      <c r="A399" s="3">
        <f>Final!A394</f>
        <v>0</v>
      </c>
      <c r="B399" s="3">
        <f>Final!B394</f>
        <v>0</v>
      </c>
      <c r="C399" s="9">
        <f>Final!AT394</f>
        <v>0</v>
      </c>
      <c r="D399" s="9">
        <f>Final!AU394</f>
        <v>0</v>
      </c>
    </row>
    <row r="400" spans="1:4" x14ac:dyDescent="0.3">
      <c r="A400" s="3">
        <f>Final!A395</f>
        <v>0</v>
      </c>
      <c r="B400" s="3">
        <f>Final!B395</f>
        <v>0</v>
      </c>
      <c r="C400" s="9">
        <f>Final!AT395</f>
        <v>0</v>
      </c>
      <c r="D400" s="9">
        <f>Final!AU395</f>
        <v>0</v>
      </c>
    </row>
    <row r="401" spans="1:4" x14ac:dyDescent="0.3">
      <c r="A401" s="3">
        <f>Final!A396</f>
        <v>0</v>
      </c>
      <c r="B401" s="3">
        <f>Final!B396</f>
        <v>0</v>
      </c>
      <c r="C401" s="9">
        <f>Final!AT396</f>
        <v>0</v>
      </c>
      <c r="D401" s="9">
        <f>Final!AU396</f>
        <v>0</v>
      </c>
    </row>
    <row r="402" spans="1:4" x14ac:dyDescent="0.3">
      <c r="A402" s="3">
        <f>Final!A397</f>
        <v>0</v>
      </c>
      <c r="B402" s="3">
        <f>Final!B397</f>
        <v>0</v>
      </c>
      <c r="C402" s="9">
        <f>Final!AT397</f>
        <v>0</v>
      </c>
      <c r="D402" s="9">
        <f>Final!AU397</f>
        <v>0</v>
      </c>
    </row>
    <row r="403" spans="1:4" x14ac:dyDescent="0.3">
      <c r="A403" s="3">
        <f>Final!A398</f>
        <v>0</v>
      </c>
      <c r="B403" s="3">
        <f>Final!B398</f>
        <v>0</v>
      </c>
      <c r="C403" s="9">
        <f>Final!AT398</f>
        <v>0</v>
      </c>
      <c r="D403" s="9">
        <f>Final!AU398</f>
        <v>0</v>
      </c>
    </row>
    <row r="404" spans="1:4" x14ac:dyDescent="0.3">
      <c r="A404" s="3">
        <f>Final!A399</f>
        <v>0</v>
      </c>
      <c r="B404" s="3">
        <f>Final!B399</f>
        <v>0</v>
      </c>
      <c r="C404" s="9">
        <f>Final!AT399</f>
        <v>0</v>
      </c>
      <c r="D404" s="9">
        <f>Final!AU399</f>
        <v>0</v>
      </c>
    </row>
    <row r="405" spans="1:4" x14ac:dyDescent="0.3">
      <c r="A405" s="3">
        <f>Final!A400</f>
        <v>0</v>
      </c>
      <c r="B405" s="3">
        <f>Final!B400</f>
        <v>0</v>
      </c>
      <c r="C405" s="9">
        <f>Final!AT400</f>
        <v>0</v>
      </c>
      <c r="D405" s="9">
        <f>Final!AU400</f>
        <v>0</v>
      </c>
    </row>
    <row r="406" spans="1:4" x14ac:dyDescent="0.3">
      <c r="A406" s="3">
        <f>Final!A401</f>
        <v>0</v>
      </c>
      <c r="B406" s="3">
        <f>Final!B401</f>
        <v>0</v>
      </c>
      <c r="C406" s="9">
        <f>Final!AT401</f>
        <v>0</v>
      </c>
      <c r="D406" s="9">
        <f>Final!AU401</f>
        <v>0</v>
      </c>
    </row>
    <row r="407" spans="1:4" x14ac:dyDescent="0.3">
      <c r="A407" s="3">
        <f>Final!A402</f>
        <v>0</v>
      </c>
      <c r="B407" s="3">
        <f>Final!B402</f>
        <v>0</v>
      </c>
      <c r="C407" s="9">
        <f>Final!AT402</f>
        <v>0</v>
      </c>
      <c r="D407" s="9">
        <f>Final!AU402</f>
        <v>0</v>
      </c>
    </row>
    <row r="408" spans="1:4" x14ac:dyDescent="0.3">
      <c r="A408" s="3">
        <f>Final!A403</f>
        <v>0</v>
      </c>
      <c r="B408" s="3">
        <f>Final!B403</f>
        <v>0</v>
      </c>
      <c r="C408" s="9">
        <f>Final!AT403</f>
        <v>0</v>
      </c>
      <c r="D408" s="9">
        <f>Final!AU403</f>
        <v>0</v>
      </c>
    </row>
    <row r="409" spans="1:4" x14ac:dyDescent="0.3">
      <c r="A409" s="3">
        <f>Final!A404</f>
        <v>0</v>
      </c>
      <c r="B409" s="3">
        <f>Final!B404</f>
        <v>0</v>
      </c>
      <c r="C409" s="9">
        <f>Final!AT404</f>
        <v>0</v>
      </c>
      <c r="D409" s="9">
        <f>Final!AU404</f>
        <v>0</v>
      </c>
    </row>
    <row r="410" spans="1:4" x14ac:dyDescent="0.3">
      <c r="A410" s="3">
        <f>Final!A405</f>
        <v>0</v>
      </c>
      <c r="B410" s="3">
        <f>Final!B405</f>
        <v>0</v>
      </c>
      <c r="C410" s="9">
        <f>Final!AT405</f>
        <v>0</v>
      </c>
      <c r="D410" s="9">
        <f>Final!AU405</f>
        <v>0</v>
      </c>
    </row>
    <row r="411" spans="1:4" x14ac:dyDescent="0.3">
      <c r="A411" s="3">
        <f>Final!A406</f>
        <v>0</v>
      </c>
      <c r="B411" s="3">
        <f>Final!B406</f>
        <v>0</v>
      </c>
      <c r="C411" s="9">
        <f>Final!AT406</f>
        <v>0</v>
      </c>
      <c r="D411" s="9">
        <f>Final!AU406</f>
        <v>0</v>
      </c>
    </row>
    <row r="412" spans="1:4" x14ac:dyDescent="0.3">
      <c r="A412" s="3">
        <f>Final!A407</f>
        <v>0</v>
      </c>
      <c r="B412" s="3">
        <f>Final!B407</f>
        <v>0</v>
      </c>
      <c r="C412" s="9">
        <f>Final!AT407</f>
        <v>0</v>
      </c>
      <c r="D412" s="9">
        <f>Final!AU407</f>
        <v>0</v>
      </c>
    </row>
    <row r="413" spans="1:4" x14ac:dyDescent="0.3">
      <c r="A413" s="3">
        <f>Final!A408</f>
        <v>0</v>
      </c>
      <c r="B413" s="3">
        <f>Final!B408</f>
        <v>0</v>
      </c>
      <c r="C413" s="9">
        <f>Final!AT408</f>
        <v>0</v>
      </c>
      <c r="D413" s="9">
        <f>Final!AU408</f>
        <v>0</v>
      </c>
    </row>
    <row r="414" spans="1:4" x14ac:dyDescent="0.3">
      <c r="A414" s="3">
        <f>Final!A409</f>
        <v>0</v>
      </c>
      <c r="B414" s="3">
        <f>Final!B409</f>
        <v>0</v>
      </c>
      <c r="C414" s="9">
        <f>Final!AT409</f>
        <v>0</v>
      </c>
      <c r="D414" s="9">
        <f>Final!AU409</f>
        <v>0</v>
      </c>
    </row>
    <row r="415" spans="1:4" x14ac:dyDescent="0.3">
      <c r="A415" s="3">
        <f>Final!A410</f>
        <v>0</v>
      </c>
      <c r="B415" s="3">
        <f>Final!B410</f>
        <v>0</v>
      </c>
      <c r="C415" s="9">
        <f>Final!AT410</f>
        <v>0</v>
      </c>
      <c r="D415" s="9">
        <f>Final!AU410</f>
        <v>0</v>
      </c>
    </row>
    <row r="416" spans="1:4" x14ac:dyDescent="0.3">
      <c r="A416" s="3">
        <f>Final!A411</f>
        <v>0</v>
      </c>
      <c r="B416" s="3">
        <f>Final!B411</f>
        <v>0</v>
      </c>
      <c r="C416" s="9">
        <f>Final!AT411</f>
        <v>0</v>
      </c>
      <c r="D416" s="9">
        <f>Final!AU411</f>
        <v>0</v>
      </c>
    </row>
    <row r="417" spans="1:4" x14ac:dyDescent="0.3">
      <c r="A417" s="3">
        <f>Final!A412</f>
        <v>0</v>
      </c>
      <c r="B417" s="3">
        <f>Final!B412</f>
        <v>0</v>
      </c>
      <c r="C417" s="9">
        <f>Final!AT412</f>
        <v>0</v>
      </c>
      <c r="D417" s="9">
        <f>Final!AU412</f>
        <v>0</v>
      </c>
    </row>
    <row r="418" spans="1:4" x14ac:dyDescent="0.3">
      <c r="A418" s="3">
        <f>Final!A413</f>
        <v>0</v>
      </c>
      <c r="B418" s="3">
        <f>Final!B413</f>
        <v>0</v>
      </c>
      <c r="C418" s="9">
        <f>Final!AT413</f>
        <v>0</v>
      </c>
      <c r="D418" s="9">
        <f>Final!AU413</f>
        <v>0</v>
      </c>
    </row>
    <row r="419" spans="1:4" x14ac:dyDescent="0.3">
      <c r="A419" s="3">
        <f>Final!A414</f>
        <v>0</v>
      </c>
      <c r="B419" s="3">
        <f>Final!B414</f>
        <v>0</v>
      </c>
      <c r="C419" s="9">
        <f>Final!AT414</f>
        <v>0</v>
      </c>
      <c r="D419" s="9">
        <f>Final!AU414</f>
        <v>0</v>
      </c>
    </row>
    <row r="420" spans="1:4" x14ac:dyDescent="0.3">
      <c r="A420" s="3">
        <f>Final!A415</f>
        <v>0</v>
      </c>
      <c r="B420" s="3">
        <f>Final!B415</f>
        <v>0</v>
      </c>
      <c r="C420" s="9">
        <f>Final!AT415</f>
        <v>0</v>
      </c>
      <c r="D420" s="9">
        <f>Final!AU415</f>
        <v>0</v>
      </c>
    </row>
    <row r="421" spans="1:4" x14ac:dyDescent="0.3">
      <c r="A421" s="3">
        <f>Final!A416</f>
        <v>0</v>
      </c>
      <c r="B421" s="3">
        <f>Final!B416</f>
        <v>0</v>
      </c>
      <c r="C421" s="9">
        <f>Final!AT416</f>
        <v>0</v>
      </c>
      <c r="D421" s="9">
        <f>Final!AU416</f>
        <v>0</v>
      </c>
    </row>
    <row r="422" spans="1:4" x14ac:dyDescent="0.3">
      <c r="A422" s="3">
        <f>Final!A417</f>
        <v>0</v>
      </c>
      <c r="B422" s="3">
        <f>Final!B417</f>
        <v>0</v>
      </c>
      <c r="C422" s="9">
        <f>Final!AT417</f>
        <v>0</v>
      </c>
      <c r="D422" s="9">
        <f>Final!AU417</f>
        <v>0</v>
      </c>
    </row>
    <row r="423" spans="1:4" x14ac:dyDescent="0.3">
      <c r="A423" s="3">
        <f>Final!A418</f>
        <v>0</v>
      </c>
      <c r="B423" s="3">
        <f>Final!B418</f>
        <v>0</v>
      </c>
      <c r="C423" s="9">
        <f>Final!AT418</f>
        <v>0</v>
      </c>
      <c r="D423" s="9">
        <f>Final!AU418</f>
        <v>0</v>
      </c>
    </row>
    <row r="424" spans="1:4" x14ac:dyDescent="0.3">
      <c r="A424" s="3">
        <f>Final!A419</f>
        <v>0</v>
      </c>
      <c r="B424" s="3">
        <f>Final!B419</f>
        <v>0</v>
      </c>
      <c r="C424" s="9">
        <f>Final!AT419</f>
        <v>0</v>
      </c>
      <c r="D424" s="9">
        <f>Final!AU419</f>
        <v>0</v>
      </c>
    </row>
    <row r="425" spans="1:4" x14ac:dyDescent="0.3">
      <c r="A425" s="3">
        <f>Final!A420</f>
        <v>0</v>
      </c>
      <c r="B425" s="3">
        <f>Final!B420</f>
        <v>0</v>
      </c>
      <c r="C425" s="9">
        <f>Final!AT420</f>
        <v>0</v>
      </c>
      <c r="D425" s="9">
        <f>Final!AU420</f>
        <v>0</v>
      </c>
    </row>
    <row r="426" spans="1:4" x14ac:dyDescent="0.3">
      <c r="A426" s="3">
        <f>Final!A421</f>
        <v>0</v>
      </c>
      <c r="B426" s="3">
        <f>Final!B421</f>
        <v>0</v>
      </c>
      <c r="C426" s="9">
        <f>Final!AT421</f>
        <v>0</v>
      </c>
      <c r="D426" s="9">
        <f>Final!AU421</f>
        <v>0</v>
      </c>
    </row>
    <row r="427" spans="1:4" x14ac:dyDescent="0.3">
      <c r="A427" s="3">
        <f>Final!A422</f>
        <v>0</v>
      </c>
      <c r="B427" s="3">
        <f>Final!B422</f>
        <v>0</v>
      </c>
      <c r="C427" s="9">
        <f>Final!AT422</f>
        <v>0</v>
      </c>
      <c r="D427" s="9">
        <f>Final!AU422</f>
        <v>0</v>
      </c>
    </row>
    <row r="428" spans="1:4" x14ac:dyDescent="0.3">
      <c r="A428" s="3">
        <f>Final!A423</f>
        <v>0</v>
      </c>
      <c r="B428" s="3">
        <f>Final!B423</f>
        <v>0</v>
      </c>
      <c r="C428" s="9">
        <f>Final!AT423</f>
        <v>0</v>
      </c>
      <c r="D428" s="9">
        <f>Final!AU423</f>
        <v>0</v>
      </c>
    </row>
    <row r="429" spans="1:4" x14ac:dyDescent="0.3">
      <c r="A429" s="3">
        <f>Final!A424</f>
        <v>0</v>
      </c>
      <c r="B429" s="3">
        <f>Final!B424</f>
        <v>0</v>
      </c>
      <c r="C429" s="9">
        <f>Final!AT424</f>
        <v>0</v>
      </c>
      <c r="D429" s="9">
        <f>Final!AU424</f>
        <v>0</v>
      </c>
    </row>
    <row r="430" spans="1:4" x14ac:dyDescent="0.3">
      <c r="A430" s="3">
        <f>Final!A425</f>
        <v>0</v>
      </c>
      <c r="B430" s="3">
        <f>Final!B425</f>
        <v>0</v>
      </c>
      <c r="C430" s="9">
        <f>Final!AT425</f>
        <v>0</v>
      </c>
      <c r="D430" s="9">
        <f>Final!AU425</f>
        <v>0</v>
      </c>
    </row>
    <row r="431" spans="1:4" x14ac:dyDescent="0.3">
      <c r="A431" s="3">
        <f>Final!A426</f>
        <v>0</v>
      </c>
      <c r="B431" s="3">
        <f>Final!B426</f>
        <v>0</v>
      </c>
      <c r="C431" s="9">
        <f>Final!AT426</f>
        <v>0</v>
      </c>
      <c r="D431" s="9">
        <f>Final!AU426</f>
        <v>0</v>
      </c>
    </row>
    <row r="432" spans="1:4" x14ac:dyDescent="0.3">
      <c r="A432" s="3">
        <f>Final!A427</f>
        <v>0</v>
      </c>
      <c r="B432" s="3">
        <f>Final!B427</f>
        <v>0</v>
      </c>
      <c r="C432" s="9">
        <f>Final!AT427</f>
        <v>0</v>
      </c>
      <c r="D432" s="9">
        <f>Final!AU427</f>
        <v>0</v>
      </c>
    </row>
    <row r="433" spans="1:4" x14ac:dyDescent="0.3">
      <c r="A433" s="3">
        <f>Final!A428</f>
        <v>0</v>
      </c>
      <c r="B433" s="3">
        <f>Final!B428</f>
        <v>0</v>
      </c>
      <c r="C433" s="9">
        <f>Final!AT428</f>
        <v>0</v>
      </c>
      <c r="D433" s="9">
        <f>Final!AU428</f>
        <v>0</v>
      </c>
    </row>
    <row r="434" spans="1:4" x14ac:dyDescent="0.3">
      <c r="A434" s="3">
        <f>Final!A429</f>
        <v>0</v>
      </c>
      <c r="B434" s="3">
        <f>Final!B429</f>
        <v>0</v>
      </c>
      <c r="C434" s="9">
        <f>Final!AT429</f>
        <v>0</v>
      </c>
      <c r="D434" s="9">
        <f>Final!AU429</f>
        <v>0</v>
      </c>
    </row>
    <row r="435" spans="1:4" x14ac:dyDescent="0.3">
      <c r="A435" s="3">
        <f>Final!A430</f>
        <v>0</v>
      </c>
      <c r="B435" s="3">
        <f>Final!B430</f>
        <v>0</v>
      </c>
      <c r="C435" s="9">
        <f>Final!AT430</f>
        <v>0</v>
      </c>
      <c r="D435" s="9">
        <f>Final!AU430</f>
        <v>0</v>
      </c>
    </row>
    <row r="436" spans="1:4" x14ac:dyDescent="0.3">
      <c r="A436" s="3">
        <f>Final!A431</f>
        <v>0</v>
      </c>
      <c r="B436" s="3">
        <f>Final!B431</f>
        <v>0</v>
      </c>
      <c r="C436" s="9">
        <f>Final!AT431</f>
        <v>0</v>
      </c>
      <c r="D436" s="9">
        <f>Final!AU431</f>
        <v>0</v>
      </c>
    </row>
    <row r="437" spans="1:4" x14ac:dyDescent="0.3">
      <c r="A437" s="3">
        <f>Final!A432</f>
        <v>0</v>
      </c>
      <c r="B437" s="3">
        <f>Final!B432</f>
        <v>0</v>
      </c>
      <c r="C437" s="9">
        <f>Final!AT432</f>
        <v>0</v>
      </c>
      <c r="D437" s="9">
        <f>Final!AU432</f>
        <v>0</v>
      </c>
    </row>
    <row r="438" spans="1:4" x14ac:dyDescent="0.3">
      <c r="A438" s="3">
        <f>Final!A433</f>
        <v>0</v>
      </c>
      <c r="B438" s="3">
        <f>Final!B433</f>
        <v>0</v>
      </c>
      <c r="C438" s="9">
        <f>Final!AT433</f>
        <v>0</v>
      </c>
      <c r="D438" s="9">
        <f>Final!AU433</f>
        <v>0</v>
      </c>
    </row>
    <row r="439" spans="1:4" x14ac:dyDescent="0.3">
      <c r="A439" s="3">
        <f>Final!A434</f>
        <v>0</v>
      </c>
      <c r="B439" s="3">
        <f>Final!B434</f>
        <v>0</v>
      </c>
      <c r="C439" s="9">
        <f>Final!AT434</f>
        <v>0</v>
      </c>
      <c r="D439" s="9">
        <f>Final!AU434</f>
        <v>0</v>
      </c>
    </row>
    <row r="440" spans="1:4" x14ac:dyDescent="0.3">
      <c r="A440" s="3">
        <f>Final!A435</f>
        <v>0</v>
      </c>
      <c r="B440" s="3">
        <f>Final!B435</f>
        <v>0</v>
      </c>
      <c r="C440" s="9">
        <f>Final!AT435</f>
        <v>0</v>
      </c>
      <c r="D440" s="9">
        <f>Final!AU435</f>
        <v>0</v>
      </c>
    </row>
    <row r="441" spans="1:4" x14ac:dyDescent="0.3">
      <c r="A441" s="3">
        <f>Final!A436</f>
        <v>0</v>
      </c>
      <c r="B441" s="3">
        <f>Final!B436</f>
        <v>0</v>
      </c>
      <c r="C441" s="9">
        <f>Final!AT436</f>
        <v>0</v>
      </c>
      <c r="D441" s="9">
        <f>Final!AU436</f>
        <v>0</v>
      </c>
    </row>
    <row r="442" spans="1:4" x14ac:dyDescent="0.3">
      <c r="A442" s="3">
        <f>Final!A437</f>
        <v>0</v>
      </c>
      <c r="B442" s="3">
        <f>Final!B437</f>
        <v>0</v>
      </c>
      <c r="C442" s="9">
        <f>Final!AT437</f>
        <v>0</v>
      </c>
      <c r="D442" s="9">
        <f>Final!AU437</f>
        <v>0</v>
      </c>
    </row>
    <row r="443" spans="1:4" x14ac:dyDescent="0.3">
      <c r="A443" s="3">
        <f>Final!A438</f>
        <v>0</v>
      </c>
      <c r="B443" s="3">
        <f>Final!B438</f>
        <v>0</v>
      </c>
      <c r="C443" s="9">
        <f>Final!AT438</f>
        <v>0</v>
      </c>
      <c r="D443" s="9">
        <f>Final!AU438</f>
        <v>0</v>
      </c>
    </row>
    <row r="444" spans="1:4" x14ac:dyDescent="0.3">
      <c r="A444" s="3">
        <f>Final!A439</f>
        <v>0</v>
      </c>
      <c r="B444" s="3">
        <f>Final!B439</f>
        <v>0</v>
      </c>
      <c r="C444" s="9">
        <f>Final!AT439</f>
        <v>0</v>
      </c>
      <c r="D444" s="9">
        <f>Final!AU439</f>
        <v>0</v>
      </c>
    </row>
    <row r="445" spans="1:4" x14ac:dyDescent="0.3">
      <c r="A445" s="3">
        <f>Final!A440</f>
        <v>0</v>
      </c>
      <c r="B445" s="3">
        <f>Final!B440</f>
        <v>0</v>
      </c>
      <c r="C445" s="9">
        <f>Final!AT440</f>
        <v>0</v>
      </c>
      <c r="D445" s="9">
        <f>Final!AU440</f>
        <v>0</v>
      </c>
    </row>
    <row r="446" spans="1:4" x14ac:dyDescent="0.3">
      <c r="A446" s="3">
        <f>Final!A441</f>
        <v>0</v>
      </c>
      <c r="B446" s="3">
        <f>Final!B441</f>
        <v>0</v>
      </c>
      <c r="C446" s="9">
        <f>Final!AT441</f>
        <v>0</v>
      </c>
      <c r="D446" s="9">
        <f>Final!AU441</f>
        <v>0</v>
      </c>
    </row>
    <row r="447" spans="1:4" x14ac:dyDescent="0.3">
      <c r="A447" s="3">
        <f>Final!A442</f>
        <v>0</v>
      </c>
      <c r="B447" s="3">
        <f>Final!B442</f>
        <v>0</v>
      </c>
      <c r="C447" s="9">
        <f>Final!AT442</f>
        <v>0</v>
      </c>
      <c r="D447" s="9">
        <f>Final!AU442</f>
        <v>0</v>
      </c>
    </row>
    <row r="448" spans="1:4" x14ac:dyDescent="0.3">
      <c r="A448" s="3">
        <f>Final!A443</f>
        <v>0</v>
      </c>
      <c r="B448" s="3">
        <f>Final!B443</f>
        <v>0</v>
      </c>
      <c r="C448" s="9">
        <f>Final!AT443</f>
        <v>0</v>
      </c>
      <c r="D448" s="9">
        <f>Final!AU443</f>
        <v>0</v>
      </c>
    </row>
    <row r="449" spans="1:4" x14ac:dyDescent="0.3">
      <c r="A449" s="3">
        <f>Final!A444</f>
        <v>0</v>
      </c>
      <c r="B449" s="3">
        <f>Final!B444</f>
        <v>0</v>
      </c>
      <c r="C449" s="9">
        <f>Final!AT444</f>
        <v>0</v>
      </c>
      <c r="D449" s="9">
        <f>Final!AU444</f>
        <v>0</v>
      </c>
    </row>
    <row r="450" spans="1:4" x14ac:dyDescent="0.3">
      <c r="A450" s="3">
        <f>Final!A445</f>
        <v>0</v>
      </c>
      <c r="B450" s="3">
        <f>Final!B445</f>
        <v>0</v>
      </c>
      <c r="C450" s="9">
        <f>Final!AT445</f>
        <v>0</v>
      </c>
      <c r="D450" s="9">
        <f>Final!AU445</f>
        <v>0</v>
      </c>
    </row>
    <row r="451" spans="1:4" x14ac:dyDescent="0.3">
      <c r="A451" s="3">
        <f>Final!A446</f>
        <v>0</v>
      </c>
      <c r="B451" s="3">
        <f>Final!B446</f>
        <v>0</v>
      </c>
      <c r="C451" s="9">
        <f>Final!AT446</f>
        <v>0</v>
      </c>
      <c r="D451" s="9">
        <f>Final!AU446</f>
        <v>0</v>
      </c>
    </row>
    <row r="452" spans="1:4" x14ac:dyDescent="0.3">
      <c r="A452" s="3">
        <f>Final!A447</f>
        <v>0</v>
      </c>
      <c r="B452" s="3">
        <f>Final!B447</f>
        <v>0</v>
      </c>
      <c r="C452" s="9">
        <f>Final!AT447</f>
        <v>0</v>
      </c>
      <c r="D452" s="9">
        <f>Final!AU447</f>
        <v>0</v>
      </c>
    </row>
    <row r="453" spans="1:4" x14ac:dyDescent="0.3">
      <c r="A453" s="3">
        <f>Final!A448</f>
        <v>0</v>
      </c>
      <c r="B453" s="3">
        <f>Final!B448</f>
        <v>0</v>
      </c>
      <c r="C453" s="9">
        <f>Final!AT448</f>
        <v>0</v>
      </c>
      <c r="D453" s="9">
        <f>Final!AU448</f>
        <v>0</v>
      </c>
    </row>
    <row r="454" spans="1:4" x14ac:dyDescent="0.3">
      <c r="A454" s="3">
        <f>Final!A449</f>
        <v>0</v>
      </c>
      <c r="B454" s="3">
        <f>Final!B449</f>
        <v>0</v>
      </c>
      <c r="C454" s="9">
        <f>Final!AT449</f>
        <v>0</v>
      </c>
      <c r="D454" s="9">
        <f>Final!AU449</f>
        <v>0</v>
      </c>
    </row>
    <row r="455" spans="1:4" x14ac:dyDescent="0.3">
      <c r="A455" s="3">
        <f>Final!A450</f>
        <v>0</v>
      </c>
      <c r="B455" s="3">
        <f>Final!B450</f>
        <v>0</v>
      </c>
      <c r="C455" s="9">
        <f>Final!AT450</f>
        <v>0</v>
      </c>
      <c r="D455" s="9">
        <f>Final!AU450</f>
        <v>0</v>
      </c>
    </row>
    <row r="456" spans="1:4" x14ac:dyDescent="0.3">
      <c r="A456" s="3">
        <f>Final!A451</f>
        <v>0</v>
      </c>
      <c r="B456" s="3">
        <f>Final!B451</f>
        <v>0</v>
      </c>
      <c r="C456" s="9">
        <f>Final!AT451</f>
        <v>0</v>
      </c>
      <c r="D456" s="9">
        <f>Final!AU451</f>
        <v>0</v>
      </c>
    </row>
    <row r="457" spans="1:4" x14ac:dyDescent="0.3">
      <c r="A457" s="3">
        <f>Final!A452</f>
        <v>0</v>
      </c>
      <c r="B457" s="3">
        <f>Final!B452</f>
        <v>0</v>
      </c>
      <c r="C457" s="9">
        <f>Final!AT452</f>
        <v>0</v>
      </c>
      <c r="D457" s="9">
        <f>Final!AU452</f>
        <v>0</v>
      </c>
    </row>
    <row r="458" spans="1:4" x14ac:dyDescent="0.3">
      <c r="A458" s="3">
        <f>Final!A453</f>
        <v>0</v>
      </c>
      <c r="B458" s="3">
        <f>Final!B453</f>
        <v>0</v>
      </c>
      <c r="C458" s="9">
        <f>Final!AT453</f>
        <v>0</v>
      </c>
      <c r="D458" s="9">
        <f>Final!AU453</f>
        <v>0</v>
      </c>
    </row>
    <row r="459" spans="1:4" x14ac:dyDescent="0.3">
      <c r="A459" s="3">
        <f>Final!A454</f>
        <v>0</v>
      </c>
      <c r="B459" s="3">
        <f>Final!B454</f>
        <v>0</v>
      </c>
      <c r="C459" s="9">
        <f>Final!AT454</f>
        <v>0</v>
      </c>
      <c r="D459" s="9">
        <f>Final!AU454</f>
        <v>0</v>
      </c>
    </row>
    <row r="460" spans="1:4" x14ac:dyDescent="0.3">
      <c r="A460" s="3">
        <f>Final!A455</f>
        <v>0</v>
      </c>
      <c r="B460" s="3">
        <f>Final!B455</f>
        <v>0</v>
      </c>
      <c r="C460" s="9">
        <f>Final!AT455</f>
        <v>0</v>
      </c>
      <c r="D460" s="9">
        <f>Final!AU455</f>
        <v>0</v>
      </c>
    </row>
    <row r="461" spans="1:4" x14ac:dyDescent="0.3">
      <c r="A461" s="3">
        <f>Final!A456</f>
        <v>0</v>
      </c>
      <c r="B461" s="3">
        <f>Final!B456</f>
        <v>0</v>
      </c>
      <c r="C461" s="9">
        <f>Final!AT456</f>
        <v>0</v>
      </c>
      <c r="D461" s="9">
        <f>Final!AU456</f>
        <v>0</v>
      </c>
    </row>
    <row r="462" spans="1:4" x14ac:dyDescent="0.3">
      <c r="A462" s="3">
        <f>Final!A457</f>
        <v>0</v>
      </c>
      <c r="B462" s="3">
        <f>Final!B457</f>
        <v>0</v>
      </c>
      <c r="C462" s="9">
        <f>Final!AT457</f>
        <v>0</v>
      </c>
      <c r="D462" s="9">
        <f>Final!AU457</f>
        <v>0</v>
      </c>
    </row>
    <row r="463" spans="1:4" x14ac:dyDescent="0.3">
      <c r="A463" s="3">
        <f>Final!A458</f>
        <v>0</v>
      </c>
      <c r="B463" s="3">
        <f>Final!B458</f>
        <v>0</v>
      </c>
      <c r="C463" s="9">
        <f>Final!AT458</f>
        <v>0</v>
      </c>
      <c r="D463" s="9">
        <f>Final!AU458</f>
        <v>0</v>
      </c>
    </row>
    <row r="464" spans="1:4" x14ac:dyDescent="0.3">
      <c r="A464" s="3">
        <f>Final!A459</f>
        <v>0</v>
      </c>
      <c r="B464" s="3">
        <f>Final!B459</f>
        <v>0</v>
      </c>
      <c r="C464" s="9">
        <f>Final!AT459</f>
        <v>0</v>
      </c>
      <c r="D464" s="9">
        <f>Final!AU459</f>
        <v>0</v>
      </c>
    </row>
    <row r="465" spans="1:4" x14ac:dyDescent="0.3">
      <c r="A465" s="3">
        <f>Final!A460</f>
        <v>0</v>
      </c>
      <c r="B465" s="3">
        <f>Final!B460</f>
        <v>0</v>
      </c>
      <c r="C465" s="9">
        <f>Final!AT460</f>
        <v>0</v>
      </c>
      <c r="D465" s="9">
        <f>Final!AU460</f>
        <v>0</v>
      </c>
    </row>
    <row r="466" spans="1:4" x14ac:dyDescent="0.3">
      <c r="A466" s="3">
        <f>Final!A461</f>
        <v>0</v>
      </c>
      <c r="B466" s="3">
        <f>Final!B461</f>
        <v>0</v>
      </c>
      <c r="C466" s="9">
        <f>Final!AT461</f>
        <v>0</v>
      </c>
      <c r="D466" s="9">
        <f>Final!AU461</f>
        <v>0</v>
      </c>
    </row>
    <row r="467" spans="1:4" x14ac:dyDescent="0.3">
      <c r="A467" s="3">
        <f>Final!A462</f>
        <v>0</v>
      </c>
      <c r="B467" s="3">
        <f>Final!B462</f>
        <v>0</v>
      </c>
      <c r="C467" s="9">
        <f>Final!AT462</f>
        <v>0</v>
      </c>
      <c r="D467" s="9">
        <f>Final!AU462</f>
        <v>0</v>
      </c>
    </row>
    <row r="468" spans="1:4" x14ac:dyDescent="0.3">
      <c r="A468" s="3">
        <f>Final!A463</f>
        <v>0</v>
      </c>
      <c r="B468" s="3">
        <f>Final!B463</f>
        <v>0</v>
      </c>
      <c r="C468" s="9">
        <f>Final!AT463</f>
        <v>0</v>
      </c>
      <c r="D468" s="9">
        <f>Final!AU463</f>
        <v>0</v>
      </c>
    </row>
    <row r="469" spans="1:4" x14ac:dyDescent="0.3">
      <c r="A469" s="3">
        <f>Final!A464</f>
        <v>0</v>
      </c>
      <c r="B469" s="3">
        <f>Final!B464</f>
        <v>0</v>
      </c>
      <c r="C469" s="9">
        <f>Final!AT464</f>
        <v>0</v>
      </c>
      <c r="D469" s="9">
        <f>Final!AU464</f>
        <v>0</v>
      </c>
    </row>
    <row r="470" spans="1:4" x14ac:dyDescent="0.3">
      <c r="A470" s="3">
        <f>Final!A465</f>
        <v>0</v>
      </c>
      <c r="B470" s="3">
        <f>Final!B465</f>
        <v>0</v>
      </c>
      <c r="C470" s="9">
        <f>Final!AT465</f>
        <v>0</v>
      </c>
      <c r="D470" s="9">
        <f>Final!AU465</f>
        <v>0</v>
      </c>
    </row>
    <row r="471" spans="1:4" x14ac:dyDescent="0.3">
      <c r="A471" s="3">
        <f>Final!A466</f>
        <v>0</v>
      </c>
      <c r="B471" s="3">
        <f>Final!B466</f>
        <v>0</v>
      </c>
      <c r="C471" s="9">
        <f>Final!AT466</f>
        <v>0</v>
      </c>
      <c r="D471" s="9">
        <f>Final!AU466</f>
        <v>0</v>
      </c>
    </row>
    <row r="472" spans="1:4" x14ac:dyDescent="0.3">
      <c r="A472" s="3">
        <f>Final!A467</f>
        <v>0</v>
      </c>
      <c r="B472" s="3">
        <f>Final!B467</f>
        <v>0</v>
      </c>
      <c r="C472" s="9">
        <f>Final!AT467</f>
        <v>0</v>
      </c>
      <c r="D472" s="9">
        <f>Final!AU467</f>
        <v>0</v>
      </c>
    </row>
    <row r="473" spans="1:4" x14ac:dyDescent="0.3">
      <c r="A473" s="3">
        <f>Final!A468</f>
        <v>0</v>
      </c>
      <c r="B473" s="3">
        <f>Final!B468</f>
        <v>0</v>
      </c>
      <c r="C473" s="9">
        <f>Final!AT468</f>
        <v>0</v>
      </c>
      <c r="D473" s="9">
        <f>Final!AU468</f>
        <v>0</v>
      </c>
    </row>
    <row r="474" spans="1:4" x14ac:dyDescent="0.3">
      <c r="A474" s="3">
        <f>Final!A469</f>
        <v>0</v>
      </c>
      <c r="B474" s="3">
        <f>Final!B469</f>
        <v>0</v>
      </c>
      <c r="C474" s="9">
        <f>Final!AT469</f>
        <v>0</v>
      </c>
      <c r="D474" s="9">
        <f>Final!AU469</f>
        <v>0</v>
      </c>
    </row>
    <row r="475" spans="1:4" x14ac:dyDescent="0.3">
      <c r="A475" s="3">
        <f>Final!A470</f>
        <v>0</v>
      </c>
      <c r="B475" s="3">
        <f>Final!B470</f>
        <v>0</v>
      </c>
      <c r="C475" s="9">
        <f>Final!AT470</f>
        <v>0</v>
      </c>
      <c r="D475" s="9">
        <f>Final!AU470</f>
        <v>0</v>
      </c>
    </row>
    <row r="476" spans="1:4" x14ac:dyDescent="0.3">
      <c r="A476" s="3">
        <f>Final!A471</f>
        <v>0</v>
      </c>
      <c r="B476" s="3">
        <f>Final!B471</f>
        <v>0</v>
      </c>
      <c r="C476" s="9">
        <f>Final!AT471</f>
        <v>0</v>
      </c>
      <c r="D476" s="9">
        <f>Final!AU471</f>
        <v>0</v>
      </c>
    </row>
    <row r="477" spans="1:4" x14ac:dyDescent="0.3">
      <c r="A477" s="3">
        <f>Final!A472</f>
        <v>0</v>
      </c>
      <c r="B477" s="3">
        <f>Final!B472</f>
        <v>0</v>
      </c>
      <c r="C477" s="9">
        <f>Final!AT472</f>
        <v>0</v>
      </c>
      <c r="D477" s="9">
        <f>Final!AU472</f>
        <v>0</v>
      </c>
    </row>
    <row r="478" spans="1:4" x14ac:dyDescent="0.3">
      <c r="A478" s="3">
        <f>Final!A473</f>
        <v>0</v>
      </c>
      <c r="B478" s="3">
        <f>Final!B473</f>
        <v>0</v>
      </c>
      <c r="C478" s="9">
        <f>Final!AT473</f>
        <v>0</v>
      </c>
      <c r="D478" s="9">
        <f>Final!AU473</f>
        <v>0</v>
      </c>
    </row>
    <row r="479" spans="1:4" x14ac:dyDescent="0.3">
      <c r="A479" s="3">
        <f>Final!A474</f>
        <v>0</v>
      </c>
      <c r="B479" s="3">
        <f>Final!B474</f>
        <v>0</v>
      </c>
      <c r="C479" s="9">
        <f>Final!AT474</f>
        <v>0</v>
      </c>
      <c r="D479" s="9">
        <f>Final!AU474</f>
        <v>0</v>
      </c>
    </row>
    <row r="480" spans="1:4" x14ac:dyDescent="0.3">
      <c r="A480" s="3">
        <f>Final!A475</f>
        <v>0</v>
      </c>
      <c r="B480" s="3">
        <f>Final!B475</f>
        <v>0</v>
      </c>
      <c r="C480" s="9">
        <f>Final!AT475</f>
        <v>0</v>
      </c>
      <c r="D480" s="9">
        <f>Final!AU475</f>
        <v>0</v>
      </c>
    </row>
    <row r="481" spans="1:4" x14ac:dyDescent="0.3">
      <c r="A481" s="3">
        <f>Final!A476</f>
        <v>0</v>
      </c>
      <c r="B481" s="3">
        <f>Final!B476</f>
        <v>0</v>
      </c>
      <c r="C481" s="9">
        <f>Final!AT476</f>
        <v>0</v>
      </c>
      <c r="D481" s="9">
        <f>Final!AU476</f>
        <v>0</v>
      </c>
    </row>
    <row r="482" spans="1:4" x14ac:dyDescent="0.3">
      <c r="A482" s="3">
        <f>Final!A477</f>
        <v>0</v>
      </c>
      <c r="B482" s="3">
        <f>Final!B477</f>
        <v>0</v>
      </c>
      <c r="C482" s="9">
        <f>Final!AT477</f>
        <v>0</v>
      </c>
      <c r="D482" s="9">
        <f>Final!AU477</f>
        <v>0</v>
      </c>
    </row>
    <row r="483" spans="1:4" x14ac:dyDescent="0.3">
      <c r="A483" s="3">
        <f>Final!A478</f>
        <v>0</v>
      </c>
      <c r="B483" s="3">
        <f>Final!B478</f>
        <v>0</v>
      </c>
      <c r="C483" s="9">
        <f>Final!AT478</f>
        <v>0</v>
      </c>
      <c r="D483" s="9">
        <f>Final!AU478</f>
        <v>0</v>
      </c>
    </row>
    <row r="484" spans="1:4" x14ac:dyDescent="0.3">
      <c r="A484" s="3">
        <f>Final!A479</f>
        <v>0</v>
      </c>
      <c r="B484" s="3">
        <f>Final!B479</f>
        <v>0</v>
      </c>
      <c r="C484" s="9">
        <f>Final!AT479</f>
        <v>0</v>
      </c>
      <c r="D484" s="9">
        <f>Final!AU479</f>
        <v>0</v>
      </c>
    </row>
    <row r="485" spans="1:4" x14ac:dyDescent="0.3">
      <c r="A485" s="3">
        <f>Final!A480</f>
        <v>0</v>
      </c>
      <c r="B485" s="3">
        <f>Final!B480</f>
        <v>0</v>
      </c>
      <c r="C485" s="9">
        <f>Final!AT480</f>
        <v>0</v>
      </c>
      <c r="D485" s="9">
        <f>Final!AU480</f>
        <v>0</v>
      </c>
    </row>
    <row r="486" spans="1:4" x14ac:dyDescent="0.3">
      <c r="A486" s="3">
        <f>Final!A481</f>
        <v>0</v>
      </c>
      <c r="B486" s="3">
        <f>Final!B481</f>
        <v>0</v>
      </c>
      <c r="C486" s="9">
        <f>Final!AT481</f>
        <v>0</v>
      </c>
      <c r="D486" s="9">
        <f>Final!AU481</f>
        <v>0</v>
      </c>
    </row>
    <row r="487" spans="1:4" x14ac:dyDescent="0.3">
      <c r="A487" s="3">
        <f>Final!A482</f>
        <v>0</v>
      </c>
      <c r="B487" s="3">
        <f>Final!B482</f>
        <v>0</v>
      </c>
      <c r="C487" s="9">
        <f>Final!AT482</f>
        <v>0</v>
      </c>
      <c r="D487" s="9">
        <f>Final!AU482</f>
        <v>0</v>
      </c>
    </row>
    <row r="488" spans="1:4" x14ac:dyDescent="0.3">
      <c r="A488" s="3">
        <f>Final!A483</f>
        <v>0</v>
      </c>
      <c r="B488" s="3">
        <f>Final!B483</f>
        <v>0</v>
      </c>
      <c r="C488" s="9">
        <f>Final!AT483</f>
        <v>0</v>
      </c>
      <c r="D488" s="9">
        <f>Final!AU483</f>
        <v>0</v>
      </c>
    </row>
    <row r="489" spans="1:4" x14ac:dyDescent="0.3">
      <c r="A489" s="3">
        <f>Final!A484</f>
        <v>0</v>
      </c>
      <c r="B489" s="3">
        <f>Final!B484</f>
        <v>0</v>
      </c>
      <c r="C489" s="9">
        <f>Final!AT484</f>
        <v>0</v>
      </c>
      <c r="D489" s="9">
        <f>Final!AU484</f>
        <v>0</v>
      </c>
    </row>
    <row r="490" spans="1:4" x14ac:dyDescent="0.3">
      <c r="A490" s="3">
        <f>Final!A485</f>
        <v>0</v>
      </c>
      <c r="B490" s="3">
        <f>Final!B485</f>
        <v>0</v>
      </c>
      <c r="C490" s="9">
        <f>Final!AT485</f>
        <v>0</v>
      </c>
      <c r="D490" s="9">
        <f>Final!AU485</f>
        <v>0</v>
      </c>
    </row>
    <row r="491" spans="1:4" x14ac:dyDescent="0.3">
      <c r="A491" s="3">
        <f>Final!A486</f>
        <v>0</v>
      </c>
      <c r="B491" s="3">
        <f>Final!B486</f>
        <v>0</v>
      </c>
      <c r="C491" s="9">
        <f>Final!AT486</f>
        <v>0</v>
      </c>
      <c r="D491" s="9">
        <f>Final!AU486</f>
        <v>0</v>
      </c>
    </row>
    <row r="492" spans="1:4" x14ac:dyDescent="0.3">
      <c r="A492" s="3">
        <f>Final!A487</f>
        <v>0</v>
      </c>
      <c r="B492" s="3">
        <f>Final!B487</f>
        <v>0</v>
      </c>
      <c r="C492" s="9">
        <f>Final!AT487</f>
        <v>0</v>
      </c>
      <c r="D492" s="9">
        <f>Final!AU487</f>
        <v>0</v>
      </c>
    </row>
    <row r="493" spans="1:4" x14ac:dyDescent="0.3">
      <c r="A493" s="3">
        <f>Final!A488</f>
        <v>0</v>
      </c>
      <c r="B493" s="3">
        <f>Final!B488</f>
        <v>0</v>
      </c>
      <c r="C493" s="9">
        <f>Final!AT488</f>
        <v>0</v>
      </c>
      <c r="D493" s="9">
        <f>Final!AU488</f>
        <v>0</v>
      </c>
    </row>
    <row r="494" spans="1:4" x14ac:dyDescent="0.3">
      <c r="A494" s="3">
        <f>Final!A489</f>
        <v>0</v>
      </c>
      <c r="B494" s="3">
        <f>Final!B489</f>
        <v>0</v>
      </c>
      <c r="C494" s="9">
        <f>Final!AT489</f>
        <v>0</v>
      </c>
      <c r="D494" s="9">
        <f>Final!AU489</f>
        <v>0</v>
      </c>
    </row>
    <row r="495" spans="1:4" x14ac:dyDescent="0.3">
      <c r="A495" s="3">
        <f>Final!A490</f>
        <v>0</v>
      </c>
      <c r="B495" s="3">
        <f>Final!B490</f>
        <v>0</v>
      </c>
      <c r="C495" s="9">
        <f>Final!AT490</f>
        <v>0</v>
      </c>
      <c r="D495" s="9">
        <f>Final!AU490</f>
        <v>0</v>
      </c>
    </row>
    <row r="496" spans="1:4" x14ac:dyDescent="0.3">
      <c r="A496" s="3">
        <f>Final!A491</f>
        <v>0</v>
      </c>
      <c r="B496" s="3">
        <f>Final!B491</f>
        <v>0</v>
      </c>
      <c r="C496" s="9">
        <f>Final!AT491</f>
        <v>0</v>
      </c>
      <c r="D496" s="9">
        <f>Final!AU491</f>
        <v>0</v>
      </c>
    </row>
    <row r="497" spans="1:4" x14ac:dyDescent="0.3">
      <c r="A497" s="3">
        <f>Final!A492</f>
        <v>0</v>
      </c>
      <c r="B497" s="3">
        <f>Final!B492</f>
        <v>0</v>
      </c>
      <c r="C497" s="9">
        <f>Final!AT492</f>
        <v>0</v>
      </c>
      <c r="D497" s="9">
        <f>Final!AU492</f>
        <v>0</v>
      </c>
    </row>
    <row r="498" spans="1:4" x14ac:dyDescent="0.3">
      <c r="A498" s="3">
        <f>Final!A493</f>
        <v>0</v>
      </c>
      <c r="B498" s="3">
        <f>Final!B493</f>
        <v>0</v>
      </c>
      <c r="C498" s="9">
        <f>Final!AT493</f>
        <v>0</v>
      </c>
      <c r="D498" s="9">
        <f>Final!AU493</f>
        <v>0</v>
      </c>
    </row>
    <row r="499" spans="1:4" x14ac:dyDescent="0.3">
      <c r="A499" s="3">
        <f>Final!A494</f>
        <v>0</v>
      </c>
      <c r="B499" s="3">
        <f>Final!B494</f>
        <v>0</v>
      </c>
      <c r="C499" s="9">
        <f>Final!AT494</f>
        <v>0</v>
      </c>
      <c r="D499" s="9">
        <f>Final!AU494</f>
        <v>0</v>
      </c>
    </row>
    <row r="500" spans="1:4" x14ac:dyDescent="0.3">
      <c r="A500" s="3">
        <f>Final!A495</f>
        <v>0</v>
      </c>
      <c r="B500" s="3">
        <f>Final!B495</f>
        <v>0</v>
      </c>
      <c r="C500" s="9">
        <f>Final!AT495</f>
        <v>0</v>
      </c>
      <c r="D500" s="9">
        <f>Final!AU495</f>
        <v>0</v>
      </c>
    </row>
    <row r="501" spans="1:4" x14ac:dyDescent="0.3">
      <c r="A501" s="3">
        <f>Final!A496</f>
        <v>0</v>
      </c>
      <c r="B501" s="3">
        <f>Final!B496</f>
        <v>0</v>
      </c>
      <c r="C501" s="9">
        <f>Final!AT496</f>
        <v>0</v>
      </c>
      <c r="D501" s="9">
        <f>Final!AU496</f>
        <v>0</v>
      </c>
    </row>
    <row r="502" spans="1:4" x14ac:dyDescent="0.3">
      <c r="A502" s="3">
        <f>Final!A497</f>
        <v>0</v>
      </c>
      <c r="B502" s="3">
        <f>Final!B497</f>
        <v>0</v>
      </c>
      <c r="C502" s="9">
        <f>Final!AT497</f>
        <v>0</v>
      </c>
      <c r="D502" s="9">
        <f>Final!AU497</f>
        <v>0</v>
      </c>
    </row>
    <row r="503" spans="1:4" x14ac:dyDescent="0.3">
      <c r="A503" s="3">
        <f>Final!A498</f>
        <v>0</v>
      </c>
      <c r="B503" s="3">
        <f>Final!B498</f>
        <v>0</v>
      </c>
      <c r="C503" s="9">
        <f>Final!AT498</f>
        <v>0</v>
      </c>
      <c r="D503" s="9">
        <f>Final!AU498</f>
        <v>0</v>
      </c>
    </row>
    <row r="504" spans="1:4" x14ac:dyDescent="0.3">
      <c r="A504" s="3">
        <f>Final!A499</f>
        <v>0</v>
      </c>
      <c r="B504" s="3">
        <f>Final!B499</f>
        <v>0</v>
      </c>
      <c r="C504" s="9">
        <f>Final!AT499</f>
        <v>0</v>
      </c>
      <c r="D504" s="9">
        <f>Final!AU499</f>
        <v>0</v>
      </c>
    </row>
    <row r="505" spans="1:4" x14ac:dyDescent="0.3">
      <c r="A505" s="3">
        <f>Final!A500</f>
        <v>0</v>
      </c>
      <c r="B505" s="3">
        <f>Final!B500</f>
        <v>0</v>
      </c>
      <c r="C505" s="9">
        <f>Final!AT500</f>
        <v>0</v>
      </c>
      <c r="D505" s="9">
        <f>Final!AU500</f>
        <v>0</v>
      </c>
    </row>
    <row r="506" spans="1:4" x14ac:dyDescent="0.3">
      <c r="A506" s="3">
        <f>Final!A501</f>
        <v>0</v>
      </c>
      <c r="B506" s="3">
        <f>Final!B501</f>
        <v>0</v>
      </c>
      <c r="C506" s="9">
        <f>Final!AT501</f>
        <v>0</v>
      </c>
      <c r="D506" s="9">
        <f>Final!AU501</f>
        <v>0</v>
      </c>
    </row>
    <row r="507" spans="1:4" x14ac:dyDescent="0.3">
      <c r="A507" s="3">
        <f>Final!A502</f>
        <v>0</v>
      </c>
      <c r="B507" s="3">
        <f>Final!B502</f>
        <v>0</v>
      </c>
      <c r="C507" s="9">
        <f>Final!AT502</f>
        <v>0</v>
      </c>
      <c r="D507" s="9">
        <f>Final!AU502</f>
        <v>0</v>
      </c>
    </row>
    <row r="508" spans="1:4" x14ac:dyDescent="0.3">
      <c r="A508" s="3">
        <f>Final!A503</f>
        <v>0</v>
      </c>
      <c r="B508" s="3">
        <f>Final!B503</f>
        <v>0</v>
      </c>
      <c r="C508" s="9">
        <f>Final!AT503</f>
        <v>0</v>
      </c>
      <c r="D508" s="9">
        <f>Final!AU503</f>
        <v>0</v>
      </c>
    </row>
    <row r="509" spans="1:4" x14ac:dyDescent="0.3">
      <c r="A509" s="3"/>
      <c r="B509" s="3"/>
      <c r="C509" s="9"/>
      <c r="D509" s="9"/>
    </row>
    <row r="510" spans="1:4" x14ac:dyDescent="0.3">
      <c r="A510" s="3"/>
      <c r="B510" s="3"/>
      <c r="C510" s="9"/>
      <c r="D510" s="9"/>
    </row>
    <row r="511" spans="1:4" x14ac:dyDescent="0.3">
      <c r="A511" s="3"/>
      <c r="B511" s="3"/>
      <c r="C511" s="9"/>
      <c r="D511" s="9"/>
    </row>
    <row r="512" spans="1:4" x14ac:dyDescent="0.3">
      <c r="A512" s="3"/>
      <c r="B512" s="3"/>
      <c r="C512" s="9"/>
      <c r="D512" s="9"/>
    </row>
    <row r="513" spans="1:4" x14ac:dyDescent="0.3">
      <c r="A513" s="3"/>
      <c r="B513" s="3"/>
      <c r="C513" s="9"/>
      <c r="D513" s="9"/>
    </row>
    <row r="514" spans="1:4" x14ac:dyDescent="0.3">
      <c r="A514" s="3"/>
      <c r="B514" s="3"/>
      <c r="C514" s="9"/>
      <c r="D514" s="9"/>
    </row>
    <row r="515" spans="1:4" x14ac:dyDescent="0.3">
      <c r="A515" s="3"/>
      <c r="B515" s="3"/>
      <c r="C515" s="9"/>
      <c r="D515" s="9"/>
    </row>
    <row r="516" spans="1:4" x14ac:dyDescent="0.3">
      <c r="A516" s="3"/>
      <c r="B516" s="3"/>
      <c r="C516" s="9"/>
      <c r="D516" s="9"/>
    </row>
    <row r="517" spans="1:4" x14ac:dyDescent="0.3">
      <c r="A517" s="3"/>
      <c r="B517" s="3"/>
      <c r="C517" s="9"/>
      <c r="D517" s="9"/>
    </row>
    <row r="518" spans="1:4" x14ac:dyDescent="0.3">
      <c r="A518" s="3"/>
      <c r="B518" s="3"/>
      <c r="C518" s="9"/>
      <c r="D518" s="9"/>
    </row>
    <row r="519" spans="1:4" x14ac:dyDescent="0.3">
      <c r="A519" s="3"/>
      <c r="B519" s="3"/>
      <c r="C519" s="9"/>
      <c r="D519" s="9"/>
    </row>
    <row r="520" spans="1:4" x14ac:dyDescent="0.3">
      <c r="A520" s="3"/>
      <c r="B520" s="3"/>
      <c r="C520" s="9"/>
      <c r="D520" s="9"/>
    </row>
    <row r="521" spans="1:4" x14ac:dyDescent="0.3">
      <c r="A521" s="3"/>
      <c r="B521" s="3"/>
      <c r="C521" s="9"/>
      <c r="D521" s="9"/>
    </row>
    <row r="522" spans="1:4" x14ac:dyDescent="0.3">
      <c r="A522" s="3"/>
      <c r="B522" s="3"/>
      <c r="C522" s="9"/>
      <c r="D522" s="9"/>
    </row>
    <row r="523" spans="1:4" x14ac:dyDescent="0.3">
      <c r="A523" s="3"/>
      <c r="B523" s="3"/>
      <c r="C523" s="9"/>
      <c r="D523" s="9"/>
    </row>
    <row r="524" spans="1:4" x14ac:dyDescent="0.3">
      <c r="A524" s="3"/>
      <c r="B524" s="3"/>
      <c r="C524" s="9"/>
      <c r="D524" s="9"/>
    </row>
    <row r="525" spans="1:4" x14ac:dyDescent="0.3">
      <c r="A525" s="3"/>
      <c r="B525" s="3"/>
      <c r="C525" s="9"/>
      <c r="D525" s="9"/>
    </row>
    <row r="526" spans="1:4" x14ac:dyDescent="0.3">
      <c r="A526" s="3"/>
      <c r="B526" s="3"/>
      <c r="C526" s="9"/>
      <c r="D526" s="9"/>
    </row>
    <row r="527" spans="1:4" x14ac:dyDescent="0.3">
      <c r="A527" s="3"/>
      <c r="B527" s="3"/>
      <c r="C527" s="9"/>
      <c r="D527" s="9"/>
    </row>
    <row r="528" spans="1:4" x14ac:dyDescent="0.3">
      <c r="A528" s="3"/>
      <c r="B528" s="3"/>
      <c r="C528" s="9"/>
      <c r="D528" s="9"/>
    </row>
    <row r="529" spans="1:4" x14ac:dyDescent="0.3">
      <c r="A529" s="3"/>
      <c r="B529" s="3"/>
      <c r="C529" s="9"/>
      <c r="D529" s="9"/>
    </row>
    <row r="530" spans="1:4" x14ac:dyDescent="0.3">
      <c r="A530" s="3"/>
      <c r="B530" s="3"/>
      <c r="C530" s="9"/>
      <c r="D530" s="9"/>
    </row>
    <row r="531" spans="1:4" x14ac:dyDescent="0.3">
      <c r="A531" s="3"/>
      <c r="B531" s="3"/>
      <c r="C531" s="9"/>
      <c r="D531" s="9"/>
    </row>
    <row r="532" spans="1:4" x14ac:dyDescent="0.3">
      <c r="A532" s="3"/>
      <c r="B532" s="3"/>
      <c r="C532" s="9"/>
      <c r="D532" s="9"/>
    </row>
    <row r="533" spans="1:4" x14ac:dyDescent="0.3">
      <c r="A533" s="3"/>
      <c r="B533" s="3"/>
      <c r="C533" s="9"/>
      <c r="D533" s="9"/>
    </row>
    <row r="534" spans="1:4" x14ac:dyDescent="0.3">
      <c r="A534" s="3"/>
      <c r="B534" s="3"/>
      <c r="C534" s="9"/>
      <c r="D534" s="9"/>
    </row>
    <row r="535" spans="1:4" x14ac:dyDescent="0.3">
      <c r="A535" s="3"/>
      <c r="B535" s="3"/>
      <c r="C535" s="9"/>
      <c r="D535" s="9"/>
    </row>
    <row r="536" spans="1:4" x14ac:dyDescent="0.3">
      <c r="A536" s="3"/>
      <c r="B536" s="3"/>
      <c r="C536" s="9"/>
      <c r="D536" s="9"/>
    </row>
    <row r="537" spans="1:4" x14ac:dyDescent="0.3">
      <c r="A537" s="3"/>
      <c r="B537" s="3"/>
      <c r="C537" s="9"/>
      <c r="D537" s="9"/>
    </row>
    <row r="538" spans="1:4" x14ac:dyDescent="0.3">
      <c r="A538" s="3"/>
      <c r="B538" s="3"/>
      <c r="C538" s="9"/>
      <c r="D538" s="9"/>
    </row>
    <row r="539" spans="1:4" x14ac:dyDescent="0.3">
      <c r="A539" s="3"/>
      <c r="B539" s="3"/>
      <c r="C539" s="9"/>
      <c r="D539" s="9"/>
    </row>
    <row r="540" spans="1:4" x14ac:dyDescent="0.3">
      <c r="A540" s="3"/>
      <c r="B540" s="3"/>
      <c r="C540" s="9"/>
      <c r="D540" s="9"/>
    </row>
    <row r="541" spans="1:4" x14ac:dyDescent="0.3">
      <c r="A541" s="3"/>
      <c r="B541" s="3"/>
      <c r="C541" s="9"/>
      <c r="D541" s="9"/>
    </row>
    <row r="542" spans="1:4" x14ac:dyDescent="0.3">
      <c r="A542" s="3"/>
      <c r="B542" s="3"/>
      <c r="C542" s="9"/>
      <c r="D542" s="9"/>
    </row>
    <row r="543" spans="1:4" x14ac:dyDescent="0.3">
      <c r="A543" s="3"/>
      <c r="B543" s="3"/>
      <c r="C543" s="9"/>
      <c r="D543" s="9"/>
    </row>
    <row r="544" spans="1:4" x14ac:dyDescent="0.3">
      <c r="A544" s="3"/>
      <c r="B544" s="3"/>
      <c r="C544" s="9"/>
      <c r="D544" s="9"/>
    </row>
    <row r="545" spans="1:4" x14ac:dyDescent="0.3">
      <c r="A545" s="3"/>
      <c r="B545" s="3"/>
      <c r="C545" s="9"/>
      <c r="D545" s="9"/>
    </row>
    <row r="546" spans="1:4" x14ac:dyDescent="0.3">
      <c r="A546" s="3"/>
      <c r="B546" s="3"/>
      <c r="C546" s="9"/>
      <c r="D546" s="9"/>
    </row>
    <row r="547" spans="1:4" x14ac:dyDescent="0.3">
      <c r="A547" s="3"/>
      <c r="B547" s="3"/>
      <c r="C547" s="9"/>
      <c r="D547" s="9"/>
    </row>
    <row r="548" spans="1:4" x14ac:dyDescent="0.3">
      <c r="A548" s="3"/>
      <c r="B548" s="3"/>
      <c r="C548" s="9"/>
      <c r="D548" s="9"/>
    </row>
    <row r="549" spans="1:4" x14ac:dyDescent="0.3">
      <c r="A549" s="3"/>
      <c r="B549" s="3"/>
      <c r="C549" s="9"/>
      <c r="D549" s="9"/>
    </row>
    <row r="550" spans="1:4" x14ac:dyDescent="0.3">
      <c r="A550" s="3"/>
      <c r="B550" s="3"/>
      <c r="C550" s="9"/>
      <c r="D550" s="9"/>
    </row>
    <row r="551" spans="1:4" x14ac:dyDescent="0.3">
      <c r="A551" s="3"/>
      <c r="B551" s="3"/>
      <c r="C551" s="9"/>
      <c r="D551" s="9"/>
    </row>
    <row r="552" spans="1:4" x14ac:dyDescent="0.3">
      <c r="A552" s="3"/>
      <c r="B552" s="3"/>
      <c r="C552" s="9"/>
      <c r="D552" s="9"/>
    </row>
    <row r="553" spans="1:4" x14ac:dyDescent="0.3">
      <c r="A553" s="3"/>
      <c r="B553" s="3"/>
      <c r="C553" s="9"/>
      <c r="D553" s="9"/>
    </row>
    <row r="554" spans="1:4" x14ac:dyDescent="0.3">
      <c r="A554" s="3"/>
      <c r="B554" s="3"/>
      <c r="C554" s="9"/>
      <c r="D554" s="9"/>
    </row>
    <row r="555" spans="1:4" x14ac:dyDescent="0.3">
      <c r="A555" s="3"/>
      <c r="B555" s="3"/>
      <c r="C555" s="9"/>
      <c r="D555" s="9"/>
    </row>
    <row r="556" spans="1:4" x14ac:dyDescent="0.3">
      <c r="A556" s="3"/>
      <c r="B556" s="3"/>
      <c r="C556" s="9"/>
      <c r="D556" s="9"/>
    </row>
    <row r="557" spans="1:4" x14ac:dyDescent="0.3">
      <c r="A557" s="3"/>
      <c r="B557" s="3"/>
      <c r="C557" s="9"/>
      <c r="D557" s="9"/>
    </row>
    <row r="558" spans="1:4" x14ac:dyDescent="0.3">
      <c r="A558" s="3"/>
      <c r="B558" s="3"/>
      <c r="C558" s="9"/>
      <c r="D558" s="9"/>
    </row>
    <row r="559" spans="1:4" x14ac:dyDescent="0.3">
      <c r="A559" s="3"/>
      <c r="B559" s="3"/>
      <c r="C559" s="9"/>
      <c r="D559" s="9"/>
    </row>
    <row r="560" spans="1:4" x14ac:dyDescent="0.3">
      <c r="A560" s="3"/>
      <c r="B560" s="3"/>
      <c r="C560" s="9"/>
      <c r="D560" s="9"/>
    </row>
    <row r="561" spans="1:4" x14ac:dyDescent="0.3">
      <c r="A561" s="3"/>
      <c r="B561" s="3"/>
      <c r="C561" s="9"/>
      <c r="D561" s="9"/>
    </row>
    <row r="562" spans="1:4" x14ac:dyDescent="0.3">
      <c r="A562" s="3"/>
      <c r="B562" s="3"/>
      <c r="C562" s="9"/>
      <c r="D562" s="9"/>
    </row>
    <row r="563" spans="1:4" x14ac:dyDescent="0.3">
      <c r="A563" s="3"/>
      <c r="B563" s="3"/>
      <c r="C563" s="9"/>
      <c r="D563" s="9"/>
    </row>
    <row r="564" spans="1:4" x14ac:dyDescent="0.3">
      <c r="A564" s="3"/>
      <c r="B564" s="3"/>
      <c r="C564" s="9"/>
      <c r="D564" s="9"/>
    </row>
    <row r="565" spans="1:4" x14ac:dyDescent="0.3">
      <c r="A565" s="3"/>
      <c r="B565" s="3"/>
      <c r="C565" s="9"/>
      <c r="D565" s="9"/>
    </row>
    <row r="566" spans="1:4" x14ac:dyDescent="0.3">
      <c r="A566" s="3"/>
      <c r="B566" s="3"/>
      <c r="C566" s="9"/>
      <c r="D566" s="9"/>
    </row>
    <row r="567" spans="1:4" x14ac:dyDescent="0.3">
      <c r="A567" s="3"/>
      <c r="B567" s="3"/>
      <c r="C567" s="9"/>
      <c r="D567" s="9"/>
    </row>
    <row r="568" spans="1:4" x14ac:dyDescent="0.3">
      <c r="A568" s="3"/>
      <c r="B568" s="3"/>
      <c r="C568" s="9"/>
      <c r="D568" s="9"/>
    </row>
    <row r="569" spans="1:4" x14ac:dyDescent="0.3">
      <c r="A569" s="3"/>
      <c r="B569" s="3"/>
      <c r="C569" s="9"/>
      <c r="D569" s="9"/>
    </row>
    <row r="570" spans="1:4" x14ac:dyDescent="0.3">
      <c r="A570" s="3"/>
      <c r="B570" s="3"/>
      <c r="C570" s="9"/>
      <c r="D570" s="9"/>
    </row>
    <row r="571" spans="1:4" x14ac:dyDescent="0.3">
      <c r="A571" s="3"/>
      <c r="B571" s="3"/>
      <c r="C571" s="9"/>
      <c r="D571" s="9"/>
    </row>
    <row r="572" spans="1:4" x14ac:dyDescent="0.3">
      <c r="A572" s="3"/>
      <c r="B572" s="3"/>
      <c r="C572" s="9"/>
      <c r="D572" s="9"/>
    </row>
    <row r="573" spans="1:4" x14ac:dyDescent="0.3">
      <c r="A573" s="3"/>
      <c r="B573" s="3"/>
      <c r="C573" s="9"/>
      <c r="D573" s="9"/>
    </row>
    <row r="574" spans="1:4" x14ac:dyDescent="0.3">
      <c r="A574" s="3"/>
      <c r="B574" s="3"/>
      <c r="C574" s="9"/>
      <c r="D574" s="9"/>
    </row>
    <row r="575" spans="1:4" x14ac:dyDescent="0.3">
      <c r="A575" s="3"/>
      <c r="B575" s="3"/>
      <c r="C575" s="9"/>
      <c r="D575" s="9"/>
    </row>
    <row r="576" spans="1:4" x14ac:dyDescent="0.3">
      <c r="A576" s="3"/>
      <c r="B576" s="3"/>
      <c r="C576" s="9"/>
      <c r="D576" s="9"/>
    </row>
    <row r="577" spans="1:4" x14ac:dyDescent="0.3">
      <c r="A577" s="3"/>
      <c r="B577" s="3"/>
      <c r="C577" s="9"/>
      <c r="D577" s="9"/>
    </row>
    <row r="578" spans="1:4" x14ac:dyDescent="0.3">
      <c r="A578" s="3"/>
      <c r="B578" s="3"/>
      <c r="C578" s="9"/>
      <c r="D578" s="9"/>
    </row>
    <row r="579" spans="1:4" x14ac:dyDescent="0.3">
      <c r="A579" s="3"/>
      <c r="B579" s="3"/>
      <c r="C579" s="9"/>
      <c r="D579" s="9"/>
    </row>
    <row r="580" spans="1:4" x14ac:dyDescent="0.3">
      <c r="A580" s="3"/>
      <c r="B580" s="3"/>
      <c r="C580" s="9"/>
      <c r="D580" s="9"/>
    </row>
    <row r="581" spans="1:4" x14ac:dyDescent="0.3">
      <c r="A581" s="3"/>
      <c r="B581" s="3"/>
      <c r="C581" s="9"/>
      <c r="D581" s="9"/>
    </row>
    <row r="582" spans="1:4" x14ac:dyDescent="0.3">
      <c r="A582" s="3"/>
      <c r="B582" s="3"/>
      <c r="C582" s="9"/>
      <c r="D582" s="9"/>
    </row>
    <row r="583" spans="1:4" x14ac:dyDescent="0.3">
      <c r="A583" s="3"/>
      <c r="B583" s="3"/>
      <c r="C583" s="9"/>
      <c r="D583" s="9"/>
    </row>
    <row r="584" spans="1:4" x14ac:dyDescent="0.3">
      <c r="A584" s="3"/>
      <c r="B584" s="3"/>
      <c r="C584" s="9"/>
      <c r="D584" s="9"/>
    </row>
    <row r="585" spans="1:4" x14ac:dyDescent="0.3">
      <c r="A585" s="3"/>
      <c r="B585" s="3"/>
      <c r="C585" s="9"/>
      <c r="D585" s="9"/>
    </row>
    <row r="586" spans="1:4" x14ac:dyDescent="0.3">
      <c r="A586" s="3"/>
      <c r="B586" s="3"/>
      <c r="C586" s="9"/>
      <c r="D586" s="9"/>
    </row>
    <row r="587" spans="1:4" x14ac:dyDescent="0.3">
      <c r="A587" s="3"/>
      <c r="B587" s="3"/>
      <c r="C587" s="9"/>
      <c r="D587" s="9"/>
    </row>
    <row r="588" spans="1:4" x14ac:dyDescent="0.3">
      <c r="A588" s="3"/>
      <c r="B588" s="3"/>
      <c r="C588" s="9"/>
      <c r="D588" s="9"/>
    </row>
    <row r="589" spans="1:4" x14ac:dyDescent="0.3">
      <c r="A589" s="3"/>
      <c r="B589" s="3"/>
      <c r="C589" s="9"/>
      <c r="D589" s="9"/>
    </row>
    <row r="590" spans="1:4" x14ac:dyDescent="0.3">
      <c r="A590" s="3"/>
      <c r="B590" s="3"/>
      <c r="C590" s="9"/>
      <c r="D590" s="9"/>
    </row>
    <row r="591" spans="1:4" x14ac:dyDescent="0.3">
      <c r="A591" s="3"/>
      <c r="B591" s="3"/>
      <c r="C591" s="9"/>
      <c r="D591" s="9"/>
    </row>
    <row r="592" spans="1:4" x14ac:dyDescent="0.3">
      <c r="A592" s="3"/>
      <c r="B592" s="3"/>
      <c r="C592" s="9"/>
      <c r="D592" s="9"/>
    </row>
    <row r="593" spans="1:4" x14ac:dyDescent="0.3">
      <c r="A593" s="3"/>
      <c r="B593" s="3"/>
      <c r="C593" s="9"/>
      <c r="D593" s="9"/>
    </row>
    <row r="594" spans="1:4" x14ac:dyDescent="0.3">
      <c r="A594" s="3"/>
      <c r="B594" s="3"/>
      <c r="C594" s="9"/>
      <c r="D594" s="9"/>
    </row>
    <row r="595" spans="1:4" x14ac:dyDescent="0.3">
      <c r="A595" s="3"/>
      <c r="B595" s="3"/>
      <c r="C595" s="9"/>
      <c r="D595" s="9"/>
    </row>
    <row r="596" spans="1:4" x14ac:dyDescent="0.3">
      <c r="A596" s="3"/>
      <c r="B596" s="3"/>
      <c r="C596" s="9"/>
      <c r="D596" s="9"/>
    </row>
    <row r="597" spans="1:4" x14ac:dyDescent="0.3">
      <c r="A597" s="3"/>
      <c r="B597" s="3"/>
      <c r="C597" s="9"/>
      <c r="D597" s="9"/>
    </row>
    <row r="598" spans="1:4" x14ac:dyDescent="0.3">
      <c r="A598" s="3"/>
      <c r="B598" s="3"/>
      <c r="C598" s="9"/>
      <c r="D598" s="9"/>
    </row>
    <row r="599" spans="1:4" x14ac:dyDescent="0.3">
      <c r="A599" s="3"/>
      <c r="B599" s="3"/>
      <c r="C599" s="9"/>
      <c r="D599" s="9"/>
    </row>
    <row r="600" spans="1:4" x14ac:dyDescent="0.3">
      <c r="A600" s="3"/>
      <c r="B600" s="3"/>
      <c r="C600" s="9"/>
      <c r="D600" s="9"/>
    </row>
    <row r="601" spans="1:4" x14ac:dyDescent="0.3">
      <c r="A601" s="3"/>
      <c r="B601" s="3"/>
      <c r="C601" s="9"/>
      <c r="D601" s="9"/>
    </row>
    <row r="602" spans="1:4" x14ac:dyDescent="0.3">
      <c r="A602" s="3"/>
      <c r="B602" s="3"/>
      <c r="C602" s="9"/>
      <c r="D602" s="9"/>
    </row>
    <row r="603" spans="1:4" x14ac:dyDescent="0.3">
      <c r="A603" s="3"/>
      <c r="B603" s="3"/>
      <c r="C603" s="9"/>
      <c r="D603" s="9"/>
    </row>
    <row r="604" spans="1:4" x14ac:dyDescent="0.3">
      <c r="A604" s="3"/>
      <c r="B604" s="3"/>
      <c r="C604" s="9"/>
      <c r="D604" s="9"/>
    </row>
    <row r="605" spans="1:4" x14ac:dyDescent="0.3">
      <c r="A605" s="3"/>
      <c r="B605" s="3"/>
      <c r="C605" s="9"/>
      <c r="D605" s="9"/>
    </row>
    <row r="606" spans="1:4" x14ac:dyDescent="0.3">
      <c r="A606" s="3"/>
      <c r="B606" s="3"/>
      <c r="C606" s="9"/>
      <c r="D606" s="9"/>
    </row>
    <row r="607" spans="1:4" x14ac:dyDescent="0.3">
      <c r="A607" s="3"/>
      <c r="B607" s="3"/>
      <c r="C607" s="9"/>
      <c r="D607" s="9"/>
    </row>
    <row r="608" spans="1:4" x14ac:dyDescent="0.3">
      <c r="A608" s="3"/>
      <c r="B608" s="3"/>
      <c r="C608" s="9"/>
      <c r="D608" s="9"/>
    </row>
    <row r="609" spans="1:4" x14ac:dyDescent="0.3">
      <c r="A609" s="3"/>
      <c r="B609" s="3"/>
      <c r="C609" s="9"/>
      <c r="D609" s="9"/>
    </row>
    <row r="610" spans="1:4" x14ac:dyDescent="0.3">
      <c r="A610" s="3"/>
      <c r="B610" s="3"/>
      <c r="C610" s="9"/>
      <c r="D610" s="9"/>
    </row>
    <row r="611" spans="1:4" x14ac:dyDescent="0.3">
      <c r="A611" s="3"/>
      <c r="B611" s="3"/>
      <c r="C611" s="9"/>
      <c r="D611" s="9"/>
    </row>
    <row r="612" spans="1:4" x14ac:dyDescent="0.3">
      <c r="A612" s="3"/>
      <c r="B612" s="3"/>
      <c r="C612" s="9"/>
      <c r="D612" s="9"/>
    </row>
    <row r="613" spans="1:4" x14ac:dyDescent="0.3">
      <c r="A613" s="3"/>
      <c r="B613" s="3"/>
      <c r="C613" s="9"/>
      <c r="D613" s="9"/>
    </row>
    <row r="614" spans="1:4" x14ac:dyDescent="0.3">
      <c r="A614" s="3"/>
      <c r="B614" s="3"/>
      <c r="C614" s="9"/>
      <c r="D614" s="9"/>
    </row>
    <row r="615" spans="1:4" x14ac:dyDescent="0.3">
      <c r="A615" s="3"/>
      <c r="B615" s="3"/>
      <c r="C615" s="9"/>
      <c r="D615" s="9"/>
    </row>
    <row r="616" spans="1:4" x14ac:dyDescent="0.3">
      <c r="A616" s="3"/>
      <c r="B616" s="3"/>
      <c r="C616" s="9"/>
      <c r="D616" s="9"/>
    </row>
    <row r="617" spans="1:4" x14ac:dyDescent="0.3">
      <c r="A617" s="3"/>
      <c r="B617" s="3"/>
      <c r="C617" s="9"/>
      <c r="D617" s="9"/>
    </row>
    <row r="618" spans="1:4" x14ac:dyDescent="0.3">
      <c r="A618" s="3"/>
      <c r="B618" s="3"/>
      <c r="C618" s="9"/>
      <c r="D618" s="9"/>
    </row>
    <row r="619" spans="1:4" x14ac:dyDescent="0.3">
      <c r="A619" s="3"/>
      <c r="B619" s="3"/>
      <c r="C619" s="9"/>
      <c r="D619" s="9"/>
    </row>
    <row r="620" spans="1:4" x14ac:dyDescent="0.3">
      <c r="A620" s="3"/>
      <c r="B620" s="3"/>
      <c r="C620" s="9"/>
      <c r="D620" s="9"/>
    </row>
    <row r="621" spans="1:4" x14ac:dyDescent="0.3">
      <c r="A621" s="3"/>
      <c r="B621" s="3"/>
      <c r="C621" s="9"/>
      <c r="D621" s="9"/>
    </row>
    <row r="622" spans="1:4" x14ac:dyDescent="0.3">
      <c r="A622" s="3"/>
      <c r="B622" s="3"/>
      <c r="C622" s="9"/>
      <c r="D622" s="9"/>
    </row>
    <row r="623" spans="1:4" x14ac:dyDescent="0.3">
      <c r="A623" s="3"/>
      <c r="B623" s="3"/>
      <c r="C623" s="9"/>
      <c r="D623" s="9"/>
    </row>
    <row r="624" spans="1:4" x14ac:dyDescent="0.3">
      <c r="A624" s="3"/>
      <c r="B624" s="3"/>
      <c r="C624" s="9"/>
      <c r="D624" s="9"/>
    </row>
    <row r="625" spans="1:4" x14ac:dyDescent="0.3">
      <c r="A625" s="3"/>
      <c r="B625" s="3"/>
      <c r="C625" s="9"/>
      <c r="D625" s="9"/>
    </row>
    <row r="626" spans="1:4" x14ac:dyDescent="0.3">
      <c r="A626" s="3"/>
      <c r="B626" s="3"/>
      <c r="C626" s="9"/>
      <c r="D626" s="9"/>
    </row>
    <row r="627" spans="1:4" x14ac:dyDescent="0.3">
      <c r="A627" s="3"/>
      <c r="B627" s="3"/>
      <c r="C627" s="9"/>
      <c r="D627" s="9"/>
    </row>
    <row r="628" spans="1:4" x14ac:dyDescent="0.3">
      <c r="A628" s="3"/>
      <c r="B628" s="3"/>
      <c r="C628" s="9"/>
      <c r="D628" s="9"/>
    </row>
    <row r="629" spans="1:4" x14ac:dyDescent="0.3">
      <c r="A629" s="3"/>
      <c r="B629" s="3"/>
      <c r="C629" s="9"/>
      <c r="D629" s="9"/>
    </row>
    <row r="630" spans="1:4" x14ac:dyDescent="0.3">
      <c r="A630" s="3"/>
      <c r="B630" s="3"/>
      <c r="C630" s="9"/>
      <c r="D630" s="9"/>
    </row>
    <row r="631" spans="1:4" x14ac:dyDescent="0.3">
      <c r="A631" s="3"/>
      <c r="B631" s="3"/>
      <c r="C631" s="9"/>
      <c r="D631" s="9"/>
    </row>
    <row r="632" spans="1:4" x14ac:dyDescent="0.3">
      <c r="A632" s="3"/>
      <c r="B632" s="3"/>
      <c r="C632" s="9"/>
      <c r="D632" s="9"/>
    </row>
    <row r="633" spans="1:4" x14ac:dyDescent="0.3">
      <c r="A633" s="3"/>
      <c r="B633" s="3"/>
      <c r="C633" s="9"/>
      <c r="D633" s="9"/>
    </row>
    <row r="634" spans="1:4" x14ac:dyDescent="0.3">
      <c r="A634" s="3"/>
      <c r="B634" s="3"/>
      <c r="C634" s="9"/>
      <c r="D634" s="9"/>
    </row>
    <row r="635" spans="1:4" x14ac:dyDescent="0.3">
      <c r="A635" s="3"/>
      <c r="B635" s="3"/>
      <c r="C635" s="9"/>
      <c r="D635" s="9"/>
    </row>
    <row r="636" spans="1:4" x14ac:dyDescent="0.3">
      <c r="A636" s="3"/>
      <c r="B636" s="3"/>
      <c r="C636" s="9"/>
      <c r="D636" s="9"/>
    </row>
    <row r="637" spans="1:4" x14ac:dyDescent="0.3">
      <c r="A637" s="3"/>
      <c r="B637" s="3"/>
      <c r="C637" s="9"/>
      <c r="D637" s="9"/>
    </row>
    <row r="638" spans="1:4" x14ac:dyDescent="0.3">
      <c r="A638" s="3"/>
      <c r="B638" s="3"/>
      <c r="C638" s="9"/>
      <c r="D638" s="9"/>
    </row>
    <row r="639" spans="1:4" x14ac:dyDescent="0.3">
      <c r="A639" s="3"/>
      <c r="B639" s="3"/>
      <c r="C639" s="9"/>
      <c r="D639" s="9"/>
    </row>
    <row r="640" spans="1:4" x14ac:dyDescent="0.3">
      <c r="A640" s="3"/>
      <c r="B640" s="3"/>
      <c r="C640" s="9"/>
      <c r="D640" s="9"/>
    </row>
    <row r="641" spans="1:4" x14ac:dyDescent="0.3">
      <c r="A641" s="3"/>
      <c r="B641" s="3"/>
      <c r="C641" s="9"/>
      <c r="D641" s="9"/>
    </row>
    <row r="642" spans="1:4" x14ac:dyDescent="0.3">
      <c r="A642" s="3"/>
      <c r="B642" s="3"/>
      <c r="C642" s="9"/>
      <c r="D642" s="9"/>
    </row>
    <row r="643" spans="1:4" x14ac:dyDescent="0.3">
      <c r="A643" s="3"/>
      <c r="B643" s="3"/>
      <c r="C643" s="9"/>
      <c r="D643" s="9"/>
    </row>
    <row r="644" spans="1:4" x14ac:dyDescent="0.3">
      <c r="A644" s="3"/>
      <c r="B644" s="3"/>
      <c r="C644" s="9"/>
      <c r="D644" s="9"/>
    </row>
    <row r="645" spans="1:4" x14ac:dyDescent="0.3">
      <c r="A645" s="3"/>
      <c r="B645" s="3"/>
      <c r="C645" s="9"/>
      <c r="D645" s="9"/>
    </row>
    <row r="646" spans="1:4" x14ac:dyDescent="0.3">
      <c r="A646" s="3"/>
      <c r="B646" s="3"/>
      <c r="C646" s="9"/>
      <c r="D646" s="9"/>
    </row>
    <row r="647" spans="1:4" x14ac:dyDescent="0.3">
      <c r="A647" s="3"/>
      <c r="B647" s="3"/>
      <c r="C647" s="9"/>
      <c r="D647" s="9"/>
    </row>
    <row r="648" spans="1:4" x14ac:dyDescent="0.3">
      <c r="A648" s="3"/>
      <c r="B648" s="3"/>
      <c r="C648" s="9"/>
      <c r="D648" s="9"/>
    </row>
    <row r="649" spans="1:4" x14ac:dyDescent="0.3">
      <c r="A649" s="3"/>
      <c r="B649" s="3"/>
      <c r="C649" s="9"/>
      <c r="D649" s="9"/>
    </row>
    <row r="650" spans="1:4" x14ac:dyDescent="0.3">
      <c r="A650" s="3"/>
      <c r="B650" s="3"/>
      <c r="C650" s="9"/>
      <c r="D650" s="9"/>
    </row>
    <row r="651" spans="1:4" x14ac:dyDescent="0.3">
      <c r="A651" s="3"/>
      <c r="B651" s="3"/>
      <c r="C651" s="9"/>
      <c r="D651" s="9"/>
    </row>
    <row r="652" spans="1:4" x14ac:dyDescent="0.3">
      <c r="A652" s="3"/>
      <c r="B652" s="3"/>
      <c r="C652" s="9"/>
      <c r="D652" s="9"/>
    </row>
    <row r="653" spans="1:4" x14ac:dyDescent="0.3">
      <c r="A653" s="3"/>
      <c r="B653" s="3"/>
      <c r="C653" s="9"/>
      <c r="D653" s="9"/>
    </row>
    <row r="654" spans="1:4" x14ac:dyDescent="0.3">
      <c r="A654" s="3"/>
      <c r="B654" s="3"/>
      <c r="C654" s="9"/>
      <c r="D654" s="9"/>
    </row>
    <row r="655" spans="1:4" x14ac:dyDescent="0.3">
      <c r="A655" s="3"/>
      <c r="B655" s="3"/>
      <c r="C655" s="9"/>
      <c r="D655" s="9"/>
    </row>
    <row r="656" spans="1:4" x14ac:dyDescent="0.3">
      <c r="A656" s="3"/>
      <c r="B656" s="3"/>
      <c r="C656" s="9"/>
      <c r="D656" s="9"/>
    </row>
    <row r="657" spans="1:4" x14ac:dyDescent="0.3">
      <c r="A657" s="3"/>
      <c r="B657" s="3"/>
      <c r="C657" s="9"/>
      <c r="D657" s="9"/>
    </row>
    <row r="658" spans="1:4" x14ac:dyDescent="0.3">
      <c r="A658" s="3"/>
      <c r="B658" s="3"/>
      <c r="C658" s="9"/>
      <c r="D658" s="9"/>
    </row>
    <row r="659" spans="1:4" x14ac:dyDescent="0.3">
      <c r="A659" s="3"/>
      <c r="B659" s="3"/>
      <c r="C659" s="9"/>
      <c r="D659" s="9"/>
    </row>
    <row r="660" spans="1:4" x14ac:dyDescent="0.3">
      <c r="A660" s="3"/>
      <c r="B660" s="3"/>
      <c r="C660" s="9"/>
      <c r="D660" s="9"/>
    </row>
    <row r="661" spans="1:4" x14ac:dyDescent="0.3">
      <c r="A661" s="3"/>
      <c r="B661" s="3"/>
      <c r="C661" s="9"/>
      <c r="D661" s="9"/>
    </row>
    <row r="662" spans="1:4" x14ac:dyDescent="0.3">
      <c r="A662" s="3"/>
      <c r="B662" s="3"/>
      <c r="C662" s="9"/>
      <c r="D662" s="9"/>
    </row>
    <row r="663" spans="1:4" x14ac:dyDescent="0.3">
      <c r="A663" s="3"/>
      <c r="B663" s="3"/>
      <c r="C663" s="9"/>
      <c r="D663" s="9"/>
    </row>
    <row r="664" spans="1:4" x14ac:dyDescent="0.3">
      <c r="A664" s="3"/>
      <c r="B664" s="3"/>
      <c r="C664" s="9"/>
      <c r="D664" s="9"/>
    </row>
    <row r="665" spans="1:4" x14ac:dyDescent="0.3">
      <c r="A665" s="3"/>
      <c r="B665" s="3"/>
      <c r="C665" s="9"/>
      <c r="D665" s="9"/>
    </row>
    <row r="666" spans="1:4" x14ac:dyDescent="0.3">
      <c r="A666" s="3"/>
      <c r="B666" s="3"/>
      <c r="C666" s="9"/>
      <c r="D666" s="9"/>
    </row>
    <row r="667" spans="1:4" x14ac:dyDescent="0.3">
      <c r="A667" s="3"/>
      <c r="B667" s="3"/>
      <c r="C667" s="9"/>
      <c r="D667" s="9"/>
    </row>
    <row r="668" spans="1:4" x14ac:dyDescent="0.3">
      <c r="A668" s="3"/>
      <c r="B668" s="3"/>
      <c r="C668" s="9"/>
      <c r="D668" s="9"/>
    </row>
    <row r="669" spans="1:4" x14ac:dyDescent="0.3">
      <c r="A669" s="3"/>
      <c r="B669" s="3"/>
      <c r="C669" s="9"/>
      <c r="D669" s="9"/>
    </row>
    <row r="670" spans="1:4" x14ac:dyDescent="0.3">
      <c r="A670" s="3"/>
      <c r="B670" s="3"/>
      <c r="C670" s="9"/>
      <c r="D670" s="9"/>
    </row>
    <row r="671" spans="1:4" x14ac:dyDescent="0.3">
      <c r="A671" s="3"/>
      <c r="B671" s="3"/>
      <c r="C671" s="9"/>
      <c r="D671" s="9"/>
    </row>
    <row r="672" spans="1:4" x14ac:dyDescent="0.3">
      <c r="A672" s="3"/>
      <c r="B672" s="3"/>
      <c r="C672" s="9"/>
      <c r="D672" s="9"/>
    </row>
    <row r="673" spans="1:4" x14ac:dyDescent="0.3">
      <c r="A673" s="3"/>
      <c r="B673" s="3"/>
      <c r="C673" s="9"/>
      <c r="D673" s="9"/>
    </row>
    <row r="674" spans="1:4" x14ac:dyDescent="0.3">
      <c r="A674" s="3"/>
      <c r="B674" s="3"/>
      <c r="C674" s="9"/>
      <c r="D674" s="9"/>
    </row>
    <row r="675" spans="1:4" x14ac:dyDescent="0.3">
      <c r="A675" s="3"/>
      <c r="B675" s="3"/>
      <c r="C675" s="9"/>
      <c r="D675" s="9"/>
    </row>
    <row r="676" spans="1:4" x14ac:dyDescent="0.3">
      <c r="A676" s="3"/>
      <c r="B676" s="3"/>
      <c r="C676" s="9"/>
      <c r="D676" s="9"/>
    </row>
    <row r="677" spans="1:4" x14ac:dyDescent="0.3">
      <c r="A677" s="3"/>
      <c r="B677" s="3"/>
      <c r="C677" s="9"/>
      <c r="D677" s="9"/>
    </row>
    <row r="678" spans="1:4" x14ac:dyDescent="0.3">
      <c r="A678" s="3"/>
      <c r="B678" s="3"/>
      <c r="C678" s="9"/>
      <c r="D678" s="9"/>
    </row>
    <row r="679" spans="1:4" x14ac:dyDescent="0.3">
      <c r="A679" s="3"/>
      <c r="B679" s="3"/>
      <c r="C679" s="9"/>
      <c r="D679" s="9"/>
    </row>
    <row r="680" spans="1:4" x14ac:dyDescent="0.3">
      <c r="A680" s="3"/>
      <c r="B680" s="3"/>
      <c r="C680" s="9"/>
      <c r="D680" s="9"/>
    </row>
    <row r="681" spans="1:4" x14ac:dyDescent="0.3">
      <c r="A681" s="3"/>
      <c r="B681" s="3"/>
      <c r="C681" s="9"/>
      <c r="D681" s="9"/>
    </row>
    <row r="682" spans="1:4" x14ac:dyDescent="0.3">
      <c r="A682" s="3"/>
      <c r="B682" s="3"/>
      <c r="C682" s="9"/>
      <c r="D682" s="9"/>
    </row>
    <row r="683" spans="1:4" x14ac:dyDescent="0.3">
      <c r="A683" s="3"/>
      <c r="B683" s="3"/>
      <c r="C683" s="9"/>
      <c r="D683" s="9"/>
    </row>
    <row r="684" spans="1:4" x14ac:dyDescent="0.3">
      <c r="A684" s="3"/>
      <c r="B684" s="3"/>
      <c r="C684" s="9"/>
      <c r="D684" s="9"/>
    </row>
    <row r="685" spans="1:4" x14ac:dyDescent="0.3">
      <c r="A685" s="3"/>
      <c r="B685" s="3"/>
      <c r="C685" s="9"/>
      <c r="D685" s="9"/>
    </row>
    <row r="686" spans="1:4" x14ac:dyDescent="0.3">
      <c r="A686" s="3"/>
      <c r="B686" s="3"/>
      <c r="C686" s="9"/>
      <c r="D686" s="9"/>
    </row>
    <row r="687" spans="1:4" x14ac:dyDescent="0.3">
      <c r="A687" s="3"/>
      <c r="B687" s="3"/>
      <c r="C687" s="9"/>
      <c r="D687" s="9"/>
    </row>
    <row r="688" spans="1:4" x14ac:dyDescent="0.3">
      <c r="A688" s="3"/>
      <c r="B688" s="3"/>
      <c r="C688" s="9"/>
      <c r="D688" s="9"/>
    </row>
    <row r="689" spans="1:4" x14ac:dyDescent="0.3">
      <c r="A689" s="3"/>
      <c r="B689" s="3"/>
      <c r="C689" s="9"/>
      <c r="D689" s="9"/>
    </row>
    <row r="690" spans="1:4" x14ac:dyDescent="0.3">
      <c r="A690" s="3"/>
      <c r="B690" s="3"/>
      <c r="C690" s="9"/>
      <c r="D690" s="9"/>
    </row>
    <row r="691" spans="1:4" x14ac:dyDescent="0.3">
      <c r="A691" s="3"/>
      <c r="B691" s="3"/>
      <c r="C691" s="9"/>
      <c r="D691" s="9"/>
    </row>
    <row r="692" spans="1:4" x14ac:dyDescent="0.3">
      <c r="A692" s="3"/>
      <c r="B692" s="3"/>
      <c r="C692" s="9"/>
      <c r="D692" s="9"/>
    </row>
    <row r="693" spans="1:4" x14ac:dyDescent="0.3">
      <c r="A693" s="3"/>
      <c r="B693" s="3"/>
      <c r="C693" s="9"/>
      <c r="D693" s="9"/>
    </row>
    <row r="694" spans="1:4" x14ac:dyDescent="0.3">
      <c r="A694" s="3"/>
      <c r="B694" s="3"/>
      <c r="C694" s="9"/>
      <c r="D694" s="9"/>
    </row>
    <row r="695" spans="1:4" x14ac:dyDescent="0.3">
      <c r="A695" s="3"/>
      <c r="B695" s="3"/>
      <c r="C695" s="9"/>
      <c r="D695" s="9"/>
    </row>
    <row r="696" spans="1:4" x14ac:dyDescent="0.3">
      <c r="A696" s="3"/>
      <c r="B696" s="3"/>
      <c r="C696" s="9"/>
      <c r="D696" s="9"/>
    </row>
    <row r="697" spans="1:4" x14ac:dyDescent="0.3">
      <c r="A697" s="3"/>
      <c r="B697" s="3"/>
      <c r="C697" s="9"/>
      <c r="D697" s="9"/>
    </row>
    <row r="698" spans="1:4" x14ac:dyDescent="0.3">
      <c r="A698" s="3"/>
      <c r="B698" s="3"/>
      <c r="C698" s="9"/>
      <c r="D698" s="9"/>
    </row>
    <row r="699" spans="1:4" x14ac:dyDescent="0.3">
      <c r="A699" s="3"/>
      <c r="B699" s="3"/>
      <c r="C699" s="9"/>
      <c r="D699" s="9"/>
    </row>
    <row r="700" spans="1:4" x14ac:dyDescent="0.3">
      <c r="A700" s="3"/>
      <c r="B700" s="3"/>
      <c r="C700" s="9"/>
      <c r="D700" s="9"/>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W714"/>
  <sheetViews>
    <sheetView topLeftCell="E1" zoomScaleNormal="100" workbookViewId="0">
      <selection activeCell="V59" sqref="V59"/>
    </sheetView>
  </sheetViews>
  <sheetFormatPr defaultRowHeight="12.45" x14ac:dyDescent="0.3"/>
  <sheetData>
    <row r="5" spans="1:23" x14ac:dyDescent="0.3">
      <c r="C5" s="4" t="s">
        <v>49</v>
      </c>
      <c r="D5" s="4"/>
      <c r="E5" s="4"/>
      <c r="F5" s="4"/>
      <c r="G5" s="4"/>
      <c r="H5" s="5" t="s">
        <v>50</v>
      </c>
      <c r="I5" s="5"/>
      <c r="J5" s="5"/>
      <c r="K5" s="5"/>
      <c r="L5" s="5"/>
      <c r="M5" s="6" t="s">
        <v>52</v>
      </c>
      <c r="N5" s="6"/>
      <c r="O5" s="6"/>
      <c r="P5" s="6"/>
      <c r="Q5" s="6"/>
      <c r="R5" s="6"/>
      <c r="S5" s="6"/>
      <c r="T5" s="6"/>
    </row>
    <row r="6" spans="1:23" x14ac:dyDescent="0.3">
      <c r="A6" s="3" t="s">
        <v>219</v>
      </c>
      <c r="B6" s="3" t="s">
        <v>131</v>
      </c>
      <c r="C6" s="4" t="s">
        <v>2</v>
      </c>
      <c r="D6" s="4" t="s">
        <v>3</v>
      </c>
      <c r="E6" s="4" t="s">
        <v>4</v>
      </c>
      <c r="F6" s="4" t="s">
        <v>5</v>
      </c>
      <c r="G6" s="4" t="s">
        <v>6</v>
      </c>
      <c r="H6" s="5" t="s">
        <v>7</v>
      </c>
      <c r="I6" s="5" t="s">
        <v>8</v>
      </c>
      <c r="J6" s="5" t="s">
        <v>19</v>
      </c>
      <c r="K6" s="5" t="s">
        <v>9</v>
      </c>
      <c r="L6" s="5" t="s">
        <v>10</v>
      </c>
      <c r="M6" s="6" t="s">
        <v>13</v>
      </c>
      <c r="N6" s="6" t="s">
        <v>108</v>
      </c>
      <c r="O6" s="6" t="s">
        <v>109</v>
      </c>
      <c r="P6" s="6" t="s">
        <v>11</v>
      </c>
      <c r="Q6" s="6" t="s">
        <v>54</v>
      </c>
      <c r="R6" s="6" t="s">
        <v>12</v>
      </c>
      <c r="S6" s="6" t="s">
        <v>14</v>
      </c>
      <c r="T6" s="6" t="s">
        <v>15</v>
      </c>
    </row>
    <row r="7" spans="1:23" x14ac:dyDescent="0.3">
      <c r="C7" s="4"/>
      <c r="D7" s="4"/>
      <c r="E7" s="4"/>
      <c r="F7" s="4"/>
      <c r="G7" s="4"/>
      <c r="H7" s="5"/>
      <c r="I7" s="5"/>
      <c r="J7" s="5"/>
      <c r="K7" s="5"/>
      <c r="L7" s="5"/>
      <c r="M7" s="6"/>
      <c r="N7" s="6"/>
      <c r="O7" s="6"/>
      <c r="P7" s="6"/>
      <c r="Q7" s="6"/>
      <c r="R7" s="6"/>
      <c r="S7" s="6"/>
      <c r="T7" s="6"/>
      <c r="W7" s="4"/>
    </row>
    <row r="8" spans="1:23" x14ac:dyDescent="0.3">
      <c r="B8" s="3" t="s">
        <v>220</v>
      </c>
      <c r="C8" s="4">
        <f>MIN(C23:C522)</f>
        <v>0</v>
      </c>
      <c r="D8" s="4">
        <f t="shared" ref="D8:T8" si="0">MIN(D23:D522)</f>
        <v>0</v>
      </c>
      <c r="E8" s="4">
        <f t="shared" si="0"/>
        <v>0</v>
      </c>
      <c r="F8" s="4">
        <f t="shared" si="0"/>
        <v>0</v>
      </c>
      <c r="G8" s="4">
        <f t="shared" si="0"/>
        <v>0</v>
      </c>
      <c r="H8" s="5">
        <f t="shared" si="0"/>
        <v>0</v>
      </c>
      <c r="I8" s="5">
        <f t="shared" si="0"/>
        <v>0</v>
      </c>
      <c r="J8" s="5">
        <f t="shared" si="0"/>
        <v>0</v>
      </c>
      <c r="K8" s="5">
        <f t="shared" si="0"/>
        <v>0</v>
      </c>
      <c r="L8" s="5">
        <f t="shared" si="0"/>
        <v>0</v>
      </c>
      <c r="M8" s="6">
        <f t="shared" si="0"/>
        <v>0</v>
      </c>
      <c r="N8" s="6">
        <f t="shared" si="0"/>
        <v>0</v>
      </c>
      <c r="O8" s="6">
        <f t="shared" si="0"/>
        <v>0</v>
      </c>
      <c r="P8" s="6">
        <f t="shared" si="0"/>
        <v>0</v>
      </c>
      <c r="Q8" s="6">
        <f t="shared" si="0"/>
        <v>0</v>
      </c>
      <c r="R8" s="6">
        <f t="shared" si="0"/>
        <v>0</v>
      </c>
      <c r="S8" s="6">
        <f t="shared" si="0"/>
        <v>0</v>
      </c>
      <c r="T8" s="6">
        <f t="shared" si="0"/>
        <v>0</v>
      </c>
    </row>
    <row r="9" spans="1:23" x14ac:dyDescent="0.3">
      <c r="B9" s="3" t="s">
        <v>221</v>
      </c>
      <c r="C9" s="4" t="e">
        <f>QUARTILE(C23:C522,1)</f>
        <v>#NUM!</v>
      </c>
      <c r="D9" s="4" t="e">
        <f t="shared" ref="D9:T9" si="1">QUARTILE(D23:D522,1)</f>
        <v>#NUM!</v>
      </c>
      <c r="E9" s="4" t="e">
        <f t="shared" si="1"/>
        <v>#NUM!</v>
      </c>
      <c r="F9" s="4" t="e">
        <f t="shared" si="1"/>
        <v>#NUM!</v>
      </c>
      <c r="G9" s="4" t="e">
        <f t="shared" si="1"/>
        <v>#NUM!</v>
      </c>
      <c r="H9" s="5" t="e">
        <f t="shared" si="1"/>
        <v>#NUM!</v>
      </c>
      <c r="I9" s="5" t="e">
        <f t="shared" si="1"/>
        <v>#NUM!</v>
      </c>
      <c r="J9" s="5" t="e">
        <f t="shared" si="1"/>
        <v>#NUM!</v>
      </c>
      <c r="K9" s="5" t="e">
        <f t="shared" si="1"/>
        <v>#NUM!</v>
      </c>
      <c r="L9" s="5" t="e">
        <f t="shared" si="1"/>
        <v>#NUM!</v>
      </c>
      <c r="M9" s="6" t="e">
        <f t="shared" si="1"/>
        <v>#NUM!</v>
      </c>
      <c r="N9" s="6" t="e">
        <f t="shared" si="1"/>
        <v>#NUM!</v>
      </c>
      <c r="O9" s="6" t="e">
        <f t="shared" si="1"/>
        <v>#NUM!</v>
      </c>
      <c r="P9" s="6" t="e">
        <f t="shared" si="1"/>
        <v>#NUM!</v>
      </c>
      <c r="Q9" s="6" t="e">
        <f t="shared" si="1"/>
        <v>#NUM!</v>
      </c>
      <c r="R9" s="6" t="e">
        <f t="shared" si="1"/>
        <v>#NUM!</v>
      </c>
      <c r="S9" s="6" t="e">
        <f t="shared" si="1"/>
        <v>#NUM!</v>
      </c>
      <c r="T9" s="6" t="e">
        <f t="shared" si="1"/>
        <v>#NUM!</v>
      </c>
    </row>
    <row r="10" spans="1:23" x14ac:dyDescent="0.3">
      <c r="B10" s="3" t="s">
        <v>222</v>
      </c>
      <c r="C10" s="4" t="e">
        <f>MEDIAN(C23:C522)</f>
        <v>#NUM!</v>
      </c>
      <c r="D10" s="4" t="e">
        <f t="shared" ref="D10:T10" si="2">MEDIAN(D23:D522)</f>
        <v>#NUM!</v>
      </c>
      <c r="E10" s="4" t="e">
        <f t="shared" si="2"/>
        <v>#NUM!</v>
      </c>
      <c r="F10" s="4" t="e">
        <f t="shared" si="2"/>
        <v>#NUM!</v>
      </c>
      <c r="G10" s="4" t="e">
        <f t="shared" si="2"/>
        <v>#NUM!</v>
      </c>
      <c r="H10" s="5" t="e">
        <f t="shared" si="2"/>
        <v>#NUM!</v>
      </c>
      <c r="I10" s="5" t="e">
        <f t="shared" si="2"/>
        <v>#NUM!</v>
      </c>
      <c r="J10" s="5" t="e">
        <f t="shared" si="2"/>
        <v>#NUM!</v>
      </c>
      <c r="K10" s="5" t="e">
        <f t="shared" si="2"/>
        <v>#NUM!</v>
      </c>
      <c r="L10" s="5" t="e">
        <f t="shared" si="2"/>
        <v>#NUM!</v>
      </c>
      <c r="M10" s="6" t="e">
        <f t="shared" si="2"/>
        <v>#NUM!</v>
      </c>
      <c r="N10" s="6" t="e">
        <f t="shared" si="2"/>
        <v>#NUM!</v>
      </c>
      <c r="O10" s="6" t="e">
        <f t="shared" si="2"/>
        <v>#NUM!</v>
      </c>
      <c r="P10" s="6" t="e">
        <f t="shared" si="2"/>
        <v>#NUM!</v>
      </c>
      <c r="Q10" s="6" t="e">
        <f t="shared" si="2"/>
        <v>#NUM!</v>
      </c>
      <c r="R10" s="6" t="e">
        <f t="shared" si="2"/>
        <v>#NUM!</v>
      </c>
      <c r="S10" s="6" t="e">
        <f t="shared" si="2"/>
        <v>#NUM!</v>
      </c>
      <c r="T10" s="6" t="e">
        <f t="shared" si="2"/>
        <v>#NUM!</v>
      </c>
    </row>
    <row r="11" spans="1:23" x14ac:dyDescent="0.3">
      <c r="B11" s="3" t="s">
        <v>223</v>
      </c>
      <c r="C11" s="4" t="e">
        <f>QUARTILE(C23:C522,3)</f>
        <v>#NUM!</v>
      </c>
      <c r="D11" s="4" t="e">
        <f t="shared" ref="D11:T11" si="3">QUARTILE(D23:D522,3)</f>
        <v>#NUM!</v>
      </c>
      <c r="E11" s="4" t="e">
        <f t="shared" si="3"/>
        <v>#NUM!</v>
      </c>
      <c r="F11" s="4" t="e">
        <f t="shared" si="3"/>
        <v>#NUM!</v>
      </c>
      <c r="G11" s="4" t="e">
        <f t="shared" si="3"/>
        <v>#NUM!</v>
      </c>
      <c r="H11" s="5" t="e">
        <f t="shared" si="3"/>
        <v>#NUM!</v>
      </c>
      <c r="I11" s="5" t="e">
        <f t="shared" si="3"/>
        <v>#NUM!</v>
      </c>
      <c r="J11" s="5" t="e">
        <f t="shared" si="3"/>
        <v>#NUM!</v>
      </c>
      <c r="K11" s="5" t="e">
        <f t="shared" si="3"/>
        <v>#NUM!</v>
      </c>
      <c r="L11" s="5" t="e">
        <f t="shared" si="3"/>
        <v>#NUM!</v>
      </c>
      <c r="M11" s="6" t="e">
        <f t="shared" si="3"/>
        <v>#NUM!</v>
      </c>
      <c r="N11" s="6" t="e">
        <f t="shared" si="3"/>
        <v>#NUM!</v>
      </c>
      <c r="O11" s="6" t="e">
        <f t="shared" si="3"/>
        <v>#NUM!</v>
      </c>
      <c r="P11" s="6" t="e">
        <f t="shared" si="3"/>
        <v>#NUM!</v>
      </c>
      <c r="Q11" s="6" t="e">
        <f t="shared" si="3"/>
        <v>#NUM!</v>
      </c>
      <c r="R11" s="6" t="e">
        <f t="shared" si="3"/>
        <v>#NUM!</v>
      </c>
      <c r="S11" s="6" t="e">
        <f t="shared" si="3"/>
        <v>#NUM!</v>
      </c>
      <c r="T11" s="6" t="e">
        <f t="shared" si="3"/>
        <v>#NUM!</v>
      </c>
    </row>
    <row r="12" spans="1:23" x14ac:dyDescent="0.3">
      <c r="B12" s="3" t="s">
        <v>224</v>
      </c>
      <c r="C12" s="4">
        <f>MAX(C23:C522)</f>
        <v>0</v>
      </c>
      <c r="D12" s="4">
        <f t="shared" ref="D12:T12" si="4">MAX(D23:D522)</f>
        <v>0</v>
      </c>
      <c r="E12" s="4">
        <f t="shared" si="4"/>
        <v>0</v>
      </c>
      <c r="F12" s="4">
        <f t="shared" si="4"/>
        <v>0</v>
      </c>
      <c r="G12" s="4">
        <f t="shared" si="4"/>
        <v>0</v>
      </c>
      <c r="H12" s="5">
        <f t="shared" si="4"/>
        <v>0</v>
      </c>
      <c r="I12" s="5">
        <f t="shared" si="4"/>
        <v>0</v>
      </c>
      <c r="J12" s="5">
        <f t="shared" si="4"/>
        <v>0</v>
      </c>
      <c r="K12" s="5">
        <f t="shared" si="4"/>
        <v>0</v>
      </c>
      <c r="L12" s="5">
        <f t="shared" si="4"/>
        <v>0</v>
      </c>
      <c r="M12" s="6">
        <f t="shared" si="4"/>
        <v>0</v>
      </c>
      <c r="N12" s="6">
        <f t="shared" si="4"/>
        <v>0</v>
      </c>
      <c r="O12" s="6">
        <f t="shared" si="4"/>
        <v>0</v>
      </c>
      <c r="P12" s="6">
        <f t="shared" si="4"/>
        <v>0</v>
      </c>
      <c r="Q12" s="6">
        <f t="shared" si="4"/>
        <v>0</v>
      </c>
      <c r="R12" s="6">
        <f t="shared" si="4"/>
        <v>0</v>
      </c>
      <c r="S12" s="6">
        <f t="shared" si="4"/>
        <v>0</v>
      </c>
      <c r="T12" s="6">
        <f t="shared" si="4"/>
        <v>0</v>
      </c>
    </row>
    <row r="13" spans="1:23" x14ac:dyDescent="0.3">
      <c r="B13" s="3"/>
      <c r="C13" s="4"/>
      <c r="D13" s="4"/>
      <c r="E13" s="4"/>
      <c r="F13" s="4"/>
      <c r="G13" s="4"/>
      <c r="H13" s="5"/>
      <c r="I13" s="5"/>
      <c r="J13" s="5"/>
      <c r="K13" s="5"/>
      <c r="L13" s="5"/>
      <c r="M13" s="6"/>
      <c r="N13" s="6"/>
      <c r="O13" s="6"/>
      <c r="P13" s="6"/>
      <c r="Q13" s="6"/>
      <c r="R13" s="6"/>
      <c r="S13" s="6"/>
      <c r="T13" s="6"/>
    </row>
    <row r="14" spans="1:23" x14ac:dyDescent="0.3">
      <c r="B14" s="3" t="s">
        <v>225</v>
      </c>
      <c r="C14" s="4"/>
      <c r="D14" s="4"/>
      <c r="E14" s="4"/>
      <c r="F14" s="4"/>
      <c r="G14" s="4"/>
      <c r="H14" s="5"/>
      <c r="I14" s="5"/>
      <c r="J14" s="5"/>
      <c r="K14" s="5"/>
      <c r="L14" s="5"/>
      <c r="M14" s="6"/>
      <c r="N14" s="6"/>
      <c r="O14" s="6"/>
      <c r="P14" s="6"/>
      <c r="Q14" s="6"/>
      <c r="R14" s="6"/>
      <c r="S14" s="6"/>
      <c r="T14" s="6"/>
    </row>
    <row r="15" spans="1:23" x14ac:dyDescent="0.3">
      <c r="B15" s="3" t="s">
        <v>220</v>
      </c>
      <c r="C15" s="4">
        <f t="shared" ref="C15:T15" si="5">C8</f>
        <v>0</v>
      </c>
      <c r="D15" s="4">
        <f t="shared" si="5"/>
        <v>0</v>
      </c>
      <c r="E15" s="4">
        <f t="shared" si="5"/>
        <v>0</v>
      </c>
      <c r="F15" s="4">
        <f t="shared" si="5"/>
        <v>0</v>
      </c>
      <c r="G15" s="4">
        <f t="shared" si="5"/>
        <v>0</v>
      </c>
      <c r="H15" s="5">
        <f t="shared" si="5"/>
        <v>0</v>
      </c>
      <c r="I15" s="5">
        <f t="shared" si="5"/>
        <v>0</v>
      </c>
      <c r="J15" s="5">
        <f t="shared" si="5"/>
        <v>0</v>
      </c>
      <c r="K15" s="5">
        <f t="shared" si="5"/>
        <v>0</v>
      </c>
      <c r="L15" s="5">
        <f t="shared" si="5"/>
        <v>0</v>
      </c>
      <c r="M15" s="6">
        <f t="shared" si="5"/>
        <v>0</v>
      </c>
      <c r="N15" s="6">
        <f t="shared" si="5"/>
        <v>0</v>
      </c>
      <c r="O15" s="6">
        <f t="shared" si="5"/>
        <v>0</v>
      </c>
      <c r="P15" s="6">
        <f t="shared" si="5"/>
        <v>0</v>
      </c>
      <c r="Q15" s="6">
        <f t="shared" si="5"/>
        <v>0</v>
      </c>
      <c r="R15" s="6">
        <f t="shared" si="5"/>
        <v>0</v>
      </c>
      <c r="S15" s="6">
        <f t="shared" si="5"/>
        <v>0</v>
      </c>
      <c r="T15" s="6">
        <f t="shared" si="5"/>
        <v>0</v>
      </c>
    </row>
    <row r="16" spans="1:23" x14ac:dyDescent="0.3">
      <c r="B16" s="3" t="s">
        <v>226</v>
      </c>
      <c r="C16" s="4" t="e">
        <f t="shared" ref="C16:T16" si="6">C9-C8</f>
        <v>#NUM!</v>
      </c>
      <c r="D16" s="4" t="e">
        <f t="shared" si="6"/>
        <v>#NUM!</v>
      </c>
      <c r="E16" s="4" t="e">
        <f t="shared" si="6"/>
        <v>#NUM!</v>
      </c>
      <c r="F16" s="4" t="e">
        <f t="shared" si="6"/>
        <v>#NUM!</v>
      </c>
      <c r="G16" s="4" t="e">
        <f t="shared" si="6"/>
        <v>#NUM!</v>
      </c>
      <c r="H16" s="5" t="e">
        <f t="shared" si="6"/>
        <v>#NUM!</v>
      </c>
      <c r="I16" s="5" t="e">
        <f t="shared" si="6"/>
        <v>#NUM!</v>
      </c>
      <c r="J16" s="5" t="e">
        <f t="shared" si="6"/>
        <v>#NUM!</v>
      </c>
      <c r="K16" s="5" t="e">
        <f t="shared" si="6"/>
        <v>#NUM!</v>
      </c>
      <c r="L16" s="5" t="e">
        <f t="shared" si="6"/>
        <v>#NUM!</v>
      </c>
      <c r="M16" s="6" t="e">
        <f t="shared" si="6"/>
        <v>#NUM!</v>
      </c>
      <c r="N16" s="6" t="e">
        <f t="shared" si="6"/>
        <v>#NUM!</v>
      </c>
      <c r="O16" s="6" t="e">
        <f t="shared" si="6"/>
        <v>#NUM!</v>
      </c>
      <c r="P16" s="6" t="e">
        <f t="shared" si="6"/>
        <v>#NUM!</v>
      </c>
      <c r="Q16" s="6" t="e">
        <f t="shared" si="6"/>
        <v>#NUM!</v>
      </c>
      <c r="R16" s="6" t="e">
        <f t="shared" si="6"/>
        <v>#NUM!</v>
      </c>
      <c r="S16" s="6" t="e">
        <f t="shared" si="6"/>
        <v>#NUM!</v>
      </c>
      <c r="T16" s="6" t="e">
        <f t="shared" si="6"/>
        <v>#NUM!</v>
      </c>
    </row>
    <row r="17" spans="1:22" x14ac:dyDescent="0.3">
      <c r="B17" s="3" t="s">
        <v>227</v>
      </c>
      <c r="C17" s="4" t="e">
        <f t="shared" ref="C17:T17" si="7">C10-C9</f>
        <v>#NUM!</v>
      </c>
      <c r="D17" s="4" t="e">
        <f t="shared" si="7"/>
        <v>#NUM!</v>
      </c>
      <c r="E17" s="4" t="e">
        <f t="shared" si="7"/>
        <v>#NUM!</v>
      </c>
      <c r="F17" s="4" t="e">
        <f t="shared" si="7"/>
        <v>#NUM!</v>
      </c>
      <c r="G17" s="4" t="e">
        <f t="shared" si="7"/>
        <v>#NUM!</v>
      </c>
      <c r="H17" s="5" t="e">
        <f t="shared" si="7"/>
        <v>#NUM!</v>
      </c>
      <c r="I17" s="5" t="e">
        <f t="shared" si="7"/>
        <v>#NUM!</v>
      </c>
      <c r="J17" s="5" t="e">
        <f t="shared" si="7"/>
        <v>#NUM!</v>
      </c>
      <c r="K17" s="5" t="e">
        <f t="shared" si="7"/>
        <v>#NUM!</v>
      </c>
      <c r="L17" s="5" t="e">
        <f t="shared" si="7"/>
        <v>#NUM!</v>
      </c>
      <c r="M17" s="6" t="e">
        <f t="shared" si="7"/>
        <v>#NUM!</v>
      </c>
      <c r="N17" s="6" t="e">
        <f t="shared" si="7"/>
        <v>#NUM!</v>
      </c>
      <c r="O17" s="6" t="e">
        <f t="shared" si="7"/>
        <v>#NUM!</v>
      </c>
      <c r="P17" s="6" t="e">
        <f t="shared" si="7"/>
        <v>#NUM!</v>
      </c>
      <c r="Q17" s="6" t="e">
        <f t="shared" si="7"/>
        <v>#NUM!</v>
      </c>
      <c r="R17" s="6" t="e">
        <f t="shared" si="7"/>
        <v>#NUM!</v>
      </c>
      <c r="S17" s="6" t="e">
        <f t="shared" si="7"/>
        <v>#NUM!</v>
      </c>
      <c r="T17" s="6" t="e">
        <f t="shared" si="7"/>
        <v>#NUM!</v>
      </c>
    </row>
    <row r="18" spans="1:22" x14ac:dyDescent="0.3">
      <c r="B18" s="3" t="s">
        <v>228</v>
      </c>
      <c r="C18" s="4" t="e">
        <f t="shared" ref="C18:T18" si="8">C11-C10</f>
        <v>#NUM!</v>
      </c>
      <c r="D18" s="4" t="e">
        <f t="shared" si="8"/>
        <v>#NUM!</v>
      </c>
      <c r="E18" s="4" t="e">
        <f t="shared" si="8"/>
        <v>#NUM!</v>
      </c>
      <c r="F18" s="4" t="e">
        <f t="shared" si="8"/>
        <v>#NUM!</v>
      </c>
      <c r="G18" s="4" t="e">
        <f t="shared" si="8"/>
        <v>#NUM!</v>
      </c>
      <c r="H18" s="5" t="e">
        <f t="shared" si="8"/>
        <v>#NUM!</v>
      </c>
      <c r="I18" s="5" t="e">
        <f t="shared" si="8"/>
        <v>#NUM!</v>
      </c>
      <c r="J18" s="5" t="e">
        <f t="shared" si="8"/>
        <v>#NUM!</v>
      </c>
      <c r="K18" s="5" t="e">
        <f t="shared" si="8"/>
        <v>#NUM!</v>
      </c>
      <c r="L18" s="5" t="e">
        <f t="shared" si="8"/>
        <v>#NUM!</v>
      </c>
      <c r="M18" s="6" t="e">
        <f t="shared" si="8"/>
        <v>#NUM!</v>
      </c>
      <c r="N18" s="6" t="e">
        <f t="shared" si="8"/>
        <v>#NUM!</v>
      </c>
      <c r="O18" s="6" t="e">
        <f t="shared" si="8"/>
        <v>#NUM!</v>
      </c>
      <c r="P18" s="6" t="e">
        <f t="shared" si="8"/>
        <v>#NUM!</v>
      </c>
      <c r="Q18" s="6" t="e">
        <f t="shared" si="8"/>
        <v>#NUM!</v>
      </c>
      <c r="R18" s="6" t="e">
        <f t="shared" si="8"/>
        <v>#NUM!</v>
      </c>
      <c r="S18" s="6" t="e">
        <f t="shared" si="8"/>
        <v>#NUM!</v>
      </c>
      <c r="T18" s="6" t="e">
        <f t="shared" si="8"/>
        <v>#NUM!</v>
      </c>
    </row>
    <row r="19" spans="1:22" x14ac:dyDescent="0.3">
      <c r="B19" s="3" t="s">
        <v>229</v>
      </c>
      <c r="C19" s="4" t="e">
        <f t="shared" ref="C19:T19" si="9">C12-C11</f>
        <v>#NUM!</v>
      </c>
      <c r="D19" s="4" t="e">
        <f t="shared" si="9"/>
        <v>#NUM!</v>
      </c>
      <c r="E19" s="4" t="e">
        <f t="shared" si="9"/>
        <v>#NUM!</v>
      </c>
      <c r="F19" s="4" t="e">
        <f t="shared" si="9"/>
        <v>#NUM!</v>
      </c>
      <c r="G19" s="4" t="e">
        <f t="shared" si="9"/>
        <v>#NUM!</v>
      </c>
      <c r="H19" s="5" t="e">
        <f t="shared" si="9"/>
        <v>#NUM!</v>
      </c>
      <c r="I19" s="5" t="e">
        <f t="shared" si="9"/>
        <v>#NUM!</v>
      </c>
      <c r="J19" s="5" t="e">
        <f t="shared" si="9"/>
        <v>#NUM!</v>
      </c>
      <c r="K19" s="5" t="e">
        <f t="shared" si="9"/>
        <v>#NUM!</v>
      </c>
      <c r="L19" s="5" t="e">
        <f t="shared" si="9"/>
        <v>#NUM!</v>
      </c>
      <c r="M19" s="6" t="e">
        <f t="shared" si="9"/>
        <v>#NUM!</v>
      </c>
      <c r="N19" s="6" t="e">
        <f t="shared" si="9"/>
        <v>#NUM!</v>
      </c>
      <c r="O19" s="6" t="e">
        <f t="shared" si="9"/>
        <v>#NUM!</v>
      </c>
      <c r="P19" s="6" t="e">
        <f t="shared" si="9"/>
        <v>#NUM!</v>
      </c>
      <c r="Q19" s="6" t="e">
        <f t="shared" si="9"/>
        <v>#NUM!</v>
      </c>
      <c r="R19" s="6" t="e">
        <f t="shared" si="9"/>
        <v>#NUM!</v>
      </c>
      <c r="S19" s="6" t="e">
        <f t="shared" si="9"/>
        <v>#NUM!</v>
      </c>
      <c r="T19" s="6" t="e">
        <f t="shared" si="9"/>
        <v>#NUM!</v>
      </c>
    </row>
    <row r="20" spans="1:22" x14ac:dyDescent="0.3">
      <c r="B20" s="3"/>
      <c r="C20" s="4"/>
      <c r="D20" s="4"/>
      <c r="E20" s="4"/>
      <c r="F20" s="4"/>
      <c r="G20" s="4"/>
      <c r="H20" s="5"/>
      <c r="I20" s="5"/>
      <c r="J20" s="5"/>
      <c r="K20" s="5"/>
      <c r="L20" s="5"/>
      <c r="M20" s="6"/>
      <c r="N20" s="6"/>
      <c r="O20" s="6"/>
      <c r="P20" s="6"/>
      <c r="Q20" s="6"/>
      <c r="R20" s="6"/>
      <c r="S20" s="6"/>
      <c r="T20" s="6"/>
    </row>
    <row r="21" spans="1:22" x14ac:dyDescent="0.3">
      <c r="A21" s="3"/>
      <c r="B21" s="3"/>
      <c r="C21" s="98" t="str">
        <f>IF(Final!O2&lt;&gt;0,Final!O2,"")</f>
        <v/>
      </c>
      <c r="D21" s="98" t="str">
        <f>IF(Final!P2&lt;&gt;0,Final!P2,"")</f>
        <v/>
      </c>
      <c r="E21" s="98" t="str">
        <f>IF(Final!Q2&lt;&gt;0,Final!Q2,"")</f>
        <v/>
      </c>
      <c r="F21" s="98" t="str">
        <f>IF(Final!R2&lt;&gt;0,Final!R2,"")</f>
        <v/>
      </c>
      <c r="G21" s="98" t="str">
        <f>IF(Final!S2&lt;&gt;0,Final!S2,"")</f>
        <v/>
      </c>
      <c r="H21" s="98" t="str">
        <f>IF(Final!T2&lt;&gt;0,Final!T2,"")</f>
        <v/>
      </c>
      <c r="I21" s="98" t="str">
        <f>IF(Final!U2&lt;&gt;0,Final!U2,"")</f>
        <v/>
      </c>
      <c r="J21" s="98" t="str">
        <f>IF(Final!V2&lt;&gt;0,Final!V2,"")</f>
        <v/>
      </c>
      <c r="K21" s="98" t="str">
        <f>IF(Final!W2&lt;&gt;0,Final!W2,"")</f>
        <v/>
      </c>
      <c r="L21" s="98" t="str">
        <f>IF(Final!X2&lt;&gt;0,Final!X2,"")</f>
        <v/>
      </c>
      <c r="M21" s="98" t="str">
        <f>IF(Final!Y2&lt;&gt;0,Final!Y2,"")</f>
        <v/>
      </c>
      <c r="N21" s="98" t="str">
        <f>IF(Final!Z2&lt;&gt;0,Final!Z2,"")</f>
        <v/>
      </c>
      <c r="O21" s="98" t="str">
        <f>IF(Final!AA2&lt;&gt;0,Final!AA2,"")</f>
        <v/>
      </c>
      <c r="P21" s="98" t="str">
        <f>IF(Final!AB2&lt;&gt;0,Final!AB2,"")</f>
        <v/>
      </c>
      <c r="Q21" s="98" t="str">
        <f>IF(Final!AC2&lt;&gt;0,Final!AC2,"")</f>
        <v/>
      </c>
      <c r="R21" s="98" t="str">
        <f>IF(Final!AD2&lt;&gt;0,Final!AD2,"")</f>
        <v/>
      </c>
      <c r="S21" s="98" t="str">
        <f>IF(Final!AE2&lt;&gt;0,Final!AE2,"")</f>
        <v/>
      </c>
      <c r="T21" s="98" t="str">
        <f>IF(Final!AF2&lt;&gt;0,Final!AF2,"")</f>
        <v/>
      </c>
    </row>
    <row r="22" spans="1:22" x14ac:dyDescent="0.3">
      <c r="A22" s="3" t="s">
        <v>56</v>
      </c>
      <c r="B22" s="3" t="s">
        <v>96</v>
      </c>
      <c r="C22" s="98" t="str">
        <f>IF(Final!O3&lt;&gt;0,Final!O3,"")</f>
        <v/>
      </c>
      <c r="D22" s="98" t="str">
        <f>IF(Final!P3&lt;&gt;0,Final!P3,"")</f>
        <v/>
      </c>
      <c r="E22" s="98" t="str">
        <f>IF(Final!Q3&lt;&gt;0,Final!Q3,"")</f>
        <v/>
      </c>
      <c r="F22" s="98" t="str">
        <f>IF(Final!R3&lt;&gt;0,Final!R3,"")</f>
        <v/>
      </c>
      <c r="G22" s="98" t="str">
        <f>IF(Final!S3&lt;&gt;0,Final!S3,"")</f>
        <v/>
      </c>
      <c r="H22" s="98" t="str">
        <f>IF(Final!T3&lt;&gt;0,Final!T3,"")</f>
        <v/>
      </c>
      <c r="I22" s="98" t="str">
        <f>IF(Final!U3&lt;&gt;0,Final!U3,"")</f>
        <v/>
      </c>
      <c r="J22" s="98" t="str">
        <f>IF(Final!V3&lt;&gt;0,Final!V3,"")</f>
        <v/>
      </c>
      <c r="K22" s="98" t="str">
        <f>IF(Final!W3&lt;&gt;0,Final!W3,"")</f>
        <v/>
      </c>
      <c r="L22" s="98" t="str">
        <f>IF(Final!X3&lt;&gt;0,Final!X3,"")</f>
        <v/>
      </c>
      <c r="M22" s="98" t="str">
        <f>IF(Final!Y3&lt;&gt;0,Final!Y3,"")</f>
        <v/>
      </c>
      <c r="N22" s="98" t="str">
        <f>IF(Final!Z3&lt;&gt;0,Final!Z3,"")</f>
        <v/>
      </c>
      <c r="O22" s="98" t="str">
        <f>IF(Final!AA3&lt;&gt;0,Final!AA3,"")</f>
        <v/>
      </c>
      <c r="P22" s="98" t="str">
        <f>IF(Final!AB3&lt;&gt;0,Final!AB3,"")</f>
        <v/>
      </c>
      <c r="Q22" s="98" t="str">
        <f>IF(Final!AC3&lt;&gt;0,Final!AC3,"")</f>
        <v/>
      </c>
      <c r="R22" s="98" t="str">
        <f>IF(Final!AD3&lt;&gt;0,Final!AD3,"")</f>
        <v/>
      </c>
      <c r="S22" s="98" t="str">
        <f>IF(Final!AE3&lt;&gt;0,Final!AE3,"")</f>
        <v/>
      </c>
      <c r="T22" s="98" t="str">
        <f>IF(Final!AF3&lt;&gt;0,Final!AF3,"")</f>
        <v/>
      </c>
      <c r="U22" s="27"/>
      <c r="V22" s="27"/>
    </row>
    <row r="23" spans="1:22" x14ac:dyDescent="0.3">
      <c r="A23" s="3">
        <v>2</v>
      </c>
      <c r="B23" s="3" t="s">
        <v>115</v>
      </c>
      <c r="C23" s="98" t="str">
        <f>IF(Final!O4&lt;&gt;0,Final!O4,"")</f>
        <v/>
      </c>
      <c r="D23" s="98" t="str">
        <f>IF(Final!P4&lt;&gt;0,Final!P4,"")</f>
        <v/>
      </c>
      <c r="E23" s="98" t="str">
        <f>IF(Final!Q4&lt;&gt;0,Final!Q4,"")</f>
        <v/>
      </c>
      <c r="F23" s="98" t="str">
        <f>IF(Final!R4&lt;&gt;0,Final!R4,"")</f>
        <v/>
      </c>
      <c r="G23" s="98" t="str">
        <f>IF(Final!S4&lt;&gt;0,Final!S4,"")</f>
        <v/>
      </c>
      <c r="H23" s="98" t="str">
        <f>IF(Final!T4&lt;&gt;0,Final!T4,"")</f>
        <v/>
      </c>
      <c r="I23" s="98" t="str">
        <f>IF(Final!U4&lt;&gt;0,Final!U4,"")</f>
        <v/>
      </c>
      <c r="J23" s="98" t="str">
        <f>IF(Final!V4&lt;&gt;0,Final!V4,"")</f>
        <v/>
      </c>
      <c r="K23" s="98" t="str">
        <f>IF(Final!W4&lt;&gt;0,Final!W4,"")</f>
        <v/>
      </c>
      <c r="L23" s="98" t="str">
        <f>IF(Final!X4&lt;&gt;0,Final!X4,"")</f>
        <v/>
      </c>
      <c r="M23" s="98" t="str">
        <f>IF(Final!Y4&lt;&gt;0,Final!Y4,"")</f>
        <v/>
      </c>
      <c r="N23" s="98" t="str">
        <f>IF(Final!Z4&lt;&gt;0,Final!Z4,"")</f>
        <v/>
      </c>
      <c r="O23" s="98" t="str">
        <f>IF(Final!AA4&lt;&gt;0,Final!AA4,"")</f>
        <v/>
      </c>
      <c r="P23" s="98" t="str">
        <f>IF(Final!AB4&lt;&gt;0,Final!AB4,"")</f>
        <v/>
      </c>
      <c r="Q23" s="98" t="str">
        <f>IF(Final!AC4&lt;&gt;0,Final!AC4,"")</f>
        <v/>
      </c>
      <c r="R23" s="98" t="str">
        <f>IF(Final!AD4&lt;&gt;0,Final!AD4,"")</f>
        <v/>
      </c>
      <c r="S23" s="98" t="str">
        <f>IF(Final!AE4&lt;&gt;0,Final!AE4,"")</f>
        <v/>
      </c>
      <c r="T23" s="98" t="str">
        <f>IF(Final!AF4&lt;&gt;0,Final!AF4,"")</f>
        <v/>
      </c>
    </row>
    <row r="24" spans="1:22" x14ac:dyDescent="0.3">
      <c r="A24" s="3">
        <v>3</v>
      </c>
      <c r="B24" s="3" t="s">
        <v>115</v>
      </c>
      <c r="C24" s="98" t="str">
        <f>IF(Final!O5&lt;&gt;0,Final!O5,"")</f>
        <v/>
      </c>
      <c r="D24" s="98" t="str">
        <f>IF(Final!P5&lt;&gt;0,Final!P5,"")</f>
        <v/>
      </c>
      <c r="E24" s="98" t="str">
        <f>IF(Final!Q5&lt;&gt;0,Final!Q5,"")</f>
        <v/>
      </c>
      <c r="F24" s="98" t="str">
        <f>IF(Final!R5&lt;&gt;0,Final!R5,"")</f>
        <v/>
      </c>
      <c r="G24" s="98" t="str">
        <f>IF(Final!S5&lt;&gt;0,Final!S5,"")</f>
        <v/>
      </c>
      <c r="H24" s="98" t="str">
        <f>IF(Final!T5&lt;&gt;0,Final!T5,"")</f>
        <v/>
      </c>
      <c r="I24" s="98" t="str">
        <f>IF(Final!U5&lt;&gt;0,Final!U5,"")</f>
        <v/>
      </c>
      <c r="J24" s="98" t="str">
        <f>IF(Final!V5&lt;&gt;0,Final!V5,"")</f>
        <v/>
      </c>
      <c r="K24" s="98" t="str">
        <f>IF(Final!W5&lt;&gt;0,Final!W5,"")</f>
        <v/>
      </c>
      <c r="L24" s="98" t="str">
        <f>IF(Final!X5&lt;&gt;0,Final!X5,"")</f>
        <v/>
      </c>
      <c r="M24" s="98" t="str">
        <f>IF(Final!Y5&lt;&gt;0,Final!Y5,"")</f>
        <v/>
      </c>
      <c r="N24" s="98" t="str">
        <f>IF(Final!Z5&lt;&gt;0,Final!Z5,"")</f>
        <v/>
      </c>
      <c r="O24" s="98" t="str">
        <f>IF(Final!AA5&lt;&gt;0,Final!AA5,"")</f>
        <v/>
      </c>
      <c r="P24" s="98" t="str">
        <f>IF(Final!AB5&lt;&gt;0,Final!AB5,"")</f>
        <v/>
      </c>
      <c r="Q24" s="98" t="str">
        <f>IF(Final!AC5&lt;&gt;0,Final!AC5,"")</f>
        <v/>
      </c>
      <c r="R24" s="98" t="str">
        <f>IF(Final!AD5&lt;&gt;0,Final!AD5,"")</f>
        <v/>
      </c>
      <c r="S24" s="98" t="str">
        <f>IF(Final!AE5&lt;&gt;0,Final!AE5,"")</f>
        <v/>
      </c>
      <c r="T24" s="98" t="str">
        <f>IF(Final!AF5&lt;&gt;0,Final!AF5,"")</f>
        <v/>
      </c>
    </row>
    <row r="25" spans="1:22" x14ac:dyDescent="0.3">
      <c r="A25" s="3">
        <v>4</v>
      </c>
      <c r="B25" s="3" t="s">
        <v>115</v>
      </c>
      <c r="C25" s="98" t="str">
        <f>IF(Final!O6&lt;&gt;0,Final!O6,"")</f>
        <v/>
      </c>
      <c r="D25" s="98" t="str">
        <f>IF(Final!P6&lt;&gt;0,Final!P6,"")</f>
        <v/>
      </c>
      <c r="E25" s="98" t="str">
        <f>IF(Final!Q6&lt;&gt;0,Final!Q6,"")</f>
        <v/>
      </c>
      <c r="F25" s="98" t="str">
        <f>IF(Final!R6&lt;&gt;0,Final!R6,"")</f>
        <v/>
      </c>
      <c r="G25" s="98" t="str">
        <f>IF(Final!S6&lt;&gt;0,Final!S6,"")</f>
        <v/>
      </c>
      <c r="H25" s="98" t="str">
        <f>IF(Final!T6&lt;&gt;0,Final!T6,"")</f>
        <v/>
      </c>
      <c r="I25" s="98" t="str">
        <f>IF(Final!U6&lt;&gt;0,Final!U6,"")</f>
        <v/>
      </c>
      <c r="J25" s="98" t="str">
        <f>IF(Final!V6&lt;&gt;0,Final!V6,"")</f>
        <v/>
      </c>
      <c r="K25" s="98" t="str">
        <f>IF(Final!W6&lt;&gt;0,Final!W6,"")</f>
        <v/>
      </c>
      <c r="L25" s="98" t="str">
        <f>IF(Final!X6&lt;&gt;0,Final!X6,"")</f>
        <v/>
      </c>
      <c r="M25" s="98" t="str">
        <f>IF(Final!Y6&lt;&gt;0,Final!Y6,"")</f>
        <v/>
      </c>
      <c r="N25" s="98" t="str">
        <f>IF(Final!Z6&lt;&gt;0,Final!Z6,"")</f>
        <v/>
      </c>
      <c r="O25" s="98" t="str">
        <f>IF(Final!AA6&lt;&gt;0,Final!AA6,"")</f>
        <v/>
      </c>
      <c r="P25" s="98" t="str">
        <f>IF(Final!AB6&lt;&gt;0,Final!AB6,"")</f>
        <v/>
      </c>
      <c r="Q25" s="98" t="str">
        <f>IF(Final!AC6&lt;&gt;0,Final!AC6,"")</f>
        <v/>
      </c>
      <c r="R25" s="98" t="str">
        <f>IF(Final!AD6&lt;&gt;0,Final!AD6,"")</f>
        <v/>
      </c>
      <c r="S25" s="98" t="str">
        <f>IF(Final!AE6&lt;&gt;0,Final!AE6,"")</f>
        <v/>
      </c>
      <c r="T25" s="98" t="str">
        <f>IF(Final!AF6&lt;&gt;0,Final!AF6,"")</f>
        <v/>
      </c>
    </row>
    <row r="26" spans="1:22" x14ac:dyDescent="0.3">
      <c r="A26" s="3">
        <v>5</v>
      </c>
      <c r="B26" s="3" t="s">
        <v>115</v>
      </c>
      <c r="C26" s="98" t="str">
        <f>IF(Final!O7&lt;&gt;0,Final!O7,"")</f>
        <v/>
      </c>
      <c r="D26" s="98" t="str">
        <f>IF(Final!P7&lt;&gt;0,Final!P7,"")</f>
        <v/>
      </c>
      <c r="E26" s="98" t="str">
        <f>IF(Final!Q7&lt;&gt;0,Final!Q7,"")</f>
        <v/>
      </c>
      <c r="F26" s="98" t="str">
        <f>IF(Final!R7&lt;&gt;0,Final!R7,"")</f>
        <v/>
      </c>
      <c r="G26" s="98" t="str">
        <f>IF(Final!S7&lt;&gt;0,Final!S7,"")</f>
        <v/>
      </c>
      <c r="H26" s="98" t="str">
        <f>IF(Final!T7&lt;&gt;0,Final!T7,"")</f>
        <v/>
      </c>
      <c r="I26" s="98" t="str">
        <f>IF(Final!U7&lt;&gt;0,Final!U7,"")</f>
        <v/>
      </c>
      <c r="J26" s="98" t="str">
        <f>IF(Final!V7&lt;&gt;0,Final!V7,"")</f>
        <v/>
      </c>
      <c r="K26" s="98" t="str">
        <f>IF(Final!W7&lt;&gt;0,Final!W7,"")</f>
        <v/>
      </c>
      <c r="L26" s="98" t="str">
        <f>IF(Final!X7&lt;&gt;0,Final!X7,"")</f>
        <v/>
      </c>
      <c r="M26" s="98" t="str">
        <f>IF(Final!Y7&lt;&gt;0,Final!Y7,"")</f>
        <v/>
      </c>
      <c r="N26" s="98" t="str">
        <f>IF(Final!Z7&lt;&gt;0,Final!Z7,"")</f>
        <v/>
      </c>
      <c r="O26" s="98" t="str">
        <f>IF(Final!AA7&lt;&gt;0,Final!AA7,"")</f>
        <v/>
      </c>
      <c r="P26" s="98" t="str">
        <f>IF(Final!AB7&lt;&gt;0,Final!AB7,"")</f>
        <v/>
      </c>
      <c r="Q26" s="98" t="str">
        <f>IF(Final!AC7&lt;&gt;0,Final!AC7,"")</f>
        <v/>
      </c>
      <c r="R26" s="98" t="str">
        <f>IF(Final!AD7&lt;&gt;0,Final!AD7,"")</f>
        <v/>
      </c>
      <c r="S26" s="98" t="str">
        <f>IF(Final!AE7&lt;&gt;0,Final!AE7,"")</f>
        <v/>
      </c>
      <c r="T26" s="98" t="str">
        <f>IF(Final!AF7&lt;&gt;0,Final!AF7,"")</f>
        <v/>
      </c>
    </row>
    <row r="27" spans="1:22" x14ac:dyDescent="0.3">
      <c r="A27" s="3">
        <v>6</v>
      </c>
      <c r="B27" s="3" t="s">
        <v>115</v>
      </c>
      <c r="C27" s="98" t="str">
        <f>IF(Final!O8&lt;&gt;0,Final!O8,"")</f>
        <v/>
      </c>
      <c r="D27" s="98" t="str">
        <f>IF(Final!P8&lt;&gt;0,Final!P8,"")</f>
        <v/>
      </c>
      <c r="E27" s="98" t="str">
        <f>IF(Final!Q8&lt;&gt;0,Final!Q8,"")</f>
        <v/>
      </c>
      <c r="F27" s="98" t="str">
        <f>IF(Final!R8&lt;&gt;0,Final!R8,"")</f>
        <v/>
      </c>
      <c r="G27" s="98" t="str">
        <f>IF(Final!S8&lt;&gt;0,Final!S8,"")</f>
        <v/>
      </c>
      <c r="H27" s="98" t="str">
        <f>IF(Final!T8&lt;&gt;0,Final!T8,"")</f>
        <v/>
      </c>
      <c r="I27" s="98" t="str">
        <f>IF(Final!U8&lt;&gt;0,Final!U8,"")</f>
        <v/>
      </c>
      <c r="J27" s="98" t="str">
        <f>IF(Final!V8&lt;&gt;0,Final!V8,"")</f>
        <v/>
      </c>
      <c r="K27" s="98" t="str">
        <f>IF(Final!W8&lt;&gt;0,Final!W8,"")</f>
        <v/>
      </c>
      <c r="L27" s="98" t="str">
        <f>IF(Final!X8&lt;&gt;0,Final!X8,"")</f>
        <v/>
      </c>
      <c r="M27" s="98" t="str">
        <f>IF(Final!Y8&lt;&gt;0,Final!Y8,"")</f>
        <v/>
      </c>
      <c r="N27" s="98" t="str">
        <f>IF(Final!Z8&lt;&gt;0,Final!Z8,"")</f>
        <v/>
      </c>
      <c r="O27" s="98" t="str">
        <f>IF(Final!AA8&lt;&gt;0,Final!AA8,"")</f>
        <v/>
      </c>
      <c r="P27" s="98" t="str">
        <f>IF(Final!AB8&lt;&gt;0,Final!AB8,"")</f>
        <v/>
      </c>
      <c r="Q27" s="98" t="str">
        <f>IF(Final!AC8&lt;&gt;0,Final!AC8,"")</f>
        <v/>
      </c>
      <c r="R27" s="98" t="str">
        <f>IF(Final!AD8&lt;&gt;0,Final!AD8,"")</f>
        <v/>
      </c>
      <c r="S27" s="98" t="str">
        <f>IF(Final!AE8&lt;&gt;0,Final!AE8,"")</f>
        <v/>
      </c>
      <c r="T27" s="98" t="str">
        <f>IF(Final!AF8&lt;&gt;0,Final!AF8,"")</f>
        <v/>
      </c>
    </row>
    <row r="28" spans="1:22" x14ac:dyDescent="0.3">
      <c r="A28" s="3">
        <v>7</v>
      </c>
      <c r="B28" s="3" t="s">
        <v>115</v>
      </c>
      <c r="C28" s="98" t="str">
        <f>IF(Final!O9&lt;&gt;0,Final!O9,"")</f>
        <v/>
      </c>
      <c r="D28" s="98" t="str">
        <f>IF(Final!P9&lt;&gt;0,Final!P9,"")</f>
        <v/>
      </c>
      <c r="E28" s="98" t="str">
        <f>IF(Final!Q9&lt;&gt;0,Final!Q9,"")</f>
        <v/>
      </c>
      <c r="F28" s="98" t="str">
        <f>IF(Final!R9&lt;&gt;0,Final!R9,"")</f>
        <v/>
      </c>
      <c r="G28" s="98" t="str">
        <f>IF(Final!S9&lt;&gt;0,Final!S9,"")</f>
        <v/>
      </c>
      <c r="H28" s="98" t="str">
        <f>IF(Final!T9&lt;&gt;0,Final!T9,"")</f>
        <v/>
      </c>
      <c r="I28" s="98" t="str">
        <f>IF(Final!U9&lt;&gt;0,Final!U9,"")</f>
        <v/>
      </c>
      <c r="J28" s="98" t="str">
        <f>IF(Final!V9&lt;&gt;0,Final!V9,"")</f>
        <v/>
      </c>
      <c r="K28" s="98" t="str">
        <f>IF(Final!W9&lt;&gt;0,Final!W9,"")</f>
        <v/>
      </c>
      <c r="L28" s="98" t="str">
        <f>IF(Final!X9&lt;&gt;0,Final!X9,"")</f>
        <v/>
      </c>
      <c r="M28" s="98" t="str">
        <f>IF(Final!Y9&lt;&gt;0,Final!Y9,"")</f>
        <v/>
      </c>
      <c r="N28" s="98" t="str">
        <f>IF(Final!Z9&lt;&gt;0,Final!Z9,"")</f>
        <v/>
      </c>
      <c r="O28" s="98" t="str">
        <f>IF(Final!AA9&lt;&gt;0,Final!AA9,"")</f>
        <v/>
      </c>
      <c r="P28" s="98" t="str">
        <f>IF(Final!AB9&lt;&gt;0,Final!AB9,"")</f>
        <v/>
      </c>
      <c r="Q28" s="98" t="str">
        <f>IF(Final!AC9&lt;&gt;0,Final!AC9,"")</f>
        <v/>
      </c>
      <c r="R28" s="98" t="str">
        <f>IF(Final!AD9&lt;&gt;0,Final!AD9,"")</f>
        <v/>
      </c>
      <c r="S28" s="98" t="str">
        <f>IF(Final!AE9&lt;&gt;0,Final!AE9,"")</f>
        <v/>
      </c>
      <c r="T28" s="98" t="str">
        <f>IF(Final!AF9&lt;&gt;0,Final!AF9,"")</f>
        <v/>
      </c>
    </row>
    <row r="29" spans="1:22" x14ac:dyDescent="0.3">
      <c r="A29" s="3">
        <v>10</v>
      </c>
      <c r="B29" s="3" t="s">
        <v>115</v>
      </c>
      <c r="C29" s="98" t="str">
        <f>IF(Final!O10&lt;&gt;0,Final!O10,"")</f>
        <v/>
      </c>
      <c r="D29" s="98" t="str">
        <f>IF(Final!P10&lt;&gt;0,Final!P10,"")</f>
        <v/>
      </c>
      <c r="E29" s="98" t="str">
        <f>IF(Final!Q10&lt;&gt;0,Final!Q10,"")</f>
        <v/>
      </c>
      <c r="F29" s="98" t="str">
        <f>IF(Final!R10&lt;&gt;0,Final!R10,"")</f>
        <v/>
      </c>
      <c r="G29" s="98" t="str">
        <f>IF(Final!S10&lt;&gt;0,Final!S10,"")</f>
        <v/>
      </c>
      <c r="H29" s="98" t="str">
        <f>IF(Final!T10&lt;&gt;0,Final!T10,"")</f>
        <v/>
      </c>
      <c r="I29" s="98" t="str">
        <f>IF(Final!U10&lt;&gt;0,Final!U10,"")</f>
        <v/>
      </c>
      <c r="J29" s="98" t="str">
        <f>IF(Final!V10&lt;&gt;0,Final!V10,"")</f>
        <v/>
      </c>
      <c r="K29" s="98" t="str">
        <f>IF(Final!W10&lt;&gt;0,Final!W10,"")</f>
        <v/>
      </c>
      <c r="L29" s="98" t="str">
        <f>IF(Final!X10&lt;&gt;0,Final!X10,"")</f>
        <v/>
      </c>
      <c r="M29" s="98" t="str">
        <f>IF(Final!Y10&lt;&gt;0,Final!Y10,"")</f>
        <v/>
      </c>
      <c r="N29" s="98" t="str">
        <f>IF(Final!Z10&lt;&gt;0,Final!Z10,"")</f>
        <v/>
      </c>
      <c r="O29" s="98" t="str">
        <f>IF(Final!AA10&lt;&gt;0,Final!AA10,"")</f>
        <v/>
      </c>
      <c r="P29" s="98" t="str">
        <f>IF(Final!AB10&lt;&gt;0,Final!AB10,"")</f>
        <v/>
      </c>
      <c r="Q29" s="98" t="str">
        <f>IF(Final!AC10&lt;&gt;0,Final!AC10,"")</f>
        <v/>
      </c>
      <c r="R29" s="98" t="str">
        <f>IF(Final!AD10&lt;&gt;0,Final!AD10,"")</f>
        <v/>
      </c>
      <c r="S29" s="98" t="str">
        <f>IF(Final!AE10&lt;&gt;0,Final!AE10,"")</f>
        <v/>
      </c>
      <c r="T29" s="98" t="str">
        <f>IF(Final!AF10&lt;&gt;0,Final!AF10,"")</f>
        <v/>
      </c>
    </row>
    <row r="30" spans="1:22" x14ac:dyDescent="0.3">
      <c r="A30" s="3">
        <v>11</v>
      </c>
      <c r="B30" s="3" t="s">
        <v>115</v>
      </c>
      <c r="C30" s="98" t="str">
        <f>IF(Final!O11&lt;&gt;0,Final!O11,"")</f>
        <v/>
      </c>
      <c r="D30" s="98" t="str">
        <f>IF(Final!P11&lt;&gt;0,Final!P11,"")</f>
        <v/>
      </c>
      <c r="E30" s="98" t="str">
        <f>IF(Final!Q11&lt;&gt;0,Final!Q11,"")</f>
        <v/>
      </c>
      <c r="F30" s="98" t="str">
        <f>IF(Final!R11&lt;&gt;0,Final!R11,"")</f>
        <v/>
      </c>
      <c r="G30" s="98" t="str">
        <f>IF(Final!S11&lt;&gt;0,Final!S11,"")</f>
        <v/>
      </c>
      <c r="H30" s="98" t="str">
        <f>IF(Final!T11&lt;&gt;0,Final!T11,"")</f>
        <v/>
      </c>
      <c r="I30" s="98" t="str">
        <f>IF(Final!U11&lt;&gt;0,Final!U11,"")</f>
        <v/>
      </c>
      <c r="J30" s="98" t="str">
        <f>IF(Final!V11&lt;&gt;0,Final!V11,"")</f>
        <v/>
      </c>
      <c r="K30" s="98" t="str">
        <f>IF(Final!W11&lt;&gt;0,Final!W11,"")</f>
        <v/>
      </c>
      <c r="L30" s="98" t="str">
        <f>IF(Final!X11&lt;&gt;0,Final!X11,"")</f>
        <v/>
      </c>
      <c r="M30" s="98" t="str">
        <f>IF(Final!Y11&lt;&gt;0,Final!Y11,"")</f>
        <v/>
      </c>
      <c r="N30" s="98" t="str">
        <f>IF(Final!Z11&lt;&gt;0,Final!Z11,"")</f>
        <v/>
      </c>
      <c r="O30" s="98" t="str">
        <f>IF(Final!AA11&lt;&gt;0,Final!AA11,"")</f>
        <v/>
      </c>
      <c r="P30" s="98" t="str">
        <f>IF(Final!AB11&lt;&gt;0,Final!AB11,"")</f>
        <v/>
      </c>
      <c r="Q30" s="98" t="str">
        <f>IF(Final!AC11&lt;&gt;0,Final!AC11,"")</f>
        <v/>
      </c>
      <c r="R30" s="98" t="str">
        <f>IF(Final!AD11&lt;&gt;0,Final!AD11,"")</f>
        <v/>
      </c>
      <c r="S30" s="98" t="str">
        <f>IF(Final!AE11&lt;&gt;0,Final!AE11,"")</f>
        <v/>
      </c>
      <c r="T30" s="98" t="str">
        <f>IF(Final!AF11&lt;&gt;0,Final!AF11,"")</f>
        <v/>
      </c>
    </row>
    <row r="31" spans="1:22" x14ac:dyDescent="0.3">
      <c r="A31" s="3">
        <v>12</v>
      </c>
      <c r="B31" s="3" t="s">
        <v>115</v>
      </c>
      <c r="C31" s="98" t="str">
        <f>IF(Final!O12&lt;&gt;0,Final!O12,"")</f>
        <v/>
      </c>
      <c r="D31" s="98" t="str">
        <f>IF(Final!P12&lt;&gt;0,Final!P12,"")</f>
        <v/>
      </c>
      <c r="E31" s="98" t="str">
        <f>IF(Final!Q12&lt;&gt;0,Final!Q12,"")</f>
        <v/>
      </c>
      <c r="F31" s="98" t="str">
        <f>IF(Final!R12&lt;&gt;0,Final!R12,"")</f>
        <v/>
      </c>
      <c r="G31" s="98" t="str">
        <f>IF(Final!S12&lt;&gt;0,Final!S12,"")</f>
        <v/>
      </c>
      <c r="H31" s="98" t="str">
        <f>IF(Final!T12&lt;&gt;0,Final!T12,"")</f>
        <v/>
      </c>
      <c r="I31" s="98" t="str">
        <f>IF(Final!U12&lt;&gt;0,Final!U12,"")</f>
        <v/>
      </c>
      <c r="J31" s="98" t="str">
        <f>IF(Final!V12&lt;&gt;0,Final!V12,"")</f>
        <v/>
      </c>
      <c r="K31" s="98" t="str">
        <f>IF(Final!W12&lt;&gt;0,Final!W12,"")</f>
        <v/>
      </c>
      <c r="L31" s="98" t="str">
        <f>IF(Final!X12&lt;&gt;0,Final!X12,"")</f>
        <v/>
      </c>
      <c r="M31" s="98" t="str">
        <f>IF(Final!Y12&lt;&gt;0,Final!Y12,"")</f>
        <v/>
      </c>
      <c r="N31" s="98" t="str">
        <f>IF(Final!Z12&lt;&gt;0,Final!Z12,"")</f>
        <v/>
      </c>
      <c r="O31" s="98" t="str">
        <f>IF(Final!AA12&lt;&gt;0,Final!AA12,"")</f>
        <v/>
      </c>
      <c r="P31" s="98" t="str">
        <f>IF(Final!AB12&lt;&gt;0,Final!AB12,"")</f>
        <v/>
      </c>
      <c r="Q31" s="98" t="str">
        <f>IF(Final!AC12&lt;&gt;0,Final!AC12,"")</f>
        <v/>
      </c>
      <c r="R31" s="98" t="str">
        <f>IF(Final!AD12&lt;&gt;0,Final!AD12,"")</f>
        <v/>
      </c>
      <c r="S31" s="98" t="str">
        <f>IF(Final!AE12&lt;&gt;0,Final!AE12,"")</f>
        <v/>
      </c>
      <c r="T31" s="98" t="str">
        <f>IF(Final!AF12&lt;&gt;0,Final!AF12,"")</f>
        <v/>
      </c>
    </row>
    <row r="32" spans="1:22" x14ac:dyDescent="0.3">
      <c r="A32" s="3">
        <v>13</v>
      </c>
      <c r="B32" s="3" t="s">
        <v>115</v>
      </c>
      <c r="C32" s="98" t="str">
        <f>IF(Final!O13&lt;&gt;0,Final!O13,"")</f>
        <v/>
      </c>
      <c r="D32" s="98" t="str">
        <f>IF(Final!P13&lt;&gt;0,Final!P13,"")</f>
        <v/>
      </c>
      <c r="E32" s="98" t="str">
        <f>IF(Final!Q13&lt;&gt;0,Final!Q13,"")</f>
        <v/>
      </c>
      <c r="F32" s="98" t="str">
        <f>IF(Final!R13&lt;&gt;0,Final!R13,"")</f>
        <v/>
      </c>
      <c r="G32" s="98" t="str">
        <f>IF(Final!S13&lt;&gt;0,Final!S13,"")</f>
        <v/>
      </c>
      <c r="H32" s="98" t="str">
        <f>IF(Final!T13&lt;&gt;0,Final!T13,"")</f>
        <v/>
      </c>
      <c r="I32" s="98" t="str">
        <f>IF(Final!U13&lt;&gt;0,Final!U13,"")</f>
        <v/>
      </c>
      <c r="J32" s="98" t="str">
        <f>IF(Final!V13&lt;&gt;0,Final!V13,"")</f>
        <v/>
      </c>
      <c r="K32" s="98" t="str">
        <f>IF(Final!W13&lt;&gt;0,Final!W13,"")</f>
        <v/>
      </c>
      <c r="L32" s="98" t="str">
        <f>IF(Final!X13&lt;&gt;0,Final!X13,"")</f>
        <v/>
      </c>
      <c r="M32" s="98" t="str">
        <f>IF(Final!Y13&lt;&gt;0,Final!Y13,"")</f>
        <v/>
      </c>
      <c r="N32" s="98" t="str">
        <f>IF(Final!Z13&lt;&gt;0,Final!Z13,"")</f>
        <v/>
      </c>
      <c r="O32" s="98" t="str">
        <f>IF(Final!AA13&lt;&gt;0,Final!AA13,"")</f>
        <v/>
      </c>
      <c r="P32" s="98" t="str">
        <f>IF(Final!AB13&lt;&gt;0,Final!AB13,"")</f>
        <v/>
      </c>
      <c r="Q32" s="98" t="str">
        <f>IF(Final!AC13&lt;&gt;0,Final!AC13,"")</f>
        <v/>
      </c>
      <c r="R32" s="98" t="str">
        <f>IF(Final!AD13&lt;&gt;0,Final!AD13,"")</f>
        <v/>
      </c>
      <c r="S32" s="98" t="str">
        <f>IF(Final!AE13&lt;&gt;0,Final!AE13,"")</f>
        <v/>
      </c>
      <c r="T32" s="98" t="str">
        <f>IF(Final!AF13&lt;&gt;0,Final!AF13,"")</f>
        <v/>
      </c>
    </row>
    <row r="33" spans="1:20" x14ac:dyDescent="0.3">
      <c r="A33" s="3">
        <v>14</v>
      </c>
      <c r="B33" s="3" t="s">
        <v>115</v>
      </c>
      <c r="C33" s="98" t="str">
        <f>IF(Final!O14&lt;&gt;0,Final!O14,"")</f>
        <v/>
      </c>
      <c r="D33" s="98" t="str">
        <f>IF(Final!P14&lt;&gt;0,Final!P14,"")</f>
        <v/>
      </c>
      <c r="E33" s="98" t="str">
        <f>IF(Final!Q14&lt;&gt;0,Final!Q14,"")</f>
        <v/>
      </c>
      <c r="F33" s="98" t="str">
        <f>IF(Final!R14&lt;&gt;0,Final!R14,"")</f>
        <v/>
      </c>
      <c r="G33" s="98" t="str">
        <f>IF(Final!S14&lt;&gt;0,Final!S14,"")</f>
        <v/>
      </c>
      <c r="H33" s="98" t="str">
        <f>IF(Final!T14&lt;&gt;0,Final!T14,"")</f>
        <v/>
      </c>
      <c r="I33" s="98" t="str">
        <f>IF(Final!U14&lt;&gt;0,Final!U14,"")</f>
        <v/>
      </c>
      <c r="J33" s="98" t="str">
        <f>IF(Final!V14&lt;&gt;0,Final!V14,"")</f>
        <v/>
      </c>
      <c r="K33" s="98" t="str">
        <f>IF(Final!W14&lt;&gt;0,Final!W14,"")</f>
        <v/>
      </c>
      <c r="L33" s="98" t="str">
        <f>IF(Final!X14&lt;&gt;0,Final!X14,"")</f>
        <v/>
      </c>
      <c r="M33" s="98" t="str">
        <f>IF(Final!Y14&lt;&gt;0,Final!Y14,"")</f>
        <v/>
      </c>
      <c r="N33" s="98" t="str">
        <f>IF(Final!Z14&lt;&gt;0,Final!Z14,"")</f>
        <v/>
      </c>
      <c r="O33" s="98" t="str">
        <f>IF(Final!AA14&lt;&gt;0,Final!AA14,"")</f>
        <v/>
      </c>
      <c r="P33" s="98" t="str">
        <f>IF(Final!AB14&lt;&gt;0,Final!AB14,"")</f>
        <v/>
      </c>
      <c r="Q33" s="98" t="str">
        <f>IF(Final!AC14&lt;&gt;0,Final!AC14,"")</f>
        <v/>
      </c>
      <c r="R33" s="98" t="str">
        <f>IF(Final!AD14&lt;&gt;0,Final!AD14,"")</f>
        <v/>
      </c>
      <c r="S33" s="98" t="str">
        <f>IF(Final!AE14&lt;&gt;0,Final!AE14,"")</f>
        <v/>
      </c>
      <c r="T33" s="98" t="str">
        <f>IF(Final!AF14&lt;&gt;0,Final!AF14,"")</f>
        <v/>
      </c>
    </row>
    <row r="34" spans="1:20" x14ac:dyDescent="0.3">
      <c r="A34" s="3">
        <v>15</v>
      </c>
      <c r="B34" s="3" t="s">
        <v>115</v>
      </c>
      <c r="C34" s="98" t="str">
        <f>IF(Final!O15&lt;&gt;0,Final!O15,"")</f>
        <v/>
      </c>
      <c r="D34" s="98" t="str">
        <f>IF(Final!P15&lt;&gt;0,Final!P15,"")</f>
        <v/>
      </c>
      <c r="E34" s="98" t="str">
        <f>IF(Final!Q15&lt;&gt;0,Final!Q15,"")</f>
        <v/>
      </c>
      <c r="F34" s="98" t="str">
        <f>IF(Final!R15&lt;&gt;0,Final!R15,"")</f>
        <v/>
      </c>
      <c r="G34" s="98" t="str">
        <f>IF(Final!S15&lt;&gt;0,Final!S15,"")</f>
        <v/>
      </c>
      <c r="H34" s="98" t="str">
        <f>IF(Final!T15&lt;&gt;0,Final!T15,"")</f>
        <v/>
      </c>
      <c r="I34" s="98" t="str">
        <f>IF(Final!U15&lt;&gt;0,Final!U15,"")</f>
        <v/>
      </c>
      <c r="J34" s="98" t="str">
        <f>IF(Final!V15&lt;&gt;0,Final!V15,"")</f>
        <v/>
      </c>
      <c r="K34" s="98" t="str">
        <f>IF(Final!W15&lt;&gt;0,Final!W15,"")</f>
        <v/>
      </c>
      <c r="L34" s="98" t="str">
        <f>IF(Final!X15&lt;&gt;0,Final!X15,"")</f>
        <v/>
      </c>
      <c r="M34" s="98" t="str">
        <f>IF(Final!Y15&lt;&gt;0,Final!Y15,"")</f>
        <v/>
      </c>
      <c r="N34" s="98" t="str">
        <f>IF(Final!Z15&lt;&gt;0,Final!Z15,"")</f>
        <v/>
      </c>
      <c r="O34" s="98" t="str">
        <f>IF(Final!AA15&lt;&gt;0,Final!AA15,"")</f>
        <v/>
      </c>
      <c r="P34" s="98" t="str">
        <f>IF(Final!AB15&lt;&gt;0,Final!AB15,"")</f>
        <v/>
      </c>
      <c r="Q34" s="98" t="str">
        <f>IF(Final!AC15&lt;&gt;0,Final!AC15,"")</f>
        <v/>
      </c>
      <c r="R34" s="98" t="str">
        <f>IF(Final!AD15&lt;&gt;0,Final!AD15,"")</f>
        <v/>
      </c>
      <c r="S34" s="98" t="str">
        <f>IF(Final!AE15&lt;&gt;0,Final!AE15,"")</f>
        <v/>
      </c>
      <c r="T34" s="98" t="str">
        <f>IF(Final!AF15&lt;&gt;0,Final!AF15,"")</f>
        <v/>
      </c>
    </row>
    <row r="35" spans="1:20" x14ac:dyDescent="0.3">
      <c r="A35" s="3">
        <v>16</v>
      </c>
      <c r="B35" s="3" t="s">
        <v>115</v>
      </c>
      <c r="C35" s="98" t="str">
        <f>IF(Final!O16&lt;&gt;0,Final!O16,"")</f>
        <v/>
      </c>
      <c r="D35" s="98" t="str">
        <f>IF(Final!P16&lt;&gt;0,Final!P16,"")</f>
        <v/>
      </c>
      <c r="E35" s="98" t="str">
        <f>IF(Final!Q16&lt;&gt;0,Final!Q16,"")</f>
        <v/>
      </c>
      <c r="F35" s="98" t="str">
        <f>IF(Final!R16&lt;&gt;0,Final!R16,"")</f>
        <v/>
      </c>
      <c r="G35" s="98" t="str">
        <f>IF(Final!S16&lt;&gt;0,Final!S16,"")</f>
        <v/>
      </c>
      <c r="H35" s="98" t="str">
        <f>IF(Final!T16&lt;&gt;0,Final!T16,"")</f>
        <v/>
      </c>
      <c r="I35" s="98" t="str">
        <f>IF(Final!U16&lt;&gt;0,Final!U16,"")</f>
        <v/>
      </c>
      <c r="J35" s="98" t="str">
        <f>IF(Final!V16&lt;&gt;0,Final!V16,"")</f>
        <v/>
      </c>
      <c r="K35" s="98" t="str">
        <f>IF(Final!W16&lt;&gt;0,Final!W16,"")</f>
        <v/>
      </c>
      <c r="L35" s="98" t="str">
        <f>IF(Final!X16&lt;&gt;0,Final!X16,"")</f>
        <v/>
      </c>
      <c r="M35" s="98" t="str">
        <f>IF(Final!Y16&lt;&gt;0,Final!Y16,"")</f>
        <v/>
      </c>
      <c r="N35" s="98" t="str">
        <f>IF(Final!Z16&lt;&gt;0,Final!Z16,"")</f>
        <v/>
      </c>
      <c r="O35" s="98" t="str">
        <f>IF(Final!AA16&lt;&gt;0,Final!AA16,"")</f>
        <v/>
      </c>
      <c r="P35" s="98" t="str">
        <f>IF(Final!AB16&lt;&gt;0,Final!AB16,"")</f>
        <v/>
      </c>
      <c r="Q35" s="98" t="str">
        <f>IF(Final!AC16&lt;&gt;0,Final!AC16,"")</f>
        <v/>
      </c>
      <c r="R35" s="98" t="str">
        <f>IF(Final!AD16&lt;&gt;0,Final!AD16,"")</f>
        <v/>
      </c>
      <c r="S35" s="98" t="str">
        <f>IF(Final!AE16&lt;&gt;0,Final!AE16,"")</f>
        <v/>
      </c>
      <c r="T35" s="98" t="str">
        <f>IF(Final!AF16&lt;&gt;0,Final!AF16,"")</f>
        <v/>
      </c>
    </row>
    <row r="36" spans="1:20" x14ac:dyDescent="0.3">
      <c r="A36" s="3">
        <v>17</v>
      </c>
      <c r="B36" s="3" t="s">
        <v>115</v>
      </c>
      <c r="C36" s="98" t="str">
        <f>IF(Final!O17&lt;&gt;0,Final!O17,"")</f>
        <v/>
      </c>
      <c r="D36" s="98" t="str">
        <f>IF(Final!P17&lt;&gt;0,Final!P17,"")</f>
        <v/>
      </c>
      <c r="E36" s="98" t="str">
        <f>IF(Final!Q17&lt;&gt;0,Final!Q17,"")</f>
        <v/>
      </c>
      <c r="F36" s="98" t="str">
        <f>IF(Final!R17&lt;&gt;0,Final!R17,"")</f>
        <v/>
      </c>
      <c r="G36" s="98" t="str">
        <f>IF(Final!S17&lt;&gt;0,Final!S17,"")</f>
        <v/>
      </c>
      <c r="H36" s="98" t="str">
        <f>IF(Final!T17&lt;&gt;0,Final!T17,"")</f>
        <v/>
      </c>
      <c r="I36" s="98" t="str">
        <f>IF(Final!U17&lt;&gt;0,Final!U17,"")</f>
        <v/>
      </c>
      <c r="J36" s="98" t="str">
        <f>IF(Final!V17&lt;&gt;0,Final!V17,"")</f>
        <v/>
      </c>
      <c r="K36" s="98" t="str">
        <f>IF(Final!W17&lt;&gt;0,Final!W17,"")</f>
        <v/>
      </c>
      <c r="L36" s="98" t="str">
        <f>IF(Final!X17&lt;&gt;0,Final!X17,"")</f>
        <v/>
      </c>
      <c r="M36" s="98" t="str">
        <f>IF(Final!Y17&lt;&gt;0,Final!Y17,"")</f>
        <v/>
      </c>
      <c r="N36" s="98" t="str">
        <f>IF(Final!Z17&lt;&gt;0,Final!Z17,"")</f>
        <v/>
      </c>
      <c r="O36" s="98" t="str">
        <f>IF(Final!AA17&lt;&gt;0,Final!AA17,"")</f>
        <v/>
      </c>
      <c r="P36" s="98" t="str">
        <f>IF(Final!AB17&lt;&gt;0,Final!AB17,"")</f>
        <v/>
      </c>
      <c r="Q36" s="98" t="str">
        <f>IF(Final!AC17&lt;&gt;0,Final!AC17,"")</f>
        <v/>
      </c>
      <c r="R36" s="98" t="str">
        <f>IF(Final!AD17&lt;&gt;0,Final!AD17,"")</f>
        <v/>
      </c>
      <c r="S36" s="98" t="str">
        <f>IF(Final!AE17&lt;&gt;0,Final!AE17,"")</f>
        <v/>
      </c>
      <c r="T36" s="98" t="str">
        <f>IF(Final!AF17&lt;&gt;0,Final!AF17,"")</f>
        <v/>
      </c>
    </row>
    <row r="37" spans="1:20" x14ac:dyDescent="0.3">
      <c r="A37" s="3">
        <v>18</v>
      </c>
      <c r="B37" s="3" t="s">
        <v>115</v>
      </c>
      <c r="C37" s="98" t="str">
        <f>IF(Final!O18&lt;&gt;0,Final!O18,"")</f>
        <v/>
      </c>
      <c r="D37" s="98" t="str">
        <f>IF(Final!P18&lt;&gt;0,Final!P18,"")</f>
        <v/>
      </c>
      <c r="E37" s="98" t="str">
        <f>IF(Final!Q18&lt;&gt;0,Final!Q18,"")</f>
        <v/>
      </c>
      <c r="F37" s="98" t="str">
        <f>IF(Final!R18&lt;&gt;0,Final!R18,"")</f>
        <v/>
      </c>
      <c r="G37" s="98" t="str">
        <f>IF(Final!S18&lt;&gt;0,Final!S18,"")</f>
        <v/>
      </c>
      <c r="H37" s="98" t="str">
        <f>IF(Final!T18&lt;&gt;0,Final!T18,"")</f>
        <v/>
      </c>
      <c r="I37" s="98" t="str">
        <f>IF(Final!U18&lt;&gt;0,Final!U18,"")</f>
        <v/>
      </c>
      <c r="J37" s="98" t="str">
        <f>IF(Final!V18&lt;&gt;0,Final!V18,"")</f>
        <v/>
      </c>
      <c r="K37" s="98" t="str">
        <f>IF(Final!W18&lt;&gt;0,Final!W18,"")</f>
        <v/>
      </c>
      <c r="L37" s="98" t="str">
        <f>IF(Final!X18&lt;&gt;0,Final!X18,"")</f>
        <v/>
      </c>
      <c r="M37" s="98" t="str">
        <f>IF(Final!Y18&lt;&gt;0,Final!Y18,"")</f>
        <v/>
      </c>
      <c r="N37" s="98" t="str">
        <f>IF(Final!Z18&lt;&gt;0,Final!Z18,"")</f>
        <v/>
      </c>
      <c r="O37" s="98" t="str">
        <f>IF(Final!AA18&lt;&gt;0,Final!AA18,"")</f>
        <v/>
      </c>
      <c r="P37" s="98" t="str">
        <f>IF(Final!AB18&lt;&gt;0,Final!AB18,"")</f>
        <v/>
      </c>
      <c r="Q37" s="98" t="str">
        <f>IF(Final!AC18&lt;&gt;0,Final!AC18,"")</f>
        <v/>
      </c>
      <c r="R37" s="98" t="str">
        <f>IF(Final!AD18&lt;&gt;0,Final!AD18,"")</f>
        <v/>
      </c>
      <c r="S37" s="98" t="str">
        <f>IF(Final!AE18&lt;&gt;0,Final!AE18,"")</f>
        <v/>
      </c>
      <c r="T37" s="98" t="str">
        <f>IF(Final!AF18&lt;&gt;0,Final!AF18,"")</f>
        <v/>
      </c>
    </row>
    <row r="38" spans="1:20" x14ac:dyDescent="0.3">
      <c r="A38" s="3">
        <v>19</v>
      </c>
      <c r="B38" s="3" t="s">
        <v>115</v>
      </c>
      <c r="C38" s="98" t="str">
        <f>IF(Final!O19&lt;&gt;0,Final!O19,"")</f>
        <v/>
      </c>
      <c r="D38" s="98" t="str">
        <f>IF(Final!P19&lt;&gt;0,Final!P19,"")</f>
        <v/>
      </c>
      <c r="E38" s="98" t="str">
        <f>IF(Final!Q19&lt;&gt;0,Final!Q19,"")</f>
        <v/>
      </c>
      <c r="F38" s="98" t="str">
        <f>IF(Final!R19&lt;&gt;0,Final!R19,"")</f>
        <v/>
      </c>
      <c r="G38" s="98" t="str">
        <f>IF(Final!S19&lt;&gt;0,Final!S19,"")</f>
        <v/>
      </c>
      <c r="H38" s="98" t="str">
        <f>IF(Final!T19&lt;&gt;0,Final!T19,"")</f>
        <v/>
      </c>
      <c r="I38" s="98" t="str">
        <f>IF(Final!U19&lt;&gt;0,Final!U19,"")</f>
        <v/>
      </c>
      <c r="J38" s="98" t="str">
        <f>IF(Final!V19&lt;&gt;0,Final!V19,"")</f>
        <v/>
      </c>
      <c r="K38" s="98" t="str">
        <f>IF(Final!W19&lt;&gt;0,Final!W19,"")</f>
        <v/>
      </c>
      <c r="L38" s="98" t="str">
        <f>IF(Final!X19&lt;&gt;0,Final!X19,"")</f>
        <v/>
      </c>
      <c r="M38" s="98" t="str">
        <f>IF(Final!Y19&lt;&gt;0,Final!Y19,"")</f>
        <v/>
      </c>
      <c r="N38" s="98" t="str">
        <f>IF(Final!Z19&lt;&gt;0,Final!Z19,"")</f>
        <v/>
      </c>
      <c r="O38" s="98" t="str">
        <f>IF(Final!AA19&lt;&gt;0,Final!AA19,"")</f>
        <v/>
      </c>
      <c r="P38" s="98" t="str">
        <f>IF(Final!AB19&lt;&gt;0,Final!AB19,"")</f>
        <v/>
      </c>
      <c r="Q38" s="98" t="str">
        <f>IF(Final!AC19&lt;&gt;0,Final!AC19,"")</f>
        <v/>
      </c>
      <c r="R38" s="98" t="str">
        <f>IF(Final!AD19&lt;&gt;0,Final!AD19,"")</f>
        <v/>
      </c>
      <c r="S38" s="98" t="str">
        <f>IF(Final!AE19&lt;&gt;0,Final!AE19,"")</f>
        <v/>
      </c>
      <c r="T38" s="98" t="str">
        <f>IF(Final!AF19&lt;&gt;0,Final!AF19,"")</f>
        <v/>
      </c>
    </row>
    <row r="39" spans="1:20" x14ac:dyDescent="0.3">
      <c r="A39" s="3">
        <v>21</v>
      </c>
      <c r="B39" s="3" t="s">
        <v>116</v>
      </c>
      <c r="C39" s="98" t="str">
        <f>IF(Final!O20&lt;&gt;0,Final!O20,"")</f>
        <v/>
      </c>
      <c r="D39" s="98" t="str">
        <f>IF(Final!P20&lt;&gt;0,Final!P20,"")</f>
        <v/>
      </c>
      <c r="E39" s="98" t="str">
        <f>IF(Final!Q20&lt;&gt;0,Final!Q20,"")</f>
        <v/>
      </c>
      <c r="F39" s="98" t="str">
        <f>IF(Final!R20&lt;&gt;0,Final!R20,"")</f>
        <v/>
      </c>
      <c r="G39" s="98" t="str">
        <f>IF(Final!S20&lt;&gt;0,Final!S20,"")</f>
        <v/>
      </c>
      <c r="H39" s="98" t="str">
        <f>IF(Final!T20&lt;&gt;0,Final!T20,"")</f>
        <v/>
      </c>
      <c r="I39" s="98" t="str">
        <f>IF(Final!U20&lt;&gt;0,Final!U20,"")</f>
        <v/>
      </c>
      <c r="J39" s="98" t="str">
        <f>IF(Final!V20&lt;&gt;0,Final!V20,"")</f>
        <v/>
      </c>
      <c r="K39" s="98" t="str">
        <f>IF(Final!W20&lt;&gt;0,Final!W20,"")</f>
        <v/>
      </c>
      <c r="L39" s="98" t="str">
        <f>IF(Final!X20&lt;&gt;0,Final!X20,"")</f>
        <v/>
      </c>
      <c r="M39" s="98" t="str">
        <f>IF(Final!Y20&lt;&gt;0,Final!Y20,"")</f>
        <v/>
      </c>
      <c r="N39" s="98" t="str">
        <f>IF(Final!Z20&lt;&gt;0,Final!Z20,"")</f>
        <v/>
      </c>
      <c r="O39" s="98" t="str">
        <f>IF(Final!AA20&lt;&gt;0,Final!AA20,"")</f>
        <v/>
      </c>
      <c r="P39" s="98" t="str">
        <f>IF(Final!AB20&lt;&gt;0,Final!AB20,"")</f>
        <v/>
      </c>
      <c r="Q39" s="98" t="str">
        <f>IF(Final!AC20&lt;&gt;0,Final!AC20,"")</f>
        <v/>
      </c>
      <c r="R39" s="98" t="str">
        <f>IF(Final!AD20&lt;&gt;0,Final!AD20,"")</f>
        <v/>
      </c>
      <c r="S39" s="98" t="str">
        <f>IF(Final!AE20&lt;&gt;0,Final!AE20,"")</f>
        <v/>
      </c>
      <c r="T39" s="98" t="str">
        <f>IF(Final!AF20&lt;&gt;0,Final!AF20,"")</f>
        <v/>
      </c>
    </row>
    <row r="40" spans="1:20" x14ac:dyDescent="0.3">
      <c r="A40" s="3">
        <v>22</v>
      </c>
      <c r="B40" s="3" t="s">
        <v>116</v>
      </c>
      <c r="C40" s="98" t="str">
        <f>IF(Final!O21&lt;&gt;0,Final!O21,"")</f>
        <v/>
      </c>
      <c r="D40" s="98" t="str">
        <f>IF(Final!P21&lt;&gt;0,Final!P21,"")</f>
        <v/>
      </c>
      <c r="E40" s="98" t="str">
        <f>IF(Final!Q21&lt;&gt;0,Final!Q21,"")</f>
        <v/>
      </c>
      <c r="F40" s="98" t="str">
        <f>IF(Final!R21&lt;&gt;0,Final!R21,"")</f>
        <v/>
      </c>
      <c r="G40" s="98" t="str">
        <f>IF(Final!S21&lt;&gt;0,Final!S21,"")</f>
        <v/>
      </c>
      <c r="H40" s="98" t="str">
        <f>IF(Final!T21&lt;&gt;0,Final!T21,"")</f>
        <v/>
      </c>
      <c r="I40" s="98" t="str">
        <f>IF(Final!U21&lt;&gt;0,Final!U21,"")</f>
        <v/>
      </c>
      <c r="J40" s="98" t="str">
        <f>IF(Final!V21&lt;&gt;0,Final!V21,"")</f>
        <v/>
      </c>
      <c r="K40" s="98" t="str">
        <f>IF(Final!W21&lt;&gt;0,Final!W21,"")</f>
        <v/>
      </c>
      <c r="L40" s="98" t="str">
        <f>IF(Final!X21&lt;&gt;0,Final!X21,"")</f>
        <v/>
      </c>
      <c r="M40" s="98" t="str">
        <f>IF(Final!Y21&lt;&gt;0,Final!Y21,"")</f>
        <v/>
      </c>
      <c r="N40" s="98" t="str">
        <f>IF(Final!Z21&lt;&gt;0,Final!Z21,"")</f>
        <v/>
      </c>
      <c r="O40" s="98" t="str">
        <f>IF(Final!AA21&lt;&gt;0,Final!AA21,"")</f>
        <v/>
      </c>
      <c r="P40" s="98" t="str">
        <f>IF(Final!AB21&lt;&gt;0,Final!AB21,"")</f>
        <v/>
      </c>
      <c r="Q40" s="98" t="str">
        <f>IF(Final!AC21&lt;&gt;0,Final!AC21,"")</f>
        <v/>
      </c>
      <c r="R40" s="98" t="str">
        <f>IF(Final!AD21&lt;&gt;0,Final!AD21,"")</f>
        <v/>
      </c>
      <c r="S40" s="98" t="str">
        <f>IF(Final!AE21&lt;&gt;0,Final!AE21,"")</f>
        <v/>
      </c>
      <c r="T40" s="98" t="str">
        <f>IF(Final!AF21&lt;&gt;0,Final!AF21,"")</f>
        <v/>
      </c>
    </row>
    <row r="41" spans="1:20" x14ac:dyDescent="0.3">
      <c r="A41" s="3">
        <v>23</v>
      </c>
      <c r="B41" s="3" t="s">
        <v>116</v>
      </c>
      <c r="C41" s="98" t="str">
        <f>IF(Final!O22&lt;&gt;0,Final!O22,"")</f>
        <v/>
      </c>
      <c r="D41" s="98" t="str">
        <f>IF(Final!P22&lt;&gt;0,Final!P22,"")</f>
        <v/>
      </c>
      <c r="E41" s="98" t="str">
        <f>IF(Final!Q22&lt;&gt;0,Final!Q22,"")</f>
        <v/>
      </c>
      <c r="F41" s="98" t="str">
        <f>IF(Final!R22&lt;&gt;0,Final!R22,"")</f>
        <v/>
      </c>
      <c r="G41" s="98" t="str">
        <f>IF(Final!S22&lt;&gt;0,Final!S22,"")</f>
        <v/>
      </c>
      <c r="H41" s="98" t="str">
        <f>IF(Final!T22&lt;&gt;0,Final!T22,"")</f>
        <v/>
      </c>
      <c r="I41" s="98" t="str">
        <f>IF(Final!U22&lt;&gt;0,Final!U22,"")</f>
        <v/>
      </c>
      <c r="J41" s="98" t="str">
        <f>IF(Final!V22&lt;&gt;0,Final!V22,"")</f>
        <v/>
      </c>
      <c r="K41" s="98" t="str">
        <f>IF(Final!W22&lt;&gt;0,Final!W22,"")</f>
        <v/>
      </c>
      <c r="L41" s="98" t="str">
        <f>IF(Final!X22&lt;&gt;0,Final!X22,"")</f>
        <v/>
      </c>
      <c r="M41" s="98" t="str">
        <f>IF(Final!Y22&lt;&gt;0,Final!Y22,"")</f>
        <v/>
      </c>
      <c r="N41" s="98" t="str">
        <f>IF(Final!Z22&lt;&gt;0,Final!Z22,"")</f>
        <v/>
      </c>
      <c r="O41" s="98" t="str">
        <f>IF(Final!AA22&lt;&gt;0,Final!AA22,"")</f>
        <v/>
      </c>
      <c r="P41" s="98" t="str">
        <f>IF(Final!AB22&lt;&gt;0,Final!AB22,"")</f>
        <v/>
      </c>
      <c r="Q41" s="98" t="str">
        <f>IF(Final!AC22&lt;&gt;0,Final!AC22,"")</f>
        <v/>
      </c>
      <c r="R41" s="98" t="str">
        <f>IF(Final!AD22&lt;&gt;0,Final!AD22,"")</f>
        <v/>
      </c>
      <c r="S41" s="98" t="str">
        <f>IF(Final!AE22&lt;&gt;0,Final!AE22,"")</f>
        <v/>
      </c>
      <c r="T41" s="98" t="str">
        <f>IF(Final!AF22&lt;&gt;0,Final!AF22,"")</f>
        <v/>
      </c>
    </row>
    <row r="42" spans="1:20" x14ac:dyDescent="0.3">
      <c r="A42" s="3">
        <v>24</v>
      </c>
      <c r="B42" s="3" t="s">
        <v>116</v>
      </c>
      <c r="C42" s="98" t="str">
        <f>IF(Final!O23&lt;&gt;0,Final!O23,"")</f>
        <v/>
      </c>
      <c r="D42" s="98" t="str">
        <f>IF(Final!P23&lt;&gt;0,Final!P23,"")</f>
        <v/>
      </c>
      <c r="E42" s="98" t="str">
        <f>IF(Final!Q23&lt;&gt;0,Final!Q23,"")</f>
        <v/>
      </c>
      <c r="F42" s="98" t="str">
        <f>IF(Final!R23&lt;&gt;0,Final!R23,"")</f>
        <v/>
      </c>
      <c r="G42" s="98" t="str">
        <f>IF(Final!S23&lt;&gt;0,Final!S23,"")</f>
        <v/>
      </c>
      <c r="H42" s="98" t="str">
        <f>IF(Final!T23&lt;&gt;0,Final!T23,"")</f>
        <v/>
      </c>
      <c r="I42" s="98" t="str">
        <f>IF(Final!U23&lt;&gt;0,Final!U23,"")</f>
        <v/>
      </c>
      <c r="J42" s="98" t="str">
        <f>IF(Final!V23&lt;&gt;0,Final!V23,"")</f>
        <v/>
      </c>
      <c r="K42" s="98" t="str">
        <f>IF(Final!W23&lt;&gt;0,Final!W23,"")</f>
        <v/>
      </c>
      <c r="L42" s="98" t="str">
        <f>IF(Final!X23&lt;&gt;0,Final!X23,"")</f>
        <v/>
      </c>
      <c r="M42" s="98" t="str">
        <f>IF(Final!Y23&lt;&gt;0,Final!Y23,"")</f>
        <v/>
      </c>
      <c r="N42" s="98" t="str">
        <f>IF(Final!Z23&lt;&gt;0,Final!Z23,"")</f>
        <v/>
      </c>
      <c r="O42" s="98" t="str">
        <f>IF(Final!AA23&lt;&gt;0,Final!AA23,"")</f>
        <v/>
      </c>
      <c r="P42" s="98" t="str">
        <f>IF(Final!AB23&lt;&gt;0,Final!AB23,"")</f>
        <v/>
      </c>
      <c r="Q42" s="98" t="str">
        <f>IF(Final!AC23&lt;&gt;0,Final!AC23,"")</f>
        <v/>
      </c>
      <c r="R42" s="98" t="str">
        <f>IF(Final!AD23&lt;&gt;0,Final!AD23,"")</f>
        <v/>
      </c>
      <c r="S42" s="98" t="str">
        <f>IF(Final!AE23&lt;&gt;0,Final!AE23,"")</f>
        <v/>
      </c>
      <c r="T42" s="98" t="str">
        <f>IF(Final!AF23&lt;&gt;0,Final!AF23,"")</f>
        <v/>
      </c>
    </row>
    <row r="43" spans="1:20" x14ac:dyDescent="0.3">
      <c r="A43" s="3">
        <v>25</v>
      </c>
      <c r="B43" s="3" t="s">
        <v>116</v>
      </c>
      <c r="C43" s="98" t="str">
        <f>IF(Final!O24&lt;&gt;0,Final!O24,"")</f>
        <v/>
      </c>
      <c r="D43" s="98" t="str">
        <f>IF(Final!P24&lt;&gt;0,Final!P24,"")</f>
        <v/>
      </c>
      <c r="E43" s="98" t="str">
        <f>IF(Final!Q24&lt;&gt;0,Final!Q24,"")</f>
        <v/>
      </c>
      <c r="F43" s="98" t="str">
        <f>IF(Final!R24&lt;&gt;0,Final!R24,"")</f>
        <v/>
      </c>
      <c r="G43" s="98" t="str">
        <f>IF(Final!S24&lt;&gt;0,Final!S24,"")</f>
        <v/>
      </c>
      <c r="H43" s="98" t="str">
        <f>IF(Final!T24&lt;&gt;0,Final!T24,"")</f>
        <v/>
      </c>
      <c r="I43" s="98" t="str">
        <f>IF(Final!U24&lt;&gt;0,Final!U24,"")</f>
        <v/>
      </c>
      <c r="J43" s="98" t="str">
        <f>IF(Final!V24&lt;&gt;0,Final!V24,"")</f>
        <v/>
      </c>
      <c r="K43" s="98" t="str">
        <f>IF(Final!W24&lt;&gt;0,Final!W24,"")</f>
        <v/>
      </c>
      <c r="L43" s="98" t="str">
        <f>IF(Final!X24&lt;&gt;0,Final!X24,"")</f>
        <v/>
      </c>
      <c r="M43" s="98" t="str">
        <f>IF(Final!Y24&lt;&gt;0,Final!Y24,"")</f>
        <v/>
      </c>
      <c r="N43" s="98" t="str">
        <f>IF(Final!Z24&lt;&gt;0,Final!Z24,"")</f>
        <v/>
      </c>
      <c r="O43" s="98" t="str">
        <f>IF(Final!AA24&lt;&gt;0,Final!AA24,"")</f>
        <v/>
      </c>
      <c r="P43" s="98" t="str">
        <f>IF(Final!AB24&lt;&gt;0,Final!AB24,"")</f>
        <v/>
      </c>
      <c r="Q43" s="98" t="str">
        <f>IF(Final!AC24&lt;&gt;0,Final!AC24,"")</f>
        <v/>
      </c>
      <c r="R43" s="98" t="str">
        <f>IF(Final!AD24&lt;&gt;0,Final!AD24,"")</f>
        <v/>
      </c>
      <c r="S43" s="98" t="str">
        <f>IF(Final!AE24&lt;&gt;0,Final!AE24,"")</f>
        <v/>
      </c>
      <c r="T43" s="98" t="str">
        <f>IF(Final!AF24&lt;&gt;0,Final!AF24,"")</f>
        <v/>
      </c>
    </row>
    <row r="44" spans="1:20" x14ac:dyDescent="0.3">
      <c r="A44" s="3">
        <v>26</v>
      </c>
      <c r="B44" s="3" t="s">
        <v>116</v>
      </c>
      <c r="C44" s="98" t="str">
        <f>IF(Final!O25&lt;&gt;0,Final!O25,"")</f>
        <v/>
      </c>
      <c r="D44" s="98" t="str">
        <f>IF(Final!P25&lt;&gt;0,Final!P25,"")</f>
        <v/>
      </c>
      <c r="E44" s="98" t="str">
        <f>IF(Final!Q25&lt;&gt;0,Final!Q25,"")</f>
        <v/>
      </c>
      <c r="F44" s="98" t="str">
        <f>IF(Final!R25&lt;&gt;0,Final!R25,"")</f>
        <v/>
      </c>
      <c r="G44" s="98" t="str">
        <f>IF(Final!S25&lt;&gt;0,Final!S25,"")</f>
        <v/>
      </c>
      <c r="H44" s="98" t="str">
        <f>IF(Final!T25&lt;&gt;0,Final!T25,"")</f>
        <v/>
      </c>
      <c r="I44" s="98" t="str">
        <f>IF(Final!U25&lt;&gt;0,Final!U25,"")</f>
        <v/>
      </c>
      <c r="J44" s="98" t="str">
        <f>IF(Final!V25&lt;&gt;0,Final!V25,"")</f>
        <v/>
      </c>
      <c r="K44" s="98" t="str">
        <f>IF(Final!W25&lt;&gt;0,Final!W25,"")</f>
        <v/>
      </c>
      <c r="L44" s="98" t="str">
        <f>IF(Final!X25&lt;&gt;0,Final!X25,"")</f>
        <v/>
      </c>
      <c r="M44" s="98" t="str">
        <f>IF(Final!Y25&lt;&gt;0,Final!Y25,"")</f>
        <v/>
      </c>
      <c r="N44" s="98" t="str">
        <f>IF(Final!Z25&lt;&gt;0,Final!Z25,"")</f>
        <v/>
      </c>
      <c r="O44" s="98" t="str">
        <f>IF(Final!AA25&lt;&gt;0,Final!AA25,"")</f>
        <v/>
      </c>
      <c r="P44" s="98" t="str">
        <f>IF(Final!AB25&lt;&gt;0,Final!AB25,"")</f>
        <v/>
      </c>
      <c r="Q44" s="98" t="str">
        <f>IF(Final!AC25&lt;&gt;0,Final!AC25,"")</f>
        <v/>
      </c>
      <c r="R44" s="98" t="str">
        <f>IF(Final!AD25&lt;&gt;0,Final!AD25,"")</f>
        <v/>
      </c>
      <c r="S44" s="98" t="str">
        <f>IF(Final!AE25&lt;&gt;0,Final!AE25,"")</f>
        <v/>
      </c>
      <c r="T44" s="98" t="str">
        <f>IF(Final!AF25&lt;&gt;0,Final!AF25,"")</f>
        <v/>
      </c>
    </row>
    <row r="45" spans="1:20" x14ac:dyDescent="0.3">
      <c r="A45" s="3">
        <v>27</v>
      </c>
      <c r="B45" s="3" t="s">
        <v>116</v>
      </c>
      <c r="C45" s="98" t="str">
        <f>IF(Final!O26&lt;&gt;0,Final!O26,"")</f>
        <v/>
      </c>
      <c r="D45" s="98" t="str">
        <f>IF(Final!P26&lt;&gt;0,Final!P26,"")</f>
        <v/>
      </c>
      <c r="E45" s="98" t="str">
        <f>IF(Final!Q26&lt;&gt;0,Final!Q26,"")</f>
        <v/>
      </c>
      <c r="F45" s="98" t="str">
        <f>IF(Final!R26&lt;&gt;0,Final!R26,"")</f>
        <v/>
      </c>
      <c r="G45" s="98" t="str">
        <f>IF(Final!S26&lt;&gt;0,Final!S26,"")</f>
        <v/>
      </c>
      <c r="H45" s="98" t="str">
        <f>IF(Final!T26&lt;&gt;0,Final!T26,"")</f>
        <v/>
      </c>
      <c r="I45" s="98" t="str">
        <f>IF(Final!U26&lt;&gt;0,Final!U26,"")</f>
        <v/>
      </c>
      <c r="J45" s="98" t="str">
        <f>IF(Final!V26&lt;&gt;0,Final!V26,"")</f>
        <v/>
      </c>
      <c r="K45" s="98" t="str">
        <f>IF(Final!W26&lt;&gt;0,Final!W26,"")</f>
        <v/>
      </c>
      <c r="L45" s="98" t="str">
        <f>IF(Final!X26&lt;&gt;0,Final!X26,"")</f>
        <v/>
      </c>
      <c r="M45" s="98" t="str">
        <f>IF(Final!Y26&lt;&gt;0,Final!Y26,"")</f>
        <v/>
      </c>
      <c r="N45" s="98" t="str">
        <f>IF(Final!Z26&lt;&gt;0,Final!Z26,"")</f>
        <v/>
      </c>
      <c r="O45" s="98" t="str">
        <f>IF(Final!AA26&lt;&gt;0,Final!AA26,"")</f>
        <v/>
      </c>
      <c r="P45" s="98" t="str">
        <f>IF(Final!AB26&lt;&gt;0,Final!AB26,"")</f>
        <v/>
      </c>
      <c r="Q45" s="98" t="str">
        <f>IF(Final!AC26&lt;&gt;0,Final!AC26,"")</f>
        <v/>
      </c>
      <c r="R45" s="98" t="str">
        <f>IF(Final!AD26&lt;&gt;0,Final!AD26,"")</f>
        <v/>
      </c>
      <c r="S45" s="98" t="str">
        <f>IF(Final!AE26&lt;&gt;0,Final!AE26,"")</f>
        <v/>
      </c>
      <c r="T45" s="98" t="str">
        <f>IF(Final!AF26&lt;&gt;0,Final!AF26,"")</f>
        <v/>
      </c>
    </row>
    <row r="46" spans="1:20" x14ac:dyDescent="0.3">
      <c r="A46" s="3">
        <v>28</v>
      </c>
      <c r="B46" s="3" t="s">
        <v>116</v>
      </c>
      <c r="C46" s="98" t="str">
        <f>IF(Final!O27&lt;&gt;0,Final!O27,"")</f>
        <v/>
      </c>
      <c r="D46" s="98" t="str">
        <f>IF(Final!P27&lt;&gt;0,Final!P27,"")</f>
        <v/>
      </c>
      <c r="E46" s="98" t="str">
        <f>IF(Final!Q27&lt;&gt;0,Final!Q27,"")</f>
        <v/>
      </c>
      <c r="F46" s="98" t="str">
        <f>IF(Final!R27&lt;&gt;0,Final!R27,"")</f>
        <v/>
      </c>
      <c r="G46" s="98" t="str">
        <f>IF(Final!S27&lt;&gt;0,Final!S27,"")</f>
        <v/>
      </c>
      <c r="H46" s="98" t="str">
        <f>IF(Final!T27&lt;&gt;0,Final!T27,"")</f>
        <v/>
      </c>
      <c r="I46" s="98" t="str">
        <f>IF(Final!U27&lt;&gt;0,Final!U27,"")</f>
        <v/>
      </c>
      <c r="J46" s="98" t="str">
        <f>IF(Final!V27&lt;&gt;0,Final!V27,"")</f>
        <v/>
      </c>
      <c r="K46" s="98" t="str">
        <f>IF(Final!W27&lt;&gt;0,Final!W27,"")</f>
        <v/>
      </c>
      <c r="L46" s="98" t="str">
        <f>IF(Final!X27&lt;&gt;0,Final!X27,"")</f>
        <v/>
      </c>
      <c r="M46" s="98" t="str">
        <f>IF(Final!Y27&lt;&gt;0,Final!Y27,"")</f>
        <v/>
      </c>
      <c r="N46" s="98" t="str">
        <f>IF(Final!Z27&lt;&gt;0,Final!Z27,"")</f>
        <v/>
      </c>
      <c r="O46" s="98" t="str">
        <f>IF(Final!AA27&lt;&gt;0,Final!AA27,"")</f>
        <v/>
      </c>
      <c r="P46" s="98" t="str">
        <f>IF(Final!AB27&lt;&gt;0,Final!AB27,"")</f>
        <v/>
      </c>
      <c r="Q46" s="98" t="str">
        <f>IF(Final!AC27&lt;&gt;0,Final!AC27,"")</f>
        <v/>
      </c>
      <c r="R46" s="98" t="str">
        <f>IF(Final!AD27&lt;&gt;0,Final!AD27,"")</f>
        <v/>
      </c>
      <c r="S46" s="98" t="str">
        <f>IF(Final!AE27&lt;&gt;0,Final!AE27,"")</f>
        <v/>
      </c>
      <c r="T46" s="98" t="str">
        <f>IF(Final!AF27&lt;&gt;0,Final!AF27,"")</f>
        <v/>
      </c>
    </row>
    <row r="47" spans="1:20" x14ac:dyDescent="0.3">
      <c r="A47" s="3">
        <v>29</v>
      </c>
      <c r="B47" s="3" t="s">
        <v>116</v>
      </c>
      <c r="C47" s="98" t="str">
        <f>IF(Final!O28&lt;&gt;0,Final!O28,"")</f>
        <v/>
      </c>
      <c r="D47" s="98" t="str">
        <f>IF(Final!P28&lt;&gt;0,Final!P28,"")</f>
        <v/>
      </c>
      <c r="E47" s="98" t="str">
        <f>IF(Final!Q28&lt;&gt;0,Final!Q28,"")</f>
        <v/>
      </c>
      <c r="F47" s="98" t="str">
        <f>IF(Final!R28&lt;&gt;0,Final!R28,"")</f>
        <v/>
      </c>
      <c r="G47" s="98" t="str">
        <f>IF(Final!S28&lt;&gt;0,Final!S28,"")</f>
        <v/>
      </c>
      <c r="H47" s="98" t="str">
        <f>IF(Final!T28&lt;&gt;0,Final!T28,"")</f>
        <v/>
      </c>
      <c r="I47" s="98" t="str">
        <f>IF(Final!U28&lt;&gt;0,Final!U28,"")</f>
        <v/>
      </c>
      <c r="J47" s="98" t="str">
        <f>IF(Final!V28&lt;&gt;0,Final!V28,"")</f>
        <v/>
      </c>
      <c r="K47" s="98" t="str">
        <f>IF(Final!W28&lt;&gt;0,Final!W28,"")</f>
        <v/>
      </c>
      <c r="L47" s="98" t="str">
        <f>IF(Final!X28&lt;&gt;0,Final!X28,"")</f>
        <v/>
      </c>
      <c r="M47" s="98" t="str">
        <f>IF(Final!Y28&lt;&gt;0,Final!Y28,"")</f>
        <v/>
      </c>
      <c r="N47" s="98" t="str">
        <f>IF(Final!Z28&lt;&gt;0,Final!Z28,"")</f>
        <v/>
      </c>
      <c r="O47" s="98" t="str">
        <f>IF(Final!AA28&lt;&gt;0,Final!AA28,"")</f>
        <v/>
      </c>
      <c r="P47" s="98" t="str">
        <f>IF(Final!AB28&lt;&gt;0,Final!AB28,"")</f>
        <v/>
      </c>
      <c r="Q47" s="98" t="str">
        <f>IF(Final!AC28&lt;&gt;0,Final!AC28,"")</f>
        <v/>
      </c>
      <c r="R47" s="98" t="str">
        <f>IF(Final!AD28&lt;&gt;0,Final!AD28,"")</f>
        <v/>
      </c>
      <c r="S47" s="98" t="str">
        <f>IF(Final!AE28&lt;&gt;0,Final!AE28,"")</f>
        <v/>
      </c>
      <c r="T47" s="98" t="str">
        <f>IF(Final!AF28&lt;&gt;0,Final!AF28,"")</f>
        <v/>
      </c>
    </row>
    <row r="48" spans="1:20" x14ac:dyDescent="0.3">
      <c r="A48" s="3">
        <v>30</v>
      </c>
      <c r="B48" s="3" t="s">
        <v>116</v>
      </c>
      <c r="C48" s="98" t="str">
        <f>IF(Final!O29&lt;&gt;0,Final!O29,"")</f>
        <v/>
      </c>
      <c r="D48" s="98" t="str">
        <f>IF(Final!P29&lt;&gt;0,Final!P29,"")</f>
        <v/>
      </c>
      <c r="E48" s="98" t="str">
        <f>IF(Final!Q29&lt;&gt;0,Final!Q29,"")</f>
        <v/>
      </c>
      <c r="F48" s="98" t="str">
        <f>IF(Final!R29&lt;&gt;0,Final!R29,"")</f>
        <v/>
      </c>
      <c r="G48" s="98" t="str">
        <f>IF(Final!S29&lt;&gt;0,Final!S29,"")</f>
        <v/>
      </c>
      <c r="H48" s="98" t="str">
        <f>IF(Final!T29&lt;&gt;0,Final!T29,"")</f>
        <v/>
      </c>
      <c r="I48" s="98" t="str">
        <f>IF(Final!U29&lt;&gt;0,Final!U29,"")</f>
        <v/>
      </c>
      <c r="J48" s="98" t="str">
        <f>IF(Final!V29&lt;&gt;0,Final!V29,"")</f>
        <v/>
      </c>
      <c r="K48" s="98" t="str">
        <f>IF(Final!W29&lt;&gt;0,Final!W29,"")</f>
        <v/>
      </c>
      <c r="L48" s="98" t="str">
        <f>IF(Final!X29&lt;&gt;0,Final!X29,"")</f>
        <v/>
      </c>
      <c r="M48" s="98" t="str">
        <f>IF(Final!Y29&lt;&gt;0,Final!Y29,"")</f>
        <v/>
      </c>
      <c r="N48" s="98" t="str">
        <f>IF(Final!Z29&lt;&gt;0,Final!Z29,"")</f>
        <v/>
      </c>
      <c r="O48" s="98" t="str">
        <f>IF(Final!AA29&lt;&gt;0,Final!AA29,"")</f>
        <v/>
      </c>
      <c r="P48" s="98" t="str">
        <f>IF(Final!AB29&lt;&gt;0,Final!AB29,"")</f>
        <v/>
      </c>
      <c r="Q48" s="98" t="str">
        <f>IF(Final!AC29&lt;&gt;0,Final!AC29,"")</f>
        <v/>
      </c>
      <c r="R48" s="98" t="str">
        <f>IF(Final!AD29&lt;&gt;0,Final!AD29,"")</f>
        <v/>
      </c>
      <c r="S48" s="98" t="str">
        <f>IF(Final!AE29&lt;&gt;0,Final!AE29,"")</f>
        <v/>
      </c>
      <c r="T48" s="98" t="str">
        <f>IF(Final!AF29&lt;&gt;0,Final!AF29,"")</f>
        <v/>
      </c>
    </row>
    <row r="49" spans="1:20" x14ac:dyDescent="0.3">
      <c r="A49" s="3">
        <v>31</v>
      </c>
      <c r="B49" s="3" t="s">
        <v>116</v>
      </c>
      <c r="C49" s="98" t="str">
        <f>IF(Final!O30&lt;&gt;0,Final!O30,"")</f>
        <v/>
      </c>
      <c r="D49" s="98" t="str">
        <f>IF(Final!P30&lt;&gt;0,Final!P30,"")</f>
        <v/>
      </c>
      <c r="E49" s="98" t="str">
        <f>IF(Final!Q30&lt;&gt;0,Final!Q30,"")</f>
        <v/>
      </c>
      <c r="F49" s="98" t="str">
        <f>IF(Final!R30&lt;&gt;0,Final!R30,"")</f>
        <v/>
      </c>
      <c r="G49" s="98" t="str">
        <f>IF(Final!S30&lt;&gt;0,Final!S30,"")</f>
        <v/>
      </c>
      <c r="H49" s="98" t="str">
        <f>IF(Final!T30&lt;&gt;0,Final!T30,"")</f>
        <v/>
      </c>
      <c r="I49" s="98" t="str">
        <f>IF(Final!U30&lt;&gt;0,Final!U30,"")</f>
        <v/>
      </c>
      <c r="J49" s="98" t="str">
        <f>IF(Final!V30&lt;&gt;0,Final!V30,"")</f>
        <v/>
      </c>
      <c r="K49" s="98" t="str">
        <f>IF(Final!W30&lt;&gt;0,Final!W30,"")</f>
        <v/>
      </c>
      <c r="L49" s="98" t="str">
        <f>IF(Final!X30&lt;&gt;0,Final!X30,"")</f>
        <v/>
      </c>
      <c r="M49" s="98" t="str">
        <f>IF(Final!Y30&lt;&gt;0,Final!Y30,"")</f>
        <v/>
      </c>
      <c r="N49" s="98" t="str">
        <f>IF(Final!Z30&lt;&gt;0,Final!Z30,"")</f>
        <v/>
      </c>
      <c r="O49" s="98" t="str">
        <f>IF(Final!AA30&lt;&gt;0,Final!AA30,"")</f>
        <v/>
      </c>
      <c r="P49" s="98" t="str">
        <f>IF(Final!AB30&lt;&gt;0,Final!AB30,"")</f>
        <v/>
      </c>
      <c r="Q49" s="98" t="str">
        <f>IF(Final!AC30&lt;&gt;0,Final!AC30,"")</f>
        <v/>
      </c>
      <c r="R49" s="98" t="str">
        <f>IF(Final!AD30&lt;&gt;0,Final!AD30,"")</f>
        <v/>
      </c>
      <c r="S49" s="98" t="str">
        <f>IF(Final!AE30&lt;&gt;0,Final!AE30,"")</f>
        <v/>
      </c>
      <c r="T49" s="98" t="str">
        <f>IF(Final!AF30&lt;&gt;0,Final!AF30,"")</f>
        <v/>
      </c>
    </row>
    <row r="50" spans="1:20" x14ac:dyDescent="0.3">
      <c r="A50" s="3">
        <v>32</v>
      </c>
      <c r="B50" s="3" t="s">
        <v>116</v>
      </c>
      <c r="C50" s="98" t="str">
        <f>IF(Final!O31&lt;&gt;0,Final!O31,"")</f>
        <v/>
      </c>
      <c r="D50" s="98" t="str">
        <f>IF(Final!P31&lt;&gt;0,Final!P31,"")</f>
        <v/>
      </c>
      <c r="E50" s="98" t="str">
        <f>IF(Final!Q31&lt;&gt;0,Final!Q31,"")</f>
        <v/>
      </c>
      <c r="F50" s="98" t="str">
        <f>IF(Final!R31&lt;&gt;0,Final!R31,"")</f>
        <v/>
      </c>
      <c r="G50" s="98" t="str">
        <f>IF(Final!S31&lt;&gt;0,Final!S31,"")</f>
        <v/>
      </c>
      <c r="H50" s="98" t="str">
        <f>IF(Final!T31&lt;&gt;0,Final!T31,"")</f>
        <v/>
      </c>
      <c r="I50" s="98" t="str">
        <f>IF(Final!U31&lt;&gt;0,Final!U31,"")</f>
        <v/>
      </c>
      <c r="J50" s="98" t="str">
        <f>IF(Final!V31&lt;&gt;0,Final!V31,"")</f>
        <v/>
      </c>
      <c r="K50" s="98" t="str">
        <f>IF(Final!W31&lt;&gt;0,Final!W31,"")</f>
        <v/>
      </c>
      <c r="L50" s="98" t="str">
        <f>IF(Final!X31&lt;&gt;0,Final!X31,"")</f>
        <v/>
      </c>
      <c r="M50" s="98" t="str">
        <f>IF(Final!Y31&lt;&gt;0,Final!Y31,"")</f>
        <v/>
      </c>
      <c r="N50" s="98" t="str">
        <f>IF(Final!Z31&lt;&gt;0,Final!Z31,"")</f>
        <v/>
      </c>
      <c r="O50" s="98" t="str">
        <f>IF(Final!AA31&lt;&gt;0,Final!AA31,"")</f>
        <v/>
      </c>
      <c r="P50" s="98" t="str">
        <f>IF(Final!AB31&lt;&gt;0,Final!AB31,"")</f>
        <v/>
      </c>
      <c r="Q50" s="98" t="str">
        <f>IF(Final!AC31&lt;&gt;0,Final!AC31,"")</f>
        <v/>
      </c>
      <c r="R50" s="98" t="str">
        <f>IF(Final!AD31&lt;&gt;0,Final!AD31,"")</f>
        <v/>
      </c>
      <c r="S50" s="98" t="str">
        <f>IF(Final!AE31&lt;&gt;0,Final!AE31,"")</f>
        <v/>
      </c>
      <c r="T50" s="98" t="str">
        <f>IF(Final!AF31&lt;&gt;0,Final!AF31,"")</f>
        <v/>
      </c>
    </row>
    <row r="51" spans="1:20" x14ac:dyDescent="0.3">
      <c r="A51" s="3">
        <v>33</v>
      </c>
      <c r="B51" s="3" t="s">
        <v>116</v>
      </c>
      <c r="C51" s="98" t="str">
        <f>IF(Final!O32&lt;&gt;0,Final!O32,"")</f>
        <v/>
      </c>
      <c r="D51" s="98" t="str">
        <f>IF(Final!P32&lt;&gt;0,Final!P32,"")</f>
        <v/>
      </c>
      <c r="E51" s="98" t="str">
        <f>IF(Final!Q32&lt;&gt;0,Final!Q32,"")</f>
        <v/>
      </c>
      <c r="F51" s="98" t="str">
        <f>IF(Final!R32&lt;&gt;0,Final!R32,"")</f>
        <v/>
      </c>
      <c r="G51" s="98" t="str">
        <f>IF(Final!S32&lt;&gt;0,Final!S32,"")</f>
        <v/>
      </c>
      <c r="H51" s="98" t="str">
        <f>IF(Final!T32&lt;&gt;0,Final!T32,"")</f>
        <v/>
      </c>
      <c r="I51" s="98" t="str">
        <f>IF(Final!U32&lt;&gt;0,Final!U32,"")</f>
        <v/>
      </c>
      <c r="J51" s="98" t="str">
        <f>IF(Final!V32&lt;&gt;0,Final!V32,"")</f>
        <v/>
      </c>
      <c r="K51" s="98" t="str">
        <f>IF(Final!W32&lt;&gt;0,Final!W32,"")</f>
        <v/>
      </c>
      <c r="L51" s="98" t="str">
        <f>IF(Final!X32&lt;&gt;0,Final!X32,"")</f>
        <v/>
      </c>
      <c r="M51" s="98" t="str">
        <f>IF(Final!Y32&lt;&gt;0,Final!Y32,"")</f>
        <v/>
      </c>
      <c r="N51" s="98" t="str">
        <f>IF(Final!Z32&lt;&gt;0,Final!Z32,"")</f>
        <v/>
      </c>
      <c r="O51" s="98" t="str">
        <f>IF(Final!AA32&lt;&gt;0,Final!AA32,"")</f>
        <v/>
      </c>
      <c r="P51" s="98" t="str">
        <f>IF(Final!AB32&lt;&gt;0,Final!AB32,"")</f>
        <v/>
      </c>
      <c r="Q51" s="98" t="str">
        <f>IF(Final!AC32&lt;&gt;0,Final!AC32,"")</f>
        <v/>
      </c>
      <c r="R51" s="98" t="str">
        <f>IF(Final!AD32&lt;&gt;0,Final!AD32,"")</f>
        <v/>
      </c>
      <c r="S51" s="98" t="str">
        <f>IF(Final!AE32&lt;&gt;0,Final!AE32,"")</f>
        <v/>
      </c>
      <c r="T51" s="98" t="str">
        <f>IF(Final!AF32&lt;&gt;0,Final!AF32,"")</f>
        <v/>
      </c>
    </row>
    <row r="52" spans="1:20" x14ac:dyDescent="0.3">
      <c r="A52" s="3">
        <v>34</v>
      </c>
      <c r="B52" s="3" t="s">
        <v>116</v>
      </c>
      <c r="C52" s="98" t="str">
        <f>IF(Final!O33&lt;&gt;0,Final!O33,"")</f>
        <v/>
      </c>
      <c r="D52" s="98" t="str">
        <f>IF(Final!P33&lt;&gt;0,Final!P33,"")</f>
        <v/>
      </c>
      <c r="E52" s="98" t="str">
        <f>IF(Final!Q33&lt;&gt;0,Final!Q33,"")</f>
        <v/>
      </c>
      <c r="F52" s="98" t="str">
        <f>IF(Final!R33&lt;&gt;0,Final!R33,"")</f>
        <v/>
      </c>
      <c r="G52" s="98" t="str">
        <f>IF(Final!S33&lt;&gt;0,Final!S33,"")</f>
        <v/>
      </c>
      <c r="H52" s="98" t="str">
        <f>IF(Final!T33&lt;&gt;0,Final!T33,"")</f>
        <v/>
      </c>
      <c r="I52" s="98" t="str">
        <f>IF(Final!U33&lt;&gt;0,Final!U33,"")</f>
        <v/>
      </c>
      <c r="J52" s="98" t="str">
        <f>IF(Final!V33&lt;&gt;0,Final!V33,"")</f>
        <v/>
      </c>
      <c r="K52" s="98" t="str">
        <f>IF(Final!W33&lt;&gt;0,Final!W33,"")</f>
        <v/>
      </c>
      <c r="L52" s="98" t="str">
        <f>IF(Final!X33&lt;&gt;0,Final!X33,"")</f>
        <v/>
      </c>
      <c r="M52" s="98" t="str">
        <f>IF(Final!Y33&lt;&gt;0,Final!Y33,"")</f>
        <v/>
      </c>
      <c r="N52" s="98" t="str">
        <f>IF(Final!Z33&lt;&gt;0,Final!Z33,"")</f>
        <v/>
      </c>
      <c r="O52" s="98" t="str">
        <f>IF(Final!AA33&lt;&gt;0,Final!AA33,"")</f>
        <v/>
      </c>
      <c r="P52" s="98" t="str">
        <f>IF(Final!AB33&lt;&gt;0,Final!AB33,"")</f>
        <v/>
      </c>
      <c r="Q52" s="98" t="str">
        <f>IF(Final!AC33&lt;&gt;0,Final!AC33,"")</f>
        <v/>
      </c>
      <c r="R52" s="98" t="str">
        <f>IF(Final!AD33&lt;&gt;0,Final!AD33,"")</f>
        <v/>
      </c>
      <c r="S52" s="98" t="str">
        <f>IF(Final!AE33&lt;&gt;0,Final!AE33,"")</f>
        <v/>
      </c>
      <c r="T52" s="98" t="str">
        <f>IF(Final!AF33&lt;&gt;0,Final!AF33,"")</f>
        <v/>
      </c>
    </row>
    <row r="53" spans="1:20" x14ac:dyDescent="0.3">
      <c r="A53" s="3">
        <v>35</v>
      </c>
      <c r="B53" s="3" t="s">
        <v>116</v>
      </c>
      <c r="C53" s="98" t="str">
        <f>IF(Final!O34&lt;&gt;0,Final!O34,"")</f>
        <v/>
      </c>
      <c r="D53" s="98" t="str">
        <f>IF(Final!P34&lt;&gt;0,Final!P34,"")</f>
        <v/>
      </c>
      <c r="E53" s="98" t="str">
        <f>IF(Final!Q34&lt;&gt;0,Final!Q34,"")</f>
        <v/>
      </c>
      <c r="F53" s="98" t="str">
        <f>IF(Final!R34&lt;&gt;0,Final!R34,"")</f>
        <v/>
      </c>
      <c r="G53" s="98" t="str">
        <f>IF(Final!S34&lt;&gt;0,Final!S34,"")</f>
        <v/>
      </c>
      <c r="H53" s="98" t="str">
        <f>IF(Final!T34&lt;&gt;0,Final!T34,"")</f>
        <v/>
      </c>
      <c r="I53" s="98" t="str">
        <f>IF(Final!U34&lt;&gt;0,Final!U34,"")</f>
        <v/>
      </c>
      <c r="J53" s="98" t="str">
        <f>IF(Final!V34&lt;&gt;0,Final!V34,"")</f>
        <v/>
      </c>
      <c r="K53" s="98" t="str">
        <f>IF(Final!W34&lt;&gt;0,Final!W34,"")</f>
        <v/>
      </c>
      <c r="L53" s="98" t="str">
        <f>IF(Final!X34&lt;&gt;0,Final!X34,"")</f>
        <v/>
      </c>
      <c r="M53" s="98" t="str">
        <f>IF(Final!Y34&lt;&gt;0,Final!Y34,"")</f>
        <v/>
      </c>
      <c r="N53" s="98" t="str">
        <f>IF(Final!Z34&lt;&gt;0,Final!Z34,"")</f>
        <v/>
      </c>
      <c r="O53" s="98" t="str">
        <f>IF(Final!AA34&lt;&gt;0,Final!AA34,"")</f>
        <v/>
      </c>
      <c r="P53" s="98" t="str">
        <f>IF(Final!AB34&lt;&gt;0,Final!AB34,"")</f>
        <v/>
      </c>
      <c r="Q53" s="98" t="str">
        <f>IF(Final!AC34&lt;&gt;0,Final!AC34,"")</f>
        <v/>
      </c>
      <c r="R53" s="98" t="str">
        <f>IF(Final!AD34&lt;&gt;0,Final!AD34,"")</f>
        <v/>
      </c>
      <c r="S53" s="98" t="str">
        <f>IF(Final!AE34&lt;&gt;0,Final!AE34,"")</f>
        <v/>
      </c>
      <c r="T53" s="98" t="str">
        <f>IF(Final!AF34&lt;&gt;0,Final!AF34,"")</f>
        <v/>
      </c>
    </row>
    <row r="54" spans="1:20" x14ac:dyDescent="0.3">
      <c r="A54" s="3">
        <v>36</v>
      </c>
      <c r="B54" s="3" t="s">
        <v>116</v>
      </c>
      <c r="C54" s="98" t="str">
        <f>IF(Final!O35&lt;&gt;0,Final!O35,"")</f>
        <v/>
      </c>
      <c r="D54" s="98" t="str">
        <f>IF(Final!P35&lt;&gt;0,Final!P35,"")</f>
        <v/>
      </c>
      <c r="E54" s="98" t="str">
        <f>IF(Final!Q35&lt;&gt;0,Final!Q35,"")</f>
        <v/>
      </c>
      <c r="F54" s="98" t="str">
        <f>IF(Final!R35&lt;&gt;0,Final!R35,"")</f>
        <v/>
      </c>
      <c r="G54" s="98" t="str">
        <f>IF(Final!S35&lt;&gt;0,Final!S35,"")</f>
        <v/>
      </c>
      <c r="H54" s="98" t="str">
        <f>IF(Final!T35&lt;&gt;0,Final!T35,"")</f>
        <v/>
      </c>
      <c r="I54" s="98" t="str">
        <f>IF(Final!U35&lt;&gt;0,Final!U35,"")</f>
        <v/>
      </c>
      <c r="J54" s="98" t="str">
        <f>IF(Final!V35&lt;&gt;0,Final!V35,"")</f>
        <v/>
      </c>
      <c r="K54" s="98" t="str">
        <f>IF(Final!W35&lt;&gt;0,Final!W35,"")</f>
        <v/>
      </c>
      <c r="L54" s="98" t="str">
        <f>IF(Final!X35&lt;&gt;0,Final!X35,"")</f>
        <v/>
      </c>
      <c r="M54" s="98" t="str">
        <f>IF(Final!Y35&lt;&gt;0,Final!Y35,"")</f>
        <v/>
      </c>
      <c r="N54" s="98" t="str">
        <f>IF(Final!Z35&lt;&gt;0,Final!Z35,"")</f>
        <v/>
      </c>
      <c r="O54" s="98" t="str">
        <f>IF(Final!AA35&lt;&gt;0,Final!AA35,"")</f>
        <v/>
      </c>
      <c r="P54" s="98" t="str">
        <f>IF(Final!AB35&lt;&gt;0,Final!AB35,"")</f>
        <v/>
      </c>
      <c r="Q54" s="98" t="str">
        <f>IF(Final!AC35&lt;&gt;0,Final!AC35,"")</f>
        <v/>
      </c>
      <c r="R54" s="98" t="str">
        <f>IF(Final!AD35&lt;&gt;0,Final!AD35,"")</f>
        <v/>
      </c>
      <c r="S54" s="98" t="str">
        <f>IF(Final!AE35&lt;&gt;0,Final!AE35,"")</f>
        <v/>
      </c>
      <c r="T54" s="98" t="str">
        <f>IF(Final!AF35&lt;&gt;0,Final!AF35,"")</f>
        <v/>
      </c>
    </row>
    <row r="55" spans="1:20" x14ac:dyDescent="0.3">
      <c r="A55" s="3">
        <v>37</v>
      </c>
      <c r="B55" s="3" t="s">
        <v>116</v>
      </c>
      <c r="C55" s="98" t="str">
        <f>IF(Final!O36&lt;&gt;0,Final!O36,"")</f>
        <v/>
      </c>
      <c r="D55" s="98" t="str">
        <f>IF(Final!P36&lt;&gt;0,Final!P36,"")</f>
        <v/>
      </c>
      <c r="E55" s="98" t="str">
        <f>IF(Final!Q36&lt;&gt;0,Final!Q36,"")</f>
        <v/>
      </c>
      <c r="F55" s="98" t="str">
        <f>IF(Final!R36&lt;&gt;0,Final!R36,"")</f>
        <v/>
      </c>
      <c r="G55" s="98" t="str">
        <f>IF(Final!S36&lt;&gt;0,Final!S36,"")</f>
        <v/>
      </c>
      <c r="H55" s="98" t="str">
        <f>IF(Final!T36&lt;&gt;0,Final!T36,"")</f>
        <v/>
      </c>
      <c r="I55" s="98" t="str">
        <f>IF(Final!U36&lt;&gt;0,Final!U36,"")</f>
        <v/>
      </c>
      <c r="J55" s="98" t="str">
        <f>IF(Final!V36&lt;&gt;0,Final!V36,"")</f>
        <v/>
      </c>
      <c r="K55" s="98" t="str">
        <f>IF(Final!W36&lt;&gt;0,Final!W36,"")</f>
        <v/>
      </c>
      <c r="L55" s="98" t="str">
        <f>IF(Final!X36&lt;&gt;0,Final!X36,"")</f>
        <v/>
      </c>
      <c r="M55" s="98" t="str">
        <f>IF(Final!Y36&lt;&gt;0,Final!Y36,"")</f>
        <v/>
      </c>
      <c r="N55" s="98" t="str">
        <f>IF(Final!Z36&lt;&gt;0,Final!Z36,"")</f>
        <v/>
      </c>
      <c r="O55" s="98" t="str">
        <f>IF(Final!AA36&lt;&gt;0,Final!AA36,"")</f>
        <v/>
      </c>
      <c r="P55" s="98" t="str">
        <f>IF(Final!AB36&lt;&gt;0,Final!AB36,"")</f>
        <v/>
      </c>
      <c r="Q55" s="98" t="str">
        <f>IF(Final!AC36&lt;&gt;0,Final!AC36,"")</f>
        <v/>
      </c>
      <c r="R55" s="98" t="str">
        <f>IF(Final!AD36&lt;&gt;0,Final!AD36,"")</f>
        <v/>
      </c>
      <c r="S55" s="98" t="str">
        <f>IF(Final!AE36&lt;&gt;0,Final!AE36,"")</f>
        <v/>
      </c>
      <c r="T55" s="98" t="str">
        <f>IF(Final!AF36&lt;&gt;0,Final!AF36,"")</f>
        <v/>
      </c>
    </row>
    <row r="56" spans="1:20" x14ac:dyDescent="0.3">
      <c r="A56" s="3">
        <v>38</v>
      </c>
      <c r="B56" s="3" t="s">
        <v>116</v>
      </c>
      <c r="C56" s="98" t="str">
        <f>IF(Final!O37&lt;&gt;0,Final!O37,"")</f>
        <v/>
      </c>
      <c r="D56" s="98" t="str">
        <f>IF(Final!P37&lt;&gt;0,Final!P37,"")</f>
        <v/>
      </c>
      <c r="E56" s="98" t="str">
        <f>IF(Final!Q37&lt;&gt;0,Final!Q37,"")</f>
        <v/>
      </c>
      <c r="F56" s="98" t="str">
        <f>IF(Final!R37&lt;&gt;0,Final!R37,"")</f>
        <v/>
      </c>
      <c r="G56" s="98" t="str">
        <f>IF(Final!S37&lt;&gt;0,Final!S37,"")</f>
        <v/>
      </c>
      <c r="H56" s="98" t="str">
        <f>IF(Final!T37&lt;&gt;0,Final!T37,"")</f>
        <v/>
      </c>
      <c r="I56" s="98" t="str">
        <f>IF(Final!U37&lt;&gt;0,Final!U37,"")</f>
        <v/>
      </c>
      <c r="J56" s="98" t="str">
        <f>IF(Final!V37&lt;&gt;0,Final!V37,"")</f>
        <v/>
      </c>
      <c r="K56" s="98" t="str">
        <f>IF(Final!W37&lt;&gt;0,Final!W37,"")</f>
        <v/>
      </c>
      <c r="L56" s="98" t="str">
        <f>IF(Final!X37&lt;&gt;0,Final!X37,"")</f>
        <v/>
      </c>
      <c r="M56" s="98" t="str">
        <f>IF(Final!Y37&lt;&gt;0,Final!Y37,"")</f>
        <v/>
      </c>
      <c r="N56" s="98" t="str">
        <f>IF(Final!Z37&lt;&gt;0,Final!Z37,"")</f>
        <v/>
      </c>
      <c r="O56" s="98" t="str">
        <f>IF(Final!AA37&lt;&gt;0,Final!AA37,"")</f>
        <v/>
      </c>
      <c r="P56" s="98" t="str">
        <f>IF(Final!AB37&lt;&gt;0,Final!AB37,"")</f>
        <v/>
      </c>
      <c r="Q56" s="98" t="str">
        <f>IF(Final!AC37&lt;&gt;0,Final!AC37,"")</f>
        <v/>
      </c>
      <c r="R56" s="98" t="str">
        <f>IF(Final!AD37&lt;&gt;0,Final!AD37,"")</f>
        <v/>
      </c>
      <c r="S56" s="98" t="str">
        <f>IF(Final!AE37&lt;&gt;0,Final!AE37,"")</f>
        <v/>
      </c>
      <c r="T56" s="98" t="str">
        <f>IF(Final!AF37&lt;&gt;0,Final!AF37,"")</f>
        <v/>
      </c>
    </row>
    <row r="57" spans="1:20" x14ac:dyDescent="0.3">
      <c r="A57" s="3">
        <v>39</v>
      </c>
      <c r="B57" s="3" t="s">
        <v>116</v>
      </c>
      <c r="C57" s="98" t="str">
        <f>IF(Final!O38&lt;&gt;0,Final!O38,"")</f>
        <v/>
      </c>
      <c r="D57" s="98" t="str">
        <f>IF(Final!P38&lt;&gt;0,Final!P38,"")</f>
        <v/>
      </c>
      <c r="E57" s="98" t="str">
        <f>IF(Final!Q38&lt;&gt;0,Final!Q38,"")</f>
        <v/>
      </c>
      <c r="F57" s="98" t="str">
        <f>IF(Final!R38&lt;&gt;0,Final!R38,"")</f>
        <v/>
      </c>
      <c r="G57" s="98" t="str">
        <f>IF(Final!S38&lt;&gt;0,Final!S38,"")</f>
        <v/>
      </c>
      <c r="H57" s="98" t="str">
        <f>IF(Final!T38&lt;&gt;0,Final!T38,"")</f>
        <v/>
      </c>
      <c r="I57" s="98" t="str">
        <f>IF(Final!U38&lt;&gt;0,Final!U38,"")</f>
        <v/>
      </c>
      <c r="J57" s="98" t="str">
        <f>IF(Final!V38&lt;&gt;0,Final!V38,"")</f>
        <v/>
      </c>
      <c r="K57" s="98" t="str">
        <f>IF(Final!W38&lt;&gt;0,Final!W38,"")</f>
        <v/>
      </c>
      <c r="L57" s="98" t="str">
        <f>IF(Final!X38&lt;&gt;0,Final!X38,"")</f>
        <v/>
      </c>
      <c r="M57" s="98" t="str">
        <f>IF(Final!Y38&lt;&gt;0,Final!Y38,"")</f>
        <v/>
      </c>
      <c r="N57" s="98" t="str">
        <f>IF(Final!Z38&lt;&gt;0,Final!Z38,"")</f>
        <v/>
      </c>
      <c r="O57" s="98" t="str">
        <f>IF(Final!AA38&lt;&gt;0,Final!AA38,"")</f>
        <v/>
      </c>
      <c r="P57" s="98" t="str">
        <f>IF(Final!AB38&lt;&gt;0,Final!AB38,"")</f>
        <v/>
      </c>
      <c r="Q57" s="98" t="str">
        <f>IF(Final!AC38&lt;&gt;0,Final!AC38,"")</f>
        <v/>
      </c>
      <c r="R57" s="98" t="str">
        <f>IF(Final!AD38&lt;&gt;0,Final!AD38,"")</f>
        <v/>
      </c>
      <c r="S57" s="98" t="str">
        <f>IF(Final!AE38&lt;&gt;0,Final!AE38,"")</f>
        <v/>
      </c>
      <c r="T57" s="98" t="str">
        <f>IF(Final!AF38&lt;&gt;0,Final!AF38,"")</f>
        <v/>
      </c>
    </row>
    <row r="58" spans="1:20" x14ac:dyDescent="0.3">
      <c r="A58" s="3">
        <v>40</v>
      </c>
      <c r="B58" s="3" t="s">
        <v>116</v>
      </c>
      <c r="C58" s="98" t="str">
        <f>IF(Final!O39&lt;&gt;0,Final!O39,"")</f>
        <v/>
      </c>
      <c r="D58" s="98" t="str">
        <f>IF(Final!P39&lt;&gt;0,Final!P39,"")</f>
        <v/>
      </c>
      <c r="E58" s="98" t="str">
        <f>IF(Final!Q39&lt;&gt;0,Final!Q39,"")</f>
        <v/>
      </c>
      <c r="F58" s="98" t="str">
        <f>IF(Final!R39&lt;&gt;0,Final!R39,"")</f>
        <v/>
      </c>
      <c r="G58" s="98" t="str">
        <f>IF(Final!S39&lt;&gt;0,Final!S39,"")</f>
        <v/>
      </c>
      <c r="H58" s="98" t="str">
        <f>IF(Final!T39&lt;&gt;0,Final!T39,"")</f>
        <v/>
      </c>
      <c r="I58" s="98" t="str">
        <f>IF(Final!U39&lt;&gt;0,Final!U39,"")</f>
        <v/>
      </c>
      <c r="J58" s="98" t="str">
        <f>IF(Final!V39&lt;&gt;0,Final!V39,"")</f>
        <v/>
      </c>
      <c r="K58" s="98" t="str">
        <f>IF(Final!W39&lt;&gt;0,Final!W39,"")</f>
        <v/>
      </c>
      <c r="L58" s="98" t="str">
        <f>IF(Final!X39&lt;&gt;0,Final!X39,"")</f>
        <v/>
      </c>
      <c r="M58" s="98" t="str">
        <f>IF(Final!Y39&lt;&gt;0,Final!Y39,"")</f>
        <v/>
      </c>
      <c r="N58" s="98" t="str">
        <f>IF(Final!Z39&lt;&gt;0,Final!Z39,"")</f>
        <v/>
      </c>
      <c r="O58" s="98" t="str">
        <f>IF(Final!AA39&lt;&gt;0,Final!AA39,"")</f>
        <v/>
      </c>
      <c r="P58" s="98" t="str">
        <f>IF(Final!AB39&lt;&gt;0,Final!AB39,"")</f>
        <v/>
      </c>
      <c r="Q58" s="98" t="str">
        <f>IF(Final!AC39&lt;&gt;0,Final!AC39,"")</f>
        <v/>
      </c>
      <c r="R58" s="98" t="str">
        <f>IF(Final!AD39&lt;&gt;0,Final!AD39,"")</f>
        <v/>
      </c>
      <c r="S58" s="98" t="str">
        <f>IF(Final!AE39&lt;&gt;0,Final!AE39,"")</f>
        <v/>
      </c>
      <c r="T58" s="98" t="str">
        <f>IF(Final!AF39&lt;&gt;0,Final!AF39,"")</f>
        <v/>
      </c>
    </row>
    <row r="59" spans="1:20" x14ac:dyDescent="0.3">
      <c r="A59" s="3">
        <v>41</v>
      </c>
      <c r="B59" s="3" t="s">
        <v>116</v>
      </c>
      <c r="C59" s="98" t="str">
        <f>IF(Final!O40&lt;&gt;0,Final!O40,"")</f>
        <v/>
      </c>
      <c r="D59" s="98" t="str">
        <f>IF(Final!P40&lt;&gt;0,Final!P40,"")</f>
        <v/>
      </c>
      <c r="E59" s="98" t="str">
        <f>IF(Final!Q40&lt;&gt;0,Final!Q40,"")</f>
        <v/>
      </c>
      <c r="F59" s="98" t="str">
        <f>IF(Final!R40&lt;&gt;0,Final!R40,"")</f>
        <v/>
      </c>
      <c r="G59" s="98" t="str">
        <f>IF(Final!S40&lt;&gt;0,Final!S40,"")</f>
        <v/>
      </c>
      <c r="H59" s="98" t="str">
        <f>IF(Final!T40&lt;&gt;0,Final!T40,"")</f>
        <v/>
      </c>
      <c r="I59" s="98" t="str">
        <f>IF(Final!U40&lt;&gt;0,Final!U40,"")</f>
        <v/>
      </c>
      <c r="J59" s="98" t="str">
        <f>IF(Final!V40&lt;&gt;0,Final!V40,"")</f>
        <v/>
      </c>
      <c r="K59" s="98" t="str">
        <f>IF(Final!W40&lt;&gt;0,Final!W40,"")</f>
        <v/>
      </c>
      <c r="L59" s="98" t="str">
        <f>IF(Final!X40&lt;&gt;0,Final!X40,"")</f>
        <v/>
      </c>
      <c r="M59" s="98" t="str">
        <f>IF(Final!Y40&lt;&gt;0,Final!Y40,"")</f>
        <v/>
      </c>
      <c r="N59" s="98" t="str">
        <f>IF(Final!Z40&lt;&gt;0,Final!Z40,"")</f>
        <v/>
      </c>
      <c r="O59" s="98" t="str">
        <f>IF(Final!AA40&lt;&gt;0,Final!AA40,"")</f>
        <v/>
      </c>
      <c r="P59" s="98" t="str">
        <f>IF(Final!AB40&lt;&gt;0,Final!AB40,"")</f>
        <v/>
      </c>
      <c r="Q59" s="98" t="str">
        <f>IF(Final!AC40&lt;&gt;0,Final!AC40,"")</f>
        <v/>
      </c>
      <c r="R59" s="98" t="str">
        <f>IF(Final!AD40&lt;&gt;0,Final!AD40,"")</f>
        <v/>
      </c>
      <c r="S59" s="98" t="str">
        <f>IF(Final!AE40&lt;&gt;0,Final!AE40,"")</f>
        <v/>
      </c>
      <c r="T59" s="98" t="str">
        <f>IF(Final!AF40&lt;&gt;0,Final!AF40,"")</f>
        <v/>
      </c>
    </row>
    <row r="60" spans="1:20" x14ac:dyDescent="0.3">
      <c r="A60" s="3">
        <v>42</v>
      </c>
      <c r="B60" s="3" t="s">
        <v>116</v>
      </c>
      <c r="C60" s="98" t="str">
        <f>IF(Final!O41&lt;&gt;0,Final!O41,"")</f>
        <v/>
      </c>
      <c r="D60" s="98" t="str">
        <f>IF(Final!P41&lt;&gt;0,Final!P41,"")</f>
        <v/>
      </c>
      <c r="E60" s="98" t="str">
        <f>IF(Final!Q41&lt;&gt;0,Final!Q41,"")</f>
        <v/>
      </c>
      <c r="F60" s="98" t="str">
        <f>IF(Final!R41&lt;&gt;0,Final!R41,"")</f>
        <v/>
      </c>
      <c r="G60" s="98" t="str">
        <f>IF(Final!S41&lt;&gt;0,Final!S41,"")</f>
        <v/>
      </c>
      <c r="H60" s="98" t="str">
        <f>IF(Final!T41&lt;&gt;0,Final!T41,"")</f>
        <v/>
      </c>
      <c r="I60" s="98" t="str">
        <f>IF(Final!U41&lt;&gt;0,Final!U41,"")</f>
        <v/>
      </c>
      <c r="J60" s="98" t="str">
        <f>IF(Final!V41&lt;&gt;0,Final!V41,"")</f>
        <v/>
      </c>
      <c r="K60" s="98" t="str">
        <f>IF(Final!W41&lt;&gt;0,Final!W41,"")</f>
        <v/>
      </c>
      <c r="L60" s="98" t="str">
        <f>IF(Final!X41&lt;&gt;0,Final!X41,"")</f>
        <v/>
      </c>
      <c r="M60" s="98" t="str">
        <f>IF(Final!Y41&lt;&gt;0,Final!Y41,"")</f>
        <v/>
      </c>
      <c r="N60" s="98" t="str">
        <f>IF(Final!Z41&lt;&gt;0,Final!Z41,"")</f>
        <v/>
      </c>
      <c r="O60" s="98" t="str">
        <f>IF(Final!AA41&lt;&gt;0,Final!AA41,"")</f>
        <v/>
      </c>
      <c r="P60" s="98" t="str">
        <f>IF(Final!AB41&lt;&gt;0,Final!AB41,"")</f>
        <v/>
      </c>
      <c r="Q60" s="98" t="str">
        <f>IF(Final!AC41&lt;&gt;0,Final!AC41,"")</f>
        <v/>
      </c>
      <c r="R60" s="98" t="str">
        <f>IF(Final!AD41&lt;&gt;0,Final!AD41,"")</f>
        <v/>
      </c>
      <c r="S60" s="98" t="str">
        <f>IF(Final!AE41&lt;&gt;0,Final!AE41,"")</f>
        <v/>
      </c>
      <c r="T60" s="98" t="str">
        <f>IF(Final!AF41&lt;&gt;0,Final!AF41,"")</f>
        <v/>
      </c>
    </row>
    <row r="61" spans="1:20" x14ac:dyDescent="0.3">
      <c r="A61" s="3">
        <v>43</v>
      </c>
      <c r="B61" s="3" t="s">
        <v>116</v>
      </c>
      <c r="C61" s="98" t="str">
        <f>IF(Final!O42&lt;&gt;0,Final!O42,"")</f>
        <v/>
      </c>
      <c r="D61" s="98" t="str">
        <f>IF(Final!P42&lt;&gt;0,Final!P42,"")</f>
        <v/>
      </c>
      <c r="E61" s="98" t="str">
        <f>IF(Final!Q42&lt;&gt;0,Final!Q42,"")</f>
        <v/>
      </c>
      <c r="F61" s="98" t="str">
        <f>IF(Final!R42&lt;&gt;0,Final!R42,"")</f>
        <v/>
      </c>
      <c r="G61" s="98" t="str">
        <f>IF(Final!S42&lt;&gt;0,Final!S42,"")</f>
        <v/>
      </c>
      <c r="H61" s="98" t="str">
        <f>IF(Final!T42&lt;&gt;0,Final!T42,"")</f>
        <v/>
      </c>
      <c r="I61" s="98" t="str">
        <f>IF(Final!U42&lt;&gt;0,Final!U42,"")</f>
        <v/>
      </c>
      <c r="J61" s="98" t="str">
        <f>IF(Final!V42&lt;&gt;0,Final!V42,"")</f>
        <v/>
      </c>
      <c r="K61" s="98" t="str">
        <f>IF(Final!W42&lt;&gt;0,Final!W42,"")</f>
        <v/>
      </c>
      <c r="L61" s="98" t="str">
        <f>IF(Final!X42&lt;&gt;0,Final!X42,"")</f>
        <v/>
      </c>
      <c r="M61" s="98" t="str">
        <f>IF(Final!Y42&lt;&gt;0,Final!Y42,"")</f>
        <v/>
      </c>
      <c r="N61" s="98" t="str">
        <f>IF(Final!Z42&lt;&gt;0,Final!Z42,"")</f>
        <v/>
      </c>
      <c r="O61" s="98" t="str">
        <f>IF(Final!AA42&lt;&gt;0,Final!AA42,"")</f>
        <v/>
      </c>
      <c r="P61" s="98" t="str">
        <f>IF(Final!AB42&lt;&gt;0,Final!AB42,"")</f>
        <v/>
      </c>
      <c r="Q61" s="98" t="str">
        <f>IF(Final!AC42&lt;&gt;0,Final!AC42,"")</f>
        <v/>
      </c>
      <c r="R61" s="98" t="str">
        <f>IF(Final!AD42&lt;&gt;0,Final!AD42,"")</f>
        <v/>
      </c>
      <c r="S61" s="98" t="str">
        <f>IF(Final!AE42&lt;&gt;0,Final!AE42,"")</f>
        <v/>
      </c>
      <c r="T61" s="98" t="str">
        <f>IF(Final!AF42&lt;&gt;0,Final!AF42,"")</f>
        <v/>
      </c>
    </row>
    <row r="62" spans="1:20" x14ac:dyDescent="0.3">
      <c r="A62" s="3">
        <v>44</v>
      </c>
      <c r="B62" s="3" t="s">
        <v>116</v>
      </c>
      <c r="C62" s="98" t="str">
        <f>IF(Final!O43&lt;&gt;0,Final!O43,"")</f>
        <v/>
      </c>
      <c r="D62" s="98" t="str">
        <f>IF(Final!P43&lt;&gt;0,Final!P43,"")</f>
        <v/>
      </c>
      <c r="E62" s="98" t="str">
        <f>IF(Final!Q43&lt;&gt;0,Final!Q43,"")</f>
        <v/>
      </c>
      <c r="F62" s="98" t="str">
        <f>IF(Final!R43&lt;&gt;0,Final!R43,"")</f>
        <v/>
      </c>
      <c r="G62" s="98" t="str">
        <f>IF(Final!S43&lt;&gt;0,Final!S43,"")</f>
        <v/>
      </c>
      <c r="H62" s="98" t="str">
        <f>IF(Final!T43&lt;&gt;0,Final!T43,"")</f>
        <v/>
      </c>
      <c r="I62" s="98" t="str">
        <f>IF(Final!U43&lt;&gt;0,Final!U43,"")</f>
        <v/>
      </c>
      <c r="J62" s="98" t="str">
        <f>IF(Final!V43&lt;&gt;0,Final!V43,"")</f>
        <v/>
      </c>
      <c r="K62" s="98" t="str">
        <f>IF(Final!W43&lt;&gt;0,Final!W43,"")</f>
        <v/>
      </c>
      <c r="L62" s="98" t="str">
        <f>IF(Final!X43&lt;&gt;0,Final!X43,"")</f>
        <v/>
      </c>
      <c r="M62" s="98" t="str">
        <f>IF(Final!Y43&lt;&gt;0,Final!Y43,"")</f>
        <v/>
      </c>
      <c r="N62" s="98" t="str">
        <f>IF(Final!Z43&lt;&gt;0,Final!Z43,"")</f>
        <v/>
      </c>
      <c r="O62" s="98" t="str">
        <f>IF(Final!AA43&lt;&gt;0,Final!AA43,"")</f>
        <v/>
      </c>
      <c r="P62" s="98" t="str">
        <f>IF(Final!AB43&lt;&gt;0,Final!AB43,"")</f>
        <v/>
      </c>
      <c r="Q62" s="98" t="str">
        <f>IF(Final!AC43&lt;&gt;0,Final!AC43,"")</f>
        <v/>
      </c>
      <c r="R62" s="98" t="str">
        <f>IF(Final!AD43&lt;&gt;0,Final!AD43,"")</f>
        <v/>
      </c>
      <c r="S62" s="98" t="str">
        <f>IF(Final!AE43&lt;&gt;0,Final!AE43,"")</f>
        <v/>
      </c>
      <c r="T62" s="98" t="str">
        <f>IF(Final!AF43&lt;&gt;0,Final!AF43,"")</f>
        <v/>
      </c>
    </row>
    <row r="63" spans="1:20" x14ac:dyDescent="0.3">
      <c r="A63" s="3">
        <v>45</v>
      </c>
      <c r="B63" s="3" t="s">
        <v>116</v>
      </c>
      <c r="C63" s="98" t="str">
        <f>IF(Final!O44&lt;&gt;0,Final!O44,"")</f>
        <v/>
      </c>
      <c r="D63" s="98" t="str">
        <f>IF(Final!P44&lt;&gt;0,Final!P44,"")</f>
        <v/>
      </c>
      <c r="E63" s="98" t="str">
        <f>IF(Final!Q44&lt;&gt;0,Final!Q44,"")</f>
        <v/>
      </c>
      <c r="F63" s="98" t="str">
        <f>IF(Final!R44&lt;&gt;0,Final!R44,"")</f>
        <v/>
      </c>
      <c r="G63" s="98" t="str">
        <f>IF(Final!S44&lt;&gt;0,Final!S44,"")</f>
        <v/>
      </c>
      <c r="H63" s="98" t="str">
        <f>IF(Final!T44&lt;&gt;0,Final!T44,"")</f>
        <v/>
      </c>
      <c r="I63" s="98" t="str">
        <f>IF(Final!U44&lt;&gt;0,Final!U44,"")</f>
        <v/>
      </c>
      <c r="J63" s="98" t="str">
        <f>IF(Final!V44&lt;&gt;0,Final!V44,"")</f>
        <v/>
      </c>
      <c r="K63" s="98" t="str">
        <f>IF(Final!W44&lt;&gt;0,Final!W44,"")</f>
        <v/>
      </c>
      <c r="L63" s="98" t="str">
        <f>IF(Final!X44&lt;&gt;0,Final!X44,"")</f>
        <v/>
      </c>
      <c r="M63" s="98" t="str">
        <f>IF(Final!Y44&lt;&gt;0,Final!Y44,"")</f>
        <v/>
      </c>
      <c r="N63" s="98" t="str">
        <f>IF(Final!Z44&lt;&gt;0,Final!Z44,"")</f>
        <v/>
      </c>
      <c r="O63" s="98" t="str">
        <f>IF(Final!AA44&lt;&gt;0,Final!AA44,"")</f>
        <v/>
      </c>
      <c r="P63" s="98" t="str">
        <f>IF(Final!AB44&lt;&gt;0,Final!AB44,"")</f>
        <v/>
      </c>
      <c r="Q63" s="98" t="str">
        <f>IF(Final!AC44&lt;&gt;0,Final!AC44,"")</f>
        <v/>
      </c>
      <c r="R63" s="98" t="str">
        <f>IF(Final!AD44&lt;&gt;0,Final!AD44,"")</f>
        <v/>
      </c>
      <c r="S63" s="98" t="str">
        <f>IF(Final!AE44&lt;&gt;0,Final!AE44,"")</f>
        <v/>
      </c>
      <c r="T63" s="98" t="str">
        <f>IF(Final!AF44&lt;&gt;0,Final!AF44,"")</f>
        <v/>
      </c>
    </row>
    <row r="64" spans="1:20" x14ac:dyDescent="0.3">
      <c r="A64" s="3">
        <v>46</v>
      </c>
      <c r="B64" s="3" t="s">
        <v>116</v>
      </c>
      <c r="C64" s="98" t="str">
        <f>IF(Final!O45&lt;&gt;0,Final!O45,"")</f>
        <v/>
      </c>
      <c r="D64" s="98" t="str">
        <f>IF(Final!P45&lt;&gt;0,Final!P45,"")</f>
        <v/>
      </c>
      <c r="E64" s="98" t="str">
        <f>IF(Final!Q45&lt;&gt;0,Final!Q45,"")</f>
        <v/>
      </c>
      <c r="F64" s="98" t="str">
        <f>IF(Final!R45&lt;&gt;0,Final!R45,"")</f>
        <v/>
      </c>
      <c r="G64" s="98" t="str">
        <f>IF(Final!S45&lt;&gt;0,Final!S45,"")</f>
        <v/>
      </c>
      <c r="H64" s="98" t="str">
        <f>IF(Final!T45&lt;&gt;0,Final!T45,"")</f>
        <v/>
      </c>
      <c r="I64" s="98" t="str">
        <f>IF(Final!U45&lt;&gt;0,Final!U45,"")</f>
        <v/>
      </c>
      <c r="J64" s="98" t="str">
        <f>IF(Final!V45&lt;&gt;0,Final!V45,"")</f>
        <v/>
      </c>
      <c r="K64" s="98" t="str">
        <f>IF(Final!W45&lt;&gt;0,Final!W45,"")</f>
        <v/>
      </c>
      <c r="L64" s="98" t="str">
        <f>IF(Final!X45&lt;&gt;0,Final!X45,"")</f>
        <v/>
      </c>
      <c r="M64" s="98" t="str">
        <f>IF(Final!Y45&lt;&gt;0,Final!Y45,"")</f>
        <v/>
      </c>
      <c r="N64" s="98" t="str">
        <f>IF(Final!Z45&lt;&gt;0,Final!Z45,"")</f>
        <v/>
      </c>
      <c r="O64" s="98" t="str">
        <f>IF(Final!AA45&lt;&gt;0,Final!AA45,"")</f>
        <v/>
      </c>
      <c r="P64" s="98" t="str">
        <f>IF(Final!AB45&lt;&gt;0,Final!AB45,"")</f>
        <v/>
      </c>
      <c r="Q64" s="98" t="str">
        <f>IF(Final!AC45&lt;&gt;0,Final!AC45,"")</f>
        <v/>
      </c>
      <c r="R64" s="98" t="str">
        <f>IF(Final!AD45&lt;&gt;0,Final!AD45,"")</f>
        <v/>
      </c>
      <c r="S64" s="98" t="str">
        <f>IF(Final!AE45&lt;&gt;0,Final!AE45,"")</f>
        <v/>
      </c>
      <c r="T64" s="98" t="str">
        <f>IF(Final!AF45&lt;&gt;0,Final!AF45,"")</f>
        <v/>
      </c>
    </row>
    <row r="65" spans="1:20" x14ac:dyDescent="0.3">
      <c r="A65" s="3">
        <v>47</v>
      </c>
      <c r="B65" s="3" t="s">
        <v>117</v>
      </c>
      <c r="C65" s="98" t="str">
        <f>IF(Final!O46&lt;&gt;0,Final!O46,"")</f>
        <v/>
      </c>
      <c r="D65" s="98" t="str">
        <f>IF(Final!P46&lt;&gt;0,Final!P46,"")</f>
        <v/>
      </c>
      <c r="E65" s="98" t="str">
        <f>IF(Final!Q46&lt;&gt;0,Final!Q46,"")</f>
        <v/>
      </c>
      <c r="F65" s="98" t="str">
        <f>IF(Final!R46&lt;&gt;0,Final!R46,"")</f>
        <v/>
      </c>
      <c r="G65" s="98" t="str">
        <f>IF(Final!S46&lt;&gt;0,Final!S46,"")</f>
        <v/>
      </c>
      <c r="H65" s="98" t="str">
        <f>IF(Final!T46&lt;&gt;0,Final!T46,"")</f>
        <v/>
      </c>
      <c r="I65" s="98" t="str">
        <f>IF(Final!U46&lt;&gt;0,Final!U46,"")</f>
        <v/>
      </c>
      <c r="J65" s="98" t="str">
        <f>IF(Final!V46&lt;&gt;0,Final!V46,"")</f>
        <v/>
      </c>
      <c r="K65" s="98" t="str">
        <f>IF(Final!W46&lt;&gt;0,Final!W46,"")</f>
        <v/>
      </c>
      <c r="L65" s="98" t="str">
        <f>IF(Final!X46&lt;&gt;0,Final!X46,"")</f>
        <v/>
      </c>
      <c r="M65" s="98" t="str">
        <f>IF(Final!Y46&lt;&gt;0,Final!Y46,"")</f>
        <v/>
      </c>
      <c r="N65" s="98" t="str">
        <f>IF(Final!Z46&lt;&gt;0,Final!Z46,"")</f>
        <v/>
      </c>
      <c r="O65" s="98" t="str">
        <f>IF(Final!AA46&lt;&gt;0,Final!AA46,"")</f>
        <v/>
      </c>
      <c r="P65" s="98" t="str">
        <f>IF(Final!AB46&lt;&gt;0,Final!AB46,"")</f>
        <v/>
      </c>
      <c r="Q65" s="98" t="str">
        <f>IF(Final!AC46&lt;&gt;0,Final!AC46,"")</f>
        <v/>
      </c>
      <c r="R65" s="98" t="str">
        <f>IF(Final!AD46&lt;&gt;0,Final!AD46,"")</f>
        <v/>
      </c>
      <c r="S65" s="98" t="str">
        <f>IF(Final!AE46&lt;&gt;0,Final!AE46,"")</f>
        <v/>
      </c>
      <c r="T65" s="98" t="str">
        <f>IF(Final!AF46&lt;&gt;0,Final!AF46,"")</f>
        <v/>
      </c>
    </row>
    <row r="66" spans="1:20" x14ac:dyDescent="0.3">
      <c r="A66" s="3">
        <v>48</v>
      </c>
      <c r="B66" s="3" t="s">
        <v>117</v>
      </c>
      <c r="C66" s="98" t="str">
        <f>IF(Final!O47&lt;&gt;0,Final!O47,"")</f>
        <v/>
      </c>
      <c r="D66" s="98" t="str">
        <f>IF(Final!P47&lt;&gt;0,Final!P47,"")</f>
        <v/>
      </c>
      <c r="E66" s="98" t="str">
        <f>IF(Final!Q47&lt;&gt;0,Final!Q47,"")</f>
        <v/>
      </c>
      <c r="F66" s="98" t="str">
        <f>IF(Final!R47&lt;&gt;0,Final!R47,"")</f>
        <v/>
      </c>
      <c r="G66" s="98" t="str">
        <f>IF(Final!S47&lt;&gt;0,Final!S47,"")</f>
        <v/>
      </c>
      <c r="H66" s="98" t="str">
        <f>IF(Final!T47&lt;&gt;0,Final!T47,"")</f>
        <v/>
      </c>
      <c r="I66" s="98" t="str">
        <f>IF(Final!U47&lt;&gt;0,Final!U47,"")</f>
        <v/>
      </c>
      <c r="J66" s="98" t="str">
        <f>IF(Final!V47&lt;&gt;0,Final!V47,"")</f>
        <v/>
      </c>
      <c r="K66" s="98" t="str">
        <f>IF(Final!W47&lt;&gt;0,Final!W47,"")</f>
        <v/>
      </c>
      <c r="L66" s="98" t="str">
        <f>IF(Final!X47&lt;&gt;0,Final!X47,"")</f>
        <v/>
      </c>
      <c r="M66" s="98" t="str">
        <f>IF(Final!Y47&lt;&gt;0,Final!Y47,"")</f>
        <v/>
      </c>
      <c r="N66" s="98" t="str">
        <f>IF(Final!Z47&lt;&gt;0,Final!Z47,"")</f>
        <v/>
      </c>
      <c r="O66" s="98" t="str">
        <f>IF(Final!AA47&lt;&gt;0,Final!AA47,"")</f>
        <v/>
      </c>
      <c r="P66" s="98" t="str">
        <f>IF(Final!AB47&lt;&gt;0,Final!AB47,"")</f>
        <v/>
      </c>
      <c r="Q66" s="98" t="str">
        <f>IF(Final!AC47&lt;&gt;0,Final!AC47,"")</f>
        <v/>
      </c>
      <c r="R66" s="98" t="str">
        <f>IF(Final!AD47&lt;&gt;0,Final!AD47,"")</f>
        <v/>
      </c>
      <c r="S66" s="98" t="str">
        <f>IF(Final!AE47&lt;&gt;0,Final!AE47,"")</f>
        <v/>
      </c>
      <c r="T66" s="98" t="str">
        <f>IF(Final!AF47&lt;&gt;0,Final!AF47,"")</f>
        <v/>
      </c>
    </row>
    <row r="67" spans="1:20" x14ac:dyDescent="0.3">
      <c r="A67" s="3">
        <v>49</v>
      </c>
      <c r="B67" s="3" t="s">
        <v>117</v>
      </c>
      <c r="C67" s="98" t="str">
        <f>IF(Final!O48&lt;&gt;0,Final!O48,"")</f>
        <v/>
      </c>
      <c r="D67" s="98" t="str">
        <f>IF(Final!P48&lt;&gt;0,Final!P48,"")</f>
        <v/>
      </c>
      <c r="E67" s="98" t="str">
        <f>IF(Final!Q48&lt;&gt;0,Final!Q48,"")</f>
        <v/>
      </c>
      <c r="F67" s="98" t="str">
        <f>IF(Final!R48&lt;&gt;0,Final!R48,"")</f>
        <v/>
      </c>
      <c r="G67" s="98" t="str">
        <f>IF(Final!S48&lt;&gt;0,Final!S48,"")</f>
        <v/>
      </c>
      <c r="H67" s="98" t="str">
        <f>IF(Final!T48&lt;&gt;0,Final!T48,"")</f>
        <v/>
      </c>
      <c r="I67" s="98" t="str">
        <f>IF(Final!U48&lt;&gt;0,Final!U48,"")</f>
        <v/>
      </c>
      <c r="J67" s="98" t="str">
        <f>IF(Final!V48&lt;&gt;0,Final!V48,"")</f>
        <v/>
      </c>
      <c r="K67" s="98" t="str">
        <f>IF(Final!W48&lt;&gt;0,Final!W48,"")</f>
        <v/>
      </c>
      <c r="L67" s="98" t="str">
        <f>IF(Final!X48&lt;&gt;0,Final!X48,"")</f>
        <v/>
      </c>
      <c r="M67" s="98" t="str">
        <f>IF(Final!Y48&lt;&gt;0,Final!Y48,"")</f>
        <v/>
      </c>
      <c r="N67" s="98" t="str">
        <f>IF(Final!Z48&lt;&gt;0,Final!Z48,"")</f>
        <v/>
      </c>
      <c r="O67" s="98" t="str">
        <f>IF(Final!AA48&lt;&gt;0,Final!AA48,"")</f>
        <v/>
      </c>
      <c r="P67" s="98" t="str">
        <f>IF(Final!AB48&lt;&gt;0,Final!AB48,"")</f>
        <v/>
      </c>
      <c r="Q67" s="98" t="str">
        <f>IF(Final!AC48&lt;&gt;0,Final!AC48,"")</f>
        <v/>
      </c>
      <c r="R67" s="98" t="str">
        <f>IF(Final!AD48&lt;&gt;0,Final!AD48,"")</f>
        <v/>
      </c>
      <c r="S67" s="98" t="str">
        <f>IF(Final!AE48&lt;&gt;0,Final!AE48,"")</f>
        <v/>
      </c>
      <c r="T67" s="98" t="str">
        <f>IF(Final!AF48&lt;&gt;0,Final!AF48,"")</f>
        <v/>
      </c>
    </row>
    <row r="68" spans="1:20" x14ac:dyDescent="0.3">
      <c r="A68" s="3">
        <v>50</v>
      </c>
      <c r="B68" s="3" t="s">
        <v>117</v>
      </c>
      <c r="C68" s="98" t="str">
        <f>IF(Final!O49&lt;&gt;0,Final!O49,"")</f>
        <v/>
      </c>
      <c r="D68" s="98" t="str">
        <f>IF(Final!P49&lt;&gt;0,Final!P49,"")</f>
        <v/>
      </c>
      <c r="E68" s="98" t="str">
        <f>IF(Final!Q49&lt;&gt;0,Final!Q49,"")</f>
        <v/>
      </c>
      <c r="F68" s="98" t="str">
        <f>IF(Final!R49&lt;&gt;0,Final!R49,"")</f>
        <v/>
      </c>
      <c r="G68" s="98" t="str">
        <f>IF(Final!S49&lt;&gt;0,Final!S49,"")</f>
        <v/>
      </c>
      <c r="H68" s="98" t="str">
        <f>IF(Final!T49&lt;&gt;0,Final!T49,"")</f>
        <v/>
      </c>
      <c r="I68" s="98" t="str">
        <f>IF(Final!U49&lt;&gt;0,Final!U49,"")</f>
        <v/>
      </c>
      <c r="J68" s="98" t="str">
        <f>IF(Final!V49&lt;&gt;0,Final!V49,"")</f>
        <v/>
      </c>
      <c r="K68" s="98" t="str">
        <f>IF(Final!W49&lt;&gt;0,Final!W49,"")</f>
        <v/>
      </c>
      <c r="L68" s="98" t="str">
        <f>IF(Final!X49&lt;&gt;0,Final!X49,"")</f>
        <v/>
      </c>
      <c r="M68" s="98" t="str">
        <f>IF(Final!Y49&lt;&gt;0,Final!Y49,"")</f>
        <v/>
      </c>
      <c r="N68" s="98" t="str">
        <f>IF(Final!Z49&lt;&gt;0,Final!Z49,"")</f>
        <v/>
      </c>
      <c r="O68" s="98" t="str">
        <f>IF(Final!AA49&lt;&gt;0,Final!AA49,"")</f>
        <v/>
      </c>
      <c r="P68" s="98" t="str">
        <f>IF(Final!AB49&lt;&gt;0,Final!AB49,"")</f>
        <v/>
      </c>
      <c r="Q68" s="98" t="str">
        <f>IF(Final!AC49&lt;&gt;0,Final!AC49,"")</f>
        <v/>
      </c>
      <c r="R68" s="98" t="str">
        <f>IF(Final!AD49&lt;&gt;0,Final!AD49,"")</f>
        <v/>
      </c>
      <c r="S68" s="98" t="str">
        <f>IF(Final!AE49&lt;&gt;0,Final!AE49,"")</f>
        <v/>
      </c>
      <c r="T68" s="98" t="str">
        <f>IF(Final!AF49&lt;&gt;0,Final!AF49,"")</f>
        <v/>
      </c>
    </row>
    <row r="69" spans="1:20" x14ac:dyDescent="0.3">
      <c r="A69" s="3">
        <v>51</v>
      </c>
      <c r="B69" s="3" t="s">
        <v>117</v>
      </c>
      <c r="C69" s="98" t="str">
        <f>IF(Final!O50&lt;&gt;0,Final!O50,"")</f>
        <v/>
      </c>
      <c r="D69" s="98" t="str">
        <f>IF(Final!P50&lt;&gt;0,Final!P50,"")</f>
        <v/>
      </c>
      <c r="E69" s="98" t="str">
        <f>IF(Final!Q50&lt;&gt;0,Final!Q50,"")</f>
        <v/>
      </c>
      <c r="F69" s="98" t="str">
        <f>IF(Final!R50&lt;&gt;0,Final!R50,"")</f>
        <v/>
      </c>
      <c r="G69" s="98" t="str">
        <f>IF(Final!S50&lt;&gt;0,Final!S50,"")</f>
        <v/>
      </c>
      <c r="H69" s="98" t="str">
        <f>IF(Final!T50&lt;&gt;0,Final!T50,"")</f>
        <v/>
      </c>
      <c r="I69" s="98" t="str">
        <f>IF(Final!U50&lt;&gt;0,Final!U50,"")</f>
        <v/>
      </c>
      <c r="J69" s="98" t="str">
        <f>IF(Final!V50&lt;&gt;0,Final!V50,"")</f>
        <v/>
      </c>
      <c r="K69" s="98" t="str">
        <f>IF(Final!W50&lt;&gt;0,Final!W50,"")</f>
        <v/>
      </c>
      <c r="L69" s="98" t="str">
        <f>IF(Final!X50&lt;&gt;0,Final!X50,"")</f>
        <v/>
      </c>
      <c r="M69" s="98" t="str">
        <f>IF(Final!Y50&lt;&gt;0,Final!Y50,"")</f>
        <v/>
      </c>
      <c r="N69" s="98" t="str">
        <f>IF(Final!Z50&lt;&gt;0,Final!Z50,"")</f>
        <v/>
      </c>
      <c r="O69" s="98" t="str">
        <f>IF(Final!AA50&lt;&gt;0,Final!AA50,"")</f>
        <v/>
      </c>
      <c r="P69" s="98" t="str">
        <f>IF(Final!AB50&lt;&gt;0,Final!AB50,"")</f>
        <v/>
      </c>
      <c r="Q69" s="98" t="str">
        <f>IF(Final!AC50&lt;&gt;0,Final!AC50,"")</f>
        <v/>
      </c>
      <c r="R69" s="98" t="str">
        <f>IF(Final!AD50&lt;&gt;0,Final!AD50,"")</f>
        <v/>
      </c>
      <c r="S69" s="98" t="str">
        <f>IF(Final!AE50&lt;&gt;0,Final!AE50,"")</f>
        <v/>
      </c>
      <c r="T69" s="98" t="str">
        <f>IF(Final!AF50&lt;&gt;0,Final!AF50,"")</f>
        <v/>
      </c>
    </row>
    <row r="70" spans="1:20" x14ac:dyDescent="0.3">
      <c r="A70" s="3">
        <v>52</v>
      </c>
      <c r="B70" s="3" t="s">
        <v>117</v>
      </c>
      <c r="C70" s="98" t="str">
        <f>IF(Final!O51&lt;&gt;0,Final!O51,"")</f>
        <v/>
      </c>
      <c r="D70" s="98" t="str">
        <f>IF(Final!P51&lt;&gt;0,Final!P51,"")</f>
        <v/>
      </c>
      <c r="E70" s="98" t="str">
        <f>IF(Final!Q51&lt;&gt;0,Final!Q51,"")</f>
        <v/>
      </c>
      <c r="F70" s="98" t="str">
        <f>IF(Final!R51&lt;&gt;0,Final!R51,"")</f>
        <v/>
      </c>
      <c r="G70" s="98" t="str">
        <f>IF(Final!S51&lt;&gt;0,Final!S51,"")</f>
        <v/>
      </c>
      <c r="H70" s="98" t="str">
        <f>IF(Final!T51&lt;&gt;0,Final!T51,"")</f>
        <v/>
      </c>
      <c r="I70" s="98" t="str">
        <f>IF(Final!U51&lt;&gt;0,Final!U51,"")</f>
        <v/>
      </c>
      <c r="J70" s="98" t="str">
        <f>IF(Final!V51&lt;&gt;0,Final!V51,"")</f>
        <v/>
      </c>
      <c r="K70" s="98" t="str">
        <f>IF(Final!W51&lt;&gt;0,Final!W51,"")</f>
        <v/>
      </c>
      <c r="L70" s="98" t="str">
        <f>IF(Final!X51&lt;&gt;0,Final!X51,"")</f>
        <v/>
      </c>
      <c r="M70" s="98" t="str">
        <f>IF(Final!Y51&lt;&gt;0,Final!Y51,"")</f>
        <v/>
      </c>
      <c r="N70" s="98" t="str">
        <f>IF(Final!Z51&lt;&gt;0,Final!Z51,"")</f>
        <v/>
      </c>
      <c r="O70" s="98" t="str">
        <f>IF(Final!AA51&lt;&gt;0,Final!AA51,"")</f>
        <v/>
      </c>
      <c r="P70" s="98" t="str">
        <f>IF(Final!AB51&lt;&gt;0,Final!AB51,"")</f>
        <v/>
      </c>
      <c r="Q70" s="98" t="str">
        <f>IF(Final!AC51&lt;&gt;0,Final!AC51,"")</f>
        <v/>
      </c>
      <c r="R70" s="98" t="str">
        <f>IF(Final!AD51&lt;&gt;0,Final!AD51,"")</f>
        <v/>
      </c>
      <c r="S70" s="98" t="str">
        <f>IF(Final!AE51&lt;&gt;0,Final!AE51,"")</f>
        <v/>
      </c>
      <c r="T70" s="98" t="str">
        <f>IF(Final!AF51&lt;&gt;0,Final!AF51,"")</f>
        <v/>
      </c>
    </row>
    <row r="71" spans="1:20" x14ac:dyDescent="0.3">
      <c r="A71" s="3">
        <v>53</v>
      </c>
      <c r="B71" s="3" t="s">
        <v>117</v>
      </c>
      <c r="C71" s="98" t="str">
        <f>IF(Final!O52&lt;&gt;0,Final!O52,"")</f>
        <v/>
      </c>
      <c r="D71" s="98" t="str">
        <f>IF(Final!P52&lt;&gt;0,Final!P52,"")</f>
        <v/>
      </c>
      <c r="E71" s="98" t="str">
        <f>IF(Final!Q52&lt;&gt;0,Final!Q52,"")</f>
        <v/>
      </c>
      <c r="F71" s="98" t="str">
        <f>IF(Final!R52&lt;&gt;0,Final!R52,"")</f>
        <v/>
      </c>
      <c r="G71" s="98" t="str">
        <f>IF(Final!S52&lt;&gt;0,Final!S52,"")</f>
        <v/>
      </c>
      <c r="H71" s="98" t="str">
        <f>IF(Final!T52&lt;&gt;0,Final!T52,"")</f>
        <v/>
      </c>
      <c r="I71" s="98" t="str">
        <f>IF(Final!U52&lt;&gt;0,Final!U52,"")</f>
        <v/>
      </c>
      <c r="J71" s="98" t="str">
        <f>IF(Final!V52&lt;&gt;0,Final!V52,"")</f>
        <v/>
      </c>
      <c r="K71" s="98" t="str">
        <f>IF(Final!W52&lt;&gt;0,Final!W52,"")</f>
        <v/>
      </c>
      <c r="L71" s="98" t="str">
        <f>IF(Final!X52&lt;&gt;0,Final!X52,"")</f>
        <v/>
      </c>
      <c r="M71" s="98" t="str">
        <f>IF(Final!Y52&lt;&gt;0,Final!Y52,"")</f>
        <v/>
      </c>
      <c r="N71" s="98" t="str">
        <f>IF(Final!Z52&lt;&gt;0,Final!Z52,"")</f>
        <v/>
      </c>
      <c r="O71" s="98" t="str">
        <f>IF(Final!AA52&lt;&gt;0,Final!AA52,"")</f>
        <v/>
      </c>
      <c r="P71" s="98" t="str">
        <f>IF(Final!AB52&lt;&gt;0,Final!AB52,"")</f>
        <v/>
      </c>
      <c r="Q71" s="98" t="str">
        <f>IF(Final!AC52&lt;&gt;0,Final!AC52,"")</f>
        <v/>
      </c>
      <c r="R71" s="98" t="str">
        <f>IF(Final!AD52&lt;&gt;0,Final!AD52,"")</f>
        <v/>
      </c>
      <c r="S71" s="98" t="str">
        <f>IF(Final!AE52&lt;&gt;0,Final!AE52,"")</f>
        <v/>
      </c>
      <c r="T71" s="98" t="str">
        <f>IF(Final!AF52&lt;&gt;0,Final!AF52,"")</f>
        <v/>
      </c>
    </row>
    <row r="72" spans="1:20" x14ac:dyDescent="0.3">
      <c r="A72" s="3">
        <v>54</v>
      </c>
      <c r="B72" s="3" t="s">
        <v>117</v>
      </c>
      <c r="C72" s="98" t="str">
        <f>IF(Final!O53&lt;&gt;0,Final!O53,"")</f>
        <v/>
      </c>
      <c r="D72" s="98" t="str">
        <f>IF(Final!P53&lt;&gt;0,Final!P53,"")</f>
        <v/>
      </c>
      <c r="E72" s="98" t="str">
        <f>IF(Final!Q53&lt;&gt;0,Final!Q53,"")</f>
        <v/>
      </c>
      <c r="F72" s="98" t="str">
        <f>IF(Final!R53&lt;&gt;0,Final!R53,"")</f>
        <v/>
      </c>
      <c r="G72" s="98" t="str">
        <f>IF(Final!S53&lt;&gt;0,Final!S53,"")</f>
        <v/>
      </c>
      <c r="H72" s="98" t="str">
        <f>IF(Final!T53&lt;&gt;0,Final!T53,"")</f>
        <v/>
      </c>
      <c r="I72" s="98" t="str">
        <f>IF(Final!U53&lt;&gt;0,Final!U53,"")</f>
        <v/>
      </c>
      <c r="J72" s="98" t="str">
        <f>IF(Final!V53&lt;&gt;0,Final!V53,"")</f>
        <v/>
      </c>
      <c r="K72" s="98" t="str">
        <f>IF(Final!W53&lt;&gt;0,Final!W53,"")</f>
        <v/>
      </c>
      <c r="L72" s="98" t="str">
        <f>IF(Final!X53&lt;&gt;0,Final!X53,"")</f>
        <v/>
      </c>
      <c r="M72" s="98" t="str">
        <f>IF(Final!Y53&lt;&gt;0,Final!Y53,"")</f>
        <v/>
      </c>
      <c r="N72" s="98" t="str">
        <f>IF(Final!Z53&lt;&gt;0,Final!Z53,"")</f>
        <v/>
      </c>
      <c r="O72" s="98" t="str">
        <f>IF(Final!AA53&lt;&gt;0,Final!AA53,"")</f>
        <v/>
      </c>
      <c r="P72" s="98" t="str">
        <f>IF(Final!AB53&lt;&gt;0,Final!AB53,"")</f>
        <v/>
      </c>
      <c r="Q72" s="98" t="str">
        <f>IF(Final!AC53&lt;&gt;0,Final!AC53,"")</f>
        <v/>
      </c>
      <c r="R72" s="98" t="str">
        <f>IF(Final!AD53&lt;&gt;0,Final!AD53,"")</f>
        <v/>
      </c>
      <c r="S72" s="98" t="str">
        <f>IF(Final!AE53&lt;&gt;0,Final!AE53,"")</f>
        <v/>
      </c>
      <c r="T72" s="98" t="str">
        <f>IF(Final!AF53&lt;&gt;0,Final!AF53,"")</f>
        <v/>
      </c>
    </row>
    <row r="73" spans="1:20" x14ac:dyDescent="0.3">
      <c r="A73" s="3">
        <v>55</v>
      </c>
      <c r="B73" s="3" t="s">
        <v>117</v>
      </c>
      <c r="C73" s="98" t="str">
        <f>IF(Final!O54&lt;&gt;0,Final!O54,"")</f>
        <v/>
      </c>
      <c r="D73" s="98" t="str">
        <f>IF(Final!P54&lt;&gt;0,Final!P54,"")</f>
        <v/>
      </c>
      <c r="E73" s="98" t="str">
        <f>IF(Final!Q54&lt;&gt;0,Final!Q54,"")</f>
        <v/>
      </c>
      <c r="F73" s="98" t="str">
        <f>IF(Final!R54&lt;&gt;0,Final!R54,"")</f>
        <v/>
      </c>
      <c r="G73" s="98" t="str">
        <f>IF(Final!S54&lt;&gt;0,Final!S54,"")</f>
        <v/>
      </c>
      <c r="H73" s="98" t="str">
        <f>IF(Final!T54&lt;&gt;0,Final!T54,"")</f>
        <v/>
      </c>
      <c r="I73" s="98" t="str">
        <f>IF(Final!U54&lt;&gt;0,Final!U54,"")</f>
        <v/>
      </c>
      <c r="J73" s="98" t="str">
        <f>IF(Final!V54&lt;&gt;0,Final!V54,"")</f>
        <v/>
      </c>
      <c r="K73" s="98" t="str">
        <f>IF(Final!W54&lt;&gt;0,Final!W54,"")</f>
        <v/>
      </c>
      <c r="L73" s="98" t="str">
        <f>IF(Final!X54&lt;&gt;0,Final!X54,"")</f>
        <v/>
      </c>
      <c r="M73" s="98" t="str">
        <f>IF(Final!Y54&lt;&gt;0,Final!Y54,"")</f>
        <v/>
      </c>
      <c r="N73" s="98" t="str">
        <f>IF(Final!Z54&lt;&gt;0,Final!Z54,"")</f>
        <v/>
      </c>
      <c r="O73" s="98" t="str">
        <f>IF(Final!AA54&lt;&gt;0,Final!AA54,"")</f>
        <v/>
      </c>
      <c r="P73" s="98" t="str">
        <f>IF(Final!AB54&lt;&gt;0,Final!AB54,"")</f>
        <v/>
      </c>
      <c r="Q73" s="98" t="str">
        <f>IF(Final!AC54&lt;&gt;0,Final!AC54,"")</f>
        <v/>
      </c>
      <c r="R73" s="98" t="str">
        <f>IF(Final!AD54&lt;&gt;0,Final!AD54,"")</f>
        <v/>
      </c>
      <c r="S73" s="98" t="str">
        <f>IF(Final!AE54&lt;&gt;0,Final!AE54,"")</f>
        <v/>
      </c>
      <c r="T73" s="98" t="str">
        <f>IF(Final!AF54&lt;&gt;0,Final!AF54,"")</f>
        <v/>
      </c>
    </row>
    <row r="74" spans="1:20" x14ac:dyDescent="0.3">
      <c r="A74" s="3">
        <v>56</v>
      </c>
      <c r="B74" s="3" t="s">
        <v>117</v>
      </c>
      <c r="C74" s="98" t="str">
        <f>IF(Final!O55&lt;&gt;0,Final!O55,"")</f>
        <v/>
      </c>
      <c r="D74" s="98" t="str">
        <f>IF(Final!P55&lt;&gt;0,Final!P55,"")</f>
        <v/>
      </c>
      <c r="E74" s="98" t="str">
        <f>IF(Final!Q55&lt;&gt;0,Final!Q55,"")</f>
        <v/>
      </c>
      <c r="F74" s="98" t="str">
        <f>IF(Final!R55&lt;&gt;0,Final!R55,"")</f>
        <v/>
      </c>
      <c r="G74" s="98" t="str">
        <f>IF(Final!S55&lt;&gt;0,Final!S55,"")</f>
        <v/>
      </c>
      <c r="H74" s="98" t="str">
        <f>IF(Final!T55&lt;&gt;0,Final!T55,"")</f>
        <v/>
      </c>
      <c r="I74" s="98" t="str">
        <f>IF(Final!U55&lt;&gt;0,Final!U55,"")</f>
        <v/>
      </c>
      <c r="J74" s="98" t="str">
        <f>IF(Final!V55&lt;&gt;0,Final!V55,"")</f>
        <v/>
      </c>
      <c r="K74" s="98" t="str">
        <f>IF(Final!W55&lt;&gt;0,Final!W55,"")</f>
        <v/>
      </c>
      <c r="L74" s="98" t="str">
        <f>IF(Final!X55&lt;&gt;0,Final!X55,"")</f>
        <v/>
      </c>
      <c r="M74" s="98" t="str">
        <f>IF(Final!Y55&lt;&gt;0,Final!Y55,"")</f>
        <v/>
      </c>
      <c r="N74" s="98" t="str">
        <f>IF(Final!Z55&lt;&gt;0,Final!Z55,"")</f>
        <v/>
      </c>
      <c r="O74" s="98" t="str">
        <f>IF(Final!AA55&lt;&gt;0,Final!AA55,"")</f>
        <v/>
      </c>
      <c r="P74" s="98" t="str">
        <f>IF(Final!AB55&lt;&gt;0,Final!AB55,"")</f>
        <v/>
      </c>
      <c r="Q74" s="98" t="str">
        <f>IF(Final!AC55&lt;&gt;0,Final!AC55,"")</f>
        <v/>
      </c>
      <c r="R74" s="98" t="str">
        <f>IF(Final!AD55&lt;&gt;0,Final!AD55,"")</f>
        <v/>
      </c>
      <c r="S74" s="98" t="str">
        <f>IF(Final!AE55&lt;&gt;0,Final!AE55,"")</f>
        <v/>
      </c>
      <c r="T74" s="98" t="str">
        <f>IF(Final!AF55&lt;&gt;0,Final!AF55,"")</f>
        <v/>
      </c>
    </row>
    <row r="75" spans="1:20" x14ac:dyDescent="0.3">
      <c r="A75" s="3">
        <v>57</v>
      </c>
      <c r="B75" s="3" t="s">
        <v>117</v>
      </c>
      <c r="C75" s="98" t="str">
        <f>IF(Final!O56&lt;&gt;0,Final!O56,"")</f>
        <v/>
      </c>
      <c r="D75" s="98" t="str">
        <f>IF(Final!P56&lt;&gt;0,Final!P56,"")</f>
        <v/>
      </c>
      <c r="E75" s="98" t="str">
        <f>IF(Final!Q56&lt;&gt;0,Final!Q56,"")</f>
        <v/>
      </c>
      <c r="F75" s="98" t="str">
        <f>IF(Final!R56&lt;&gt;0,Final!R56,"")</f>
        <v/>
      </c>
      <c r="G75" s="98" t="str">
        <f>IF(Final!S56&lt;&gt;0,Final!S56,"")</f>
        <v/>
      </c>
      <c r="H75" s="98" t="str">
        <f>IF(Final!T56&lt;&gt;0,Final!T56,"")</f>
        <v/>
      </c>
      <c r="I75" s="98" t="str">
        <f>IF(Final!U56&lt;&gt;0,Final!U56,"")</f>
        <v/>
      </c>
      <c r="J75" s="98" t="str">
        <f>IF(Final!V56&lt;&gt;0,Final!V56,"")</f>
        <v/>
      </c>
      <c r="K75" s="98" t="str">
        <f>IF(Final!W56&lt;&gt;0,Final!W56,"")</f>
        <v/>
      </c>
      <c r="L75" s="98" t="str">
        <f>IF(Final!X56&lt;&gt;0,Final!X56,"")</f>
        <v/>
      </c>
      <c r="M75" s="98" t="str">
        <f>IF(Final!Y56&lt;&gt;0,Final!Y56,"")</f>
        <v/>
      </c>
      <c r="N75" s="98" t="str">
        <f>IF(Final!Z56&lt;&gt;0,Final!Z56,"")</f>
        <v/>
      </c>
      <c r="O75" s="98" t="str">
        <f>IF(Final!AA56&lt;&gt;0,Final!AA56,"")</f>
        <v/>
      </c>
      <c r="P75" s="98" t="str">
        <f>IF(Final!AB56&lt;&gt;0,Final!AB56,"")</f>
        <v/>
      </c>
      <c r="Q75" s="98" t="str">
        <f>IF(Final!AC56&lt;&gt;0,Final!AC56,"")</f>
        <v/>
      </c>
      <c r="R75" s="98" t="str">
        <f>IF(Final!AD56&lt;&gt;0,Final!AD56,"")</f>
        <v/>
      </c>
      <c r="S75" s="98" t="str">
        <f>IF(Final!AE56&lt;&gt;0,Final!AE56,"")</f>
        <v/>
      </c>
      <c r="T75" s="98" t="str">
        <f>IF(Final!AF56&lt;&gt;0,Final!AF56,"")</f>
        <v/>
      </c>
    </row>
    <row r="76" spans="1:20" x14ac:dyDescent="0.3">
      <c r="A76" s="3">
        <v>58</v>
      </c>
      <c r="B76" s="3" t="s">
        <v>117</v>
      </c>
      <c r="C76" s="98" t="str">
        <f>IF(Final!O57&lt;&gt;0,Final!O57,"")</f>
        <v/>
      </c>
      <c r="D76" s="98" t="str">
        <f>IF(Final!P57&lt;&gt;0,Final!P57,"")</f>
        <v/>
      </c>
      <c r="E76" s="98" t="str">
        <f>IF(Final!Q57&lt;&gt;0,Final!Q57,"")</f>
        <v/>
      </c>
      <c r="F76" s="98" t="str">
        <f>IF(Final!R57&lt;&gt;0,Final!R57,"")</f>
        <v/>
      </c>
      <c r="G76" s="98" t="str">
        <f>IF(Final!S57&lt;&gt;0,Final!S57,"")</f>
        <v/>
      </c>
      <c r="H76" s="98" t="str">
        <f>IF(Final!T57&lt;&gt;0,Final!T57,"")</f>
        <v/>
      </c>
      <c r="I76" s="98" t="str">
        <f>IF(Final!U57&lt;&gt;0,Final!U57,"")</f>
        <v/>
      </c>
      <c r="J76" s="98" t="str">
        <f>IF(Final!V57&lt;&gt;0,Final!V57,"")</f>
        <v/>
      </c>
      <c r="K76" s="98" t="str">
        <f>IF(Final!W57&lt;&gt;0,Final!W57,"")</f>
        <v/>
      </c>
      <c r="L76" s="98" t="str">
        <f>IF(Final!X57&lt;&gt;0,Final!X57,"")</f>
        <v/>
      </c>
      <c r="M76" s="98" t="str">
        <f>IF(Final!Y57&lt;&gt;0,Final!Y57,"")</f>
        <v/>
      </c>
      <c r="N76" s="98" t="str">
        <f>IF(Final!Z57&lt;&gt;0,Final!Z57,"")</f>
        <v/>
      </c>
      <c r="O76" s="98" t="str">
        <f>IF(Final!AA57&lt;&gt;0,Final!AA57,"")</f>
        <v/>
      </c>
      <c r="P76" s="98" t="str">
        <f>IF(Final!AB57&lt;&gt;0,Final!AB57,"")</f>
        <v/>
      </c>
      <c r="Q76" s="98" t="str">
        <f>IF(Final!AC57&lt;&gt;0,Final!AC57,"")</f>
        <v/>
      </c>
      <c r="R76" s="98" t="str">
        <f>IF(Final!AD57&lt;&gt;0,Final!AD57,"")</f>
        <v/>
      </c>
      <c r="S76" s="98" t="str">
        <f>IF(Final!AE57&lt;&gt;0,Final!AE57,"")</f>
        <v/>
      </c>
      <c r="T76" s="98" t="str">
        <f>IF(Final!AF57&lt;&gt;0,Final!AF57,"")</f>
        <v/>
      </c>
    </row>
    <row r="77" spans="1:20" x14ac:dyDescent="0.3">
      <c r="A77" s="3">
        <v>59</v>
      </c>
      <c r="B77" s="3" t="s">
        <v>117</v>
      </c>
      <c r="C77" s="98" t="str">
        <f>IF(Final!O58&lt;&gt;0,Final!O58,"")</f>
        <v/>
      </c>
      <c r="D77" s="98" t="str">
        <f>IF(Final!P58&lt;&gt;0,Final!P58,"")</f>
        <v/>
      </c>
      <c r="E77" s="98" t="str">
        <f>IF(Final!Q58&lt;&gt;0,Final!Q58,"")</f>
        <v/>
      </c>
      <c r="F77" s="98" t="str">
        <f>IF(Final!R58&lt;&gt;0,Final!R58,"")</f>
        <v/>
      </c>
      <c r="G77" s="98" t="str">
        <f>IF(Final!S58&lt;&gt;0,Final!S58,"")</f>
        <v/>
      </c>
      <c r="H77" s="98" t="str">
        <f>IF(Final!T58&lt;&gt;0,Final!T58,"")</f>
        <v/>
      </c>
      <c r="I77" s="98" t="str">
        <f>IF(Final!U58&lt;&gt;0,Final!U58,"")</f>
        <v/>
      </c>
      <c r="J77" s="98" t="str">
        <f>IF(Final!V58&lt;&gt;0,Final!V58,"")</f>
        <v/>
      </c>
      <c r="K77" s="98" t="str">
        <f>IF(Final!W58&lt;&gt;0,Final!W58,"")</f>
        <v/>
      </c>
      <c r="L77" s="98" t="str">
        <f>IF(Final!X58&lt;&gt;0,Final!X58,"")</f>
        <v/>
      </c>
      <c r="M77" s="98" t="str">
        <f>IF(Final!Y58&lt;&gt;0,Final!Y58,"")</f>
        <v/>
      </c>
      <c r="N77" s="98" t="str">
        <f>IF(Final!Z58&lt;&gt;0,Final!Z58,"")</f>
        <v/>
      </c>
      <c r="O77" s="98" t="str">
        <f>IF(Final!AA58&lt;&gt;0,Final!AA58,"")</f>
        <v/>
      </c>
      <c r="P77" s="98" t="str">
        <f>IF(Final!AB58&lt;&gt;0,Final!AB58,"")</f>
        <v/>
      </c>
      <c r="Q77" s="98" t="str">
        <f>IF(Final!AC58&lt;&gt;0,Final!AC58,"")</f>
        <v/>
      </c>
      <c r="R77" s="98" t="str">
        <f>IF(Final!AD58&lt;&gt;0,Final!AD58,"")</f>
        <v/>
      </c>
      <c r="S77" s="98" t="str">
        <f>IF(Final!AE58&lt;&gt;0,Final!AE58,"")</f>
        <v/>
      </c>
      <c r="T77" s="98" t="str">
        <f>IF(Final!AF58&lt;&gt;0,Final!AF58,"")</f>
        <v/>
      </c>
    </row>
    <row r="78" spans="1:20" x14ac:dyDescent="0.3">
      <c r="A78" s="3">
        <v>60</v>
      </c>
      <c r="B78" s="3" t="s">
        <v>117</v>
      </c>
      <c r="C78" s="98" t="str">
        <f>IF(Final!O59&lt;&gt;0,Final!O59,"")</f>
        <v/>
      </c>
      <c r="D78" s="98" t="str">
        <f>IF(Final!P59&lt;&gt;0,Final!P59,"")</f>
        <v/>
      </c>
      <c r="E78" s="98" t="str">
        <f>IF(Final!Q59&lt;&gt;0,Final!Q59,"")</f>
        <v/>
      </c>
      <c r="F78" s="98" t="str">
        <f>IF(Final!R59&lt;&gt;0,Final!R59,"")</f>
        <v/>
      </c>
      <c r="G78" s="98" t="str">
        <f>IF(Final!S59&lt;&gt;0,Final!S59,"")</f>
        <v/>
      </c>
      <c r="H78" s="98" t="str">
        <f>IF(Final!T59&lt;&gt;0,Final!T59,"")</f>
        <v/>
      </c>
      <c r="I78" s="98" t="str">
        <f>IF(Final!U59&lt;&gt;0,Final!U59,"")</f>
        <v/>
      </c>
      <c r="J78" s="98" t="str">
        <f>IF(Final!V59&lt;&gt;0,Final!V59,"")</f>
        <v/>
      </c>
      <c r="K78" s="98" t="str">
        <f>IF(Final!W59&lt;&gt;0,Final!W59,"")</f>
        <v/>
      </c>
      <c r="L78" s="98" t="str">
        <f>IF(Final!X59&lt;&gt;0,Final!X59,"")</f>
        <v/>
      </c>
      <c r="M78" s="98" t="str">
        <f>IF(Final!Y59&lt;&gt;0,Final!Y59,"")</f>
        <v/>
      </c>
      <c r="N78" s="98" t="str">
        <f>IF(Final!Z59&lt;&gt;0,Final!Z59,"")</f>
        <v/>
      </c>
      <c r="O78" s="98" t="str">
        <f>IF(Final!AA59&lt;&gt;0,Final!AA59,"")</f>
        <v/>
      </c>
      <c r="P78" s="98" t="str">
        <f>IF(Final!AB59&lt;&gt;0,Final!AB59,"")</f>
        <v/>
      </c>
      <c r="Q78" s="98" t="str">
        <f>IF(Final!AC59&lt;&gt;0,Final!AC59,"")</f>
        <v/>
      </c>
      <c r="R78" s="98" t="str">
        <f>IF(Final!AD59&lt;&gt;0,Final!AD59,"")</f>
        <v/>
      </c>
      <c r="S78" s="98" t="str">
        <f>IF(Final!AE59&lt;&gt;0,Final!AE59,"")</f>
        <v/>
      </c>
      <c r="T78" s="98" t="str">
        <f>IF(Final!AF59&lt;&gt;0,Final!AF59,"")</f>
        <v/>
      </c>
    </row>
    <row r="79" spans="1:20" x14ac:dyDescent="0.3">
      <c r="A79" s="3">
        <v>61</v>
      </c>
      <c r="B79" s="3" t="s">
        <v>117</v>
      </c>
      <c r="C79" s="98" t="str">
        <f>IF(Final!O60&lt;&gt;0,Final!O60,"")</f>
        <v/>
      </c>
      <c r="D79" s="98" t="str">
        <f>IF(Final!P60&lt;&gt;0,Final!P60,"")</f>
        <v/>
      </c>
      <c r="E79" s="98" t="str">
        <f>IF(Final!Q60&lt;&gt;0,Final!Q60,"")</f>
        <v/>
      </c>
      <c r="F79" s="98" t="str">
        <f>IF(Final!R60&lt;&gt;0,Final!R60,"")</f>
        <v/>
      </c>
      <c r="G79" s="98" t="str">
        <f>IF(Final!S60&lt;&gt;0,Final!S60,"")</f>
        <v/>
      </c>
      <c r="H79" s="98" t="str">
        <f>IF(Final!T60&lt;&gt;0,Final!T60,"")</f>
        <v/>
      </c>
      <c r="I79" s="98" t="str">
        <f>IF(Final!U60&lt;&gt;0,Final!U60,"")</f>
        <v/>
      </c>
      <c r="J79" s="98" t="str">
        <f>IF(Final!V60&lt;&gt;0,Final!V60,"")</f>
        <v/>
      </c>
      <c r="K79" s="98" t="str">
        <f>IF(Final!W60&lt;&gt;0,Final!W60,"")</f>
        <v/>
      </c>
      <c r="L79" s="98" t="str">
        <f>IF(Final!X60&lt;&gt;0,Final!X60,"")</f>
        <v/>
      </c>
      <c r="M79" s="98" t="str">
        <f>IF(Final!Y60&lt;&gt;0,Final!Y60,"")</f>
        <v/>
      </c>
      <c r="N79" s="98" t="str">
        <f>IF(Final!Z60&lt;&gt;0,Final!Z60,"")</f>
        <v/>
      </c>
      <c r="O79" s="98" t="str">
        <f>IF(Final!AA60&lt;&gt;0,Final!AA60,"")</f>
        <v/>
      </c>
      <c r="P79" s="98" t="str">
        <f>IF(Final!AB60&lt;&gt;0,Final!AB60,"")</f>
        <v/>
      </c>
      <c r="Q79" s="98" t="str">
        <f>IF(Final!AC60&lt;&gt;0,Final!AC60,"")</f>
        <v/>
      </c>
      <c r="R79" s="98" t="str">
        <f>IF(Final!AD60&lt;&gt;0,Final!AD60,"")</f>
        <v/>
      </c>
      <c r="S79" s="98" t="str">
        <f>IF(Final!AE60&lt;&gt;0,Final!AE60,"")</f>
        <v/>
      </c>
      <c r="T79" s="98" t="str">
        <f>IF(Final!AF60&lt;&gt;0,Final!AF60,"")</f>
        <v/>
      </c>
    </row>
    <row r="80" spans="1:20" x14ac:dyDescent="0.3">
      <c r="A80" s="3">
        <v>62</v>
      </c>
      <c r="B80" s="3" t="s">
        <v>117</v>
      </c>
      <c r="C80" s="98" t="str">
        <f>IF(Final!O61&lt;&gt;0,Final!O61,"")</f>
        <v/>
      </c>
      <c r="D80" s="98" t="str">
        <f>IF(Final!P61&lt;&gt;0,Final!P61,"")</f>
        <v/>
      </c>
      <c r="E80" s="98" t="str">
        <f>IF(Final!Q61&lt;&gt;0,Final!Q61,"")</f>
        <v/>
      </c>
      <c r="F80" s="98" t="str">
        <f>IF(Final!R61&lt;&gt;0,Final!R61,"")</f>
        <v/>
      </c>
      <c r="G80" s="98" t="str">
        <f>IF(Final!S61&lt;&gt;0,Final!S61,"")</f>
        <v/>
      </c>
      <c r="H80" s="98" t="str">
        <f>IF(Final!T61&lt;&gt;0,Final!T61,"")</f>
        <v/>
      </c>
      <c r="I80" s="98" t="str">
        <f>IF(Final!U61&lt;&gt;0,Final!U61,"")</f>
        <v/>
      </c>
      <c r="J80" s="98" t="str">
        <f>IF(Final!V61&lt;&gt;0,Final!V61,"")</f>
        <v/>
      </c>
      <c r="K80" s="98" t="str">
        <f>IF(Final!W61&lt;&gt;0,Final!W61,"")</f>
        <v/>
      </c>
      <c r="L80" s="98" t="str">
        <f>IF(Final!X61&lt;&gt;0,Final!X61,"")</f>
        <v/>
      </c>
      <c r="M80" s="98" t="str">
        <f>IF(Final!Y61&lt;&gt;0,Final!Y61,"")</f>
        <v/>
      </c>
      <c r="N80" s="98" t="str">
        <f>IF(Final!Z61&lt;&gt;0,Final!Z61,"")</f>
        <v/>
      </c>
      <c r="O80" s="98" t="str">
        <f>IF(Final!AA61&lt;&gt;0,Final!AA61,"")</f>
        <v/>
      </c>
      <c r="P80" s="98" t="str">
        <f>IF(Final!AB61&lt;&gt;0,Final!AB61,"")</f>
        <v/>
      </c>
      <c r="Q80" s="98" t="str">
        <f>IF(Final!AC61&lt;&gt;0,Final!AC61,"")</f>
        <v/>
      </c>
      <c r="R80" s="98" t="str">
        <f>IF(Final!AD61&lt;&gt;0,Final!AD61,"")</f>
        <v/>
      </c>
      <c r="S80" s="98" t="str">
        <f>IF(Final!AE61&lt;&gt;0,Final!AE61,"")</f>
        <v/>
      </c>
      <c r="T80" s="98" t="str">
        <f>IF(Final!AF61&lt;&gt;0,Final!AF61,"")</f>
        <v/>
      </c>
    </row>
    <row r="81" spans="1:20" x14ac:dyDescent="0.3">
      <c r="A81" s="3">
        <v>63</v>
      </c>
      <c r="B81" s="3" t="s">
        <v>117</v>
      </c>
      <c r="C81" s="98" t="str">
        <f>IF(Final!O62&lt;&gt;0,Final!O62,"")</f>
        <v/>
      </c>
      <c r="D81" s="98" t="str">
        <f>IF(Final!P62&lt;&gt;0,Final!P62,"")</f>
        <v/>
      </c>
      <c r="E81" s="98" t="str">
        <f>IF(Final!Q62&lt;&gt;0,Final!Q62,"")</f>
        <v/>
      </c>
      <c r="F81" s="98" t="str">
        <f>IF(Final!R62&lt;&gt;0,Final!R62,"")</f>
        <v/>
      </c>
      <c r="G81" s="98" t="str">
        <f>IF(Final!S62&lt;&gt;0,Final!S62,"")</f>
        <v/>
      </c>
      <c r="H81" s="98" t="str">
        <f>IF(Final!T62&lt;&gt;0,Final!T62,"")</f>
        <v/>
      </c>
      <c r="I81" s="98" t="str">
        <f>IF(Final!U62&lt;&gt;0,Final!U62,"")</f>
        <v/>
      </c>
      <c r="J81" s="98" t="str">
        <f>IF(Final!V62&lt;&gt;0,Final!V62,"")</f>
        <v/>
      </c>
      <c r="K81" s="98" t="str">
        <f>IF(Final!W62&lt;&gt;0,Final!W62,"")</f>
        <v/>
      </c>
      <c r="L81" s="98" t="str">
        <f>IF(Final!X62&lt;&gt;0,Final!X62,"")</f>
        <v/>
      </c>
      <c r="M81" s="98" t="str">
        <f>IF(Final!Y62&lt;&gt;0,Final!Y62,"")</f>
        <v/>
      </c>
      <c r="N81" s="98" t="str">
        <f>IF(Final!Z62&lt;&gt;0,Final!Z62,"")</f>
        <v/>
      </c>
      <c r="O81" s="98" t="str">
        <f>IF(Final!AA62&lt;&gt;0,Final!AA62,"")</f>
        <v/>
      </c>
      <c r="P81" s="98" t="str">
        <f>IF(Final!AB62&lt;&gt;0,Final!AB62,"")</f>
        <v/>
      </c>
      <c r="Q81" s="98" t="str">
        <f>IF(Final!AC62&lt;&gt;0,Final!AC62,"")</f>
        <v/>
      </c>
      <c r="R81" s="98" t="str">
        <f>IF(Final!AD62&lt;&gt;0,Final!AD62,"")</f>
        <v/>
      </c>
      <c r="S81" s="98" t="str">
        <f>IF(Final!AE62&lt;&gt;0,Final!AE62,"")</f>
        <v/>
      </c>
      <c r="T81" s="98" t="str">
        <f>IF(Final!AF62&lt;&gt;0,Final!AF62,"")</f>
        <v/>
      </c>
    </row>
    <row r="82" spans="1:20" x14ac:dyDescent="0.3">
      <c r="A82" s="3">
        <v>64</v>
      </c>
      <c r="B82" s="3" t="s">
        <v>117</v>
      </c>
      <c r="C82" s="98" t="str">
        <f>IF(Final!O63&lt;&gt;0,Final!O63,"")</f>
        <v/>
      </c>
      <c r="D82" s="98" t="str">
        <f>IF(Final!P63&lt;&gt;0,Final!P63,"")</f>
        <v/>
      </c>
      <c r="E82" s="98" t="str">
        <f>IF(Final!Q63&lt;&gt;0,Final!Q63,"")</f>
        <v/>
      </c>
      <c r="F82" s="98" t="str">
        <f>IF(Final!R63&lt;&gt;0,Final!R63,"")</f>
        <v/>
      </c>
      <c r="G82" s="98" t="str">
        <f>IF(Final!S63&lt;&gt;0,Final!S63,"")</f>
        <v/>
      </c>
      <c r="H82" s="98" t="str">
        <f>IF(Final!T63&lt;&gt;0,Final!T63,"")</f>
        <v/>
      </c>
      <c r="I82" s="98" t="str">
        <f>IF(Final!U63&lt;&gt;0,Final!U63,"")</f>
        <v/>
      </c>
      <c r="J82" s="98" t="str">
        <f>IF(Final!V63&lt;&gt;0,Final!V63,"")</f>
        <v/>
      </c>
      <c r="K82" s="98" t="str">
        <f>IF(Final!W63&lt;&gt;0,Final!W63,"")</f>
        <v/>
      </c>
      <c r="L82" s="98" t="str">
        <f>IF(Final!X63&lt;&gt;0,Final!X63,"")</f>
        <v/>
      </c>
      <c r="M82" s="98" t="str">
        <f>IF(Final!Y63&lt;&gt;0,Final!Y63,"")</f>
        <v/>
      </c>
      <c r="N82" s="98" t="str">
        <f>IF(Final!Z63&lt;&gt;0,Final!Z63,"")</f>
        <v/>
      </c>
      <c r="O82" s="98" t="str">
        <f>IF(Final!AA63&lt;&gt;0,Final!AA63,"")</f>
        <v/>
      </c>
      <c r="P82" s="98" t="str">
        <f>IF(Final!AB63&lt;&gt;0,Final!AB63,"")</f>
        <v/>
      </c>
      <c r="Q82" s="98" t="str">
        <f>IF(Final!AC63&lt;&gt;0,Final!AC63,"")</f>
        <v/>
      </c>
      <c r="R82" s="98" t="str">
        <f>IF(Final!AD63&lt;&gt;0,Final!AD63,"")</f>
        <v/>
      </c>
      <c r="S82" s="98" t="str">
        <f>IF(Final!AE63&lt;&gt;0,Final!AE63,"")</f>
        <v/>
      </c>
      <c r="T82" s="98" t="str">
        <f>IF(Final!AF63&lt;&gt;0,Final!AF63,"")</f>
        <v/>
      </c>
    </row>
    <row r="83" spans="1:20" x14ac:dyDescent="0.3">
      <c r="A83" s="3">
        <v>65</v>
      </c>
      <c r="B83" s="3" t="s">
        <v>117</v>
      </c>
      <c r="C83" s="98" t="str">
        <f>IF(Final!O64&lt;&gt;0,Final!O64,"")</f>
        <v/>
      </c>
      <c r="D83" s="98" t="str">
        <f>IF(Final!P64&lt;&gt;0,Final!P64,"")</f>
        <v/>
      </c>
      <c r="E83" s="98" t="str">
        <f>IF(Final!Q64&lt;&gt;0,Final!Q64,"")</f>
        <v/>
      </c>
      <c r="F83" s="98" t="str">
        <f>IF(Final!R64&lt;&gt;0,Final!R64,"")</f>
        <v/>
      </c>
      <c r="G83" s="98" t="str">
        <f>IF(Final!S64&lt;&gt;0,Final!S64,"")</f>
        <v/>
      </c>
      <c r="H83" s="98" t="str">
        <f>IF(Final!T64&lt;&gt;0,Final!T64,"")</f>
        <v/>
      </c>
      <c r="I83" s="98" t="str">
        <f>IF(Final!U64&lt;&gt;0,Final!U64,"")</f>
        <v/>
      </c>
      <c r="J83" s="98" t="str">
        <f>IF(Final!V64&lt;&gt;0,Final!V64,"")</f>
        <v/>
      </c>
      <c r="K83" s="98" t="str">
        <f>IF(Final!W64&lt;&gt;0,Final!W64,"")</f>
        <v/>
      </c>
      <c r="L83" s="98" t="str">
        <f>IF(Final!X64&lt;&gt;0,Final!X64,"")</f>
        <v/>
      </c>
      <c r="M83" s="98" t="str">
        <f>IF(Final!Y64&lt;&gt;0,Final!Y64,"")</f>
        <v/>
      </c>
      <c r="N83" s="98" t="str">
        <f>IF(Final!Z64&lt;&gt;0,Final!Z64,"")</f>
        <v/>
      </c>
      <c r="O83" s="98" t="str">
        <f>IF(Final!AA64&lt;&gt;0,Final!AA64,"")</f>
        <v/>
      </c>
      <c r="P83" s="98" t="str">
        <f>IF(Final!AB64&lt;&gt;0,Final!AB64,"")</f>
        <v/>
      </c>
      <c r="Q83" s="98" t="str">
        <f>IF(Final!AC64&lt;&gt;0,Final!AC64,"")</f>
        <v/>
      </c>
      <c r="R83" s="98" t="str">
        <f>IF(Final!AD64&lt;&gt;0,Final!AD64,"")</f>
        <v/>
      </c>
      <c r="S83" s="98" t="str">
        <f>IF(Final!AE64&lt;&gt;0,Final!AE64,"")</f>
        <v/>
      </c>
      <c r="T83" s="98" t="str">
        <f>IF(Final!AF64&lt;&gt;0,Final!AF64,"")</f>
        <v/>
      </c>
    </row>
    <row r="84" spans="1:20" x14ac:dyDescent="0.3">
      <c r="A84" s="3">
        <v>66</v>
      </c>
      <c r="B84" s="3" t="s">
        <v>117</v>
      </c>
      <c r="C84" s="98" t="str">
        <f>IF(Final!O65&lt;&gt;0,Final!O65,"")</f>
        <v/>
      </c>
      <c r="D84" s="98" t="str">
        <f>IF(Final!P65&lt;&gt;0,Final!P65,"")</f>
        <v/>
      </c>
      <c r="E84" s="98" t="str">
        <f>IF(Final!Q65&lt;&gt;0,Final!Q65,"")</f>
        <v/>
      </c>
      <c r="F84" s="98" t="str">
        <f>IF(Final!R65&lt;&gt;0,Final!R65,"")</f>
        <v/>
      </c>
      <c r="G84" s="98" t="str">
        <f>IF(Final!S65&lt;&gt;0,Final!S65,"")</f>
        <v/>
      </c>
      <c r="H84" s="98" t="str">
        <f>IF(Final!T65&lt;&gt;0,Final!T65,"")</f>
        <v/>
      </c>
      <c r="I84" s="98" t="str">
        <f>IF(Final!U65&lt;&gt;0,Final!U65,"")</f>
        <v/>
      </c>
      <c r="J84" s="98" t="str">
        <f>IF(Final!V65&lt;&gt;0,Final!V65,"")</f>
        <v/>
      </c>
      <c r="K84" s="98" t="str">
        <f>IF(Final!W65&lt;&gt;0,Final!W65,"")</f>
        <v/>
      </c>
      <c r="L84" s="98" t="str">
        <f>IF(Final!X65&lt;&gt;0,Final!X65,"")</f>
        <v/>
      </c>
      <c r="M84" s="98" t="str">
        <f>IF(Final!Y65&lt;&gt;0,Final!Y65,"")</f>
        <v/>
      </c>
      <c r="N84" s="98" t="str">
        <f>IF(Final!Z65&lt;&gt;0,Final!Z65,"")</f>
        <v/>
      </c>
      <c r="O84" s="98" t="str">
        <f>IF(Final!AA65&lt;&gt;0,Final!AA65,"")</f>
        <v/>
      </c>
      <c r="P84" s="98" t="str">
        <f>IF(Final!AB65&lt;&gt;0,Final!AB65,"")</f>
        <v/>
      </c>
      <c r="Q84" s="98" t="str">
        <f>IF(Final!AC65&lt;&gt;0,Final!AC65,"")</f>
        <v/>
      </c>
      <c r="R84" s="98" t="str">
        <f>IF(Final!AD65&lt;&gt;0,Final!AD65,"")</f>
        <v/>
      </c>
      <c r="S84" s="98" t="str">
        <f>IF(Final!AE65&lt;&gt;0,Final!AE65,"")</f>
        <v/>
      </c>
      <c r="T84" s="98" t="str">
        <f>IF(Final!AF65&lt;&gt;0,Final!AF65,"")</f>
        <v/>
      </c>
    </row>
    <row r="85" spans="1:20" x14ac:dyDescent="0.3">
      <c r="A85" s="3">
        <v>67</v>
      </c>
      <c r="B85" s="3" t="s">
        <v>117</v>
      </c>
      <c r="C85" s="98" t="str">
        <f>IF(Final!O66&lt;&gt;0,Final!O66,"")</f>
        <v/>
      </c>
      <c r="D85" s="98" t="str">
        <f>IF(Final!P66&lt;&gt;0,Final!P66,"")</f>
        <v/>
      </c>
      <c r="E85" s="98" t="str">
        <f>IF(Final!Q66&lt;&gt;0,Final!Q66,"")</f>
        <v/>
      </c>
      <c r="F85" s="98" t="str">
        <f>IF(Final!R66&lt;&gt;0,Final!R66,"")</f>
        <v/>
      </c>
      <c r="G85" s="98" t="str">
        <f>IF(Final!S66&lt;&gt;0,Final!S66,"")</f>
        <v/>
      </c>
      <c r="H85" s="98" t="str">
        <f>IF(Final!T66&lt;&gt;0,Final!T66,"")</f>
        <v/>
      </c>
      <c r="I85" s="98" t="str">
        <f>IF(Final!U66&lt;&gt;0,Final!U66,"")</f>
        <v/>
      </c>
      <c r="J85" s="98" t="str">
        <f>IF(Final!V66&lt;&gt;0,Final!V66,"")</f>
        <v/>
      </c>
      <c r="K85" s="98" t="str">
        <f>IF(Final!W66&lt;&gt;0,Final!W66,"")</f>
        <v/>
      </c>
      <c r="L85" s="98" t="str">
        <f>IF(Final!X66&lt;&gt;0,Final!X66,"")</f>
        <v/>
      </c>
      <c r="M85" s="98" t="str">
        <f>IF(Final!Y66&lt;&gt;0,Final!Y66,"")</f>
        <v/>
      </c>
      <c r="N85" s="98" t="str">
        <f>IF(Final!Z66&lt;&gt;0,Final!Z66,"")</f>
        <v/>
      </c>
      <c r="O85" s="98" t="str">
        <f>IF(Final!AA66&lt;&gt;0,Final!AA66,"")</f>
        <v/>
      </c>
      <c r="P85" s="98" t="str">
        <f>IF(Final!AB66&lt;&gt;0,Final!AB66,"")</f>
        <v/>
      </c>
      <c r="Q85" s="98" t="str">
        <f>IF(Final!AC66&lt;&gt;0,Final!AC66,"")</f>
        <v/>
      </c>
      <c r="R85" s="98" t="str">
        <f>IF(Final!AD66&lt;&gt;0,Final!AD66,"")</f>
        <v/>
      </c>
      <c r="S85" s="98" t="str">
        <f>IF(Final!AE66&lt;&gt;0,Final!AE66,"")</f>
        <v/>
      </c>
      <c r="T85" s="98" t="str">
        <f>IF(Final!AF66&lt;&gt;0,Final!AF66,"")</f>
        <v/>
      </c>
    </row>
    <row r="86" spans="1:20" x14ac:dyDescent="0.3">
      <c r="A86" s="3">
        <v>68</v>
      </c>
      <c r="B86" s="3" t="s">
        <v>117</v>
      </c>
      <c r="C86" s="98" t="str">
        <f>IF(Final!O67&lt;&gt;0,Final!O67,"")</f>
        <v/>
      </c>
      <c r="D86" s="98" t="str">
        <f>IF(Final!P67&lt;&gt;0,Final!P67,"")</f>
        <v/>
      </c>
      <c r="E86" s="98" t="str">
        <f>IF(Final!Q67&lt;&gt;0,Final!Q67,"")</f>
        <v/>
      </c>
      <c r="F86" s="98" t="str">
        <f>IF(Final!R67&lt;&gt;0,Final!R67,"")</f>
        <v/>
      </c>
      <c r="G86" s="98" t="str">
        <f>IF(Final!S67&lt;&gt;0,Final!S67,"")</f>
        <v/>
      </c>
      <c r="H86" s="98" t="str">
        <f>IF(Final!T67&lt;&gt;0,Final!T67,"")</f>
        <v/>
      </c>
      <c r="I86" s="98" t="str">
        <f>IF(Final!U67&lt;&gt;0,Final!U67,"")</f>
        <v/>
      </c>
      <c r="J86" s="98" t="str">
        <f>IF(Final!V67&lt;&gt;0,Final!V67,"")</f>
        <v/>
      </c>
      <c r="K86" s="98" t="str">
        <f>IF(Final!W67&lt;&gt;0,Final!W67,"")</f>
        <v/>
      </c>
      <c r="L86" s="98" t="str">
        <f>IF(Final!X67&lt;&gt;0,Final!X67,"")</f>
        <v/>
      </c>
      <c r="M86" s="98" t="str">
        <f>IF(Final!Y67&lt;&gt;0,Final!Y67,"")</f>
        <v/>
      </c>
      <c r="N86" s="98" t="str">
        <f>IF(Final!Z67&lt;&gt;0,Final!Z67,"")</f>
        <v/>
      </c>
      <c r="O86" s="98" t="str">
        <f>IF(Final!AA67&lt;&gt;0,Final!AA67,"")</f>
        <v/>
      </c>
      <c r="P86" s="98" t="str">
        <f>IF(Final!AB67&lt;&gt;0,Final!AB67,"")</f>
        <v/>
      </c>
      <c r="Q86" s="98" t="str">
        <f>IF(Final!AC67&lt;&gt;0,Final!AC67,"")</f>
        <v/>
      </c>
      <c r="R86" s="98" t="str">
        <f>IF(Final!AD67&lt;&gt;0,Final!AD67,"")</f>
        <v/>
      </c>
      <c r="S86" s="98" t="str">
        <f>IF(Final!AE67&lt;&gt;0,Final!AE67,"")</f>
        <v/>
      </c>
      <c r="T86" s="98" t="str">
        <f>IF(Final!AF67&lt;&gt;0,Final!AF67,"")</f>
        <v/>
      </c>
    </row>
    <row r="87" spans="1:20" x14ac:dyDescent="0.3">
      <c r="A87" s="3">
        <v>69</v>
      </c>
      <c r="B87" s="3" t="s">
        <v>118</v>
      </c>
      <c r="C87" s="98" t="str">
        <f>IF(Final!O68&lt;&gt;0,Final!O68,"")</f>
        <v/>
      </c>
      <c r="D87" s="98" t="str">
        <f>IF(Final!P68&lt;&gt;0,Final!P68,"")</f>
        <v/>
      </c>
      <c r="E87" s="98" t="str">
        <f>IF(Final!Q68&lt;&gt;0,Final!Q68,"")</f>
        <v/>
      </c>
      <c r="F87" s="98" t="str">
        <f>IF(Final!R68&lt;&gt;0,Final!R68,"")</f>
        <v/>
      </c>
      <c r="G87" s="98" t="str">
        <f>IF(Final!S68&lt;&gt;0,Final!S68,"")</f>
        <v/>
      </c>
      <c r="H87" s="98" t="str">
        <f>IF(Final!T68&lt;&gt;0,Final!T68,"")</f>
        <v/>
      </c>
      <c r="I87" s="98" t="str">
        <f>IF(Final!U68&lt;&gt;0,Final!U68,"")</f>
        <v/>
      </c>
      <c r="J87" s="98" t="str">
        <f>IF(Final!V68&lt;&gt;0,Final!V68,"")</f>
        <v/>
      </c>
      <c r="K87" s="98" t="str">
        <f>IF(Final!W68&lt;&gt;0,Final!W68,"")</f>
        <v/>
      </c>
      <c r="L87" s="98" t="str">
        <f>IF(Final!X68&lt;&gt;0,Final!X68,"")</f>
        <v/>
      </c>
      <c r="M87" s="98" t="str">
        <f>IF(Final!Y68&lt;&gt;0,Final!Y68,"")</f>
        <v/>
      </c>
      <c r="N87" s="98" t="str">
        <f>IF(Final!Z68&lt;&gt;0,Final!Z68,"")</f>
        <v/>
      </c>
      <c r="O87" s="98" t="str">
        <f>IF(Final!AA68&lt;&gt;0,Final!AA68,"")</f>
        <v/>
      </c>
      <c r="P87" s="98" t="str">
        <f>IF(Final!AB68&lt;&gt;0,Final!AB68,"")</f>
        <v/>
      </c>
      <c r="Q87" s="98" t="str">
        <f>IF(Final!AC68&lt;&gt;0,Final!AC68,"")</f>
        <v/>
      </c>
      <c r="R87" s="98" t="str">
        <f>IF(Final!AD68&lt;&gt;0,Final!AD68,"")</f>
        <v/>
      </c>
      <c r="S87" s="98" t="str">
        <f>IF(Final!AE68&lt;&gt;0,Final!AE68,"")</f>
        <v/>
      </c>
      <c r="T87" s="98" t="str">
        <f>IF(Final!AF68&lt;&gt;0,Final!AF68,"")</f>
        <v/>
      </c>
    </row>
    <row r="88" spans="1:20" x14ac:dyDescent="0.3">
      <c r="A88" s="3">
        <v>70</v>
      </c>
      <c r="B88" s="3" t="s">
        <v>118</v>
      </c>
      <c r="C88" s="98" t="str">
        <f>IF(Final!O69&lt;&gt;0,Final!O69,"")</f>
        <v/>
      </c>
      <c r="D88" s="98" t="str">
        <f>IF(Final!P69&lt;&gt;0,Final!P69,"")</f>
        <v/>
      </c>
      <c r="E88" s="98" t="str">
        <f>IF(Final!Q69&lt;&gt;0,Final!Q69,"")</f>
        <v/>
      </c>
      <c r="F88" s="98" t="str">
        <f>IF(Final!R69&lt;&gt;0,Final!R69,"")</f>
        <v/>
      </c>
      <c r="G88" s="98" t="str">
        <f>IF(Final!S69&lt;&gt;0,Final!S69,"")</f>
        <v/>
      </c>
      <c r="H88" s="98" t="str">
        <f>IF(Final!T69&lt;&gt;0,Final!T69,"")</f>
        <v/>
      </c>
      <c r="I88" s="98" t="str">
        <f>IF(Final!U69&lt;&gt;0,Final!U69,"")</f>
        <v/>
      </c>
      <c r="J88" s="98" t="str">
        <f>IF(Final!V69&lt;&gt;0,Final!V69,"")</f>
        <v/>
      </c>
      <c r="K88" s="98" t="str">
        <f>IF(Final!W69&lt;&gt;0,Final!W69,"")</f>
        <v/>
      </c>
      <c r="L88" s="98" t="str">
        <f>IF(Final!X69&lt;&gt;0,Final!X69,"")</f>
        <v/>
      </c>
      <c r="M88" s="98" t="str">
        <f>IF(Final!Y69&lt;&gt;0,Final!Y69,"")</f>
        <v/>
      </c>
      <c r="N88" s="98" t="str">
        <f>IF(Final!Z69&lt;&gt;0,Final!Z69,"")</f>
        <v/>
      </c>
      <c r="O88" s="98" t="str">
        <f>IF(Final!AA69&lt;&gt;0,Final!AA69,"")</f>
        <v/>
      </c>
      <c r="P88" s="98" t="str">
        <f>IF(Final!AB69&lt;&gt;0,Final!AB69,"")</f>
        <v/>
      </c>
      <c r="Q88" s="98" t="str">
        <f>IF(Final!AC69&lt;&gt;0,Final!AC69,"")</f>
        <v/>
      </c>
      <c r="R88" s="98" t="str">
        <f>IF(Final!AD69&lt;&gt;0,Final!AD69,"")</f>
        <v/>
      </c>
      <c r="S88" s="98" t="str">
        <f>IF(Final!AE69&lt;&gt;0,Final!AE69,"")</f>
        <v/>
      </c>
      <c r="T88" s="98" t="str">
        <f>IF(Final!AF69&lt;&gt;0,Final!AF69,"")</f>
        <v/>
      </c>
    </row>
    <row r="89" spans="1:20" x14ac:dyDescent="0.3">
      <c r="A89" s="3">
        <v>71</v>
      </c>
      <c r="B89" s="3" t="s">
        <v>118</v>
      </c>
      <c r="C89" s="98" t="str">
        <f>IF(Final!O70&lt;&gt;0,Final!O70,"")</f>
        <v/>
      </c>
      <c r="D89" s="98" t="str">
        <f>IF(Final!P70&lt;&gt;0,Final!P70,"")</f>
        <v/>
      </c>
      <c r="E89" s="98" t="str">
        <f>IF(Final!Q70&lt;&gt;0,Final!Q70,"")</f>
        <v/>
      </c>
      <c r="F89" s="98" t="str">
        <f>IF(Final!R70&lt;&gt;0,Final!R70,"")</f>
        <v/>
      </c>
      <c r="G89" s="98" t="str">
        <f>IF(Final!S70&lt;&gt;0,Final!S70,"")</f>
        <v/>
      </c>
      <c r="H89" s="98" t="str">
        <f>IF(Final!T70&lt;&gt;0,Final!T70,"")</f>
        <v/>
      </c>
      <c r="I89" s="98" t="str">
        <f>IF(Final!U70&lt;&gt;0,Final!U70,"")</f>
        <v/>
      </c>
      <c r="J89" s="98" t="str">
        <f>IF(Final!V70&lt;&gt;0,Final!V70,"")</f>
        <v/>
      </c>
      <c r="K89" s="98" t="str">
        <f>IF(Final!W70&lt;&gt;0,Final!W70,"")</f>
        <v/>
      </c>
      <c r="L89" s="98" t="str">
        <f>IF(Final!X70&lt;&gt;0,Final!X70,"")</f>
        <v/>
      </c>
      <c r="M89" s="98" t="str">
        <f>IF(Final!Y70&lt;&gt;0,Final!Y70,"")</f>
        <v/>
      </c>
      <c r="N89" s="98" t="str">
        <f>IF(Final!Z70&lt;&gt;0,Final!Z70,"")</f>
        <v/>
      </c>
      <c r="O89" s="98" t="str">
        <f>IF(Final!AA70&lt;&gt;0,Final!AA70,"")</f>
        <v/>
      </c>
      <c r="P89" s="98" t="str">
        <f>IF(Final!AB70&lt;&gt;0,Final!AB70,"")</f>
        <v/>
      </c>
      <c r="Q89" s="98" t="str">
        <f>IF(Final!AC70&lt;&gt;0,Final!AC70,"")</f>
        <v/>
      </c>
      <c r="R89" s="98" t="str">
        <f>IF(Final!AD70&lt;&gt;0,Final!AD70,"")</f>
        <v/>
      </c>
      <c r="S89" s="98" t="str">
        <f>IF(Final!AE70&lt;&gt;0,Final!AE70,"")</f>
        <v/>
      </c>
      <c r="T89" s="98" t="str">
        <f>IF(Final!AF70&lt;&gt;0,Final!AF70,"")</f>
        <v/>
      </c>
    </row>
    <row r="90" spans="1:20" x14ac:dyDescent="0.3">
      <c r="A90" s="3">
        <v>72</v>
      </c>
      <c r="B90" s="3" t="s">
        <v>118</v>
      </c>
      <c r="C90" s="98" t="str">
        <f>IF(Final!O71&lt;&gt;0,Final!O71,"")</f>
        <v/>
      </c>
      <c r="D90" s="98" t="str">
        <f>IF(Final!P71&lt;&gt;0,Final!P71,"")</f>
        <v/>
      </c>
      <c r="E90" s="98" t="str">
        <f>IF(Final!Q71&lt;&gt;0,Final!Q71,"")</f>
        <v/>
      </c>
      <c r="F90" s="98" t="str">
        <f>IF(Final!R71&lt;&gt;0,Final!R71,"")</f>
        <v/>
      </c>
      <c r="G90" s="98" t="str">
        <f>IF(Final!S71&lt;&gt;0,Final!S71,"")</f>
        <v/>
      </c>
      <c r="H90" s="98" t="str">
        <f>IF(Final!T71&lt;&gt;0,Final!T71,"")</f>
        <v/>
      </c>
      <c r="I90" s="98" t="str">
        <f>IF(Final!U71&lt;&gt;0,Final!U71,"")</f>
        <v/>
      </c>
      <c r="J90" s="98" t="str">
        <f>IF(Final!V71&lt;&gt;0,Final!V71,"")</f>
        <v/>
      </c>
      <c r="K90" s="98" t="str">
        <f>IF(Final!W71&lt;&gt;0,Final!W71,"")</f>
        <v/>
      </c>
      <c r="L90" s="98" t="str">
        <f>IF(Final!X71&lt;&gt;0,Final!X71,"")</f>
        <v/>
      </c>
      <c r="M90" s="98" t="str">
        <f>IF(Final!Y71&lt;&gt;0,Final!Y71,"")</f>
        <v/>
      </c>
      <c r="N90" s="98" t="str">
        <f>IF(Final!Z71&lt;&gt;0,Final!Z71,"")</f>
        <v/>
      </c>
      <c r="O90" s="98" t="str">
        <f>IF(Final!AA71&lt;&gt;0,Final!AA71,"")</f>
        <v/>
      </c>
      <c r="P90" s="98" t="str">
        <f>IF(Final!AB71&lt;&gt;0,Final!AB71,"")</f>
        <v/>
      </c>
      <c r="Q90" s="98" t="str">
        <f>IF(Final!AC71&lt;&gt;0,Final!AC71,"")</f>
        <v/>
      </c>
      <c r="R90" s="98" t="str">
        <f>IF(Final!AD71&lt;&gt;0,Final!AD71,"")</f>
        <v/>
      </c>
      <c r="S90" s="98" t="str">
        <f>IF(Final!AE71&lt;&gt;0,Final!AE71,"")</f>
        <v/>
      </c>
      <c r="T90" s="98" t="str">
        <f>IF(Final!AF71&lt;&gt;0,Final!AF71,"")</f>
        <v/>
      </c>
    </row>
    <row r="91" spans="1:20" x14ac:dyDescent="0.3">
      <c r="A91" s="3">
        <v>73</v>
      </c>
      <c r="B91" s="3" t="s">
        <v>118</v>
      </c>
      <c r="C91" s="98" t="str">
        <f>IF(Final!O72&lt;&gt;0,Final!O72,"")</f>
        <v/>
      </c>
      <c r="D91" s="98" t="str">
        <f>IF(Final!P72&lt;&gt;0,Final!P72,"")</f>
        <v/>
      </c>
      <c r="E91" s="98" t="str">
        <f>IF(Final!Q72&lt;&gt;0,Final!Q72,"")</f>
        <v/>
      </c>
      <c r="F91" s="98" t="str">
        <f>IF(Final!R72&lt;&gt;0,Final!R72,"")</f>
        <v/>
      </c>
      <c r="G91" s="98" t="str">
        <f>IF(Final!S72&lt;&gt;0,Final!S72,"")</f>
        <v/>
      </c>
      <c r="H91" s="98" t="str">
        <f>IF(Final!T72&lt;&gt;0,Final!T72,"")</f>
        <v/>
      </c>
      <c r="I91" s="98" t="str">
        <f>IF(Final!U72&lt;&gt;0,Final!U72,"")</f>
        <v/>
      </c>
      <c r="J91" s="98" t="str">
        <f>IF(Final!V72&lt;&gt;0,Final!V72,"")</f>
        <v/>
      </c>
      <c r="K91" s="98" t="str">
        <f>IF(Final!W72&lt;&gt;0,Final!W72,"")</f>
        <v/>
      </c>
      <c r="L91" s="98" t="str">
        <f>IF(Final!X72&lt;&gt;0,Final!X72,"")</f>
        <v/>
      </c>
      <c r="M91" s="98" t="str">
        <f>IF(Final!Y72&lt;&gt;0,Final!Y72,"")</f>
        <v/>
      </c>
      <c r="N91" s="98" t="str">
        <f>IF(Final!Z72&lt;&gt;0,Final!Z72,"")</f>
        <v/>
      </c>
      <c r="O91" s="98" t="str">
        <f>IF(Final!AA72&lt;&gt;0,Final!AA72,"")</f>
        <v/>
      </c>
      <c r="P91" s="98" t="str">
        <f>IF(Final!AB72&lt;&gt;0,Final!AB72,"")</f>
        <v/>
      </c>
      <c r="Q91" s="98" t="str">
        <f>IF(Final!AC72&lt;&gt;0,Final!AC72,"")</f>
        <v/>
      </c>
      <c r="R91" s="98" t="str">
        <f>IF(Final!AD72&lt;&gt;0,Final!AD72,"")</f>
        <v/>
      </c>
      <c r="S91" s="98" t="str">
        <f>IF(Final!AE72&lt;&gt;0,Final!AE72,"")</f>
        <v/>
      </c>
      <c r="T91" s="98" t="str">
        <f>IF(Final!AF72&lt;&gt;0,Final!AF72,"")</f>
        <v/>
      </c>
    </row>
    <row r="92" spans="1:20" x14ac:dyDescent="0.3">
      <c r="A92" s="3">
        <v>74</v>
      </c>
      <c r="B92" s="3" t="s">
        <v>118</v>
      </c>
      <c r="C92" s="98" t="str">
        <f>IF(Final!O73&lt;&gt;0,Final!O73,"")</f>
        <v/>
      </c>
      <c r="D92" s="98" t="str">
        <f>IF(Final!P73&lt;&gt;0,Final!P73,"")</f>
        <v/>
      </c>
      <c r="E92" s="98" t="str">
        <f>IF(Final!Q73&lt;&gt;0,Final!Q73,"")</f>
        <v/>
      </c>
      <c r="F92" s="98" t="str">
        <f>IF(Final!R73&lt;&gt;0,Final!R73,"")</f>
        <v/>
      </c>
      <c r="G92" s="98" t="str">
        <f>IF(Final!S73&lt;&gt;0,Final!S73,"")</f>
        <v/>
      </c>
      <c r="H92" s="98" t="str">
        <f>IF(Final!T73&lt;&gt;0,Final!T73,"")</f>
        <v/>
      </c>
      <c r="I92" s="98" t="str">
        <f>IF(Final!U73&lt;&gt;0,Final!U73,"")</f>
        <v/>
      </c>
      <c r="J92" s="98" t="str">
        <f>IF(Final!V73&lt;&gt;0,Final!V73,"")</f>
        <v/>
      </c>
      <c r="K92" s="98" t="str">
        <f>IF(Final!W73&lt;&gt;0,Final!W73,"")</f>
        <v/>
      </c>
      <c r="L92" s="98" t="str">
        <f>IF(Final!X73&lt;&gt;0,Final!X73,"")</f>
        <v/>
      </c>
      <c r="M92" s="98" t="str">
        <f>IF(Final!Y73&lt;&gt;0,Final!Y73,"")</f>
        <v/>
      </c>
      <c r="N92" s="98" t="str">
        <f>IF(Final!Z73&lt;&gt;0,Final!Z73,"")</f>
        <v/>
      </c>
      <c r="O92" s="98" t="str">
        <f>IF(Final!AA73&lt;&gt;0,Final!AA73,"")</f>
        <v/>
      </c>
      <c r="P92" s="98" t="str">
        <f>IF(Final!AB73&lt;&gt;0,Final!AB73,"")</f>
        <v/>
      </c>
      <c r="Q92" s="98" t="str">
        <f>IF(Final!AC73&lt;&gt;0,Final!AC73,"")</f>
        <v/>
      </c>
      <c r="R92" s="98" t="str">
        <f>IF(Final!AD73&lt;&gt;0,Final!AD73,"")</f>
        <v/>
      </c>
      <c r="S92" s="98" t="str">
        <f>IF(Final!AE73&lt;&gt;0,Final!AE73,"")</f>
        <v/>
      </c>
      <c r="T92" s="98" t="str">
        <f>IF(Final!AF73&lt;&gt;0,Final!AF73,"")</f>
        <v/>
      </c>
    </row>
    <row r="93" spans="1:20" x14ac:dyDescent="0.3">
      <c r="A93" s="3">
        <v>75</v>
      </c>
      <c r="B93" s="3" t="s">
        <v>118</v>
      </c>
      <c r="C93" s="98" t="str">
        <f>IF(Final!O74&lt;&gt;0,Final!O74,"")</f>
        <v/>
      </c>
      <c r="D93" s="98" t="str">
        <f>IF(Final!P74&lt;&gt;0,Final!P74,"")</f>
        <v/>
      </c>
      <c r="E93" s="98" t="str">
        <f>IF(Final!Q74&lt;&gt;0,Final!Q74,"")</f>
        <v/>
      </c>
      <c r="F93" s="98" t="str">
        <f>IF(Final!R74&lt;&gt;0,Final!R74,"")</f>
        <v/>
      </c>
      <c r="G93" s="98" t="str">
        <f>IF(Final!S74&lt;&gt;0,Final!S74,"")</f>
        <v/>
      </c>
      <c r="H93" s="98" t="str">
        <f>IF(Final!T74&lt;&gt;0,Final!T74,"")</f>
        <v/>
      </c>
      <c r="I93" s="98" t="str">
        <f>IF(Final!U74&lt;&gt;0,Final!U74,"")</f>
        <v/>
      </c>
      <c r="J93" s="98" t="str">
        <f>IF(Final!V74&lt;&gt;0,Final!V74,"")</f>
        <v/>
      </c>
      <c r="K93" s="98" t="str">
        <f>IF(Final!W74&lt;&gt;0,Final!W74,"")</f>
        <v/>
      </c>
      <c r="L93" s="98" t="str">
        <f>IF(Final!X74&lt;&gt;0,Final!X74,"")</f>
        <v/>
      </c>
      <c r="M93" s="98" t="str">
        <f>IF(Final!Y74&lt;&gt;0,Final!Y74,"")</f>
        <v/>
      </c>
      <c r="N93" s="98" t="str">
        <f>IF(Final!Z74&lt;&gt;0,Final!Z74,"")</f>
        <v/>
      </c>
      <c r="O93" s="98" t="str">
        <f>IF(Final!AA74&lt;&gt;0,Final!AA74,"")</f>
        <v/>
      </c>
      <c r="P93" s="98" t="str">
        <f>IF(Final!AB74&lt;&gt;0,Final!AB74,"")</f>
        <v/>
      </c>
      <c r="Q93" s="98" t="str">
        <f>IF(Final!AC74&lt;&gt;0,Final!AC74,"")</f>
        <v/>
      </c>
      <c r="R93" s="98" t="str">
        <f>IF(Final!AD74&lt;&gt;0,Final!AD74,"")</f>
        <v/>
      </c>
      <c r="S93" s="98" t="str">
        <f>IF(Final!AE74&lt;&gt;0,Final!AE74,"")</f>
        <v/>
      </c>
      <c r="T93" s="98" t="str">
        <f>IF(Final!AF74&lt;&gt;0,Final!AF74,"")</f>
        <v/>
      </c>
    </row>
    <row r="94" spans="1:20" x14ac:dyDescent="0.3">
      <c r="A94" s="3">
        <v>76</v>
      </c>
      <c r="B94" s="3" t="s">
        <v>118</v>
      </c>
      <c r="C94" s="98" t="str">
        <f>IF(Final!O75&lt;&gt;0,Final!O75,"")</f>
        <v/>
      </c>
      <c r="D94" s="98" t="str">
        <f>IF(Final!P75&lt;&gt;0,Final!P75,"")</f>
        <v/>
      </c>
      <c r="E94" s="98" t="str">
        <f>IF(Final!Q75&lt;&gt;0,Final!Q75,"")</f>
        <v/>
      </c>
      <c r="F94" s="98" t="str">
        <f>IF(Final!R75&lt;&gt;0,Final!R75,"")</f>
        <v/>
      </c>
      <c r="G94" s="98" t="str">
        <f>IF(Final!S75&lt;&gt;0,Final!S75,"")</f>
        <v/>
      </c>
      <c r="H94" s="98" t="str">
        <f>IF(Final!T75&lt;&gt;0,Final!T75,"")</f>
        <v/>
      </c>
      <c r="I94" s="98" t="str">
        <f>IF(Final!U75&lt;&gt;0,Final!U75,"")</f>
        <v/>
      </c>
      <c r="J94" s="98" t="str">
        <f>IF(Final!V75&lt;&gt;0,Final!V75,"")</f>
        <v/>
      </c>
      <c r="K94" s="98" t="str">
        <f>IF(Final!W75&lt;&gt;0,Final!W75,"")</f>
        <v/>
      </c>
      <c r="L94" s="98" t="str">
        <f>IF(Final!X75&lt;&gt;0,Final!X75,"")</f>
        <v/>
      </c>
      <c r="M94" s="98" t="str">
        <f>IF(Final!Y75&lt;&gt;0,Final!Y75,"")</f>
        <v/>
      </c>
      <c r="N94" s="98" t="str">
        <f>IF(Final!Z75&lt;&gt;0,Final!Z75,"")</f>
        <v/>
      </c>
      <c r="O94" s="98" t="str">
        <f>IF(Final!AA75&lt;&gt;0,Final!AA75,"")</f>
        <v/>
      </c>
      <c r="P94" s="98" t="str">
        <f>IF(Final!AB75&lt;&gt;0,Final!AB75,"")</f>
        <v/>
      </c>
      <c r="Q94" s="98" t="str">
        <f>IF(Final!AC75&lt;&gt;0,Final!AC75,"")</f>
        <v/>
      </c>
      <c r="R94" s="98" t="str">
        <f>IF(Final!AD75&lt;&gt;0,Final!AD75,"")</f>
        <v/>
      </c>
      <c r="S94" s="98" t="str">
        <f>IF(Final!AE75&lt;&gt;0,Final!AE75,"")</f>
        <v/>
      </c>
      <c r="T94" s="98" t="str">
        <f>IF(Final!AF75&lt;&gt;0,Final!AF75,"")</f>
        <v/>
      </c>
    </row>
    <row r="95" spans="1:20" x14ac:dyDescent="0.3">
      <c r="A95" s="3">
        <v>77</v>
      </c>
      <c r="B95" s="3" t="s">
        <v>118</v>
      </c>
      <c r="C95" s="98" t="str">
        <f>IF(Final!O76&lt;&gt;0,Final!O76,"")</f>
        <v/>
      </c>
      <c r="D95" s="98" t="str">
        <f>IF(Final!P76&lt;&gt;0,Final!P76,"")</f>
        <v/>
      </c>
      <c r="E95" s="98" t="str">
        <f>IF(Final!Q76&lt;&gt;0,Final!Q76,"")</f>
        <v/>
      </c>
      <c r="F95" s="98" t="str">
        <f>IF(Final!R76&lt;&gt;0,Final!R76,"")</f>
        <v/>
      </c>
      <c r="G95" s="98" t="str">
        <f>IF(Final!S76&lt;&gt;0,Final!S76,"")</f>
        <v/>
      </c>
      <c r="H95" s="98" t="str">
        <f>IF(Final!T76&lt;&gt;0,Final!T76,"")</f>
        <v/>
      </c>
      <c r="I95" s="98" t="str">
        <f>IF(Final!U76&lt;&gt;0,Final!U76,"")</f>
        <v/>
      </c>
      <c r="J95" s="98" t="str">
        <f>IF(Final!V76&lt;&gt;0,Final!V76,"")</f>
        <v/>
      </c>
      <c r="K95" s="98" t="str">
        <f>IF(Final!W76&lt;&gt;0,Final!W76,"")</f>
        <v/>
      </c>
      <c r="L95" s="98" t="str">
        <f>IF(Final!X76&lt;&gt;0,Final!X76,"")</f>
        <v/>
      </c>
      <c r="M95" s="98" t="str">
        <f>IF(Final!Y76&lt;&gt;0,Final!Y76,"")</f>
        <v/>
      </c>
      <c r="N95" s="98" t="str">
        <f>IF(Final!Z76&lt;&gt;0,Final!Z76,"")</f>
        <v/>
      </c>
      <c r="O95" s="98" t="str">
        <f>IF(Final!AA76&lt;&gt;0,Final!AA76,"")</f>
        <v/>
      </c>
      <c r="P95" s="98" t="str">
        <f>IF(Final!AB76&lt;&gt;0,Final!AB76,"")</f>
        <v/>
      </c>
      <c r="Q95" s="98" t="str">
        <f>IF(Final!AC76&lt;&gt;0,Final!AC76,"")</f>
        <v/>
      </c>
      <c r="R95" s="98" t="str">
        <f>IF(Final!AD76&lt;&gt;0,Final!AD76,"")</f>
        <v/>
      </c>
      <c r="S95" s="98" t="str">
        <f>IF(Final!AE76&lt;&gt;0,Final!AE76,"")</f>
        <v/>
      </c>
      <c r="T95" s="98" t="str">
        <f>IF(Final!AF76&lt;&gt;0,Final!AF76,"")</f>
        <v/>
      </c>
    </row>
    <row r="96" spans="1:20" x14ac:dyDescent="0.3">
      <c r="A96" s="3">
        <v>78</v>
      </c>
      <c r="B96" s="3" t="s">
        <v>118</v>
      </c>
      <c r="C96" s="98" t="str">
        <f>IF(Final!O77&lt;&gt;0,Final!O77,"")</f>
        <v/>
      </c>
      <c r="D96" s="98" t="str">
        <f>IF(Final!P77&lt;&gt;0,Final!P77,"")</f>
        <v/>
      </c>
      <c r="E96" s="98" t="str">
        <f>IF(Final!Q77&lt;&gt;0,Final!Q77,"")</f>
        <v/>
      </c>
      <c r="F96" s="98" t="str">
        <f>IF(Final!R77&lt;&gt;0,Final!R77,"")</f>
        <v/>
      </c>
      <c r="G96" s="98" t="str">
        <f>IF(Final!S77&lt;&gt;0,Final!S77,"")</f>
        <v/>
      </c>
      <c r="H96" s="98" t="str">
        <f>IF(Final!T77&lt;&gt;0,Final!T77,"")</f>
        <v/>
      </c>
      <c r="I96" s="98" t="str">
        <f>IF(Final!U77&lt;&gt;0,Final!U77,"")</f>
        <v/>
      </c>
      <c r="J96" s="98" t="str">
        <f>IF(Final!V77&lt;&gt;0,Final!V77,"")</f>
        <v/>
      </c>
      <c r="K96" s="98" t="str">
        <f>IF(Final!W77&lt;&gt;0,Final!W77,"")</f>
        <v/>
      </c>
      <c r="L96" s="98" t="str">
        <f>IF(Final!X77&lt;&gt;0,Final!X77,"")</f>
        <v/>
      </c>
      <c r="M96" s="98" t="str">
        <f>IF(Final!Y77&lt;&gt;0,Final!Y77,"")</f>
        <v/>
      </c>
      <c r="N96" s="98" t="str">
        <f>IF(Final!Z77&lt;&gt;0,Final!Z77,"")</f>
        <v/>
      </c>
      <c r="O96" s="98" t="str">
        <f>IF(Final!AA77&lt;&gt;0,Final!AA77,"")</f>
        <v/>
      </c>
      <c r="P96" s="98" t="str">
        <f>IF(Final!AB77&lt;&gt;0,Final!AB77,"")</f>
        <v/>
      </c>
      <c r="Q96" s="98" t="str">
        <f>IF(Final!AC77&lt;&gt;0,Final!AC77,"")</f>
        <v/>
      </c>
      <c r="R96" s="98" t="str">
        <f>IF(Final!AD77&lt;&gt;0,Final!AD77,"")</f>
        <v/>
      </c>
      <c r="S96" s="98" t="str">
        <f>IF(Final!AE77&lt;&gt;0,Final!AE77,"")</f>
        <v/>
      </c>
      <c r="T96" s="98" t="str">
        <f>IF(Final!AF77&lt;&gt;0,Final!AF77,"")</f>
        <v/>
      </c>
    </row>
    <row r="97" spans="1:20" x14ac:dyDescent="0.3">
      <c r="A97" s="3">
        <v>79</v>
      </c>
      <c r="B97" s="3" t="s">
        <v>118</v>
      </c>
      <c r="C97" s="98" t="str">
        <f>IF(Final!O78&lt;&gt;0,Final!O78,"")</f>
        <v/>
      </c>
      <c r="D97" s="98" t="str">
        <f>IF(Final!P78&lt;&gt;0,Final!P78,"")</f>
        <v/>
      </c>
      <c r="E97" s="98" t="str">
        <f>IF(Final!Q78&lt;&gt;0,Final!Q78,"")</f>
        <v/>
      </c>
      <c r="F97" s="98" t="str">
        <f>IF(Final!R78&lt;&gt;0,Final!R78,"")</f>
        <v/>
      </c>
      <c r="G97" s="98" t="str">
        <f>IF(Final!S78&lt;&gt;0,Final!S78,"")</f>
        <v/>
      </c>
      <c r="H97" s="98" t="str">
        <f>IF(Final!T78&lt;&gt;0,Final!T78,"")</f>
        <v/>
      </c>
      <c r="I97" s="98" t="str">
        <f>IF(Final!U78&lt;&gt;0,Final!U78,"")</f>
        <v/>
      </c>
      <c r="J97" s="98" t="str">
        <f>IF(Final!V78&lt;&gt;0,Final!V78,"")</f>
        <v/>
      </c>
      <c r="K97" s="98" t="str">
        <f>IF(Final!W78&lt;&gt;0,Final!W78,"")</f>
        <v/>
      </c>
      <c r="L97" s="98" t="str">
        <f>IF(Final!X78&lt;&gt;0,Final!X78,"")</f>
        <v/>
      </c>
      <c r="M97" s="98" t="str">
        <f>IF(Final!Y78&lt;&gt;0,Final!Y78,"")</f>
        <v/>
      </c>
      <c r="N97" s="98" t="str">
        <f>IF(Final!Z78&lt;&gt;0,Final!Z78,"")</f>
        <v/>
      </c>
      <c r="O97" s="98" t="str">
        <f>IF(Final!AA78&lt;&gt;0,Final!AA78,"")</f>
        <v/>
      </c>
      <c r="P97" s="98" t="str">
        <f>IF(Final!AB78&lt;&gt;0,Final!AB78,"")</f>
        <v/>
      </c>
      <c r="Q97" s="98" t="str">
        <f>IF(Final!AC78&lt;&gt;0,Final!AC78,"")</f>
        <v/>
      </c>
      <c r="R97" s="98" t="str">
        <f>IF(Final!AD78&lt;&gt;0,Final!AD78,"")</f>
        <v/>
      </c>
      <c r="S97" s="98" t="str">
        <f>IF(Final!AE78&lt;&gt;0,Final!AE78,"")</f>
        <v/>
      </c>
      <c r="T97" s="98" t="str">
        <f>IF(Final!AF78&lt;&gt;0,Final!AF78,"")</f>
        <v/>
      </c>
    </row>
    <row r="98" spans="1:20" x14ac:dyDescent="0.3">
      <c r="A98" s="3">
        <v>80</v>
      </c>
      <c r="B98" s="3" t="s">
        <v>118</v>
      </c>
      <c r="C98" s="98" t="str">
        <f>IF(Final!O79&lt;&gt;0,Final!O79,"")</f>
        <v/>
      </c>
      <c r="D98" s="98" t="str">
        <f>IF(Final!P79&lt;&gt;0,Final!P79,"")</f>
        <v/>
      </c>
      <c r="E98" s="98" t="str">
        <f>IF(Final!Q79&lt;&gt;0,Final!Q79,"")</f>
        <v/>
      </c>
      <c r="F98" s="98" t="str">
        <f>IF(Final!R79&lt;&gt;0,Final!R79,"")</f>
        <v/>
      </c>
      <c r="G98" s="98" t="str">
        <f>IF(Final!S79&lt;&gt;0,Final!S79,"")</f>
        <v/>
      </c>
      <c r="H98" s="98" t="str">
        <f>IF(Final!T79&lt;&gt;0,Final!T79,"")</f>
        <v/>
      </c>
      <c r="I98" s="98" t="str">
        <f>IF(Final!U79&lt;&gt;0,Final!U79,"")</f>
        <v/>
      </c>
      <c r="J98" s="98" t="str">
        <f>IF(Final!V79&lt;&gt;0,Final!V79,"")</f>
        <v/>
      </c>
      <c r="K98" s="98" t="str">
        <f>IF(Final!W79&lt;&gt;0,Final!W79,"")</f>
        <v/>
      </c>
      <c r="L98" s="98" t="str">
        <f>IF(Final!X79&lt;&gt;0,Final!X79,"")</f>
        <v/>
      </c>
      <c r="M98" s="98" t="str">
        <f>IF(Final!Y79&lt;&gt;0,Final!Y79,"")</f>
        <v/>
      </c>
      <c r="N98" s="98" t="str">
        <f>IF(Final!Z79&lt;&gt;0,Final!Z79,"")</f>
        <v/>
      </c>
      <c r="O98" s="98" t="str">
        <f>IF(Final!AA79&lt;&gt;0,Final!AA79,"")</f>
        <v/>
      </c>
      <c r="P98" s="98" t="str">
        <f>IF(Final!AB79&lt;&gt;0,Final!AB79,"")</f>
        <v/>
      </c>
      <c r="Q98" s="98" t="str">
        <f>IF(Final!AC79&lt;&gt;0,Final!AC79,"")</f>
        <v/>
      </c>
      <c r="R98" s="98" t="str">
        <f>IF(Final!AD79&lt;&gt;0,Final!AD79,"")</f>
        <v/>
      </c>
      <c r="S98" s="98" t="str">
        <f>IF(Final!AE79&lt;&gt;0,Final!AE79,"")</f>
        <v/>
      </c>
      <c r="T98" s="98" t="str">
        <f>IF(Final!AF79&lt;&gt;0,Final!AF79,"")</f>
        <v/>
      </c>
    </row>
    <row r="99" spans="1:20" x14ac:dyDescent="0.3">
      <c r="A99" s="3">
        <v>81</v>
      </c>
      <c r="B99" s="3" t="s">
        <v>118</v>
      </c>
      <c r="C99" s="98" t="str">
        <f>IF(Final!O80&lt;&gt;0,Final!O80,"")</f>
        <v/>
      </c>
      <c r="D99" s="98" t="str">
        <f>IF(Final!P80&lt;&gt;0,Final!P80,"")</f>
        <v/>
      </c>
      <c r="E99" s="98" t="str">
        <f>IF(Final!Q80&lt;&gt;0,Final!Q80,"")</f>
        <v/>
      </c>
      <c r="F99" s="98" t="str">
        <f>IF(Final!R80&lt;&gt;0,Final!R80,"")</f>
        <v/>
      </c>
      <c r="G99" s="98" t="str">
        <f>IF(Final!S80&lt;&gt;0,Final!S80,"")</f>
        <v/>
      </c>
      <c r="H99" s="98" t="str">
        <f>IF(Final!T80&lt;&gt;0,Final!T80,"")</f>
        <v/>
      </c>
      <c r="I99" s="98" t="str">
        <f>IF(Final!U80&lt;&gt;0,Final!U80,"")</f>
        <v/>
      </c>
      <c r="J99" s="98" t="str">
        <f>IF(Final!V80&lt;&gt;0,Final!V80,"")</f>
        <v/>
      </c>
      <c r="K99" s="98" t="str">
        <f>IF(Final!W80&lt;&gt;0,Final!W80,"")</f>
        <v/>
      </c>
      <c r="L99" s="98" t="str">
        <f>IF(Final!X80&lt;&gt;0,Final!X80,"")</f>
        <v/>
      </c>
      <c r="M99" s="98" t="str">
        <f>IF(Final!Y80&lt;&gt;0,Final!Y80,"")</f>
        <v/>
      </c>
      <c r="N99" s="98" t="str">
        <f>IF(Final!Z80&lt;&gt;0,Final!Z80,"")</f>
        <v/>
      </c>
      <c r="O99" s="98" t="str">
        <f>IF(Final!AA80&lt;&gt;0,Final!AA80,"")</f>
        <v/>
      </c>
      <c r="P99" s="98" t="str">
        <f>IF(Final!AB80&lt;&gt;0,Final!AB80,"")</f>
        <v/>
      </c>
      <c r="Q99" s="98" t="str">
        <f>IF(Final!AC80&lt;&gt;0,Final!AC80,"")</f>
        <v/>
      </c>
      <c r="R99" s="98" t="str">
        <f>IF(Final!AD80&lt;&gt;0,Final!AD80,"")</f>
        <v/>
      </c>
      <c r="S99" s="98" t="str">
        <f>IF(Final!AE80&lt;&gt;0,Final!AE80,"")</f>
        <v/>
      </c>
      <c r="T99" s="98" t="str">
        <f>IF(Final!AF80&lt;&gt;0,Final!AF80,"")</f>
        <v/>
      </c>
    </row>
    <row r="100" spans="1:20" x14ac:dyDescent="0.3">
      <c r="A100" s="3">
        <v>82</v>
      </c>
      <c r="B100" s="3" t="s">
        <v>118</v>
      </c>
      <c r="C100" s="98" t="str">
        <f>IF(Final!O81&lt;&gt;0,Final!O81,"")</f>
        <v/>
      </c>
      <c r="D100" s="98" t="str">
        <f>IF(Final!P81&lt;&gt;0,Final!P81,"")</f>
        <v/>
      </c>
      <c r="E100" s="98" t="str">
        <f>IF(Final!Q81&lt;&gt;0,Final!Q81,"")</f>
        <v/>
      </c>
      <c r="F100" s="98" t="str">
        <f>IF(Final!R81&lt;&gt;0,Final!R81,"")</f>
        <v/>
      </c>
      <c r="G100" s="98" t="str">
        <f>IF(Final!S81&lt;&gt;0,Final!S81,"")</f>
        <v/>
      </c>
      <c r="H100" s="98" t="str">
        <f>IF(Final!T81&lt;&gt;0,Final!T81,"")</f>
        <v/>
      </c>
      <c r="I100" s="98" t="str">
        <f>IF(Final!U81&lt;&gt;0,Final!U81,"")</f>
        <v/>
      </c>
      <c r="J100" s="98" t="str">
        <f>IF(Final!V81&lt;&gt;0,Final!V81,"")</f>
        <v/>
      </c>
      <c r="K100" s="98" t="str">
        <f>IF(Final!W81&lt;&gt;0,Final!W81,"")</f>
        <v/>
      </c>
      <c r="L100" s="98" t="str">
        <f>IF(Final!X81&lt;&gt;0,Final!X81,"")</f>
        <v/>
      </c>
      <c r="M100" s="98" t="str">
        <f>IF(Final!Y81&lt;&gt;0,Final!Y81,"")</f>
        <v/>
      </c>
      <c r="N100" s="98" t="str">
        <f>IF(Final!Z81&lt;&gt;0,Final!Z81,"")</f>
        <v/>
      </c>
      <c r="O100" s="98" t="str">
        <f>IF(Final!AA81&lt;&gt;0,Final!AA81,"")</f>
        <v/>
      </c>
      <c r="P100" s="98" t="str">
        <f>IF(Final!AB81&lt;&gt;0,Final!AB81,"")</f>
        <v/>
      </c>
      <c r="Q100" s="98" t="str">
        <f>IF(Final!AC81&lt;&gt;0,Final!AC81,"")</f>
        <v/>
      </c>
      <c r="R100" s="98" t="str">
        <f>IF(Final!AD81&lt;&gt;0,Final!AD81,"")</f>
        <v/>
      </c>
      <c r="S100" s="98" t="str">
        <f>IF(Final!AE81&lt;&gt;0,Final!AE81,"")</f>
        <v/>
      </c>
      <c r="T100" s="98" t="str">
        <f>IF(Final!AF81&lt;&gt;0,Final!AF81,"")</f>
        <v/>
      </c>
    </row>
    <row r="101" spans="1:20" x14ac:dyDescent="0.3">
      <c r="A101" s="3">
        <v>83</v>
      </c>
      <c r="B101" s="3" t="s">
        <v>119</v>
      </c>
      <c r="C101" s="98" t="str">
        <f>IF(Final!O82&lt;&gt;0,Final!O82,"")</f>
        <v/>
      </c>
      <c r="D101" s="98" t="str">
        <f>IF(Final!P82&lt;&gt;0,Final!P82,"")</f>
        <v/>
      </c>
      <c r="E101" s="98" t="str">
        <f>IF(Final!Q82&lt;&gt;0,Final!Q82,"")</f>
        <v/>
      </c>
      <c r="F101" s="98" t="str">
        <f>IF(Final!R82&lt;&gt;0,Final!R82,"")</f>
        <v/>
      </c>
      <c r="G101" s="98" t="str">
        <f>IF(Final!S82&lt;&gt;0,Final!S82,"")</f>
        <v/>
      </c>
      <c r="H101" s="98" t="str">
        <f>IF(Final!T82&lt;&gt;0,Final!T82,"")</f>
        <v/>
      </c>
      <c r="I101" s="98" t="str">
        <f>IF(Final!U82&lt;&gt;0,Final!U82,"")</f>
        <v/>
      </c>
      <c r="J101" s="98" t="str">
        <f>IF(Final!V82&lt;&gt;0,Final!V82,"")</f>
        <v/>
      </c>
      <c r="K101" s="98" t="str">
        <f>IF(Final!W82&lt;&gt;0,Final!W82,"")</f>
        <v/>
      </c>
      <c r="L101" s="98" t="str">
        <f>IF(Final!X82&lt;&gt;0,Final!X82,"")</f>
        <v/>
      </c>
      <c r="M101" s="98" t="str">
        <f>IF(Final!Y82&lt;&gt;0,Final!Y82,"")</f>
        <v/>
      </c>
      <c r="N101" s="98" t="str">
        <f>IF(Final!Z82&lt;&gt;0,Final!Z82,"")</f>
        <v/>
      </c>
      <c r="O101" s="98" t="str">
        <f>IF(Final!AA82&lt;&gt;0,Final!AA82,"")</f>
        <v/>
      </c>
      <c r="P101" s="98" t="str">
        <f>IF(Final!AB82&lt;&gt;0,Final!AB82,"")</f>
        <v/>
      </c>
      <c r="Q101" s="98" t="str">
        <f>IF(Final!AC82&lt;&gt;0,Final!AC82,"")</f>
        <v/>
      </c>
      <c r="R101" s="98" t="str">
        <f>IF(Final!AD82&lt;&gt;0,Final!AD82,"")</f>
        <v/>
      </c>
      <c r="S101" s="98" t="str">
        <f>IF(Final!AE82&lt;&gt;0,Final!AE82,"")</f>
        <v/>
      </c>
      <c r="T101" s="98" t="str">
        <f>IF(Final!AF82&lt;&gt;0,Final!AF82,"")</f>
        <v/>
      </c>
    </row>
    <row r="102" spans="1:20" x14ac:dyDescent="0.3">
      <c r="A102" s="3">
        <v>84</v>
      </c>
      <c r="B102" s="3" t="s">
        <v>119</v>
      </c>
      <c r="C102" s="98" t="str">
        <f>IF(Final!O83&lt;&gt;0,Final!O83,"")</f>
        <v/>
      </c>
      <c r="D102" s="98" t="str">
        <f>IF(Final!P83&lt;&gt;0,Final!P83,"")</f>
        <v/>
      </c>
      <c r="E102" s="98" t="str">
        <f>IF(Final!Q83&lt;&gt;0,Final!Q83,"")</f>
        <v/>
      </c>
      <c r="F102" s="98" t="str">
        <f>IF(Final!R83&lt;&gt;0,Final!R83,"")</f>
        <v/>
      </c>
      <c r="G102" s="98" t="str">
        <f>IF(Final!S83&lt;&gt;0,Final!S83,"")</f>
        <v/>
      </c>
      <c r="H102" s="98" t="str">
        <f>IF(Final!T83&lt;&gt;0,Final!T83,"")</f>
        <v/>
      </c>
      <c r="I102" s="98" t="str">
        <f>IF(Final!U83&lt;&gt;0,Final!U83,"")</f>
        <v/>
      </c>
      <c r="J102" s="98" t="str">
        <f>IF(Final!V83&lt;&gt;0,Final!V83,"")</f>
        <v/>
      </c>
      <c r="K102" s="98" t="str">
        <f>IF(Final!W83&lt;&gt;0,Final!W83,"")</f>
        <v/>
      </c>
      <c r="L102" s="98" t="str">
        <f>IF(Final!X83&lt;&gt;0,Final!X83,"")</f>
        <v/>
      </c>
      <c r="M102" s="98" t="str">
        <f>IF(Final!Y83&lt;&gt;0,Final!Y83,"")</f>
        <v/>
      </c>
      <c r="N102" s="98" t="str">
        <f>IF(Final!Z83&lt;&gt;0,Final!Z83,"")</f>
        <v/>
      </c>
      <c r="O102" s="98" t="str">
        <f>IF(Final!AA83&lt;&gt;0,Final!AA83,"")</f>
        <v/>
      </c>
      <c r="P102" s="98" t="str">
        <f>IF(Final!AB83&lt;&gt;0,Final!AB83,"")</f>
        <v/>
      </c>
      <c r="Q102" s="98" t="str">
        <f>IF(Final!AC83&lt;&gt;0,Final!AC83,"")</f>
        <v/>
      </c>
      <c r="R102" s="98" t="str">
        <f>IF(Final!AD83&lt;&gt;0,Final!AD83,"")</f>
        <v/>
      </c>
      <c r="S102" s="98" t="str">
        <f>IF(Final!AE83&lt;&gt;0,Final!AE83,"")</f>
        <v/>
      </c>
      <c r="T102" s="98" t="str">
        <f>IF(Final!AF83&lt;&gt;0,Final!AF83,"")</f>
        <v/>
      </c>
    </row>
    <row r="103" spans="1:20" x14ac:dyDescent="0.3">
      <c r="A103" s="3">
        <v>85</v>
      </c>
      <c r="B103" s="3" t="s">
        <v>119</v>
      </c>
      <c r="C103" s="98" t="str">
        <f>IF(Final!O84&lt;&gt;0,Final!O84,"")</f>
        <v/>
      </c>
      <c r="D103" s="98" t="str">
        <f>IF(Final!P84&lt;&gt;0,Final!P84,"")</f>
        <v/>
      </c>
      <c r="E103" s="98" t="str">
        <f>IF(Final!Q84&lt;&gt;0,Final!Q84,"")</f>
        <v/>
      </c>
      <c r="F103" s="98" t="str">
        <f>IF(Final!R84&lt;&gt;0,Final!R84,"")</f>
        <v/>
      </c>
      <c r="G103" s="98" t="str">
        <f>IF(Final!S84&lt;&gt;0,Final!S84,"")</f>
        <v/>
      </c>
      <c r="H103" s="98" t="str">
        <f>IF(Final!T84&lt;&gt;0,Final!T84,"")</f>
        <v/>
      </c>
      <c r="I103" s="98" t="str">
        <f>IF(Final!U84&lt;&gt;0,Final!U84,"")</f>
        <v/>
      </c>
      <c r="J103" s="98" t="str">
        <f>IF(Final!V84&lt;&gt;0,Final!V84,"")</f>
        <v/>
      </c>
      <c r="K103" s="98" t="str">
        <f>IF(Final!W84&lt;&gt;0,Final!W84,"")</f>
        <v/>
      </c>
      <c r="L103" s="98" t="str">
        <f>IF(Final!X84&lt;&gt;0,Final!X84,"")</f>
        <v/>
      </c>
      <c r="M103" s="98" t="str">
        <f>IF(Final!Y84&lt;&gt;0,Final!Y84,"")</f>
        <v/>
      </c>
      <c r="N103" s="98" t="str">
        <f>IF(Final!Z84&lt;&gt;0,Final!Z84,"")</f>
        <v/>
      </c>
      <c r="O103" s="98" t="str">
        <f>IF(Final!AA84&lt;&gt;0,Final!AA84,"")</f>
        <v/>
      </c>
      <c r="P103" s="98" t="str">
        <f>IF(Final!AB84&lt;&gt;0,Final!AB84,"")</f>
        <v/>
      </c>
      <c r="Q103" s="98" t="str">
        <f>IF(Final!AC84&lt;&gt;0,Final!AC84,"")</f>
        <v/>
      </c>
      <c r="R103" s="98" t="str">
        <f>IF(Final!AD84&lt;&gt;0,Final!AD84,"")</f>
        <v/>
      </c>
      <c r="S103" s="98" t="str">
        <f>IF(Final!AE84&lt;&gt;0,Final!AE84,"")</f>
        <v/>
      </c>
      <c r="T103" s="98" t="str">
        <f>IF(Final!AF84&lt;&gt;0,Final!AF84,"")</f>
        <v/>
      </c>
    </row>
    <row r="104" spans="1:20" x14ac:dyDescent="0.3">
      <c r="A104" s="3">
        <v>86</v>
      </c>
      <c r="B104" s="3" t="s">
        <v>119</v>
      </c>
      <c r="C104" s="98" t="str">
        <f>IF(Final!O85&lt;&gt;0,Final!O85,"")</f>
        <v/>
      </c>
      <c r="D104" s="98" t="str">
        <f>IF(Final!P85&lt;&gt;0,Final!P85,"")</f>
        <v/>
      </c>
      <c r="E104" s="98" t="str">
        <f>IF(Final!Q85&lt;&gt;0,Final!Q85,"")</f>
        <v/>
      </c>
      <c r="F104" s="98" t="str">
        <f>IF(Final!R85&lt;&gt;0,Final!R85,"")</f>
        <v/>
      </c>
      <c r="G104" s="98" t="str">
        <f>IF(Final!S85&lt;&gt;0,Final!S85,"")</f>
        <v/>
      </c>
      <c r="H104" s="98" t="str">
        <f>IF(Final!T85&lt;&gt;0,Final!T85,"")</f>
        <v/>
      </c>
      <c r="I104" s="98" t="str">
        <f>IF(Final!U85&lt;&gt;0,Final!U85,"")</f>
        <v/>
      </c>
      <c r="J104" s="98" t="str">
        <f>IF(Final!V85&lt;&gt;0,Final!V85,"")</f>
        <v/>
      </c>
      <c r="K104" s="98" t="str">
        <f>IF(Final!W85&lt;&gt;0,Final!W85,"")</f>
        <v/>
      </c>
      <c r="L104" s="98" t="str">
        <f>IF(Final!X85&lt;&gt;0,Final!X85,"")</f>
        <v/>
      </c>
      <c r="M104" s="98" t="str">
        <f>IF(Final!Y85&lt;&gt;0,Final!Y85,"")</f>
        <v/>
      </c>
      <c r="N104" s="98" t="str">
        <f>IF(Final!Z85&lt;&gt;0,Final!Z85,"")</f>
        <v/>
      </c>
      <c r="O104" s="98" t="str">
        <f>IF(Final!AA85&lt;&gt;0,Final!AA85,"")</f>
        <v/>
      </c>
      <c r="P104" s="98" t="str">
        <f>IF(Final!AB85&lt;&gt;0,Final!AB85,"")</f>
        <v/>
      </c>
      <c r="Q104" s="98" t="str">
        <f>IF(Final!AC85&lt;&gt;0,Final!AC85,"")</f>
        <v/>
      </c>
      <c r="R104" s="98" t="str">
        <f>IF(Final!AD85&lt;&gt;0,Final!AD85,"")</f>
        <v/>
      </c>
      <c r="S104" s="98" t="str">
        <f>IF(Final!AE85&lt;&gt;0,Final!AE85,"")</f>
        <v/>
      </c>
      <c r="T104" s="98" t="str">
        <f>IF(Final!AF85&lt;&gt;0,Final!AF85,"")</f>
        <v/>
      </c>
    </row>
    <row r="105" spans="1:20" x14ac:dyDescent="0.3">
      <c r="A105" s="3">
        <v>87</v>
      </c>
      <c r="B105" s="3" t="s">
        <v>119</v>
      </c>
      <c r="C105" s="98" t="str">
        <f>IF(Final!O86&lt;&gt;0,Final!O86,"")</f>
        <v/>
      </c>
      <c r="D105" s="98" t="str">
        <f>IF(Final!P86&lt;&gt;0,Final!P86,"")</f>
        <v/>
      </c>
      <c r="E105" s="98" t="str">
        <f>IF(Final!Q86&lt;&gt;0,Final!Q86,"")</f>
        <v/>
      </c>
      <c r="F105" s="98" t="str">
        <f>IF(Final!R86&lt;&gt;0,Final!R86,"")</f>
        <v/>
      </c>
      <c r="G105" s="98" t="str">
        <f>IF(Final!S86&lt;&gt;0,Final!S86,"")</f>
        <v/>
      </c>
      <c r="H105" s="98" t="str">
        <f>IF(Final!T86&lt;&gt;0,Final!T86,"")</f>
        <v/>
      </c>
      <c r="I105" s="98" t="str">
        <f>IF(Final!U86&lt;&gt;0,Final!U86,"")</f>
        <v/>
      </c>
      <c r="J105" s="98" t="str">
        <f>IF(Final!V86&lt;&gt;0,Final!V86,"")</f>
        <v/>
      </c>
      <c r="K105" s="98" t="str">
        <f>IF(Final!W86&lt;&gt;0,Final!W86,"")</f>
        <v/>
      </c>
      <c r="L105" s="98" t="str">
        <f>IF(Final!X86&lt;&gt;0,Final!X86,"")</f>
        <v/>
      </c>
      <c r="M105" s="98" t="str">
        <f>IF(Final!Y86&lt;&gt;0,Final!Y86,"")</f>
        <v/>
      </c>
      <c r="N105" s="98" t="str">
        <f>IF(Final!Z86&lt;&gt;0,Final!Z86,"")</f>
        <v/>
      </c>
      <c r="O105" s="98" t="str">
        <f>IF(Final!AA86&lt;&gt;0,Final!AA86,"")</f>
        <v/>
      </c>
      <c r="P105" s="98" t="str">
        <f>IF(Final!AB86&lt;&gt;0,Final!AB86,"")</f>
        <v/>
      </c>
      <c r="Q105" s="98" t="str">
        <f>IF(Final!AC86&lt;&gt;0,Final!AC86,"")</f>
        <v/>
      </c>
      <c r="R105" s="98" t="str">
        <f>IF(Final!AD86&lt;&gt;0,Final!AD86,"")</f>
        <v/>
      </c>
      <c r="S105" s="98" t="str">
        <f>IF(Final!AE86&lt;&gt;0,Final!AE86,"")</f>
        <v/>
      </c>
      <c r="T105" s="98" t="str">
        <f>IF(Final!AF86&lt;&gt;0,Final!AF86,"")</f>
        <v/>
      </c>
    </row>
    <row r="106" spans="1:20" x14ac:dyDescent="0.3">
      <c r="A106" s="3">
        <v>88</v>
      </c>
      <c r="B106" s="3" t="s">
        <v>119</v>
      </c>
      <c r="C106" s="98" t="str">
        <f>IF(Final!O87&lt;&gt;0,Final!O87,"")</f>
        <v/>
      </c>
      <c r="D106" s="98" t="str">
        <f>IF(Final!P87&lt;&gt;0,Final!P87,"")</f>
        <v/>
      </c>
      <c r="E106" s="98" t="str">
        <f>IF(Final!Q87&lt;&gt;0,Final!Q87,"")</f>
        <v/>
      </c>
      <c r="F106" s="98" t="str">
        <f>IF(Final!R87&lt;&gt;0,Final!R87,"")</f>
        <v/>
      </c>
      <c r="G106" s="98" t="str">
        <f>IF(Final!S87&lt;&gt;0,Final!S87,"")</f>
        <v/>
      </c>
      <c r="H106" s="98" t="str">
        <f>IF(Final!T87&lt;&gt;0,Final!T87,"")</f>
        <v/>
      </c>
      <c r="I106" s="98" t="str">
        <f>IF(Final!U87&lt;&gt;0,Final!U87,"")</f>
        <v/>
      </c>
      <c r="J106" s="98" t="str">
        <f>IF(Final!V87&lt;&gt;0,Final!V87,"")</f>
        <v/>
      </c>
      <c r="K106" s="98" t="str">
        <f>IF(Final!W87&lt;&gt;0,Final!W87,"")</f>
        <v/>
      </c>
      <c r="L106" s="98" t="str">
        <f>IF(Final!X87&lt;&gt;0,Final!X87,"")</f>
        <v/>
      </c>
      <c r="M106" s="98" t="str">
        <f>IF(Final!Y87&lt;&gt;0,Final!Y87,"")</f>
        <v/>
      </c>
      <c r="N106" s="98" t="str">
        <f>IF(Final!Z87&lt;&gt;0,Final!Z87,"")</f>
        <v/>
      </c>
      <c r="O106" s="98" t="str">
        <f>IF(Final!AA87&lt;&gt;0,Final!AA87,"")</f>
        <v/>
      </c>
      <c r="P106" s="98" t="str">
        <f>IF(Final!AB87&lt;&gt;0,Final!AB87,"")</f>
        <v/>
      </c>
      <c r="Q106" s="98" t="str">
        <f>IF(Final!AC87&lt;&gt;0,Final!AC87,"")</f>
        <v/>
      </c>
      <c r="R106" s="98" t="str">
        <f>IF(Final!AD87&lt;&gt;0,Final!AD87,"")</f>
        <v/>
      </c>
      <c r="S106" s="98" t="str">
        <f>IF(Final!AE87&lt;&gt;0,Final!AE87,"")</f>
        <v/>
      </c>
      <c r="T106" s="98" t="str">
        <f>IF(Final!AF87&lt;&gt;0,Final!AF87,"")</f>
        <v/>
      </c>
    </row>
    <row r="107" spans="1:20" x14ac:dyDescent="0.3">
      <c r="A107" s="3">
        <v>89</v>
      </c>
      <c r="B107" s="3" t="s">
        <v>119</v>
      </c>
      <c r="C107" s="98" t="str">
        <f>IF(Final!O88&lt;&gt;0,Final!O88,"")</f>
        <v/>
      </c>
      <c r="D107" s="98" t="str">
        <f>IF(Final!P88&lt;&gt;0,Final!P88,"")</f>
        <v/>
      </c>
      <c r="E107" s="98" t="str">
        <f>IF(Final!Q88&lt;&gt;0,Final!Q88,"")</f>
        <v/>
      </c>
      <c r="F107" s="98" t="str">
        <f>IF(Final!R88&lt;&gt;0,Final!R88,"")</f>
        <v/>
      </c>
      <c r="G107" s="98" t="str">
        <f>IF(Final!S88&lt;&gt;0,Final!S88,"")</f>
        <v/>
      </c>
      <c r="H107" s="98" t="str">
        <f>IF(Final!T88&lt;&gt;0,Final!T88,"")</f>
        <v/>
      </c>
      <c r="I107" s="98" t="str">
        <f>IF(Final!U88&lt;&gt;0,Final!U88,"")</f>
        <v/>
      </c>
      <c r="J107" s="98" t="str">
        <f>IF(Final!V88&lt;&gt;0,Final!V88,"")</f>
        <v/>
      </c>
      <c r="K107" s="98" t="str">
        <f>IF(Final!W88&lt;&gt;0,Final!W88,"")</f>
        <v/>
      </c>
      <c r="L107" s="98" t="str">
        <f>IF(Final!X88&lt;&gt;0,Final!X88,"")</f>
        <v/>
      </c>
      <c r="M107" s="98" t="str">
        <f>IF(Final!Y88&lt;&gt;0,Final!Y88,"")</f>
        <v/>
      </c>
      <c r="N107" s="98" t="str">
        <f>IF(Final!Z88&lt;&gt;0,Final!Z88,"")</f>
        <v/>
      </c>
      <c r="O107" s="98" t="str">
        <f>IF(Final!AA88&lt;&gt;0,Final!AA88,"")</f>
        <v/>
      </c>
      <c r="P107" s="98" t="str">
        <f>IF(Final!AB88&lt;&gt;0,Final!AB88,"")</f>
        <v/>
      </c>
      <c r="Q107" s="98" t="str">
        <f>IF(Final!AC88&lt;&gt;0,Final!AC88,"")</f>
        <v/>
      </c>
      <c r="R107" s="98" t="str">
        <f>IF(Final!AD88&lt;&gt;0,Final!AD88,"")</f>
        <v/>
      </c>
      <c r="S107" s="98" t="str">
        <f>IF(Final!AE88&lt;&gt;0,Final!AE88,"")</f>
        <v/>
      </c>
      <c r="T107" s="98" t="str">
        <f>IF(Final!AF88&lt;&gt;0,Final!AF88,"")</f>
        <v/>
      </c>
    </row>
    <row r="108" spans="1:20" x14ac:dyDescent="0.3">
      <c r="A108" s="3">
        <v>90</v>
      </c>
      <c r="B108" s="3" t="s">
        <v>119</v>
      </c>
      <c r="C108" s="98" t="str">
        <f>IF(Final!O89&lt;&gt;0,Final!O89,"")</f>
        <v/>
      </c>
      <c r="D108" s="98" t="str">
        <f>IF(Final!P89&lt;&gt;0,Final!P89,"")</f>
        <v/>
      </c>
      <c r="E108" s="98" t="str">
        <f>IF(Final!Q89&lt;&gt;0,Final!Q89,"")</f>
        <v/>
      </c>
      <c r="F108" s="98" t="str">
        <f>IF(Final!R89&lt;&gt;0,Final!R89,"")</f>
        <v/>
      </c>
      <c r="G108" s="98" t="str">
        <f>IF(Final!S89&lt;&gt;0,Final!S89,"")</f>
        <v/>
      </c>
      <c r="H108" s="98" t="str">
        <f>IF(Final!T89&lt;&gt;0,Final!T89,"")</f>
        <v/>
      </c>
      <c r="I108" s="98" t="str">
        <f>IF(Final!U89&lt;&gt;0,Final!U89,"")</f>
        <v/>
      </c>
      <c r="J108" s="98" t="str">
        <f>IF(Final!V89&lt;&gt;0,Final!V89,"")</f>
        <v/>
      </c>
      <c r="K108" s="98" t="str">
        <f>IF(Final!W89&lt;&gt;0,Final!W89,"")</f>
        <v/>
      </c>
      <c r="L108" s="98" t="str">
        <f>IF(Final!X89&lt;&gt;0,Final!X89,"")</f>
        <v/>
      </c>
      <c r="M108" s="98" t="str">
        <f>IF(Final!Y89&lt;&gt;0,Final!Y89,"")</f>
        <v/>
      </c>
      <c r="N108" s="98" t="str">
        <f>IF(Final!Z89&lt;&gt;0,Final!Z89,"")</f>
        <v/>
      </c>
      <c r="O108" s="98" t="str">
        <f>IF(Final!AA89&lt;&gt;0,Final!AA89,"")</f>
        <v/>
      </c>
      <c r="P108" s="98" t="str">
        <f>IF(Final!AB89&lt;&gt;0,Final!AB89,"")</f>
        <v/>
      </c>
      <c r="Q108" s="98" t="str">
        <f>IF(Final!AC89&lt;&gt;0,Final!AC89,"")</f>
        <v/>
      </c>
      <c r="R108" s="98" t="str">
        <f>IF(Final!AD89&lt;&gt;0,Final!AD89,"")</f>
        <v/>
      </c>
      <c r="S108" s="98" t="str">
        <f>IF(Final!AE89&lt;&gt;0,Final!AE89,"")</f>
        <v/>
      </c>
      <c r="T108" s="98" t="str">
        <f>IF(Final!AF89&lt;&gt;0,Final!AF89,"")</f>
        <v/>
      </c>
    </row>
    <row r="109" spans="1:20" x14ac:dyDescent="0.3">
      <c r="A109" s="3">
        <v>91</v>
      </c>
      <c r="B109" s="3" t="s">
        <v>119</v>
      </c>
      <c r="C109" s="98" t="str">
        <f>IF(Final!O90&lt;&gt;0,Final!O90,"")</f>
        <v/>
      </c>
      <c r="D109" s="98" t="str">
        <f>IF(Final!P90&lt;&gt;0,Final!P90,"")</f>
        <v/>
      </c>
      <c r="E109" s="98" t="str">
        <f>IF(Final!Q90&lt;&gt;0,Final!Q90,"")</f>
        <v/>
      </c>
      <c r="F109" s="98" t="str">
        <f>IF(Final!R90&lt;&gt;0,Final!R90,"")</f>
        <v/>
      </c>
      <c r="G109" s="98" t="str">
        <f>IF(Final!S90&lt;&gt;0,Final!S90,"")</f>
        <v/>
      </c>
      <c r="H109" s="98" t="str">
        <f>IF(Final!T90&lt;&gt;0,Final!T90,"")</f>
        <v/>
      </c>
      <c r="I109" s="98" t="str">
        <f>IF(Final!U90&lt;&gt;0,Final!U90,"")</f>
        <v/>
      </c>
      <c r="J109" s="98" t="str">
        <f>IF(Final!V90&lt;&gt;0,Final!V90,"")</f>
        <v/>
      </c>
      <c r="K109" s="98" t="str">
        <f>IF(Final!W90&lt;&gt;0,Final!W90,"")</f>
        <v/>
      </c>
      <c r="L109" s="98" t="str">
        <f>IF(Final!X90&lt;&gt;0,Final!X90,"")</f>
        <v/>
      </c>
      <c r="M109" s="98" t="str">
        <f>IF(Final!Y90&lt;&gt;0,Final!Y90,"")</f>
        <v/>
      </c>
      <c r="N109" s="98" t="str">
        <f>IF(Final!Z90&lt;&gt;0,Final!Z90,"")</f>
        <v/>
      </c>
      <c r="O109" s="98" t="str">
        <f>IF(Final!AA90&lt;&gt;0,Final!AA90,"")</f>
        <v/>
      </c>
      <c r="P109" s="98" t="str">
        <f>IF(Final!AB90&lt;&gt;0,Final!AB90,"")</f>
        <v/>
      </c>
      <c r="Q109" s="98" t="str">
        <f>IF(Final!AC90&lt;&gt;0,Final!AC90,"")</f>
        <v/>
      </c>
      <c r="R109" s="98" t="str">
        <f>IF(Final!AD90&lt;&gt;0,Final!AD90,"")</f>
        <v/>
      </c>
      <c r="S109" s="98" t="str">
        <f>IF(Final!AE90&lt;&gt;0,Final!AE90,"")</f>
        <v/>
      </c>
      <c r="T109" s="98" t="str">
        <f>IF(Final!AF90&lt;&gt;0,Final!AF90,"")</f>
        <v/>
      </c>
    </row>
    <row r="110" spans="1:20" x14ac:dyDescent="0.3">
      <c r="A110" s="3">
        <v>92</v>
      </c>
      <c r="B110" s="3" t="s">
        <v>119</v>
      </c>
      <c r="C110" s="98" t="str">
        <f>IF(Final!O91&lt;&gt;0,Final!O91,"")</f>
        <v/>
      </c>
      <c r="D110" s="98" t="str">
        <f>IF(Final!P91&lt;&gt;0,Final!P91,"")</f>
        <v/>
      </c>
      <c r="E110" s="98" t="str">
        <f>IF(Final!Q91&lt;&gt;0,Final!Q91,"")</f>
        <v/>
      </c>
      <c r="F110" s="98" t="str">
        <f>IF(Final!R91&lt;&gt;0,Final!R91,"")</f>
        <v/>
      </c>
      <c r="G110" s="98" t="str">
        <f>IF(Final!S91&lt;&gt;0,Final!S91,"")</f>
        <v/>
      </c>
      <c r="H110" s="98" t="str">
        <f>IF(Final!T91&lt;&gt;0,Final!T91,"")</f>
        <v/>
      </c>
      <c r="I110" s="98" t="str">
        <f>IF(Final!U91&lt;&gt;0,Final!U91,"")</f>
        <v/>
      </c>
      <c r="J110" s="98" t="str">
        <f>IF(Final!V91&lt;&gt;0,Final!V91,"")</f>
        <v/>
      </c>
      <c r="K110" s="98" t="str">
        <f>IF(Final!W91&lt;&gt;0,Final!W91,"")</f>
        <v/>
      </c>
      <c r="L110" s="98" t="str">
        <f>IF(Final!X91&lt;&gt;0,Final!X91,"")</f>
        <v/>
      </c>
      <c r="M110" s="98" t="str">
        <f>IF(Final!Y91&lt;&gt;0,Final!Y91,"")</f>
        <v/>
      </c>
      <c r="N110" s="98" t="str">
        <f>IF(Final!Z91&lt;&gt;0,Final!Z91,"")</f>
        <v/>
      </c>
      <c r="O110" s="98" t="str">
        <f>IF(Final!AA91&lt;&gt;0,Final!AA91,"")</f>
        <v/>
      </c>
      <c r="P110" s="98" t="str">
        <f>IF(Final!AB91&lt;&gt;0,Final!AB91,"")</f>
        <v/>
      </c>
      <c r="Q110" s="98" t="str">
        <f>IF(Final!AC91&lt;&gt;0,Final!AC91,"")</f>
        <v/>
      </c>
      <c r="R110" s="98" t="str">
        <f>IF(Final!AD91&lt;&gt;0,Final!AD91,"")</f>
        <v/>
      </c>
      <c r="S110" s="98" t="str">
        <f>IF(Final!AE91&lt;&gt;0,Final!AE91,"")</f>
        <v/>
      </c>
      <c r="T110" s="98" t="str">
        <f>IF(Final!AF91&lt;&gt;0,Final!AF91,"")</f>
        <v/>
      </c>
    </row>
    <row r="111" spans="1:20" x14ac:dyDescent="0.3">
      <c r="A111" s="3">
        <v>93</v>
      </c>
      <c r="B111" s="3" t="s">
        <v>119</v>
      </c>
      <c r="C111" s="98" t="str">
        <f>IF(Final!O92&lt;&gt;0,Final!O92,"")</f>
        <v/>
      </c>
      <c r="D111" s="98" t="str">
        <f>IF(Final!P92&lt;&gt;0,Final!P92,"")</f>
        <v/>
      </c>
      <c r="E111" s="98" t="str">
        <f>IF(Final!Q92&lt;&gt;0,Final!Q92,"")</f>
        <v/>
      </c>
      <c r="F111" s="98" t="str">
        <f>IF(Final!R92&lt;&gt;0,Final!R92,"")</f>
        <v/>
      </c>
      <c r="G111" s="98" t="str">
        <f>IF(Final!S92&lt;&gt;0,Final!S92,"")</f>
        <v/>
      </c>
      <c r="H111" s="98" t="str">
        <f>IF(Final!T92&lt;&gt;0,Final!T92,"")</f>
        <v/>
      </c>
      <c r="I111" s="98" t="str">
        <f>IF(Final!U92&lt;&gt;0,Final!U92,"")</f>
        <v/>
      </c>
      <c r="J111" s="98" t="str">
        <f>IF(Final!V92&lt;&gt;0,Final!V92,"")</f>
        <v/>
      </c>
      <c r="K111" s="98" t="str">
        <f>IF(Final!W92&lt;&gt;0,Final!W92,"")</f>
        <v/>
      </c>
      <c r="L111" s="98" t="str">
        <f>IF(Final!X92&lt;&gt;0,Final!X92,"")</f>
        <v/>
      </c>
      <c r="M111" s="98" t="str">
        <f>IF(Final!Y92&lt;&gt;0,Final!Y92,"")</f>
        <v/>
      </c>
      <c r="N111" s="98" t="str">
        <f>IF(Final!Z92&lt;&gt;0,Final!Z92,"")</f>
        <v/>
      </c>
      <c r="O111" s="98" t="str">
        <f>IF(Final!AA92&lt;&gt;0,Final!AA92,"")</f>
        <v/>
      </c>
      <c r="P111" s="98" t="str">
        <f>IF(Final!AB92&lt;&gt;0,Final!AB92,"")</f>
        <v/>
      </c>
      <c r="Q111" s="98" t="str">
        <f>IF(Final!AC92&lt;&gt;0,Final!AC92,"")</f>
        <v/>
      </c>
      <c r="R111" s="98" t="str">
        <f>IF(Final!AD92&lt;&gt;0,Final!AD92,"")</f>
        <v/>
      </c>
      <c r="S111" s="98" t="str">
        <f>IF(Final!AE92&lt;&gt;0,Final!AE92,"")</f>
        <v/>
      </c>
      <c r="T111" s="98" t="str">
        <f>IF(Final!AF92&lt;&gt;0,Final!AF92,"")</f>
        <v/>
      </c>
    </row>
    <row r="112" spans="1:20" x14ac:dyDescent="0.3">
      <c r="A112" s="3">
        <v>94</v>
      </c>
      <c r="B112" s="3" t="s">
        <v>119</v>
      </c>
      <c r="C112" s="98" t="str">
        <f>IF(Final!O93&lt;&gt;0,Final!O93,"")</f>
        <v/>
      </c>
      <c r="D112" s="98" t="str">
        <f>IF(Final!P93&lt;&gt;0,Final!P93,"")</f>
        <v/>
      </c>
      <c r="E112" s="98" t="str">
        <f>IF(Final!Q93&lt;&gt;0,Final!Q93,"")</f>
        <v/>
      </c>
      <c r="F112" s="98" t="str">
        <f>IF(Final!R93&lt;&gt;0,Final!R93,"")</f>
        <v/>
      </c>
      <c r="G112" s="98" t="str">
        <f>IF(Final!S93&lt;&gt;0,Final!S93,"")</f>
        <v/>
      </c>
      <c r="H112" s="98" t="str">
        <f>IF(Final!T93&lt;&gt;0,Final!T93,"")</f>
        <v/>
      </c>
      <c r="I112" s="98" t="str">
        <f>IF(Final!U93&lt;&gt;0,Final!U93,"")</f>
        <v/>
      </c>
      <c r="J112" s="98" t="str">
        <f>IF(Final!V93&lt;&gt;0,Final!V93,"")</f>
        <v/>
      </c>
      <c r="K112" s="98" t="str">
        <f>IF(Final!W93&lt;&gt;0,Final!W93,"")</f>
        <v/>
      </c>
      <c r="L112" s="98" t="str">
        <f>IF(Final!X93&lt;&gt;0,Final!X93,"")</f>
        <v/>
      </c>
      <c r="M112" s="98" t="str">
        <f>IF(Final!Y93&lt;&gt;0,Final!Y93,"")</f>
        <v/>
      </c>
      <c r="N112" s="98" t="str">
        <f>IF(Final!Z93&lt;&gt;0,Final!Z93,"")</f>
        <v/>
      </c>
      <c r="O112" s="98" t="str">
        <f>IF(Final!AA93&lt;&gt;0,Final!AA93,"")</f>
        <v/>
      </c>
      <c r="P112" s="98" t="str">
        <f>IF(Final!AB93&lt;&gt;0,Final!AB93,"")</f>
        <v/>
      </c>
      <c r="Q112" s="98" t="str">
        <f>IF(Final!AC93&lt;&gt;0,Final!AC93,"")</f>
        <v/>
      </c>
      <c r="R112" s="98" t="str">
        <f>IF(Final!AD93&lt;&gt;0,Final!AD93,"")</f>
        <v/>
      </c>
      <c r="S112" s="98" t="str">
        <f>IF(Final!AE93&lt;&gt;0,Final!AE93,"")</f>
        <v/>
      </c>
      <c r="T112" s="98" t="str">
        <f>IF(Final!AF93&lt;&gt;0,Final!AF93,"")</f>
        <v/>
      </c>
    </row>
    <row r="113" spans="1:20" x14ac:dyDescent="0.3">
      <c r="A113" s="3">
        <v>95</v>
      </c>
      <c r="B113" s="3" t="s">
        <v>119</v>
      </c>
      <c r="C113" s="98" t="str">
        <f>IF(Final!O94&lt;&gt;0,Final!O94,"")</f>
        <v/>
      </c>
      <c r="D113" s="98" t="str">
        <f>IF(Final!P94&lt;&gt;0,Final!P94,"")</f>
        <v/>
      </c>
      <c r="E113" s="98" t="str">
        <f>IF(Final!Q94&lt;&gt;0,Final!Q94,"")</f>
        <v/>
      </c>
      <c r="F113" s="98" t="str">
        <f>IF(Final!R94&lt;&gt;0,Final!R94,"")</f>
        <v/>
      </c>
      <c r="G113" s="98" t="str">
        <f>IF(Final!S94&lt;&gt;0,Final!S94,"")</f>
        <v/>
      </c>
      <c r="H113" s="98" t="str">
        <f>IF(Final!T94&lt;&gt;0,Final!T94,"")</f>
        <v/>
      </c>
      <c r="I113" s="98" t="str">
        <f>IF(Final!U94&lt;&gt;0,Final!U94,"")</f>
        <v/>
      </c>
      <c r="J113" s="98" t="str">
        <f>IF(Final!V94&lt;&gt;0,Final!V94,"")</f>
        <v/>
      </c>
      <c r="K113" s="98" t="str">
        <f>IF(Final!W94&lt;&gt;0,Final!W94,"")</f>
        <v/>
      </c>
      <c r="L113" s="98" t="str">
        <f>IF(Final!X94&lt;&gt;0,Final!X94,"")</f>
        <v/>
      </c>
      <c r="M113" s="98" t="str">
        <f>IF(Final!Y94&lt;&gt;0,Final!Y94,"")</f>
        <v/>
      </c>
      <c r="N113" s="98" t="str">
        <f>IF(Final!Z94&lt;&gt;0,Final!Z94,"")</f>
        <v/>
      </c>
      <c r="O113" s="98" t="str">
        <f>IF(Final!AA94&lt;&gt;0,Final!AA94,"")</f>
        <v/>
      </c>
      <c r="P113" s="98" t="str">
        <f>IF(Final!AB94&lt;&gt;0,Final!AB94,"")</f>
        <v/>
      </c>
      <c r="Q113" s="98" t="str">
        <f>IF(Final!AC94&lt;&gt;0,Final!AC94,"")</f>
        <v/>
      </c>
      <c r="R113" s="98" t="str">
        <f>IF(Final!AD94&lt;&gt;0,Final!AD94,"")</f>
        <v/>
      </c>
      <c r="S113" s="98" t="str">
        <f>IF(Final!AE94&lt;&gt;0,Final!AE94,"")</f>
        <v/>
      </c>
      <c r="T113" s="98" t="str">
        <f>IF(Final!AF94&lt;&gt;0,Final!AF94,"")</f>
        <v/>
      </c>
    </row>
    <row r="114" spans="1:20" x14ac:dyDescent="0.3">
      <c r="A114" s="3">
        <v>96</v>
      </c>
      <c r="B114" s="3" t="s">
        <v>119</v>
      </c>
      <c r="C114" s="98" t="str">
        <f>IF(Final!O95&lt;&gt;0,Final!O95,"")</f>
        <v/>
      </c>
      <c r="D114" s="98" t="str">
        <f>IF(Final!P95&lt;&gt;0,Final!P95,"")</f>
        <v/>
      </c>
      <c r="E114" s="98" t="str">
        <f>IF(Final!Q95&lt;&gt;0,Final!Q95,"")</f>
        <v/>
      </c>
      <c r="F114" s="98" t="str">
        <f>IF(Final!R95&lt;&gt;0,Final!R95,"")</f>
        <v/>
      </c>
      <c r="G114" s="98" t="str">
        <f>IF(Final!S95&lt;&gt;0,Final!S95,"")</f>
        <v/>
      </c>
      <c r="H114" s="98" t="str">
        <f>IF(Final!T95&lt;&gt;0,Final!T95,"")</f>
        <v/>
      </c>
      <c r="I114" s="98" t="str">
        <f>IF(Final!U95&lt;&gt;0,Final!U95,"")</f>
        <v/>
      </c>
      <c r="J114" s="98" t="str">
        <f>IF(Final!V95&lt;&gt;0,Final!V95,"")</f>
        <v/>
      </c>
      <c r="K114" s="98" t="str">
        <f>IF(Final!W95&lt;&gt;0,Final!W95,"")</f>
        <v/>
      </c>
      <c r="L114" s="98" t="str">
        <f>IF(Final!X95&lt;&gt;0,Final!X95,"")</f>
        <v/>
      </c>
      <c r="M114" s="98" t="str">
        <f>IF(Final!Y95&lt;&gt;0,Final!Y95,"")</f>
        <v/>
      </c>
      <c r="N114" s="98" t="str">
        <f>IF(Final!Z95&lt;&gt;0,Final!Z95,"")</f>
        <v/>
      </c>
      <c r="O114" s="98" t="str">
        <f>IF(Final!AA95&lt;&gt;0,Final!AA95,"")</f>
        <v/>
      </c>
      <c r="P114" s="98" t="str">
        <f>IF(Final!AB95&lt;&gt;0,Final!AB95,"")</f>
        <v/>
      </c>
      <c r="Q114" s="98" t="str">
        <f>IF(Final!AC95&lt;&gt;0,Final!AC95,"")</f>
        <v/>
      </c>
      <c r="R114" s="98" t="str">
        <f>IF(Final!AD95&lt;&gt;0,Final!AD95,"")</f>
        <v/>
      </c>
      <c r="S114" s="98" t="str">
        <f>IF(Final!AE95&lt;&gt;0,Final!AE95,"")</f>
        <v/>
      </c>
      <c r="T114" s="98" t="str">
        <f>IF(Final!AF95&lt;&gt;0,Final!AF95,"")</f>
        <v/>
      </c>
    </row>
    <row r="115" spans="1:20" x14ac:dyDescent="0.3">
      <c r="A115" s="3">
        <v>97</v>
      </c>
      <c r="B115" s="3" t="s">
        <v>119</v>
      </c>
      <c r="C115" s="98" t="str">
        <f>IF(Final!O96&lt;&gt;0,Final!O96,"")</f>
        <v/>
      </c>
      <c r="D115" s="98" t="str">
        <f>IF(Final!P96&lt;&gt;0,Final!P96,"")</f>
        <v/>
      </c>
      <c r="E115" s="98" t="str">
        <f>IF(Final!Q96&lt;&gt;0,Final!Q96,"")</f>
        <v/>
      </c>
      <c r="F115" s="98" t="str">
        <f>IF(Final!R96&lt;&gt;0,Final!R96,"")</f>
        <v/>
      </c>
      <c r="G115" s="98" t="str">
        <f>IF(Final!S96&lt;&gt;0,Final!S96,"")</f>
        <v/>
      </c>
      <c r="H115" s="98" t="str">
        <f>IF(Final!T96&lt;&gt;0,Final!T96,"")</f>
        <v/>
      </c>
      <c r="I115" s="98" t="str">
        <f>IF(Final!U96&lt;&gt;0,Final!U96,"")</f>
        <v/>
      </c>
      <c r="J115" s="98" t="str">
        <f>IF(Final!V96&lt;&gt;0,Final!V96,"")</f>
        <v/>
      </c>
      <c r="K115" s="98" t="str">
        <f>IF(Final!W96&lt;&gt;0,Final!W96,"")</f>
        <v/>
      </c>
      <c r="L115" s="98" t="str">
        <f>IF(Final!X96&lt;&gt;0,Final!X96,"")</f>
        <v/>
      </c>
      <c r="M115" s="98" t="str">
        <f>IF(Final!Y96&lt;&gt;0,Final!Y96,"")</f>
        <v/>
      </c>
      <c r="N115" s="98" t="str">
        <f>IF(Final!Z96&lt;&gt;0,Final!Z96,"")</f>
        <v/>
      </c>
      <c r="O115" s="98" t="str">
        <f>IF(Final!AA96&lt;&gt;0,Final!AA96,"")</f>
        <v/>
      </c>
      <c r="P115" s="98" t="str">
        <f>IF(Final!AB96&lt;&gt;0,Final!AB96,"")</f>
        <v/>
      </c>
      <c r="Q115" s="98" t="str">
        <f>IF(Final!AC96&lt;&gt;0,Final!AC96,"")</f>
        <v/>
      </c>
      <c r="R115" s="98" t="str">
        <f>IF(Final!AD96&lt;&gt;0,Final!AD96,"")</f>
        <v/>
      </c>
      <c r="S115" s="98" t="str">
        <f>IF(Final!AE96&lt;&gt;0,Final!AE96,"")</f>
        <v/>
      </c>
      <c r="T115" s="98" t="str">
        <f>IF(Final!AF96&lt;&gt;0,Final!AF96,"")</f>
        <v/>
      </c>
    </row>
    <row r="116" spans="1:20" x14ac:dyDescent="0.3">
      <c r="A116" s="3">
        <v>98</v>
      </c>
      <c r="B116" s="3" t="s">
        <v>119</v>
      </c>
      <c r="C116" s="98" t="str">
        <f>IF(Final!O97&lt;&gt;0,Final!O97,"")</f>
        <v/>
      </c>
      <c r="D116" s="98" t="str">
        <f>IF(Final!P97&lt;&gt;0,Final!P97,"")</f>
        <v/>
      </c>
      <c r="E116" s="98" t="str">
        <f>IF(Final!Q97&lt;&gt;0,Final!Q97,"")</f>
        <v/>
      </c>
      <c r="F116" s="98" t="str">
        <f>IF(Final!R97&lt;&gt;0,Final!R97,"")</f>
        <v/>
      </c>
      <c r="G116" s="98" t="str">
        <f>IF(Final!S97&lt;&gt;0,Final!S97,"")</f>
        <v/>
      </c>
      <c r="H116" s="98" t="str">
        <f>IF(Final!T97&lt;&gt;0,Final!T97,"")</f>
        <v/>
      </c>
      <c r="I116" s="98" t="str">
        <f>IF(Final!U97&lt;&gt;0,Final!U97,"")</f>
        <v/>
      </c>
      <c r="J116" s="98" t="str">
        <f>IF(Final!V97&lt;&gt;0,Final!V97,"")</f>
        <v/>
      </c>
      <c r="K116" s="98" t="str">
        <f>IF(Final!W97&lt;&gt;0,Final!W97,"")</f>
        <v/>
      </c>
      <c r="L116" s="98" t="str">
        <f>IF(Final!X97&lt;&gt;0,Final!X97,"")</f>
        <v/>
      </c>
      <c r="M116" s="98" t="str">
        <f>IF(Final!Y97&lt;&gt;0,Final!Y97,"")</f>
        <v/>
      </c>
      <c r="N116" s="98" t="str">
        <f>IF(Final!Z97&lt;&gt;0,Final!Z97,"")</f>
        <v/>
      </c>
      <c r="O116" s="98" t="str">
        <f>IF(Final!AA97&lt;&gt;0,Final!AA97,"")</f>
        <v/>
      </c>
      <c r="P116" s="98" t="str">
        <f>IF(Final!AB97&lt;&gt;0,Final!AB97,"")</f>
        <v/>
      </c>
      <c r="Q116" s="98" t="str">
        <f>IF(Final!AC97&lt;&gt;0,Final!AC97,"")</f>
        <v/>
      </c>
      <c r="R116" s="98" t="str">
        <f>IF(Final!AD97&lt;&gt;0,Final!AD97,"")</f>
        <v/>
      </c>
      <c r="S116" s="98" t="str">
        <f>IF(Final!AE97&lt;&gt;0,Final!AE97,"")</f>
        <v/>
      </c>
      <c r="T116" s="98" t="str">
        <f>IF(Final!AF97&lt;&gt;0,Final!AF97,"")</f>
        <v/>
      </c>
    </row>
    <row r="117" spans="1:20" x14ac:dyDescent="0.3">
      <c r="A117" s="3">
        <v>99</v>
      </c>
      <c r="B117" s="3" t="s">
        <v>119</v>
      </c>
      <c r="C117" s="98" t="str">
        <f>IF(Final!O98&lt;&gt;0,Final!O98,"")</f>
        <v/>
      </c>
      <c r="D117" s="98" t="str">
        <f>IF(Final!P98&lt;&gt;0,Final!P98,"")</f>
        <v/>
      </c>
      <c r="E117" s="98" t="str">
        <f>IF(Final!Q98&lt;&gt;0,Final!Q98,"")</f>
        <v/>
      </c>
      <c r="F117" s="98" t="str">
        <f>IF(Final!R98&lt;&gt;0,Final!R98,"")</f>
        <v/>
      </c>
      <c r="G117" s="98" t="str">
        <f>IF(Final!S98&lt;&gt;0,Final!S98,"")</f>
        <v/>
      </c>
      <c r="H117" s="98" t="str">
        <f>IF(Final!T98&lt;&gt;0,Final!T98,"")</f>
        <v/>
      </c>
      <c r="I117" s="98" t="str">
        <f>IF(Final!U98&lt;&gt;0,Final!U98,"")</f>
        <v/>
      </c>
      <c r="J117" s="98" t="str">
        <f>IF(Final!V98&lt;&gt;0,Final!V98,"")</f>
        <v/>
      </c>
      <c r="K117" s="98" t="str">
        <f>IF(Final!W98&lt;&gt;0,Final!W98,"")</f>
        <v/>
      </c>
      <c r="L117" s="98" t="str">
        <f>IF(Final!X98&lt;&gt;0,Final!X98,"")</f>
        <v/>
      </c>
      <c r="M117" s="98" t="str">
        <f>IF(Final!Y98&lt;&gt;0,Final!Y98,"")</f>
        <v/>
      </c>
      <c r="N117" s="98" t="str">
        <f>IF(Final!Z98&lt;&gt;0,Final!Z98,"")</f>
        <v/>
      </c>
      <c r="O117" s="98" t="str">
        <f>IF(Final!AA98&lt;&gt;0,Final!AA98,"")</f>
        <v/>
      </c>
      <c r="P117" s="98" t="str">
        <f>IF(Final!AB98&lt;&gt;0,Final!AB98,"")</f>
        <v/>
      </c>
      <c r="Q117" s="98" t="str">
        <f>IF(Final!AC98&lt;&gt;0,Final!AC98,"")</f>
        <v/>
      </c>
      <c r="R117" s="98" t="str">
        <f>IF(Final!AD98&lt;&gt;0,Final!AD98,"")</f>
        <v/>
      </c>
      <c r="S117" s="98" t="str">
        <f>IF(Final!AE98&lt;&gt;0,Final!AE98,"")</f>
        <v/>
      </c>
      <c r="T117" s="98" t="str">
        <f>IF(Final!AF98&lt;&gt;0,Final!AF98,"")</f>
        <v/>
      </c>
    </row>
    <row r="118" spans="1:20" x14ac:dyDescent="0.3">
      <c r="A118" s="3">
        <v>100</v>
      </c>
      <c r="B118" s="3" t="s">
        <v>119</v>
      </c>
      <c r="C118" s="98" t="str">
        <f>IF(Final!O99&lt;&gt;0,Final!O99,"")</f>
        <v/>
      </c>
      <c r="D118" s="98" t="str">
        <f>IF(Final!P99&lt;&gt;0,Final!P99,"")</f>
        <v/>
      </c>
      <c r="E118" s="98" t="str">
        <f>IF(Final!Q99&lt;&gt;0,Final!Q99,"")</f>
        <v/>
      </c>
      <c r="F118" s="98" t="str">
        <f>IF(Final!R99&lt;&gt;0,Final!R99,"")</f>
        <v/>
      </c>
      <c r="G118" s="98" t="str">
        <f>IF(Final!S99&lt;&gt;0,Final!S99,"")</f>
        <v/>
      </c>
      <c r="H118" s="98" t="str">
        <f>IF(Final!T99&lt;&gt;0,Final!T99,"")</f>
        <v/>
      </c>
      <c r="I118" s="98" t="str">
        <f>IF(Final!U99&lt;&gt;0,Final!U99,"")</f>
        <v/>
      </c>
      <c r="J118" s="98" t="str">
        <f>IF(Final!V99&lt;&gt;0,Final!V99,"")</f>
        <v/>
      </c>
      <c r="K118" s="98" t="str">
        <f>IF(Final!W99&lt;&gt;0,Final!W99,"")</f>
        <v/>
      </c>
      <c r="L118" s="98" t="str">
        <f>IF(Final!X99&lt;&gt;0,Final!X99,"")</f>
        <v/>
      </c>
      <c r="M118" s="98" t="str">
        <f>IF(Final!Y99&lt;&gt;0,Final!Y99,"")</f>
        <v/>
      </c>
      <c r="N118" s="98" t="str">
        <f>IF(Final!Z99&lt;&gt;0,Final!Z99,"")</f>
        <v/>
      </c>
      <c r="O118" s="98" t="str">
        <f>IF(Final!AA99&lt;&gt;0,Final!AA99,"")</f>
        <v/>
      </c>
      <c r="P118" s="98" t="str">
        <f>IF(Final!AB99&lt;&gt;0,Final!AB99,"")</f>
        <v/>
      </c>
      <c r="Q118" s="98" t="str">
        <f>IF(Final!AC99&lt;&gt;0,Final!AC99,"")</f>
        <v/>
      </c>
      <c r="R118" s="98" t="str">
        <f>IF(Final!AD99&lt;&gt;0,Final!AD99,"")</f>
        <v/>
      </c>
      <c r="S118" s="98" t="str">
        <f>IF(Final!AE99&lt;&gt;0,Final!AE99,"")</f>
        <v/>
      </c>
      <c r="T118" s="98" t="str">
        <f>IF(Final!AF99&lt;&gt;0,Final!AF99,"")</f>
        <v/>
      </c>
    </row>
    <row r="119" spans="1:20" x14ac:dyDescent="0.3">
      <c r="A119" s="3">
        <v>101</v>
      </c>
      <c r="B119" s="3" t="s">
        <v>120</v>
      </c>
      <c r="C119" s="98" t="str">
        <f>IF(Final!O100&lt;&gt;0,Final!O100,"")</f>
        <v/>
      </c>
      <c r="D119" s="98" t="str">
        <f>IF(Final!P100&lt;&gt;0,Final!P100,"")</f>
        <v/>
      </c>
      <c r="E119" s="98" t="str">
        <f>IF(Final!Q100&lt;&gt;0,Final!Q100,"")</f>
        <v/>
      </c>
      <c r="F119" s="98" t="str">
        <f>IF(Final!R100&lt;&gt;0,Final!R100,"")</f>
        <v/>
      </c>
      <c r="G119" s="98" t="str">
        <f>IF(Final!S100&lt;&gt;0,Final!S100,"")</f>
        <v/>
      </c>
      <c r="H119" s="98" t="str">
        <f>IF(Final!T100&lt;&gt;0,Final!T100,"")</f>
        <v/>
      </c>
      <c r="I119" s="98" t="str">
        <f>IF(Final!U100&lt;&gt;0,Final!U100,"")</f>
        <v/>
      </c>
      <c r="J119" s="98" t="str">
        <f>IF(Final!V100&lt;&gt;0,Final!V100,"")</f>
        <v/>
      </c>
      <c r="K119" s="98" t="str">
        <f>IF(Final!W100&lt;&gt;0,Final!W100,"")</f>
        <v/>
      </c>
      <c r="L119" s="98" t="str">
        <f>IF(Final!X100&lt;&gt;0,Final!X100,"")</f>
        <v/>
      </c>
      <c r="M119" s="98" t="str">
        <f>IF(Final!Y100&lt;&gt;0,Final!Y100,"")</f>
        <v/>
      </c>
      <c r="N119" s="98" t="str">
        <f>IF(Final!Z100&lt;&gt;0,Final!Z100,"")</f>
        <v/>
      </c>
      <c r="O119" s="98" t="str">
        <f>IF(Final!AA100&lt;&gt;0,Final!AA100,"")</f>
        <v/>
      </c>
      <c r="P119" s="98" t="str">
        <f>IF(Final!AB100&lt;&gt;0,Final!AB100,"")</f>
        <v/>
      </c>
      <c r="Q119" s="98" t="str">
        <f>IF(Final!AC100&lt;&gt;0,Final!AC100,"")</f>
        <v/>
      </c>
      <c r="R119" s="98" t="str">
        <f>IF(Final!AD100&lt;&gt;0,Final!AD100,"")</f>
        <v/>
      </c>
      <c r="S119" s="98" t="str">
        <f>IF(Final!AE100&lt;&gt;0,Final!AE100,"")</f>
        <v/>
      </c>
      <c r="T119" s="98" t="str">
        <f>IF(Final!AF100&lt;&gt;0,Final!AF100,"")</f>
        <v/>
      </c>
    </row>
    <row r="120" spans="1:20" x14ac:dyDescent="0.3">
      <c r="A120" s="3">
        <v>102</v>
      </c>
      <c r="B120" s="3" t="s">
        <v>120</v>
      </c>
      <c r="C120" s="98" t="str">
        <f>IF(Final!O101&lt;&gt;0,Final!O101,"")</f>
        <v/>
      </c>
      <c r="D120" s="98" t="str">
        <f>IF(Final!P101&lt;&gt;0,Final!P101,"")</f>
        <v/>
      </c>
      <c r="E120" s="98" t="str">
        <f>IF(Final!Q101&lt;&gt;0,Final!Q101,"")</f>
        <v/>
      </c>
      <c r="F120" s="98" t="str">
        <f>IF(Final!R101&lt;&gt;0,Final!R101,"")</f>
        <v/>
      </c>
      <c r="G120" s="98" t="str">
        <f>IF(Final!S101&lt;&gt;0,Final!S101,"")</f>
        <v/>
      </c>
      <c r="H120" s="98" t="str">
        <f>IF(Final!T101&lt;&gt;0,Final!T101,"")</f>
        <v/>
      </c>
      <c r="I120" s="98" t="str">
        <f>IF(Final!U101&lt;&gt;0,Final!U101,"")</f>
        <v/>
      </c>
      <c r="J120" s="98" t="str">
        <f>IF(Final!V101&lt;&gt;0,Final!V101,"")</f>
        <v/>
      </c>
      <c r="K120" s="98" t="str">
        <f>IF(Final!W101&lt;&gt;0,Final!W101,"")</f>
        <v/>
      </c>
      <c r="L120" s="98" t="str">
        <f>IF(Final!X101&lt;&gt;0,Final!X101,"")</f>
        <v/>
      </c>
      <c r="M120" s="98" t="str">
        <f>IF(Final!Y101&lt;&gt;0,Final!Y101,"")</f>
        <v/>
      </c>
      <c r="N120" s="98" t="str">
        <f>IF(Final!Z101&lt;&gt;0,Final!Z101,"")</f>
        <v/>
      </c>
      <c r="O120" s="98" t="str">
        <f>IF(Final!AA101&lt;&gt;0,Final!AA101,"")</f>
        <v/>
      </c>
      <c r="P120" s="98" t="str">
        <f>IF(Final!AB101&lt;&gt;0,Final!AB101,"")</f>
        <v/>
      </c>
      <c r="Q120" s="98" t="str">
        <f>IF(Final!AC101&lt;&gt;0,Final!AC101,"")</f>
        <v/>
      </c>
      <c r="R120" s="98" t="str">
        <f>IF(Final!AD101&lt;&gt;0,Final!AD101,"")</f>
        <v/>
      </c>
      <c r="S120" s="98" t="str">
        <f>IF(Final!AE101&lt;&gt;0,Final!AE101,"")</f>
        <v/>
      </c>
      <c r="T120" s="98" t="str">
        <f>IF(Final!AF101&lt;&gt;0,Final!AF101,"")</f>
        <v/>
      </c>
    </row>
    <row r="121" spans="1:20" x14ac:dyDescent="0.3">
      <c r="A121" s="3">
        <v>103</v>
      </c>
      <c r="B121" s="3" t="s">
        <v>120</v>
      </c>
      <c r="C121" s="98" t="str">
        <f>IF(Final!O102&lt;&gt;0,Final!O102,"")</f>
        <v/>
      </c>
      <c r="D121" s="98" t="str">
        <f>IF(Final!P102&lt;&gt;0,Final!P102,"")</f>
        <v/>
      </c>
      <c r="E121" s="98" t="str">
        <f>IF(Final!Q102&lt;&gt;0,Final!Q102,"")</f>
        <v/>
      </c>
      <c r="F121" s="98" t="str">
        <f>IF(Final!R102&lt;&gt;0,Final!R102,"")</f>
        <v/>
      </c>
      <c r="G121" s="98" t="str">
        <f>IF(Final!S102&lt;&gt;0,Final!S102,"")</f>
        <v/>
      </c>
      <c r="H121" s="98" t="str">
        <f>IF(Final!T102&lt;&gt;0,Final!T102,"")</f>
        <v/>
      </c>
      <c r="I121" s="98" t="str">
        <f>IF(Final!U102&lt;&gt;0,Final!U102,"")</f>
        <v/>
      </c>
      <c r="J121" s="98" t="str">
        <f>IF(Final!V102&lt;&gt;0,Final!V102,"")</f>
        <v/>
      </c>
      <c r="K121" s="98" t="str">
        <f>IF(Final!W102&lt;&gt;0,Final!W102,"")</f>
        <v/>
      </c>
      <c r="L121" s="98" t="str">
        <f>IF(Final!X102&lt;&gt;0,Final!X102,"")</f>
        <v/>
      </c>
      <c r="M121" s="98" t="str">
        <f>IF(Final!Y102&lt;&gt;0,Final!Y102,"")</f>
        <v/>
      </c>
      <c r="N121" s="98" t="str">
        <f>IF(Final!Z102&lt;&gt;0,Final!Z102,"")</f>
        <v/>
      </c>
      <c r="O121" s="98" t="str">
        <f>IF(Final!AA102&lt;&gt;0,Final!AA102,"")</f>
        <v/>
      </c>
      <c r="P121" s="98" t="str">
        <f>IF(Final!AB102&lt;&gt;0,Final!AB102,"")</f>
        <v/>
      </c>
      <c r="Q121" s="98" t="str">
        <f>IF(Final!AC102&lt;&gt;0,Final!AC102,"")</f>
        <v/>
      </c>
      <c r="R121" s="98" t="str">
        <f>IF(Final!AD102&lt;&gt;0,Final!AD102,"")</f>
        <v/>
      </c>
      <c r="S121" s="98" t="str">
        <f>IF(Final!AE102&lt;&gt;0,Final!AE102,"")</f>
        <v/>
      </c>
      <c r="T121" s="98" t="str">
        <f>IF(Final!AF102&lt;&gt;0,Final!AF102,"")</f>
        <v/>
      </c>
    </row>
    <row r="122" spans="1:20" x14ac:dyDescent="0.3">
      <c r="A122" s="3">
        <v>104</v>
      </c>
      <c r="B122" s="3" t="s">
        <v>120</v>
      </c>
      <c r="C122" s="98" t="str">
        <f>IF(Final!O103&lt;&gt;0,Final!O103,"")</f>
        <v/>
      </c>
      <c r="D122" s="98" t="str">
        <f>IF(Final!P103&lt;&gt;0,Final!P103,"")</f>
        <v/>
      </c>
      <c r="E122" s="98" t="str">
        <f>IF(Final!Q103&lt;&gt;0,Final!Q103,"")</f>
        <v/>
      </c>
      <c r="F122" s="98" t="str">
        <f>IF(Final!R103&lt;&gt;0,Final!R103,"")</f>
        <v/>
      </c>
      <c r="G122" s="98" t="str">
        <f>IF(Final!S103&lt;&gt;0,Final!S103,"")</f>
        <v/>
      </c>
      <c r="H122" s="98" t="str">
        <f>IF(Final!T103&lt;&gt;0,Final!T103,"")</f>
        <v/>
      </c>
      <c r="I122" s="98" t="str">
        <f>IF(Final!U103&lt;&gt;0,Final!U103,"")</f>
        <v/>
      </c>
      <c r="J122" s="98" t="str">
        <f>IF(Final!V103&lt;&gt;0,Final!V103,"")</f>
        <v/>
      </c>
      <c r="K122" s="98" t="str">
        <f>IF(Final!W103&lt;&gt;0,Final!W103,"")</f>
        <v/>
      </c>
      <c r="L122" s="98" t="str">
        <f>IF(Final!X103&lt;&gt;0,Final!X103,"")</f>
        <v/>
      </c>
      <c r="M122" s="98" t="str">
        <f>IF(Final!Y103&lt;&gt;0,Final!Y103,"")</f>
        <v/>
      </c>
      <c r="N122" s="98" t="str">
        <f>IF(Final!Z103&lt;&gt;0,Final!Z103,"")</f>
        <v/>
      </c>
      <c r="O122" s="98" t="str">
        <f>IF(Final!AA103&lt;&gt;0,Final!AA103,"")</f>
        <v/>
      </c>
      <c r="P122" s="98" t="str">
        <f>IF(Final!AB103&lt;&gt;0,Final!AB103,"")</f>
        <v/>
      </c>
      <c r="Q122" s="98" t="str">
        <f>IF(Final!AC103&lt;&gt;0,Final!AC103,"")</f>
        <v/>
      </c>
      <c r="R122" s="98" t="str">
        <f>IF(Final!AD103&lt;&gt;0,Final!AD103,"")</f>
        <v/>
      </c>
      <c r="S122" s="98" t="str">
        <f>IF(Final!AE103&lt;&gt;0,Final!AE103,"")</f>
        <v/>
      </c>
      <c r="T122" s="98" t="str">
        <f>IF(Final!AF103&lt;&gt;0,Final!AF103,"")</f>
        <v/>
      </c>
    </row>
    <row r="123" spans="1:20" x14ac:dyDescent="0.3">
      <c r="A123" s="3">
        <v>105</v>
      </c>
      <c r="B123" s="3" t="s">
        <v>120</v>
      </c>
      <c r="C123" s="98" t="str">
        <f>IF(Final!O104&lt;&gt;0,Final!O104,"")</f>
        <v/>
      </c>
      <c r="D123" s="98" t="str">
        <f>IF(Final!P104&lt;&gt;0,Final!P104,"")</f>
        <v/>
      </c>
      <c r="E123" s="98" t="str">
        <f>IF(Final!Q104&lt;&gt;0,Final!Q104,"")</f>
        <v/>
      </c>
      <c r="F123" s="98" t="str">
        <f>IF(Final!R104&lt;&gt;0,Final!R104,"")</f>
        <v/>
      </c>
      <c r="G123" s="98" t="str">
        <f>IF(Final!S104&lt;&gt;0,Final!S104,"")</f>
        <v/>
      </c>
      <c r="H123" s="98" t="str">
        <f>IF(Final!T104&lt;&gt;0,Final!T104,"")</f>
        <v/>
      </c>
      <c r="I123" s="98" t="str">
        <f>IF(Final!U104&lt;&gt;0,Final!U104,"")</f>
        <v/>
      </c>
      <c r="J123" s="98" t="str">
        <f>IF(Final!V104&lt;&gt;0,Final!V104,"")</f>
        <v/>
      </c>
      <c r="K123" s="98" t="str">
        <f>IF(Final!W104&lt;&gt;0,Final!W104,"")</f>
        <v/>
      </c>
      <c r="L123" s="98" t="str">
        <f>IF(Final!X104&lt;&gt;0,Final!X104,"")</f>
        <v/>
      </c>
      <c r="M123" s="98" t="str">
        <f>IF(Final!Y104&lt;&gt;0,Final!Y104,"")</f>
        <v/>
      </c>
      <c r="N123" s="98" t="str">
        <f>IF(Final!Z104&lt;&gt;0,Final!Z104,"")</f>
        <v/>
      </c>
      <c r="O123" s="98" t="str">
        <f>IF(Final!AA104&lt;&gt;0,Final!AA104,"")</f>
        <v/>
      </c>
      <c r="P123" s="98" t="str">
        <f>IF(Final!AB104&lt;&gt;0,Final!AB104,"")</f>
        <v/>
      </c>
      <c r="Q123" s="98" t="str">
        <f>IF(Final!AC104&lt;&gt;0,Final!AC104,"")</f>
        <v/>
      </c>
      <c r="R123" s="98" t="str">
        <f>IF(Final!AD104&lt;&gt;0,Final!AD104,"")</f>
        <v/>
      </c>
      <c r="S123" s="98" t="str">
        <f>IF(Final!AE104&lt;&gt;0,Final!AE104,"")</f>
        <v/>
      </c>
      <c r="T123" s="98" t="str">
        <f>IF(Final!AF104&lt;&gt;0,Final!AF104,"")</f>
        <v/>
      </c>
    </row>
    <row r="124" spans="1:20" x14ac:dyDescent="0.3">
      <c r="A124" s="3">
        <v>106</v>
      </c>
      <c r="B124" s="3" t="s">
        <v>120</v>
      </c>
      <c r="C124" s="98" t="str">
        <f>IF(Final!O105&lt;&gt;0,Final!O105,"")</f>
        <v/>
      </c>
      <c r="D124" s="98" t="str">
        <f>IF(Final!P105&lt;&gt;0,Final!P105,"")</f>
        <v/>
      </c>
      <c r="E124" s="98" t="str">
        <f>IF(Final!Q105&lt;&gt;0,Final!Q105,"")</f>
        <v/>
      </c>
      <c r="F124" s="98" t="str">
        <f>IF(Final!R105&lt;&gt;0,Final!R105,"")</f>
        <v/>
      </c>
      <c r="G124" s="98" t="str">
        <f>IF(Final!S105&lt;&gt;0,Final!S105,"")</f>
        <v/>
      </c>
      <c r="H124" s="98" t="str">
        <f>IF(Final!T105&lt;&gt;0,Final!T105,"")</f>
        <v/>
      </c>
      <c r="I124" s="98" t="str">
        <f>IF(Final!U105&lt;&gt;0,Final!U105,"")</f>
        <v/>
      </c>
      <c r="J124" s="98" t="str">
        <f>IF(Final!V105&lt;&gt;0,Final!V105,"")</f>
        <v/>
      </c>
      <c r="K124" s="98" t="str">
        <f>IF(Final!W105&lt;&gt;0,Final!W105,"")</f>
        <v/>
      </c>
      <c r="L124" s="98" t="str">
        <f>IF(Final!X105&lt;&gt;0,Final!X105,"")</f>
        <v/>
      </c>
      <c r="M124" s="98" t="str">
        <f>IF(Final!Y105&lt;&gt;0,Final!Y105,"")</f>
        <v/>
      </c>
      <c r="N124" s="98" t="str">
        <f>IF(Final!Z105&lt;&gt;0,Final!Z105,"")</f>
        <v/>
      </c>
      <c r="O124" s="98" t="str">
        <f>IF(Final!AA105&lt;&gt;0,Final!AA105,"")</f>
        <v/>
      </c>
      <c r="P124" s="98" t="str">
        <f>IF(Final!AB105&lt;&gt;0,Final!AB105,"")</f>
        <v/>
      </c>
      <c r="Q124" s="98" t="str">
        <f>IF(Final!AC105&lt;&gt;0,Final!AC105,"")</f>
        <v/>
      </c>
      <c r="R124" s="98" t="str">
        <f>IF(Final!AD105&lt;&gt;0,Final!AD105,"")</f>
        <v/>
      </c>
      <c r="S124" s="98" t="str">
        <f>IF(Final!AE105&lt;&gt;0,Final!AE105,"")</f>
        <v/>
      </c>
      <c r="T124" s="98" t="str">
        <f>IF(Final!AF105&lt;&gt;0,Final!AF105,"")</f>
        <v/>
      </c>
    </row>
    <row r="125" spans="1:20" x14ac:dyDescent="0.3">
      <c r="A125" s="3">
        <v>107</v>
      </c>
      <c r="B125" s="3" t="s">
        <v>120</v>
      </c>
      <c r="C125" s="98" t="str">
        <f>IF(Final!O106&lt;&gt;0,Final!O106,"")</f>
        <v/>
      </c>
      <c r="D125" s="98" t="str">
        <f>IF(Final!P106&lt;&gt;0,Final!P106,"")</f>
        <v/>
      </c>
      <c r="E125" s="98" t="str">
        <f>IF(Final!Q106&lt;&gt;0,Final!Q106,"")</f>
        <v/>
      </c>
      <c r="F125" s="98" t="str">
        <f>IF(Final!R106&lt;&gt;0,Final!R106,"")</f>
        <v/>
      </c>
      <c r="G125" s="98" t="str">
        <f>IF(Final!S106&lt;&gt;0,Final!S106,"")</f>
        <v/>
      </c>
      <c r="H125" s="98" t="str">
        <f>IF(Final!T106&lt;&gt;0,Final!T106,"")</f>
        <v/>
      </c>
      <c r="I125" s="98" t="str">
        <f>IF(Final!U106&lt;&gt;0,Final!U106,"")</f>
        <v/>
      </c>
      <c r="J125" s="98" t="str">
        <f>IF(Final!V106&lt;&gt;0,Final!V106,"")</f>
        <v/>
      </c>
      <c r="K125" s="98" t="str">
        <f>IF(Final!W106&lt;&gt;0,Final!W106,"")</f>
        <v/>
      </c>
      <c r="L125" s="98" t="str">
        <f>IF(Final!X106&lt;&gt;0,Final!X106,"")</f>
        <v/>
      </c>
      <c r="M125" s="98" t="str">
        <f>IF(Final!Y106&lt;&gt;0,Final!Y106,"")</f>
        <v/>
      </c>
      <c r="N125" s="98" t="str">
        <f>IF(Final!Z106&lt;&gt;0,Final!Z106,"")</f>
        <v/>
      </c>
      <c r="O125" s="98" t="str">
        <f>IF(Final!AA106&lt;&gt;0,Final!AA106,"")</f>
        <v/>
      </c>
      <c r="P125" s="98" t="str">
        <f>IF(Final!AB106&lt;&gt;0,Final!AB106,"")</f>
        <v/>
      </c>
      <c r="Q125" s="98" t="str">
        <f>IF(Final!AC106&lt;&gt;0,Final!AC106,"")</f>
        <v/>
      </c>
      <c r="R125" s="98" t="str">
        <f>IF(Final!AD106&lt;&gt;0,Final!AD106,"")</f>
        <v/>
      </c>
      <c r="S125" s="98" t="str">
        <f>IF(Final!AE106&lt;&gt;0,Final!AE106,"")</f>
        <v/>
      </c>
      <c r="T125" s="98" t="str">
        <f>IF(Final!AF106&lt;&gt;0,Final!AF106,"")</f>
        <v/>
      </c>
    </row>
    <row r="126" spans="1:20" x14ac:dyDescent="0.3">
      <c r="A126" s="3">
        <v>108</v>
      </c>
      <c r="B126" s="3" t="s">
        <v>120</v>
      </c>
      <c r="C126" s="98" t="str">
        <f>IF(Final!O107&lt;&gt;0,Final!O107,"")</f>
        <v/>
      </c>
      <c r="D126" s="98" t="str">
        <f>IF(Final!P107&lt;&gt;0,Final!P107,"")</f>
        <v/>
      </c>
      <c r="E126" s="98" t="str">
        <f>IF(Final!Q107&lt;&gt;0,Final!Q107,"")</f>
        <v/>
      </c>
      <c r="F126" s="98" t="str">
        <f>IF(Final!R107&lt;&gt;0,Final!R107,"")</f>
        <v/>
      </c>
      <c r="G126" s="98" t="str">
        <f>IF(Final!S107&lt;&gt;0,Final!S107,"")</f>
        <v/>
      </c>
      <c r="H126" s="98" t="str">
        <f>IF(Final!T107&lt;&gt;0,Final!T107,"")</f>
        <v/>
      </c>
      <c r="I126" s="98" t="str">
        <f>IF(Final!U107&lt;&gt;0,Final!U107,"")</f>
        <v/>
      </c>
      <c r="J126" s="98" t="str">
        <f>IF(Final!V107&lt;&gt;0,Final!V107,"")</f>
        <v/>
      </c>
      <c r="K126" s="98" t="str">
        <f>IF(Final!W107&lt;&gt;0,Final!W107,"")</f>
        <v/>
      </c>
      <c r="L126" s="98" t="str">
        <f>IF(Final!X107&lt;&gt;0,Final!X107,"")</f>
        <v/>
      </c>
      <c r="M126" s="98" t="str">
        <f>IF(Final!Y107&lt;&gt;0,Final!Y107,"")</f>
        <v/>
      </c>
      <c r="N126" s="98" t="str">
        <f>IF(Final!Z107&lt;&gt;0,Final!Z107,"")</f>
        <v/>
      </c>
      <c r="O126" s="98" t="str">
        <f>IF(Final!AA107&lt;&gt;0,Final!AA107,"")</f>
        <v/>
      </c>
      <c r="P126" s="98" t="str">
        <f>IF(Final!AB107&lt;&gt;0,Final!AB107,"")</f>
        <v/>
      </c>
      <c r="Q126" s="98" t="str">
        <f>IF(Final!AC107&lt;&gt;0,Final!AC107,"")</f>
        <v/>
      </c>
      <c r="R126" s="98" t="str">
        <f>IF(Final!AD107&lt;&gt;0,Final!AD107,"")</f>
        <v/>
      </c>
      <c r="S126" s="98" t="str">
        <f>IF(Final!AE107&lt;&gt;0,Final!AE107,"")</f>
        <v/>
      </c>
      <c r="T126" s="98" t="str">
        <f>IF(Final!AF107&lt;&gt;0,Final!AF107,"")</f>
        <v/>
      </c>
    </row>
    <row r="127" spans="1:20" x14ac:dyDescent="0.3">
      <c r="A127" s="3">
        <v>109</v>
      </c>
      <c r="B127" s="3" t="s">
        <v>120</v>
      </c>
      <c r="C127" s="98" t="str">
        <f>IF(Final!O108&lt;&gt;0,Final!O108,"")</f>
        <v/>
      </c>
      <c r="D127" s="98" t="str">
        <f>IF(Final!P108&lt;&gt;0,Final!P108,"")</f>
        <v/>
      </c>
      <c r="E127" s="98" t="str">
        <f>IF(Final!Q108&lt;&gt;0,Final!Q108,"")</f>
        <v/>
      </c>
      <c r="F127" s="98" t="str">
        <f>IF(Final!R108&lt;&gt;0,Final!R108,"")</f>
        <v/>
      </c>
      <c r="G127" s="98" t="str">
        <f>IF(Final!S108&lt;&gt;0,Final!S108,"")</f>
        <v/>
      </c>
      <c r="H127" s="98" t="str">
        <f>IF(Final!T108&lt;&gt;0,Final!T108,"")</f>
        <v/>
      </c>
      <c r="I127" s="98" t="str">
        <f>IF(Final!U108&lt;&gt;0,Final!U108,"")</f>
        <v/>
      </c>
      <c r="J127" s="98" t="str">
        <f>IF(Final!V108&lt;&gt;0,Final!V108,"")</f>
        <v/>
      </c>
      <c r="K127" s="98" t="str">
        <f>IF(Final!W108&lt;&gt;0,Final!W108,"")</f>
        <v/>
      </c>
      <c r="L127" s="98" t="str">
        <f>IF(Final!X108&lt;&gt;0,Final!X108,"")</f>
        <v/>
      </c>
      <c r="M127" s="98" t="str">
        <f>IF(Final!Y108&lt;&gt;0,Final!Y108,"")</f>
        <v/>
      </c>
      <c r="N127" s="98" t="str">
        <f>IF(Final!Z108&lt;&gt;0,Final!Z108,"")</f>
        <v/>
      </c>
      <c r="O127" s="98" t="str">
        <f>IF(Final!AA108&lt;&gt;0,Final!AA108,"")</f>
        <v/>
      </c>
      <c r="P127" s="98" t="str">
        <f>IF(Final!AB108&lt;&gt;0,Final!AB108,"")</f>
        <v/>
      </c>
      <c r="Q127" s="98" t="str">
        <f>IF(Final!AC108&lt;&gt;0,Final!AC108,"")</f>
        <v/>
      </c>
      <c r="R127" s="98" t="str">
        <f>IF(Final!AD108&lt;&gt;0,Final!AD108,"")</f>
        <v/>
      </c>
      <c r="S127" s="98" t="str">
        <f>IF(Final!AE108&lt;&gt;0,Final!AE108,"")</f>
        <v/>
      </c>
      <c r="T127" s="98" t="str">
        <f>IF(Final!AF108&lt;&gt;0,Final!AF108,"")</f>
        <v/>
      </c>
    </row>
    <row r="128" spans="1:20" x14ac:dyDescent="0.3">
      <c r="A128" s="3">
        <v>110</v>
      </c>
      <c r="B128" s="3" t="s">
        <v>120</v>
      </c>
      <c r="C128" s="98" t="str">
        <f>IF(Final!O109&lt;&gt;0,Final!O109,"")</f>
        <v/>
      </c>
      <c r="D128" s="98" t="str">
        <f>IF(Final!P109&lt;&gt;0,Final!P109,"")</f>
        <v/>
      </c>
      <c r="E128" s="98" t="str">
        <f>IF(Final!Q109&lt;&gt;0,Final!Q109,"")</f>
        <v/>
      </c>
      <c r="F128" s="98" t="str">
        <f>IF(Final!R109&lt;&gt;0,Final!R109,"")</f>
        <v/>
      </c>
      <c r="G128" s="98" t="str">
        <f>IF(Final!S109&lt;&gt;0,Final!S109,"")</f>
        <v/>
      </c>
      <c r="H128" s="98" t="str">
        <f>IF(Final!T109&lt;&gt;0,Final!T109,"")</f>
        <v/>
      </c>
      <c r="I128" s="98" t="str">
        <f>IF(Final!U109&lt;&gt;0,Final!U109,"")</f>
        <v/>
      </c>
      <c r="J128" s="98" t="str">
        <f>IF(Final!V109&lt;&gt;0,Final!V109,"")</f>
        <v/>
      </c>
      <c r="K128" s="98" t="str">
        <f>IF(Final!W109&lt;&gt;0,Final!W109,"")</f>
        <v/>
      </c>
      <c r="L128" s="98" t="str">
        <f>IF(Final!X109&lt;&gt;0,Final!X109,"")</f>
        <v/>
      </c>
      <c r="M128" s="98" t="str">
        <f>IF(Final!Y109&lt;&gt;0,Final!Y109,"")</f>
        <v/>
      </c>
      <c r="N128" s="98" t="str">
        <f>IF(Final!Z109&lt;&gt;0,Final!Z109,"")</f>
        <v/>
      </c>
      <c r="O128" s="98" t="str">
        <f>IF(Final!AA109&lt;&gt;0,Final!AA109,"")</f>
        <v/>
      </c>
      <c r="P128" s="98" t="str">
        <f>IF(Final!AB109&lt;&gt;0,Final!AB109,"")</f>
        <v/>
      </c>
      <c r="Q128" s="98" t="str">
        <f>IF(Final!AC109&lt;&gt;0,Final!AC109,"")</f>
        <v/>
      </c>
      <c r="R128" s="98" t="str">
        <f>IF(Final!AD109&lt;&gt;0,Final!AD109,"")</f>
        <v/>
      </c>
      <c r="S128" s="98" t="str">
        <f>IF(Final!AE109&lt;&gt;0,Final!AE109,"")</f>
        <v/>
      </c>
      <c r="T128" s="98" t="str">
        <f>IF(Final!AF109&lt;&gt;0,Final!AF109,"")</f>
        <v/>
      </c>
    </row>
    <row r="129" spans="1:20" x14ac:dyDescent="0.3">
      <c r="A129" s="3">
        <v>111</v>
      </c>
      <c r="B129" s="3" t="s">
        <v>120</v>
      </c>
      <c r="C129" s="98" t="str">
        <f>IF(Final!O110&lt;&gt;0,Final!O110,"")</f>
        <v/>
      </c>
      <c r="D129" s="98" t="str">
        <f>IF(Final!P110&lt;&gt;0,Final!P110,"")</f>
        <v/>
      </c>
      <c r="E129" s="98" t="str">
        <f>IF(Final!Q110&lt;&gt;0,Final!Q110,"")</f>
        <v/>
      </c>
      <c r="F129" s="98" t="str">
        <f>IF(Final!R110&lt;&gt;0,Final!R110,"")</f>
        <v/>
      </c>
      <c r="G129" s="98" t="str">
        <f>IF(Final!S110&lt;&gt;0,Final!S110,"")</f>
        <v/>
      </c>
      <c r="H129" s="98" t="str">
        <f>IF(Final!T110&lt;&gt;0,Final!T110,"")</f>
        <v/>
      </c>
      <c r="I129" s="98" t="str">
        <f>IF(Final!U110&lt;&gt;0,Final!U110,"")</f>
        <v/>
      </c>
      <c r="J129" s="98" t="str">
        <f>IF(Final!V110&lt;&gt;0,Final!V110,"")</f>
        <v/>
      </c>
      <c r="K129" s="98" t="str">
        <f>IF(Final!W110&lt;&gt;0,Final!W110,"")</f>
        <v/>
      </c>
      <c r="L129" s="98" t="str">
        <f>IF(Final!X110&lt;&gt;0,Final!X110,"")</f>
        <v/>
      </c>
      <c r="M129" s="98" t="str">
        <f>IF(Final!Y110&lt;&gt;0,Final!Y110,"")</f>
        <v/>
      </c>
      <c r="N129" s="98" t="str">
        <f>IF(Final!Z110&lt;&gt;0,Final!Z110,"")</f>
        <v/>
      </c>
      <c r="O129" s="98" t="str">
        <f>IF(Final!AA110&lt;&gt;0,Final!AA110,"")</f>
        <v/>
      </c>
      <c r="P129" s="98" t="str">
        <f>IF(Final!AB110&lt;&gt;0,Final!AB110,"")</f>
        <v/>
      </c>
      <c r="Q129" s="98" t="str">
        <f>IF(Final!AC110&lt;&gt;0,Final!AC110,"")</f>
        <v/>
      </c>
      <c r="R129" s="98" t="str">
        <f>IF(Final!AD110&lt;&gt;0,Final!AD110,"")</f>
        <v/>
      </c>
      <c r="S129" s="98" t="str">
        <f>IF(Final!AE110&lt;&gt;0,Final!AE110,"")</f>
        <v/>
      </c>
      <c r="T129" s="98" t="str">
        <f>IF(Final!AF110&lt;&gt;0,Final!AF110,"")</f>
        <v/>
      </c>
    </row>
    <row r="130" spans="1:20" x14ac:dyDescent="0.3">
      <c r="A130" s="3">
        <v>112</v>
      </c>
      <c r="B130" s="3" t="s">
        <v>120</v>
      </c>
      <c r="C130" s="98" t="str">
        <f>IF(Final!O111&lt;&gt;0,Final!O111,"")</f>
        <v/>
      </c>
      <c r="D130" s="98" t="str">
        <f>IF(Final!P111&lt;&gt;0,Final!P111,"")</f>
        <v/>
      </c>
      <c r="E130" s="98" t="str">
        <f>IF(Final!Q111&lt;&gt;0,Final!Q111,"")</f>
        <v/>
      </c>
      <c r="F130" s="98" t="str">
        <f>IF(Final!R111&lt;&gt;0,Final!R111,"")</f>
        <v/>
      </c>
      <c r="G130" s="98" t="str">
        <f>IF(Final!S111&lt;&gt;0,Final!S111,"")</f>
        <v/>
      </c>
      <c r="H130" s="98" t="str">
        <f>IF(Final!T111&lt;&gt;0,Final!T111,"")</f>
        <v/>
      </c>
      <c r="I130" s="98" t="str">
        <f>IF(Final!U111&lt;&gt;0,Final!U111,"")</f>
        <v/>
      </c>
      <c r="J130" s="98" t="str">
        <f>IF(Final!V111&lt;&gt;0,Final!V111,"")</f>
        <v/>
      </c>
      <c r="K130" s="98" t="str">
        <f>IF(Final!W111&lt;&gt;0,Final!W111,"")</f>
        <v/>
      </c>
      <c r="L130" s="98" t="str">
        <f>IF(Final!X111&lt;&gt;0,Final!X111,"")</f>
        <v/>
      </c>
      <c r="M130" s="98" t="str">
        <f>IF(Final!Y111&lt;&gt;0,Final!Y111,"")</f>
        <v/>
      </c>
      <c r="N130" s="98" t="str">
        <f>IF(Final!Z111&lt;&gt;0,Final!Z111,"")</f>
        <v/>
      </c>
      <c r="O130" s="98" t="str">
        <f>IF(Final!AA111&lt;&gt;0,Final!AA111,"")</f>
        <v/>
      </c>
      <c r="P130" s="98" t="str">
        <f>IF(Final!AB111&lt;&gt;0,Final!AB111,"")</f>
        <v/>
      </c>
      <c r="Q130" s="98" t="str">
        <f>IF(Final!AC111&lt;&gt;0,Final!AC111,"")</f>
        <v/>
      </c>
      <c r="R130" s="98" t="str">
        <f>IF(Final!AD111&lt;&gt;0,Final!AD111,"")</f>
        <v/>
      </c>
      <c r="S130" s="98" t="str">
        <f>IF(Final!AE111&lt;&gt;0,Final!AE111,"")</f>
        <v/>
      </c>
      <c r="T130" s="98" t="str">
        <f>IF(Final!AF111&lt;&gt;0,Final!AF111,"")</f>
        <v/>
      </c>
    </row>
    <row r="131" spans="1:20" x14ac:dyDescent="0.3">
      <c r="A131" s="3">
        <v>113</v>
      </c>
      <c r="B131" s="3" t="s">
        <v>121</v>
      </c>
      <c r="C131" s="98" t="str">
        <f>IF(Final!O112&lt;&gt;0,Final!O112,"")</f>
        <v/>
      </c>
      <c r="D131" s="98" t="str">
        <f>IF(Final!P112&lt;&gt;0,Final!P112,"")</f>
        <v/>
      </c>
      <c r="E131" s="98" t="str">
        <f>IF(Final!Q112&lt;&gt;0,Final!Q112,"")</f>
        <v/>
      </c>
      <c r="F131" s="98" t="str">
        <f>IF(Final!R112&lt;&gt;0,Final!R112,"")</f>
        <v/>
      </c>
      <c r="G131" s="98" t="str">
        <f>IF(Final!S112&lt;&gt;0,Final!S112,"")</f>
        <v/>
      </c>
      <c r="H131" s="98" t="str">
        <f>IF(Final!T112&lt;&gt;0,Final!T112,"")</f>
        <v/>
      </c>
      <c r="I131" s="98" t="str">
        <f>IF(Final!U112&lt;&gt;0,Final!U112,"")</f>
        <v/>
      </c>
      <c r="J131" s="98" t="str">
        <f>IF(Final!V112&lt;&gt;0,Final!V112,"")</f>
        <v/>
      </c>
      <c r="K131" s="98" t="str">
        <f>IF(Final!W112&lt;&gt;0,Final!W112,"")</f>
        <v/>
      </c>
      <c r="L131" s="98" t="str">
        <f>IF(Final!X112&lt;&gt;0,Final!X112,"")</f>
        <v/>
      </c>
      <c r="M131" s="98" t="str">
        <f>IF(Final!Y112&lt;&gt;0,Final!Y112,"")</f>
        <v/>
      </c>
      <c r="N131" s="98" t="str">
        <f>IF(Final!Z112&lt;&gt;0,Final!Z112,"")</f>
        <v/>
      </c>
      <c r="O131" s="98" t="str">
        <f>IF(Final!AA112&lt;&gt;0,Final!AA112,"")</f>
        <v/>
      </c>
      <c r="P131" s="98" t="str">
        <f>IF(Final!AB112&lt;&gt;0,Final!AB112,"")</f>
        <v/>
      </c>
      <c r="Q131" s="98" t="str">
        <f>IF(Final!AC112&lt;&gt;0,Final!AC112,"")</f>
        <v/>
      </c>
      <c r="R131" s="98" t="str">
        <f>IF(Final!AD112&lt;&gt;0,Final!AD112,"")</f>
        <v/>
      </c>
      <c r="S131" s="98" t="str">
        <f>IF(Final!AE112&lt;&gt;0,Final!AE112,"")</f>
        <v/>
      </c>
      <c r="T131" s="98" t="str">
        <f>IF(Final!AF112&lt;&gt;0,Final!AF112,"")</f>
        <v/>
      </c>
    </row>
    <row r="132" spans="1:20" x14ac:dyDescent="0.3">
      <c r="A132" s="3">
        <v>114</v>
      </c>
      <c r="B132" s="3" t="s">
        <v>121</v>
      </c>
      <c r="C132" s="98" t="str">
        <f>IF(Final!O113&lt;&gt;0,Final!O113,"")</f>
        <v/>
      </c>
      <c r="D132" s="98" t="str">
        <f>IF(Final!P113&lt;&gt;0,Final!P113,"")</f>
        <v/>
      </c>
      <c r="E132" s="98" t="str">
        <f>IF(Final!Q113&lt;&gt;0,Final!Q113,"")</f>
        <v/>
      </c>
      <c r="F132" s="98" t="str">
        <f>IF(Final!R113&lt;&gt;0,Final!R113,"")</f>
        <v/>
      </c>
      <c r="G132" s="98" t="str">
        <f>IF(Final!S113&lt;&gt;0,Final!S113,"")</f>
        <v/>
      </c>
      <c r="H132" s="98" t="str">
        <f>IF(Final!T113&lt;&gt;0,Final!T113,"")</f>
        <v/>
      </c>
      <c r="I132" s="98" t="str">
        <f>IF(Final!U113&lt;&gt;0,Final!U113,"")</f>
        <v/>
      </c>
      <c r="J132" s="98" t="str">
        <f>IF(Final!V113&lt;&gt;0,Final!V113,"")</f>
        <v/>
      </c>
      <c r="K132" s="98" t="str">
        <f>IF(Final!W113&lt;&gt;0,Final!W113,"")</f>
        <v/>
      </c>
      <c r="L132" s="98" t="str">
        <f>IF(Final!X113&lt;&gt;0,Final!X113,"")</f>
        <v/>
      </c>
      <c r="M132" s="98" t="str">
        <f>IF(Final!Y113&lt;&gt;0,Final!Y113,"")</f>
        <v/>
      </c>
      <c r="N132" s="98" t="str">
        <f>IF(Final!Z113&lt;&gt;0,Final!Z113,"")</f>
        <v/>
      </c>
      <c r="O132" s="98" t="str">
        <f>IF(Final!AA113&lt;&gt;0,Final!AA113,"")</f>
        <v/>
      </c>
      <c r="P132" s="98" t="str">
        <f>IF(Final!AB113&lt;&gt;0,Final!AB113,"")</f>
        <v/>
      </c>
      <c r="Q132" s="98" t="str">
        <f>IF(Final!AC113&lt;&gt;0,Final!AC113,"")</f>
        <v/>
      </c>
      <c r="R132" s="98" t="str">
        <f>IF(Final!AD113&lt;&gt;0,Final!AD113,"")</f>
        <v/>
      </c>
      <c r="S132" s="98" t="str">
        <f>IF(Final!AE113&lt;&gt;0,Final!AE113,"")</f>
        <v/>
      </c>
      <c r="T132" s="98" t="str">
        <f>IF(Final!AF113&lt;&gt;0,Final!AF113,"")</f>
        <v/>
      </c>
    </row>
    <row r="133" spans="1:20" x14ac:dyDescent="0.3">
      <c r="A133" s="3">
        <v>115</v>
      </c>
      <c r="B133" s="3" t="s">
        <v>121</v>
      </c>
      <c r="C133" s="98" t="str">
        <f>IF(Final!O114&lt;&gt;0,Final!O114,"")</f>
        <v/>
      </c>
      <c r="D133" s="98" t="str">
        <f>IF(Final!P114&lt;&gt;0,Final!P114,"")</f>
        <v/>
      </c>
      <c r="E133" s="98" t="str">
        <f>IF(Final!Q114&lt;&gt;0,Final!Q114,"")</f>
        <v/>
      </c>
      <c r="F133" s="98" t="str">
        <f>IF(Final!R114&lt;&gt;0,Final!R114,"")</f>
        <v/>
      </c>
      <c r="G133" s="98" t="str">
        <f>IF(Final!S114&lt;&gt;0,Final!S114,"")</f>
        <v/>
      </c>
      <c r="H133" s="98" t="str">
        <f>IF(Final!T114&lt;&gt;0,Final!T114,"")</f>
        <v/>
      </c>
      <c r="I133" s="98" t="str">
        <f>IF(Final!U114&lt;&gt;0,Final!U114,"")</f>
        <v/>
      </c>
      <c r="J133" s="98" t="str">
        <f>IF(Final!V114&lt;&gt;0,Final!V114,"")</f>
        <v/>
      </c>
      <c r="K133" s="98" t="str">
        <f>IF(Final!W114&lt;&gt;0,Final!W114,"")</f>
        <v/>
      </c>
      <c r="L133" s="98" t="str">
        <f>IF(Final!X114&lt;&gt;0,Final!X114,"")</f>
        <v/>
      </c>
      <c r="M133" s="98" t="str">
        <f>IF(Final!Y114&lt;&gt;0,Final!Y114,"")</f>
        <v/>
      </c>
      <c r="N133" s="98" t="str">
        <f>IF(Final!Z114&lt;&gt;0,Final!Z114,"")</f>
        <v/>
      </c>
      <c r="O133" s="98" t="str">
        <f>IF(Final!AA114&lt;&gt;0,Final!AA114,"")</f>
        <v/>
      </c>
      <c r="P133" s="98" t="str">
        <f>IF(Final!AB114&lt;&gt;0,Final!AB114,"")</f>
        <v/>
      </c>
      <c r="Q133" s="98" t="str">
        <f>IF(Final!AC114&lt;&gt;0,Final!AC114,"")</f>
        <v/>
      </c>
      <c r="R133" s="98" t="str">
        <f>IF(Final!AD114&lt;&gt;0,Final!AD114,"")</f>
        <v/>
      </c>
      <c r="S133" s="98" t="str">
        <f>IF(Final!AE114&lt;&gt;0,Final!AE114,"")</f>
        <v/>
      </c>
      <c r="T133" s="98" t="str">
        <f>IF(Final!AF114&lt;&gt;0,Final!AF114,"")</f>
        <v/>
      </c>
    </row>
    <row r="134" spans="1:20" x14ac:dyDescent="0.3">
      <c r="A134" s="3">
        <v>116</v>
      </c>
      <c r="B134" s="3" t="s">
        <v>121</v>
      </c>
      <c r="C134" s="98" t="str">
        <f>IF(Final!O115&lt;&gt;0,Final!O115,"")</f>
        <v/>
      </c>
      <c r="D134" s="98" t="str">
        <f>IF(Final!P115&lt;&gt;0,Final!P115,"")</f>
        <v/>
      </c>
      <c r="E134" s="98" t="str">
        <f>IF(Final!Q115&lt;&gt;0,Final!Q115,"")</f>
        <v/>
      </c>
      <c r="F134" s="98" t="str">
        <f>IF(Final!R115&lt;&gt;0,Final!R115,"")</f>
        <v/>
      </c>
      <c r="G134" s="98" t="str">
        <f>IF(Final!S115&lt;&gt;0,Final!S115,"")</f>
        <v/>
      </c>
      <c r="H134" s="98" t="str">
        <f>IF(Final!T115&lt;&gt;0,Final!T115,"")</f>
        <v/>
      </c>
      <c r="I134" s="98" t="str">
        <f>IF(Final!U115&lt;&gt;0,Final!U115,"")</f>
        <v/>
      </c>
      <c r="J134" s="98" t="str">
        <f>IF(Final!V115&lt;&gt;0,Final!V115,"")</f>
        <v/>
      </c>
      <c r="K134" s="98" t="str">
        <f>IF(Final!W115&lt;&gt;0,Final!W115,"")</f>
        <v/>
      </c>
      <c r="L134" s="98" t="str">
        <f>IF(Final!X115&lt;&gt;0,Final!X115,"")</f>
        <v/>
      </c>
      <c r="M134" s="98" t="str">
        <f>IF(Final!Y115&lt;&gt;0,Final!Y115,"")</f>
        <v/>
      </c>
      <c r="N134" s="98" t="str">
        <f>IF(Final!Z115&lt;&gt;0,Final!Z115,"")</f>
        <v/>
      </c>
      <c r="O134" s="98" t="str">
        <f>IF(Final!AA115&lt;&gt;0,Final!AA115,"")</f>
        <v/>
      </c>
      <c r="P134" s="98" t="str">
        <f>IF(Final!AB115&lt;&gt;0,Final!AB115,"")</f>
        <v/>
      </c>
      <c r="Q134" s="98" t="str">
        <f>IF(Final!AC115&lt;&gt;0,Final!AC115,"")</f>
        <v/>
      </c>
      <c r="R134" s="98" t="str">
        <f>IF(Final!AD115&lt;&gt;0,Final!AD115,"")</f>
        <v/>
      </c>
      <c r="S134" s="98" t="str">
        <f>IF(Final!AE115&lt;&gt;0,Final!AE115,"")</f>
        <v/>
      </c>
      <c r="T134" s="98" t="str">
        <f>IF(Final!AF115&lt;&gt;0,Final!AF115,"")</f>
        <v/>
      </c>
    </row>
    <row r="135" spans="1:20" x14ac:dyDescent="0.3">
      <c r="A135" s="3">
        <v>117</v>
      </c>
      <c r="B135" s="3" t="s">
        <v>121</v>
      </c>
      <c r="C135" s="98" t="str">
        <f>IF(Final!O116&lt;&gt;0,Final!O116,"")</f>
        <v/>
      </c>
      <c r="D135" s="98" t="str">
        <f>IF(Final!P116&lt;&gt;0,Final!P116,"")</f>
        <v/>
      </c>
      <c r="E135" s="98" t="str">
        <f>IF(Final!Q116&lt;&gt;0,Final!Q116,"")</f>
        <v/>
      </c>
      <c r="F135" s="98" t="str">
        <f>IF(Final!R116&lt;&gt;0,Final!R116,"")</f>
        <v/>
      </c>
      <c r="G135" s="98" t="str">
        <f>IF(Final!S116&lt;&gt;0,Final!S116,"")</f>
        <v/>
      </c>
      <c r="H135" s="98" t="str">
        <f>IF(Final!T116&lt;&gt;0,Final!T116,"")</f>
        <v/>
      </c>
      <c r="I135" s="98" t="str">
        <f>IF(Final!U116&lt;&gt;0,Final!U116,"")</f>
        <v/>
      </c>
      <c r="J135" s="98" t="str">
        <f>IF(Final!V116&lt;&gt;0,Final!V116,"")</f>
        <v/>
      </c>
      <c r="K135" s="98" t="str">
        <f>IF(Final!W116&lt;&gt;0,Final!W116,"")</f>
        <v/>
      </c>
      <c r="L135" s="98" t="str">
        <f>IF(Final!X116&lt;&gt;0,Final!X116,"")</f>
        <v/>
      </c>
      <c r="M135" s="98" t="str">
        <f>IF(Final!Y116&lt;&gt;0,Final!Y116,"")</f>
        <v/>
      </c>
      <c r="N135" s="98" t="str">
        <f>IF(Final!Z116&lt;&gt;0,Final!Z116,"")</f>
        <v/>
      </c>
      <c r="O135" s="98" t="str">
        <f>IF(Final!AA116&lt;&gt;0,Final!AA116,"")</f>
        <v/>
      </c>
      <c r="P135" s="98" t="str">
        <f>IF(Final!AB116&lt;&gt;0,Final!AB116,"")</f>
        <v/>
      </c>
      <c r="Q135" s="98" t="str">
        <f>IF(Final!AC116&lt;&gt;0,Final!AC116,"")</f>
        <v/>
      </c>
      <c r="R135" s="98" t="str">
        <f>IF(Final!AD116&lt;&gt;0,Final!AD116,"")</f>
        <v/>
      </c>
      <c r="S135" s="98" t="str">
        <f>IF(Final!AE116&lt;&gt;0,Final!AE116,"")</f>
        <v/>
      </c>
      <c r="T135" s="98" t="str">
        <f>IF(Final!AF116&lt;&gt;0,Final!AF116,"")</f>
        <v/>
      </c>
    </row>
    <row r="136" spans="1:20" x14ac:dyDescent="0.3">
      <c r="A136" s="3">
        <v>118</v>
      </c>
      <c r="B136" s="3" t="s">
        <v>121</v>
      </c>
      <c r="C136" s="98" t="str">
        <f>IF(Final!O117&lt;&gt;0,Final!O117,"")</f>
        <v/>
      </c>
      <c r="D136" s="98" t="str">
        <f>IF(Final!P117&lt;&gt;0,Final!P117,"")</f>
        <v/>
      </c>
      <c r="E136" s="98" t="str">
        <f>IF(Final!Q117&lt;&gt;0,Final!Q117,"")</f>
        <v/>
      </c>
      <c r="F136" s="98" t="str">
        <f>IF(Final!R117&lt;&gt;0,Final!R117,"")</f>
        <v/>
      </c>
      <c r="G136" s="98" t="str">
        <f>IF(Final!S117&lt;&gt;0,Final!S117,"")</f>
        <v/>
      </c>
      <c r="H136" s="98" t="str">
        <f>IF(Final!T117&lt;&gt;0,Final!T117,"")</f>
        <v/>
      </c>
      <c r="I136" s="98" t="str">
        <f>IF(Final!U117&lt;&gt;0,Final!U117,"")</f>
        <v/>
      </c>
      <c r="J136" s="98" t="str">
        <f>IF(Final!V117&lt;&gt;0,Final!V117,"")</f>
        <v/>
      </c>
      <c r="K136" s="98" t="str">
        <f>IF(Final!W117&lt;&gt;0,Final!W117,"")</f>
        <v/>
      </c>
      <c r="L136" s="98" t="str">
        <f>IF(Final!X117&lt;&gt;0,Final!X117,"")</f>
        <v/>
      </c>
      <c r="M136" s="98" t="str">
        <f>IF(Final!Y117&lt;&gt;0,Final!Y117,"")</f>
        <v/>
      </c>
      <c r="N136" s="98" t="str">
        <f>IF(Final!Z117&lt;&gt;0,Final!Z117,"")</f>
        <v/>
      </c>
      <c r="O136" s="98" t="str">
        <f>IF(Final!AA117&lt;&gt;0,Final!AA117,"")</f>
        <v/>
      </c>
      <c r="P136" s="98" t="str">
        <f>IF(Final!AB117&lt;&gt;0,Final!AB117,"")</f>
        <v/>
      </c>
      <c r="Q136" s="98" t="str">
        <f>IF(Final!AC117&lt;&gt;0,Final!AC117,"")</f>
        <v/>
      </c>
      <c r="R136" s="98" t="str">
        <f>IF(Final!AD117&lt;&gt;0,Final!AD117,"")</f>
        <v/>
      </c>
      <c r="S136" s="98" t="str">
        <f>IF(Final!AE117&lt;&gt;0,Final!AE117,"")</f>
        <v/>
      </c>
      <c r="T136" s="98" t="str">
        <f>IF(Final!AF117&lt;&gt;0,Final!AF117,"")</f>
        <v/>
      </c>
    </row>
    <row r="137" spans="1:20" x14ac:dyDescent="0.3">
      <c r="A137" s="3">
        <v>119</v>
      </c>
      <c r="B137" s="3" t="s">
        <v>121</v>
      </c>
      <c r="C137" s="98" t="str">
        <f>IF(Final!O118&lt;&gt;0,Final!O118,"")</f>
        <v/>
      </c>
      <c r="D137" s="98" t="str">
        <f>IF(Final!P118&lt;&gt;0,Final!P118,"")</f>
        <v/>
      </c>
      <c r="E137" s="98" t="str">
        <f>IF(Final!Q118&lt;&gt;0,Final!Q118,"")</f>
        <v/>
      </c>
      <c r="F137" s="98" t="str">
        <f>IF(Final!R118&lt;&gt;0,Final!R118,"")</f>
        <v/>
      </c>
      <c r="G137" s="98" t="str">
        <f>IF(Final!S118&lt;&gt;0,Final!S118,"")</f>
        <v/>
      </c>
      <c r="H137" s="98" t="str">
        <f>IF(Final!T118&lt;&gt;0,Final!T118,"")</f>
        <v/>
      </c>
      <c r="I137" s="98" t="str">
        <f>IF(Final!U118&lt;&gt;0,Final!U118,"")</f>
        <v/>
      </c>
      <c r="J137" s="98" t="str">
        <f>IF(Final!V118&lt;&gt;0,Final!V118,"")</f>
        <v/>
      </c>
      <c r="K137" s="98" t="str">
        <f>IF(Final!W118&lt;&gt;0,Final!W118,"")</f>
        <v/>
      </c>
      <c r="L137" s="98" t="str">
        <f>IF(Final!X118&lt;&gt;0,Final!X118,"")</f>
        <v/>
      </c>
      <c r="M137" s="98" t="str">
        <f>IF(Final!Y118&lt;&gt;0,Final!Y118,"")</f>
        <v/>
      </c>
      <c r="N137" s="98" t="str">
        <f>IF(Final!Z118&lt;&gt;0,Final!Z118,"")</f>
        <v/>
      </c>
      <c r="O137" s="98" t="str">
        <f>IF(Final!AA118&lt;&gt;0,Final!AA118,"")</f>
        <v/>
      </c>
      <c r="P137" s="98" t="str">
        <f>IF(Final!AB118&lt;&gt;0,Final!AB118,"")</f>
        <v/>
      </c>
      <c r="Q137" s="98" t="str">
        <f>IF(Final!AC118&lt;&gt;0,Final!AC118,"")</f>
        <v/>
      </c>
      <c r="R137" s="98" t="str">
        <f>IF(Final!AD118&lt;&gt;0,Final!AD118,"")</f>
        <v/>
      </c>
      <c r="S137" s="98" t="str">
        <f>IF(Final!AE118&lt;&gt;0,Final!AE118,"")</f>
        <v/>
      </c>
      <c r="T137" s="98" t="str">
        <f>IF(Final!AF118&lt;&gt;0,Final!AF118,"")</f>
        <v/>
      </c>
    </row>
    <row r="138" spans="1:20" x14ac:dyDescent="0.3">
      <c r="A138" s="3">
        <v>120</v>
      </c>
      <c r="B138" s="3" t="s">
        <v>121</v>
      </c>
      <c r="C138" s="98" t="str">
        <f>IF(Final!O119&lt;&gt;0,Final!O119,"")</f>
        <v/>
      </c>
      <c r="D138" s="98" t="str">
        <f>IF(Final!P119&lt;&gt;0,Final!P119,"")</f>
        <v/>
      </c>
      <c r="E138" s="98" t="str">
        <f>IF(Final!Q119&lt;&gt;0,Final!Q119,"")</f>
        <v/>
      </c>
      <c r="F138" s="98" t="str">
        <f>IF(Final!R119&lt;&gt;0,Final!R119,"")</f>
        <v/>
      </c>
      <c r="G138" s="98" t="str">
        <f>IF(Final!S119&lt;&gt;0,Final!S119,"")</f>
        <v/>
      </c>
      <c r="H138" s="98" t="str">
        <f>IF(Final!T119&lt;&gt;0,Final!T119,"")</f>
        <v/>
      </c>
      <c r="I138" s="98" t="str">
        <f>IF(Final!U119&lt;&gt;0,Final!U119,"")</f>
        <v/>
      </c>
      <c r="J138" s="98" t="str">
        <f>IF(Final!V119&lt;&gt;0,Final!V119,"")</f>
        <v/>
      </c>
      <c r="K138" s="98" t="str">
        <f>IF(Final!W119&lt;&gt;0,Final!W119,"")</f>
        <v/>
      </c>
      <c r="L138" s="98" t="str">
        <f>IF(Final!X119&lt;&gt;0,Final!X119,"")</f>
        <v/>
      </c>
      <c r="M138" s="98" t="str">
        <f>IF(Final!Y119&lt;&gt;0,Final!Y119,"")</f>
        <v/>
      </c>
      <c r="N138" s="98" t="str">
        <f>IF(Final!Z119&lt;&gt;0,Final!Z119,"")</f>
        <v/>
      </c>
      <c r="O138" s="98" t="str">
        <f>IF(Final!AA119&lt;&gt;0,Final!AA119,"")</f>
        <v/>
      </c>
      <c r="P138" s="98" t="str">
        <f>IF(Final!AB119&lt;&gt;0,Final!AB119,"")</f>
        <v/>
      </c>
      <c r="Q138" s="98" t="str">
        <f>IF(Final!AC119&lt;&gt;0,Final!AC119,"")</f>
        <v/>
      </c>
      <c r="R138" s="98" t="str">
        <f>IF(Final!AD119&lt;&gt;0,Final!AD119,"")</f>
        <v/>
      </c>
      <c r="S138" s="98" t="str">
        <f>IF(Final!AE119&lt;&gt;0,Final!AE119,"")</f>
        <v/>
      </c>
      <c r="T138" s="98" t="str">
        <f>IF(Final!AF119&lt;&gt;0,Final!AF119,"")</f>
        <v/>
      </c>
    </row>
    <row r="139" spans="1:20" x14ac:dyDescent="0.3">
      <c r="A139" s="3">
        <v>121</v>
      </c>
      <c r="B139" s="3" t="s">
        <v>121</v>
      </c>
      <c r="C139" s="98" t="str">
        <f>IF(Final!O120&lt;&gt;0,Final!O120,"")</f>
        <v/>
      </c>
      <c r="D139" s="98" t="str">
        <f>IF(Final!P120&lt;&gt;0,Final!P120,"")</f>
        <v/>
      </c>
      <c r="E139" s="98" t="str">
        <f>IF(Final!Q120&lt;&gt;0,Final!Q120,"")</f>
        <v/>
      </c>
      <c r="F139" s="98" t="str">
        <f>IF(Final!R120&lt;&gt;0,Final!R120,"")</f>
        <v/>
      </c>
      <c r="G139" s="98" t="str">
        <f>IF(Final!S120&lt;&gt;0,Final!S120,"")</f>
        <v/>
      </c>
      <c r="H139" s="98" t="str">
        <f>IF(Final!T120&lt;&gt;0,Final!T120,"")</f>
        <v/>
      </c>
      <c r="I139" s="98" t="str">
        <f>IF(Final!U120&lt;&gt;0,Final!U120,"")</f>
        <v/>
      </c>
      <c r="J139" s="98" t="str">
        <f>IF(Final!V120&lt;&gt;0,Final!V120,"")</f>
        <v/>
      </c>
      <c r="K139" s="98" t="str">
        <f>IF(Final!W120&lt;&gt;0,Final!W120,"")</f>
        <v/>
      </c>
      <c r="L139" s="98" t="str">
        <f>IF(Final!X120&lt;&gt;0,Final!X120,"")</f>
        <v/>
      </c>
      <c r="M139" s="98" t="str">
        <f>IF(Final!Y120&lt;&gt;0,Final!Y120,"")</f>
        <v/>
      </c>
      <c r="N139" s="98" t="str">
        <f>IF(Final!Z120&lt;&gt;0,Final!Z120,"")</f>
        <v/>
      </c>
      <c r="O139" s="98" t="str">
        <f>IF(Final!AA120&lt;&gt;0,Final!AA120,"")</f>
        <v/>
      </c>
      <c r="P139" s="98" t="str">
        <f>IF(Final!AB120&lt;&gt;0,Final!AB120,"")</f>
        <v/>
      </c>
      <c r="Q139" s="98" t="str">
        <f>IF(Final!AC120&lt;&gt;0,Final!AC120,"")</f>
        <v/>
      </c>
      <c r="R139" s="98" t="str">
        <f>IF(Final!AD120&lt;&gt;0,Final!AD120,"")</f>
        <v/>
      </c>
      <c r="S139" s="98" t="str">
        <f>IF(Final!AE120&lt;&gt;0,Final!AE120,"")</f>
        <v/>
      </c>
      <c r="T139" s="98" t="str">
        <f>IF(Final!AF120&lt;&gt;0,Final!AF120,"")</f>
        <v/>
      </c>
    </row>
    <row r="140" spans="1:20" x14ac:dyDescent="0.3">
      <c r="A140" s="3">
        <v>122</v>
      </c>
      <c r="B140" s="3" t="s">
        <v>121</v>
      </c>
      <c r="C140" s="98" t="str">
        <f>IF(Final!O121&lt;&gt;0,Final!O121,"")</f>
        <v/>
      </c>
      <c r="D140" s="98" t="str">
        <f>IF(Final!P121&lt;&gt;0,Final!P121,"")</f>
        <v/>
      </c>
      <c r="E140" s="98" t="str">
        <f>IF(Final!Q121&lt;&gt;0,Final!Q121,"")</f>
        <v/>
      </c>
      <c r="F140" s="98" t="str">
        <f>IF(Final!R121&lt;&gt;0,Final!R121,"")</f>
        <v/>
      </c>
      <c r="G140" s="98" t="str">
        <f>IF(Final!S121&lt;&gt;0,Final!S121,"")</f>
        <v/>
      </c>
      <c r="H140" s="98" t="str">
        <f>IF(Final!T121&lt;&gt;0,Final!T121,"")</f>
        <v/>
      </c>
      <c r="I140" s="98" t="str">
        <f>IF(Final!U121&lt;&gt;0,Final!U121,"")</f>
        <v/>
      </c>
      <c r="J140" s="98" t="str">
        <f>IF(Final!V121&lt;&gt;0,Final!V121,"")</f>
        <v/>
      </c>
      <c r="K140" s="98" t="str">
        <f>IF(Final!W121&lt;&gt;0,Final!W121,"")</f>
        <v/>
      </c>
      <c r="L140" s="98" t="str">
        <f>IF(Final!X121&lt;&gt;0,Final!X121,"")</f>
        <v/>
      </c>
      <c r="M140" s="98" t="str">
        <f>IF(Final!Y121&lt;&gt;0,Final!Y121,"")</f>
        <v/>
      </c>
      <c r="N140" s="98" t="str">
        <f>IF(Final!Z121&lt;&gt;0,Final!Z121,"")</f>
        <v/>
      </c>
      <c r="O140" s="98" t="str">
        <f>IF(Final!AA121&lt;&gt;0,Final!AA121,"")</f>
        <v/>
      </c>
      <c r="P140" s="98" t="str">
        <f>IF(Final!AB121&lt;&gt;0,Final!AB121,"")</f>
        <v/>
      </c>
      <c r="Q140" s="98" t="str">
        <f>IF(Final!AC121&lt;&gt;0,Final!AC121,"")</f>
        <v/>
      </c>
      <c r="R140" s="98" t="str">
        <f>IF(Final!AD121&lt;&gt;0,Final!AD121,"")</f>
        <v/>
      </c>
      <c r="S140" s="98" t="str">
        <f>IF(Final!AE121&lt;&gt;0,Final!AE121,"")</f>
        <v/>
      </c>
      <c r="T140" s="98" t="str">
        <f>IF(Final!AF121&lt;&gt;0,Final!AF121,"")</f>
        <v/>
      </c>
    </row>
    <row r="141" spans="1:20" x14ac:dyDescent="0.3">
      <c r="A141" s="3">
        <v>123</v>
      </c>
      <c r="B141" s="3" t="s">
        <v>121</v>
      </c>
      <c r="C141" s="98" t="str">
        <f>IF(Final!O122&lt;&gt;0,Final!O122,"")</f>
        <v/>
      </c>
      <c r="D141" s="98" t="str">
        <f>IF(Final!P122&lt;&gt;0,Final!P122,"")</f>
        <v/>
      </c>
      <c r="E141" s="98" t="str">
        <f>IF(Final!Q122&lt;&gt;0,Final!Q122,"")</f>
        <v/>
      </c>
      <c r="F141" s="98" t="str">
        <f>IF(Final!R122&lt;&gt;0,Final!R122,"")</f>
        <v/>
      </c>
      <c r="G141" s="98" t="str">
        <f>IF(Final!S122&lt;&gt;0,Final!S122,"")</f>
        <v/>
      </c>
      <c r="H141" s="98" t="str">
        <f>IF(Final!T122&lt;&gt;0,Final!T122,"")</f>
        <v/>
      </c>
      <c r="I141" s="98" t="str">
        <f>IF(Final!U122&lt;&gt;0,Final!U122,"")</f>
        <v/>
      </c>
      <c r="J141" s="98" t="str">
        <f>IF(Final!V122&lt;&gt;0,Final!V122,"")</f>
        <v/>
      </c>
      <c r="K141" s="98" t="str">
        <f>IF(Final!W122&lt;&gt;0,Final!W122,"")</f>
        <v/>
      </c>
      <c r="L141" s="98" t="str">
        <f>IF(Final!X122&lt;&gt;0,Final!X122,"")</f>
        <v/>
      </c>
      <c r="M141" s="98" t="str">
        <f>IF(Final!Y122&lt;&gt;0,Final!Y122,"")</f>
        <v/>
      </c>
      <c r="N141" s="98" t="str">
        <f>IF(Final!Z122&lt;&gt;0,Final!Z122,"")</f>
        <v/>
      </c>
      <c r="O141" s="98" t="str">
        <f>IF(Final!AA122&lt;&gt;0,Final!AA122,"")</f>
        <v/>
      </c>
      <c r="P141" s="98" t="str">
        <f>IF(Final!AB122&lt;&gt;0,Final!AB122,"")</f>
        <v/>
      </c>
      <c r="Q141" s="98" t="str">
        <f>IF(Final!AC122&lt;&gt;0,Final!AC122,"")</f>
        <v/>
      </c>
      <c r="R141" s="98" t="str">
        <f>IF(Final!AD122&lt;&gt;0,Final!AD122,"")</f>
        <v/>
      </c>
      <c r="S141" s="98" t="str">
        <f>IF(Final!AE122&lt;&gt;0,Final!AE122,"")</f>
        <v/>
      </c>
      <c r="T141" s="98" t="str">
        <f>IF(Final!AF122&lt;&gt;0,Final!AF122,"")</f>
        <v/>
      </c>
    </row>
    <row r="142" spans="1:20" x14ac:dyDescent="0.3">
      <c r="A142" s="3">
        <v>124</v>
      </c>
      <c r="B142" s="3" t="s">
        <v>121</v>
      </c>
      <c r="C142" s="98" t="str">
        <f>IF(Final!O123&lt;&gt;0,Final!O123,"")</f>
        <v/>
      </c>
      <c r="D142" s="98" t="str">
        <f>IF(Final!P123&lt;&gt;0,Final!P123,"")</f>
        <v/>
      </c>
      <c r="E142" s="98" t="str">
        <f>IF(Final!Q123&lt;&gt;0,Final!Q123,"")</f>
        <v/>
      </c>
      <c r="F142" s="98" t="str">
        <f>IF(Final!R123&lt;&gt;0,Final!R123,"")</f>
        <v/>
      </c>
      <c r="G142" s="98" t="str">
        <f>IF(Final!S123&lt;&gt;0,Final!S123,"")</f>
        <v/>
      </c>
      <c r="H142" s="98" t="str">
        <f>IF(Final!T123&lt;&gt;0,Final!T123,"")</f>
        <v/>
      </c>
      <c r="I142" s="98" t="str">
        <f>IF(Final!U123&lt;&gt;0,Final!U123,"")</f>
        <v/>
      </c>
      <c r="J142" s="98" t="str">
        <f>IF(Final!V123&lt;&gt;0,Final!V123,"")</f>
        <v/>
      </c>
      <c r="K142" s="98" t="str">
        <f>IF(Final!W123&lt;&gt;0,Final!W123,"")</f>
        <v/>
      </c>
      <c r="L142" s="98" t="str">
        <f>IF(Final!X123&lt;&gt;0,Final!X123,"")</f>
        <v/>
      </c>
      <c r="M142" s="98" t="str">
        <f>IF(Final!Y123&lt;&gt;0,Final!Y123,"")</f>
        <v/>
      </c>
      <c r="N142" s="98" t="str">
        <f>IF(Final!Z123&lt;&gt;0,Final!Z123,"")</f>
        <v/>
      </c>
      <c r="O142" s="98" t="str">
        <f>IF(Final!AA123&lt;&gt;0,Final!AA123,"")</f>
        <v/>
      </c>
      <c r="P142" s="98" t="str">
        <f>IF(Final!AB123&lt;&gt;0,Final!AB123,"")</f>
        <v/>
      </c>
      <c r="Q142" s="98" t="str">
        <f>IF(Final!AC123&lt;&gt;0,Final!AC123,"")</f>
        <v/>
      </c>
      <c r="R142" s="98" t="str">
        <f>IF(Final!AD123&lt;&gt;0,Final!AD123,"")</f>
        <v/>
      </c>
      <c r="S142" s="98" t="str">
        <f>IF(Final!AE123&lt;&gt;0,Final!AE123,"")</f>
        <v/>
      </c>
      <c r="T142" s="98" t="str">
        <f>IF(Final!AF123&lt;&gt;0,Final!AF123,"")</f>
        <v/>
      </c>
    </row>
    <row r="143" spans="1:20" x14ac:dyDescent="0.3">
      <c r="A143" s="3">
        <v>125</v>
      </c>
      <c r="B143" s="3" t="s">
        <v>121</v>
      </c>
      <c r="C143" s="98" t="str">
        <f>IF(Final!O124&lt;&gt;0,Final!O124,"")</f>
        <v/>
      </c>
      <c r="D143" s="98" t="str">
        <f>IF(Final!P124&lt;&gt;0,Final!P124,"")</f>
        <v/>
      </c>
      <c r="E143" s="98" t="str">
        <f>IF(Final!Q124&lt;&gt;0,Final!Q124,"")</f>
        <v/>
      </c>
      <c r="F143" s="98" t="str">
        <f>IF(Final!R124&lt;&gt;0,Final!R124,"")</f>
        <v/>
      </c>
      <c r="G143" s="98" t="str">
        <f>IF(Final!S124&lt;&gt;0,Final!S124,"")</f>
        <v/>
      </c>
      <c r="H143" s="98" t="str">
        <f>IF(Final!T124&lt;&gt;0,Final!T124,"")</f>
        <v/>
      </c>
      <c r="I143" s="98" t="str">
        <f>IF(Final!U124&lt;&gt;0,Final!U124,"")</f>
        <v/>
      </c>
      <c r="J143" s="98" t="str">
        <f>IF(Final!V124&lt;&gt;0,Final!V124,"")</f>
        <v/>
      </c>
      <c r="K143" s="98" t="str">
        <f>IF(Final!W124&lt;&gt;0,Final!W124,"")</f>
        <v/>
      </c>
      <c r="L143" s="98" t="str">
        <f>IF(Final!X124&lt;&gt;0,Final!X124,"")</f>
        <v/>
      </c>
      <c r="M143" s="98" t="str">
        <f>IF(Final!Y124&lt;&gt;0,Final!Y124,"")</f>
        <v/>
      </c>
      <c r="N143" s="98" t="str">
        <f>IF(Final!Z124&lt;&gt;0,Final!Z124,"")</f>
        <v/>
      </c>
      <c r="O143" s="98" t="str">
        <f>IF(Final!AA124&lt;&gt;0,Final!AA124,"")</f>
        <v/>
      </c>
      <c r="P143" s="98" t="str">
        <f>IF(Final!AB124&lt;&gt;0,Final!AB124,"")</f>
        <v/>
      </c>
      <c r="Q143" s="98" t="str">
        <f>IF(Final!AC124&lt;&gt;0,Final!AC124,"")</f>
        <v/>
      </c>
      <c r="R143" s="98" t="str">
        <f>IF(Final!AD124&lt;&gt;0,Final!AD124,"")</f>
        <v/>
      </c>
      <c r="S143" s="98" t="str">
        <f>IF(Final!AE124&lt;&gt;0,Final!AE124,"")</f>
        <v/>
      </c>
      <c r="T143" s="98" t="str">
        <f>IF(Final!AF124&lt;&gt;0,Final!AF124,"")</f>
        <v/>
      </c>
    </row>
    <row r="144" spans="1:20" x14ac:dyDescent="0.3">
      <c r="A144" s="3">
        <v>126</v>
      </c>
      <c r="B144" s="3" t="s">
        <v>121</v>
      </c>
      <c r="C144" s="98" t="str">
        <f>IF(Final!O125&lt;&gt;0,Final!O125,"")</f>
        <v/>
      </c>
      <c r="D144" s="98" t="str">
        <f>IF(Final!P125&lt;&gt;0,Final!P125,"")</f>
        <v/>
      </c>
      <c r="E144" s="98" t="str">
        <f>IF(Final!Q125&lt;&gt;0,Final!Q125,"")</f>
        <v/>
      </c>
      <c r="F144" s="98" t="str">
        <f>IF(Final!R125&lt;&gt;0,Final!R125,"")</f>
        <v/>
      </c>
      <c r="G144" s="98" t="str">
        <f>IF(Final!S125&lt;&gt;0,Final!S125,"")</f>
        <v/>
      </c>
      <c r="H144" s="98" t="str">
        <f>IF(Final!T125&lt;&gt;0,Final!T125,"")</f>
        <v/>
      </c>
      <c r="I144" s="98" t="str">
        <f>IF(Final!U125&lt;&gt;0,Final!U125,"")</f>
        <v/>
      </c>
      <c r="J144" s="98" t="str">
        <f>IF(Final!V125&lt;&gt;0,Final!V125,"")</f>
        <v/>
      </c>
      <c r="K144" s="98" t="str">
        <f>IF(Final!W125&lt;&gt;0,Final!W125,"")</f>
        <v/>
      </c>
      <c r="L144" s="98" t="str">
        <f>IF(Final!X125&lt;&gt;0,Final!X125,"")</f>
        <v/>
      </c>
      <c r="M144" s="98" t="str">
        <f>IF(Final!Y125&lt;&gt;0,Final!Y125,"")</f>
        <v/>
      </c>
      <c r="N144" s="98" t="str">
        <f>IF(Final!Z125&lt;&gt;0,Final!Z125,"")</f>
        <v/>
      </c>
      <c r="O144" s="98" t="str">
        <f>IF(Final!AA125&lt;&gt;0,Final!AA125,"")</f>
        <v/>
      </c>
      <c r="P144" s="98" t="str">
        <f>IF(Final!AB125&lt;&gt;0,Final!AB125,"")</f>
        <v/>
      </c>
      <c r="Q144" s="98" t="str">
        <f>IF(Final!AC125&lt;&gt;0,Final!AC125,"")</f>
        <v/>
      </c>
      <c r="R144" s="98" t="str">
        <f>IF(Final!AD125&lt;&gt;0,Final!AD125,"")</f>
        <v/>
      </c>
      <c r="S144" s="98" t="str">
        <f>IF(Final!AE125&lt;&gt;0,Final!AE125,"")</f>
        <v/>
      </c>
      <c r="T144" s="98" t="str">
        <f>IF(Final!AF125&lt;&gt;0,Final!AF125,"")</f>
        <v/>
      </c>
    </row>
    <row r="145" spans="1:20" x14ac:dyDescent="0.3">
      <c r="A145" s="3">
        <v>127</v>
      </c>
      <c r="B145" s="3" t="s">
        <v>121</v>
      </c>
      <c r="C145" s="98" t="str">
        <f>IF(Final!O126&lt;&gt;0,Final!O126,"")</f>
        <v/>
      </c>
      <c r="D145" s="98" t="str">
        <f>IF(Final!P126&lt;&gt;0,Final!P126,"")</f>
        <v/>
      </c>
      <c r="E145" s="98" t="str">
        <f>IF(Final!Q126&lt;&gt;0,Final!Q126,"")</f>
        <v/>
      </c>
      <c r="F145" s="98" t="str">
        <f>IF(Final!R126&lt;&gt;0,Final!R126,"")</f>
        <v/>
      </c>
      <c r="G145" s="98" t="str">
        <f>IF(Final!S126&lt;&gt;0,Final!S126,"")</f>
        <v/>
      </c>
      <c r="H145" s="98" t="str">
        <f>IF(Final!T126&lt;&gt;0,Final!T126,"")</f>
        <v/>
      </c>
      <c r="I145" s="98" t="str">
        <f>IF(Final!U126&lt;&gt;0,Final!U126,"")</f>
        <v/>
      </c>
      <c r="J145" s="98" t="str">
        <f>IF(Final!V126&lt;&gt;0,Final!V126,"")</f>
        <v/>
      </c>
      <c r="K145" s="98" t="str">
        <f>IF(Final!W126&lt;&gt;0,Final!W126,"")</f>
        <v/>
      </c>
      <c r="L145" s="98" t="str">
        <f>IF(Final!X126&lt;&gt;0,Final!X126,"")</f>
        <v/>
      </c>
      <c r="M145" s="98" t="str">
        <f>IF(Final!Y126&lt;&gt;0,Final!Y126,"")</f>
        <v/>
      </c>
      <c r="N145" s="98" t="str">
        <f>IF(Final!Z126&lt;&gt;0,Final!Z126,"")</f>
        <v/>
      </c>
      <c r="O145" s="98" t="str">
        <f>IF(Final!AA126&lt;&gt;0,Final!AA126,"")</f>
        <v/>
      </c>
      <c r="P145" s="98" t="str">
        <f>IF(Final!AB126&lt;&gt;0,Final!AB126,"")</f>
        <v/>
      </c>
      <c r="Q145" s="98" t="str">
        <f>IF(Final!AC126&lt;&gt;0,Final!AC126,"")</f>
        <v/>
      </c>
      <c r="R145" s="98" t="str">
        <f>IF(Final!AD126&lt;&gt;0,Final!AD126,"")</f>
        <v/>
      </c>
      <c r="S145" s="98" t="str">
        <f>IF(Final!AE126&lt;&gt;0,Final!AE126,"")</f>
        <v/>
      </c>
      <c r="T145" s="98" t="str">
        <f>IF(Final!AF126&lt;&gt;0,Final!AF126,"")</f>
        <v/>
      </c>
    </row>
    <row r="146" spans="1:20" x14ac:dyDescent="0.3">
      <c r="A146" s="3">
        <v>128</v>
      </c>
      <c r="B146" s="3" t="s">
        <v>122</v>
      </c>
      <c r="C146" s="98" t="str">
        <f>IF(Final!O127&lt;&gt;0,Final!O127,"")</f>
        <v/>
      </c>
      <c r="D146" s="98" t="str">
        <f>IF(Final!P127&lt;&gt;0,Final!P127,"")</f>
        <v/>
      </c>
      <c r="E146" s="98" t="str">
        <f>IF(Final!Q127&lt;&gt;0,Final!Q127,"")</f>
        <v/>
      </c>
      <c r="F146" s="98" t="str">
        <f>IF(Final!R127&lt;&gt;0,Final!R127,"")</f>
        <v/>
      </c>
      <c r="G146" s="98" t="str">
        <f>IF(Final!S127&lt;&gt;0,Final!S127,"")</f>
        <v/>
      </c>
      <c r="H146" s="98" t="str">
        <f>IF(Final!T127&lt;&gt;0,Final!T127,"")</f>
        <v/>
      </c>
      <c r="I146" s="98" t="str">
        <f>IF(Final!U127&lt;&gt;0,Final!U127,"")</f>
        <v/>
      </c>
      <c r="J146" s="98" t="str">
        <f>IF(Final!V127&lt;&gt;0,Final!V127,"")</f>
        <v/>
      </c>
      <c r="K146" s="98" t="str">
        <f>IF(Final!W127&lt;&gt;0,Final!W127,"")</f>
        <v/>
      </c>
      <c r="L146" s="98" t="str">
        <f>IF(Final!X127&lt;&gt;0,Final!X127,"")</f>
        <v/>
      </c>
      <c r="M146" s="98" t="str">
        <f>IF(Final!Y127&lt;&gt;0,Final!Y127,"")</f>
        <v/>
      </c>
      <c r="N146" s="98" t="str">
        <f>IF(Final!Z127&lt;&gt;0,Final!Z127,"")</f>
        <v/>
      </c>
      <c r="O146" s="98" t="str">
        <f>IF(Final!AA127&lt;&gt;0,Final!AA127,"")</f>
        <v/>
      </c>
      <c r="P146" s="98" t="str">
        <f>IF(Final!AB127&lt;&gt;0,Final!AB127,"")</f>
        <v/>
      </c>
      <c r="Q146" s="98" t="str">
        <f>IF(Final!AC127&lt;&gt;0,Final!AC127,"")</f>
        <v/>
      </c>
      <c r="R146" s="98" t="str">
        <f>IF(Final!AD127&lt;&gt;0,Final!AD127,"")</f>
        <v/>
      </c>
      <c r="S146" s="98" t="str">
        <f>IF(Final!AE127&lt;&gt;0,Final!AE127,"")</f>
        <v/>
      </c>
      <c r="T146" s="98" t="str">
        <f>IF(Final!AF127&lt;&gt;0,Final!AF127,"")</f>
        <v/>
      </c>
    </row>
    <row r="147" spans="1:20" x14ac:dyDescent="0.3">
      <c r="A147" s="3">
        <v>129</v>
      </c>
      <c r="B147" s="3" t="s">
        <v>122</v>
      </c>
      <c r="C147" s="98" t="str">
        <f>IF(Final!O128&lt;&gt;0,Final!O128,"")</f>
        <v/>
      </c>
      <c r="D147" s="98" t="str">
        <f>IF(Final!P128&lt;&gt;0,Final!P128,"")</f>
        <v/>
      </c>
      <c r="E147" s="98" t="str">
        <f>IF(Final!Q128&lt;&gt;0,Final!Q128,"")</f>
        <v/>
      </c>
      <c r="F147" s="98" t="str">
        <f>IF(Final!R128&lt;&gt;0,Final!R128,"")</f>
        <v/>
      </c>
      <c r="G147" s="98" t="str">
        <f>IF(Final!S128&lt;&gt;0,Final!S128,"")</f>
        <v/>
      </c>
      <c r="H147" s="98" t="str">
        <f>IF(Final!T128&lt;&gt;0,Final!T128,"")</f>
        <v/>
      </c>
      <c r="I147" s="98" t="str">
        <f>IF(Final!U128&lt;&gt;0,Final!U128,"")</f>
        <v/>
      </c>
      <c r="J147" s="98" t="str">
        <f>IF(Final!V128&lt;&gt;0,Final!V128,"")</f>
        <v/>
      </c>
      <c r="K147" s="98" t="str">
        <f>IF(Final!W128&lt;&gt;0,Final!W128,"")</f>
        <v/>
      </c>
      <c r="L147" s="98" t="str">
        <f>IF(Final!X128&lt;&gt;0,Final!X128,"")</f>
        <v/>
      </c>
      <c r="M147" s="98" t="str">
        <f>IF(Final!Y128&lt;&gt;0,Final!Y128,"")</f>
        <v/>
      </c>
      <c r="N147" s="98" t="str">
        <f>IF(Final!Z128&lt;&gt;0,Final!Z128,"")</f>
        <v/>
      </c>
      <c r="O147" s="98" t="str">
        <f>IF(Final!AA128&lt;&gt;0,Final!AA128,"")</f>
        <v/>
      </c>
      <c r="P147" s="98" t="str">
        <f>IF(Final!AB128&lt;&gt;0,Final!AB128,"")</f>
        <v/>
      </c>
      <c r="Q147" s="98" t="str">
        <f>IF(Final!AC128&lt;&gt;0,Final!AC128,"")</f>
        <v/>
      </c>
      <c r="R147" s="98" t="str">
        <f>IF(Final!AD128&lt;&gt;0,Final!AD128,"")</f>
        <v/>
      </c>
      <c r="S147" s="98" t="str">
        <f>IF(Final!AE128&lt;&gt;0,Final!AE128,"")</f>
        <v/>
      </c>
      <c r="T147" s="98" t="str">
        <f>IF(Final!AF128&lt;&gt;0,Final!AF128,"")</f>
        <v/>
      </c>
    </row>
    <row r="148" spans="1:20" x14ac:dyDescent="0.3">
      <c r="A148" s="3">
        <v>130</v>
      </c>
      <c r="B148" s="3" t="s">
        <v>122</v>
      </c>
      <c r="C148" s="98" t="str">
        <f>IF(Final!O129&lt;&gt;0,Final!O129,"")</f>
        <v/>
      </c>
      <c r="D148" s="98" t="str">
        <f>IF(Final!P129&lt;&gt;0,Final!P129,"")</f>
        <v/>
      </c>
      <c r="E148" s="98" t="str">
        <f>IF(Final!Q129&lt;&gt;0,Final!Q129,"")</f>
        <v/>
      </c>
      <c r="F148" s="98" t="str">
        <f>IF(Final!R129&lt;&gt;0,Final!R129,"")</f>
        <v/>
      </c>
      <c r="G148" s="98" t="str">
        <f>IF(Final!S129&lt;&gt;0,Final!S129,"")</f>
        <v/>
      </c>
      <c r="H148" s="98" t="str">
        <f>IF(Final!T129&lt;&gt;0,Final!T129,"")</f>
        <v/>
      </c>
      <c r="I148" s="98" t="str">
        <f>IF(Final!U129&lt;&gt;0,Final!U129,"")</f>
        <v/>
      </c>
      <c r="J148" s="98" t="str">
        <f>IF(Final!V129&lt;&gt;0,Final!V129,"")</f>
        <v/>
      </c>
      <c r="K148" s="98" t="str">
        <f>IF(Final!W129&lt;&gt;0,Final!W129,"")</f>
        <v/>
      </c>
      <c r="L148" s="98" t="str">
        <f>IF(Final!X129&lt;&gt;0,Final!X129,"")</f>
        <v/>
      </c>
      <c r="M148" s="98" t="str">
        <f>IF(Final!Y129&lt;&gt;0,Final!Y129,"")</f>
        <v/>
      </c>
      <c r="N148" s="98" t="str">
        <f>IF(Final!Z129&lt;&gt;0,Final!Z129,"")</f>
        <v/>
      </c>
      <c r="O148" s="98" t="str">
        <f>IF(Final!AA129&lt;&gt;0,Final!AA129,"")</f>
        <v/>
      </c>
      <c r="P148" s="98" t="str">
        <f>IF(Final!AB129&lt;&gt;0,Final!AB129,"")</f>
        <v/>
      </c>
      <c r="Q148" s="98" t="str">
        <f>IF(Final!AC129&lt;&gt;0,Final!AC129,"")</f>
        <v/>
      </c>
      <c r="R148" s="98" t="str">
        <f>IF(Final!AD129&lt;&gt;0,Final!AD129,"")</f>
        <v/>
      </c>
      <c r="S148" s="98" t="str">
        <f>IF(Final!AE129&lt;&gt;0,Final!AE129,"")</f>
        <v/>
      </c>
      <c r="T148" s="98" t="str">
        <f>IF(Final!AF129&lt;&gt;0,Final!AF129,"")</f>
        <v/>
      </c>
    </row>
    <row r="149" spans="1:20" x14ac:dyDescent="0.3">
      <c r="A149" s="3">
        <v>131</v>
      </c>
      <c r="B149" s="3" t="s">
        <v>122</v>
      </c>
      <c r="C149" s="98" t="str">
        <f>IF(Final!O130&lt;&gt;0,Final!O130,"")</f>
        <v/>
      </c>
      <c r="D149" s="98" t="str">
        <f>IF(Final!P130&lt;&gt;0,Final!P130,"")</f>
        <v/>
      </c>
      <c r="E149" s="98" t="str">
        <f>IF(Final!Q130&lt;&gt;0,Final!Q130,"")</f>
        <v/>
      </c>
      <c r="F149" s="98" t="str">
        <f>IF(Final!R130&lt;&gt;0,Final!R130,"")</f>
        <v/>
      </c>
      <c r="G149" s="98" t="str">
        <f>IF(Final!S130&lt;&gt;0,Final!S130,"")</f>
        <v/>
      </c>
      <c r="H149" s="98" t="str">
        <f>IF(Final!T130&lt;&gt;0,Final!T130,"")</f>
        <v/>
      </c>
      <c r="I149" s="98" t="str">
        <f>IF(Final!U130&lt;&gt;0,Final!U130,"")</f>
        <v/>
      </c>
      <c r="J149" s="98" t="str">
        <f>IF(Final!V130&lt;&gt;0,Final!V130,"")</f>
        <v/>
      </c>
      <c r="K149" s="98" t="str">
        <f>IF(Final!W130&lt;&gt;0,Final!W130,"")</f>
        <v/>
      </c>
      <c r="L149" s="98" t="str">
        <f>IF(Final!X130&lt;&gt;0,Final!X130,"")</f>
        <v/>
      </c>
      <c r="M149" s="98" t="str">
        <f>IF(Final!Y130&lt;&gt;0,Final!Y130,"")</f>
        <v/>
      </c>
      <c r="N149" s="98" t="str">
        <f>IF(Final!Z130&lt;&gt;0,Final!Z130,"")</f>
        <v/>
      </c>
      <c r="O149" s="98" t="str">
        <f>IF(Final!AA130&lt;&gt;0,Final!AA130,"")</f>
        <v/>
      </c>
      <c r="P149" s="98" t="str">
        <f>IF(Final!AB130&lt;&gt;0,Final!AB130,"")</f>
        <v/>
      </c>
      <c r="Q149" s="98" t="str">
        <f>IF(Final!AC130&lt;&gt;0,Final!AC130,"")</f>
        <v/>
      </c>
      <c r="R149" s="98" t="str">
        <f>IF(Final!AD130&lt;&gt;0,Final!AD130,"")</f>
        <v/>
      </c>
      <c r="S149" s="98" t="str">
        <f>IF(Final!AE130&lt;&gt;0,Final!AE130,"")</f>
        <v/>
      </c>
      <c r="T149" s="98" t="str">
        <f>IF(Final!AF130&lt;&gt;0,Final!AF130,"")</f>
        <v/>
      </c>
    </row>
    <row r="150" spans="1:20" x14ac:dyDescent="0.3">
      <c r="A150" s="3">
        <v>132</v>
      </c>
      <c r="B150" s="3" t="s">
        <v>122</v>
      </c>
      <c r="C150" s="98" t="str">
        <f>IF(Final!O131&lt;&gt;0,Final!O131,"")</f>
        <v/>
      </c>
      <c r="D150" s="98" t="str">
        <f>IF(Final!P131&lt;&gt;0,Final!P131,"")</f>
        <v/>
      </c>
      <c r="E150" s="98" t="str">
        <f>IF(Final!Q131&lt;&gt;0,Final!Q131,"")</f>
        <v/>
      </c>
      <c r="F150" s="98" t="str">
        <f>IF(Final!R131&lt;&gt;0,Final!R131,"")</f>
        <v/>
      </c>
      <c r="G150" s="98" t="str">
        <f>IF(Final!S131&lt;&gt;0,Final!S131,"")</f>
        <v/>
      </c>
      <c r="H150" s="98" t="str">
        <f>IF(Final!T131&lt;&gt;0,Final!T131,"")</f>
        <v/>
      </c>
      <c r="I150" s="98" t="str">
        <f>IF(Final!U131&lt;&gt;0,Final!U131,"")</f>
        <v/>
      </c>
      <c r="J150" s="98" t="str">
        <f>IF(Final!V131&lt;&gt;0,Final!V131,"")</f>
        <v/>
      </c>
      <c r="K150" s="98" t="str">
        <f>IF(Final!W131&lt;&gt;0,Final!W131,"")</f>
        <v/>
      </c>
      <c r="L150" s="98" t="str">
        <f>IF(Final!X131&lt;&gt;0,Final!X131,"")</f>
        <v/>
      </c>
      <c r="M150" s="98" t="str">
        <f>IF(Final!Y131&lt;&gt;0,Final!Y131,"")</f>
        <v/>
      </c>
      <c r="N150" s="98" t="str">
        <f>IF(Final!Z131&lt;&gt;0,Final!Z131,"")</f>
        <v/>
      </c>
      <c r="O150" s="98" t="str">
        <f>IF(Final!AA131&lt;&gt;0,Final!AA131,"")</f>
        <v/>
      </c>
      <c r="P150" s="98" t="str">
        <f>IF(Final!AB131&lt;&gt;0,Final!AB131,"")</f>
        <v/>
      </c>
      <c r="Q150" s="98" t="str">
        <f>IF(Final!AC131&lt;&gt;0,Final!AC131,"")</f>
        <v/>
      </c>
      <c r="R150" s="98" t="str">
        <f>IF(Final!AD131&lt;&gt;0,Final!AD131,"")</f>
        <v/>
      </c>
      <c r="S150" s="98" t="str">
        <f>IF(Final!AE131&lt;&gt;0,Final!AE131,"")</f>
        <v/>
      </c>
      <c r="T150" s="98" t="str">
        <f>IF(Final!AF131&lt;&gt;0,Final!AF131,"")</f>
        <v/>
      </c>
    </row>
    <row r="151" spans="1:20" x14ac:dyDescent="0.3">
      <c r="A151" s="3">
        <v>133</v>
      </c>
      <c r="B151" s="3" t="s">
        <v>122</v>
      </c>
      <c r="C151" s="98" t="str">
        <f>IF(Final!O132&lt;&gt;0,Final!O132,"")</f>
        <v/>
      </c>
      <c r="D151" s="98" t="str">
        <f>IF(Final!P132&lt;&gt;0,Final!P132,"")</f>
        <v/>
      </c>
      <c r="E151" s="98" t="str">
        <f>IF(Final!Q132&lt;&gt;0,Final!Q132,"")</f>
        <v/>
      </c>
      <c r="F151" s="98" t="str">
        <f>IF(Final!R132&lt;&gt;0,Final!R132,"")</f>
        <v/>
      </c>
      <c r="G151" s="98" t="str">
        <f>IF(Final!S132&lt;&gt;0,Final!S132,"")</f>
        <v/>
      </c>
      <c r="H151" s="98" t="str">
        <f>IF(Final!T132&lt;&gt;0,Final!T132,"")</f>
        <v/>
      </c>
      <c r="I151" s="98" t="str">
        <f>IF(Final!U132&lt;&gt;0,Final!U132,"")</f>
        <v/>
      </c>
      <c r="J151" s="98" t="str">
        <f>IF(Final!V132&lt;&gt;0,Final!V132,"")</f>
        <v/>
      </c>
      <c r="K151" s="98" t="str">
        <f>IF(Final!W132&lt;&gt;0,Final!W132,"")</f>
        <v/>
      </c>
      <c r="L151" s="98" t="str">
        <f>IF(Final!X132&lt;&gt;0,Final!X132,"")</f>
        <v/>
      </c>
      <c r="M151" s="98" t="str">
        <f>IF(Final!Y132&lt;&gt;0,Final!Y132,"")</f>
        <v/>
      </c>
      <c r="N151" s="98" t="str">
        <f>IF(Final!Z132&lt;&gt;0,Final!Z132,"")</f>
        <v/>
      </c>
      <c r="O151" s="98" t="str">
        <f>IF(Final!AA132&lt;&gt;0,Final!AA132,"")</f>
        <v/>
      </c>
      <c r="P151" s="98" t="str">
        <f>IF(Final!AB132&lt;&gt;0,Final!AB132,"")</f>
        <v/>
      </c>
      <c r="Q151" s="98" t="str">
        <f>IF(Final!AC132&lt;&gt;0,Final!AC132,"")</f>
        <v/>
      </c>
      <c r="R151" s="98" t="str">
        <f>IF(Final!AD132&lt;&gt;0,Final!AD132,"")</f>
        <v/>
      </c>
      <c r="S151" s="98" t="str">
        <f>IF(Final!AE132&lt;&gt;0,Final!AE132,"")</f>
        <v/>
      </c>
      <c r="T151" s="98" t="str">
        <f>IF(Final!AF132&lt;&gt;0,Final!AF132,"")</f>
        <v/>
      </c>
    </row>
    <row r="152" spans="1:20" x14ac:dyDescent="0.3">
      <c r="A152" s="3">
        <v>134</v>
      </c>
      <c r="B152" s="3" t="s">
        <v>122</v>
      </c>
      <c r="C152" s="98" t="str">
        <f>IF(Final!O133&lt;&gt;0,Final!O133,"")</f>
        <v/>
      </c>
      <c r="D152" s="98" t="str">
        <f>IF(Final!P133&lt;&gt;0,Final!P133,"")</f>
        <v/>
      </c>
      <c r="E152" s="98" t="str">
        <f>IF(Final!Q133&lt;&gt;0,Final!Q133,"")</f>
        <v/>
      </c>
      <c r="F152" s="98" t="str">
        <f>IF(Final!R133&lt;&gt;0,Final!R133,"")</f>
        <v/>
      </c>
      <c r="G152" s="98" t="str">
        <f>IF(Final!S133&lt;&gt;0,Final!S133,"")</f>
        <v/>
      </c>
      <c r="H152" s="98" t="str">
        <f>IF(Final!T133&lt;&gt;0,Final!T133,"")</f>
        <v/>
      </c>
      <c r="I152" s="98" t="str">
        <f>IF(Final!U133&lt;&gt;0,Final!U133,"")</f>
        <v/>
      </c>
      <c r="J152" s="98" t="str">
        <f>IF(Final!V133&lt;&gt;0,Final!V133,"")</f>
        <v/>
      </c>
      <c r="K152" s="98" t="str">
        <f>IF(Final!W133&lt;&gt;0,Final!W133,"")</f>
        <v/>
      </c>
      <c r="L152" s="98" t="str">
        <f>IF(Final!X133&lt;&gt;0,Final!X133,"")</f>
        <v/>
      </c>
      <c r="M152" s="98" t="str">
        <f>IF(Final!Y133&lt;&gt;0,Final!Y133,"")</f>
        <v/>
      </c>
      <c r="N152" s="98" t="str">
        <f>IF(Final!Z133&lt;&gt;0,Final!Z133,"")</f>
        <v/>
      </c>
      <c r="O152" s="98" t="str">
        <f>IF(Final!AA133&lt;&gt;0,Final!AA133,"")</f>
        <v/>
      </c>
      <c r="P152" s="98" t="str">
        <f>IF(Final!AB133&lt;&gt;0,Final!AB133,"")</f>
        <v/>
      </c>
      <c r="Q152" s="98" t="str">
        <f>IF(Final!AC133&lt;&gt;0,Final!AC133,"")</f>
        <v/>
      </c>
      <c r="R152" s="98" t="str">
        <f>IF(Final!AD133&lt;&gt;0,Final!AD133,"")</f>
        <v/>
      </c>
      <c r="S152" s="98" t="str">
        <f>IF(Final!AE133&lt;&gt;0,Final!AE133,"")</f>
        <v/>
      </c>
      <c r="T152" s="98" t="str">
        <f>IF(Final!AF133&lt;&gt;0,Final!AF133,"")</f>
        <v/>
      </c>
    </row>
    <row r="153" spans="1:20" x14ac:dyDescent="0.3">
      <c r="A153" s="3">
        <v>135</v>
      </c>
      <c r="B153" s="3" t="s">
        <v>122</v>
      </c>
      <c r="C153" s="98" t="str">
        <f>IF(Final!O134&lt;&gt;0,Final!O134,"")</f>
        <v/>
      </c>
      <c r="D153" s="98" t="str">
        <f>IF(Final!P134&lt;&gt;0,Final!P134,"")</f>
        <v/>
      </c>
      <c r="E153" s="98" t="str">
        <f>IF(Final!Q134&lt;&gt;0,Final!Q134,"")</f>
        <v/>
      </c>
      <c r="F153" s="98" t="str">
        <f>IF(Final!R134&lt;&gt;0,Final!R134,"")</f>
        <v/>
      </c>
      <c r="G153" s="98" t="str">
        <f>IF(Final!S134&lt;&gt;0,Final!S134,"")</f>
        <v/>
      </c>
      <c r="H153" s="98" t="str">
        <f>IF(Final!T134&lt;&gt;0,Final!T134,"")</f>
        <v/>
      </c>
      <c r="I153" s="98" t="str">
        <f>IF(Final!U134&lt;&gt;0,Final!U134,"")</f>
        <v/>
      </c>
      <c r="J153" s="98" t="str">
        <f>IF(Final!V134&lt;&gt;0,Final!V134,"")</f>
        <v/>
      </c>
      <c r="K153" s="98" t="str">
        <f>IF(Final!W134&lt;&gt;0,Final!W134,"")</f>
        <v/>
      </c>
      <c r="L153" s="98" t="str">
        <f>IF(Final!X134&lt;&gt;0,Final!X134,"")</f>
        <v/>
      </c>
      <c r="M153" s="98" t="str">
        <f>IF(Final!Y134&lt;&gt;0,Final!Y134,"")</f>
        <v/>
      </c>
      <c r="N153" s="98" t="str">
        <f>IF(Final!Z134&lt;&gt;0,Final!Z134,"")</f>
        <v/>
      </c>
      <c r="O153" s="98" t="str">
        <f>IF(Final!AA134&lt;&gt;0,Final!AA134,"")</f>
        <v/>
      </c>
      <c r="P153" s="98" t="str">
        <f>IF(Final!AB134&lt;&gt;0,Final!AB134,"")</f>
        <v/>
      </c>
      <c r="Q153" s="98" t="str">
        <f>IF(Final!AC134&lt;&gt;0,Final!AC134,"")</f>
        <v/>
      </c>
      <c r="R153" s="98" t="str">
        <f>IF(Final!AD134&lt;&gt;0,Final!AD134,"")</f>
        <v/>
      </c>
      <c r="S153" s="98" t="str">
        <f>IF(Final!AE134&lt;&gt;0,Final!AE134,"")</f>
        <v/>
      </c>
      <c r="T153" s="98" t="str">
        <f>IF(Final!AF134&lt;&gt;0,Final!AF134,"")</f>
        <v/>
      </c>
    </row>
    <row r="154" spans="1:20" x14ac:dyDescent="0.3">
      <c r="A154" s="3">
        <v>136</v>
      </c>
      <c r="B154" s="3" t="s">
        <v>122</v>
      </c>
      <c r="C154" s="98" t="str">
        <f>IF(Final!O135&lt;&gt;0,Final!O135,"")</f>
        <v/>
      </c>
      <c r="D154" s="98" t="str">
        <f>IF(Final!P135&lt;&gt;0,Final!P135,"")</f>
        <v/>
      </c>
      <c r="E154" s="98" t="str">
        <f>IF(Final!Q135&lt;&gt;0,Final!Q135,"")</f>
        <v/>
      </c>
      <c r="F154" s="98" t="str">
        <f>IF(Final!R135&lt;&gt;0,Final!R135,"")</f>
        <v/>
      </c>
      <c r="G154" s="98" t="str">
        <f>IF(Final!S135&lt;&gt;0,Final!S135,"")</f>
        <v/>
      </c>
      <c r="H154" s="98" t="str">
        <f>IF(Final!T135&lt;&gt;0,Final!T135,"")</f>
        <v/>
      </c>
      <c r="I154" s="98" t="str">
        <f>IF(Final!U135&lt;&gt;0,Final!U135,"")</f>
        <v/>
      </c>
      <c r="J154" s="98" t="str">
        <f>IF(Final!V135&lt;&gt;0,Final!V135,"")</f>
        <v/>
      </c>
      <c r="K154" s="98" t="str">
        <f>IF(Final!W135&lt;&gt;0,Final!W135,"")</f>
        <v/>
      </c>
      <c r="L154" s="98" t="str">
        <f>IF(Final!X135&lt;&gt;0,Final!X135,"")</f>
        <v/>
      </c>
      <c r="M154" s="98" t="str">
        <f>IF(Final!Y135&lt;&gt;0,Final!Y135,"")</f>
        <v/>
      </c>
      <c r="N154" s="98" t="str">
        <f>IF(Final!Z135&lt;&gt;0,Final!Z135,"")</f>
        <v/>
      </c>
      <c r="O154" s="98" t="str">
        <f>IF(Final!AA135&lt;&gt;0,Final!AA135,"")</f>
        <v/>
      </c>
      <c r="P154" s="98" t="str">
        <f>IF(Final!AB135&lt;&gt;0,Final!AB135,"")</f>
        <v/>
      </c>
      <c r="Q154" s="98" t="str">
        <f>IF(Final!AC135&lt;&gt;0,Final!AC135,"")</f>
        <v/>
      </c>
      <c r="R154" s="98" t="str">
        <f>IF(Final!AD135&lt;&gt;0,Final!AD135,"")</f>
        <v/>
      </c>
      <c r="S154" s="98" t="str">
        <f>IF(Final!AE135&lt;&gt;0,Final!AE135,"")</f>
        <v/>
      </c>
      <c r="T154" s="98" t="str">
        <f>IF(Final!AF135&lt;&gt;0,Final!AF135,"")</f>
        <v/>
      </c>
    </row>
    <row r="155" spans="1:20" x14ac:dyDescent="0.3">
      <c r="A155" s="3">
        <v>137</v>
      </c>
      <c r="B155" s="3" t="s">
        <v>122</v>
      </c>
      <c r="C155" s="98" t="str">
        <f>IF(Final!O136&lt;&gt;0,Final!O136,"")</f>
        <v/>
      </c>
      <c r="D155" s="98" t="str">
        <f>IF(Final!P136&lt;&gt;0,Final!P136,"")</f>
        <v/>
      </c>
      <c r="E155" s="98" t="str">
        <f>IF(Final!Q136&lt;&gt;0,Final!Q136,"")</f>
        <v/>
      </c>
      <c r="F155" s="98" t="str">
        <f>IF(Final!R136&lt;&gt;0,Final!R136,"")</f>
        <v/>
      </c>
      <c r="G155" s="98" t="str">
        <f>IF(Final!S136&lt;&gt;0,Final!S136,"")</f>
        <v/>
      </c>
      <c r="H155" s="98" t="str">
        <f>IF(Final!T136&lt;&gt;0,Final!T136,"")</f>
        <v/>
      </c>
      <c r="I155" s="98" t="str">
        <f>IF(Final!U136&lt;&gt;0,Final!U136,"")</f>
        <v/>
      </c>
      <c r="J155" s="98" t="str">
        <f>IF(Final!V136&lt;&gt;0,Final!V136,"")</f>
        <v/>
      </c>
      <c r="K155" s="98" t="str">
        <f>IF(Final!W136&lt;&gt;0,Final!W136,"")</f>
        <v/>
      </c>
      <c r="L155" s="98" t="str">
        <f>IF(Final!X136&lt;&gt;0,Final!X136,"")</f>
        <v/>
      </c>
      <c r="M155" s="98" t="str">
        <f>IF(Final!Y136&lt;&gt;0,Final!Y136,"")</f>
        <v/>
      </c>
      <c r="N155" s="98" t="str">
        <f>IF(Final!Z136&lt;&gt;0,Final!Z136,"")</f>
        <v/>
      </c>
      <c r="O155" s="98" t="str">
        <f>IF(Final!AA136&lt;&gt;0,Final!AA136,"")</f>
        <v/>
      </c>
      <c r="P155" s="98" t="str">
        <f>IF(Final!AB136&lt;&gt;0,Final!AB136,"")</f>
        <v/>
      </c>
      <c r="Q155" s="98" t="str">
        <f>IF(Final!AC136&lt;&gt;0,Final!AC136,"")</f>
        <v/>
      </c>
      <c r="R155" s="98" t="str">
        <f>IF(Final!AD136&lt;&gt;0,Final!AD136,"")</f>
        <v/>
      </c>
      <c r="S155" s="98" t="str">
        <f>IF(Final!AE136&lt;&gt;0,Final!AE136,"")</f>
        <v/>
      </c>
      <c r="T155" s="98" t="str">
        <f>IF(Final!AF136&lt;&gt;0,Final!AF136,"")</f>
        <v/>
      </c>
    </row>
    <row r="156" spans="1:20" x14ac:dyDescent="0.3">
      <c r="A156" s="3">
        <v>138</v>
      </c>
      <c r="B156" s="3" t="s">
        <v>122</v>
      </c>
      <c r="C156" s="98" t="str">
        <f>IF(Final!O137&lt;&gt;0,Final!O137,"")</f>
        <v/>
      </c>
      <c r="D156" s="98" t="str">
        <f>IF(Final!P137&lt;&gt;0,Final!P137,"")</f>
        <v/>
      </c>
      <c r="E156" s="98" t="str">
        <f>IF(Final!Q137&lt;&gt;0,Final!Q137,"")</f>
        <v/>
      </c>
      <c r="F156" s="98" t="str">
        <f>IF(Final!R137&lt;&gt;0,Final!R137,"")</f>
        <v/>
      </c>
      <c r="G156" s="98" t="str">
        <f>IF(Final!S137&lt;&gt;0,Final!S137,"")</f>
        <v/>
      </c>
      <c r="H156" s="98" t="str">
        <f>IF(Final!T137&lt;&gt;0,Final!T137,"")</f>
        <v/>
      </c>
      <c r="I156" s="98" t="str">
        <f>IF(Final!U137&lt;&gt;0,Final!U137,"")</f>
        <v/>
      </c>
      <c r="J156" s="98" t="str">
        <f>IF(Final!V137&lt;&gt;0,Final!V137,"")</f>
        <v/>
      </c>
      <c r="K156" s="98" t="str">
        <f>IF(Final!W137&lt;&gt;0,Final!W137,"")</f>
        <v/>
      </c>
      <c r="L156" s="98" t="str">
        <f>IF(Final!X137&lt;&gt;0,Final!X137,"")</f>
        <v/>
      </c>
      <c r="M156" s="98" t="str">
        <f>IF(Final!Y137&lt;&gt;0,Final!Y137,"")</f>
        <v/>
      </c>
      <c r="N156" s="98" t="str">
        <f>IF(Final!Z137&lt;&gt;0,Final!Z137,"")</f>
        <v/>
      </c>
      <c r="O156" s="98" t="str">
        <f>IF(Final!AA137&lt;&gt;0,Final!AA137,"")</f>
        <v/>
      </c>
      <c r="P156" s="98" t="str">
        <f>IF(Final!AB137&lt;&gt;0,Final!AB137,"")</f>
        <v/>
      </c>
      <c r="Q156" s="98" t="str">
        <f>IF(Final!AC137&lt;&gt;0,Final!AC137,"")</f>
        <v/>
      </c>
      <c r="R156" s="98" t="str">
        <f>IF(Final!AD137&lt;&gt;0,Final!AD137,"")</f>
        <v/>
      </c>
      <c r="S156" s="98" t="str">
        <f>IF(Final!AE137&lt;&gt;0,Final!AE137,"")</f>
        <v/>
      </c>
      <c r="T156" s="98" t="str">
        <f>IF(Final!AF137&lt;&gt;0,Final!AF137,"")</f>
        <v/>
      </c>
    </row>
    <row r="157" spans="1:20" x14ac:dyDescent="0.3">
      <c r="A157" s="3">
        <v>139</v>
      </c>
      <c r="B157" s="3" t="s">
        <v>122</v>
      </c>
      <c r="C157" s="98" t="str">
        <f>IF(Final!O138&lt;&gt;0,Final!O138,"")</f>
        <v/>
      </c>
      <c r="D157" s="98" t="str">
        <f>IF(Final!P138&lt;&gt;0,Final!P138,"")</f>
        <v/>
      </c>
      <c r="E157" s="98" t="str">
        <f>IF(Final!Q138&lt;&gt;0,Final!Q138,"")</f>
        <v/>
      </c>
      <c r="F157" s="98" t="str">
        <f>IF(Final!R138&lt;&gt;0,Final!R138,"")</f>
        <v/>
      </c>
      <c r="G157" s="98" t="str">
        <f>IF(Final!S138&lt;&gt;0,Final!S138,"")</f>
        <v/>
      </c>
      <c r="H157" s="98" t="str">
        <f>IF(Final!T138&lt;&gt;0,Final!T138,"")</f>
        <v/>
      </c>
      <c r="I157" s="98" t="str">
        <f>IF(Final!U138&lt;&gt;0,Final!U138,"")</f>
        <v/>
      </c>
      <c r="J157" s="98" t="str">
        <f>IF(Final!V138&lt;&gt;0,Final!V138,"")</f>
        <v/>
      </c>
      <c r="K157" s="98" t="str">
        <f>IF(Final!W138&lt;&gt;0,Final!W138,"")</f>
        <v/>
      </c>
      <c r="L157" s="98" t="str">
        <f>IF(Final!X138&lt;&gt;0,Final!X138,"")</f>
        <v/>
      </c>
      <c r="M157" s="98" t="str">
        <f>IF(Final!Y138&lt;&gt;0,Final!Y138,"")</f>
        <v/>
      </c>
      <c r="N157" s="98" t="str">
        <f>IF(Final!Z138&lt;&gt;0,Final!Z138,"")</f>
        <v/>
      </c>
      <c r="O157" s="98" t="str">
        <f>IF(Final!AA138&lt;&gt;0,Final!AA138,"")</f>
        <v/>
      </c>
      <c r="P157" s="98" t="str">
        <f>IF(Final!AB138&lt;&gt;0,Final!AB138,"")</f>
        <v/>
      </c>
      <c r="Q157" s="98" t="str">
        <f>IF(Final!AC138&lt;&gt;0,Final!AC138,"")</f>
        <v/>
      </c>
      <c r="R157" s="98" t="str">
        <f>IF(Final!AD138&lt;&gt;0,Final!AD138,"")</f>
        <v/>
      </c>
      <c r="S157" s="98" t="str">
        <f>IF(Final!AE138&lt;&gt;0,Final!AE138,"")</f>
        <v/>
      </c>
      <c r="T157" s="98" t="str">
        <f>IF(Final!AF138&lt;&gt;0,Final!AF138,"")</f>
        <v/>
      </c>
    </row>
    <row r="158" spans="1:20" x14ac:dyDescent="0.3">
      <c r="A158" s="3">
        <v>140</v>
      </c>
      <c r="B158" s="3" t="s">
        <v>122</v>
      </c>
      <c r="C158" s="98" t="str">
        <f>IF(Final!O139&lt;&gt;0,Final!O139,"")</f>
        <v/>
      </c>
      <c r="D158" s="98" t="str">
        <f>IF(Final!P139&lt;&gt;0,Final!P139,"")</f>
        <v/>
      </c>
      <c r="E158" s="98" t="str">
        <f>IF(Final!Q139&lt;&gt;0,Final!Q139,"")</f>
        <v/>
      </c>
      <c r="F158" s="98" t="str">
        <f>IF(Final!R139&lt;&gt;0,Final!R139,"")</f>
        <v/>
      </c>
      <c r="G158" s="98" t="str">
        <f>IF(Final!S139&lt;&gt;0,Final!S139,"")</f>
        <v/>
      </c>
      <c r="H158" s="98" t="str">
        <f>IF(Final!T139&lt;&gt;0,Final!T139,"")</f>
        <v/>
      </c>
      <c r="I158" s="98" t="str">
        <f>IF(Final!U139&lt;&gt;0,Final!U139,"")</f>
        <v/>
      </c>
      <c r="J158" s="98" t="str">
        <f>IF(Final!V139&lt;&gt;0,Final!V139,"")</f>
        <v/>
      </c>
      <c r="K158" s="98" t="str">
        <f>IF(Final!W139&lt;&gt;0,Final!W139,"")</f>
        <v/>
      </c>
      <c r="L158" s="98" t="str">
        <f>IF(Final!X139&lt;&gt;0,Final!X139,"")</f>
        <v/>
      </c>
      <c r="M158" s="98" t="str">
        <f>IF(Final!Y139&lt;&gt;0,Final!Y139,"")</f>
        <v/>
      </c>
      <c r="N158" s="98" t="str">
        <f>IF(Final!Z139&lt;&gt;0,Final!Z139,"")</f>
        <v/>
      </c>
      <c r="O158" s="98" t="str">
        <f>IF(Final!AA139&lt;&gt;0,Final!AA139,"")</f>
        <v/>
      </c>
      <c r="P158" s="98" t="str">
        <f>IF(Final!AB139&lt;&gt;0,Final!AB139,"")</f>
        <v/>
      </c>
      <c r="Q158" s="98" t="str">
        <f>IF(Final!AC139&lt;&gt;0,Final!AC139,"")</f>
        <v/>
      </c>
      <c r="R158" s="98" t="str">
        <f>IF(Final!AD139&lt;&gt;0,Final!AD139,"")</f>
        <v/>
      </c>
      <c r="S158" s="98" t="str">
        <f>IF(Final!AE139&lt;&gt;0,Final!AE139,"")</f>
        <v/>
      </c>
      <c r="T158" s="98" t="str">
        <f>IF(Final!AF139&lt;&gt;0,Final!AF139,"")</f>
        <v/>
      </c>
    </row>
    <row r="159" spans="1:20" x14ac:dyDescent="0.3">
      <c r="A159" s="3">
        <v>141</v>
      </c>
      <c r="B159" s="3" t="s">
        <v>123</v>
      </c>
      <c r="C159" s="98" t="str">
        <f>IF(Final!O140&lt;&gt;0,Final!O140,"")</f>
        <v/>
      </c>
      <c r="D159" s="98" t="str">
        <f>IF(Final!P140&lt;&gt;0,Final!P140,"")</f>
        <v/>
      </c>
      <c r="E159" s="98" t="str">
        <f>IF(Final!Q140&lt;&gt;0,Final!Q140,"")</f>
        <v/>
      </c>
      <c r="F159" s="98" t="str">
        <f>IF(Final!R140&lt;&gt;0,Final!R140,"")</f>
        <v/>
      </c>
      <c r="G159" s="98" t="str">
        <f>IF(Final!S140&lt;&gt;0,Final!S140,"")</f>
        <v/>
      </c>
      <c r="H159" s="98" t="str">
        <f>IF(Final!T140&lt;&gt;0,Final!T140,"")</f>
        <v/>
      </c>
      <c r="I159" s="98" t="str">
        <f>IF(Final!U140&lt;&gt;0,Final!U140,"")</f>
        <v/>
      </c>
      <c r="J159" s="98" t="str">
        <f>IF(Final!V140&lt;&gt;0,Final!V140,"")</f>
        <v/>
      </c>
      <c r="K159" s="98" t="str">
        <f>IF(Final!W140&lt;&gt;0,Final!W140,"")</f>
        <v/>
      </c>
      <c r="L159" s="98" t="str">
        <f>IF(Final!X140&lt;&gt;0,Final!X140,"")</f>
        <v/>
      </c>
      <c r="M159" s="98" t="str">
        <f>IF(Final!Y140&lt;&gt;0,Final!Y140,"")</f>
        <v/>
      </c>
      <c r="N159" s="98" t="str">
        <f>IF(Final!Z140&lt;&gt;0,Final!Z140,"")</f>
        <v/>
      </c>
      <c r="O159" s="98" t="str">
        <f>IF(Final!AA140&lt;&gt;0,Final!AA140,"")</f>
        <v/>
      </c>
      <c r="P159" s="98" t="str">
        <f>IF(Final!AB140&lt;&gt;0,Final!AB140,"")</f>
        <v/>
      </c>
      <c r="Q159" s="98" t="str">
        <f>IF(Final!AC140&lt;&gt;0,Final!AC140,"")</f>
        <v/>
      </c>
      <c r="R159" s="98" t="str">
        <f>IF(Final!AD140&lt;&gt;0,Final!AD140,"")</f>
        <v/>
      </c>
      <c r="S159" s="98" t="str">
        <f>IF(Final!AE140&lt;&gt;0,Final!AE140,"")</f>
        <v/>
      </c>
      <c r="T159" s="98" t="str">
        <f>IF(Final!AF140&lt;&gt;0,Final!AF140,"")</f>
        <v/>
      </c>
    </row>
    <row r="160" spans="1:20" x14ac:dyDescent="0.3">
      <c r="A160" s="3">
        <v>144</v>
      </c>
      <c r="B160" s="3" t="s">
        <v>123</v>
      </c>
      <c r="C160" s="98" t="str">
        <f>IF(Final!O141&lt;&gt;0,Final!O141,"")</f>
        <v/>
      </c>
      <c r="D160" s="98" t="str">
        <f>IF(Final!P141&lt;&gt;0,Final!P141,"")</f>
        <v/>
      </c>
      <c r="E160" s="98" t="str">
        <f>IF(Final!Q141&lt;&gt;0,Final!Q141,"")</f>
        <v/>
      </c>
      <c r="F160" s="98" t="str">
        <f>IF(Final!R141&lt;&gt;0,Final!R141,"")</f>
        <v/>
      </c>
      <c r="G160" s="98" t="str">
        <f>IF(Final!S141&lt;&gt;0,Final!S141,"")</f>
        <v/>
      </c>
      <c r="H160" s="98" t="str">
        <f>IF(Final!T141&lt;&gt;0,Final!T141,"")</f>
        <v/>
      </c>
      <c r="I160" s="98" t="str">
        <f>IF(Final!U141&lt;&gt;0,Final!U141,"")</f>
        <v/>
      </c>
      <c r="J160" s="98" t="str">
        <f>IF(Final!V141&lt;&gt;0,Final!V141,"")</f>
        <v/>
      </c>
      <c r="K160" s="98" t="str">
        <f>IF(Final!W141&lt;&gt;0,Final!W141,"")</f>
        <v/>
      </c>
      <c r="L160" s="98" t="str">
        <f>IF(Final!X141&lt;&gt;0,Final!X141,"")</f>
        <v/>
      </c>
      <c r="M160" s="98" t="str">
        <f>IF(Final!Y141&lt;&gt;0,Final!Y141,"")</f>
        <v/>
      </c>
      <c r="N160" s="98" t="str">
        <f>IF(Final!Z141&lt;&gt;0,Final!Z141,"")</f>
        <v/>
      </c>
      <c r="O160" s="98" t="str">
        <f>IF(Final!AA141&lt;&gt;0,Final!AA141,"")</f>
        <v/>
      </c>
      <c r="P160" s="98" t="str">
        <f>IF(Final!AB141&lt;&gt;0,Final!AB141,"")</f>
        <v/>
      </c>
      <c r="Q160" s="98" t="str">
        <f>IF(Final!AC141&lt;&gt;0,Final!AC141,"")</f>
        <v/>
      </c>
      <c r="R160" s="98" t="str">
        <f>IF(Final!AD141&lt;&gt;0,Final!AD141,"")</f>
        <v/>
      </c>
      <c r="S160" s="98" t="str">
        <f>IF(Final!AE141&lt;&gt;0,Final!AE141,"")</f>
        <v/>
      </c>
      <c r="T160" s="98" t="str">
        <f>IF(Final!AF141&lt;&gt;0,Final!AF141,"")</f>
        <v/>
      </c>
    </row>
    <row r="161" spans="1:20" x14ac:dyDescent="0.3">
      <c r="A161" s="3">
        <v>145</v>
      </c>
      <c r="B161" s="3" t="s">
        <v>123</v>
      </c>
      <c r="C161" s="98" t="str">
        <f>IF(Final!O142&lt;&gt;0,Final!O142,"")</f>
        <v/>
      </c>
      <c r="D161" s="98" t="str">
        <f>IF(Final!P142&lt;&gt;0,Final!P142,"")</f>
        <v/>
      </c>
      <c r="E161" s="98" t="str">
        <f>IF(Final!Q142&lt;&gt;0,Final!Q142,"")</f>
        <v/>
      </c>
      <c r="F161" s="98" t="str">
        <f>IF(Final!R142&lt;&gt;0,Final!R142,"")</f>
        <v/>
      </c>
      <c r="G161" s="98" t="str">
        <f>IF(Final!S142&lt;&gt;0,Final!S142,"")</f>
        <v/>
      </c>
      <c r="H161" s="98" t="str">
        <f>IF(Final!T142&lt;&gt;0,Final!T142,"")</f>
        <v/>
      </c>
      <c r="I161" s="98" t="str">
        <f>IF(Final!U142&lt;&gt;0,Final!U142,"")</f>
        <v/>
      </c>
      <c r="J161" s="98" t="str">
        <f>IF(Final!V142&lt;&gt;0,Final!V142,"")</f>
        <v/>
      </c>
      <c r="K161" s="98" t="str">
        <f>IF(Final!W142&lt;&gt;0,Final!W142,"")</f>
        <v/>
      </c>
      <c r="L161" s="98" t="str">
        <f>IF(Final!X142&lt;&gt;0,Final!X142,"")</f>
        <v/>
      </c>
      <c r="M161" s="98" t="str">
        <f>IF(Final!Y142&lt;&gt;0,Final!Y142,"")</f>
        <v/>
      </c>
      <c r="N161" s="98" t="str">
        <f>IF(Final!Z142&lt;&gt;0,Final!Z142,"")</f>
        <v/>
      </c>
      <c r="O161" s="98" t="str">
        <f>IF(Final!AA142&lt;&gt;0,Final!AA142,"")</f>
        <v/>
      </c>
      <c r="P161" s="98" t="str">
        <f>IF(Final!AB142&lt;&gt;0,Final!AB142,"")</f>
        <v/>
      </c>
      <c r="Q161" s="98" t="str">
        <f>IF(Final!AC142&lt;&gt;0,Final!AC142,"")</f>
        <v/>
      </c>
      <c r="R161" s="98" t="str">
        <f>IF(Final!AD142&lt;&gt;0,Final!AD142,"")</f>
        <v/>
      </c>
      <c r="S161" s="98" t="str">
        <f>IF(Final!AE142&lt;&gt;0,Final!AE142,"")</f>
        <v/>
      </c>
      <c r="T161" s="98" t="str">
        <f>IF(Final!AF142&lt;&gt;0,Final!AF142,"")</f>
        <v/>
      </c>
    </row>
    <row r="162" spans="1:20" x14ac:dyDescent="0.3">
      <c r="A162" s="3">
        <v>146</v>
      </c>
      <c r="B162" s="3" t="s">
        <v>123</v>
      </c>
      <c r="C162" s="98" t="str">
        <f>IF(Final!O143&lt;&gt;0,Final!O143,"")</f>
        <v/>
      </c>
      <c r="D162" s="98" t="str">
        <f>IF(Final!P143&lt;&gt;0,Final!P143,"")</f>
        <v/>
      </c>
      <c r="E162" s="98" t="str">
        <f>IF(Final!Q143&lt;&gt;0,Final!Q143,"")</f>
        <v/>
      </c>
      <c r="F162" s="98" t="str">
        <f>IF(Final!R143&lt;&gt;0,Final!R143,"")</f>
        <v/>
      </c>
      <c r="G162" s="98" t="str">
        <f>IF(Final!S143&lt;&gt;0,Final!S143,"")</f>
        <v/>
      </c>
      <c r="H162" s="98" t="str">
        <f>IF(Final!T143&lt;&gt;0,Final!T143,"")</f>
        <v/>
      </c>
      <c r="I162" s="98" t="str">
        <f>IF(Final!U143&lt;&gt;0,Final!U143,"")</f>
        <v/>
      </c>
      <c r="J162" s="98" t="str">
        <f>IF(Final!V143&lt;&gt;0,Final!V143,"")</f>
        <v/>
      </c>
      <c r="K162" s="98" t="str">
        <f>IF(Final!W143&lt;&gt;0,Final!W143,"")</f>
        <v/>
      </c>
      <c r="L162" s="98" t="str">
        <f>IF(Final!X143&lt;&gt;0,Final!X143,"")</f>
        <v/>
      </c>
      <c r="M162" s="98" t="str">
        <f>IF(Final!Y143&lt;&gt;0,Final!Y143,"")</f>
        <v/>
      </c>
      <c r="N162" s="98" t="str">
        <f>IF(Final!Z143&lt;&gt;0,Final!Z143,"")</f>
        <v/>
      </c>
      <c r="O162" s="98" t="str">
        <f>IF(Final!AA143&lt;&gt;0,Final!AA143,"")</f>
        <v/>
      </c>
      <c r="P162" s="98" t="str">
        <f>IF(Final!AB143&lt;&gt;0,Final!AB143,"")</f>
        <v/>
      </c>
      <c r="Q162" s="98" t="str">
        <f>IF(Final!AC143&lt;&gt;0,Final!AC143,"")</f>
        <v/>
      </c>
      <c r="R162" s="98" t="str">
        <f>IF(Final!AD143&lt;&gt;0,Final!AD143,"")</f>
        <v/>
      </c>
      <c r="S162" s="98" t="str">
        <f>IF(Final!AE143&lt;&gt;0,Final!AE143,"")</f>
        <v/>
      </c>
      <c r="T162" s="98" t="str">
        <f>IF(Final!AF143&lt;&gt;0,Final!AF143,"")</f>
        <v/>
      </c>
    </row>
    <row r="163" spans="1:20" x14ac:dyDescent="0.3">
      <c r="A163" s="3">
        <v>147</v>
      </c>
      <c r="B163" s="3" t="s">
        <v>123</v>
      </c>
      <c r="C163" s="98" t="str">
        <f>IF(Final!O144&lt;&gt;0,Final!O144,"")</f>
        <v/>
      </c>
      <c r="D163" s="98" t="str">
        <f>IF(Final!P144&lt;&gt;0,Final!P144,"")</f>
        <v/>
      </c>
      <c r="E163" s="98" t="str">
        <f>IF(Final!Q144&lt;&gt;0,Final!Q144,"")</f>
        <v/>
      </c>
      <c r="F163" s="98" t="str">
        <f>IF(Final!R144&lt;&gt;0,Final!R144,"")</f>
        <v/>
      </c>
      <c r="G163" s="98" t="str">
        <f>IF(Final!S144&lt;&gt;0,Final!S144,"")</f>
        <v/>
      </c>
      <c r="H163" s="98" t="str">
        <f>IF(Final!T144&lt;&gt;0,Final!T144,"")</f>
        <v/>
      </c>
      <c r="I163" s="98" t="str">
        <f>IF(Final!U144&lt;&gt;0,Final!U144,"")</f>
        <v/>
      </c>
      <c r="J163" s="98" t="str">
        <f>IF(Final!V144&lt;&gt;0,Final!V144,"")</f>
        <v/>
      </c>
      <c r="K163" s="98" t="str">
        <f>IF(Final!W144&lt;&gt;0,Final!W144,"")</f>
        <v/>
      </c>
      <c r="L163" s="98" t="str">
        <f>IF(Final!X144&lt;&gt;0,Final!X144,"")</f>
        <v/>
      </c>
      <c r="M163" s="98" t="str">
        <f>IF(Final!Y144&lt;&gt;0,Final!Y144,"")</f>
        <v/>
      </c>
      <c r="N163" s="98" t="str">
        <f>IF(Final!Z144&lt;&gt;0,Final!Z144,"")</f>
        <v/>
      </c>
      <c r="O163" s="98" t="str">
        <f>IF(Final!AA144&lt;&gt;0,Final!AA144,"")</f>
        <v/>
      </c>
      <c r="P163" s="98" t="str">
        <f>IF(Final!AB144&lt;&gt;0,Final!AB144,"")</f>
        <v/>
      </c>
      <c r="Q163" s="98" t="str">
        <f>IF(Final!AC144&lt;&gt;0,Final!AC144,"")</f>
        <v/>
      </c>
      <c r="R163" s="98" t="str">
        <f>IF(Final!AD144&lt;&gt;0,Final!AD144,"")</f>
        <v/>
      </c>
      <c r="S163" s="98" t="str">
        <f>IF(Final!AE144&lt;&gt;0,Final!AE144,"")</f>
        <v/>
      </c>
      <c r="T163" s="98" t="str">
        <f>IF(Final!AF144&lt;&gt;0,Final!AF144,"")</f>
        <v/>
      </c>
    </row>
    <row r="164" spans="1:20" x14ac:dyDescent="0.3">
      <c r="A164" s="3">
        <v>148</v>
      </c>
      <c r="B164" s="3" t="s">
        <v>123</v>
      </c>
      <c r="C164" s="98" t="str">
        <f>IF(Final!O145&lt;&gt;0,Final!O145,"")</f>
        <v/>
      </c>
      <c r="D164" s="98" t="str">
        <f>IF(Final!P145&lt;&gt;0,Final!P145,"")</f>
        <v/>
      </c>
      <c r="E164" s="98" t="str">
        <f>IF(Final!Q145&lt;&gt;0,Final!Q145,"")</f>
        <v/>
      </c>
      <c r="F164" s="98" t="str">
        <f>IF(Final!R145&lt;&gt;0,Final!R145,"")</f>
        <v/>
      </c>
      <c r="G164" s="98" t="str">
        <f>IF(Final!S145&lt;&gt;0,Final!S145,"")</f>
        <v/>
      </c>
      <c r="H164" s="98" t="str">
        <f>IF(Final!T145&lt;&gt;0,Final!T145,"")</f>
        <v/>
      </c>
      <c r="I164" s="98" t="str">
        <f>IF(Final!U145&lt;&gt;0,Final!U145,"")</f>
        <v/>
      </c>
      <c r="J164" s="98" t="str">
        <f>IF(Final!V145&lt;&gt;0,Final!V145,"")</f>
        <v/>
      </c>
      <c r="K164" s="98" t="str">
        <f>IF(Final!W145&lt;&gt;0,Final!W145,"")</f>
        <v/>
      </c>
      <c r="L164" s="98" t="str">
        <f>IF(Final!X145&lt;&gt;0,Final!X145,"")</f>
        <v/>
      </c>
      <c r="M164" s="98" t="str">
        <f>IF(Final!Y145&lt;&gt;0,Final!Y145,"")</f>
        <v/>
      </c>
      <c r="N164" s="98" t="str">
        <f>IF(Final!Z145&lt;&gt;0,Final!Z145,"")</f>
        <v/>
      </c>
      <c r="O164" s="98" t="str">
        <f>IF(Final!AA145&lt;&gt;0,Final!AA145,"")</f>
        <v/>
      </c>
      <c r="P164" s="98" t="str">
        <f>IF(Final!AB145&lt;&gt;0,Final!AB145,"")</f>
        <v/>
      </c>
      <c r="Q164" s="98" t="str">
        <f>IF(Final!AC145&lt;&gt;0,Final!AC145,"")</f>
        <v/>
      </c>
      <c r="R164" s="98" t="str">
        <f>IF(Final!AD145&lt;&gt;0,Final!AD145,"")</f>
        <v/>
      </c>
      <c r="S164" s="98" t="str">
        <f>IF(Final!AE145&lt;&gt;0,Final!AE145,"")</f>
        <v/>
      </c>
      <c r="T164" s="98" t="str">
        <f>IF(Final!AF145&lt;&gt;0,Final!AF145,"")</f>
        <v/>
      </c>
    </row>
    <row r="165" spans="1:20" x14ac:dyDescent="0.3">
      <c r="A165" s="3">
        <v>149</v>
      </c>
      <c r="B165" s="3" t="s">
        <v>123</v>
      </c>
      <c r="C165" s="98" t="str">
        <f>IF(Final!O146&lt;&gt;0,Final!O146,"")</f>
        <v/>
      </c>
      <c r="D165" s="98" t="str">
        <f>IF(Final!P146&lt;&gt;0,Final!P146,"")</f>
        <v/>
      </c>
      <c r="E165" s="98" t="str">
        <f>IF(Final!Q146&lt;&gt;0,Final!Q146,"")</f>
        <v/>
      </c>
      <c r="F165" s="98" t="str">
        <f>IF(Final!R146&lt;&gt;0,Final!R146,"")</f>
        <v/>
      </c>
      <c r="G165" s="98" t="str">
        <f>IF(Final!S146&lt;&gt;0,Final!S146,"")</f>
        <v/>
      </c>
      <c r="H165" s="98" t="str">
        <f>IF(Final!T146&lt;&gt;0,Final!T146,"")</f>
        <v/>
      </c>
      <c r="I165" s="98" t="str">
        <f>IF(Final!U146&lt;&gt;0,Final!U146,"")</f>
        <v/>
      </c>
      <c r="J165" s="98" t="str">
        <f>IF(Final!V146&lt;&gt;0,Final!V146,"")</f>
        <v/>
      </c>
      <c r="K165" s="98" t="str">
        <f>IF(Final!W146&lt;&gt;0,Final!W146,"")</f>
        <v/>
      </c>
      <c r="L165" s="98" t="str">
        <f>IF(Final!X146&lt;&gt;0,Final!X146,"")</f>
        <v/>
      </c>
      <c r="M165" s="98" t="str">
        <f>IF(Final!Y146&lt;&gt;0,Final!Y146,"")</f>
        <v/>
      </c>
      <c r="N165" s="98" t="str">
        <f>IF(Final!Z146&lt;&gt;0,Final!Z146,"")</f>
        <v/>
      </c>
      <c r="O165" s="98" t="str">
        <f>IF(Final!AA146&lt;&gt;0,Final!AA146,"")</f>
        <v/>
      </c>
      <c r="P165" s="98" t="str">
        <f>IF(Final!AB146&lt;&gt;0,Final!AB146,"")</f>
        <v/>
      </c>
      <c r="Q165" s="98" t="str">
        <f>IF(Final!AC146&lt;&gt;0,Final!AC146,"")</f>
        <v/>
      </c>
      <c r="R165" s="98" t="str">
        <f>IF(Final!AD146&lt;&gt;0,Final!AD146,"")</f>
        <v/>
      </c>
      <c r="S165" s="98" t="str">
        <f>IF(Final!AE146&lt;&gt;0,Final!AE146,"")</f>
        <v/>
      </c>
      <c r="T165" s="98" t="str">
        <f>IF(Final!AF146&lt;&gt;0,Final!AF146,"")</f>
        <v/>
      </c>
    </row>
    <row r="166" spans="1:20" x14ac:dyDescent="0.3">
      <c r="A166" s="3">
        <v>150</v>
      </c>
      <c r="B166" s="3" t="s">
        <v>123</v>
      </c>
      <c r="C166" s="98" t="str">
        <f>IF(Final!O147&lt;&gt;0,Final!O147,"")</f>
        <v/>
      </c>
      <c r="D166" s="98" t="str">
        <f>IF(Final!P147&lt;&gt;0,Final!P147,"")</f>
        <v/>
      </c>
      <c r="E166" s="98" t="str">
        <f>IF(Final!Q147&lt;&gt;0,Final!Q147,"")</f>
        <v/>
      </c>
      <c r="F166" s="98" t="str">
        <f>IF(Final!R147&lt;&gt;0,Final!R147,"")</f>
        <v/>
      </c>
      <c r="G166" s="98" t="str">
        <f>IF(Final!S147&lt;&gt;0,Final!S147,"")</f>
        <v/>
      </c>
      <c r="H166" s="98" t="str">
        <f>IF(Final!T147&lt;&gt;0,Final!T147,"")</f>
        <v/>
      </c>
      <c r="I166" s="98" t="str">
        <f>IF(Final!U147&lt;&gt;0,Final!U147,"")</f>
        <v/>
      </c>
      <c r="J166" s="98" t="str">
        <f>IF(Final!V147&lt;&gt;0,Final!V147,"")</f>
        <v/>
      </c>
      <c r="K166" s="98" t="str">
        <f>IF(Final!W147&lt;&gt;0,Final!W147,"")</f>
        <v/>
      </c>
      <c r="L166" s="98" t="str">
        <f>IF(Final!X147&lt;&gt;0,Final!X147,"")</f>
        <v/>
      </c>
      <c r="M166" s="98" t="str">
        <f>IF(Final!Y147&lt;&gt;0,Final!Y147,"")</f>
        <v/>
      </c>
      <c r="N166" s="98" t="str">
        <f>IF(Final!Z147&lt;&gt;0,Final!Z147,"")</f>
        <v/>
      </c>
      <c r="O166" s="98" t="str">
        <f>IF(Final!AA147&lt;&gt;0,Final!AA147,"")</f>
        <v/>
      </c>
      <c r="P166" s="98" t="str">
        <f>IF(Final!AB147&lt;&gt;0,Final!AB147,"")</f>
        <v/>
      </c>
      <c r="Q166" s="98" t="str">
        <f>IF(Final!AC147&lt;&gt;0,Final!AC147,"")</f>
        <v/>
      </c>
      <c r="R166" s="98" t="str">
        <f>IF(Final!AD147&lt;&gt;0,Final!AD147,"")</f>
        <v/>
      </c>
      <c r="S166" s="98" t="str">
        <f>IF(Final!AE147&lt;&gt;0,Final!AE147,"")</f>
        <v/>
      </c>
      <c r="T166" s="98" t="str">
        <f>IF(Final!AF147&lt;&gt;0,Final!AF147,"")</f>
        <v/>
      </c>
    </row>
    <row r="167" spans="1:20" x14ac:dyDescent="0.3">
      <c r="A167" s="3">
        <v>151</v>
      </c>
      <c r="B167" s="3" t="s">
        <v>123</v>
      </c>
      <c r="C167" s="98" t="str">
        <f>IF(Final!O148&lt;&gt;0,Final!O148,"")</f>
        <v/>
      </c>
      <c r="D167" s="98" t="str">
        <f>IF(Final!P148&lt;&gt;0,Final!P148,"")</f>
        <v/>
      </c>
      <c r="E167" s="98" t="str">
        <f>IF(Final!Q148&lt;&gt;0,Final!Q148,"")</f>
        <v/>
      </c>
      <c r="F167" s="98" t="str">
        <f>IF(Final!R148&lt;&gt;0,Final!R148,"")</f>
        <v/>
      </c>
      <c r="G167" s="98" t="str">
        <f>IF(Final!S148&lt;&gt;0,Final!S148,"")</f>
        <v/>
      </c>
      <c r="H167" s="98" t="str">
        <f>IF(Final!T148&lt;&gt;0,Final!T148,"")</f>
        <v/>
      </c>
      <c r="I167" s="98" t="str">
        <f>IF(Final!U148&lt;&gt;0,Final!U148,"")</f>
        <v/>
      </c>
      <c r="J167" s="98" t="str">
        <f>IF(Final!V148&lt;&gt;0,Final!V148,"")</f>
        <v/>
      </c>
      <c r="K167" s="98" t="str">
        <f>IF(Final!W148&lt;&gt;0,Final!W148,"")</f>
        <v/>
      </c>
      <c r="L167" s="98" t="str">
        <f>IF(Final!X148&lt;&gt;0,Final!X148,"")</f>
        <v/>
      </c>
      <c r="M167" s="98" t="str">
        <f>IF(Final!Y148&lt;&gt;0,Final!Y148,"")</f>
        <v/>
      </c>
      <c r="N167" s="98" t="str">
        <f>IF(Final!Z148&lt;&gt;0,Final!Z148,"")</f>
        <v/>
      </c>
      <c r="O167" s="98" t="str">
        <f>IF(Final!AA148&lt;&gt;0,Final!AA148,"")</f>
        <v/>
      </c>
      <c r="P167" s="98" t="str">
        <f>IF(Final!AB148&lt;&gt;0,Final!AB148,"")</f>
        <v/>
      </c>
      <c r="Q167" s="98" t="str">
        <f>IF(Final!AC148&lt;&gt;0,Final!AC148,"")</f>
        <v/>
      </c>
      <c r="R167" s="98" t="str">
        <f>IF(Final!AD148&lt;&gt;0,Final!AD148,"")</f>
        <v/>
      </c>
      <c r="S167" s="98" t="str">
        <f>IF(Final!AE148&lt;&gt;0,Final!AE148,"")</f>
        <v/>
      </c>
      <c r="T167" s="98" t="str">
        <f>IF(Final!AF148&lt;&gt;0,Final!AF148,"")</f>
        <v/>
      </c>
    </row>
    <row r="168" spans="1:20" x14ac:dyDescent="0.3">
      <c r="A168" s="3">
        <v>152</v>
      </c>
      <c r="B168" s="3" t="s">
        <v>123</v>
      </c>
      <c r="C168" s="98" t="str">
        <f>IF(Final!O149&lt;&gt;0,Final!O149,"")</f>
        <v/>
      </c>
      <c r="D168" s="98" t="str">
        <f>IF(Final!P149&lt;&gt;0,Final!P149,"")</f>
        <v/>
      </c>
      <c r="E168" s="98" t="str">
        <f>IF(Final!Q149&lt;&gt;0,Final!Q149,"")</f>
        <v/>
      </c>
      <c r="F168" s="98" t="str">
        <f>IF(Final!R149&lt;&gt;0,Final!R149,"")</f>
        <v/>
      </c>
      <c r="G168" s="98" t="str">
        <f>IF(Final!S149&lt;&gt;0,Final!S149,"")</f>
        <v/>
      </c>
      <c r="H168" s="98" t="str">
        <f>IF(Final!T149&lt;&gt;0,Final!T149,"")</f>
        <v/>
      </c>
      <c r="I168" s="98" t="str">
        <f>IF(Final!U149&lt;&gt;0,Final!U149,"")</f>
        <v/>
      </c>
      <c r="J168" s="98" t="str">
        <f>IF(Final!V149&lt;&gt;0,Final!V149,"")</f>
        <v/>
      </c>
      <c r="K168" s="98" t="str">
        <f>IF(Final!W149&lt;&gt;0,Final!W149,"")</f>
        <v/>
      </c>
      <c r="L168" s="98" t="str">
        <f>IF(Final!X149&lt;&gt;0,Final!X149,"")</f>
        <v/>
      </c>
      <c r="M168" s="98" t="str">
        <f>IF(Final!Y149&lt;&gt;0,Final!Y149,"")</f>
        <v/>
      </c>
      <c r="N168" s="98" t="str">
        <f>IF(Final!Z149&lt;&gt;0,Final!Z149,"")</f>
        <v/>
      </c>
      <c r="O168" s="98" t="str">
        <f>IF(Final!AA149&lt;&gt;0,Final!AA149,"")</f>
        <v/>
      </c>
      <c r="P168" s="98" t="str">
        <f>IF(Final!AB149&lt;&gt;0,Final!AB149,"")</f>
        <v/>
      </c>
      <c r="Q168" s="98" t="str">
        <f>IF(Final!AC149&lt;&gt;0,Final!AC149,"")</f>
        <v/>
      </c>
      <c r="R168" s="98" t="str">
        <f>IF(Final!AD149&lt;&gt;0,Final!AD149,"")</f>
        <v/>
      </c>
      <c r="S168" s="98" t="str">
        <f>IF(Final!AE149&lt;&gt;0,Final!AE149,"")</f>
        <v/>
      </c>
      <c r="T168" s="98" t="str">
        <f>IF(Final!AF149&lt;&gt;0,Final!AF149,"")</f>
        <v/>
      </c>
    </row>
    <row r="169" spans="1:20" x14ac:dyDescent="0.3">
      <c r="A169" s="3">
        <v>153</v>
      </c>
      <c r="B169" s="3" t="s">
        <v>123</v>
      </c>
      <c r="C169" s="98" t="str">
        <f>IF(Final!O150&lt;&gt;0,Final!O150,"")</f>
        <v/>
      </c>
      <c r="D169" s="98" t="str">
        <f>IF(Final!P150&lt;&gt;0,Final!P150,"")</f>
        <v/>
      </c>
      <c r="E169" s="98" t="str">
        <f>IF(Final!Q150&lt;&gt;0,Final!Q150,"")</f>
        <v/>
      </c>
      <c r="F169" s="98" t="str">
        <f>IF(Final!R150&lt;&gt;0,Final!R150,"")</f>
        <v/>
      </c>
      <c r="G169" s="98" t="str">
        <f>IF(Final!S150&lt;&gt;0,Final!S150,"")</f>
        <v/>
      </c>
      <c r="H169" s="98" t="str">
        <f>IF(Final!T150&lt;&gt;0,Final!T150,"")</f>
        <v/>
      </c>
      <c r="I169" s="98" t="str">
        <f>IF(Final!U150&lt;&gt;0,Final!U150,"")</f>
        <v/>
      </c>
      <c r="J169" s="98" t="str">
        <f>IF(Final!V150&lt;&gt;0,Final!V150,"")</f>
        <v/>
      </c>
      <c r="K169" s="98" t="str">
        <f>IF(Final!W150&lt;&gt;0,Final!W150,"")</f>
        <v/>
      </c>
      <c r="L169" s="98" t="str">
        <f>IF(Final!X150&lt;&gt;0,Final!X150,"")</f>
        <v/>
      </c>
      <c r="M169" s="98" t="str">
        <f>IF(Final!Y150&lt;&gt;0,Final!Y150,"")</f>
        <v/>
      </c>
      <c r="N169" s="98" t="str">
        <f>IF(Final!Z150&lt;&gt;0,Final!Z150,"")</f>
        <v/>
      </c>
      <c r="O169" s="98" t="str">
        <f>IF(Final!AA150&lt;&gt;0,Final!AA150,"")</f>
        <v/>
      </c>
      <c r="P169" s="98" t="str">
        <f>IF(Final!AB150&lt;&gt;0,Final!AB150,"")</f>
        <v/>
      </c>
      <c r="Q169" s="98" t="str">
        <f>IF(Final!AC150&lt;&gt;0,Final!AC150,"")</f>
        <v/>
      </c>
      <c r="R169" s="98" t="str">
        <f>IF(Final!AD150&lt;&gt;0,Final!AD150,"")</f>
        <v/>
      </c>
      <c r="S169" s="98" t="str">
        <f>IF(Final!AE150&lt;&gt;0,Final!AE150,"")</f>
        <v/>
      </c>
      <c r="T169" s="98" t="str">
        <f>IF(Final!AF150&lt;&gt;0,Final!AF150,"")</f>
        <v/>
      </c>
    </row>
    <row r="170" spans="1:20" x14ac:dyDescent="0.3">
      <c r="A170" s="3">
        <v>154</v>
      </c>
      <c r="B170" s="3" t="s">
        <v>123</v>
      </c>
      <c r="C170" s="98" t="str">
        <f>IF(Final!O151&lt;&gt;0,Final!O151,"")</f>
        <v/>
      </c>
      <c r="D170" s="98" t="str">
        <f>IF(Final!P151&lt;&gt;0,Final!P151,"")</f>
        <v/>
      </c>
      <c r="E170" s="98" t="str">
        <f>IF(Final!Q151&lt;&gt;0,Final!Q151,"")</f>
        <v/>
      </c>
      <c r="F170" s="98" t="str">
        <f>IF(Final!R151&lt;&gt;0,Final!R151,"")</f>
        <v/>
      </c>
      <c r="G170" s="98" t="str">
        <f>IF(Final!S151&lt;&gt;0,Final!S151,"")</f>
        <v/>
      </c>
      <c r="H170" s="98" t="str">
        <f>IF(Final!T151&lt;&gt;0,Final!T151,"")</f>
        <v/>
      </c>
      <c r="I170" s="98" t="str">
        <f>IF(Final!U151&lt;&gt;0,Final!U151,"")</f>
        <v/>
      </c>
      <c r="J170" s="98" t="str">
        <f>IF(Final!V151&lt;&gt;0,Final!V151,"")</f>
        <v/>
      </c>
      <c r="K170" s="98" t="str">
        <f>IF(Final!W151&lt;&gt;0,Final!W151,"")</f>
        <v/>
      </c>
      <c r="L170" s="98" t="str">
        <f>IF(Final!X151&lt;&gt;0,Final!X151,"")</f>
        <v/>
      </c>
      <c r="M170" s="98" t="str">
        <f>IF(Final!Y151&lt;&gt;0,Final!Y151,"")</f>
        <v/>
      </c>
      <c r="N170" s="98" t="str">
        <f>IF(Final!Z151&lt;&gt;0,Final!Z151,"")</f>
        <v/>
      </c>
      <c r="O170" s="98" t="str">
        <f>IF(Final!AA151&lt;&gt;0,Final!AA151,"")</f>
        <v/>
      </c>
      <c r="P170" s="98" t="str">
        <f>IF(Final!AB151&lt;&gt;0,Final!AB151,"")</f>
        <v/>
      </c>
      <c r="Q170" s="98" t="str">
        <f>IF(Final!AC151&lt;&gt;0,Final!AC151,"")</f>
        <v/>
      </c>
      <c r="R170" s="98" t="str">
        <f>IF(Final!AD151&lt;&gt;0,Final!AD151,"")</f>
        <v/>
      </c>
      <c r="S170" s="98" t="str">
        <f>IF(Final!AE151&lt;&gt;0,Final!AE151,"")</f>
        <v/>
      </c>
      <c r="T170" s="98" t="str">
        <f>IF(Final!AF151&lt;&gt;0,Final!AF151,"")</f>
        <v/>
      </c>
    </row>
    <row r="171" spans="1:20" x14ac:dyDescent="0.3">
      <c r="A171" s="3">
        <v>155</v>
      </c>
      <c r="B171" s="3" t="s">
        <v>123</v>
      </c>
      <c r="C171" s="98" t="str">
        <f>IF(Final!O152&lt;&gt;0,Final!O152,"")</f>
        <v/>
      </c>
      <c r="D171" s="98" t="str">
        <f>IF(Final!P152&lt;&gt;0,Final!P152,"")</f>
        <v/>
      </c>
      <c r="E171" s="98" t="str">
        <f>IF(Final!Q152&lt;&gt;0,Final!Q152,"")</f>
        <v/>
      </c>
      <c r="F171" s="98" t="str">
        <f>IF(Final!R152&lt;&gt;0,Final!R152,"")</f>
        <v/>
      </c>
      <c r="G171" s="98" t="str">
        <f>IF(Final!S152&lt;&gt;0,Final!S152,"")</f>
        <v/>
      </c>
      <c r="H171" s="98" t="str">
        <f>IF(Final!T152&lt;&gt;0,Final!T152,"")</f>
        <v/>
      </c>
      <c r="I171" s="98" t="str">
        <f>IF(Final!U152&lt;&gt;0,Final!U152,"")</f>
        <v/>
      </c>
      <c r="J171" s="98" t="str">
        <f>IF(Final!V152&lt;&gt;0,Final!V152,"")</f>
        <v/>
      </c>
      <c r="K171" s="98" t="str">
        <f>IF(Final!W152&lt;&gt;0,Final!W152,"")</f>
        <v/>
      </c>
      <c r="L171" s="98" t="str">
        <f>IF(Final!X152&lt;&gt;0,Final!X152,"")</f>
        <v/>
      </c>
      <c r="M171" s="98" t="str">
        <f>IF(Final!Y152&lt;&gt;0,Final!Y152,"")</f>
        <v/>
      </c>
      <c r="N171" s="98" t="str">
        <f>IF(Final!Z152&lt;&gt;0,Final!Z152,"")</f>
        <v/>
      </c>
      <c r="O171" s="98" t="str">
        <f>IF(Final!AA152&lt;&gt;0,Final!AA152,"")</f>
        <v/>
      </c>
      <c r="P171" s="98" t="str">
        <f>IF(Final!AB152&lt;&gt;0,Final!AB152,"")</f>
        <v/>
      </c>
      <c r="Q171" s="98" t="str">
        <f>IF(Final!AC152&lt;&gt;0,Final!AC152,"")</f>
        <v/>
      </c>
      <c r="R171" s="98" t="str">
        <f>IF(Final!AD152&lt;&gt;0,Final!AD152,"")</f>
        <v/>
      </c>
      <c r="S171" s="98" t="str">
        <f>IF(Final!AE152&lt;&gt;0,Final!AE152,"")</f>
        <v/>
      </c>
      <c r="T171" s="98" t="str">
        <f>IF(Final!AF152&lt;&gt;0,Final!AF152,"")</f>
        <v/>
      </c>
    </row>
    <row r="172" spans="1:20" x14ac:dyDescent="0.3">
      <c r="A172" s="3">
        <v>156</v>
      </c>
      <c r="B172" s="3" t="s">
        <v>124</v>
      </c>
      <c r="C172" s="98" t="str">
        <f>IF(Final!O153&lt;&gt;0,Final!O153,"")</f>
        <v/>
      </c>
      <c r="D172" s="98" t="str">
        <f>IF(Final!P153&lt;&gt;0,Final!P153,"")</f>
        <v/>
      </c>
      <c r="E172" s="98" t="str">
        <f>IF(Final!Q153&lt;&gt;0,Final!Q153,"")</f>
        <v/>
      </c>
      <c r="F172" s="98" t="str">
        <f>IF(Final!R153&lt;&gt;0,Final!R153,"")</f>
        <v/>
      </c>
      <c r="G172" s="98" t="str">
        <f>IF(Final!S153&lt;&gt;0,Final!S153,"")</f>
        <v/>
      </c>
      <c r="H172" s="98" t="str">
        <f>IF(Final!T153&lt;&gt;0,Final!T153,"")</f>
        <v/>
      </c>
      <c r="I172" s="98" t="str">
        <f>IF(Final!U153&lt;&gt;0,Final!U153,"")</f>
        <v/>
      </c>
      <c r="J172" s="98" t="str">
        <f>IF(Final!V153&lt;&gt;0,Final!V153,"")</f>
        <v/>
      </c>
      <c r="K172" s="98" t="str">
        <f>IF(Final!W153&lt;&gt;0,Final!W153,"")</f>
        <v/>
      </c>
      <c r="L172" s="98" t="str">
        <f>IF(Final!X153&lt;&gt;0,Final!X153,"")</f>
        <v/>
      </c>
      <c r="M172" s="98" t="str">
        <f>IF(Final!Y153&lt;&gt;0,Final!Y153,"")</f>
        <v/>
      </c>
      <c r="N172" s="98" t="str">
        <f>IF(Final!Z153&lt;&gt;0,Final!Z153,"")</f>
        <v/>
      </c>
      <c r="O172" s="98" t="str">
        <f>IF(Final!AA153&lt;&gt;0,Final!AA153,"")</f>
        <v/>
      </c>
      <c r="P172" s="98" t="str">
        <f>IF(Final!AB153&lt;&gt;0,Final!AB153,"")</f>
        <v/>
      </c>
      <c r="Q172" s="98" t="str">
        <f>IF(Final!AC153&lt;&gt;0,Final!AC153,"")</f>
        <v/>
      </c>
      <c r="R172" s="98" t="str">
        <f>IF(Final!AD153&lt;&gt;0,Final!AD153,"")</f>
        <v/>
      </c>
      <c r="S172" s="98" t="str">
        <f>IF(Final!AE153&lt;&gt;0,Final!AE153,"")</f>
        <v/>
      </c>
      <c r="T172" s="98" t="str">
        <f>IF(Final!AF153&lt;&gt;0,Final!AF153,"")</f>
        <v/>
      </c>
    </row>
    <row r="173" spans="1:20" x14ac:dyDescent="0.3">
      <c r="A173" s="3">
        <v>157</v>
      </c>
      <c r="B173" s="3" t="s">
        <v>124</v>
      </c>
      <c r="C173" s="98" t="str">
        <f>IF(Final!O154&lt;&gt;0,Final!O154,"")</f>
        <v/>
      </c>
      <c r="D173" s="98" t="str">
        <f>IF(Final!P154&lt;&gt;0,Final!P154,"")</f>
        <v/>
      </c>
      <c r="E173" s="98" t="str">
        <f>IF(Final!Q154&lt;&gt;0,Final!Q154,"")</f>
        <v/>
      </c>
      <c r="F173" s="98" t="str">
        <f>IF(Final!R154&lt;&gt;0,Final!R154,"")</f>
        <v/>
      </c>
      <c r="G173" s="98" t="str">
        <f>IF(Final!S154&lt;&gt;0,Final!S154,"")</f>
        <v/>
      </c>
      <c r="H173" s="98" t="str">
        <f>IF(Final!T154&lt;&gt;0,Final!T154,"")</f>
        <v/>
      </c>
      <c r="I173" s="98" t="str">
        <f>IF(Final!U154&lt;&gt;0,Final!U154,"")</f>
        <v/>
      </c>
      <c r="J173" s="98" t="str">
        <f>IF(Final!V154&lt;&gt;0,Final!V154,"")</f>
        <v/>
      </c>
      <c r="K173" s="98" t="str">
        <f>IF(Final!W154&lt;&gt;0,Final!W154,"")</f>
        <v/>
      </c>
      <c r="L173" s="98" t="str">
        <f>IF(Final!X154&lt;&gt;0,Final!X154,"")</f>
        <v/>
      </c>
      <c r="M173" s="98" t="str">
        <f>IF(Final!Y154&lt;&gt;0,Final!Y154,"")</f>
        <v/>
      </c>
      <c r="N173" s="98" t="str">
        <f>IF(Final!Z154&lt;&gt;0,Final!Z154,"")</f>
        <v/>
      </c>
      <c r="O173" s="98" t="str">
        <f>IF(Final!AA154&lt;&gt;0,Final!AA154,"")</f>
        <v/>
      </c>
      <c r="P173" s="98" t="str">
        <f>IF(Final!AB154&lt;&gt;0,Final!AB154,"")</f>
        <v/>
      </c>
      <c r="Q173" s="98" t="str">
        <f>IF(Final!AC154&lt;&gt;0,Final!AC154,"")</f>
        <v/>
      </c>
      <c r="R173" s="98" t="str">
        <f>IF(Final!AD154&lt;&gt;0,Final!AD154,"")</f>
        <v/>
      </c>
      <c r="S173" s="98" t="str">
        <f>IF(Final!AE154&lt;&gt;0,Final!AE154,"")</f>
        <v/>
      </c>
      <c r="T173" s="98" t="str">
        <f>IF(Final!AF154&lt;&gt;0,Final!AF154,"")</f>
        <v/>
      </c>
    </row>
    <row r="174" spans="1:20" x14ac:dyDescent="0.3">
      <c r="A174" s="3">
        <v>158</v>
      </c>
      <c r="B174" s="3" t="s">
        <v>124</v>
      </c>
      <c r="C174" s="98" t="str">
        <f>IF(Final!O155&lt;&gt;0,Final!O155,"")</f>
        <v/>
      </c>
      <c r="D174" s="98" t="str">
        <f>IF(Final!P155&lt;&gt;0,Final!P155,"")</f>
        <v/>
      </c>
      <c r="E174" s="98" t="str">
        <f>IF(Final!Q155&lt;&gt;0,Final!Q155,"")</f>
        <v/>
      </c>
      <c r="F174" s="98" t="str">
        <f>IF(Final!R155&lt;&gt;0,Final!R155,"")</f>
        <v/>
      </c>
      <c r="G174" s="98" t="str">
        <f>IF(Final!S155&lt;&gt;0,Final!S155,"")</f>
        <v/>
      </c>
      <c r="H174" s="98" t="str">
        <f>IF(Final!T155&lt;&gt;0,Final!T155,"")</f>
        <v/>
      </c>
      <c r="I174" s="98" t="str">
        <f>IF(Final!U155&lt;&gt;0,Final!U155,"")</f>
        <v/>
      </c>
      <c r="J174" s="98" t="str">
        <f>IF(Final!V155&lt;&gt;0,Final!V155,"")</f>
        <v/>
      </c>
      <c r="K174" s="98" t="str">
        <f>IF(Final!W155&lt;&gt;0,Final!W155,"")</f>
        <v/>
      </c>
      <c r="L174" s="98" t="str">
        <f>IF(Final!X155&lt;&gt;0,Final!X155,"")</f>
        <v/>
      </c>
      <c r="M174" s="98" t="str">
        <f>IF(Final!Y155&lt;&gt;0,Final!Y155,"")</f>
        <v/>
      </c>
      <c r="N174" s="98" t="str">
        <f>IF(Final!Z155&lt;&gt;0,Final!Z155,"")</f>
        <v/>
      </c>
      <c r="O174" s="98" t="str">
        <f>IF(Final!AA155&lt;&gt;0,Final!AA155,"")</f>
        <v/>
      </c>
      <c r="P174" s="98" t="str">
        <f>IF(Final!AB155&lt;&gt;0,Final!AB155,"")</f>
        <v/>
      </c>
      <c r="Q174" s="98" t="str">
        <f>IF(Final!AC155&lt;&gt;0,Final!AC155,"")</f>
        <v/>
      </c>
      <c r="R174" s="98" t="str">
        <f>IF(Final!AD155&lt;&gt;0,Final!AD155,"")</f>
        <v/>
      </c>
      <c r="S174" s="98" t="str">
        <f>IF(Final!AE155&lt;&gt;0,Final!AE155,"")</f>
        <v/>
      </c>
      <c r="T174" s="98" t="str">
        <f>IF(Final!AF155&lt;&gt;0,Final!AF155,"")</f>
        <v/>
      </c>
    </row>
    <row r="175" spans="1:20" x14ac:dyDescent="0.3">
      <c r="A175" s="3">
        <v>159</v>
      </c>
      <c r="B175" s="3" t="s">
        <v>124</v>
      </c>
      <c r="C175" s="98" t="str">
        <f>IF(Final!O156&lt;&gt;0,Final!O156,"")</f>
        <v/>
      </c>
      <c r="D175" s="98" t="str">
        <f>IF(Final!P156&lt;&gt;0,Final!P156,"")</f>
        <v/>
      </c>
      <c r="E175" s="98" t="str">
        <f>IF(Final!Q156&lt;&gt;0,Final!Q156,"")</f>
        <v/>
      </c>
      <c r="F175" s="98" t="str">
        <f>IF(Final!R156&lt;&gt;0,Final!R156,"")</f>
        <v/>
      </c>
      <c r="G175" s="98" t="str">
        <f>IF(Final!S156&lt;&gt;0,Final!S156,"")</f>
        <v/>
      </c>
      <c r="H175" s="98" t="str">
        <f>IF(Final!T156&lt;&gt;0,Final!T156,"")</f>
        <v/>
      </c>
      <c r="I175" s="98" t="str">
        <f>IF(Final!U156&lt;&gt;0,Final!U156,"")</f>
        <v/>
      </c>
      <c r="J175" s="98" t="str">
        <f>IF(Final!V156&lt;&gt;0,Final!V156,"")</f>
        <v/>
      </c>
      <c r="K175" s="98" t="str">
        <f>IF(Final!W156&lt;&gt;0,Final!W156,"")</f>
        <v/>
      </c>
      <c r="L175" s="98" t="str">
        <f>IF(Final!X156&lt;&gt;0,Final!X156,"")</f>
        <v/>
      </c>
      <c r="M175" s="98" t="str">
        <f>IF(Final!Y156&lt;&gt;0,Final!Y156,"")</f>
        <v/>
      </c>
      <c r="N175" s="98" t="str">
        <f>IF(Final!Z156&lt;&gt;0,Final!Z156,"")</f>
        <v/>
      </c>
      <c r="O175" s="98" t="str">
        <f>IF(Final!AA156&lt;&gt;0,Final!AA156,"")</f>
        <v/>
      </c>
      <c r="P175" s="98" t="str">
        <f>IF(Final!AB156&lt;&gt;0,Final!AB156,"")</f>
        <v/>
      </c>
      <c r="Q175" s="98" t="str">
        <f>IF(Final!AC156&lt;&gt;0,Final!AC156,"")</f>
        <v/>
      </c>
      <c r="R175" s="98" t="str">
        <f>IF(Final!AD156&lt;&gt;0,Final!AD156,"")</f>
        <v/>
      </c>
      <c r="S175" s="98" t="str">
        <f>IF(Final!AE156&lt;&gt;0,Final!AE156,"")</f>
        <v/>
      </c>
      <c r="T175" s="98" t="str">
        <f>IF(Final!AF156&lt;&gt;0,Final!AF156,"")</f>
        <v/>
      </c>
    </row>
    <row r="176" spans="1:20" x14ac:dyDescent="0.3">
      <c r="A176" s="3">
        <v>160</v>
      </c>
      <c r="B176" s="3" t="s">
        <v>124</v>
      </c>
      <c r="C176" s="98" t="str">
        <f>IF(Final!O157&lt;&gt;0,Final!O157,"")</f>
        <v/>
      </c>
      <c r="D176" s="98" t="str">
        <f>IF(Final!P157&lt;&gt;0,Final!P157,"")</f>
        <v/>
      </c>
      <c r="E176" s="98" t="str">
        <f>IF(Final!Q157&lt;&gt;0,Final!Q157,"")</f>
        <v/>
      </c>
      <c r="F176" s="98" t="str">
        <f>IF(Final!R157&lt;&gt;0,Final!R157,"")</f>
        <v/>
      </c>
      <c r="G176" s="98" t="str">
        <f>IF(Final!S157&lt;&gt;0,Final!S157,"")</f>
        <v/>
      </c>
      <c r="H176" s="98" t="str">
        <f>IF(Final!T157&lt;&gt;0,Final!T157,"")</f>
        <v/>
      </c>
      <c r="I176" s="98" t="str">
        <f>IF(Final!U157&lt;&gt;0,Final!U157,"")</f>
        <v/>
      </c>
      <c r="J176" s="98" t="str">
        <f>IF(Final!V157&lt;&gt;0,Final!V157,"")</f>
        <v/>
      </c>
      <c r="K176" s="98" t="str">
        <f>IF(Final!W157&lt;&gt;0,Final!W157,"")</f>
        <v/>
      </c>
      <c r="L176" s="98" t="str">
        <f>IF(Final!X157&lt;&gt;0,Final!X157,"")</f>
        <v/>
      </c>
      <c r="M176" s="98" t="str">
        <f>IF(Final!Y157&lt;&gt;0,Final!Y157,"")</f>
        <v/>
      </c>
      <c r="N176" s="98" t="str">
        <f>IF(Final!Z157&lt;&gt;0,Final!Z157,"")</f>
        <v/>
      </c>
      <c r="O176" s="98" t="str">
        <f>IF(Final!AA157&lt;&gt;0,Final!AA157,"")</f>
        <v/>
      </c>
      <c r="P176" s="98" t="str">
        <f>IF(Final!AB157&lt;&gt;0,Final!AB157,"")</f>
        <v/>
      </c>
      <c r="Q176" s="98" t="str">
        <f>IF(Final!AC157&lt;&gt;0,Final!AC157,"")</f>
        <v/>
      </c>
      <c r="R176" s="98" t="str">
        <f>IF(Final!AD157&lt;&gt;0,Final!AD157,"")</f>
        <v/>
      </c>
      <c r="S176" s="98" t="str">
        <f>IF(Final!AE157&lt;&gt;0,Final!AE157,"")</f>
        <v/>
      </c>
      <c r="T176" s="98" t="str">
        <f>IF(Final!AF157&lt;&gt;0,Final!AF157,"")</f>
        <v/>
      </c>
    </row>
    <row r="177" spans="1:20" x14ac:dyDescent="0.3">
      <c r="A177" s="3">
        <v>161</v>
      </c>
      <c r="B177" s="3" t="s">
        <v>124</v>
      </c>
      <c r="C177" s="98" t="str">
        <f>IF(Final!O158&lt;&gt;0,Final!O158,"")</f>
        <v/>
      </c>
      <c r="D177" s="98" t="str">
        <f>IF(Final!P158&lt;&gt;0,Final!P158,"")</f>
        <v/>
      </c>
      <c r="E177" s="98" t="str">
        <f>IF(Final!Q158&lt;&gt;0,Final!Q158,"")</f>
        <v/>
      </c>
      <c r="F177" s="98" t="str">
        <f>IF(Final!R158&lt;&gt;0,Final!R158,"")</f>
        <v/>
      </c>
      <c r="G177" s="98" t="str">
        <f>IF(Final!S158&lt;&gt;0,Final!S158,"")</f>
        <v/>
      </c>
      <c r="H177" s="98" t="str">
        <f>IF(Final!T158&lt;&gt;0,Final!T158,"")</f>
        <v/>
      </c>
      <c r="I177" s="98" t="str">
        <f>IF(Final!U158&lt;&gt;0,Final!U158,"")</f>
        <v/>
      </c>
      <c r="J177" s="98" t="str">
        <f>IF(Final!V158&lt;&gt;0,Final!V158,"")</f>
        <v/>
      </c>
      <c r="K177" s="98" t="str">
        <f>IF(Final!W158&lt;&gt;0,Final!W158,"")</f>
        <v/>
      </c>
      <c r="L177" s="98" t="str">
        <f>IF(Final!X158&lt;&gt;0,Final!X158,"")</f>
        <v/>
      </c>
      <c r="M177" s="98" t="str">
        <f>IF(Final!Y158&lt;&gt;0,Final!Y158,"")</f>
        <v/>
      </c>
      <c r="N177" s="98" t="str">
        <f>IF(Final!Z158&lt;&gt;0,Final!Z158,"")</f>
        <v/>
      </c>
      <c r="O177" s="98" t="str">
        <f>IF(Final!AA158&lt;&gt;0,Final!AA158,"")</f>
        <v/>
      </c>
      <c r="P177" s="98" t="str">
        <f>IF(Final!AB158&lt;&gt;0,Final!AB158,"")</f>
        <v/>
      </c>
      <c r="Q177" s="98" t="str">
        <f>IF(Final!AC158&lt;&gt;0,Final!AC158,"")</f>
        <v/>
      </c>
      <c r="R177" s="98" t="str">
        <f>IF(Final!AD158&lt;&gt;0,Final!AD158,"")</f>
        <v/>
      </c>
      <c r="S177" s="98" t="str">
        <f>IF(Final!AE158&lt;&gt;0,Final!AE158,"")</f>
        <v/>
      </c>
      <c r="T177" s="98" t="str">
        <f>IF(Final!AF158&lt;&gt;0,Final!AF158,"")</f>
        <v/>
      </c>
    </row>
    <row r="178" spans="1:20" x14ac:dyDescent="0.3">
      <c r="A178" s="3">
        <v>162</v>
      </c>
      <c r="B178" s="3" t="s">
        <v>124</v>
      </c>
      <c r="C178" s="98" t="str">
        <f>IF(Final!O159&lt;&gt;0,Final!O159,"")</f>
        <v/>
      </c>
      <c r="D178" s="98" t="str">
        <f>IF(Final!P159&lt;&gt;0,Final!P159,"")</f>
        <v/>
      </c>
      <c r="E178" s="98" t="str">
        <f>IF(Final!Q159&lt;&gt;0,Final!Q159,"")</f>
        <v/>
      </c>
      <c r="F178" s="98" t="str">
        <f>IF(Final!R159&lt;&gt;0,Final!R159,"")</f>
        <v/>
      </c>
      <c r="G178" s="98" t="str">
        <f>IF(Final!S159&lt;&gt;0,Final!S159,"")</f>
        <v/>
      </c>
      <c r="H178" s="98" t="str">
        <f>IF(Final!T159&lt;&gt;0,Final!T159,"")</f>
        <v/>
      </c>
      <c r="I178" s="98" t="str">
        <f>IF(Final!U159&lt;&gt;0,Final!U159,"")</f>
        <v/>
      </c>
      <c r="J178" s="98" t="str">
        <f>IF(Final!V159&lt;&gt;0,Final!V159,"")</f>
        <v/>
      </c>
      <c r="K178" s="98" t="str">
        <f>IF(Final!W159&lt;&gt;0,Final!W159,"")</f>
        <v/>
      </c>
      <c r="L178" s="98" t="str">
        <f>IF(Final!X159&lt;&gt;0,Final!X159,"")</f>
        <v/>
      </c>
      <c r="M178" s="98" t="str">
        <f>IF(Final!Y159&lt;&gt;0,Final!Y159,"")</f>
        <v/>
      </c>
      <c r="N178" s="98" t="str">
        <f>IF(Final!Z159&lt;&gt;0,Final!Z159,"")</f>
        <v/>
      </c>
      <c r="O178" s="98" t="str">
        <f>IF(Final!AA159&lt;&gt;0,Final!AA159,"")</f>
        <v/>
      </c>
      <c r="P178" s="98" t="str">
        <f>IF(Final!AB159&lt;&gt;0,Final!AB159,"")</f>
        <v/>
      </c>
      <c r="Q178" s="98" t="str">
        <f>IF(Final!AC159&lt;&gt;0,Final!AC159,"")</f>
        <v/>
      </c>
      <c r="R178" s="98" t="str">
        <f>IF(Final!AD159&lt;&gt;0,Final!AD159,"")</f>
        <v/>
      </c>
      <c r="S178" s="98" t="str">
        <f>IF(Final!AE159&lt;&gt;0,Final!AE159,"")</f>
        <v/>
      </c>
      <c r="T178" s="98" t="str">
        <f>IF(Final!AF159&lt;&gt;0,Final!AF159,"")</f>
        <v/>
      </c>
    </row>
    <row r="179" spans="1:20" x14ac:dyDescent="0.3">
      <c r="A179" s="3">
        <v>163</v>
      </c>
      <c r="B179" s="3" t="s">
        <v>124</v>
      </c>
      <c r="C179" s="98" t="str">
        <f>IF(Final!O160&lt;&gt;0,Final!O160,"")</f>
        <v/>
      </c>
      <c r="D179" s="98" t="str">
        <f>IF(Final!P160&lt;&gt;0,Final!P160,"")</f>
        <v/>
      </c>
      <c r="E179" s="98" t="str">
        <f>IF(Final!Q160&lt;&gt;0,Final!Q160,"")</f>
        <v/>
      </c>
      <c r="F179" s="98" t="str">
        <f>IF(Final!R160&lt;&gt;0,Final!R160,"")</f>
        <v/>
      </c>
      <c r="G179" s="98" t="str">
        <f>IF(Final!S160&lt;&gt;0,Final!S160,"")</f>
        <v/>
      </c>
      <c r="H179" s="98" t="str">
        <f>IF(Final!T160&lt;&gt;0,Final!T160,"")</f>
        <v/>
      </c>
      <c r="I179" s="98" t="str">
        <f>IF(Final!U160&lt;&gt;0,Final!U160,"")</f>
        <v/>
      </c>
      <c r="J179" s="98" t="str">
        <f>IF(Final!V160&lt;&gt;0,Final!V160,"")</f>
        <v/>
      </c>
      <c r="K179" s="98" t="str">
        <f>IF(Final!W160&lt;&gt;0,Final!W160,"")</f>
        <v/>
      </c>
      <c r="L179" s="98" t="str">
        <f>IF(Final!X160&lt;&gt;0,Final!X160,"")</f>
        <v/>
      </c>
      <c r="M179" s="98" t="str">
        <f>IF(Final!Y160&lt;&gt;0,Final!Y160,"")</f>
        <v/>
      </c>
      <c r="N179" s="98" t="str">
        <f>IF(Final!Z160&lt;&gt;0,Final!Z160,"")</f>
        <v/>
      </c>
      <c r="O179" s="98" t="str">
        <f>IF(Final!AA160&lt;&gt;0,Final!AA160,"")</f>
        <v/>
      </c>
      <c r="P179" s="98" t="str">
        <f>IF(Final!AB160&lt;&gt;0,Final!AB160,"")</f>
        <v/>
      </c>
      <c r="Q179" s="98" t="str">
        <f>IF(Final!AC160&lt;&gt;0,Final!AC160,"")</f>
        <v/>
      </c>
      <c r="R179" s="98" t="str">
        <f>IF(Final!AD160&lt;&gt;0,Final!AD160,"")</f>
        <v/>
      </c>
      <c r="S179" s="98" t="str">
        <f>IF(Final!AE160&lt;&gt;0,Final!AE160,"")</f>
        <v/>
      </c>
      <c r="T179" s="98" t="str">
        <f>IF(Final!AF160&lt;&gt;0,Final!AF160,"")</f>
        <v/>
      </c>
    </row>
    <row r="180" spans="1:20" x14ac:dyDescent="0.3">
      <c r="A180" s="3">
        <v>164</v>
      </c>
      <c r="B180" s="3" t="s">
        <v>124</v>
      </c>
      <c r="C180" s="98" t="str">
        <f>IF(Final!O161&lt;&gt;0,Final!O161,"")</f>
        <v/>
      </c>
      <c r="D180" s="98" t="str">
        <f>IF(Final!P161&lt;&gt;0,Final!P161,"")</f>
        <v/>
      </c>
      <c r="E180" s="98" t="str">
        <f>IF(Final!Q161&lt;&gt;0,Final!Q161,"")</f>
        <v/>
      </c>
      <c r="F180" s="98" t="str">
        <f>IF(Final!R161&lt;&gt;0,Final!R161,"")</f>
        <v/>
      </c>
      <c r="G180" s="98" t="str">
        <f>IF(Final!S161&lt;&gt;0,Final!S161,"")</f>
        <v/>
      </c>
      <c r="H180" s="98" t="str">
        <f>IF(Final!T161&lt;&gt;0,Final!T161,"")</f>
        <v/>
      </c>
      <c r="I180" s="98" t="str">
        <f>IF(Final!U161&lt;&gt;0,Final!U161,"")</f>
        <v/>
      </c>
      <c r="J180" s="98" t="str">
        <f>IF(Final!V161&lt;&gt;0,Final!V161,"")</f>
        <v/>
      </c>
      <c r="K180" s="98" t="str">
        <f>IF(Final!W161&lt;&gt;0,Final!W161,"")</f>
        <v/>
      </c>
      <c r="L180" s="98" t="str">
        <f>IF(Final!X161&lt;&gt;0,Final!X161,"")</f>
        <v/>
      </c>
      <c r="M180" s="98" t="str">
        <f>IF(Final!Y161&lt;&gt;0,Final!Y161,"")</f>
        <v/>
      </c>
      <c r="N180" s="98" t="str">
        <f>IF(Final!Z161&lt;&gt;0,Final!Z161,"")</f>
        <v/>
      </c>
      <c r="O180" s="98" t="str">
        <f>IF(Final!AA161&lt;&gt;0,Final!AA161,"")</f>
        <v/>
      </c>
      <c r="P180" s="98" t="str">
        <f>IF(Final!AB161&lt;&gt;0,Final!AB161,"")</f>
        <v/>
      </c>
      <c r="Q180" s="98" t="str">
        <f>IF(Final!AC161&lt;&gt;0,Final!AC161,"")</f>
        <v/>
      </c>
      <c r="R180" s="98" t="str">
        <f>IF(Final!AD161&lt;&gt;0,Final!AD161,"")</f>
        <v/>
      </c>
      <c r="S180" s="98" t="str">
        <f>IF(Final!AE161&lt;&gt;0,Final!AE161,"")</f>
        <v/>
      </c>
      <c r="T180" s="98" t="str">
        <f>IF(Final!AF161&lt;&gt;0,Final!AF161,"")</f>
        <v/>
      </c>
    </row>
    <row r="181" spans="1:20" x14ac:dyDescent="0.3">
      <c r="A181" s="3">
        <v>165</v>
      </c>
      <c r="B181" s="3" t="s">
        <v>124</v>
      </c>
      <c r="C181" s="98" t="str">
        <f>IF(Final!O162&lt;&gt;0,Final!O162,"")</f>
        <v/>
      </c>
      <c r="D181" s="98" t="str">
        <f>IF(Final!P162&lt;&gt;0,Final!P162,"")</f>
        <v/>
      </c>
      <c r="E181" s="98" t="str">
        <f>IF(Final!Q162&lt;&gt;0,Final!Q162,"")</f>
        <v/>
      </c>
      <c r="F181" s="98" t="str">
        <f>IF(Final!R162&lt;&gt;0,Final!R162,"")</f>
        <v/>
      </c>
      <c r="G181" s="98" t="str">
        <f>IF(Final!S162&lt;&gt;0,Final!S162,"")</f>
        <v/>
      </c>
      <c r="H181" s="98" t="str">
        <f>IF(Final!T162&lt;&gt;0,Final!T162,"")</f>
        <v/>
      </c>
      <c r="I181" s="98" t="str">
        <f>IF(Final!U162&lt;&gt;0,Final!U162,"")</f>
        <v/>
      </c>
      <c r="J181" s="98" t="str">
        <f>IF(Final!V162&lt;&gt;0,Final!V162,"")</f>
        <v/>
      </c>
      <c r="K181" s="98" t="str">
        <f>IF(Final!W162&lt;&gt;0,Final!W162,"")</f>
        <v/>
      </c>
      <c r="L181" s="98" t="str">
        <f>IF(Final!X162&lt;&gt;0,Final!X162,"")</f>
        <v/>
      </c>
      <c r="M181" s="98" t="str">
        <f>IF(Final!Y162&lt;&gt;0,Final!Y162,"")</f>
        <v/>
      </c>
      <c r="N181" s="98" t="str">
        <f>IF(Final!Z162&lt;&gt;0,Final!Z162,"")</f>
        <v/>
      </c>
      <c r="O181" s="98" t="str">
        <f>IF(Final!AA162&lt;&gt;0,Final!AA162,"")</f>
        <v/>
      </c>
      <c r="P181" s="98" t="str">
        <f>IF(Final!AB162&lt;&gt;0,Final!AB162,"")</f>
        <v/>
      </c>
      <c r="Q181" s="98" t="str">
        <f>IF(Final!AC162&lt;&gt;0,Final!AC162,"")</f>
        <v/>
      </c>
      <c r="R181" s="98" t="str">
        <f>IF(Final!AD162&lt;&gt;0,Final!AD162,"")</f>
        <v/>
      </c>
      <c r="S181" s="98" t="str">
        <f>IF(Final!AE162&lt;&gt;0,Final!AE162,"")</f>
        <v/>
      </c>
      <c r="T181" s="98" t="str">
        <f>IF(Final!AF162&lt;&gt;0,Final!AF162,"")</f>
        <v/>
      </c>
    </row>
    <row r="182" spans="1:20" x14ac:dyDescent="0.3">
      <c r="A182" s="3">
        <v>0</v>
      </c>
      <c r="B182" s="3">
        <v>0</v>
      </c>
      <c r="C182" s="98" t="str">
        <f>IF(Final!O163&lt;&gt;0,Final!O163,"")</f>
        <v/>
      </c>
      <c r="D182" s="98" t="str">
        <f>IF(Final!P163&lt;&gt;0,Final!P163,"")</f>
        <v/>
      </c>
      <c r="E182" s="98" t="str">
        <f>IF(Final!Q163&lt;&gt;0,Final!Q163,"")</f>
        <v/>
      </c>
      <c r="F182" s="98" t="str">
        <f>IF(Final!R163&lt;&gt;0,Final!R163,"")</f>
        <v/>
      </c>
      <c r="G182" s="98" t="str">
        <f>IF(Final!S163&lt;&gt;0,Final!S163,"")</f>
        <v/>
      </c>
      <c r="H182" s="98" t="str">
        <f>IF(Final!T163&lt;&gt;0,Final!T163,"")</f>
        <v/>
      </c>
      <c r="I182" s="98" t="str">
        <f>IF(Final!U163&lt;&gt;0,Final!U163,"")</f>
        <v/>
      </c>
      <c r="J182" s="98" t="str">
        <f>IF(Final!V163&lt;&gt;0,Final!V163,"")</f>
        <v/>
      </c>
      <c r="K182" s="98" t="str">
        <f>IF(Final!W163&lt;&gt;0,Final!W163,"")</f>
        <v/>
      </c>
      <c r="L182" s="98" t="str">
        <f>IF(Final!X163&lt;&gt;0,Final!X163,"")</f>
        <v/>
      </c>
      <c r="M182" s="98" t="str">
        <f>IF(Final!Y163&lt;&gt;0,Final!Y163,"")</f>
        <v/>
      </c>
      <c r="N182" s="98" t="str">
        <f>IF(Final!Z163&lt;&gt;0,Final!Z163,"")</f>
        <v/>
      </c>
      <c r="O182" s="98" t="str">
        <f>IF(Final!AA163&lt;&gt;0,Final!AA163,"")</f>
        <v/>
      </c>
      <c r="P182" s="98" t="str">
        <f>IF(Final!AB163&lt;&gt;0,Final!AB163,"")</f>
        <v/>
      </c>
      <c r="Q182" s="98" t="str">
        <f>IF(Final!AC163&lt;&gt;0,Final!AC163,"")</f>
        <v/>
      </c>
      <c r="R182" s="98" t="str">
        <f>IF(Final!AD163&lt;&gt;0,Final!AD163,"")</f>
        <v/>
      </c>
      <c r="S182" s="98" t="str">
        <f>IF(Final!AE163&lt;&gt;0,Final!AE163,"")</f>
        <v/>
      </c>
      <c r="T182" s="98" t="str">
        <f>IF(Final!AF163&lt;&gt;0,Final!AF163,"")</f>
        <v/>
      </c>
    </row>
    <row r="183" spans="1:20" x14ac:dyDescent="0.3">
      <c r="A183" s="3">
        <v>0</v>
      </c>
      <c r="B183" s="3">
        <v>0</v>
      </c>
      <c r="C183" s="98" t="str">
        <f>IF(Final!O164&lt;&gt;0,Final!O164,"")</f>
        <v/>
      </c>
      <c r="D183" s="98" t="str">
        <f>IF(Final!P164&lt;&gt;0,Final!P164,"")</f>
        <v/>
      </c>
      <c r="E183" s="98" t="str">
        <f>IF(Final!Q164&lt;&gt;0,Final!Q164,"")</f>
        <v/>
      </c>
      <c r="F183" s="98" t="str">
        <f>IF(Final!R164&lt;&gt;0,Final!R164,"")</f>
        <v/>
      </c>
      <c r="G183" s="98" t="str">
        <f>IF(Final!S164&lt;&gt;0,Final!S164,"")</f>
        <v/>
      </c>
      <c r="H183" s="98" t="str">
        <f>IF(Final!T164&lt;&gt;0,Final!T164,"")</f>
        <v/>
      </c>
      <c r="I183" s="98" t="str">
        <f>IF(Final!U164&lt;&gt;0,Final!U164,"")</f>
        <v/>
      </c>
      <c r="J183" s="98" t="str">
        <f>IF(Final!V164&lt;&gt;0,Final!V164,"")</f>
        <v/>
      </c>
      <c r="K183" s="98" t="str">
        <f>IF(Final!W164&lt;&gt;0,Final!W164,"")</f>
        <v/>
      </c>
      <c r="L183" s="98" t="str">
        <f>IF(Final!X164&lt;&gt;0,Final!X164,"")</f>
        <v/>
      </c>
      <c r="M183" s="98" t="str">
        <f>IF(Final!Y164&lt;&gt;0,Final!Y164,"")</f>
        <v/>
      </c>
      <c r="N183" s="98" t="str">
        <f>IF(Final!Z164&lt;&gt;0,Final!Z164,"")</f>
        <v/>
      </c>
      <c r="O183" s="98" t="str">
        <f>IF(Final!AA164&lt;&gt;0,Final!AA164,"")</f>
        <v/>
      </c>
      <c r="P183" s="98" t="str">
        <f>IF(Final!AB164&lt;&gt;0,Final!AB164,"")</f>
        <v/>
      </c>
      <c r="Q183" s="98" t="str">
        <f>IF(Final!AC164&lt;&gt;0,Final!AC164,"")</f>
        <v/>
      </c>
      <c r="R183" s="98" t="str">
        <f>IF(Final!AD164&lt;&gt;0,Final!AD164,"")</f>
        <v/>
      </c>
      <c r="S183" s="98" t="str">
        <f>IF(Final!AE164&lt;&gt;0,Final!AE164,"")</f>
        <v/>
      </c>
      <c r="T183" s="98" t="str">
        <f>IF(Final!AF164&lt;&gt;0,Final!AF164,"")</f>
        <v/>
      </c>
    </row>
    <row r="184" spans="1:20" x14ac:dyDescent="0.3">
      <c r="A184" s="3">
        <v>0</v>
      </c>
      <c r="B184" s="3">
        <v>0</v>
      </c>
      <c r="C184" s="98" t="str">
        <f>IF(Final!O165&lt;&gt;0,Final!O165,"")</f>
        <v/>
      </c>
      <c r="D184" s="98" t="str">
        <f>IF(Final!P165&lt;&gt;0,Final!P165,"")</f>
        <v/>
      </c>
      <c r="E184" s="98" t="str">
        <f>IF(Final!Q165&lt;&gt;0,Final!Q165,"")</f>
        <v/>
      </c>
      <c r="F184" s="98" t="str">
        <f>IF(Final!R165&lt;&gt;0,Final!R165,"")</f>
        <v/>
      </c>
      <c r="G184" s="98" t="str">
        <f>IF(Final!S165&lt;&gt;0,Final!S165,"")</f>
        <v/>
      </c>
      <c r="H184" s="98" t="str">
        <f>IF(Final!T165&lt;&gt;0,Final!T165,"")</f>
        <v/>
      </c>
      <c r="I184" s="98" t="str">
        <f>IF(Final!U165&lt;&gt;0,Final!U165,"")</f>
        <v/>
      </c>
      <c r="J184" s="98" t="str">
        <f>IF(Final!V165&lt;&gt;0,Final!V165,"")</f>
        <v/>
      </c>
      <c r="K184" s="98" t="str">
        <f>IF(Final!W165&lt;&gt;0,Final!W165,"")</f>
        <v/>
      </c>
      <c r="L184" s="98" t="str">
        <f>IF(Final!X165&lt;&gt;0,Final!X165,"")</f>
        <v/>
      </c>
      <c r="M184" s="98" t="str">
        <f>IF(Final!Y165&lt;&gt;0,Final!Y165,"")</f>
        <v/>
      </c>
      <c r="N184" s="98" t="str">
        <f>IF(Final!Z165&lt;&gt;0,Final!Z165,"")</f>
        <v/>
      </c>
      <c r="O184" s="98" t="str">
        <f>IF(Final!AA165&lt;&gt;0,Final!AA165,"")</f>
        <v/>
      </c>
      <c r="P184" s="98" t="str">
        <f>IF(Final!AB165&lt;&gt;0,Final!AB165,"")</f>
        <v/>
      </c>
      <c r="Q184" s="98" t="str">
        <f>IF(Final!AC165&lt;&gt;0,Final!AC165,"")</f>
        <v/>
      </c>
      <c r="R184" s="98" t="str">
        <f>IF(Final!AD165&lt;&gt;0,Final!AD165,"")</f>
        <v/>
      </c>
      <c r="S184" s="98" t="str">
        <f>IF(Final!AE165&lt;&gt;0,Final!AE165,"")</f>
        <v/>
      </c>
      <c r="T184" s="98" t="str">
        <f>IF(Final!AF165&lt;&gt;0,Final!AF165,"")</f>
        <v/>
      </c>
    </row>
    <row r="185" spans="1:20" x14ac:dyDescent="0.3">
      <c r="A185" s="3">
        <v>0</v>
      </c>
      <c r="B185" s="3">
        <v>0</v>
      </c>
      <c r="C185" s="98" t="str">
        <f>IF(Final!O166&lt;&gt;0,Final!O166,"")</f>
        <v/>
      </c>
      <c r="D185" s="98" t="str">
        <f>IF(Final!P166&lt;&gt;0,Final!P166,"")</f>
        <v/>
      </c>
      <c r="E185" s="98" t="str">
        <f>IF(Final!Q166&lt;&gt;0,Final!Q166,"")</f>
        <v/>
      </c>
      <c r="F185" s="98" t="str">
        <f>IF(Final!R166&lt;&gt;0,Final!R166,"")</f>
        <v/>
      </c>
      <c r="G185" s="98" t="str">
        <f>IF(Final!S166&lt;&gt;0,Final!S166,"")</f>
        <v/>
      </c>
      <c r="H185" s="98" t="str">
        <f>IF(Final!T166&lt;&gt;0,Final!T166,"")</f>
        <v/>
      </c>
      <c r="I185" s="98" t="str">
        <f>IF(Final!U166&lt;&gt;0,Final!U166,"")</f>
        <v/>
      </c>
      <c r="J185" s="98" t="str">
        <f>IF(Final!V166&lt;&gt;0,Final!V166,"")</f>
        <v/>
      </c>
      <c r="K185" s="98" t="str">
        <f>IF(Final!W166&lt;&gt;0,Final!W166,"")</f>
        <v/>
      </c>
      <c r="L185" s="98" t="str">
        <f>IF(Final!X166&lt;&gt;0,Final!X166,"")</f>
        <v/>
      </c>
      <c r="M185" s="98" t="str">
        <f>IF(Final!Y166&lt;&gt;0,Final!Y166,"")</f>
        <v/>
      </c>
      <c r="N185" s="98" t="str">
        <f>IF(Final!Z166&lt;&gt;0,Final!Z166,"")</f>
        <v/>
      </c>
      <c r="O185" s="98" t="str">
        <f>IF(Final!AA166&lt;&gt;0,Final!AA166,"")</f>
        <v/>
      </c>
      <c r="P185" s="98" t="str">
        <f>IF(Final!AB166&lt;&gt;0,Final!AB166,"")</f>
        <v/>
      </c>
      <c r="Q185" s="98" t="str">
        <f>IF(Final!AC166&lt;&gt;0,Final!AC166,"")</f>
        <v/>
      </c>
      <c r="R185" s="98" t="str">
        <f>IF(Final!AD166&lt;&gt;0,Final!AD166,"")</f>
        <v/>
      </c>
      <c r="S185" s="98" t="str">
        <f>IF(Final!AE166&lt;&gt;0,Final!AE166,"")</f>
        <v/>
      </c>
      <c r="T185" s="98" t="str">
        <f>IF(Final!AF166&lt;&gt;0,Final!AF166,"")</f>
        <v/>
      </c>
    </row>
    <row r="186" spans="1:20" x14ac:dyDescent="0.3">
      <c r="A186" s="3">
        <v>0</v>
      </c>
      <c r="B186" s="3">
        <v>0</v>
      </c>
      <c r="C186" s="98" t="str">
        <f>IF(Final!O167&lt;&gt;0,Final!O167,"")</f>
        <v/>
      </c>
      <c r="D186" s="98" t="str">
        <f>IF(Final!P167&lt;&gt;0,Final!P167,"")</f>
        <v/>
      </c>
      <c r="E186" s="98" t="str">
        <f>IF(Final!Q167&lt;&gt;0,Final!Q167,"")</f>
        <v/>
      </c>
      <c r="F186" s="98" t="str">
        <f>IF(Final!R167&lt;&gt;0,Final!R167,"")</f>
        <v/>
      </c>
      <c r="G186" s="98" t="str">
        <f>IF(Final!S167&lt;&gt;0,Final!S167,"")</f>
        <v/>
      </c>
      <c r="H186" s="98" t="str">
        <f>IF(Final!T167&lt;&gt;0,Final!T167,"")</f>
        <v/>
      </c>
      <c r="I186" s="98" t="str">
        <f>IF(Final!U167&lt;&gt;0,Final!U167,"")</f>
        <v/>
      </c>
      <c r="J186" s="98" t="str">
        <f>IF(Final!V167&lt;&gt;0,Final!V167,"")</f>
        <v/>
      </c>
      <c r="K186" s="98" t="str">
        <f>IF(Final!W167&lt;&gt;0,Final!W167,"")</f>
        <v/>
      </c>
      <c r="L186" s="98" t="str">
        <f>IF(Final!X167&lt;&gt;0,Final!X167,"")</f>
        <v/>
      </c>
      <c r="M186" s="98" t="str">
        <f>IF(Final!Y167&lt;&gt;0,Final!Y167,"")</f>
        <v/>
      </c>
      <c r="N186" s="98" t="str">
        <f>IF(Final!Z167&lt;&gt;0,Final!Z167,"")</f>
        <v/>
      </c>
      <c r="O186" s="98" t="str">
        <f>IF(Final!AA167&lt;&gt;0,Final!AA167,"")</f>
        <v/>
      </c>
      <c r="P186" s="98" t="str">
        <f>IF(Final!AB167&lt;&gt;0,Final!AB167,"")</f>
        <v/>
      </c>
      <c r="Q186" s="98" t="str">
        <f>IF(Final!AC167&lt;&gt;0,Final!AC167,"")</f>
        <v/>
      </c>
      <c r="R186" s="98" t="str">
        <f>IF(Final!AD167&lt;&gt;0,Final!AD167,"")</f>
        <v/>
      </c>
      <c r="S186" s="98" t="str">
        <f>IF(Final!AE167&lt;&gt;0,Final!AE167,"")</f>
        <v/>
      </c>
      <c r="T186" s="98" t="str">
        <f>IF(Final!AF167&lt;&gt;0,Final!AF167,"")</f>
        <v/>
      </c>
    </row>
    <row r="187" spans="1:20" x14ac:dyDescent="0.3">
      <c r="A187" s="3">
        <v>0</v>
      </c>
      <c r="B187" s="3">
        <v>0</v>
      </c>
      <c r="C187" s="98" t="str">
        <f>IF(Final!O168&lt;&gt;0,Final!O168,"")</f>
        <v/>
      </c>
      <c r="D187" s="98" t="str">
        <f>IF(Final!P168&lt;&gt;0,Final!P168,"")</f>
        <v/>
      </c>
      <c r="E187" s="98" t="str">
        <f>IF(Final!Q168&lt;&gt;0,Final!Q168,"")</f>
        <v/>
      </c>
      <c r="F187" s="98" t="str">
        <f>IF(Final!R168&lt;&gt;0,Final!R168,"")</f>
        <v/>
      </c>
      <c r="G187" s="98" t="str">
        <f>IF(Final!S168&lt;&gt;0,Final!S168,"")</f>
        <v/>
      </c>
      <c r="H187" s="98" t="str">
        <f>IF(Final!T168&lt;&gt;0,Final!T168,"")</f>
        <v/>
      </c>
      <c r="I187" s="98" t="str">
        <f>IF(Final!U168&lt;&gt;0,Final!U168,"")</f>
        <v/>
      </c>
      <c r="J187" s="98" t="str">
        <f>IF(Final!V168&lt;&gt;0,Final!V168,"")</f>
        <v/>
      </c>
      <c r="K187" s="98" t="str">
        <f>IF(Final!W168&lt;&gt;0,Final!W168,"")</f>
        <v/>
      </c>
      <c r="L187" s="98" t="str">
        <f>IF(Final!X168&lt;&gt;0,Final!X168,"")</f>
        <v/>
      </c>
      <c r="M187" s="98" t="str">
        <f>IF(Final!Y168&lt;&gt;0,Final!Y168,"")</f>
        <v/>
      </c>
      <c r="N187" s="98" t="str">
        <f>IF(Final!Z168&lt;&gt;0,Final!Z168,"")</f>
        <v/>
      </c>
      <c r="O187" s="98" t="str">
        <f>IF(Final!AA168&lt;&gt;0,Final!AA168,"")</f>
        <v/>
      </c>
      <c r="P187" s="98" t="str">
        <f>IF(Final!AB168&lt;&gt;0,Final!AB168,"")</f>
        <v/>
      </c>
      <c r="Q187" s="98" t="str">
        <f>IF(Final!AC168&lt;&gt;0,Final!AC168,"")</f>
        <v/>
      </c>
      <c r="R187" s="98" t="str">
        <f>IF(Final!AD168&lt;&gt;0,Final!AD168,"")</f>
        <v/>
      </c>
      <c r="S187" s="98" t="str">
        <f>IF(Final!AE168&lt;&gt;0,Final!AE168,"")</f>
        <v/>
      </c>
      <c r="T187" s="98" t="str">
        <f>IF(Final!AF168&lt;&gt;0,Final!AF168,"")</f>
        <v/>
      </c>
    </row>
    <row r="188" spans="1:20" x14ac:dyDescent="0.3">
      <c r="A188" s="3">
        <v>0</v>
      </c>
      <c r="B188" s="3">
        <v>0</v>
      </c>
      <c r="C188" s="98" t="str">
        <f>IF(Final!O169&lt;&gt;0,Final!O169,"")</f>
        <v/>
      </c>
      <c r="D188" s="98" t="str">
        <f>IF(Final!P169&lt;&gt;0,Final!P169,"")</f>
        <v/>
      </c>
      <c r="E188" s="98" t="str">
        <f>IF(Final!Q169&lt;&gt;0,Final!Q169,"")</f>
        <v/>
      </c>
      <c r="F188" s="98" t="str">
        <f>IF(Final!R169&lt;&gt;0,Final!R169,"")</f>
        <v/>
      </c>
      <c r="G188" s="98" t="str">
        <f>IF(Final!S169&lt;&gt;0,Final!S169,"")</f>
        <v/>
      </c>
      <c r="H188" s="98" t="str">
        <f>IF(Final!T169&lt;&gt;0,Final!T169,"")</f>
        <v/>
      </c>
      <c r="I188" s="98" t="str">
        <f>IF(Final!U169&lt;&gt;0,Final!U169,"")</f>
        <v/>
      </c>
      <c r="J188" s="98" t="str">
        <f>IF(Final!V169&lt;&gt;0,Final!V169,"")</f>
        <v/>
      </c>
      <c r="K188" s="98" t="str">
        <f>IF(Final!W169&lt;&gt;0,Final!W169,"")</f>
        <v/>
      </c>
      <c r="L188" s="98" t="str">
        <f>IF(Final!X169&lt;&gt;0,Final!X169,"")</f>
        <v/>
      </c>
      <c r="M188" s="98" t="str">
        <f>IF(Final!Y169&lt;&gt;0,Final!Y169,"")</f>
        <v/>
      </c>
      <c r="N188" s="98" t="str">
        <f>IF(Final!Z169&lt;&gt;0,Final!Z169,"")</f>
        <v/>
      </c>
      <c r="O188" s="98" t="str">
        <f>IF(Final!AA169&lt;&gt;0,Final!AA169,"")</f>
        <v/>
      </c>
      <c r="P188" s="98" t="str">
        <f>IF(Final!AB169&lt;&gt;0,Final!AB169,"")</f>
        <v/>
      </c>
      <c r="Q188" s="98" t="str">
        <f>IF(Final!AC169&lt;&gt;0,Final!AC169,"")</f>
        <v/>
      </c>
      <c r="R188" s="98" t="str">
        <f>IF(Final!AD169&lt;&gt;0,Final!AD169,"")</f>
        <v/>
      </c>
      <c r="S188" s="98" t="str">
        <f>IF(Final!AE169&lt;&gt;0,Final!AE169,"")</f>
        <v/>
      </c>
      <c r="T188" s="98" t="str">
        <f>IF(Final!AF169&lt;&gt;0,Final!AF169,"")</f>
        <v/>
      </c>
    </row>
    <row r="189" spans="1:20" x14ac:dyDescent="0.3">
      <c r="A189" s="3">
        <v>0</v>
      </c>
      <c r="B189" s="3">
        <v>0</v>
      </c>
      <c r="C189" s="98" t="str">
        <f>IF(Final!O170&lt;&gt;0,Final!O170,"")</f>
        <v/>
      </c>
      <c r="D189" s="98" t="str">
        <f>IF(Final!P170&lt;&gt;0,Final!P170,"")</f>
        <v/>
      </c>
      <c r="E189" s="98" t="str">
        <f>IF(Final!Q170&lt;&gt;0,Final!Q170,"")</f>
        <v/>
      </c>
      <c r="F189" s="98" t="str">
        <f>IF(Final!R170&lt;&gt;0,Final!R170,"")</f>
        <v/>
      </c>
      <c r="G189" s="98" t="str">
        <f>IF(Final!S170&lt;&gt;0,Final!S170,"")</f>
        <v/>
      </c>
      <c r="H189" s="98" t="str">
        <f>IF(Final!T170&lt;&gt;0,Final!T170,"")</f>
        <v/>
      </c>
      <c r="I189" s="98" t="str">
        <f>IF(Final!U170&lt;&gt;0,Final!U170,"")</f>
        <v/>
      </c>
      <c r="J189" s="98" t="str">
        <f>IF(Final!V170&lt;&gt;0,Final!V170,"")</f>
        <v/>
      </c>
      <c r="K189" s="98" t="str">
        <f>IF(Final!W170&lt;&gt;0,Final!W170,"")</f>
        <v/>
      </c>
      <c r="L189" s="98" t="str">
        <f>IF(Final!X170&lt;&gt;0,Final!X170,"")</f>
        <v/>
      </c>
      <c r="M189" s="98" t="str">
        <f>IF(Final!Y170&lt;&gt;0,Final!Y170,"")</f>
        <v/>
      </c>
      <c r="N189" s="98" t="str">
        <f>IF(Final!Z170&lt;&gt;0,Final!Z170,"")</f>
        <v/>
      </c>
      <c r="O189" s="98" t="str">
        <f>IF(Final!AA170&lt;&gt;0,Final!AA170,"")</f>
        <v/>
      </c>
      <c r="P189" s="98" t="str">
        <f>IF(Final!AB170&lt;&gt;0,Final!AB170,"")</f>
        <v/>
      </c>
      <c r="Q189" s="98" t="str">
        <f>IF(Final!AC170&lt;&gt;0,Final!AC170,"")</f>
        <v/>
      </c>
      <c r="R189" s="98" t="str">
        <f>IF(Final!AD170&lt;&gt;0,Final!AD170,"")</f>
        <v/>
      </c>
      <c r="S189" s="98" t="str">
        <f>IF(Final!AE170&lt;&gt;0,Final!AE170,"")</f>
        <v/>
      </c>
      <c r="T189" s="98" t="str">
        <f>IF(Final!AF170&lt;&gt;0,Final!AF170,"")</f>
        <v/>
      </c>
    </row>
    <row r="190" spans="1:20" x14ac:dyDescent="0.3">
      <c r="A190" s="3">
        <v>0</v>
      </c>
      <c r="B190" s="3">
        <v>0</v>
      </c>
      <c r="C190" s="98" t="str">
        <f>IF(Final!O171&lt;&gt;0,Final!O171,"")</f>
        <v/>
      </c>
      <c r="D190" s="98" t="str">
        <f>IF(Final!P171&lt;&gt;0,Final!P171,"")</f>
        <v/>
      </c>
      <c r="E190" s="98" t="str">
        <f>IF(Final!Q171&lt;&gt;0,Final!Q171,"")</f>
        <v/>
      </c>
      <c r="F190" s="98" t="str">
        <f>IF(Final!R171&lt;&gt;0,Final!R171,"")</f>
        <v/>
      </c>
      <c r="G190" s="98" t="str">
        <f>IF(Final!S171&lt;&gt;0,Final!S171,"")</f>
        <v/>
      </c>
      <c r="H190" s="98" t="str">
        <f>IF(Final!T171&lt;&gt;0,Final!T171,"")</f>
        <v/>
      </c>
      <c r="I190" s="98" t="str">
        <f>IF(Final!U171&lt;&gt;0,Final!U171,"")</f>
        <v/>
      </c>
      <c r="J190" s="98" t="str">
        <f>IF(Final!V171&lt;&gt;0,Final!V171,"")</f>
        <v/>
      </c>
      <c r="K190" s="98" t="str">
        <f>IF(Final!W171&lt;&gt;0,Final!W171,"")</f>
        <v/>
      </c>
      <c r="L190" s="98" t="str">
        <f>IF(Final!X171&lt;&gt;0,Final!X171,"")</f>
        <v/>
      </c>
      <c r="M190" s="98" t="str">
        <f>IF(Final!Y171&lt;&gt;0,Final!Y171,"")</f>
        <v/>
      </c>
      <c r="N190" s="98" t="str">
        <f>IF(Final!Z171&lt;&gt;0,Final!Z171,"")</f>
        <v/>
      </c>
      <c r="O190" s="98" t="str">
        <f>IF(Final!AA171&lt;&gt;0,Final!AA171,"")</f>
        <v/>
      </c>
      <c r="P190" s="98" t="str">
        <f>IF(Final!AB171&lt;&gt;0,Final!AB171,"")</f>
        <v/>
      </c>
      <c r="Q190" s="98" t="str">
        <f>IF(Final!AC171&lt;&gt;0,Final!AC171,"")</f>
        <v/>
      </c>
      <c r="R190" s="98" t="str">
        <f>IF(Final!AD171&lt;&gt;0,Final!AD171,"")</f>
        <v/>
      </c>
      <c r="S190" s="98" t="str">
        <f>IF(Final!AE171&lt;&gt;0,Final!AE171,"")</f>
        <v/>
      </c>
      <c r="T190" s="98" t="str">
        <f>IF(Final!AF171&lt;&gt;0,Final!AF171,"")</f>
        <v/>
      </c>
    </row>
    <row r="191" spans="1:20" x14ac:dyDescent="0.3">
      <c r="A191" s="3">
        <v>0</v>
      </c>
      <c r="B191" s="3">
        <v>0</v>
      </c>
      <c r="C191" s="98" t="str">
        <f>IF(Final!O172&lt;&gt;0,Final!O172,"")</f>
        <v/>
      </c>
      <c r="D191" s="98" t="str">
        <f>IF(Final!P172&lt;&gt;0,Final!P172,"")</f>
        <v/>
      </c>
      <c r="E191" s="98" t="str">
        <f>IF(Final!Q172&lt;&gt;0,Final!Q172,"")</f>
        <v/>
      </c>
      <c r="F191" s="98" t="str">
        <f>IF(Final!R172&lt;&gt;0,Final!R172,"")</f>
        <v/>
      </c>
      <c r="G191" s="98" t="str">
        <f>IF(Final!S172&lt;&gt;0,Final!S172,"")</f>
        <v/>
      </c>
      <c r="H191" s="98" t="str">
        <f>IF(Final!T172&lt;&gt;0,Final!T172,"")</f>
        <v/>
      </c>
      <c r="I191" s="98" t="str">
        <f>IF(Final!U172&lt;&gt;0,Final!U172,"")</f>
        <v/>
      </c>
      <c r="J191" s="98" t="str">
        <f>IF(Final!V172&lt;&gt;0,Final!V172,"")</f>
        <v/>
      </c>
      <c r="K191" s="98" t="str">
        <f>IF(Final!W172&lt;&gt;0,Final!W172,"")</f>
        <v/>
      </c>
      <c r="L191" s="98" t="str">
        <f>IF(Final!X172&lt;&gt;0,Final!X172,"")</f>
        <v/>
      </c>
      <c r="M191" s="98" t="str">
        <f>IF(Final!Y172&lt;&gt;0,Final!Y172,"")</f>
        <v/>
      </c>
      <c r="N191" s="98" t="str">
        <f>IF(Final!Z172&lt;&gt;0,Final!Z172,"")</f>
        <v/>
      </c>
      <c r="O191" s="98" t="str">
        <f>IF(Final!AA172&lt;&gt;0,Final!AA172,"")</f>
        <v/>
      </c>
      <c r="P191" s="98" t="str">
        <f>IF(Final!AB172&lt;&gt;0,Final!AB172,"")</f>
        <v/>
      </c>
      <c r="Q191" s="98" t="str">
        <f>IF(Final!AC172&lt;&gt;0,Final!AC172,"")</f>
        <v/>
      </c>
      <c r="R191" s="98" t="str">
        <f>IF(Final!AD172&lt;&gt;0,Final!AD172,"")</f>
        <v/>
      </c>
      <c r="S191" s="98" t="str">
        <f>IF(Final!AE172&lt;&gt;0,Final!AE172,"")</f>
        <v/>
      </c>
      <c r="T191" s="98" t="str">
        <f>IF(Final!AF172&lt;&gt;0,Final!AF172,"")</f>
        <v/>
      </c>
    </row>
    <row r="192" spans="1:20" x14ac:dyDescent="0.3">
      <c r="A192" s="3">
        <v>0</v>
      </c>
      <c r="B192" s="3">
        <v>0</v>
      </c>
      <c r="C192" s="98" t="str">
        <f>IF(Final!O173&lt;&gt;0,Final!O173,"")</f>
        <v/>
      </c>
      <c r="D192" s="98" t="str">
        <f>IF(Final!P173&lt;&gt;0,Final!P173,"")</f>
        <v/>
      </c>
      <c r="E192" s="98" t="str">
        <f>IF(Final!Q173&lt;&gt;0,Final!Q173,"")</f>
        <v/>
      </c>
      <c r="F192" s="98" t="str">
        <f>IF(Final!R173&lt;&gt;0,Final!R173,"")</f>
        <v/>
      </c>
      <c r="G192" s="98" t="str">
        <f>IF(Final!S173&lt;&gt;0,Final!S173,"")</f>
        <v/>
      </c>
      <c r="H192" s="98" t="str">
        <f>IF(Final!T173&lt;&gt;0,Final!T173,"")</f>
        <v/>
      </c>
      <c r="I192" s="98" t="str">
        <f>IF(Final!U173&lt;&gt;0,Final!U173,"")</f>
        <v/>
      </c>
      <c r="J192" s="98" t="str">
        <f>IF(Final!V173&lt;&gt;0,Final!V173,"")</f>
        <v/>
      </c>
      <c r="K192" s="98" t="str">
        <f>IF(Final!W173&lt;&gt;0,Final!W173,"")</f>
        <v/>
      </c>
      <c r="L192" s="98" t="str">
        <f>IF(Final!X173&lt;&gt;0,Final!X173,"")</f>
        <v/>
      </c>
      <c r="M192" s="98" t="str">
        <f>IF(Final!Y173&lt;&gt;0,Final!Y173,"")</f>
        <v/>
      </c>
      <c r="N192" s="98" t="str">
        <f>IF(Final!Z173&lt;&gt;0,Final!Z173,"")</f>
        <v/>
      </c>
      <c r="O192" s="98" t="str">
        <f>IF(Final!AA173&lt;&gt;0,Final!AA173,"")</f>
        <v/>
      </c>
      <c r="P192" s="98" t="str">
        <f>IF(Final!AB173&lt;&gt;0,Final!AB173,"")</f>
        <v/>
      </c>
      <c r="Q192" s="98" t="str">
        <f>IF(Final!AC173&lt;&gt;0,Final!AC173,"")</f>
        <v/>
      </c>
      <c r="R192" s="98" t="str">
        <f>IF(Final!AD173&lt;&gt;0,Final!AD173,"")</f>
        <v/>
      </c>
      <c r="S192" s="98" t="str">
        <f>IF(Final!AE173&lt;&gt;0,Final!AE173,"")</f>
        <v/>
      </c>
      <c r="T192" s="98" t="str">
        <f>IF(Final!AF173&lt;&gt;0,Final!AF173,"")</f>
        <v/>
      </c>
    </row>
    <row r="193" spans="1:20" x14ac:dyDescent="0.3">
      <c r="A193" s="3">
        <v>0</v>
      </c>
      <c r="B193" s="3">
        <v>0</v>
      </c>
      <c r="C193" s="98" t="str">
        <f>IF(Final!O174&lt;&gt;0,Final!O174,"")</f>
        <v/>
      </c>
      <c r="D193" s="98" t="str">
        <f>IF(Final!P174&lt;&gt;0,Final!P174,"")</f>
        <v/>
      </c>
      <c r="E193" s="98" t="str">
        <f>IF(Final!Q174&lt;&gt;0,Final!Q174,"")</f>
        <v/>
      </c>
      <c r="F193" s="98" t="str">
        <f>IF(Final!R174&lt;&gt;0,Final!R174,"")</f>
        <v/>
      </c>
      <c r="G193" s="98" t="str">
        <f>IF(Final!S174&lt;&gt;0,Final!S174,"")</f>
        <v/>
      </c>
      <c r="H193" s="98" t="str">
        <f>IF(Final!T174&lt;&gt;0,Final!T174,"")</f>
        <v/>
      </c>
      <c r="I193" s="98" t="str">
        <f>IF(Final!U174&lt;&gt;0,Final!U174,"")</f>
        <v/>
      </c>
      <c r="J193" s="98" t="str">
        <f>IF(Final!V174&lt;&gt;0,Final!V174,"")</f>
        <v/>
      </c>
      <c r="K193" s="98" t="str">
        <f>IF(Final!W174&lt;&gt;0,Final!W174,"")</f>
        <v/>
      </c>
      <c r="L193" s="98" t="str">
        <f>IF(Final!X174&lt;&gt;0,Final!X174,"")</f>
        <v/>
      </c>
      <c r="M193" s="98" t="str">
        <f>IF(Final!Y174&lt;&gt;0,Final!Y174,"")</f>
        <v/>
      </c>
      <c r="N193" s="98" t="str">
        <f>IF(Final!Z174&lt;&gt;0,Final!Z174,"")</f>
        <v/>
      </c>
      <c r="O193" s="98" t="str">
        <f>IF(Final!AA174&lt;&gt;0,Final!AA174,"")</f>
        <v/>
      </c>
      <c r="P193" s="98" t="str">
        <f>IF(Final!AB174&lt;&gt;0,Final!AB174,"")</f>
        <v/>
      </c>
      <c r="Q193" s="98" t="str">
        <f>IF(Final!AC174&lt;&gt;0,Final!AC174,"")</f>
        <v/>
      </c>
      <c r="R193" s="98" t="str">
        <f>IF(Final!AD174&lt;&gt;0,Final!AD174,"")</f>
        <v/>
      </c>
      <c r="S193" s="98" t="str">
        <f>IF(Final!AE174&lt;&gt;0,Final!AE174,"")</f>
        <v/>
      </c>
      <c r="T193" s="98" t="str">
        <f>IF(Final!AF174&lt;&gt;0,Final!AF174,"")</f>
        <v/>
      </c>
    </row>
    <row r="194" spans="1:20" x14ac:dyDescent="0.3">
      <c r="A194" s="3">
        <v>0</v>
      </c>
      <c r="B194" s="3">
        <v>0</v>
      </c>
      <c r="C194" s="98" t="str">
        <f>IF(Final!O175&lt;&gt;0,Final!O175,"")</f>
        <v/>
      </c>
      <c r="D194" s="98" t="str">
        <f>IF(Final!P175&lt;&gt;0,Final!P175,"")</f>
        <v/>
      </c>
      <c r="E194" s="98" t="str">
        <f>IF(Final!Q175&lt;&gt;0,Final!Q175,"")</f>
        <v/>
      </c>
      <c r="F194" s="98" t="str">
        <f>IF(Final!R175&lt;&gt;0,Final!R175,"")</f>
        <v/>
      </c>
      <c r="G194" s="98" t="str">
        <f>IF(Final!S175&lt;&gt;0,Final!S175,"")</f>
        <v/>
      </c>
      <c r="H194" s="98" t="str">
        <f>IF(Final!T175&lt;&gt;0,Final!T175,"")</f>
        <v/>
      </c>
      <c r="I194" s="98" t="str">
        <f>IF(Final!U175&lt;&gt;0,Final!U175,"")</f>
        <v/>
      </c>
      <c r="J194" s="98" t="str">
        <f>IF(Final!V175&lt;&gt;0,Final!V175,"")</f>
        <v/>
      </c>
      <c r="K194" s="98" t="str">
        <f>IF(Final!W175&lt;&gt;0,Final!W175,"")</f>
        <v/>
      </c>
      <c r="L194" s="98" t="str">
        <f>IF(Final!X175&lt;&gt;0,Final!X175,"")</f>
        <v/>
      </c>
      <c r="M194" s="98" t="str">
        <f>IF(Final!Y175&lt;&gt;0,Final!Y175,"")</f>
        <v/>
      </c>
      <c r="N194" s="98" t="str">
        <f>IF(Final!Z175&lt;&gt;0,Final!Z175,"")</f>
        <v/>
      </c>
      <c r="O194" s="98" t="str">
        <f>IF(Final!AA175&lt;&gt;0,Final!AA175,"")</f>
        <v/>
      </c>
      <c r="P194" s="98" t="str">
        <f>IF(Final!AB175&lt;&gt;0,Final!AB175,"")</f>
        <v/>
      </c>
      <c r="Q194" s="98" t="str">
        <f>IF(Final!AC175&lt;&gt;0,Final!AC175,"")</f>
        <v/>
      </c>
      <c r="R194" s="98" t="str">
        <f>IF(Final!AD175&lt;&gt;0,Final!AD175,"")</f>
        <v/>
      </c>
      <c r="S194" s="98" t="str">
        <f>IF(Final!AE175&lt;&gt;0,Final!AE175,"")</f>
        <v/>
      </c>
      <c r="T194" s="98" t="str">
        <f>IF(Final!AF175&lt;&gt;0,Final!AF175,"")</f>
        <v/>
      </c>
    </row>
    <row r="195" spans="1:20" x14ac:dyDescent="0.3">
      <c r="A195" s="3">
        <v>0</v>
      </c>
      <c r="B195" s="3">
        <v>0</v>
      </c>
      <c r="C195" s="98" t="str">
        <f>IF(Final!O176&lt;&gt;0,Final!O176,"")</f>
        <v/>
      </c>
      <c r="D195" s="98" t="str">
        <f>IF(Final!P176&lt;&gt;0,Final!P176,"")</f>
        <v/>
      </c>
      <c r="E195" s="98" t="str">
        <f>IF(Final!Q176&lt;&gt;0,Final!Q176,"")</f>
        <v/>
      </c>
      <c r="F195" s="98" t="str">
        <f>IF(Final!R176&lt;&gt;0,Final!R176,"")</f>
        <v/>
      </c>
      <c r="G195" s="98" t="str">
        <f>IF(Final!S176&lt;&gt;0,Final!S176,"")</f>
        <v/>
      </c>
      <c r="H195" s="98" t="str">
        <f>IF(Final!T176&lt;&gt;0,Final!T176,"")</f>
        <v/>
      </c>
      <c r="I195" s="98" t="str">
        <f>IF(Final!U176&lt;&gt;0,Final!U176,"")</f>
        <v/>
      </c>
      <c r="J195" s="98" t="str">
        <f>IF(Final!V176&lt;&gt;0,Final!V176,"")</f>
        <v/>
      </c>
      <c r="K195" s="98" t="str">
        <f>IF(Final!W176&lt;&gt;0,Final!W176,"")</f>
        <v/>
      </c>
      <c r="L195" s="98" t="str">
        <f>IF(Final!X176&lt;&gt;0,Final!X176,"")</f>
        <v/>
      </c>
      <c r="M195" s="98" t="str">
        <f>IF(Final!Y176&lt;&gt;0,Final!Y176,"")</f>
        <v/>
      </c>
      <c r="N195" s="98" t="str">
        <f>IF(Final!Z176&lt;&gt;0,Final!Z176,"")</f>
        <v/>
      </c>
      <c r="O195" s="98" t="str">
        <f>IF(Final!AA176&lt;&gt;0,Final!AA176,"")</f>
        <v/>
      </c>
      <c r="P195" s="98" t="str">
        <f>IF(Final!AB176&lt;&gt;0,Final!AB176,"")</f>
        <v/>
      </c>
      <c r="Q195" s="98" t="str">
        <f>IF(Final!AC176&lt;&gt;0,Final!AC176,"")</f>
        <v/>
      </c>
      <c r="R195" s="98" t="str">
        <f>IF(Final!AD176&lt;&gt;0,Final!AD176,"")</f>
        <v/>
      </c>
      <c r="S195" s="98" t="str">
        <f>IF(Final!AE176&lt;&gt;0,Final!AE176,"")</f>
        <v/>
      </c>
      <c r="T195" s="98" t="str">
        <f>IF(Final!AF176&lt;&gt;0,Final!AF176,"")</f>
        <v/>
      </c>
    </row>
    <row r="196" spans="1:20" x14ac:dyDescent="0.3">
      <c r="A196" s="3">
        <v>0</v>
      </c>
      <c r="B196" s="3">
        <v>0</v>
      </c>
      <c r="C196" s="98" t="str">
        <f>IF(Final!O177&lt;&gt;0,Final!O177,"")</f>
        <v/>
      </c>
      <c r="D196" s="98" t="str">
        <f>IF(Final!P177&lt;&gt;0,Final!P177,"")</f>
        <v/>
      </c>
      <c r="E196" s="98" t="str">
        <f>IF(Final!Q177&lt;&gt;0,Final!Q177,"")</f>
        <v/>
      </c>
      <c r="F196" s="98" t="str">
        <f>IF(Final!R177&lt;&gt;0,Final!R177,"")</f>
        <v/>
      </c>
      <c r="G196" s="98" t="str">
        <f>IF(Final!S177&lt;&gt;0,Final!S177,"")</f>
        <v/>
      </c>
      <c r="H196" s="98" t="str">
        <f>IF(Final!T177&lt;&gt;0,Final!T177,"")</f>
        <v/>
      </c>
      <c r="I196" s="98" t="str">
        <f>IF(Final!U177&lt;&gt;0,Final!U177,"")</f>
        <v/>
      </c>
      <c r="J196" s="98" t="str">
        <f>IF(Final!V177&lt;&gt;0,Final!V177,"")</f>
        <v/>
      </c>
      <c r="K196" s="98" t="str">
        <f>IF(Final!W177&lt;&gt;0,Final!W177,"")</f>
        <v/>
      </c>
      <c r="L196" s="98" t="str">
        <f>IF(Final!X177&lt;&gt;0,Final!X177,"")</f>
        <v/>
      </c>
      <c r="M196" s="98" t="str">
        <f>IF(Final!Y177&lt;&gt;0,Final!Y177,"")</f>
        <v/>
      </c>
      <c r="N196" s="98" t="str">
        <f>IF(Final!Z177&lt;&gt;0,Final!Z177,"")</f>
        <v/>
      </c>
      <c r="O196" s="98" t="str">
        <f>IF(Final!AA177&lt;&gt;0,Final!AA177,"")</f>
        <v/>
      </c>
      <c r="P196" s="98" t="str">
        <f>IF(Final!AB177&lt;&gt;0,Final!AB177,"")</f>
        <v/>
      </c>
      <c r="Q196" s="98" t="str">
        <f>IF(Final!AC177&lt;&gt;0,Final!AC177,"")</f>
        <v/>
      </c>
      <c r="R196" s="98" t="str">
        <f>IF(Final!AD177&lt;&gt;0,Final!AD177,"")</f>
        <v/>
      </c>
      <c r="S196" s="98" t="str">
        <f>IF(Final!AE177&lt;&gt;0,Final!AE177,"")</f>
        <v/>
      </c>
      <c r="T196" s="98" t="str">
        <f>IF(Final!AF177&lt;&gt;0,Final!AF177,"")</f>
        <v/>
      </c>
    </row>
    <row r="197" spans="1:20" x14ac:dyDescent="0.3">
      <c r="A197" s="3">
        <v>0</v>
      </c>
      <c r="B197" s="3">
        <v>0</v>
      </c>
      <c r="C197" s="98" t="str">
        <f>IF(Final!O178&lt;&gt;0,Final!O178,"")</f>
        <v/>
      </c>
      <c r="D197" s="98" t="str">
        <f>IF(Final!P178&lt;&gt;0,Final!P178,"")</f>
        <v/>
      </c>
      <c r="E197" s="98" t="str">
        <f>IF(Final!Q178&lt;&gt;0,Final!Q178,"")</f>
        <v/>
      </c>
      <c r="F197" s="98" t="str">
        <f>IF(Final!R178&lt;&gt;0,Final!R178,"")</f>
        <v/>
      </c>
      <c r="G197" s="98" t="str">
        <f>IF(Final!S178&lt;&gt;0,Final!S178,"")</f>
        <v/>
      </c>
      <c r="H197" s="98" t="str">
        <f>IF(Final!T178&lt;&gt;0,Final!T178,"")</f>
        <v/>
      </c>
      <c r="I197" s="98" t="str">
        <f>IF(Final!U178&lt;&gt;0,Final!U178,"")</f>
        <v/>
      </c>
      <c r="J197" s="98" t="str">
        <f>IF(Final!V178&lt;&gt;0,Final!V178,"")</f>
        <v/>
      </c>
      <c r="K197" s="98" t="str">
        <f>IF(Final!W178&lt;&gt;0,Final!W178,"")</f>
        <v/>
      </c>
      <c r="L197" s="98" t="str">
        <f>IF(Final!X178&lt;&gt;0,Final!X178,"")</f>
        <v/>
      </c>
      <c r="M197" s="98" t="str">
        <f>IF(Final!Y178&lt;&gt;0,Final!Y178,"")</f>
        <v/>
      </c>
      <c r="N197" s="98" t="str">
        <f>IF(Final!Z178&lt;&gt;0,Final!Z178,"")</f>
        <v/>
      </c>
      <c r="O197" s="98" t="str">
        <f>IF(Final!AA178&lt;&gt;0,Final!AA178,"")</f>
        <v/>
      </c>
      <c r="P197" s="98" t="str">
        <f>IF(Final!AB178&lt;&gt;0,Final!AB178,"")</f>
        <v/>
      </c>
      <c r="Q197" s="98" t="str">
        <f>IF(Final!AC178&lt;&gt;0,Final!AC178,"")</f>
        <v/>
      </c>
      <c r="R197" s="98" t="str">
        <f>IF(Final!AD178&lt;&gt;0,Final!AD178,"")</f>
        <v/>
      </c>
      <c r="S197" s="98" t="str">
        <f>IF(Final!AE178&lt;&gt;0,Final!AE178,"")</f>
        <v/>
      </c>
      <c r="T197" s="98" t="str">
        <f>IF(Final!AF178&lt;&gt;0,Final!AF178,"")</f>
        <v/>
      </c>
    </row>
    <row r="198" spans="1:20" x14ac:dyDescent="0.3">
      <c r="A198" s="3">
        <v>0</v>
      </c>
      <c r="B198" s="3">
        <v>0</v>
      </c>
      <c r="C198" s="98" t="str">
        <f>IF(Final!O179&lt;&gt;0,Final!O179,"")</f>
        <v/>
      </c>
      <c r="D198" s="98" t="str">
        <f>IF(Final!P179&lt;&gt;0,Final!P179,"")</f>
        <v/>
      </c>
      <c r="E198" s="98" t="str">
        <f>IF(Final!Q179&lt;&gt;0,Final!Q179,"")</f>
        <v/>
      </c>
      <c r="F198" s="98" t="str">
        <f>IF(Final!R179&lt;&gt;0,Final!R179,"")</f>
        <v/>
      </c>
      <c r="G198" s="98" t="str">
        <f>IF(Final!S179&lt;&gt;0,Final!S179,"")</f>
        <v/>
      </c>
      <c r="H198" s="98" t="str">
        <f>IF(Final!T179&lt;&gt;0,Final!T179,"")</f>
        <v/>
      </c>
      <c r="I198" s="98" t="str">
        <f>IF(Final!U179&lt;&gt;0,Final!U179,"")</f>
        <v/>
      </c>
      <c r="J198" s="98" t="str">
        <f>IF(Final!V179&lt;&gt;0,Final!V179,"")</f>
        <v/>
      </c>
      <c r="K198" s="98" t="str">
        <f>IF(Final!W179&lt;&gt;0,Final!W179,"")</f>
        <v/>
      </c>
      <c r="L198" s="98" t="str">
        <f>IF(Final!X179&lt;&gt;0,Final!X179,"")</f>
        <v/>
      </c>
      <c r="M198" s="98" t="str">
        <f>IF(Final!Y179&lt;&gt;0,Final!Y179,"")</f>
        <v/>
      </c>
      <c r="N198" s="98" t="str">
        <f>IF(Final!Z179&lt;&gt;0,Final!Z179,"")</f>
        <v/>
      </c>
      <c r="O198" s="98" t="str">
        <f>IF(Final!AA179&lt;&gt;0,Final!AA179,"")</f>
        <v/>
      </c>
      <c r="P198" s="98" t="str">
        <f>IF(Final!AB179&lt;&gt;0,Final!AB179,"")</f>
        <v/>
      </c>
      <c r="Q198" s="98" t="str">
        <f>IF(Final!AC179&lt;&gt;0,Final!AC179,"")</f>
        <v/>
      </c>
      <c r="R198" s="98" t="str">
        <f>IF(Final!AD179&lt;&gt;0,Final!AD179,"")</f>
        <v/>
      </c>
      <c r="S198" s="98" t="str">
        <f>IF(Final!AE179&lt;&gt;0,Final!AE179,"")</f>
        <v/>
      </c>
      <c r="T198" s="98" t="str">
        <f>IF(Final!AF179&lt;&gt;0,Final!AF179,"")</f>
        <v/>
      </c>
    </row>
    <row r="199" spans="1:20" x14ac:dyDescent="0.3">
      <c r="A199" s="3">
        <v>0</v>
      </c>
      <c r="B199" s="3">
        <v>0</v>
      </c>
      <c r="C199" s="98" t="str">
        <f>IF(Final!O180&lt;&gt;0,Final!O180,"")</f>
        <v/>
      </c>
      <c r="D199" s="98" t="str">
        <f>IF(Final!P180&lt;&gt;0,Final!P180,"")</f>
        <v/>
      </c>
      <c r="E199" s="98" t="str">
        <f>IF(Final!Q180&lt;&gt;0,Final!Q180,"")</f>
        <v/>
      </c>
      <c r="F199" s="98" t="str">
        <f>IF(Final!R180&lt;&gt;0,Final!R180,"")</f>
        <v/>
      </c>
      <c r="G199" s="98" t="str">
        <f>IF(Final!S180&lt;&gt;0,Final!S180,"")</f>
        <v/>
      </c>
      <c r="H199" s="98" t="str">
        <f>IF(Final!T180&lt;&gt;0,Final!T180,"")</f>
        <v/>
      </c>
      <c r="I199" s="98" t="str">
        <f>IF(Final!U180&lt;&gt;0,Final!U180,"")</f>
        <v/>
      </c>
      <c r="J199" s="98" t="str">
        <f>IF(Final!V180&lt;&gt;0,Final!V180,"")</f>
        <v/>
      </c>
      <c r="K199" s="98" t="str">
        <f>IF(Final!W180&lt;&gt;0,Final!W180,"")</f>
        <v/>
      </c>
      <c r="L199" s="98" t="str">
        <f>IF(Final!X180&lt;&gt;0,Final!X180,"")</f>
        <v/>
      </c>
      <c r="M199" s="98" t="str">
        <f>IF(Final!Y180&lt;&gt;0,Final!Y180,"")</f>
        <v/>
      </c>
      <c r="N199" s="98" t="str">
        <f>IF(Final!Z180&lt;&gt;0,Final!Z180,"")</f>
        <v/>
      </c>
      <c r="O199" s="98" t="str">
        <f>IF(Final!AA180&lt;&gt;0,Final!AA180,"")</f>
        <v/>
      </c>
      <c r="P199" s="98" t="str">
        <f>IF(Final!AB180&lt;&gt;0,Final!AB180,"")</f>
        <v/>
      </c>
      <c r="Q199" s="98" t="str">
        <f>IF(Final!AC180&lt;&gt;0,Final!AC180,"")</f>
        <v/>
      </c>
      <c r="R199" s="98" t="str">
        <f>IF(Final!AD180&lt;&gt;0,Final!AD180,"")</f>
        <v/>
      </c>
      <c r="S199" s="98" t="str">
        <f>IF(Final!AE180&lt;&gt;0,Final!AE180,"")</f>
        <v/>
      </c>
      <c r="T199" s="98" t="str">
        <f>IF(Final!AF180&lt;&gt;0,Final!AF180,"")</f>
        <v/>
      </c>
    </row>
    <row r="200" spans="1:20" x14ac:dyDescent="0.3">
      <c r="A200" s="3">
        <v>0</v>
      </c>
      <c r="B200" s="3">
        <v>0</v>
      </c>
      <c r="C200" s="98" t="str">
        <f>IF(Final!O181&lt;&gt;0,Final!O181,"")</f>
        <v/>
      </c>
      <c r="D200" s="98" t="str">
        <f>IF(Final!P181&lt;&gt;0,Final!P181,"")</f>
        <v/>
      </c>
      <c r="E200" s="98" t="str">
        <f>IF(Final!Q181&lt;&gt;0,Final!Q181,"")</f>
        <v/>
      </c>
      <c r="F200" s="98" t="str">
        <f>IF(Final!R181&lt;&gt;0,Final!R181,"")</f>
        <v/>
      </c>
      <c r="G200" s="98" t="str">
        <f>IF(Final!S181&lt;&gt;0,Final!S181,"")</f>
        <v/>
      </c>
      <c r="H200" s="98" t="str">
        <f>IF(Final!T181&lt;&gt;0,Final!T181,"")</f>
        <v/>
      </c>
      <c r="I200" s="98" t="str">
        <f>IF(Final!U181&lt;&gt;0,Final!U181,"")</f>
        <v/>
      </c>
      <c r="J200" s="98" t="str">
        <f>IF(Final!V181&lt;&gt;0,Final!V181,"")</f>
        <v/>
      </c>
      <c r="K200" s="98" t="str">
        <f>IF(Final!W181&lt;&gt;0,Final!W181,"")</f>
        <v/>
      </c>
      <c r="L200" s="98" t="str">
        <f>IF(Final!X181&lt;&gt;0,Final!X181,"")</f>
        <v/>
      </c>
      <c r="M200" s="98" t="str">
        <f>IF(Final!Y181&lt;&gt;0,Final!Y181,"")</f>
        <v/>
      </c>
      <c r="N200" s="98" t="str">
        <f>IF(Final!Z181&lt;&gt;0,Final!Z181,"")</f>
        <v/>
      </c>
      <c r="O200" s="98" t="str">
        <f>IF(Final!AA181&lt;&gt;0,Final!AA181,"")</f>
        <v/>
      </c>
      <c r="P200" s="98" t="str">
        <f>IF(Final!AB181&lt;&gt;0,Final!AB181,"")</f>
        <v/>
      </c>
      <c r="Q200" s="98" t="str">
        <f>IF(Final!AC181&lt;&gt;0,Final!AC181,"")</f>
        <v/>
      </c>
      <c r="R200" s="98" t="str">
        <f>IF(Final!AD181&lt;&gt;0,Final!AD181,"")</f>
        <v/>
      </c>
      <c r="S200" s="98" t="str">
        <f>IF(Final!AE181&lt;&gt;0,Final!AE181,"")</f>
        <v/>
      </c>
      <c r="T200" s="98" t="str">
        <f>IF(Final!AF181&lt;&gt;0,Final!AF181,"")</f>
        <v/>
      </c>
    </row>
    <row r="201" spans="1:20" x14ac:dyDescent="0.3">
      <c r="A201" s="3">
        <v>0</v>
      </c>
      <c r="B201" s="3">
        <v>0</v>
      </c>
      <c r="C201" s="98" t="str">
        <f>IF(Final!O182&lt;&gt;0,Final!O182,"")</f>
        <v/>
      </c>
      <c r="D201" s="98" t="str">
        <f>IF(Final!P182&lt;&gt;0,Final!P182,"")</f>
        <v/>
      </c>
      <c r="E201" s="98" t="str">
        <f>IF(Final!Q182&lt;&gt;0,Final!Q182,"")</f>
        <v/>
      </c>
      <c r="F201" s="98" t="str">
        <f>IF(Final!R182&lt;&gt;0,Final!R182,"")</f>
        <v/>
      </c>
      <c r="G201" s="98" t="str">
        <f>IF(Final!S182&lt;&gt;0,Final!S182,"")</f>
        <v/>
      </c>
      <c r="H201" s="98" t="str">
        <f>IF(Final!T182&lt;&gt;0,Final!T182,"")</f>
        <v/>
      </c>
      <c r="I201" s="98" t="str">
        <f>IF(Final!U182&lt;&gt;0,Final!U182,"")</f>
        <v/>
      </c>
      <c r="J201" s="98" t="str">
        <f>IF(Final!V182&lt;&gt;0,Final!V182,"")</f>
        <v/>
      </c>
      <c r="K201" s="98" t="str">
        <f>IF(Final!W182&lt;&gt;0,Final!W182,"")</f>
        <v/>
      </c>
      <c r="L201" s="98" t="str">
        <f>IF(Final!X182&lt;&gt;0,Final!X182,"")</f>
        <v/>
      </c>
      <c r="M201" s="98" t="str">
        <f>IF(Final!Y182&lt;&gt;0,Final!Y182,"")</f>
        <v/>
      </c>
      <c r="N201" s="98" t="str">
        <f>IF(Final!Z182&lt;&gt;0,Final!Z182,"")</f>
        <v/>
      </c>
      <c r="O201" s="98" t="str">
        <f>IF(Final!AA182&lt;&gt;0,Final!AA182,"")</f>
        <v/>
      </c>
      <c r="P201" s="98" t="str">
        <f>IF(Final!AB182&lt;&gt;0,Final!AB182,"")</f>
        <v/>
      </c>
      <c r="Q201" s="98" t="str">
        <f>IF(Final!AC182&lt;&gt;0,Final!AC182,"")</f>
        <v/>
      </c>
      <c r="R201" s="98" t="str">
        <f>IF(Final!AD182&lt;&gt;0,Final!AD182,"")</f>
        <v/>
      </c>
      <c r="S201" s="98" t="str">
        <f>IF(Final!AE182&lt;&gt;0,Final!AE182,"")</f>
        <v/>
      </c>
      <c r="T201" s="98" t="str">
        <f>IF(Final!AF182&lt;&gt;0,Final!AF182,"")</f>
        <v/>
      </c>
    </row>
    <row r="202" spans="1:20" x14ac:dyDescent="0.3">
      <c r="A202" s="3">
        <v>0</v>
      </c>
      <c r="B202" s="3">
        <v>0</v>
      </c>
      <c r="C202" s="98" t="str">
        <f>IF(Final!O183&lt;&gt;0,Final!O183,"")</f>
        <v/>
      </c>
      <c r="D202" s="98" t="str">
        <f>IF(Final!P183&lt;&gt;0,Final!P183,"")</f>
        <v/>
      </c>
      <c r="E202" s="98" t="str">
        <f>IF(Final!Q183&lt;&gt;0,Final!Q183,"")</f>
        <v/>
      </c>
      <c r="F202" s="98" t="str">
        <f>IF(Final!R183&lt;&gt;0,Final!R183,"")</f>
        <v/>
      </c>
      <c r="G202" s="98" t="str">
        <f>IF(Final!S183&lt;&gt;0,Final!S183,"")</f>
        <v/>
      </c>
      <c r="H202" s="98" t="str">
        <f>IF(Final!T183&lt;&gt;0,Final!T183,"")</f>
        <v/>
      </c>
      <c r="I202" s="98" t="str">
        <f>IF(Final!U183&lt;&gt;0,Final!U183,"")</f>
        <v/>
      </c>
      <c r="J202" s="98" t="str">
        <f>IF(Final!V183&lt;&gt;0,Final!V183,"")</f>
        <v/>
      </c>
      <c r="K202" s="98" t="str">
        <f>IF(Final!W183&lt;&gt;0,Final!W183,"")</f>
        <v/>
      </c>
      <c r="L202" s="98" t="str">
        <f>IF(Final!X183&lt;&gt;0,Final!X183,"")</f>
        <v/>
      </c>
      <c r="M202" s="98" t="str">
        <f>IF(Final!Y183&lt;&gt;0,Final!Y183,"")</f>
        <v/>
      </c>
      <c r="N202" s="98" t="str">
        <f>IF(Final!Z183&lt;&gt;0,Final!Z183,"")</f>
        <v/>
      </c>
      <c r="O202" s="98" t="str">
        <f>IF(Final!AA183&lt;&gt;0,Final!AA183,"")</f>
        <v/>
      </c>
      <c r="P202" s="98" t="str">
        <f>IF(Final!AB183&lt;&gt;0,Final!AB183,"")</f>
        <v/>
      </c>
      <c r="Q202" s="98" t="str">
        <f>IF(Final!AC183&lt;&gt;0,Final!AC183,"")</f>
        <v/>
      </c>
      <c r="R202" s="98" t="str">
        <f>IF(Final!AD183&lt;&gt;0,Final!AD183,"")</f>
        <v/>
      </c>
      <c r="S202" s="98" t="str">
        <f>IF(Final!AE183&lt;&gt;0,Final!AE183,"")</f>
        <v/>
      </c>
      <c r="T202" s="98" t="str">
        <f>IF(Final!AF183&lt;&gt;0,Final!AF183,"")</f>
        <v/>
      </c>
    </row>
    <row r="203" spans="1:20" x14ac:dyDescent="0.3">
      <c r="A203" s="3">
        <v>0</v>
      </c>
      <c r="B203" s="3">
        <v>0</v>
      </c>
      <c r="C203" s="98" t="str">
        <f>IF(Final!O184&lt;&gt;0,Final!O184,"")</f>
        <v/>
      </c>
      <c r="D203" s="98" t="str">
        <f>IF(Final!P184&lt;&gt;0,Final!P184,"")</f>
        <v/>
      </c>
      <c r="E203" s="98" t="str">
        <f>IF(Final!Q184&lt;&gt;0,Final!Q184,"")</f>
        <v/>
      </c>
      <c r="F203" s="98" t="str">
        <f>IF(Final!R184&lt;&gt;0,Final!R184,"")</f>
        <v/>
      </c>
      <c r="G203" s="98" t="str">
        <f>IF(Final!S184&lt;&gt;0,Final!S184,"")</f>
        <v/>
      </c>
      <c r="H203" s="98" t="str">
        <f>IF(Final!T184&lt;&gt;0,Final!T184,"")</f>
        <v/>
      </c>
      <c r="I203" s="98" t="str">
        <f>IF(Final!U184&lt;&gt;0,Final!U184,"")</f>
        <v/>
      </c>
      <c r="J203" s="98" t="str">
        <f>IF(Final!V184&lt;&gt;0,Final!V184,"")</f>
        <v/>
      </c>
      <c r="K203" s="98" t="str">
        <f>IF(Final!W184&lt;&gt;0,Final!W184,"")</f>
        <v/>
      </c>
      <c r="L203" s="98" t="str">
        <f>IF(Final!X184&lt;&gt;0,Final!X184,"")</f>
        <v/>
      </c>
      <c r="M203" s="98" t="str">
        <f>IF(Final!Y184&lt;&gt;0,Final!Y184,"")</f>
        <v/>
      </c>
      <c r="N203" s="98" t="str">
        <f>IF(Final!Z184&lt;&gt;0,Final!Z184,"")</f>
        <v/>
      </c>
      <c r="O203" s="98" t="str">
        <f>IF(Final!AA184&lt;&gt;0,Final!AA184,"")</f>
        <v/>
      </c>
      <c r="P203" s="98" t="str">
        <f>IF(Final!AB184&lt;&gt;0,Final!AB184,"")</f>
        <v/>
      </c>
      <c r="Q203" s="98" t="str">
        <f>IF(Final!AC184&lt;&gt;0,Final!AC184,"")</f>
        <v/>
      </c>
      <c r="R203" s="98" t="str">
        <f>IF(Final!AD184&lt;&gt;0,Final!AD184,"")</f>
        <v/>
      </c>
      <c r="S203" s="98" t="str">
        <f>IF(Final!AE184&lt;&gt;0,Final!AE184,"")</f>
        <v/>
      </c>
      <c r="T203" s="98" t="str">
        <f>IF(Final!AF184&lt;&gt;0,Final!AF184,"")</f>
        <v/>
      </c>
    </row>
    <row r="204" spans="1:20" x14ac:dyDescent="0.3">
      <c r="A204" s="3">
        <v>0</v>
      </c>
      <c r="B204" s="3">
        <v>0</v>
      </c>
      <c r="C204" s="98" t="str">
        <f>IF(Final!O185&lt;&gt;0,Final!O185,"")</f>
        <v/>
      </c>
      <c r="D204" s="98" t="str">
        <f>IF(Final!P185&lt;&gt;0,Final!P185,"")</f>
        <v/>
      </c>
      <c r="E204" s="98" t="str">
        <f>IF(Final!Q185&lt;&gt;0,Final!Q185,"")</f>
        <v/>
      </c>
      <c r="F204" s="98" t="str">
        <f>IF(Final!R185&lt;&gt;0,Final!R185,"")</f>
        <v/>
      </c>
      <c r="G204" s="98" t="str">
        <f>IF(Final!S185&lt;&gt;0,Final!S185,"")</f>
        <v/>
      </c>
      <c r="H204" s="98" t="str">
        <f>IF(Final!T185&lt;&gt;0,Final!T185,"")</f>
        <v/>
      </c>
      <c r="I204" s="98" t="str">
        <f>IF(Final!U185&lt;&gt;0,Final!U185,"")</f>
        <v/>
      </c>
      <c r="J204" s="98" t="str">
        <f>IF(Final!V185&lt;&gt;0,Final!V185,"")</f>
        <v/>
      </c>
      <c r="K204" s="98" t="str">
        <f>IF(Final!W185&lt;&gt;0,Final!W185,"")</f>
        <v/>
      </c>
      <c r="L204" s="98" t="str">
        <f>IF(Final!X185&lt;&gt;0,Final!X185,"")</f>
        <v/>
      </c>
      <c r="M204" s="98" t="str">
        <f>IF(Final!Y185&lt;&gt;0,Final!Y185,"")</f>
        <v/>
      </c>
      <c r="N204" s="98" t="str">
        <f>IF(Final!Z185&lt;&gt;0,Final!Z185,"")</f>
        <v/>
      </c>
      <c r="O204" s="98" t="str">
        <f>IF(Final!AA185&lt;&gt;0,Final!AA185,"")</f>
        <v/>
      </c>
      <c r="P204" s="98" t="str">
        <f>IF(Final!AB185&lt;&gt;0,Final!AB185,"")</f>
        <v/>
      </c>
      <c r="Q204" s="98" t="str">
        <f>IF(Final!AC185&lt;&gt;0,Final!AC185,"")</f>
        <v/>
      </c>
      <c r="R204" s="98" t="str">
        <f>IF(Final!AD185&lt;&gt;0,Final!AD185,"")</f>
        <v/>
      </c>
      <c r="S204" s="98" t="str">
        <f>IF(Final!AE185&lt;&gt;0,Final!AE185,"")</f>
        <v/>
      </c>
      <c r="T204" s="98" t="str">
        <f>IF(Final!AF185&lt;&gt;0,Final!AF185,"")</f>
        <v/>
      </c>
    </row>
    <row r="205" spans="1:20" x14ac:dyDescent="0.3">
      <c r="A205" s="3">
        <v>0</v>
      </c>
      <c r="B205" s="3">
        <v>0</v>
      </c>
      <c r="C205" s="98" t="str">
        <f>IF(Final!O186&lt;&gt;0,Final!O186,"")</f>
        <v/>
      </c>
      <c r="D205" s="98" t="str">
        <f>IF(Final!P186&lt;&gt;0,Final!P186,"")</f>
        <v/>
      </c>
      <c r="E205" s="98" t="str">
        <f>IF(Final!Q186&lt;&gt;0,Final!Q186,"")</f>
        <v/>
      </c>
      <c r="F205" s="98" t="str">
        <f>IF(Final!R186&lt;&gt;0,Final!R186,"")</f>
        <v/>
      </c>
      <c r="G205" s="98" t="str">
        <f>IF(Final!S186&lt;&gt;0,Final!S186,"")</f>
        <v/>
      </c>
      <c r="H205" s="98" t="str">
        <f>IF(Final!T186&lt;&gt;0,Final!T186,"")</f>
        <v/>
      </c>
      <c r="I205" s="98" t="str">
        <f>IF(Final!U186&lt;&gt;0,Final!U186,"")</f>
        <v/>
      </c>
      <c r="J205" s="98" t="str">
        <f>IF(Final!V186&lt;&gt;0,Final!V186,"")</f>
        <v/>
      </c>
      <c r="K205" s="98" t="str">
        <f>IF(Final!W186&lt;&gt;0,Final!W186,"")</f>
        <v/>
      </c>
      <c r="L205" s="98" t="str">
        <f>IF(Final!X186&lt;&gt;0,Final!X186,"")</f>
        <v/>
      </c>
      <c r="M205" s="98" t="str">
        <f>IF(Final!Y186&lt;&gt;0,Final!Y186,"")</f>
        <v/>
      </c>
      <c r="N205" s="98" t="str">
        <f>IF(Final!Z186&lt;&gt;0,Final!Z186,"")</f>
        <v/>
      </c>
      <c r="O205" s="98" t="str">
        <f>IF(Final!AA186&lt;&gt;0,Final!AA186,"")</f>
        <v/>
      </c>
      <c r="P205" s="98" t="str">
        <f>IF(Final!AB186&lt;&gt;0,Final!AB186,"")</f>
        <v/>
      </c>
      <c r="Q205" s="98" t="str">
        <f>IF(Final!AC186&lt;&gt;0,Final!AC186,"")</f>
        <v/>
      </c>
      <c r="R205" s="98" t="str">
        <f>IF(Final!AD186&lt;&gt;0,Final!AD186,"")</f>
        <v/>
      </c>
      <c r="S205" s="98" t="str">
        <f>IF(Final!AE186&lt;&gt;0,Final!AE186,"")</f>
        <v/>
      </c>
      <c r="T205" s="98" t="str">
        <f>IF(Final!AF186&lt;&gt;0,Final!AF186,"")</f>
        <v/>
      </c>
    </row>
    <row r="206" spans="1:20" x14ac:dyDescent="0.3">
      <c r="A206" s="3">
        <v>0</v>
      </c>
      <c r="B206" s="3">
        <v>0</v>
      </c>
      <c r="C206" s="98" t="str">
        <f>IF(Final!O187&lt;&gt;0,Final!O187,"")</f>
        <v/>
      </c>
      <c r="D206" s="98" t="str">
        <f>IF(Final!P187&lt;&gt;0,Final!P187,"")</f>
        <v/>
      </c>
      <c r="E206" s="98" t="str">
        <f>IF(Final!Q187&lt;&gt;0,Final!Q187,"")</f>
        <v/>
      </c>
      <c r="F206" s="98" t="str">
        <f>IF(Final!R187&lt;&gt;0,Final!R187,"")</f>
        <v/>
      </c>
      <c r="G206" s="98" t="str">
        <f>IF(Final!S187&lt;&gt;0,Final!S187,"")</f>
        <v/>
      </c>
      <c r="H206" s="98" t="str">
        <f>IF(Final!T187&lt;&gt;0,Final!T187,"")</f>
        <v/>
      </c>
      <c r="I206" s="98" t="str">
        <f>IF(Final!U187&lt;&gt;0,Final!U187,"")</f>
        <v/>
      </c>
      <c r="J206" s="98" t="str">
        <f>IF(Final!V187&lt;&gt;0,Final!V187,"")</f>
        <v/>
      </c>
      <c r="K206" s="98" t="str">
        <f>IF(Final!W187&lt;&gt;0,Final!W187,"")</f>
        <v/>
      </c>
      <c r="L206" s="98" t="str">
        <f>IF(Final!X187&lt;&gt;0,Final!X187,"")</f>
        <v/>
      </c>
      <c r="M206" s="98" t="str">
        <f>IF(Final!Y187&lt;&gt;0,Final!Y187,"")</f>
        <v/>
      </c>
      <c r="N206" s="98" t="str">
        <f>IF(Final!Z187&lt;&gt;0,Final!Z187,"")</f>
        <v/>
      </c>
      <c r="O206" s="98" t="str">
        <f>IF(Final!AA187&lt;&gt;0,Final!AA187,"")</f>
        <v/>
      </c>
      <c r="P206" s="98" t="str">
        <f>IF(Final!AB187&lt;&gt;0,Final!AB187,"")</f>
        <v/>
      </c>
      <c r="Q206" s="98" t="str">
        <f>IF(Final!AC187&lt;&gt;0,Final!AC187,"")</f>
        <v/>
      </c>
      <c r="R206" s="98" t="str">
        <f>IF(Final!AD187&lt;&gt;0,Final!AD187,"")</f>
        <v/>
      </c>
      <c r="S206" s="98" t="str">
        <f>IF(Final!AE187&lt;&gt;0,Final!AE187,"")</f>
        <v/>
      </c>
      <c r="T206" s="98" t="str">
        <f>IF(Final!AF187&lt;&gt;0,Final!AF187,"")</f>
        <v/>
      </c>
    </row>
    <row r="207" spans="1:20" x14ac:dyDescent="0.3">
      <c r="A207" s="3">
        <v>0</v>
      </c>
      <c r="B207" s="3">
        <v>0</v>
      </c>
      <c r="C207" s="98" t="str">
        <f>IF(Final!O188&lt;&gt;0,Final!O188,"")</f>
        <v/>
      </c>
      <c r="D207" s="98" t="str">
        <f>IF(Final!P188&lt;&gt;0,Final!P188,"")</f>
        <v/>
      </c>
      <c r="E207" s="98" t="str">
        <f>IF(Final!Q188&lt;&gt;0,Final!Q188,"")</f>
        <v/>
      </c>
      <c r="F207" s="98" t="str">
        <f>IF(Final!R188&lt;&gt;0,Final!R188,"")</f>
        <v/>
      </c>
      <c r="G207" s="98" t="str">
        <f>IF(Final!S188&lt;&gt;0,Final!S188,"")</f>
        <v/>
      </c>
      <c r="H207" s="98" t="str">
        <f>IF(Final!T188&lt;&gt;0,Final!T188,"")</f>
        <v/>
      </c>
      <c r="I207" s="98" t="str">
        <f>IF(Final!U188&lt;&gt;0,Final!U188,"")</f>
        <v/>
      </c>
      <c r="J207" s="98" t="str">
        <f>IF(Final!V188&lt;&gt;0,Final!V188,"")</f>
        <v/>
      </c>
      <c r="K207" s="98" t="str">
        <f>IF(Final!W188&lt;&gt;0,Final!W188,"")</f>
        <v/>
      </c>
      <c r="L207" s="98" t="str">
        <f>IF(Final!X188&lt;&gt;0,Final!X188,"")</f>
        <v/>
      </c>
      <c r="M207" s="98" t="str">
        <f>IF(Final!Y188&lt;&gt;0,Final!Y188,"")</f>
        <v/>
      </c>
      <c r="N207" s="98" t="str">
        <f>IF(Final!Z188&lt;&gt;0,Final!Z188,"")</f>
        <v/>
      </c>
      <c r="O207" s="98" t="str">
        <f>IF(Final!AA188&lt;&gt;0,Final!AA188,"")</f>
        <v/>
      </c>
      <c r="P207" s="98" t="str">
        <f>IF(Final!AB188&lt;&gt;0,Final!AB188,"")</f>
        <v/>
      </c>
      <c r="Q207" s="98" t="str">
        <f>IF(Final!AC188&lt;&gt;0,Final!AC188,"")</f>
        <v/>
      </c>
      <c r="R207" s="98" t="str">
        <f>IF(Final!AD188&lt;&gt;0,Final!AD188,"")</f>
        <v/>
      </c>
      <c r="S207" s="98" t="str">
        <f>IF(Final!AE188&lt;&gt;0,Final!AE188,"")</f>
        <v/>
      </c>
      <c r="T207" s="98" t="str">
        <f>IF(Final!AF188&lt;&gt;0,Final!AF188,"")</f>
        <v/>
      </c>
    </row>
    <row r="208" spans="1:20" x14ac:dyDescent="0.3">
      <c r="A208" s="3">
        <v>0</v>
      </c>
      <c r="B208" s="3">
        <v>0</v>
      </c>
      <c r="C208" s="98" t="str">
        <f>IF(Final!O189&lt;&gt;0,Final!O189,"")</f>
        <v/>
      </c>
      <c r="D208" s="98" t="str">
        <f>IF(Final!P189&lt;&gt;0,Final!P189,"")</f>
        <v/>
      </c>
      <c r="E208" s="98" t="str">
        <f>IF(Final!Q189&lt;&gt;0,Final!Q189,"")</f>
        <v/>
      </c>
      <c r="F208" s="98" t="str">
        <f>IF(Final!R189&lt;&gt;0,Final!R189,"")</f>
        <v/>
      </c>
      <c r="G208" s="98" t="str">
        <f>IF(Final!S189&lt;&gt;0,Final!S189,"")</f>
        <v/>
      </c>
      <c r="H208" s="98" t="str">
        <f>IF(Final!T189&lt;&gt;0,Final!T189,"")</f>
        <v/>
      </c>
      <c r="I208" s="98" t="str">
        <f>IF(Final!U189&lt;&gt;0,Final!U189,"")</f>
        <v/>
      </c>
      <c r="J208" s="98" t="str">
        <f>IF(Final!V189&lt;&gt;0,Final!V189,"")</f>
        <v/>
      </c>
      <c r="K208" s="98" t="str">
        <f>IF(Final!W189&lt;&gt;0,Final!W189,"")</f>
        <v/>
      </c>
      <c r="L208" s="98" t="str">
        <f>IF(Final!X189&lt;&gt;0,Final!X189,"")</f>
        <v/>
      </c>
      <c r="M208" s="98" t="str">
        <f>IF(Final!Y189&lt;&gt;0,Final!Y189,"")</f>
        <v/>
      </c>
      <c r="N208" s="98" t="str">
        <f>IF(Final!Z189&lt;&gt;0,Final!Z189,"")</f>
        <v/>
      </c>
      <c r="O208" s="98" t="str">
        <f>IF(Final!AA189&lt;&gt;0,Final!AA189,"")</f>
        <v/>
      </c>
      <c r="P208" s="98" t="str">
        <f>IF(Final!AB189&lt;&gt;0,Final!AB189,"")</f>
        <v/>
      </c>
      <c r="Q208" s="98" t="str">
        <f>IF(Final!AC189&lt;&gt;0,Final!AC189,"")</f>
        <v/>
      </c>
      <c r="R208" s="98" t="str">
        <f>IF(Final!AD189&lt;&gt;0,Final!AD189,"")</f>
        <v/>
      </c>
      <c r="S208" s="98" t="str">
        <f>IF(Final!AE189&lt;&gt;0,Final!AE189,"")</f>
        <v/>
      </c>
      <c r="T208" s="98" t="str">
        <f>IF(Final!AF189&lt;&gt;0,Final!AF189,"")</f>
        <v/>
      </c>
    </row>
    <row r="209" spans="1:20" x14ac:dyDescent="0.3">
      <c r="A209" s="3">
        <v>0</v>
      </c>
      <c r="B209" s="3">
        <v>0</v>
      </c>
      <c r="C209" s="98" t="str">
        <f>IF(Final!O190&lt;&gt;0,Final!O190,"")</f>
        <v/>
      </c>
      <c r="D209" s="98" t="str">
        <f>IF(Final!P190&lt;&gt;0,Final!P190,"")</f>
        <v/>
      </c>
      <c r="E209" s="98" t="str">
        <f>IF(Final!Q190&lt;&gt;0,Final!Q190,"")</f>
        <v/>
      </c>
      <c r="F209" s="98" t="str">
        <f>IF(Final!R190&lt;&gt;0,Final!R190,"")</f>
        <v/>
      </c>
      <c r="G209" s="98" t="str">
        <f>IF(Final!S190&lt;&gt;0,Final!S190,"")</f>
        <v/>
      </c>
      <c r="H209" s="98" t="str">
        <f>IF(Final!T190&lt;&gt;0,Final!T190,"")</f>
        <v/>
      </c>
      <c r="I209" s="98" t="str">
        <f>IF(Final!U190&lt;&gt;0,Final!U190,"")</f>
        <v/>
      </c>
      <c r="J209" s="98" t="str">
        <f>IF(Final!V190&lt;&gt;0,Final!V190,"")</f>
        <v/>
      </c>
      <c r="K209" s="98" t="str">
        <f>IF(Final!W190&lt;&gt;0,Final!W190,"")</f>
        <v/>
      </c>
      <c r="L209" s="98" t="str">
        <f>IF(Final!X190&lt;&gt;0,Final!X190,"")</f>
        <v/>
      </c>
      <c r="M209" s="98" t="str">
        <f>IF(Final!Y190&lt;&gt;0,Final!Y190,"")</f>
        <v/>
      </c>
      <c r="N209" s="98" t="str">
        <f>IF(Final!Z190&lt;&gt;0,Final!Z190,"")</f>
        <v/>
      </c>
      <c r="O209" s="98" t="str">
        <f>IF(Final!AA190&lt;&gt;0,Final!AA190,"")</f>
        <v/>
      </c>
      <c r="P209" s="98" t="str">
        <f>IF(Final!AB190&lt;&gt;0,Final!AB190,"")</f>
        <v/>
      </c>
      <c r="Q209" s="98" t="str">
        <f>IF(Final!AC190&lt;&gt;0,Final!AC190,"")</f>
        <v/>
      </c>
      <c r="R209" s="98" t="str">
        <f>IF(Final!AD190&lt;&gt;0,Final!AD190,"")</f>
        <v/>
      </c>
      <c r="S209" s="98" t="str">
        <f>IF(Final!AE190&lt;&gt;0,Final!AE190,"")</f>
        <v/>
      </c>
      <c r="T209" s="98" t="str">
        <f>IF(Final!AF190&lt;&gt;0,Final!AF190,"")</f>
        <v/>
      </c>
    </row>
    <row r="210" spans="1:20" x14ac:dyDescent="0.3">
      <c r="A210" s="3">
        <v>0</v>
      </c>
      <c r="B210" s="3">
        <v>0</v>
      </c>
      <c r="C210" s="98" t="str">
        <f>IF(Final!O191&lt;&gt;0,Final!O191,"")</f>
        <v/>
      </c>
      <c r="D210" s="98" t="str">
        <f>IF(Final!P191&lt;&gt;0,Final!P191,"")</f>
        <v/>
      </c>
      <c r="E210" s="98" t="str">
        <f>IF(Final!Q191&lt;&gt;0,Final!Q191,"")</f>
        <v/>
      </c>
      <c r="F210" s="98" t="str">
        <f>IF(Final!R191&lt;&gt;0,Final!R191,"")</f>
        <v/>
      </c>
      <c r="G210" s="98" t="str">
        <f>IF(Final!S191&lt;&gt;0,Final!S191,"")</f>
        <v/>
      </c>
      <c r="H210" s="98" t="str">
        <f>IF(Final!T191&lt;&gt;0,Final!T191,"")</f>
        <v/>
      </c>
      <c r="I210" s="98" t="str">
        <f>IF(Final!U191&lt;&gt;0,Final!U191,"")</f>
        <v/>
      </c>
      <c r="J210" s="98" t="str">
        <f>IF(Final!V191&lt;&gt;0,Final!V191,"")</f>
        <v/>
      </c>
      <c r="K210" s="98" t="str">
        <f>IF(Final!W191&lt;&gt;0,Final!W191,"")</f>
        <v/>
      </c>
      <c r="L210" s="98" t="str">
        <f>IF(Final!X191&lt;&gt;0,Final!X191,"")</f>
        <v/>
      </c>
      <c r="M210" s="98" t="str">
        <f>IF(Final!Y191&lt;&gt;0,Final!Y191,"")</f>
        <v/>
      </c>
      <c r="N210" s="98" t="str">
        <f>IF(Final!Z191&lt;&gt;0,Final!Z191,"")</f>
        <v/>
      </c>
      <c r="O210" s="98" t="str">
        <f>IF(Final!AA191&lt;&gt;0,Final!AA191,"")</f>
        <v/>
      </c>
      <c r="P210" s="98" t="str">
        <f>IF(Final!AB191&lt;&gt;0,Final!AB191,"")</f>
        <v/>
      </c>
      <c r="Q210" s="98" t="str">
        <f>IF(Final!AC191&lt;&gt;0,Final!AC191,"")</f>
        <v/>
      </c>
      <c r="R210" s="98" t="str">
        <f>IF(Final!AD191&lt;&gt;0,Final!AD191,"")</f>
        <v/>
      </c>
      <c r="S210" s="98" t="str">
        <f>IF(Final!AE191&lt;&gt;0,Final!AE191,"")</f>
        <v/>
      </c>
      <c r="T210" s="98" t="str">
        <f>IF(Final!AF191&lt;&gt;0,Final!AF191,"")</f>
        <v/>
      </c>
    </row>
    <row r="211" spans="1:20" x14ac:dyDescent="0.3">
      <c r="A211" s="3">
        <v>0</v>
      </c>
      <c r="B211" s="3">
        <v>0</v>
      </c>
      <c r="C211" s="98" t="str">
        <f>IF(Final!O192&lt;&gt;0,Final!O192,"")</f>
        <v/>
      </c>
      <c r="D211" s="98" t="str">
        <f>IF(Final!P192&lt;&gt;0,Final!P192,"")</f>
        <v/>
      </c>
      <c r="E211" s="98" t="str">
        <f>IF(Final!Q192&lt;&gt;0,Final!Q192,"")</f>
        <v/>
      </c>
      <c r="F211" s="98" t="str">
        <f>IF(Final!R192&lt;&gt;0,Final!R192,"")</f>
        <v/>
      </c>
      <c r="G211" s="98" t="str">
        <f>IF(Final!S192&lt;&gt;0,Final!S192,"")</f>
        <v/>
      </c>
      <c r="H211" s="98" t="str">
        <f>IF(Final!T192&lt;&gt;0,Final!T192,"")</f>
        <v/>
      </c>
      <c r="I211" s="98" t="str">
        <f>IF(Final!U192&lt;&gt;0,Final!U192,"")</f>
        <v/>
      </c>
      <c r="J211" s="98" t="str">
        <f>IF(Final!V192&lt;&gt;0,Final!V192,"")</f>
        <v/>
      </c>
      <c r="K211" s="98" t="str">
        <f>IF(Final!W192&lt;&gt;0,Final!W192,"")</f>
        <v/>
      </c>
      <c r="L211" s="98" t="str">
        <f>IF(Final!X192&lt;&gt;0,Final!X192,"")</f>
        <v/>
      </c>
      <c r="M211" s="98" t="str">
        <f>IF(Final!Y192&lt;&gt;0,Final!Y192,"")</f>
        <v/>
      </c>
      <c r="N211" s="98" t="str">
        <f>IF(Final!Z192&lt;&gt;0,Final!Z192,"")</f>
        <v/>
      </c>
      <c r="O211" s="98" t="str">
        <f>IF(Final!AA192&lt;&gt;0,Final!AA192,"")</f>
        <v/>
      </c>
      <c r="P211" s="98" t="str">
        <f>IF(Final!AB192&lt;&gt;0,Final!AB192,"")</f>
        <v/>
      </c>
      <c r="Q211" s="98" t="str">
        <f>IF(Final!AC192&lt;&gt;0,Final!AC192,"")</f>
        <v/>
      </c>
      <c r="R211" s="98" t="str">
        <f>IF(Final!AD192&lt;&gt;0,Final!AD192,"")</f>
        <v/>
      </c>
      <c r="S211" s="98" t="str">
        <f>IF(Final!AE192&lt;&gt;0,Final!AE192,"")</f>
        <v/>
      </c>
      <c r="T211" s="98" t="str">
        <f>IF(Final!AF192&lt;&gt;0,Final!AF192,"")</f>
        <v/>
      </c>
    </row>
    <row r="212" spans="1:20" x14ac:dyDescent="0.3">
      <c r="A212" s="3">
        <v>0</v>
      </c>
      <c r="B212" s="3">
        <v>0</v>
      </c>
      <c r="C212" s="98" t="str">
        <f>IF(Final!O193&lt;&gt;0,Final!O193,"")</f>
        <v/>
      </c>
      <c r="D212" s="98" t="str">
        <f>IF(Final!P193&lt;&gt;0,Final!P193,"")</f>
        <v/>
      </c>
      <c r="E212" s="98" t="str">
        <f>IF(Final!Q193&lt;&gt;0,Final!Q193,"")</f>
        <v/>
      </c>
      <c r="F212" s="98" t="str">
        <f>IF(Final!R193&lt;&gt;0,Final!R193,"")</f>
        <v/>
      </c>
      <c r="G212" s="98" t="str">
        <f>IF(Final!S193&lt;&gt;0,Final!S193,"")</f>
        <v/>
      </c>
      <c r="H212" s="98" t="str">
        <f>IF(Final!T193&lt;&gt;0,Final!T193,"")</f>
        <v/>
      </c>
      <c r="I212" s="98" t="str">
        <f>IF(Final!U193&lt;&gt;0,Final!U193,"")</f>
        <v/>
      </c>
      <c r="J212" s="98" t="str">
        <f>IF(Final!V193&lt;&gt;0,Final!V193,"")</f>
        <v/>
      </c>
      <c r="K212" s="98" t="str">
        <f>IF(Final!W193&lt;&gt;0,Final!W193,"")</f>
        <v/>
      </c>
      <c r="L212" s="98" t="str">
        <f>IF(Final!X193&lt;&gt;0,Final!X193,"")</f>
        <v/>
      </c>
      <c r="M212" s="98" t="str">
        <f>IF(Final!Y193&lt;&gt;0,Final!Y193,"")</f>
        <v/>
      </c>
      <c r="N212" s="98" t="str">
        <f>IF(Final!Z193&lt;&gt;0,Final!Z193,"")</f>
        <v/>
      </c>
      <c r="O212" s="98" t="str">
        <f>IF(Final!AA193&lt;&gt;0,Final!AA193,"")</f>
        <v/>
      </c>
      <c r="P212" s="98" t="str">
        <f>IF(Final!AB193&lt;&gt;0,Final!AB193,"")</f>
        <v/>
      </c>
      <c r="Q212" s="98" t="str">
        <f>IF(Final!AC193&lt;&gt;0,Final!AC193,"")</f>
        <v/>
      </c>
      <c r="R212" s="98" t="str">
        <f>IF(Final!AD193&lt;&gt;0,Final!AD193,"")</f>
        <v/>
      </c>
      <c r="S212" s="98" t="str">
        <f>IF(Final!AE193&lt;&gt;0,Final!AE193,"")</f>
        <v/>
      </c>
      <c r="T212" s="98" t="str">
        <f>IF(Final!AF193&lt;&gt;0,Final!AF193,"")</f>
        <v/>
      </c>
    </row>
    <row r="213" spans="1:20" x14ac:dyDescent="0.3">
      <c r="A213" s="3">
        <v>0</v>
      </c>
      <c r="B213" s="3">
        <v>0</v>
      </c>
      <c r="C213" s="98" t="str">
        <f>IF(Final!O194&lt;&gt;0,Final!O194,"")</f>
        <v/>
      </c>
      <c r="D213" s="98" t="str">
        <f>IF(Final!P194&lt;&gt;0,Final!P194,"")</f>
        <v/>
      </c>
      <c r="E213" s="98" t="str">
        <f>IF(Final!Q194&lt;&gt;0,Final!Q194,"")</f>
        <v/>
      </c>
      <c r="F213" s="98" t="str">
        <f>IF(Final!R194&lt;&gt;0,Final!R194,"")</f>
        <v/>
      </c>
      <c r="G213" s="98" t="str">
        <f>IF(Final!S194&lt;&gt;0,Final!S194,"")</f>
        <v/>
      </c>
      <c r="H213" s="98" t="str">
        <f>IF(Final!T194&lt;&gt;0,Final!T194,"")</f>
        <v/>
      </c>
      <c r="I213" s="98" t="str">
        <f>IF(Final!U194&lt;&gt;0,Final!U194,"")</f>
        <v/>
      </c>
      <c r="J213" s="98" t="str">
        <f>IF(Final!V194&lt;&gt;0,Final!V194,"")</f>
        <v/>
      </c>
      <c r="K213" s="98" t="str">
        <f>IF(Final!W194&lt;&gt;0,Final!W194,"")</f>
        <v/>
      </c>
      <c r="L213" s="98" t="str">
        <f>IF(Final!X194&lt;&gt;0,Final!X194,"")</f>
        <v/>
      </c>
      <c r="M213" s="98" t="str">
        <f>IF(Final!Y194&lt;&gt;0,Final!Y194,"")</f>
        <v/>
      </c>
      <c r="N213" s="98" t="str">
        <f>IF(Final!Z194&lt;&gt;0,Final!Z194,"")</f>
        <v/>
      </c>
      <c r="O213" s="98" t="str">
        <f>IF(Final!AA194&lt;&gt;0,Final!AA194,"")</f>
        <v/>
      </c>
      <c r="P213" s="98" t="str">
        <f>IF(Final!AB194&lt;&gt;0,Final!AB194,"")</f>
        <v/>
      </c>
      <c r="Q213" s="98" t="str">
        <f>IF(Final!AC194&lt;&gt;0,Final!AC194,"")</f>
        <v/>
      </c>
      <c r="R213" s="98" t="str">
        <f>IF(Final!AD194&lt;&gt;0,Final!AD194,"")</f>
        <v/>
      </c>
      <c r="S213" s="98" t="str">
        <f>IF(Final!AE194&lt;&gt;0,Final!AE194,"")</f>
        <v/>
      </c>
      <c r="T213" s="98" t="str">
        <f>IF(Final!AF194&lt;&gt;0,Final!AF194,"")</f>
        <v/>
      </c>
    </row>
    <row r="214" spans="1:20" x14ac:dyDescent="0.3">
      <c r="A214" s="3">
        <v>0</v>
      </c>
      <c r="B214" s="3">
        <v>0</v>
      </c>
      <c r="C214" s="98" t="str">
        <f>IF(Final!O195&lt;&gt;0,Final!O195,"")</f>
        <v/>
      </c>
      <c r="D214" s="98" t="str">
        <f>IF(Final!P195&lt;&gt;0,Final!P195,"")</f>
        <v/>
      </c>
      <c r="E214" s="98" t="str">
        <f>IF(Final!Q195&lt;&gt;0,Final!Q195,"")</f>
        <v/>
      </c>
      <c r="F214" s="98" t="str">
        <f>IF(Final!R195&lt;&gt;0,Final!R195,"")</f>
        <v/>
      </c>
      <c r="G214" s="98" t="str">
        <f>IF(Final!S195&lt;&gt;0,Final!S195,"")</f>
        <v/>
      </c>
      <c r="H214" s="98" t="str">
        <f>IF(Final!T195&lt;&gt;0,Final!T195,"")</f>
        <v/>
      </c>
      <c r="I214" s="98" t="str">
        <f>IF(Final!U195&lt;&gt;0,Final!U195,"")</f>
        <v/>
      </c>
      <c r="J214" s="98" t="str">
        <f>IF(Final!V195&lt;&gt;0,Final!V195,"")</f>
        <v/>
      </c>
      <c r="K214" s="98" t="str">
        <f>IF(Final!W195&lt;&gt;0,Final!W195,"")</f>
        <v/>
      </c>
      <c r="L214" s="98" t="str">
        <f>IF(Final!X195&lt;&gt;0,Final!X195,"")</f>
        <v/>
      </c>
      <c r="M214" s="98" t="str">
        <f>IF(Final!Y195&lt;&gt;0,Final!Y195,"")</f>
        <v/>
      </c>
      <c r="N214" s="98" t="str">
        <f>IF(Final!Z195&lt;&gt;0,Final!Z195,"")</f>
        <v/>
      </c>
      <c r="O214" s="98" t="str">
        <f>IF(Final!AA195&lt;&gt;0,Final!AA195,"")</f>
        <v/>
      </c>
      <c r="P214" s="98" t="str">
        <f>IF(Final!AB195&lt;&gt;0,Final!AB195,"")</f>
        <v/>
      </c>
      <c r="Q214" s="98" t="str">
        <f>IF(Final!AC195&lt;&gt;0,Final!AC195,"")</f>
        <v/>
      </c>
      <c r="R214" s="98" t="str">
        <f>IF(Final!AD195&lt;&gt;0,Final!AD195,"")</f>
        <v/>
      </c>
      <c r="S214" s="98" t="str">
        <f>IF(Final!AE195&lt;&gt;0,Final!AE195,"")</f>
        <v/>
      </c>
      <c r="T214" s="98" t="str">
        <f>IF(Final!AF195&lt;&gt;0,Final!AF195,"")</f>
        <v/>
      </c>
    </row>
    <row r="215" spans="1:20" x14ac:dyDescent="0.3">
      <c r="A215" s="3">
        <v>0</v>
      </c>
      <c r="B215" s="3">
        <v>0</v>
      </c>
      <c r="C215" s="98" t="str">
        <f>IF(Final!O196&lt;&gt;0,Final!O196,"")</f>
        <v/>
      </c>
      <c r="D215" s="98" t="str">
        <f>IF(Final!P196&lt;&gt;0,Final!P196,"")</f>
        <v/>
      </c>
      <c r="E215" s="98" t="str">
        <f>IF(Final!Q196&lt;&gt;0,Final!Q196,"")</f>
        <v/>
      </c>
      <c r="F215" s="98" t="str">
        <f>IF(Final!R196&lt;&gt;0,Final!R196,"")</f>
        <v/>
      </c>
      <c r="G215" s="98" t="str">
        <f>IF(Final!S196&lt;&gt;0,Final!S196,"")</f>
        <v/>
      </c>
      <c r="H215" s="98" t="str">
        <f>IF(Final!T196&lt;&gt;0,Final!T196,"")</f>
        <v/>
      </c>
      <c r="I215" s="98" t="str">
        <f>IF(Final!U196&lt;&gt;0,Final!U196,"")</f>
        <v/>
      </c>
      <c r="J215" s="98" t="str">
        <f>IF(Final!V196&lt;&gt;0,Final!V196,"")</f>
        <v/>
      </c>
      <c r="K215" s="98" t="str">
        <f>IF(Final!W196&lt;&gt;0,Final!W196,"")</f>
        <v/>
      </c>
      <c r="L215" s="98" t="str">
        <f>IF(Final!X196&lt;&gt;0,Final!X196,"")</f>
        <v/>
      </c>
      <c r="M215" s="98" t="str">
        <f>IF(Final!Y196&lt;&gt;0,Final!Y196,"")</f>
        <v/>
      </c>
      <c r="N215" s="98" t="str">
        <f>IF(Final!Z196&lt;&gt;0,Final!Z196,"")</f>
        <v/>
      </c>
      <c r="O215" s="98" t="str">
        <f>IF(Final!AA196&lt;&gt;0,Final!AA196,"")</f>
        <v/>
      </c>
      <c r="P215" s="98" t="str">
        <f>IF(Final!AB196&lt;&gt;0,Final!AB196,"")</f>
        <v/>
      </c>
      <c r="Q215" s="98" t="str">
        <f>IF(Final!AC196&lt;&gt;0,Final!AC196,"")</f>
        <v/>
      </c>
      <c r="R215" s="98" t="str">
        <f>IF(Final!AD196&lt;&gt;0,Final!AD196,"")</f>
        <v/>
      </c>
      <c r="S215" s="98" t="str">
        <f>IF(Final!AE196&lt;&gt;0,Final!AE196,"")</f>
        <v/>
      </c>
      <c r="T215" s="98" t="str">
        <f>IF(Final!AF196&lt;&gt;0,Final!AF196,"")</f>
        <v/>
      </c>
    </row>
    <row r="216" spans="1:20" x14ac:dyDescent="0.3">
      <c r="A216" s="3">
        <v>0</v>
      </c>
      <c r="B216" s="3">
        <v>0</v>
      </c>
      <c r="C216" s="98" t="str">
        <f>IF(Final!O197&lt;&gt;0,Final!O197,"")</f>
        <v/>
      </c>
      <c r="D216" s="98" t="str">
        <f>IF(Final!P197&lt;&gt;0,Final!P197,"")</f>
        <v/>
      </c>
      <c r="E216" s="98" t="str">
        <f>IF(Final!Q197&lt;&gt;0,Final!Q197,"")</f>
        <v/>
      </c>
      <c r="F216" s="98" t="str">
        <f>IF(Final!R197&lt;&gt;0,Final!R197,"")</f>
        <v/>
      </c>
      <c r="G216" s="98" t="str">
        <f>IF(Final!S197&lt;&gt;0,Final!S197,"")</f>
        <v/>
      </c>
      <c r="H216" s="98" t="str">
        <f>IF(Final!T197&lt;&gt;0,Final!T197,"")</f>
        <v/>
      </c>
      <c r="I216" s="98" t="str">
        <f>IF(Final!U197&lt;&gt;0,Final!U197,"")</f>
        <v/>
      </c>
      <c r="J216" s="98" t="str">
        <f>IF(Final!V197&lt;&gt;0,Final!V197,"")</f>
        <v/>
      </c>
      <c r="K216" s="98" t="str">
        <f>IF(Final!W197&lt;&gt;0,Final!W197,"")</f>
        <v/>
      </c>
      <c r="L216" s="98" t="str">
        <f>IF(Final!X197&lt;&gt;0,Final!X197,"")</f>
        <v/>
      </c>
      <c r="M216" s="98" t="str">
        <f>IF(Final!Y197&lt;&gt;0,Final!Y197,"")</f>
        <v/>
      </c>
      <c r="N216" s="98" t="str">
        <f>IF(Final!Z197&lt;&gt;0,Final!Z197,"")</f>
        <v/>
      </c>
      <c r="O216" s="98" t="str">
        <f>IF(Final!AA197&lt;&gt;0,Final!AA197,"")</f>
        <v/>
      </c>
      <c r="P216" s="98" t="str">
        <f>IF(Final!AB197&lt;&gt;0,Final!AB197,"")</f>
        <v/>
      </c>
      <c r="Q216" s="98" t="str">
        <f>IF(Final!AC197&lt;&gt;0,Final!AC197,"")</f>
        <v/>
      </c>
      <c r="R216" s="98" t="str">
        <f>IF(Final!AD197&lt;&gt;0,Final!AD197,"")</f>
        <v/>
      </c>
      <c r="S216" s="98" t="str">
        <f>IF(Final!AE197&lt;&gt;0,Final!AE197,"")</f>
        <v/>
      </c>
      <c r="T216" s="98" t="str">
        <f>IF(Final!AF197&lt;&gt;0,Final!AF197,"")</f>
        <v/>
      </c>
    </row>
    <row r="217" spans="1:20" x14ac:dyDescent="0.3">
      <c r="A217" s="3">
        <v>0</v>
      </c>
      <c r="B217" s="3">
        <v>0</v>
      </c>
      <c r="C217" s="98" t="str">
        <f>IF(Final!O198&lt;&gt;0,Final!O198,"")</f>
        <v/>
      </c>
      <c r="D217" s="98" t="str">
        <f>IF(Final!P198&lt;&gt;0,Final!P198,"")</f>
        <v/>
      </c>
      <c r="E217" s="98" t="str">
        <f>IF(Final!Q198&lt;&gt;0,Final!Q198,"")</f>
        <v/>
      </c>
      <c r="F217" s="98" t="str">
        <f>IF(Final!R198&lt;&gt;0,Final!R198,"")</f>
        <v/>
      </c>
      <c r="G217" s="98" t="str">
        <f>IF(Final!S198&lt;&gt;0,Final!S198,"")</f>
        <v/>
      </c>
      <c r="H217" s="98" t="str">
        <f>IF(Final!T198&lt;&gt;0,Final!T198,"")</f>
        <v/>
      </c>
      <c r="I217" s="98" t="str">
        <f>IF(Final!U198&lt;&gt;0,Final!U198,"")</f>
        <v/>
      </c>
      <c r="J217" s="98" t="str">
        <f>IF(Final!V198&lt;&gt;0,Final!V198,"")</f>
        <v/>
      </c>
      <c r="K217" s="98" t="str">
        <f>IF(Final!W198&lt;&gt;0,Final!W198,"")</f>
        <v/>
      </c>
      <c r="L217" s="98" t="str">
        <f>IF(Final!X198&lt;&gt;0,Final!X198,"")</f>
        <v/>
      </c>
      <c r="M217" s="98" t="str">
        <f>IF(Final!Y198&lt;&gt;0,Final!Y198,"")</f>
        <v/>
      </c>
      <c r="N217" s="98" t="str">
        <f>IF(Final!Z198&lt;&gt;0,Final!Z198,"")</f>
        <v/>
      </c>
      <c r="O217" s="98" t="str">
        <f>IF(Final!AA198&lt;&gt;0,Final!AA198,"")</f>
        <v/>
      </c>
      <c r="P217" s="98" t="str">
        <f>IF(Final!AB198&lt;&gt;0,Final!AB198,"")</f>
        <v/>
      </c>
      <c r="Q217" s="98" t="str">
        <f>IF(Final!AC198&lt;&gt;0,Final!AC198,"")</f>
        <v/>
      </c>
      <c r="R217" s="98" t="str">
        <f>IF(Final!AD198&lt;&gt;0,Final!AD198,"")</f>
        <v/>
      </c>
      <c r="S217" s="98" t="str">
        <f>IF(Final!AE198&lt;&gt;0,Final!AE198,"")</f>
        <v/>
      </c>
      <c r="T217" s="98" t="str">
        <f>IF(Final!AF198&lt;&gt;0,Final!AF198,"")</f>
        <v/>
      </c>
    </row>
    <row r="218" spans="1:20" x14ac:dyDescent="0.3">
      <c r="A218" s="3">
        <v>0</v>
      </c>
      <c r="B218" s="3">
        <v>0</v>
      </c>
      <c r="C218" s="98" t="str">
        <f>IF(Final!O199&lt;&gt;0,Final!O199,"")</f>
        <v/>
      </c>
      <c r="D218" s="98" t="str">
        <f>IF(Final!P199&lt;&gt;0,Final!P199,"")</f>
        <v/>
      </c>
      <c r="E218" s="98" t="str">
        <f>IF(Final!Q199&lt;&gt;0,Final!Q199,"")</f>
        <v/>
      </c>
      <c r="F218" s="98" t="str">
        <f>IF(Final!R199&lt;&gt;0,Final!R199,"")</f>
        <v/>
      </c>
      <c r="G218" s="98" t="str">
        <f>IF(Final!S199&lt;&gt;0,Final!S199,"")</f>
        <v/>
      </c>
      <c r="H218" s="98" t="str">
        <f>IF(Final!T199&lt;&gt;0,Final!T199,"")</f>
        <v/>
      </c>
      <c r="I218" s="98" t="str">
        <f>IF(Final!U199&lt;&gt;0,Final!U199,"")</f>
        <v/>
      </c>
      <c r="J218" s="98" t="str">
        <f>IF(Final!V199&lt;&gt;0,Final!V199,"")</f>
        <v/>
      </c>
      <c r="K218" s="98" t="str">
        <f>IF(Final!W199&lt;&gt;0,Final!W199,"")</f>
        <v/>
      </c>
      <c r="L218" s="98" t="str">
        <f>IF(Final!X199&lt;&gt;0,Final!X199,"")</f>
        <v/>
      </c>
      <c r="M218" s="98" t="str">
        <f>IF(Final!Y199&lt;&gt;0,Final!Y199,"")</f>
        <v/>
      </c>
      <c r="N218" s="98" t="str">
        <f>IF(Final!Z199&lt;&gt;0,Final!Z199,"")</f>
        <v/>
      </c>
      <c r="O218" s="98" t="str">
        <f>IF(Final!AA199&lt;&gt;0,Final!AA199,"")</f>
        <v/>
      </c>
      <c r="P218" s="98" t="str">
        <f>IF(Final!AB199&lt;&gt;0,Final!AB199,"")</f>
        <v/>
      </c>
      <c r="Q218" s="98" t="str">
        <f>IF(Final!AC199&lt;&gt;0,Final!AC199,"")</f>
        <v/>
      </c>
      <c r="R218" s="98" t="str">
        <f>IF(Final!AD199&lt;&gt;0,Final!AD199,"")</f>
        <v/>
      </c>
      <c r="S218" s="98" t="str">
        <f>IF(Final!AE199&lt;&gt;0,Final!AE199,"")</f>
        <v/>
      </c>
      <c r="T218" s="98" t="str">
        <f>IF(Final!AF199&lt;&gt;0,Final!AF199,"")</f>
        <v/>
      </c>
    </row>
    <row r="219" spans="1:20" x14ac:dyDescent="0.3">
      <c r="A219" s="3">
        <v>0</v>
      </c>
      <c r="B219" s="3">
        <v>0</v>
      </c>
      <c r="C219" s="98" t="str">
        <f>IF(Final!O200&lt;&gt;0,Final!O200,"")</f>
        <v/>
      </c>
      <c r="D219" s="98" t="str">
        <f>IF(Final!P200&lt;&gt;0,Final!P200,"")</f>
        <v/>
      </c>
      <c r="E219" s="98" t="str">
        <f>IF(Final!Q200&lt;&gt;0,Final!Q200,"")</f>
        <v/>
      </c>
      <c r="F219" s="98" t="str">
        <f>IF(Final!R200&lt;&gt;0,Final!R200,"")</f>
        <v/>
      </c>
      <c r="G219" s="98" t="str">
        <f>IF(Final!S200&lt;&gt;0,Final!S200,"")</f>
        <v/>
      </c>
      <c r="H219" s="98" t="str">
        <f>IF(Final!T200&lt;&gt;0,Final!T200,"")</f>
        <v/>
      </c>
      <c r="I219" s="98" t="str">
        <f>IF(Final!U200&lt;&gt;0,Final!U200,"")</f>
        <v/>
      </c>
      <c r="J219" s="98" t="str">
        <f>IF(Final!V200&lt;&gt;0,Final!V200,"")</f>
        <v/>
      </c>
      <c r="K219" s="98" t="str">
        <f>IF(Final!W200&lt;&gt;0,Final!W200,"")</f>
        <v/>
      </c>
      <c r="L219" s="98" t="str">
        <f>IF(Final!X200&lt;&gt;0,Final!X200,"")</f>
        <v/>
      </c>
      <c r="M219" s="98" t="str">
        <f>IF(Final!Y200&lt;&gt;0,Final!Y200,"")</f>
        <v/>
      </c>
      <c r="N219" s="98" t="str">
        <f>IF(Final!Z200&lt;&gt;0,Final!Z200,"")</f>
        <v/>
      </c>
      <c r="O219" s="98" t="str">
        <f>IF(Final!AA200&lt;&gt;0,Final!AA200,"")</f>
        <v/>
      </c>
      <c r="P219" s="98" t="str">
        <f>IF(Final!AB200&lt;&gt;0,Final!AB200,"")</f>
        <v/>
      </c>
      <c r="Q219" s="98" t="str">
        <f>IF(Final!AC200&lt;&gt;0,Final!AC200,"")</f>
        <v/>
      </c>
      <c r="R219" s="98" t="str">
        <f>IF(Final!AD200&lt;&gt;0,Final!AD200,"")</f>
        <v/>
      </c>
      <c r="S219" s="98" t="str">
        <f>IF(Final!AE200&lt;&gt;0,Final!AE200,"")</f>
        <v/>
      </c>
      <c r="T219" s="98" t="str">
        <f>IF(Final!AF200&lt;&gt;0,Final!AF200,"")</f>
        <v/>
      </c>
    </row>
    <row r="220" spans="1:20" x14ac:dyDescent="0.3">
      <c r="A220" s="3">
        <v>0</v>
      </c>
      <c r="B220" s="3">
        <v>0</v>
      </c>
      <c r="C220" s="98" t="str">
        <f>IF(Final!O201&lt;&gt;0,Final!O201,"")</f>
        <v/>
      </c>
      <c r="D220" s="98" t="str">
        <f>IF(Final!P201&lt;&gt;0,Final!P201,"")</f>
        <v/>
      </c>
      <c r="E220" s="98" t="str">
        <f>IF(Final!Q201&lt;&gt;0,Final!Q201,"")</f>
        <v/>
      </c>
      <c r="F220" s="98" t="str">
        <f>IF(Final!R201&lt;&gt;0,Final!R201,"")</f>
        <v/>
      </c>
      <c r="G220" s="98" t="str">
        <f>IF(Final!S201&lt;&gt;0,Final!S201,"")</f>
        <v/>
      </c>
      <c r="H220" s="98" t="str">
        <f>IF(Final!T201&lt;&gt;0,Final!T201,"")</f>
        <v/>
      </c>
      <c r="I220" s="98" t="str">
        <f>IF(Final!U201&lt;&gt;0,Final!U201,"")</f>
        <v/>
      </c>
      <c r="J220" s="98" t="str">
        <f>IF(Final!V201&lt;&gt;0,Final!V201,"")</f>
        <v/>
      </c>
      <c r="K220" s="98" t="str">
        <f>IF(Final!W201&lt;&gt;0,Final!W201,"")</f>
        <v/>
      </c>
      <c r="L220" s="98" t="str">
        <f>IF(Final!X201&lt;&gt;0,Final!X201,"")</f>
        <v/>
      </c>
      <c r="M220" s="98" t="str">
        <f>IF(Final!Y201&lt;&gt;0,Final!Y201,"")</f>
        <v/>
      </c>
      <c r="N220" s="98" t="str">
        <f>IF(Final!Z201&lt;&gt;0,Final!Z201,"")</f>
        <v/>
      </c>
      <c r="O220" s="98" t="str">
        <f>IF(Final!AA201&lt;&gt;0,Final!AA201,"")</f>
        <v/>
      </c>
      <c r="P220" s="98" t="str">
        <f>IF(Final!AB201&lt;&gt;0,Final!AB201,"")</f>
        <v/>
      </c>
      <c r="Q220" s="98" t="str">
        <f>IF(Final!AC201&lt;&gt;0,Final!AC201,"")</f>
        <v/>
      </c>
      <c r="R220" s="98" t="str">
        <f>IF(Final!AD201&lt;&gt;0,Final!AD201,"")</f>
        <v/>
      </c>
      <c r="S220" s="98" t="str">
        <f>IF(Final!AE201&lt;&gt;0,Final!AE201,"")</f>
        <v/>
      </c>
      <c r="T220" s="98" t="str">
        <f>IF(Final!AF201&lt;&gt;0,Final!AF201,"")</f>
        <v/>
      </c>
    </row>
    <row r="221" spans="1:20" x14ac:dyDescent="0.3">
      <c r="A221" s="3">
        <v>0</v>
      </c>
      <c r="B221" s="3">
        <v>0</v>
      </c>
      <c r="C221" s="98" t="str">
        <f>IF(Final!O202&lt;&gt;0,Final!O202,"")</f>
        <v/>
      </c>
      <c r="D221" s="98" t="str">
        <f>IF(Final!P202&lt;&gt;0,Final!P202,"")</f>
        <v/>
      </c>
      <c r="E221" s="98" t="str">
        <f>IF(Final!Q202&lt;&gt;0,Final!Q202,"")</f>
        <v/>
      </c>
      <c r="F221" s="98" t="str">
        <f>IF(Final!R202&lt;&gt;0,Final!R202,"")</f>
        <v/>
      </c>
      <c r="G221" s="98" t="str">
        <f>IF(Final!S202&lt;&gt;0,Final!S202,"")</f>
        <v/>
      </c>
      <c r="H221" s="98" t="str">
        <f>IF(Final!T202&lt;&gt;0,Final!T202,"")</f>
        <v/>
      </c>
      <c r="I221" s="98" t="str">
        <f>IF(Final!U202&lt;&gt;0,Final!U202,"")</f>
        <v/>
      </c>
      <c r="J221" s="98" t="str">
        <f>IF(Final!V202&lt;&gt;0,Final!V202,"")</f>
        <v/>
      </c>
      <c r="K221" s="98" t="str">
        <f>IF(Final!W202&lt;&gt;0,Final!W202,"")</f>
        <v/>
      </c>
      <c r="L221" s="98" t="str">
        <f>IF(Final!X202&lt;&gt;0,Final!X202,"")</f>
        <v/>
      </c>
      <c r="M221" s="98" t="str">
        <f>IF(Final!Y202&lt;&gt;0,Final!Y202,"")</f>
        <v/>
      </c>
      <c r="N221" s="98" t="str">
        <f>IF(Final!Z202&lt;&gt;0,Final!Z202,"")</f>
        <v/>
      </c>
      <c r="O221" s="98" t="str">
        <f>IF(Final!AA202&lt;&gt;0,Final!AA202,"")</f>
        <v/>
      </c>
      <c r="P221" s="98" t="str">
        <f>IF(Final!AB202&lt;&gt;0,Final!AB202,"")</f>
        <v/>
      </c>
      <c r="Q221" s="98" t="str">
        <f>IF(Final!AC202&lt;&gt;0,Final!AC202,"")</f>
        <v/>
      </c>
      <c r="R221" s="98" t="str">
        <f>IF(Final!AD202&lt;&gt;0,Final!AD202,"")</f>
        <v/>
      </c>
      <c r="S221" s="98" t="str">
        <f>IF(Final!AE202&lt;&gt;0,Final!AE202,"")</f>
        <v/>
      </c>
      <c r="T221" s="98" t="str">
        <f>IF(Final!AF202&lt;&gt;0,Final!AF202,"")</f>
        <v/>
      </c>
    </row>
    <row r="222" spans="1:20" x14ac:dyDescent="0.3">
      <c r="A222" s="3">
        <v>0</v>
      </c>
      <c r="B222" s="3">
        <v>0</v>
      </c>
      <c r="C222" s="98" t="str">
        <f>IF(Final!O203&lt;&gt;0,Final!O203,"")</f>
        <v/>
      </c>
      <c r="D222" s="98" t="str">
        <f>IF(Final!P203&lt;&gt;0,Final!P203,"")</f>
        <v/>
      </c>
      <c r="E222" s="98" t="str">
        <f>IF(Final!Q203&lt;&gt;0,Final!Q203,"")</f>
        <v/>
      </c>
      <c r="F222" s="98" t="str">
        <f>IF(Final!R203&lt;&gt;0,Final!R203,"")</f>
        <v/>
      </c>
      <c r="G222" s="98" t="str">
        <f>IF(Final!S203&lt;&gt;0,Final!S203,"")</f>
        <v/>
      </c>
      <c r="H222" s="98" t="str">
        <f>IF(Final!T203&lt;&gt;0,Final!T203,"")</f>
        <v/>
      </c>
      <c r="I222" s="98" t="str">
        <f>IF(Final!U203&lt;&gt;0,Final!U203,"")</f>
        <v/>
      </c>
      <c r="J222" s="98" t="str">
        <f>IF(Final!V203&lt;&gt;0,Final!V203,"")</f>
        <v/>
      </c>
      <c r="K222" s="98" t="str">
        <f>IF(Final!W203&lt;&gt;0,Final!W203,"")</f>
        <v/>
      </c>
      <c r="L222" s="98" t="str">
        <f>IF(Final!X203&lt;&gt;0,Final!X203,"")</f>
        <v/>
      </c>
      <c r="M222" s="98" t="str">
        <f>IF(Final!Y203&lt;&gt;0,Final!Y203,"")</f>
        <v/>
      </c>
      <c r="N222" s="98" t="str">
        <f>IF(Final!Z203&lt;&gt;0,Final!Z203,"")</f>
        <v/>
      </c>
      <c r="O222" s="98" t="str">
        <f>IF(Final!AA203&lt;&gt;0,Final!AA203,"")</f>
        <v/>
      </c>
      <c r="P222" s="98" t="str">
        <f>IF(Final!AB203&lt;&gt;0,Final!AB203,"")</f>
        <v/>
      </c>
      <c r="Q222" s="98" t="str">
        <f>IF(Final!AC203&lt;&gt;0,Final!AC203,"")</f>
        <v/>
      </c>
      <c r="R222" s="98" t="str">
        <f>IF(Final!AD203&lt;&gt;0,Final!AD203,"")</f>
        <v/>
      </c>
      <c r="S222" s="98" t="str">
        <f>IF(Final!AE203&lt;&gt;0,Final!AE203,"")</f>
        <v/>
      </c>
      <c r="T222" s="98" t="str">
        <f>IF(Final!AF203&lt;&gt;0,Final!AF203,"")</f>
        <v/>
      </c>
    </row>
    <row r="223" spans="1:20" x14ac:dyDescent="0.3">
      <c r="A223" s="3">
        <v>0</v>
      </c>
      <c r="B223" s="3">
        <v>0</v>
      </c>
      <c r="C223" s="98" t="str">
        <f>IF(Final!O204&lt;&gt;0,Final!O204,"")</f>
        <v/>
      </c>
      <c r="D223" s="98" t="str">
        <f>IF(Final!P204&lt;&gt;0,Final!P204,"")</f>
        <v/>
      </c>
      <c r="E223" s="98" t="str">
        <f>IF(Final!Q204&lt;&gt;0,Final!Q204,"")</f>
        <v/>
      </c>
      <c r="F223" s="98" t="str">
        <f>IF(Final!R204&lt;&gt;0,Final!R204,"")</f>
        <v/>
      </c>
      <c r="G223" s="98" t="str">
        <f>IF(Final!S204&lt;&gt;0,Final!S204,"")</f>
        <v/>
      </c>
      <c r="H223" s="98" t="str">
        <f>IF(Final!T204&lt;&gt;0,Final!T204,"")</f>
        <v/>
      </c>
      <c r="I223" s="98" t="str">
        <f>IF(Final!U204&lt;&gt;0,Final!U204,"")</f>
        <v/>
      </c>
      <c r="J223" s="98" t="str">
        <f>IF(Final!V204&lt;&gt;0,Final!V204,"")</f>
        <v/>
      </c>
      <c r="K223" s="98" t="str">
        <f>IF(Final!W204&lt;&gt;0,Final!W204,"")</f>
        <v/>
      </c>
      <c r="L223" s="98" t="str">
        <f>IF(Final!X204&lt;&gt;0,Final!X204,"")</f>
        <v/>
      </c>
      <c r="M223" s="98" t="str">
        <f>IF(Final!Y204&lt;&gt;0,Final!Y204,"")</f>
        <v/>
      </c>
      <c r="N223" s="98" t="str">
        <f>IF(Final!Z204&lt;&gt;0,Final!Z204,"")</f>
        <v/>
      </c>
      <c r="O223" s="98" t="str">
        <f>IF(Final!AA204&lt;&gt;0,Final!AA204,"")</f>
        <v/>
      </c>
      <c r="P223" s="98" t="str">
        <f>IF(Final!AB204&lt;&gt;0,Final!AB204,"")</f>
        <v/>
      </c>
      <c r="Q223" s="98" t="str">
        <f>IF(Final!AC204&lt;&gt;0,Final!AC204,"")</f>
        <v/>
      </c>
      <c r="R223" s="98" t="str">
        <f>IF(Final!AD204&lt;&gt;0,Final!AD204,"")</f>
        <v/>
      </c>
      <c r="S223" s="98" t="str">
        <f>IF(Final!AE204&lt;&gt;0,Final!AE204,"")</f>
        <v/>
      </c>
      <c r="T223" s="98" t="str">
        <f>IF(Final!AF204&lt;&gt;0,Final!AF204,"")</f>
        <v/>
      </c>
    </row>
    <row r="224" spans="1:20" x14ac:dyDescent="0.3">
      <c r="A224" s="3">
        <v>0</v>
      </c>
      <c r="B224" s="3">
        <v>0</v>
      </c>
      <c r="C224" s="98" t="str">
        <f>IF(Final!O205&lt;&gt;0,Final!O205,"")</f>
        <v/>
      </c>
      <c r="D224" s="98" t="str">
        <f>IF(Final!P205&lt;&gt;0,Final!P205,"")</f>
        <v/>
      </c>
      <c r="E224" s="98" t="str">
        <f>IF(Final!Q205&lt;&gt;0,Final!Q205,"")</f>
        <v/>
      </c>
      <c r="F224" s="98" t="str">
        <f>IF(Final!R205&lt;&gt;0,Final!R205,"")</f>
        <v/>
      </c>
      <c r="G224" s="98" t="str">
        <f>IF(Final!S205&lt;&gt;0,Final!S205,"")</f>
        <v/>
      </c>
      <c r="H224" s="98" t="str">
        <f>IF(Final!T205&lt;&gt;0,Final!T205,"")</f>
        <v/>
      </c>
      <c r="I224" s="98" t="str">
        <f>IF(Final!U205&lt;&gt;0,Final!U205,"")</f>
        <v/>
      </c>
      <c r="J224" s="98" t="str">
        <f>IF(Final!V205&lt;&gt;0,Final!V205,"")</f>
        <v/>
      </c>
      <c r="K224" s="98" t="str">
        <f>IF(Final!W205&lt;&gt;0,Final!W205,"")</f>
        <v/>
      </c>
      <c r="L224" s="98" t="str">
        <f>IF(Final!X205&lt;&gt;0,Final!X205,"")</f>
        <v/>
      </c>
      <c r="M224" s="98" t="str">
        <f>IF(Final!Y205&lt;&gt;0,Final!Y205,"")</f>
        <v/>
      </c>
      <c r="N224" s="98" t="str">
        <f>IF(Final!Z205&lt;&gt;0,Final!Z205,"")</f>
        <v/>
      </c>
      <c r="O224" s="98" t="str">
        <f>IF(Final!AA205&lt;&gt;0,Final!AA205,"")</f>
        <v/>
      </c>
      <c r="P224" s="98" t="str">
        <f>IF(Final!AB205&lt;&gt;0,Final!AB205,"")</f>
        <v/>
      </c>
      <c r="Q224" s="98" t="str">
        <f>IF(Final!AC205&lt;&gt;0,Final!AC205,"")</f>
        <v/>
      </c>
      <c r="R224" s="98" t="str">
        <f>IF(Final!AD205&lt;&gt;0,Final!AD205,"")</f>
        <v/>
      </c>
      <c r="S224" s="98" t="str">
        <f>IF(Final!AE205&lt;&gt;0,Final!AE205,"")</f>
        <v/>
      </c>
      <c r="T224" s="98" t="str">
        <f>IF(Final!AF205&lt;&gt;0,Final!AF205,"")</f>
        <v/>
      </c>
    </row>
    <row r="225" spans="1:20" x14ac:dyDescent="0.3">
      <c r="A225" s="3">
        <v>0</v>
      </c>
      <c r="B225" s="3">
        <v>0</v>
      </c>
      <c r="C225" s="98" t="str">
        <f>IF(Final!O206&lt;&gt;0,Final!O206,"")</f>
        <v/>
      </c>
      <c r="D225" s="98" t="str">
        <f>IF(Final!P206&lt;&gt;0,Final!P206,"")</f>
        <v/>
      </c>
      <c r="E225" s="98" t="str">
        <f>IF(Final!Q206&lt;&gt;0,Final!Q206,"")</f>
        <v/>
      </c>
      <c r="F225" s="98" t="str">
        <f>IF(Final!R206&lt;&gt;0,Final!R206,"")</f>
        <v/>
      </c>
      <c r="G225" s="98" t="str">
        <f>IF(Final!S206&lt;&gt;0,Final!S206,"")</f>
        <v/>
      </c>
      <c r="H225" s="98" t="str">
        <f>IF(Final!T206&lt;&gt;0,Final!T206,"")</f>
        <v/>
      </c>
      <c r="I225" s="98" t="str">
        <f>IF(Final!U206&lt;&gt;0,Final!U206,"")</f>
        <v/>
      </c>
      <c r="J225" s="98" t="str">
        <f>IF(Final!V206&lt;&gt;0,Final!V206,"")</f>
        <v/>
      </c>
      <c r="K225" s="98" t="str">
        <f>IF(Final!W206&lt;&gt;0,Final!W206,"")</f>
        <v/>
      </c>
      <c r="L225" s="98" t="str">
        <f>IF(Final!X206&lt;&gt;0,Final!X206,"")</f>
        <v/>
      </c>
      <c r="M225" s="98" t="str">
        <f>IF(Final!Y206&lt;&gt;0,Final!Y206,"")</f>
        <v/>
      </c>
      <c r="N225" s="98" t="str">
        <f>IF(Final!Z206&lt;&gt;0,Final!Z206,"")</f>
        <v/>
      </c>
      <c r="O225" s="98" t="str">
        <f>IF(Final!AA206&lt;&gt;0,Final!AA206,"")</f>
        <v/>
      </c>
      <c r="P225" s="98" t="str">
        <f>IF(Final!AB206&lt;&gt;0,Final!AB206,"")</f>
        <v/>
      </c>
      <c r="Q225" s="98" t="str">
        <f>IF(Final!AC206&lt;&gt;0,Final!AC206,"")</f>
        <v/>
      </c>
      <c r="R225" s="98" t="str">
        <f>IF(Final!AD206&lt;&gt;0,Final!AD206,"")</f>
        <v/>
      </c>
      <c r="S225" s="98" t="str">
        <f>IF(Final!AE206&lt;&gt;0,Final!AE206,"")</f>
        <v/>
      </c>
      <c r="T225" s="98" t="str">
        <f>IF(Final!AF206&lt;&gt;0,Final!AF206,"")</f>
        <v/>
      </c>
    </row>
    <row r="226" spans="1:20" x14ac:dyDescent="0.3">
      <c r="A226" s="3">
        <v>0</v>
      </c>
      <c r="B226" s="3">
        <v>0</v>
      </c>
      <c r="C226" s="98" t="str">
        <f>IF(Final!O207&lt;&gt;0,Final!O207,"")</f>
        <v/>
      </c>
      <c r="D226" s="98" t="str">
        <f>IF(Final!P207&lt;&gt;0,Final!P207,"")</f>
        <v/>
      </c>
      <c r="E226" s="98" t="str">
        <f>IF(Final!Q207&lt;&gt;0,Final!Q207,"")</f>
        <v/>
      </c>
      <c r="F226" s="98" t="str">
        <f>IF(Final!R207&lt;&gt;0,Final!R207,"")</f>
        <v/>
      </c>
      <c r="G226" s="98" t="str">
        <f>IF(Final!S207&lt;&gt;0,Final!S207,"")</f>
        <v/>
      </c>
      <c r="H226" s="98" t="str">
        <f>IF(Final!T207&lt;&gt;0,Final!T207,"")</f>
        <v/>
      </c>
      <c r="I226" s="98" t="str">
        <f>IF(Final!U207&lt;&gt;0,Final!U207,"")</f>
        <v/>
      </c>
      <c r="J226" s="98" t="str">
        <f>IF(Final!V207&lt;&gt;0,Final!V207,"")</f>
        <v/>
      </c>
      <c r="K226" s="98" t="str">
        <f>IF(Final!W207&lt;&gt;0,Final!W207,"")</f>
        <v/>
      </c>
      <c r="L226" s="98" t="str">
        <f>IF(Final!X207&lt;&gt;0,Final!X207,"")</f>
        <v/>
      </c>
      <c r="M226" s="98" t="str">
        <f>IF(Final!Y207&lt;&gt;0,Final!Y207,"")</f>
        <v/>
      </c>
      <c r="N226" s="98" t="str">
        <f>IF(Final!Z207&lt;&gt;0,Final!Z207,"")</f>
        <v/>
      </c>
      <c r="O226" s="98" t="str">
        <f>IF(Final!AA207&lt;&gt;0,Final!AA207,"")</f>
        <v/>
      </c>
      <c r="P226" s="98" t="str">
        <f>IF(Final!AB207&lt;&gt;0,Final!AB207,"")</f>
        <v/>
      </c>
      <c r="Q226" s="98" t="str">
        <f>IF(Final!AC207&lt;&gt;0,Final!AC207,"")</f>
        <v/>
      </c>
      <c r="R226" s="98" t="str">
        <f>IF(Final!AD207&lt;&gt;0,Final!AD207,"")</f>
        <v/>
      </c>
      <c r="S226" s="98" t="str">
        <f>IF(Final!AE207&lt;&gt;0,Final!AE207,"")</f>
        <v/>
      </c>
      <c r="T226" s="98" t="str">
        <f>IF(Final!AF207&lt;&gt;0,Final!AF207,"")</f>
        <v/>
      </c>
    </row>
    <row r="227" spans="1:20" x14ac:dyDescent="0.3">
      <c r="A227" s="3">
        <v>0</v>
      </c>
      <c r="B227" s="3">
        <v>0</v>
      </c>
      <c r="C227" s="98" t="str">
        <f>IF(Final!O208&lt;&gt;0,Final!O208,"")</f>
        <v/>
      </c>
      <c r="D227" s="98" t="str">
        <f>IF(Final!P208&lt;&gt;0,Final!P208,"")</f>
        <v/>
      </c>
      <c r="E227" s="98" t="str">
        <f>IF(Final!Q208&lt;&gt;0,Final!Q208,"")</f>
        <v/>
      </c>
      <c r="F227" s="98" t="str">
        <f>IF(Final!R208&lt;&gt;0,Final!R208,"")</f>
        <v/>
      </c>
      <c r="G227" s="98" t="str">
        <f>IF(Final!S208&lt;&gt;0,Final!S208,"")</f>
        <v/>
      </c>
      <c r="H227" s="98" t="str">
        <f>IF(Final!T208&lt;&gt;0,Final!T208,"")</f>
        <v/>
      </c>
      <c r="I227" s="98" t="str">
        <f>IF(Final!U208&lt;&gt;0,Final!U208,"")</f>
        <v/>
      </c>
      <c r="J227" s="98" t="str">
        <f>IF(Final!V208&lt;&gt;0,Final!V208,"")</f>
        <v/>
      </c>
      <c r="K227" s="98" t="str">
        <f>IF(Final!W208&lt;&gt;0,Final!W208,"")</f>
        <v/>
      </c>
      <c r="L227" s="98" t="str">
        <f>IF(Final!X208&lt;&gt;0,Final!X208,"")</f>
        <v/>
      </c>
      <c r="M227" s="98" t="str">
        <f>IF(Final!Y208&lt;&gt;0,Final!Y208,"")</f>
        <v/>
      </c>
      <c r="N227" s="98" t="str">
        <f>IF(Final!Z208&lt;&gt;0,Final!Z208,"")</f>
        <v/>
      </c>
      <c r="O227" s="98" t="str">
        <f>IF(Final!AA208&lt;&gt;0,Final!AA208,"")</f>
        <v/>
      </c>
      <c r="P227" s="98" t="str">
        <f>IF(Final!AB208&lt;&gt;0,Final!AB208,"")</f>
        <v/>
      </c>
      <c r="Q227" s="98" t="str">
        <f>IF(Final!AC208&lt;&gt;0,Final!AC208,"")</f>
        <v/>
      </c>
      <c r="R227" s="98" t="str">
        <f>IF(Final!AD208&lt;&gt;0,Final!AD208,"")</f>
        <v/>
      </c>
      <c r="S227" s="98" t="str">
        <f>IF(Final!AE208&lt;&gt;0,Final!AE208,"")</f>
        <v/>
      </c>
      <c r="T227" s="98" t="str">
        <f>IF(Final!AF208&lt;&gt;0,Final!AF208,"")</f>
        <v/>
      </c>
    </row>
    <row r="228" spans="1:20" x14ac:dyDescent="0.3">
      <c r="A228" s="3">
        <v>0</v>
      </c>
      <c r="B228" s="3">
        <v>0</v>
      </c>
      <c r="C228" s="98" t="str">
        <f>IF(Final!O209&lt;&gt;0,Final!O209,"")</f>
        <v/>
      </c>
      <c r="D228" s="98" t="str">
        <f>IF(Final!P209&lt;&gt;0,Final!P209,"")</f>
        <v/>
      </c>
      <c r="E228" s="98" t="str">
        <f>IF(Final!Q209&lt;&gt;0,Final!Q209,"")</f>
        <v/>
      </c>
      <c r="F228" s="98" t="str">
        <f>IF(Final!R209&lt;&gt;0,Final!R209,"")</f>
        <v/>
      </c>
      <c r="G228" s="98" t="str">
        <f>IF(Final!S209&lt;&gt;0,Final!S209,"")</f>
        <v/>
      </c>
      <c r="H228" s="98" t="str">
        <f>IF(Final!T209&lt;&gt;0,Final!T209,"")</f>
        <v/>
      </c>
      <c r="I228" s="98" t="str">
        <f>IF(Final!U209&lt;&gt;0,Final!U209,"")</f>
        <v/>
      </c>
      <c r="J228" s="98" t="str">
        <f>IF(Final!V209&lt;&gt;0,Final!V209,"")</f>
        <v/>
      </c>
      <c r="K228" s="98" t="str">
        <f>IF(Final!W209&lt;&gt;0,Final!W209,"")</f>
        <v/>
      </c>
      <c r="L228" s="98" t="str">
        <f>IF(Final!X209&lt;&gt;0,Final!X209,"")</f>
        <v/>
      </c>
      <c r="M228" s="98" t="str">
        <f>IF(Final!Y209&lt;&gt;0,Final!Y209,"")</f>
        <v/>
      </c>
      <c r="N228" s="98" t="str">
        <f>IF(Final!Z209&lt;&gt;0,Final!Z209,"")</f>
        <v/>
      </c>
      <c r="O228" s="98" t="str">
        <f>IF(Final!AA209&lt;&gt;0,Final!AA209,"")</f>
        <v/>
      </c>
      <c r="P228" s="98" t="str">
        <f>IF(Final!AB209&lt;&gt;0,Final!AB209,"")</f>
        <v/>
      </c>
      <c r="Q228" s="98" t="str">
        <f>IF(Final!AC209&lt;&gt;0,Final!AC209,"")</f>
        <v/>
      </c>
      <c r="R228" s="98" t="str">
        <f>IF(Final!AD209&lt;&gt;0,Final!AD209,"")</f>
        <v/>
      </c>
      <c r="S228" s="98" t="str">
        <f>IF(Final!AE209&lt;&gt;0,Final!AE209,"")</f>
        <v/>
      </c>
      <c r="T228" s="98" t="str">
        <f>IF(Final!AF209&lt;&gt;0,Final!AF209,"")</f>
        <v/>
      </c>
    </row>
    <row r="229" spans="1:20" x14ac:dyDescent="0.3">
      <c r="A229" s="3">
        <v>0</v>
      </c>
      <c r="B229" s="3">
        <v>0</v>
      </c>
      <c r="C229" s="98" t="str">
        <f>IF(Final!O210&lt;&gt;0,Final!O210,"")</f>
        <v/>
      </c>
      <c r="D229" s="98" t="str">
        <f>IF(Final!P210&lt;&gt;0,Final!P210,"")</f>
        <v/>
      </c>
      <c r="E229" s="98" t="str">
        <f>IF(Final!Q210&lt;&gt;0,Final!Q210,"")</f>
        <v/>
      </c>
      <c r="F229" s="98" t="str">
        <f>IF(Final!R210&lt;&gt;0,Final!R210,"")</f>
        <v/>
      </c>
      <c r="G229" s="98" t="str">
        <f>IF(Final!S210&lt;&gt;0,Final!S210,"")</f>
        <v/>
      </c>
      <c r="H229" s="98" t="str">
        <f>IF(Final!T210&lt;&gt;0,Final!T210,"")</f>
        <v/>
      </c>
      <c r="I229" s="98" t="str">
        <f>IF(Final!U210&lt;&gt;0,Final!U210,"")</f>
        <v/>
      </c>
      <c r="J229" s="98" t="str">
        <f>IF(Final!V210&lt;&gt;0,Final!V210,"")</f>
        <v/>
      </c>
      <c r="K229" s="98" t="str">
        <f>IF(Final!W210&lt;&gt;0,Final!W210,"")</f>
        <v/>
      </c>
      <c r="L229" s="98" t="str">
        <f>IF(Final!X210&lt;&gt;0,Final!X210,"")</f>
        <v/>
      </c>
      <c r="M229" s="98" t="str">
        <f>IF(Final!Y210&lt;&gt;0,Final!Y210,"")</f>
        <v/>
      </c>
      <c r="N229" s="98" t="str">
        <f>IF(Final!Z210&lt;&gt;0,Final!Z210,"")</f>
        <v/>
      </c>
      <c r="O229" s="98" t="str">
        <f>IF(Final!AA210&lt;&gt;0,Final!AA210,"")</f>
        <v/>
      </c>
      <c r="P229" s="98" t="str">
        <f>IF(Final!AB210&lt;&gt;0,Final!AB210,"")</f>
        <v/>
      </c>
      <c r="Q229" s="98" t="str">
        <f>IF(Final!AC210&lt;&gt;0,Final!AC210,"")</f>
        <v/>
      </c>
      <c r="R229" s="98" t="str">
        <f>IF(Final!AD210&lt;&gt;0,Final!AD210,"")</f>
        <v/>
      </c>
      <c r="S229" s="98" t="str">
        <f>IF(Final!AE210&lt;&gt;0,Final!AE210,"")</f>
        <v/>
      </c>
      <c r="T229" s="98" t="str">
        <f>IF(Final!AF210&lt;&gt;0,Final!AF210,"")</f>
        <v/>
      </c>
    </row>
    <row r="230" spans="1:20" x14ac:dyDescent="0.3">
      <c r="A230" s="3">
        <v>0</v>
      </c>
      <c r="B230" s="3">
        <v>0</v>
      </c>
      <c r="C230" s="98" t="str">
        <f>IF(Final!O211&lt;&gt;0,Final!O211,"")</f>
        <v/>
      </c>
      <c r="D230" s="98" t="str">
        <f>IF(Final!P211&lt;&gt;0,Final!P211,"")</f>
        <v/>
      </c>
      <c r="E230" s="98" t="str">
        <f>IF(Final!Q211&lt;&gt;0,Final!Q211,"")</f>
        <v/>
      </c>
      <c r="F230" s="98" t="str">
        <f>IF(Final!R211&lt;&gt;0,Final!R211,"")</f>
        <v/>
      </c>
      <c r="G230" s="98" t="str">
        <f>IF(Final!S211&lt;&gt;0,Final!S211,"")</f>
        <v/>
      </c>
      <c r="H230" s="98" t="str">
        <f>IF(Final!T211&lt;&gt;0,Final!T211,"")</f>
        <v/>
      </c>
      <c r="I230" s="98" t="str">
        <f>IF(Final!U211&lt;&gt;0,Final!U211,"")</f>
        <v/>
      </c>
      <c r="J230" s="98" t="str">
        <f>IF(Final!V211&lt;&gt;0,Final!V211,"")</f>
        <v/>
      </c>
      <c r="K230" s="98" t="str">
        <f>IF(Final!W211&lt;&gt;0,Final!W211,"")</f>
        <v/>
      </c>
      <c r="L230" s="98" t="str">
        <f>IF(Final!X211&lt;&gt;0,Final!X211,"")</f>
        <v/>
      </c>
      <c r="M230" s="98" t="str">
        <f>IF(Final!Y211&lt;&gt;0,Final!Y211,"")</f>
        <v/>
      </c>
      <c r="N230" s="98" t="str">
        <f>IF(Final!Z211&lt;&gt;0,Final!Z211,"")</f>
        <v/>
      </c>
      <c r="O230" s="98" t="str">
        <f>IF(Final!AA211&lt;&gt;0,Final!AA211,"")</f>
        <v/>
      </c>
      <c r="P230" s="98" t="str">
        <f>IF(Final!AB211&lt;&gt;0,Final!AB211,"")</f>
        <v/>
      </c>
      <c r="Q230" s="98" t="str">
        <f>IF(Final!AC211&lt;&gt;0,Final!AC211,"")</f>
        <v/>
      </c>
      <c r="R230" s="98" t="str">
        <f>IF(Final!AD211&lt;&gt;0,Final!AD211,"")</f>
        <v/>
      </c>
      <c r="S230" s="98" t="str">
        <f>IF(Final!AE211&lt;&gt;0,Final!AE211,"")</f>
        <v/>
      </c>
      <c r="T230" s="98" t="str">
        <f>IF(Final!AF211&lt;&gt;0,Final!AF211,"")</f>
        <v/>
      </c>
    </row>
    <row r="231" spans="1:20" x14ac:dyDescent="0.3">
      <c r="A231" s="3">
        <v>0</v>
      </c>
      <c r="B231" s="3">
        <v>0</v>
      </c>
      <c r="C231" s="98" t="str">
        <f>IF(Final!O212&lt;&gt;0,Final!O212,"")</f>
        <v/>
      </c>
      <c r="D231" s="98" t="str">
        <f>IF(Final!P212&lt;&gt;0,Final!P212,"")</f>
        <v/>
      </c>
      <c r="E231" s="98" t="str">
        <f>IF(Final!Q212&lt;&gt;0,Final!Q212,"")</f>
        <v/>
      </c>
      <c r="F231" s="98" t="str">
        <f>IF(Final!R212&lt;&gt;0,Final!R212,"")</f>
        <v/>
      </c>
      <c r="G231" s="98" t="str">
        <f>IF(Final!S212&lt;&gt;0,Final!S212,"")</f>
        <v/>
      </c>
      <c r="H231" s="98" t="str">
        <f>IF(Final!T212&lt;&gt;0,Final!T212,"")</f>
        <v/>
      </c>
      <c r="I231" s="98" t="str">
        <f>IF(Final!U212&lt;&gt;0,Final!U212,"")</f>
        <v/>
      </c>
      <c r="J231" s="98" t="str">
        <f>IF(Final!V212&lt;&gt;0,Final!V212,"")</f>
        <v/>
      </c>
      <c r="K231" s="98" t="str">
        <f>IF(Final!W212&lt;&gt;0,Final!W212,"")</f>
        <v/>
      </c>
      <c r="L231" s="98" t="str">
        <f>IF(Final!X212&lt;&gt;0,Final!X212,"")</f>
        <v/>
      </c>
      <c r="M231" s="98" t="str">
        <f>IF(Final!Y212&lt;&gt;0,Final!Y212,"")</f>
        <v/>
      </c>
      <c r="N231" s="98" t="str">
        <f>IF(Final!Z212&lt;&gt;0,Final!Z212,"")</f>
        <v/>
      </c>
      <c r="O231" s="98" t="str">
        <f>IF(Final!AA212&lt;&gt;0,Final!AA212,"")</f>
        <v/>
      </c>
      <c r="P231" s="98" t="str">
        <f>IF(Final!AB212&lt;&gt;0,Final!AB212,"")</f>
        <v/>
      </c>
      <c r="Q231" s="98" t="str">
        <f>IF(Final!AC212&lt;&gt;0,Final!AC212,"")</f>
        <v/>
      </c>
      <c r="R231" s="98" t="str">
        <f>IF(Final!AD212&lt;&gt;0,Final!AD212,"")</f>
        <v/>
      </c>
      <c r="S231" s="98" t="str">
        <f>IF(Final!AE212&lt;&gt;0,Final!AE212,"")</f>
        <v/>
      </c>
      <c r="T231" s="98" t="str">
        <f>IF(Final!AF212&lt;&gt;0,Final!AF212,"")</f>
        <v/>
      </c>
    </row>
    <row r="232" spans="1:20" x14ac:dyDescent="0.3">
      <c r="A232" s="3">
        <v>0</v>
      </c>
      <c r="B232" s="3">
        <v>0</v>
      </c>
      <c r="C232" s="98" t="str">
        <f>IF(Final!O213&lt;&gt;0,Final!O213,"")</f>
        <v/>
      </c>
      <c r="D232" s="98" t="str">
        <f>IF(Final!P213&lt;&gt;0,Final!P213,"")</f>
        <v/>
      </c>
      <c r="E232" s="98" t="str">
        <f>IF(Final!Q213&lt;&gt;0,Final!Q213,"")</f>
        <v/>
      </c>
      <c r="F232" s="98" t="str">
        <f>IF(Final!R213&lt;&gt;0,Final!R213,"")</f>
        <v/>
      </c>
      <c r="G232" s="98" t="str">
        <f>IF(Final!S213&lt;&gt;0,Final!S213,"")</f>
        <v/>
      </c>
      <c r="H232" s="98" t="str">
        <f>IF(Final!T213&lt;&gt;0,Final!T213,"")</f>
        <v/>
      </c>
      <c r="I232" s="98" t="str">
        <f>IF(Final!U213&lt;&gt;0,Final!U213,"")</f>
        <v/>
      </c>
      <c r="J232" s="98" t="str">
        <f>IF(Final!V213&lt;&gt;0,Final!V213,"")</f>
        <v/>
      </c>
      <c r="K232" s="98" t="str">
        <f>IF(Final!W213&lt;&gt;0,Final!W213,"")</f>
        <v/>
      </c>
      <c r="L232" s="98" t="str">
        <f>IF(Final!X213&lt;&gt;0,Final!X213,"")</f>
        <v/>
      </c>
      <c r="M232" s="98" t="str">
        <f>IF(Final!Y213&lt;&gt;0,Final!Y213,"")</f>
        <v/>
      </c>
      <c r="N232" s="98" t="str">
        <f>IF(Final!Z213&lt;&gt;0,Final!Z213,"")</f>
        <v/>
      </c>
      <c r="O232" s="98" t="str">
        <f>IF(Final!AA213&lt;&gt;0,Final!AA213,"")</f>
        <v/>
      </c>
      <c r="P232" s="98" t="str">
        <f>IF(Final!AB213&lt;&gt;0,Final!AB213,"")</f>
        <v/>
      </c>
      <c r="Q232" s="98" t="str">
        <f>IF(Final!AC213&lt;&gt;0,Final!AC213,"")</f>
        <v/>
      </c>
      <c r="R232" s="98" t="str">
        <f>IF(Final!AD213&lt;&gt;0,Final!AD213,"")</f>
        <v/>
      </c>
      <c r="S232" s="98" t="str">
        <f>IF(Final!AE213&lt;&gt;0,Final!AE213,"")</f>
        <v/>
      </c>
      <c r="T232" s="98" t="str">
        <f>IF(Final!AF213&lt;&gt;0,Final!AF213,"")</f>
        <v/>
      </c>
    </row>
    <row r="233" spans="1:20" x14ac:dyDescent="0.3">
      <c r="A233" s="3">
        <v>0</v>
      </c>
      <c r="B233" s="3">
        <v>0</v>
      </c>
      <c r="C233" s="98" t="str">
        <f>IF(Final!O214&lt;&gt;0,Final!O214,"")</f>
        <v/>
      </c>
      <c r="D233" s="98" t="str">
        <f>IF(Final!P214&lt;&gt;0,Final!P214,"")</f>
        <v/>
      </c>
      <c r="E233" s="98" t="str">
        <f>IF(Final!Q214&lt;&gt;0,Final!Q214,"")</f>
        <v/>
      </c>
      <c r="F233" s="98" t="str">
        <f>IF(Final!R214&lt;&gt;0,Final!R214,"")</f>
        <v/>
      </c>
      <c r="G233" s="98" t="str">
        <f>IF(Final!S214&lt;&gt;0,Final!S214,"")</f>
        <v/>
      </c>
      <c r="H233" s="98" t="str">
        <f>IF(Final!T214&lt;&gt;0,Final!T214,"")</f>
        <v/>
      </c>
      <c r="I233" s="98" t="str">
        <f>IF(Final!U214&lt;&gt;0,Final!U214,"")</f>
        <v/>
      </c>
      <c r="J233" s="98" t="str">
        <f>IF(Final!V214&lt;&gt;0,Final!V214,"")</f>
        <v/>
      </c>
      <c r="K233" s="98" t="str">
        <f>IF(Final!W214&lt;&gt;0,Final!W214,"")</f>
        <v/>
      </c>
      <c r="L233" s="98" t="str">
        <f>IF(Final!X214&lt;&gt;0,Final!X214,"")</f>
        <v/>
      </c>
      <c r="M233" s="98" t="str">
        <f>IF(Final!Y214&lt;&gt;0,Final!Y214,"")</f>
        <v/>
      </c>
      <c r="N233" s="98" t="str">
        <f>IF(Final!Z214&lt;&gt;0,Final!Z214,"")</f>
        <v/>
      </c>
      <c r="O233" s="98" t="str">
        <f>IF(Final!AA214&lt;&gt;0,Final!AA214,"")</f>
        <v/>
      </c>
      <c r="P233" s="98" t="str">
        <f>IF(Final!AB214&lt;&gt;0,Final!AB214,"")</f>
        <v/>
      </c>
      <c r="Q233" s="98" t="str">
        <f>IF(Final!AC214&lt;&gt;0,Final!AC214,"")</f>
        <v/>
      </c>
      <c r="R233" s="98" t="str">
        <f>IF(Final!AD214&lt;&gt;0,Final!AD214,"")</f>
        <v/>
      </c>
      <c r="S233" s="98" t="str">
        <f>IF(Final!AE214&lt;&gt;0,Final!AE214,"")</f>
        <v/>
      </c>
      <c r="T233" s="98" t="str">
        <f>IF(Final!AF214&lt;&gt;0,Final!AF214,"")</f>
        <v/>
      </c>
    </row>
    <row r="234" spans="1:20" x14ac:dyDescent="0.3">
      <c r="A234" s="3">
        <v>0</v>
      </c>
      <c r="B234" s="3">
        <v>0</v>
      </c>
      <c r="C234" s="98" t="str">
        <f>IF(Final!O215&lt;&gt;0,Final!O215,"")</f>
        <v/>
      </c>
      <c r="D234" s="98" t="str">
        <f>IF(Final!P215&lt;&gt;0,Final!P215,"")</f>
        <v/>
      </c>
      <c r="E234" s="98" t="str">
        <f>IF(Final!Q215&lt;&gt;0,Final!Q215,"")</f>
        <v/>
      </c>
      <c r="F234" s="98" t="str">
        <f>IF(Final!R215&lt;&gt;0,Final!R215,"")</f>
        <v/>
      </c>
      <c r="G234" s="98" t="str">
        <f>IF(Final!S215&lt;&gt;0,Final!S215,"")</f>
        <v/>
      </c>
      <c r="H234" s="98" t="str">
        <f>IF(Final!T215&lt;&gt;0,Final!T215,"")</f>
        <v/>
      </c>
      <c r="I234" s="98" t="str">
        <f>IF(Final!U215&lt;&gt;0,Final!U215,"")</f>
        <v/>
      </c>
      <c r="J234" s="98" t="str">
        <f>IF(Final!V215&lt;&gt;0,Final!V215,"")</f>
        <v/>
      </c>
      <c r="K234" s="98" t="str">
        <f>IF(Final!W215&lt;&gt;0,Final!W215,"")</f>
        <v/>
      </c>
      <c r="L234" s="98" t="str">
        <f>IF(Final!X215&lt;&gt;0,Final!X215,"")</f>
        <v/>
      </c>
      <c r="M234" s="98" t="str">
        <f>IF(Final!Y215&lt;&gt;0,Final!Y215,"")</f>
        <v/>
      </c>
      <c r="N234" s="98" t="str">
        <f>IF(Final!Z215&lt;&gt;0,Final!Z215,"")</f>
        <v/>
      </c>
      <c r="O234" s="98" t="str">
        <f>IF(Final!AA215&lt;&gt;0,Final!AA215,"")</f>
        <v/>
      </c>
      <c r="P234" s="98" t="str">
        <f>IF(Final!AB215&lt;&gt;0,Final!AB215,"")</f>
        <v/>
      </c>
      <c r="Q234" s="98" t="str">
        <f>IF(Final!AC215&lt;&gt;0,Final!AC215,"")</f>
        <v/>
      </c>
      <c r="R234" s="98" t="str">
        <f>IF(Final!AD215&lt;&gt;0,Final!AD215,"")</f>
        <v/>
      </c>
      <c r="S234" s="98" t="str">
        <f>IF(Final!AE215&lt;&gt;0,Final!AE215,"")</f>
        <v/>
      </c>
      <c r="T234" s="98" t="str">
        <f>IF(Final!AF215&lt;&gt;0,Final!AF215,"")</f>
        <v/>
      </c>
    </row>
    <row r="235" spans="1:20" x14ac:dyDescent="0.3">
      <c r="A235" s="3">
        <v>0</v>
      </c>
      <c r="B235" s="3">
        <v>0</v>
      </c>
      <c r="C235" s="98" t="str">
        <f>IF(Final!O216&lt;&gt;0,Final!O216,"")</f>
        <v/>
      </c>
      <c r="D235" s="98" t="str">
        <f>IF(Final!P216&lt;&gt;0,Final!P216,"")</f>
        <v/>
      </c>
      <c r="E235" s="98" t="str">
        <f>IF(Final!Q216&lt;&gt;0,Final!Q216,"")</f>
        <v/>
      </c>
      <c r="F235" s="98" t="str">
        <f>IF(Final!R216&lt;&gt;0,Final!R216,"")</f>
        <v/>
      </c>
      <c r="G235" s="98" t="str">
        <f>IF(Final!S216&lt;&gt;0,Final!S216,"")</f>
        <v/>
      </c>
      <c r="H235" s="98" t="str">
        <f>IF(Final!T216&lt;&gt;0,Final!T216,"")</f>
        <v/>
      </c>
      <c r="I235" s="98" t="str">
        <f>IF(Final!U216&lt;&gt;0,Final!U216,"")</f>
        <v/>
      </c>
      <c r="J235" s="98" t="str">
        <f>IF(Final!V216&lt;&gt;0,Final!V216,"")</f>
        <v/>
      </c>
      <c r="K235" s="98" t="str">
        <f>IF(Final!W216&lt;&gt;0,Final!W216,"")</f>
        <v/>
      </c>
      <c r="L235" s="98" t="str">
        <f>IF(Final!X216&lt;&gt;0,Final!X216,"")</f>
        <v/>
      </c>
      <c r="M235" s="98" t="str">
        <f>IF(Final!Y216&lt;&gt;0,Final!Y216,"")</f>
        <v/>
      </c>
      <c r="N235" s="98" t="str">
        <f>IF(Final!Z216&lt;&gt;0,Final!Z216,"")</f>
        <v/>
      </c>
      <c r="O235" s="98" t="str">
        <f>IF(Final!AA216&lt;&gt;0,Final!AA216,"")</f>
        <v/>
      </c>
      <c r="P235" s="98" t="str">
        <f>IF(Final!AB216&lt;&gt;0,Final!AB216,"")</f>
        <v/>
      </c>
      <c r="Q235" s="98" t="str">
        <f>IF(Final!AC216&lt;&gt;0,Final!AC216,"")</f>
        <v/>
      </c>
      <c r="R235" s="98" t="str">
        <f>IF(Final!AD216&lt;&gt;0,Final!AD216,"")</f>
        <v/>
      </c>
      <c r="S235" s="98" t="str">
        <f>IF(Final!AE216&lt;&gt;0,Final!AE216,"")</f>
        <v/>
      </c>
      <c r="T235" s="98" t="str">
        <f>IF(Final!AF216&lt;&gt;0,Final!AF216,"")</f>
        <v/>
      </c>
    </row>
    <row r="236" spans="1:20" x14ac:dyDescent="0.3">
      <c r="A236" s="3">
        <v>0</v>
      </c>
      <c r="B236" s="3">
        <v>0</v>
      </c>
      <c r="C236" s="98" t="str">
        <f>IF(Final!O217&lt;&gt;0,Final!O217,"")</f>
        <v/>
      </c>
      <c r="D236" s="98" t="str">
        <f>IF(Final!P217&lt;&gt;0,Final!P217,"")</f>
        <v/>
      </c>
      <c r="E236" s="98" t="str">
        <f>IF(Final!Q217&lt;&gt;0,Final!Q217,"")</f>
        <v/>
      </c>
      <c r="F236" s="98" t="str">
        <f>IF(Final!R217&lt;&gt;0,Final!R217,"")</f>
        <v/>
      </c>
      <c r="G236" s="98" t="str">
        <f>IF(Final!S217&lt;&gt;0,Final!S217,"")</f>
        <v/>
      </c>
      <c r="H236" s="98" t="str">
        <f>IF(Final!T217&lt;&gt;0,Final!T217,"")</f>
        <v/>
      </c>
      <c r="I236" s="98" t="str">
        <f>IF(Final!U217&lt;&gt;0,Final!U217,"")</f>
        <v/>
      </c>
      <c r="J236" s="98" t="str">
        <f>IF(Final!V217&lt;&gt;0,Final!V217,"")</f>
        <v/>
      </c>
      <c r="K236" s="98" t="str">
        <f>IF(Final!W217&lt;&gt;0,Final!W217,"")</f>
        <v/>
      </c>
      <c r="L236" s="98" t="str">
        <f>IF(Final!X217&lt;&gt;0,Final!X217,"")</f>
        <v/>
      </c>
      <c r="M236" s="98" t="str">
        <f>IF(Final!Y217&lt;&gt;0,Final!Y217,"")</f>
        <v/>
      </c>
      <c r="N236" s="98" t="str">
        <f>IF(Final!Z217&lt;&gt;0,Final!Z217,"")</f>
        <v/>
      </c>
      <c r="O236" s="98" t="str">
        <f>IF(Final!AA217&lt;&gt;0,Final!AA217,"")</f>
        <v/>
      </c>
      <c r="P236" s="98" t="str">
        <f>IF(Final!AB217&lt;&gt;0,Final!AB217,"")</f>
        <v/>
      </c>
      <c r="Q236" s="98" t="str">
        <f>IF(Final!AC217&lt;&gt;0,Final!AC217,"")</f>
        <v/>
      </c>
      <c r="R236" s="98" t="str">
        <f>IF(Final!AD217&lt;&gt;0,Final!AD217,"")</f>
        <v/>
      </c>
      <c r="S236" s="98" t="str">
        <f>IF(Final!AE217&lt;&gt;0,Final!AE217,"")</f>
        <v/>
      </c>
      <c r="T236" s="98" t="str">
        <f>IF(Final!AF217&lt;&gt;0,Final!AF217,"")</f>
        <v/>
      </c>
    </row>
    <row r="237" spans="1:20" x14ac:dyDescent="0.3">
      <c r="A237" s="3">
        <v>0</v>
      </c>
      <c r="B237" s="3">
        <v>0</v>
      </c>
      <c r="C237" s="98" t="str">
        <f>IF(Final!O218&lt;&gt;0,Final!O218,"")</f>
        <v/>
      </c>
      <c r="D237" s="98" t="str">
        <f>IF(Final!P218&lt;&gt;0,Final!P218,"")</f>
        <v/>
      </c>
      <c r="E237" s="98" t="str">
        <f>IF(Final!Q218&lt;&gt;0,Final!Q218,"")</f>
        <v/>
      </c>
      <c r="F237" s="98" t="str">
        <f>IF(Final!R218&lt;&gt;0,Final!R218,"")</f>
        <v/>
      </c>
      <c r="G237" s="98" t="str">
        <f>IF(Final!S218&lt;&gt;0,Final!S218,"")</f>
        <v/>
      </c>
      <c r="H237" s="98" t="str">
        <f>IF(Final!T218&lt;&gt;0,Final!T218,"")</f>
        <v/>
      </c>
      <c r="I237" s="98" t="str">
        <f>IF(Final!U218&lt;&gt;0,Final!U218,"")</f>
        <v/>
      </c>
      <c r="J237" s="98" t="str">
        <f>IF(Final!V218&lt;&gt;0,Final!V218,"")</f>
        <v/>
      </c>
      <c r="K237" s="98" t="str">
        <f>IF(Final!W218&lt;&gt;0,Final!W218,"")</f>
        <v/>
      </c>
      <c r="L237" s="98" t="str">
        <f>IF(Final!X218&lt;&gt;0,Final!X218,"")</f>
        <v/>
      </c>
      <c r="M237" s="98" t="str">
        <f>IF(Final!Y218&lt;&gt;0,Final!Y218,"")</f>
        <v/>
      </c>
      <c r="N237" s="98" t="str">
        <f>IF(Final!Z218&lt;&gt;0,Final!Z218,"")</f>
        <v/>
      </c>
      <c r="O237" s="98" t="str">
        <f>IF(Final!AA218&lt;&gt;0,Final!AA218,"")</f>
        <v/>
      </c>
      <c r="P237" s="98" t="str">
        <f>IF(Final!AB218&lt;&gt;0,Final!AB218,"")</f>
        <v/>
      </c>
      <c r="Q237" s="98" t="str">
        <f>IF(Final!AC218&lt;&gt;0,Final!AC218,"")</f>
        <v/>
      </c>
      <c r="R237" s="98" t="str">
        <f>IF(Final!AD218&lt;&gt;0,Final!AD218,"")</f>
        <v/>
      </c>
      <c r="S237" s="98" t="str">
        <f>IF(Final!AE218&lt;&gt;0,Final!AE218,"")</f>
        <v/>
      </c>
      <c r="T237" s="98" t="str">
        <f>IF(Final!AF218&lt;&gt;0,Final!AF218,"")</f>
        <v/>
      </c>
    </row>
    <row r="238" spans="1:20" x14ac:dyDescent="0.3">
      <c r="A238" s="3">
        <v>0</v>
      </c>
      <c r="B238" s="3">
        <v>0</v>
      </c>
      <c r="C238" s="98" t="str">
        <f>IF(Final!O219&lt;&gt;0,Final!O219,"")</f>
        <v/>
      </c>
      <c r="D238" s="98" t="str">
        <f>IF(Final!P219&lt;&gt;0,Final!P219,"")</f>
        <v/>
      </c>
      <c r="E238" s="98" t="str">
        <f>IF(Final!Q219&lt;&gt;0,Final!Q219,"")</f>
        <v/>
      </c>
      <c r="F238" s="98" t="str">
        <f>IF(Final!R219&lt;&gt;0,Final!R219,"")</f>
        <v/>
      </c>
      <c r="G238" s="98" t="str">
        <f>IF(Final!S219&lt;&gt;0,Final!S219,"")</f>
        <v/>
      </c>
      <c r="H238" s="98" t="str">
        <f>IF(Final!T219&lt;&gt;0,Final!T219,"")</f>
        <v/>
      </c>
      <c r="I238" s="98" t="str">
        <f>IF(Final!U219&lt;&gt;0,Final!U219,"")</f>
        <v/>
      </c>
      <c r="J238" s="98" t="str">
        <f>IF(Final!V219&lt;&gt;0,Final!V219,"")</f>
        <v/>
      </c>
      <c r="K238" s="98" t="str">
        <f>IF(Final!W219&lt;&gt;0,Final!W219,"")</f>
        <v/>
      </c>
      <c r="L238" s="98" t="str">
        <f>IF(Final!X219&lt;&gt;0,Final!X219,"")</f>
        <v/>
      </c>
      <c r="M238" s="98" t="str">
        <f>IF(Final!Y219&lt;&gt;0,Final!Y219,"")</f>
        <v/>
      </c>
      <c r="N238" s="98" t="str">
        <f>IF(Final!Z219&lt;&gt;0,Final!Z219,"")</f>
        <v/>
      </c>
      <c r="O238" s="98" t="str">
        <f>IF(Final!AA219&lt;&gt;0,Final!AA219,"")</f>
        <v/>
      </c>
      <c r="P238" s="98" t="str">
        <f>IF(Final!AB219&lt;&gt;0,Final!AB219,"")</f>
        <v/>
      </c>
      <c r="Q238" s="98" t="str">
        <f>IF(Final!AC219&lt;&gt;0,Final!AC219,"")</f>
        <v/>
      </c>
      <c r="R238" s="98" t="str">
        <f>IF(Final!AD219&lt;&gt;0,Final!AD219,"")</f>
        <v/>
      </c>
      <c r="S238" s="98" t="str">
        <f>IF(Final!AE219&lt;&gt;0,Final!AE219,"")</f>
        <v/>
      </c>
      <c r="T238" s="98" t="str">
        <f>IF(Final!AF219&lt;&gt;0,Final!AF219,"")</f>
        <v/>
      </c>
    </row>
    <row r="239" spans="1:20" x14ac:dyDescent="0.3">
      <c r="A239" s="3">
        <v>0</v>
      </c>
      <c r="B239" s="3">
        <v>0</v>
      </c>
      <c r="C239" s="98" t="str">
        <f>IF(Final!O220&lt;&gt;0,Final!O220,"")</f>
        <v/>
      </c>
      <c r="D239" s="98" t="str">
        <f>IF(Final!P220&lt;&gt;0,Final!P220,"")</f>
        <v/>
      </c>
      <c r="E239" s="98" t="str">
        <f>IF(Final!Q220&lt;&gt;0,Final!Q220,"")</f>
        <v/>
      </c>
      <c r="F239" s="98" t="str">
        <f>IF(Final!R220&lt;&gt;0,Final!R220,"")</f>
        <v/>
      </c>
      <c r="G239" s="98" t="str">
        <f>IF(Final!S220&lt;&gt;0,Final!S220,"")</f>
        <v/>
      </c>
      <c r="H239" s="98" t="str">
        <f>IF(Final!T220&lt;&gt;0,Final!T220,"")</f>
        <v/>
      </c>
      <c r="I239" s="98" t="str">
        <f>IF(Final!U220&lt;&gt;0,Final!U220,"")</f>
        <v/>
      </c>
      <c r="J239" s="98" t="str">
        <f>IF(Final!V220&lt;&gt;0,Final!V220,"")</f>
        <v/>
      </c>
      <c r="K239" s="98" t="str">
        <f>IF(Final!W220&lt;&gt;0,Final!W220,"")</f>
        <v/>
      </c>
      <c r="L239" s="98" t="str">
        <f>IF(Final!X220&lt;&gt;0,Final!X220,"")</f>
        <v/>
      </c>
      <c r="M239" s="98" t="str">
        <f>IF(Final!Y220&lt;&gt;0,Final!Y220,"")</f>
        <v/>
      </c>
      <c r="N239" s="98" t="str">
        <f>IF(Final!Z220&lt;&gt;0,Final!Z220,"")</f>
        <v/>
      </c>
      <c r="O239" s="98" t="str">
        <f>IF(Final!AA220&lt;&gt;0,Final!AA220,"")</f>
        <v/>
      </c>
      <c r="P239" s="98" t="str">
        <f>IF(Final!AB220&lt;&gt;0,Final!AB220,"")</f>
        <v/>
      </c>
      <c r="Q239" s="98" t="str">
        <f>IF(Final!AC220&lt;&gt;0,Final!AC220,"")</f>
        <v/>
      </c>
      <c r="R239" s="98" t="str">
        <f>IF(Final!AD220&lt;&gt;0,Final!AD220,"")</f>
        <v/>
      </c>
      <c r="S239" s="98" t="str">
        <f>IF(Final!AE220&lt;&gt;0,Final!AE220,"")</f>
        <v/>
      </c>
      <c r="T239" s="98" t="str">
        <f>IF(Final!AF220&lt;&gt;0,Final!AF220,"")</f>
        <v/>
      </c>
    </row>
    <row r="240" spans="1:20" x14ac:dyDescent="0.3">
      <c r="A240" s="3">
        <v>0</v>
      </c>
      <c r="B240" s="3">
        <v>0</v>
      </c>
      <c r="C240" s="98" t="str">
        <f>IF(Final!O221&lt;&gt;0,Final!O221,"")</f>
        <v/>
      </c>
      <c r="D240" s="98" t="str">
        <f>IF(Final!P221&lt;&gt;0,Final!P221,"")</f>
        <v/>
      </c>
      <c r="E240" s="98" t="str">
        <f>IF(Final!Q221&lt;&gt;0,Final!Q221,"")</f>
        <v/>
      </c>
      <c r="F240" s="98" t="str">
        <f>IF(Final!R221&lt;&gt;0,Final!R221,"")</f>
        <v/>
      </c>
      <c r="G240" s="98" t="str">
        <f>IF(Final!S221&lt;&gt;0,Final!S221,"")</f>
        <v/>
      </c>
      <c r="H240" s="98" t="str">
        <f>IF(Final!T221&lt;&gt;0,Final!T221,"")</f>
        <v/>
      </c>
      <c r="I240" s="98" t="str">
        <f>IF(Final!U221&lt;&gt;0,Final!U221,"")</f>
        <v/>
      </c>
      <c r="J240" s="98" t="str">
        <f>IF(Final!V221&lt;&gt;0,Final!V221,"")</f>
        <v/>
      </c>
      <c r="K240" s="98" t="str">
        <f>IF(Final!W221&lt;&gt;0,Final!W221,"")</f>
        <v/>
      </c>
      <c r="L240" s="98" t="str">
        <f>IF(Final!X221&lt;&gt;0,Final!X221,"")</f>
        <v/>
      </c>
      <c r="M240" s="98" t="str">
        <f>IF(Final!Y221&lt;&gt;0,Final!Y221,"")</f>
        <v/>
      </c>
      <c r="N240" s="98" t="str">
        <f>IF(Final!Z221&lt;&gt;0,Final!Z221,"")</f>
        <v/>
      </c>
      <c r="O240" s="98" t="str">
        <f>IF(Final!AA221&lt;&gt;0,Final!AA221,"")</f>
        <v/>
      </c>
      <c r="P240" s="98" t="str">
        <f>IF(Final!AB221&lt;&gt;0,Final!AB221,"")</f>
        <v/>
      </c>
      <c r="Q240" s="98" t="str">
        <f>IF(Final!AC221&lt;&gt;0,Final!AC221,"")</f>
        <v/>
      </c>
      <c r="R240" s="98" t="str">
        <f>IF(Final!AD221&lt;&gt;0,Final!AD221,"")</f>
        <v/>
      </c>
      <c r="S240" s="98" t="str">
        <f>IF(Final!AE221&lt;&gt;0,Final!AE221,"")</f>
        <v/>
      </c>
      <c r="T240" s="98" t="str">
        <f>IF(Final!AF221&lt;&gt;0,Final!AF221,"")</f>
        <v/>
      </c>
    </row>
    <row r="241" spans="1:20" x14ac:dyDescent="0.3">
      <c r="A241" s="3">
        <v>0</v>
      </c>
      <c r="B241" s="3">
        <v>0</v>
      </c>
      <c r="C241" s="98" t="str">
        <f>IF(Final!O222&lt;&gt;0,Final!O222,"")</f>
        <v/>
      </c>
      <c r="D241" s="98" t="str">
        <f>IF(Final!P222&lt;&gt;0,Final!P222,"")</f>
        <v/>
      </c>
      <c r="E241" s="98" t="str">
        <f>IF(Final!Q222&lt;&gt;0,Final!Q222,"")</f>
        <v/>
      </c>
      <c r="F241" s="98" t="str">
        <f>IF(Final!R222&lt;&gt;0,Final!R222,"")</f>
        <v/>
      </c>
      <c r="G241" s="98" t="str">
        <f>IF(Final!S222&lt;&gt;0,Final!S222,"")</f>
        <v/>
      </c>
      <c r="H241" s="98" t="str">
        <f>IF(Final!T222&lt;&gt;0,Final!T222,"")</f>
        <v/>
      </c>
      <c r="I241" s="98" t="str">
        <f>IF(Final!U222&lt;&gt;0,Final!U222,"")</f>
        <v/>
      </c>
      <c r="J241" s="98" t="str">
        <f>IF(Final!V222&lt;&gt;0,Final!V222,"")</f>
        <v/>
      </c>
      <c r="K241" s="98" t="str">
        <f>IF(Final!W222&lt;&gt;0,Final!W222,"")</f>
        <v/>
      </c>
      <c r="L241" s="98" t="str">
        <f>IF(Final!X222&lt;&gt;0,Final!X222,"")</f>
        <v/>
      </c>
      <c r="M241" s="98" t="str">
        <f>IF(Final!Y222&lt;&gt;0,Final!Y222,"")</f>
        <v/>
      </c>
      <c r="N241" s="98" t="str">
        <f>IF(Final!Z222&lt;&gt;0,Final!Z222,"")</f>
        <v/>
      </c>
      <c r="O241" s="98" t="str">
        <f>IF(Final!AA222&lt;&gt;0,Final!AA222,"")</f>
        <v/>
      </c>
      <c r="P241" s="98" t="str">
        <f>IF(Final!AB222&lt;&gt;0,Final!AB222,"")</f>
        <v/>
      </c>
      <c r="Q241" s="98" t="str">
        <f>IF(Final!AC222&lt;&gt;0,Final!AC222,"")</f>
        <v/>
      </c>
      <c r="R241" s="98" t="str">
        <f>IF(Final!AD222&lt;&gt;0,Final!AD222,"")</f>
        <v/>
      </c>
      <c r="S241" s="98" t="str">
        <f>IF(Final!AE222&lt;&gt;0,Final!AE222,"")</f>
        <v/>
      </c>
      <c r="T241" s="98" t="str">
        <f>IF(Final!AF222&lt;&gt;0,Final!AF222,"")</f>
        <v/>
      </c>
    </row>
    <row r="242" spans="1:20" x14ac:dyDescent="0.3">
      <c r="A242" s="3">
        <v>0</v>
      </c>
      <c r="B242" s="3">
        <v>0</v>
      </c>
      <c r="C242" s="98" t="str">
        <f>IF(Final!O223&lt;&gt;0,Final!O223,"")</f>
        <v/>
      </c>
      <c r="D242" s="98" t="str">
        <f>IF(Final!P223&lt;&gt;0,Final!P223,"")</f>
        <v/>
      </c>
      <c r="E242" s="98" t="str">
        <f>IF(Final!Q223&lt;&gt;0,Final!Q223,"")</f>
        <v/>
      </c>
      <c r="F242" s="98" t="str">
        <f>IF(Final!R223&lt;&gt;0,Final!R223,"")</f>
        <v/>
      </c>
      <c r="G242" s="98" t="str">
        <f>IF(Final!S223&lt;&gt;0,Final!S223,"")</f>
        <v/>
      </c>
      <c r="H242" s="98" t="str">
        <f>IF(Final!T223&lt;&gt;0,Final!T223,"")</f>
        <v/>
      </c>
      <c r="I242" s="98" t="str">
        <f>IF(Final!U223&lt;&gt;0,Final!U223,"")</f>
        <v/>
      </c>
      <c r="J242" s="98" t="str">
        <f>IF(Final!V223&lt;&gt;0,Final!V223,"")</f>
        <v/>
      </c>
      <c r="K242" s="98" t="str">
        <f>IF(Final!W223&lt;&gt;0,Final!W223,"")</f>
        <v/>
      </c>
      <c r="L242" s="98" t="str">
        <f>IF(Final!X223&lt;&gt;0,Final!X223,"")</f>
        <v/>
      </c>
      <c r="M242" s="98" t="str">
        <f>IF(Final!Y223&lt;&gt;0,Final!Y223,"")</f>
        <v/>
      </c>
      <c r="N242" s="98" t="str">
        <f>IF(Final!Z223&lt;&gt;0,Final!Z223,"")</f>
        <v/>
      </c>
      <c r="O242" s="98" t="str">
        <f>IF(Final!AA223&lt;&gt;0,Final!AA223,"")</f>
        <v/>
      </c>
      <c r="P242" s="98" t="str">
        <f>IF(Final!AB223&lt;&gt;0,Final!AB223,"")</f>
        <v/>
      </c>
      <c r="Q242" s="98" t="str">
        <f>IF(Final!AC223&lt;&gt;0,Final!AC223,"")</f>
        <v/>
      </c>
      <c r="R242" s="98" t="str">
        <f>IF(Final!AD223&lt;&gt;0,Final!AD223,"")</f>
        <v/>
      </c>
      <c r="S242" s="98" t="str">
        <f>IF(Final!AE223&lt;&gt;0,Final!AE223,"")</f>
        <v/>
      </c>
      <c r="T242" s="98" t="str">
        <f>IF(Final!AF223&lt;&gt;0,Final!AF223,"")</f>
        <v/>
      </c>
    </row>
    <row r="243" spans="1:20" x14ac:dyDescent="0.3">
      <c r="A243" s="3">
        <v>0</v>
      </c>
      <c r="B243" s="3">
        <v>0</v>
      </c>
      <c r="C243" s="98" t="str">
        <f>IF(Final!O224&lt;&gt;0,Final!O224,"")</f>
        <v/>
      </c>
      <c r="D243" s="98" t="str">
        <f>IF(Final!P224&lt;&gt;0,Final!P224,"")</f>
        <v/>
      </c>
      <c r="E243" s="98" t="str">
        <f>IF(Final!Q224&lt;&gt;0,Final!Q224,"")</f>
        <v/>
      </c>
      <c r="F243" s="98" t="str">
        <f>IF(Final!R224&lt;&gt;0,Final!R224,"")</f>
        <v/>
      </c>
      <c r="G243" s="98" t="str">
        <f>IF(Final!S224&lt;&gt;0,Final!S224,"")</f>
        <v/>
      </c>
      <c r="H243" s="98" t="str">
        <f>IF(Final!T224&lt;&gt;0,Final!T224,"")</f>
        <v/>
      </c>
      <c r="I243" s="98" t="str">
        <f>IF(Final!U224&lt;&gt;0,Final!U224,"")</f>
        <v/>
      </c>
      <c r="J243" s="98" t="str">
        <f>IF(Final!V224&lt;&gt;0,Final!V224,"")</f>
        <v/>
      </c>
      <c r="K243" s="98" t="str">
        <f>IF(Final!W224&lt;&gt;0,Final!W224,"")</f>
        <v/>
      </c>
      <c r="L243" s="98" t="str">
        <f>IF(Final!X224&lt;&gt;0,Final!X224,"")</f>
        <v/>
      </c>
      <c r="M243" s="98" t="str">
        <f>IF(Final!Y224&lt;&gt;0,Final!Y224,"")</f>
        <v/>
      </c>
      <c r="N243" s="98" t="str">
        <f>IF(Final!Z224&lt;&gt;0,Final!Z224,"")</f>
        <v/>
      </c>
      <c r="O243" s="98" t="str">
        <f>IF(Final!AA224&lt;&gt;0,Final!AA224,"")</f>
        <v/>
      </c>
      <c r="P243" s="98" t="str">
        <f>IF(Final!AB224&lt;&gt;0,Final!AB224,"")</f>
        <v/>
      </c>
      <c r="Q243" s="98" t="str">
        <f>IF(Final!AC224&lt;&gt;0,Final!AC224,"")</f>
        <v/>
      </c>
      <c r="R243" s="98" t="str">
        <f>IF(Final!AD224&lt;&gt;0,Final!AD224,"")</f>
        <v/>
      </c>
      <c r="S243" s="98" t="str">
        <f>IF(Final!AE224&lt;&gt;0,Final!AE224,"")</f>
        <v/>
      </c>
      <c r="T243" s="98" t="str">
        <f>IF(Final!AF224&lt;&gt;0,Final!AF224,"")</f>
        <v/>
      </c>
    </row>
    <row r="244" spans="1:20" x14ac:dyDescent="0.3">
      <c r="A244" s="3">
        <v>0</v>
      </c>
      <c r="B244" s="3">
        <v>0</v>
      </c>
      <c r="C244" s="98" t="str">
        <f>IF(Final!O225&lt;&gt;0,Final!O225,"")</f>
        <v/>
      </c>
      <c r="D244" s="98" t="str">
        <f>IF(Final!P225&lt;&gt;0,Final!P225,"")</f>
        <v/>
      </c>
      <c r="E244" s="98" t="str">
        <f>IF(Final!Q225&lt;&gt;0,Final!Q225,"")</f>
        <v/>
      </c>
      <c r="F244" s="98" t="str">
        <f>IF(Final!R225&lt;&gt;0,Final!R225,"")</f>
        <v/>
      </c>
      <c r="G244" s="98" t="str">
        <f>IF(Final!S225&lt;&gt;0,Final!S225,"")</f>
        <v/>
      </c>
      <c r="H244" s="98" t="str">
        <f>IF(Final!T225&lt;&gt;0,Final!T225,"")</f>
        <v/>
      </c>
      <c r="I244" s="98" t="str">
        <f>IF(Final!U225&lt;&gt;0,Final!U225,"")</f>
        <v/>
      </c>
      <c r="J244" s="98" t="str">
        <f>IF(Final!V225&lt;&gt;0,Final!V225,"")</f>
        <v/>
      </c>
      <c r="K244" s="98" t="str">
        <f>IF(Final!W225&lt;&gt;0,Final!W225,"")</f>
        <v/>
      </c>
      <c r="L244" s="98" t="str">
        <f>IF(Final!X225&lt;&gt;0,Final!X225,"")</f>
        <v/>
      </c>
      <c r="M244" s="98" t="str">
        <f>IF(Final!Y225&lt;&gt;0,Final!Y225,"")</f>
        <v/>
      </c>
      <c r="N244" s="98" t="str">
        <f>IF(Final!Z225&lt;&gt;0,Final!Z225,"")</f>
        <v/>
      </c>
      <c r="O244" s="98" t="str">
        <f>IF(Final!AA225&lt;&gt;0,Final!AA225,"")</f>
        <v/>
      </c>
      <c r="P244" s="98" t="str">
        <f>IF(Final!AB225&lt;&gt;0,Final!AB225,"")</f>
        <v/>
      </c>
      <c r="Q244" s="98" t="str">
        <f>IF(Final!AC225&lt;&gt;0,Final!AC225,"")</f>
        <v/>
      </c>
      <c r="R244" s="98" t="str">
        <f>IF(Final!AD225&lt;&gt;0,Final!AD225,"")</f>
        <v/>
      </c>
      <c r="S244" s="98" t="str">
        <f>IF(Final!AE225&lt;&gt;0,Final!AE225,"")</f>
        <v/>
      </c>
      <c r="T244" s="98" t="str">
        <f>IF(Final!AF225&lt;&gt;0,Final!AF225,"")</f>
        <v/>
      </c>
    </row>
    <row r="245" spans="1:20" x14ac:dyDescent="0.3">
      <c r="A245" s="3">
        <v>0</v>
      </c>
      <c r="B245" s="3">
        <v>0</v>
      </c>
      <c r="C245" s="98" t="str">
        <f>IF(Final!O226&lt;&gt;0,Final!O226,"")</f>
        <v/>
      </c>
      <c r="D245" s="98" t="str">
        <f>IF(Final!P226&lt;&gt;0,Final!P226,"")</f>
        <v/>
      </c>
      <c r="E245" s="98" t="str">
        <f>IF(Final!Q226&lt;&gt;0,Final!Q226,"")</f>
        <v/>
      </c>
      <c r="F245" s="98" t="str">
        <f>IF(Final!R226&lt;&gt;0,Final!R226,"")</f>
        <v/>
      </c>
      <c r="G245" s="98" t="str">
        <f>IF(Final!S226&lt;&gt;0,Final!S226,"")</f>
        <v/>
      </c>
      <c r="H245" s="98" t="str">
        <f>IF(Final!T226&lt;&gt;0,Final!T226,"")</f>
        <v/>
      </c>
      <c r="I245" s="98" t="str">
        <f>IF(Final!U226&lt;&gt;0,Final!U226,"")</f>
        <v/>
      </c>
      <c r="J245" s="98" t="str">
        <f>IF(Final!V226&lt;&gt;0,Final!V226,"")</f>
        <v/>
      </c>
      <c r="K245" s="98" t="str">
        <f>IF(Final!W226&lt;&gt;0,Final!W226,"")</f>
        <v/>
      </c>
      <c r="L245" s="98" t="str">
        <f>IF(Final!X226&lt;&gt;0,Final!X226,"")</f>
        <v/>
      </c>
      <c r="M245" s="98" t="str">
        <f>IF(Final!Y226&lt;&gt;0,Final!Y226,"")</f>
        <v/>
      </c>
      <c r="N245" s="98" t="str">
        <f>IF(Final!Z226&lt;&gt;0,Final!Z226,"")</f>
        <v/>
      </c>
      <c r="O245" s="98" t="str">
        <f>IF(Final!AA226&lt;&gt;0,Final!AA226,"")</f>
        <v/>
      </c>
      <c r="P245" s="98" t="str">
        <f>IF(Final!AB226&lt;&gt;0,Final!AB226,"")</f>
        <v/>
      </c>
      <c r="Q245" s="98" t="str">
        <f>IF(Final!AC226&lt;&gt;0,Final!AC226,"")</f>
        <v/>
      </c>
      <c r="R245" s="98" t="str">
        <f>IF(Final!AD226&lt;&gt;0,Final!AD226,"")</f>
        <v/>
      </c>
      <c r="S245" s="98" t="str">
        <f>IF(Final!AE226&lt;&gt;0,Final!AE226,"")</f>
        <v/>
      </c>
      <c r="T245" s="98" t="str">
        <f>IF(Final!AF226&lt;&gt;0,Final!AF226,"")</f>
        <v/>
      </c>
    </row>
    <row r="246" spans="1:20" x14ac:dyDescent="0.3">
      <c r="A246" s="3">
        <v>0</v>
      </c>
      <c r="B246" s="3">
        <v>0</v>
      </c>
      <c r="C246" s="98" t="str">
        <f>IF(Final!O227&lt;&gt;0,Final!O227,"")</f>
        <v/>
      </c>
      <c r="D246" s="98" t="str">
        <f>IF(Final!P227&lt;&gt;0,Final!P227,"")</f>
        <v/>
      </c>
      <c r="E246" s="98" t="str">
        <f>IF(Final!Q227&lt;&gt;0,Final!Q227,"")</f>
        <v/>
      </c>
      <c r="F246" s="98" t="str">
        <f>IF(Final!R227&lt;&gt;0,Final!R227,"")</f>
        <v/>
      </c>
      <c r="G246" s="98" t="str">
        <f>IF(Final!S227&lt;&gt;0,Final!S227,"")</f>
        <v/>
      </c>
      <c r="H246" s="98" t="str">
        <f>IF(Final!T227&lt;&gt;0,Final!T227,"")</f>
        <v/>
      </c>
      <c r="I246" s="98" t="str">
        <f>IF(Final!U227&lt;&gt;0,Final!U227,"")</f>
        <v/>
      </c>
      <c r="J246" s="98" t="str">
        <f>IF(Final!V227&lt;&gt;0,Final!V227,"")</f>
        <v/>
      </c>
      <c r="K246" s="98" t="str">
        <f>IF(Final!W227&lt;&gt;0,Final!W227,"")</f>
        <v/>
      </c>
      <c r="L246" s="98" t="str">
        <f>IF(Final!X227&lt;&gt;0,Final!X227,"")</f>
        <v/>
      </c>
      <c r="M246" s="98" t="str">
        <f>IF(Final!Y227&lt;&gt;0,Final!Y227,"")</f>
        <v/>
      </c>
      <c r="N246" s="98" t="str">
        <f>IF(Final!Z227&lt;&gt;0,Final!Z227,"")</f>
        <v/>
      </c>
      <c r="O246" s="98" t="str">
        <f>IF(Final!AA227&lt;&gt;0,Final!AA227,"")</f>
        <v/>
      </c>
      <c r="P246" s="98" t="str">
        <f>IF(Final!AB227&lt;&gt;0,Final!AB227,"")</f>
        <v/>
      </c>
      <c r="Q246" s="98" t="str">
        <f>IF(Final!AC227&lt;&gt;0,Final!AC227,"")</f>
        <v/>
      </c>
      <c r="R246" s="98" t="str">
        <f>IF(Final!AD227&lt;&gt;0,Final!AD227,"")</f>
        <v/>
      </c>
      <c r="S246" s="98" t="str">
        <f>IF(Final!AE227&lt;&gt;0,Final!AE227,"")</f>
        <v/>
      </c>
      <c r="T246" s="98" t="str">
        <f>IF(Final!AF227&lt;&gt;0,Final!AF227,"")</f>
        <v/>
      </c>
    </row>
    <row r="247" spans="1:20" x14ac:dyDescent="0.3">
      <c r="A247" s="3">
        <v>0</v>
      </c>
      <c r="B247" s="3">
        <v>0</v>
      </c>
      <c r="C247" s="98" t="str">
        <f>IF(Final!O228&lt;&gt;0,Final!O228,"")</f>
        <v/>
      </c>
      <c r="D247" s="98" t="str">
        <f>IF(Final!P228&lt;&gt;0,Final!P228,"")</f>
        <v/>
      </c>
      <c r="E247" s="98" t="str">
        <f>IF(Final!Q228&lt;&gt;0,Final!Q228,"")</f>
        <v/>
      </c>
      <c r="F247" s="98" t="str">
        <f>IF(Final!R228&lt;&gt;0,Final!R228,"")</f>
        <v/>
      </c>
      <c r="G247" s="98" t="str">
        <f>IF(Final!S228&lt;&gt;0,Final!S228,"")</f>
        <v/>
      </c>
      <c r="H247" s="98" t="str">
        <f>IF(Final!T228&lt;&gt;0,Final!T228,"")</f>
        <v/>
      </c>
      <c r="I247" s="98" t="str">
        <f>IF(Final!U228&lt;&gt;0,Final!U228,"")</f>
        <v/>
      </c>
      <c r="J247" s="98" t="str">
        <f>IF(Final!V228&lt;&gt;0,Final!V228,"")</f>
        <v/>
      </c>
      <c r="K247" s="98" t="str">
        <f>IF(Final!W228&lt;&gt;0,Final!W228,"")</f>
        <v/>
      </c>
      <c r="L247" s="98" t="str">
        <f>IF(Final!X228&lt;&gt;0,Final!X228,"")</f>
        <v/>
      </c>
      <c r="M247" s="98" t="str">
        <f>IF(Final!Y228&lt;&gt;0,Final!Y228,"")</f>
        <v/>
      </c>
      <c r="N247" s="98" t="str">
        <f>IF(Final!Z228&lt;&gt;0,Final!Z228,"")</f>
        <v/>
      </c>
      <c r="O247" s="98" t="str">
        <f>IF(Final!AA228&lt;&gt;0,Final!AA228,"")</f>
        <v/>
      </c>
      <c r="P247" s="98" t="str">
        <f>IF(Final!AB228&lt;&gt;0,Final!AB228,"")</f>
        <v/>
      </c>
      <c r="Q247" s="98" t="str">
        <f>IF(Final!AC228&lt;&gt;0,Final!AC228,"")</f>
        <v/>
      </c>
      <c r="R247" s="98" t="str">
        <f>IF(Final!AD228&lt;&gt;0,Final!AD228,"")</f>
        <v/>
      </c>
      <c r="S247" s="98" t="str">
        <f>IF(Final!AE228&lt;&gt;0,Final!AE228,"")</f>
        <v/>
      </c>
      <c r="T247" s="98" t="str">
        <f>IF(Final!AF228&lt;&gt;0,Final!AF228,"")</f>
        <v/>
      </c>
    </row>
    <row r="248" spans="1:20" x14ac:dyDescent="0.3">
      <c r="A248" s="3">
        <v>0</v>
      </c>
      <c r="B248" s="3">
        <v>0</v>
      </c>
      <c r="C248" s="98" t="str">
        <f>IF(Final!O229&lt;&gt;0,Final!O229,"")</f>
        <v/>
      </c>
      <c r="D248" s="98" t="str">
        <f>IF(Final!P229&lt;&gt;0,Final!P229,"")</f>
        <v/>
      </c>
      <c r="E248" s="98" t="str">
        <f>IF(Final!Q229&lt;&gt;0,Final!Q229,"")</f>
        <v/>
      </c>
      <c r="F248" s="98" t="str">
        <f>IF(Final!R229&lt;&gt;0,Final!R229,"")</f>
        <v/>
      </c>
      <c r="G248" s="98" t="str">
        <f>IF(Final!S229&lt;&gt;0,Final!S229,"")</f>
        <v/>
      </c>
      <c r="H248" s="98" t="str">
        <f>IF(Final!T229&lt;&gt;0,Final!T229,"")</f>
        <v/>
      </c>
      <c r="I248" s="98" t="str">
        <f>IF(Final!U229&lt;&gt;0,Final!U229,"")</f>
        <v/>
      </c>
      <c r="J248" s="98" t="str">
        <f>IF(Final!V229&lt;&gt;0,Final!V229,"")</f>
        <v/>
      </c>
      <c r="K248" s="98" t="str">
        <f>IF(Final!W229&lt;&gt;0,Final!W229,"")</f>
        <v/>
      </c>
      <c r="L248" s="98" t="str">
        <f>IF(Final!X229&lt;&gt;0,Final!X229,"")</f>
        <v/>
      </c>
      <c r="M248" s="98" t="str">
        <f>IF(Final!Y229&lt;&gt;0,Final!Y229,"")</f>
        <v/>
      </c>
      <c r="N248" s="98" t="str">
        <f>IF(Final!Z229&lt;&gt;0,Final!Z229,"")</f>
        <v/>
      </c>
      <c r="O248" s="98" t="str">
        <f>IF(Final!AA229&lt;&gt;0,Final!AA229,"")</f>
        <v/>
      </c>
      <c r="P248" s="98" t="str">
        <f>IF(Final!AB229&lt;&gt;0,Final!AB229,"")</f>
        <v/>
      </c>
      <c r="Q248" s="98" t="str">
        <f>IF(Final!AC229&lt;&gt;0,Final!AC229,"")</f>
        <v/>
      </c>
      <c r="R248" s="98" t="str">
        <f>IF(Final!AD229&lt;&gt;0,Final!AD229,"")</f>
        <v/>
      </c>
      <c r="S248" s="98" t="str">
        <f>IF(Final!AE229&lt;&gt;0,Final!AE229,"")</f>
        <v/>
      </c>
      <c r="T248" s="98" t="str">
        <f>IF(Final!AF229&lt;&gt;0,Final!AF229,"")</f>
        <v/>
      </c>
    </row>
    <row r="249" spans="1:20" x14ac:dyDescent="0.3">
      <c r="A249" s="3">
        <v>0</v>
      </c>
      <c r="B249" s="3">
        <v>0</v>
      </c>
      <c r="C249" s="98" t="str">
        <f>IF(Final!O230&lt;&gt;0,Final!O230,"")</f>
        <v/>
      </c>
      <c r="D249" s="98" t="str">
        <f>IF(Final!P230&lt;&gt;0,Final!P230,"")</f>
        <v/>
      </c>
      <c r="E249" s="98" t="str">
        <f>IF(Final!Q230&lt;&gt;0,Final!Q230,"")</f>
        <v/>
      </c>
      <c r="F249" s="98" t="str">
        <f>IF(Final!R230&lt;&gt;0,Final!R230,"")</f>
        <v/>
      </c>
      <c r="G249" s="98" t="str">
        <f>IF(Final!S230&lt;&gt;0,Final!S230,"")</f>
        <v/>
      </c>
      <c r="H249" s="98" t="str">
        <f>IF(Final!T230&lt;&gt;0,Final!T230,"")</f>
        <v/>
      </c>
      <c r="I249" s="98" t="str">
        <f>IF(Final!U230&lt;&gt;0,Final!U230,"")</f>
        <v/>
      </c>
      <c r="J249" s="98" t="str">
        <f>IF(Final!V230&lt;&gt;0,Final!V230,"")</f>
        <v/>
      </c>
      <c r="K249" s="98" t="str">
        <f>IF(Final!W230&lt;&gt;0,Final!W230,"")</f>
        <v/>
      </c>
      <c r="L249" s="98" t="str">
        <f>IF(Final!X230&lt;&gt;0,Final!X230,"")</f>
        <v/>
      </c>
      <c r="M249" s="98" t="str">
        <f>IF(Final!Y230&lt;&gt;0,Final!Y230,"")</f>
        <v/>
      </c>
      <c r="N249" s="98" t="str">
        <f>IF(Final!Z230&lt;&gt;0,Final!Z230,"")</f>
        <v/>
      </c>
      <c r="O249" s="98" t="str">
        <f>IF(Final!AA230&lt;&gt;0,Final!AA230,"")</f>
        <v/>
      </c>
      <c r="P249" s="98" t="str">
        <f>IF(Final!AB230&lt;&gt;0,Final!AB230,"")</f>
        <v/>
      </c>
      <c r="Q249" s="98" t="str">
        <f>IF(Final!AC230&lt;&gt;0,Final!AC230,"")</f>
        <v/>
      </c>
      <c r="R249" s="98" t="str">
        <f>IF(Final!AD230&lt;&gt;0,Final!AD230,"")</f>
        <v/>
      </c>
      <c r="S249" s="98" t="str">
        <f>IF(Final!AE230&lt;&gt;0,Final!AE230,"")</f>
        <v/>
      </c>
      <c r="T249" s="98" t="str">
        <f>IF(Final!AF230&lt;&gt;0,Final!AF230,"")</f>
        <v/>
      </c>
    </row>
    <row r="250" spans="1:20" x14ac:dyDescent="0.3">
      <c r="A250" s="3">
        <v>0</v>
      </c>
      <c r="B250" s="3">
        <v>0</v>
      </c>
      <c r="C250" s="98" t="str">
        <f>IF(Final!O231&lt;&gt;0,Final!O231,"")</f>
        <v/>
      </c>
      <c r="D250" s="98" t="str">
        <f>IF(Final!P231&lt;&gt;0,Final!P231,"")</f>
        <v/>
      </c>
      <c r="E250" s="98" t="str">
        <f>IF(Final!Q231&lt;&gt;0,Final!Q231,"")</f>
        <v/>
      </c>
      <c r="F250" s="98" t="str">
        <f>IF(Final!R231&lt;&gt;0,Final!R231,"")</f>
        <v/>
      </c>
      <c r="G250" s="98" t="str">
        <f>IF(Final!S231&lt;&gt;0,Final!S231,"")</f>
        <v/>
      </c>
      <c r="H250" s="98" t="str">
        <f>IF(Final!T231&lt;&gt;0,Final!T231,"")</f>
        <v/>
      </c>
      <c r="I250" s="98" t="str">
        <f>IF(Final!U231&lt;&gt;0,Final!U231,"")</f>
        <v/>
      </c>
      <c r="J250" s="98" t="str">
        <f>IF(Final!V231&lt;&gt;0,Final!V231,"")</f>
        <v/>
      </c>
      <c r="K250" s="98" t="str">
        <f>IF(Final!W231&lt;&gt;0,Final!W231,"")</f>
        <v/>
      </c>
      <c r="L250" s="98" t="str">
        <f>IF(Final!X231&lt;&gt;0,Final!X231,"")</f>
        <v/>
      </c>
      <c r="M250" s="98" t="str">
        <f>IF(Final!Y231&lt;&gt;0,Final!Y231,"")</f>
        <v/>
      </c>
      <c r="N250" s="98" t="str">
        <f>IF(Final!Z231&lt;&gt;0,Final!Z231,"")</f>
        <v/>
      </c>
      <c r="O250" s="98" t="str">
        <f>IF(Final!AA231&lt;&gt;0,Final!AA231,"")</f>
        <v/>
      </c>
      <c r="P250" s="98" t="str">
        <f>IF(Final!AB231&lt;&gt;0,Final!AB231,"")</f>
        <v/>
      </c>
      <c r="Q250" s="98" t="str">
        <f>IF(Final!AC231&lt;&gt;0,Final!AC231,"")</f>
        <v/>
      </c>
      <c r="R250" s="98" t="str">
        <f>IF(Final!AD231&lt;&gt;0,Final!AD231,"")</f>
        <v/>
      </c>
      <c r="S250" s="98" t="str">
        <f>IF(Final!AE231&lt;&gt;0,Final!AE231,"")</f>
        <v/>
      </c>
      <c r="T250" s="98" t="str">
        <f>IF(Final!AF231&lt;&gt;0,Final!AF231,"")</f>
        <v/>
      </c>
    </row>
    <row r="251" spans="1:20" x14ac:dyDescent="0.3">
      <c r="A251" s="3">
        <v>0</v>
      </c>
      <c r="B251" s="3">
        <v>0</v>
      </c>
      <c r="C251" s="98" t="str">
        <f>IF(Final!O232&lt;&gt;0,Final!O232,"")</f>
        <v/>
      </c>
      <c r="D251" s="98" t="str">
        <f>IF(Final!P232&lt;&gt;0,Final!P232,"")</f>
        <v/>
      </c>
      <c r="E251" s="98" t="str">
        <f>IF(Final!Q232&lt;&gt;0,Final!Q232,"")</f>
        <v/>
      </c>
      <c r="F251" s="98" t="str">
        <f>IF(Final!R232&lt;&gt;0,Final!R232,"")</f>
        <v/>
      </c>
      <c r="G251" s="98" t="str">
        <f>IF(Final!S232&lt;&gt;0,Final!S232,"")</f>
        <v/>
      </c>
      <c r="H251" s="98" t="str">
        <f>IF(Final!T232&lt;&gt;0,Final!T232,"")</f>
        <v/>
      </c>
      <c r="I251" s="98" t="str">
        <f>IF(Final!U232&lt;&gt;0,Final!U232,"")</f>
        <v/>
      </c>
      <c r="J251" s="98" t="str">
        <f>IF(Final!V232&lt;&gt;0,Final!V232,"")</f>
        <v/>
      </c>
      <c r="K251" s="98" t="str">
        <f>IF(Final!W232&lt;&gt;0,Final!W232,"")</f>
        <v/>
      </c>
      <c r="L251" s="98" t="str">
        <f>IF(Final!X232&lt;&gt;0,Final!X232,"")</f>
        <v/>
      </c>
      <c r="M251" s="98" t="str">
        <f>IF(Final!Y232&lt;&gt;0,Final!Y232,"")</f>
        <v/>
      </c>
      <c r="N251" s="98" t="str">
        <f>IF(Final!Z232&lt;&gt;0,Final!Z232,"")</f>
        <v/>
      </c>
      <c r="O251" s="98" t="str">
        <f>IF(Final!AA232&lt;&gt;0,Final!AA232,"")</f>
        <v/>
      </c>
      <c r="P251" s="98" t="str">
        <f>IF(Final!AB232&lt;&gt;0,Final!AB232,"")</f>
        <v/>
      </c>
      <c r="Q251" s="98" t="str">
        <f>IF(Final!AC232&lt;&gt;0,Final!AC232,"")</f>
        <v/>
      </c>
      <c r="R251" s="98" t="str">
        <f>IF(Final!AD232&lt;&gt;0,Final!AD232,"")</f>
        <v/>
      </c>
      <c r="S251" s="98" t="str">
        <f>IF(Final!AE232&lt;&gt;0,Final!AE232,"")</f>
        <v/>
      </c>
      <c r="T251" s="98" t="str">
        <f>IF(Final!AF232&lt;&gt;0,Final!AF232,"")</f>
        <v/>
      </c>
    </row>
    <row r="252" spans="1:20" x14ac:dyDescent="0.3">
      <c r="A252" s="3">
        <v>0</v>
      </c>
      <c r="B252" s="3">
        <v>0</v>
      </c>
      <c r="C252" s="98" t="str">
        <f>IF(Final!O233&lt;&gt;0,Final!O233,"")</f>
        <v/>
      </c>
      <c r="D252" s="98" t="str">
        <f>IF(Final!P233&lt;&gt;0,Final!P233,"")</f>
        <v/>
      </c>
      <c r="E252" s="98" t="str">
        <f>IF(Final!Q233&lt;&gt;0,Final!Q233,"")</f>
        <v/>
      </c>
      <c r="F252" s="98" t="str">
        <f>IF(Final!R233&lt;&gt;0,Final!R233,"")</f>
        <v/>
      </c>
      <c r="G252" s="98" t="str">
        <f>IF(Final!S233&lt;&gt;0,Final!S233,"")</f>
        <v/>
      </c>
      <c r="H252" s="98" t="str">
        <f>IF(Final!T233&lt;&gt;0,Final!T233,"")</f>
        <v/>
      </c>
      <c r="I252" s="98" t="str">
        <f>IF(Final!U233&lt;&gt;0,Final!U233,"")</f>
        <v/>
      </c>
      <c r="J252" s="98" t="str">
        <f>IF(Final!V233&lt;&gt;0,Final!V233,"")</f>
        <v/>
      </c>
      <c r="K252" s="98" t="str">
        <f>IF(Final!W233&lt;&gt;0,Final!W233,"")</f>
        <v/>
      </c>
      <c r="L252" s="98" t="str">
        <f>IF(Final!X233&lt;&gt;0,Final!X233,"")</f>
        <v/>
      </c>
      <c r="M252" s="98" t="str">
        <f>IF(Final!Y233&lt;&gt;0,Final!Y233,"")</f>
        <v/>
      </c>
      <c r="N252" s="98" t="str">
        <f>IF(Final!Z233&lt;&gt;0,Final!Z233,"")</f>
        <v/>
      </c>
      <c r="O252" s="98" t="str">
        <f>IF(Final!AA233&lt;&gt;0,Final!AA233,"")</f>
        <v/>
      </c>
      <c r="P252" s="98" t="str">
        <f>IF(Final!AB233&lt;&gt;0,Final!AB233,"")</f>
        <v/>
      </c>
      <c r="Q252" s="98" t="str">
        <f>IF(Final!AC233&lt;&gt;0,Final!AC233,"")</f>
        <v/>
      </c>
      <c r="R252" s="98" t="str">
        <f>IF(Final!AD233&lt;&gt;0,Final!AD233,"")</f>
        <v/>
      </c>
      <c r="S252" s="98" t="str">
        <f>IF(Final!AE233&lt;&gt;0,Final!AE233,"")</f>
        <v/>
      </c>
      <c r="T252" s="98" t="str">
        <f>IF(Final!AF233&lt;&gt;0,Final!AF233,"")</f>
        <v/>
      </c>
    </row>
    <row r="253" spans="1:20" x14ac:dyDescent="0.3">
      <c r="A253" s="3">
        <v>0</v>
      </c>
      <c r="B253" s="3">
        <v>0</v>
      </c>
      <c r="C253" s="98" t="str">
        <f>IF(Final!O234&lt;&gt;0,Final!O234,"")</f>
        <v/>
      </c>
      <c r="D253" s="98" t="str">
        <f>IF(Final!P234&lt;&gt;0,Final!P234,"")</f>
        <v/>
      </c>
      <c r="E253" s="98" t="str">
        <f>IF(Final!Q234&lt;&gt;0,Final!Q234,"")</f>
        <v/>
      </c>
      <c r="F253" s="98" t="str">
        <f>IF(Final!R234&lt;&gt;0,Final!R234,"")</f>
        <v/>
      </c>
      <c r="G253" s="98" t="str">
        <f>IF(Final!S234&lt;&gt;0,Final!S234,"")</f>
        <v/>
      </c>
      <c r="H253" s="98" t="str">
        <f>IF(Final!T234&lt;&gt;0,Final!T234,"")</f>
        <v/>
      </c>
      <c r="I253" s="98" t="str">
        <f>IF(Final!U234&lt;&gt;0,Final!U234,"")</f>
        <v/>
      </c>
      <c r="J253" s="98" t="str">
        <f>IF(Final!V234&lt;&gt;0,Final!V234,"")</f>
        <v/>
      </c>
      <c r="K253" s="98" t="str">
        <f>IF(Final!W234&lt;&gt;0,Final!W234,"")</f>
        <v/>
      </c>
      <c r="L253" s="98" t="str">
        <f>IF(Final!X234&lt;&gt;0,Final!X234,"")</f>
        <v/>
      </c>
      <c r="M253" s="98" t="str">
        <f>IF(Final!Y234&lt;&gt;0,Final!Y234,"")</f>
        <v/>
      </c>
      <c r="N253" s="98" t="str">
        <f>IF(Final!Z234&lt;&gt;0,Final!Z234,"")</f>
        <v/>
      </c>
      <c r="O253" s="98" t="str">
        <f>IF(Final!AA234&lt;&gt;0,Final!AA234,"")</f>
        <v/>
      </c>
      <c r="P253" s="98" t="str">
        <f>IF(Final!AB234&lt;&gt;0,Final!AB234,"")</f>
        <v/>
      </c>
      <c r="Q253" s="98" t="str">
        <f>IF(Final!AC234&lt;&gt;0,Final!AC234,"")</f>
        <v/>
      </c>
      <c r="R253" s="98" t="str">
        <f>IF(Final!AD234&lt;&gt;0,Final!AD234,"")</f>
        <v/>
      </c>
      <c r="S253" s="98" t="str">
        <f>IF(Final!AE234&lt;&gt;0,Final!AE234,"")</f>
        <v/>
      </c>
      <c r="T253" s="98" t="str">
        <f>IF(Final!AF234&lt;&gt;0,Final!AF234,"")</f>
        <v/>
      </c>
    </row>
    <row r="254" spans="1:20" x14ac:dyDescent="0.3">
      <c r="A254" s="3">
        <v>0</v>
      </c>
      <c r="B254" s="3">
        <v>0</v>
      </c>
      <c r="C254" s="98" t="str">
        <f>IF(Final!O235&lt;&gt;0,Final!O235,"")</f>
        <v/>
      </c>
      <c r="D254" s="98" t="str">
        <f>IF(Final!P235&lt;&gt;0,Final!P235,"")</f>
        <v/>
      </c>
      <c r="E254" s="98" t="str">
        <f>IF(Final!Q235&lt;&gt;0,Final!Q235,"")</f>
        <v/>
      </c>
      <c r="F254" s="98" t="str">
        <f>IF(Final!R235&lt;&gt;0,Final!R235,"")</f>
        <v/>
      </c>
      <c r="G254" s="98" t="str">
        <f>IF(Final!S235&lt;&gt;0,Final!S235,"")</f>
        <v/>
      </c>
      <c r="H254" s="98" t="str">
        <f>IF(Final!T235&lt;&gt;0,Final!T235,"")</f>
        <v/>
      </c>
      <c r="I254" s="98" t="str">
        <f>IF(Final!U235&lt;&gt;0,Final!U235,"")</f>
        <v/>
      </c>
      <c r="J254" s="98" t="str">
        <f>IF(Final!V235&lt;&gt;0,Final!V235,"")</f>
        <v/>
      </c>
      <c r="K254" s="98" t="str">
        <f>IF(Final!W235&lt;&gt;0,Final!W235,"")</f>
        <v/>
      </c>
      <c r="L254" s="98" t="str">
        <f>IF(Final!X235&lt;&gt;0,Final!X235,"")</f>
        <v/>
      </c>
      <c r="M254" s="98" t="str">
        <f>IF(Final!Y235&lt;&gt;0,Final!Y235,"")</f>
        <v/>
      </c>
      <c r="N254" s="98" t="str">
        <f>IF(Final!Z235&lt;&gt;0,Final!Z235,"")</f>
        <v/>
      </c>
      <c r="O254" s="98" t="str">
        <f>IF(Final!AA235&lt;&gt;0,Final!AA235,"")</f>
        <v/>
      </c>
      <c r="P254" s="98" t="str">
        <f>IF(Final!AB235&lt;&gt;0,Final!AB235,"")</f>
        <v/>
      </c>
      <c r="Q254" s="98" t="str">
        <f>IF(Final!AC235&lt;&gt;0,Final!AC235,"")</f>
        <v/>
      </c>
      <c r="R254" s="98" t="str">
        <f>IF(Final!AD235&lt;&gt;0,Final!AD235,"")</f>
        <v/>
      </c>
      <c r="S254" s="98" t="str">
        <f>IF(Final!AE235&lt;&gt;0,Final!AE235,"")</f>
        <v/>
      </c>
      <c r="T254" s="98" t="str">
        <f>IF(Final!AF235&lt;&gt;0,Final!AF235,"")</f>
        <v/>
      </c>
    </row>
    <row r="255" spans="1:20" x14ac:dyDescent="0.3">
      <c r="A255" s="3">
        <v>0</v>
      </c>
      <c r="B255" s="3">
        <v>0</v>
      </c>
      <c r="C255" s="98" t="str">
        <f>IF(Final!O236&lt;&gt;0,Final!O236,"")</f>
        <v/>
      </c>
      <c r="D255" s="98" t="str">
        <f>IF(Final!P236&lt;&gt;0,Final!P236,"")</f>
        <v/>
      </c>
      <c r="E255" s="98" t="str">
        <f>IF(Final!Q236&lt;&gt;0,Final!Q236,"")</f>
        <v/>
      </c>
      <c r="F255" s="98" t="str">
        <f>IF(Final!R236&lt;&gt;0,Final!R236,"")</f>
        <v/>
      </c>
      <c r="G255" s="98" t="str">
        <f>IF(Final!S236&lt;&gt;0,Final!S236,"")</f>
        <v/>
      </c>
      <c r="H255" s="98" t="str">
        <f>IF(Final!T236&lt;&gt;0,Final!T236,"")</f>
        <v/>
      </c>
      <c r="I255" s="98" t="str">
        <f>IF(Final!U236&lt;&gt;0,Final!U236,"")</f>
        <v/>
      </c>
      <c r="J255" s="98" t="str">
        <f>IF(Final!V236&lt;&gt;0,Final!V236,"")</f>
        <v/>
      </c>
      <c r="K255" s="98" t="str">
        <f>IF(Final!W236&lt;&gt;0,Final!W236,"")</f>
        <v/>
      </c>
      <c r="L255" s="98" t="str">
        <f>IF(Final!X236&lt;&gt;0,Final!X236,"")</f>
        <v/>
      </c>
      <c r="M255" s="98" t="str">
        <f>IF(Final!Y236&lt;&gt;0,Final!Y236,"")</f>
        <v/>
      </c>
      <c r="N255" s="98" t="str">
        <f>IF(Final!Z236&lt;&gt;0,Final!Z236,"")</f>
        <v/>
      </c>
      <c r="O255" s="98" t="str">
        <f>IF(Final!AA236&lt;&gt;0,Final!AA236,"")</f>
        <v/>
      </c>
      <c r="P255" s="98" t="str">
        <f>IF(Final!AB236&lt;&gt;0,Final!AB236,"")</f>
        <v/>
      </c>
      <c r="Q255" s="98" t="str">
        <f>IF(Final!AC236&lt;&gt;0,Final!AC236,"")</f>
        <v/>
      </c>
      <c r="R255" s="98" t="str">
        <f>IF(Final!AD236&lt;&gt;0,Final!AD236,"")</f>
        <v/>
      </c>
      <c r="S255" s="98" t="str">
        <f>IF(Final!AE236&lt;&gt;0,Final!AE236,"")</f>
        <v/>
      </c>
      <c r="T255" s="98" t="str">
        <f>IF(Final!AF236&lt;&gt;0,Final!AF236,"")</f>
        <v/>
      </c>
    </row>
    <row r="256" spans="1:20" x14ac:dyDescent="0.3">
      <c r="A256" s="3">
        <v>0</v>
      </c>
      <c r="B256" s="3">
        <v>0</v>
      </c>
      <c r="C256" s="98" t="str">
        <f>IF(Final!O237&lt;&gt;0,Final!O237,"")</f>
        <v/>
      </c>
      <c r="D256" s="98" t="str">
        <f>IF(Final!P237&lt;&gt;0,Final!P237,"")</f>
        <v/>
      </c>
      <c r="E256" s="98" t="str">
        <f>IF(Final!Q237&lt;&gt;0,Final!Q237,"")</f>
        <v/>
      </c>
      <c r="F256" s="98" t="str">
        <f>IF(Final!R237&lt;&gt;0,Final!R237,"")</f>
        <v/>
      </c>
      <c r="G256" s="98" t="str">
        <f>IF(Final!S237&lt;&gt;0,Final!S237,"")</f>
        <v/>
      </c>
      <c r="H256" s="98" t="str">
        <f>IF(Final!T237&lt;&gt;0,Final!T237,"")</f>
        <v/>
      </c>
      <c r="I256" s="98" t="str">
        <f>IF(Final!U237&lt;&gt;0,Final!U237,"")</f>
        <v/>
      </c>
      <c r="J256" s="98" t="str">
        <f>IF(Final!V237&lt;&gt;0,Final!V237,"")</f>
        <v/>
      </c>
      <c r="K256" s="98" t="str">
        <f>IF(Final!W237&lt;&gt;0,Final!W237,"")</f>
        <v/>
      </c>
      <c r="L256" s="98" t="str">
        <f>IF(Final!X237&lt;&gt;0,Final!X237,"")</f>
        <v/>
      </c>
      <c r="M256" s="98" t="str">
        <f>IF(Final!Y237&lt;&gt;0,Final!Y237,"")</f>
        <v/>
      </c>
      <c r="N256" s="98" t="str">
        <f>IF(Final!Z237&lt;&gt;0,Final!Z237,"")</f>
        <v/>
      </c>
      <c r="O256" s="98" t="str">
        <f>IF(Final!AA237&lt;&gt;0,Final!AA237,"")</f>
        <v/>
      </c>
      <c r="P256" s="98" t="str">
        <f>IF(Final!AB237&lt;&gt;0,Final!AB237,"")</f>
        <v/>
      </c>
      <c r="Q256" s="98" t="str">
        <f>IF(Final!AC237&lt;&gt;0,Final!AC237,"")</f>
        <v/>
      </c>
      <c r="R256" s="98" t="str">
        <f>IF(Final!AD237&lt;&gt;0,Final!AD237,"")</f>
        <v/>
      </c>
      <c r="S256" s="98" t="str">
        <f>IF(Final!AE237&lt;&gt;0,Final!AE237,"")</f>
        <v/>
      </c>
      <c r="T256" s="98" t="str">
        <f>IF(Final!AF237&lt;&gt;0,Final!AF237,"")</f>
        <v/>
      </c>
    </row>
    <row r="257" spans="1:20" x14ac:dyDescent="0.3">
      <c r="A257" s="3">
        <v>0</v>
      </c>
      <c r="B257" s="3">
        <v>0</v>
      </c>
      <c r="C257" s="98" t="str">
        <f>IF(Final!O238&lt;&gt;0,Final!O238,"")</f>
        <v/>
      </c>
      <c r="D257" s="98" t="str">
        <f>IF(Final!P238&lt;&gt;0,Final!P238,"")</f>
        <v/>
      </c>
      <c r="E257" s="98" t="str">
        <f>IF(Final!Q238&lt;&gt;0,Final!Q238,"")</f>
        <v/>
      </c>
      <c r="F257" s="98" t="str">
        <f>IF(Final!R238&lt;&gt;0,Final!R238,"")</f>
        <v/>
      </c>
      <c r="G257" s="98" t="str">
        <f>IF(Final!S238&lt;&gt;0,Final!S238,"")</f>
        <v/>
      </c>
      <c r="H257" s="98" t="str">
        <f>IF(Final!T238&lt;&gt;0,Final!T238,"")</f>
        <v/>
      </c>
      <c r="I257" s="98" t="str">
        <f>IF(Final!U238&lt;&gt;0,Final!U238,"")</f>
        <v/>
      </c>
      <c r="J257" s="98" t="str">
        <f>IF(Final!V238&lt;&gt;0,Final!V238,"")</f>
        <v/>
      </c>
      <c r="K257" s="98" t="str">
        <f>IF(Final!W238&lt;&gt;0,Final!W238,"")</f>
        <v/>
      </c>
      <c r="L257" s="98" t="str">
        <f>IF(Final!X238&lt;&gt;0,Final!X238,"")</f>
        <v/>
      </c>
      <c r="M257" s="98" t="str">
        <f>IF(Final!Y238&lt;&gt;0,Final!Y238,"")</f>
        <v/>
      </c>
      <c r="N257" s="98" t="str">
        <f>IF(Final!Z238&lt;&gt;0,Final!Z238,"")</f>
        <v/>
      </c>
      <c r="O257" s="98" t="str">
        <f>IF(Final!AA238&lt;&gt;0,Final!AA238,"")</f>
        <v/>
      </c>
      <c r="P257" s="98" t="str">
        <f>IF(Final!AB238&lt;&gt;0,Final!AB238,"")</f>
        <v/>
      </c>
      <c r="Q257" s="98" t="str">
        <f>IF(Final!AC238&lt;&gt;0,Final!AC238,"")</f>
        <v/>
      </c>
      <c r="R257" s="98" t="str">
        <f>IF(Final!AD238&lt;&gt;0,Final!AD238,"")</f>
        <v/>
      </c>
      <c r="S257" s="98" t="str">
        <f>IF(Final!AE238&lt;&gt;0,Final!AE238,"")</f>
        <v/>
      </c>
      <c r="T257" s="98" t="str">
        <f>IF(Final!AF238&lt;&gt;0,Final!AF238,"")</f>
        <v/>
      </c>
    </row>
    <row r="258" spans="1:20" x14ac:dyDescent="0.3">
      <c r="A258" s="3">
        <v>0</v>
      </c>
      <c r="B258" s="3">
        <v>0</v>
      </c>
      <c r="C258" s="98" t="str">
        <f>IF(Final!O239&lt;&gt;0,Final!O239,"")</f>
        <v/>
      </c>
      <c r="D258" s="98" t="str">
        <f>IF(Final!P239&lt;&gt;0,Final!P239,"")</f>
        <v/>
      </c>
      <c r="E258" s="98" t="str">
        <f>IF(Final!Q239&lt;&gt;0,Final!Q239,"")</f>
        <v/>
      </c>
      <c r="F258" s="98" t="str">
        <f>IF(Final!R239&lt;&gt;0,Final!R239,"")</f>
        <v/>
      </c>
      <c r="G258" s="98" t="str">
        <f>IF(Final!S239&lt;&gt;0,Final!S239,"")</f>
        <v/>
      </c>
      <c r="H258" s="98" t="str">
        <f>IF(Final!T239&lt;&gt;0,Final!T239,"")</f>
        <v/>
      </c>
      <c r="I258" s="98" t="str">
        <f>IF(Final!U239&lt;&gt;0,Final!U239,"")</f>
        <v/>
      </c>
      <c r="J258" s="98" t="str">
        <f>IF(Final!V239&lt;&gt;0,Final!V239,"")</f>
        <v/>
      </c>
      <c r="K258" s="98" t="str">
        <f>IF(Final!W239&lt;&gt;0,Final!W239,"")</f>
        <v/>
      </c>
      <c r="L258" s="98" t="str">
        <f>IF(Final!X239&lt;&gt;0,Final!X239,"")</f>
        <v/>
      </c>
      <c r="M258" s="98" t="str">
        <f>IF(Final!Y239&lt;&gt;0,Final!Y239,"")</f>
        <v/>
      </c>
      <c r="N258" s="98" t="str">
        <f>IF(Final!Z239&lt;&gt;0,Final!Z239,"")</f>
        <v/>
      </c>
      <c r="O258" s="98" t="str">
        <f>IF(Final!AA239&lt;&gt;0,Final!AA239,"")</f>
        <v/>
      </c>
      <c r="P258" s="98" t="str">
        <f>IF(Final!AB239&lt;&gt;0,Final!AB239,"")</f>
        <v/>
      </c>
      <c r="Q258" s="98" t="str">
        <f>IF(Final!AC239&lt;&gt;0,Final!AC239,"")</f>
        <v/>
      </c>
      <c r="R258" s="98" t="str">
        <f>IF(Final!AD239&lt;&gt;0,Final!AD239,"")</f>
        <v/>
      </c>
      <c r="S258" s="98" t="str">
        <f>IF(Final!AE239&lt;&gt;0,Final!AE239,"")</f>
        <v/>
      </c>
      <c r="T258" s="98" t="str">
        <f>IF(Final!AF239&lt;&gt;0,Final!AF239,"")</f>
        <v/>
      </c>
    </row>
    <row r="259" spans="1:20" x14ac:dyDescent="0.3">
      <c r="A259" s="3">
        <v>0</v>
      </c>
      <c r="B259" s="3">
        <v>0</v>
      </c>
      <c r="C259" s="98" t="str">
        <f>IF(Final!O240&lt;&gt;0,Final!O240,"")</f>
        <v/>
      </c>
      <c r="D259" s="98" t="str">
        <f>IF(Final!P240&lt;&gt;0,Final!P240,"")</f>
        <v/>
      </c>
      <c r="E259" s="98" t="str">
        <f>IF(Final!Q240&lt;&gt;0,Final!Q240,"")</f>
        <v/>
      </c>
      <c r="F259" s="98" t="str">
        <f>IF(Final!R240&lt;&gt;0,Final!R240,"")</f>
        <v/>
      </c>
      <c r="G259" s="98" t="str">
        <f>IF(Final!S240&lt;&gt;0,Final!S240,"")</f>
        <v/>
      </c>
      <c r="H259" s="98" t="str">
        <f>IF(Final!T240&lt;&gt;0,Final!T240,"")</f>
        <v/>
      </c>
      <c r="I259" s="98" t="str">
        <f>IF(Final!U240&lt;&gt;0,Final!U240,"")</f>
        <v/>
      </c>
      <c r="J259" s="98" t="str">
        <f>IF(Final!V240&lt;&gt;0,Final!V240,"")</f>
        <v/>
      </c>
      <c r="K259" s="98" t="str">
        <f>IF(Final!W240&lt;&gt;0,Final!W240,"")</f>
        <v/>
      </c>
      <c r="L259" s="98" t="str">
        <f>IF(Final!X240&lt;&gt;0,Final!X240,"")</f>
        <v/>
      </c>
      <c r="M259" s="98" t="str">
        <f>IF(Final!Y240&lt;&gt;0,Final!Y240,"")</f>
        <v/>
      </c>
      <c r="N259" s="98" t="str">
        <f>IF(Final!Z240&lt;&gt;0,Final!Z240,"")</f>
        <v/>
      </c>
      <c r="O259" s="98" t="str">
        <f>IF(Final!AA240&lt;&gt;0,Final!AA240,"")</f>
        <v/>
      </c>
      <c r="P259" s="98" t="str">
        <f>IF(Final!AB240&lt;&gt;0,Final!AB240,"")</f>
        <v/>
      </c>
      <c r="Q259" s="98" t="str">
        <f>IF(Final!AC240&lt;&gt;0,Final!AC240,"")</f>
        <v/>
      </c>
      <c r="R259" s="98" t="str">
        <f>IF(Final!AD240&lt;&gt;0,Final!AD240,"")</f>
        <v/>
      </c>
      <c r="S259" s="98" t="str">
        <f>IF(Final!AE240&lt;&gt;0,Final!AE240,"")</f>
        <v/>
      </c>
      <c r="T259" s="98" t="str">
        <f>IF(Final!AF240&lt;&gt;0,Final!AF240,"")</f>
        <v/>
      </c>
    </row>
    <row r="260" spans="1:20" x14ac:dyDescent="0.3">
      <c r="A260" s="3">
        <v>0</v>
      </c>
      <c r="B260" s="3">
        <v>0</v>
      </c>
      <c r="C260" s="98" t="str">
        <f>IF(Final!O241&lt;&gt;0,Final!O241,"")</f>
        <v/>
      </c>
      <c r="D260" s="98" t="str">
        <f>IF(Final!P241&lt;&gt;0,Final!P241,"")</f>
        <v/>
      </c>
      <c r="E260" s="98" t="str">
        <f>IF(Final!Q241&lt;&gt;0,Final!Q241,"")</f>
        <v/>
      </c>
      <c r="F260" s="98" t="str">
        <f>IF(Final!R241&lt;&gt;0,Final!R241,"")</f>
        <v/>
      </c>
      <c r="G260" s="98" t="str">
        <f>IF(Final!S241&lt;&gt;0,Final!S241,"")</f>
        <v/>
      </c>
      <c r="H260" s="98" t="str">
        <f>IF(Final!T241&lt;&gt;0,Final!T241,"")</f>
        <v/>
      </c>
      <c r="I260" s="98" t="str">
        <f>IF(Final!U241&lt;&gt;0,Final!U241,"")</f>
        <v/>
      </c>
      <c r="J260" s="98" t="str">
        <f>IF(Final!V241&lt;&gt;0,Final!V241,"")</f>
        <v/>
      </c>
      <c r="K260" s="98" t="str">
        <f>IF(Final!W241&lt;&gt;0,Final!W241,"")</f>
        <v/>
      </c>
      <c r="L260" s="98" t="str">
        <f>IF(Final!X241&lt;&gt;0,Final!X241,"")</f>
        <v/>
      </c>
      <c r="M260" s="98" t="str">
        <f>IF(Final!Y241&lt;&gt;0,Final!Y241,"")</f>
        <v/>
      </c>
      <c r="N260" s="98" t="str">
        <f>IF(Final!Z241&lt;&gt;0,Final!Z241,"")</f>
        <v/>
      </c>
      <c r="O260" s="98" t="str">
        <f>IF(Final!AA241&lt;&gt;0,Final!AA241,"")</f>
        <v/>
      </c>
      <c r="P260" s="98" t="str">
        <f>IF(Final!AB241&lt;&gt;0,Final!AB241,"")</f>
        <v/>
      </c>
      <c r="Q260" s="98" t="str">
        <f>IF(Final!AC241&lt;&gt;0,Final!AC241,"")</f>
        <v/>
      </c>
      <c r="R260" s="98" t="str">
        <f>IF(Final!AD241&lt;&gt;0,Final!AD241,"")</f>
        <v/>
      </c>
      <c r="S260" s="98" t="str">
        <f>IF(Final!AE241&lt;&gt;0,Final!AE241,"")</f>
        <v/>
      </c>
      <c r="T260" s="98" t="str">
        <f>IF(Final!AF241&lt;&gt;0,Final!AF241,"")</f>
        <v/>
      </c>
    </row>
    <row r="261" spans="1:20" x14ac:dyDescent="0.3">
      <c r="A261" s="3">
        <v>0</v>
      </c>
      <c r="B261" s="3">
        <v>0</v>
      </c>
      <c r="C261" s="98" t="str">
        <f>IF(Final!O242&lt;&gt;0,Final!O242,"")</f>
        <v/>
      </c>
      <c r="D261" s="98" t="str">
        <f>IF(Final!P242&lt;&gt;0,Final!P242,"")</f>
        <v/>
      </c>
      <c r="E261" s="98" t="str">
        <f>IF(Final!Q242&lt;&gt;0,Final!Q242,"")</f>
        <v/>
      </c>
      <c r="F261" s="98" t="str">
        <f>IF(Final!R242&lt;&gt;0,Final!R242,"")</f>
        <v/>
      </c>
      <c r="G261" s="98" t="str">
        <f>IF(Final!S242&lt;&gt;0,Final!S242,"")</f>
        <v/>
      </c>
      <c r="H261" s="98" t="str">
        <f>IF(Final!T242&lt;&gt;0,Final!T242,"")</f>
        <v/>
      </c>
      <c r="I261" s="98" t="str">
        <f>IF(Final!U242&lt;&gt;0,Final!U242,"")</f>
        <v/>
      </c>
      <c r="J261" s="98" t="str">
        <f>IF(Final!V242&lt;&gt;0,Final!V242,"")</f>
        <v/>
      </c>
      <c r="K261" s="98" t="str">
        <f>IF(Final!W242&lt;&gt;0,Final!W242,"")</f>
        <v/>
      </c>
      <c r="L261" s="98" t="str">
        <f>IF(Final!X242&lt;&gt;0,Final!X242,"")</f>
        <v/>
      </c>
      <c r="M261" s="98" t="str">
        <f>IF(Final!Y242&lt;&gt;0,Final!Y242,"")</f>
        <v/>
      </c>
      <c r="N261" s="98" t="str">
        <f>IF(Final!Z242&lt;&gt;0,Final!Z242,"")</f>
        <v/>
      </c>
      <c r="O261" s="98" t="str">
        <f>IF(Final!AA242&lt;&gt;0,Final!AA242,"")</f>
        <v/>
      </c>
      <c r="P261" s="98" t="str">
        <f>IF(Final!AB242&lt;&gt;0,Final!AB242,"")</f>
        <v/>
      </c>
      <c r="Q261" s="98" t="str">
        <f>IF(Final!AC242&lt;&gt;0,Final!AC242,"")</f>
        <v/>
      </c>
      <c r="R261" s="98" t="str">
        <f>IF(Final!AD242&lt;&gt;0,Final!AD242,"")</f>
        <v/>
      </c>
      <c r="S261" s="98" t="str">
        <f>IF(Final!AE242&lt;&gt;0,Final!AE242,"")</f>
        <v/>
      </c>
      <c r="T261" s="98" t="str">
        <f>IF(Final!AF242&lt;&gt;0,Final!AF242,"")</f>
        <v/>
      </c>
    </row>
    <row r="262" spans="1:20" x14ac:dyDescent="0.3">
      <c r="A262" s="3">
        <v>0</v>
      </c>
      <c r="B262" s="3">
        <v>0</v>
      </c>
      <c r="C262" s="98" t="str">
        <f>IF(Final!O243&lt;&gt;0,Final!O243,"")</f>
        <v/>
      </c>
      <c r="D262" s="98" t="str">
        <f>IF(Final!P243&lt;&gt;0,Final!P243,"")</f>
        <v/>
      </c>
      <c r="E262" s="98" t="str">
        <f>IF(Final!Q243&lt;&gt;0,Final!Q243,"")</f>
        <v/>
      </c>
      <c r="F262" s="98" t="str">
        <f>IF(Final!R243&lt;&gt;0,Final!R243,"")</f>
        <v/>
      </c>
      <c r="G262" s="98" t="str">
        <f>IF(Final!S243&lt;&gt;0,Final!S243,"")</f>
        <v/>
      </c>
      <c r="H262" s="98" t="str">
        <f>IF(Final!T243&lt;&gt;0,Final!T243,"")</f>
        <v/>
      </c>
      <c r="I262" s="98" t="str">
        <f>IF(Final!U243&lt;&gt;0,Final!U243,"")</f>
        <v/>
      </c>
      <c r="J262" s="98" t="str">
        <f>IF(Final!V243&lt;&gt;0,Final!V243,"")</f>
        <v/>
      </c>
      <c r="K262" s="98" t="str">
        <f>IF(Final!W243&lt;&gt;0,Final!W243,"")</f>
        <v/>
      </c>
      <c r="L262" s="98" t="str">
        <f>IF(Final!X243&lt;&gt;0,Final!X243,"")</f>
        <v/>
      </c>
      <c r="M262" s="98" t="str">
        <f>IF(Final!Y243&lt;&gt;0,Final!Y243,"")</f>
        <v/>
      </c>
      <c r="N262" s="98" t="str">
        <f>IF(Final!Z243&lt;&gt;0,Final!Z243,"")</f>
        <v/>
      </c>
      <c r="O262" s="98" t="str">
        <f>IF(Final!AA243&lt;&gt;0,Final!AA243,"")</f>
        <v/>
      </c>
      <c r="P262" s="98" t="str">
        <f>IF(Final!AB243&lt;&gt;0,Final!AB243,"")</f>
        <v/>
      </c>
      <c r="Q262" s="98" t="str">
        <f>IF(Final!AC243&lt;&gt;0,Final!AC243,"")</f>
        <v/>
      </c>
      <c r="R262" s="98" t="str">
        <f>IF(Final!AD243&lt;&gt;0,Final!AD243,"")</f>
        <v/>
      </c>
      <c r="S262" s="98" t="str">
        <f>IF(Final!AE243&lt;&gt;0,Final!AE243,"")</f>
        <v/>
      </c>
      <c r="T262" s="98" t="str">
        <f>IF(Final!AF243&lt;&gt;0,Final!AF243,"")</f>
        <v/>
      </c>
    </row>
    <row r="263" spans="1:20" x14ac:dyDescent="0.3">
      <c r="A263" s="3">
        <v>0</v>
      </c>
      <c r="B263" s="3">
        <v>0</v>
      </c>
      <c r="C263" s="98" t="str">
        <f>IF(Final!O244&lt;&gt;0,Final!O244,"")</f>
        <v/>
      </c>
      <c r="D263" s="98" t="str">
        <f>IF(Final!P244&lt;&gt;0,Final!P244,"")</f>
        <v/>
      </c>
      <c r="E263" s="98" t="str">
        <f>IF(Final!Q244&lt;&gt;0,Final!Q244,"")</f>
        <v/>
      </c>
      <c r="F263" s="98" t="str">
        <f>IF(Final!R244&lt;&gt;0,Final!R244,"")</f>
        <v/>
      </c>
      <c r="G263" s="98" t="str">
        <f>IF(Final!S244&lt;&gt;0,Final!S244,"")</f>
        <v/>
      </c>
      <c r="H263" s="98" t="str">
        <f>IF(Final!T244&lt;&gt;0,Final!T244,"")</f>
        <v/>
      </c>
      <c r="I263" s="98" t="str">
        <f>IF(Final!U244&lt;&gt;0,Final!U244,"")</f>
        <v/>
      </c>
      <c r="J263" s="98" t="str">
        <f>IF(Final!V244&lt;&gt;0,Final!V244,"")</f>
        <v/>
      </c>
      <c r="K263" s="98" t="str">
        <f>IF(Final!W244&lt;&gt;0,Final!W244,"")</f>
        <v/>
      </c>
      <c r="L263" s="98" t="str">
        <f>IF(Final!X244&lt;&gt;0,Final!X244,"")</f>
        <v/>
      </c>
      <c r="M263" s="98" t="str">
        <f>IF(Final!Y244&lt;&gt;0,Final!Y244,"")</f>
        <v/>
      </c>
      <c r="N263" s="98" t="str">
        <f>IF(Final!Z244&lt;&gt;0,Final!Z244,"")</f>
        <v/>
      </c>
      <c r="O263" s="98" t="str">
        <f>IF(Final!AA244&lt;&gt;0,Final!AA244,"")</f>
        <v/>
      </c>
      <c r="P263" s="98" t="str">
        <f>IF(Final!AB244&lt;&gt;0,Final!AB244,"")</f>
        <v/>
      </c>
      <c r="Q263" s="98" t="str">
        <f>IF(Final!AC244&lt;&gt;0,Final!AC244,"")</f>
        <v/>
      </c>
      <c r="R263" s="98" t="str">
        <f>IF(Final!AD244&lt;&gt;0,Final!AD244,"")</f>
        <v/>
      </c>
      <c r="S263" s="98" t="str">
        <f>IF(Final!AE244&lt;&gt;0,Final!AE244,"")</f>
        <v/>
      </c>
      <c r="T263" s="98" t="str">
        <f>IF(Final!AF244&lt;&gt;0,Final!AF244,"")</f>
        <v/>
      </c>
    </row>
    <row r="264" spans="1:20" x14ac:dyDescent="0.3">
      <c r="A264" s="3">
        <v>0</v>
      </c>
      <c r="B264" s="3">
        <v>0</v>
      </c>
      <c r="C264" s="98" t="str">
        <f>IF(Final!O245&lt;&gt;0,Final!O245,"")</f>
        <v/>
      </c>
      <c r="D264" s="98" t="str">
        <f>IF(Final!P245&lt;&gt;0,Final!P245,"")</f>
        <v/>
      </c>
      <c r="E264" s="98" t="str">
        <f>IF(Final!Q245&lt;&gt;0,Final!Q245,"")</f>
        <v/>
      </c>
      <c r="F264" s="98" t="str">
        <f>IF(Final!R245&lt;&gt;0,Final!R245,"")</f>
        <v/>
      </c>
      <c r="G264" s="98" t="str">
        <f>IF(Final!S245&lt;&gt;0,Final!S245,"")</f>
        <v/>
      </c>
      <c r="H264" s="98" t="str">
        <f>IF(Final!T245&lt;&gt;0,Final!T245,"")</f>
        <v/>
      </c>
      <c r="I264" s="98" t="str">
        <f>IF(Final!U245&lt;&gt;0,Final!U245,"")</f>
        <v/>
      </c>
      <c r="J264" s="98" t="str">
        <f>IF(Final!V245&lt;&gt;0,Final!V245,"")</f>
        <v/>
      </c>
      <c r="K264" s="98" t="str">
        <f>IF(Final!W245&lt;&gt;0,Final!W245,"")</f>
        <v/>
      </c>
      <c r="L264" s="98" t="str">
        <f>IF(Final!X245&lt;&gt;0,Final!X245,"")</f>
        <v/>
      </c>
      <c r="M264" s="98" t="str">
        <f>IF(Final!Y245&lt;&gt;0,Final!Y245,"")</f>
        <v/>
      </c>
      <c r="N264" s="98" t="str">
        <f>IF(Final!Z245&lt;&gt;0,Final!Z245,"")</f>
        <v/>
      </c>
      <c r="O264" s="98" t="str">
        <f>IF(Final!AA245&lt;&gt;0,Final!AA245,"")</f>
        <v/>
      </c>
      <c r="P264" s="98" t="str">
        <f>IF(Final!AB245&lt;&gt;0,Final!AB245,"")</f>
        <v/>
      </c>
      <c r="Q264" s="98" t="str">
        <f>IF(Final!AC245&lt;&gt;0,Final!AC245,"")</f>
        <v/>
      </c>
      <c r="R264" s="98" t="str">
        <f>IF(Final!AD245&lt;&gt;0,Final!AD245,"")</f>
        <v/>
      </c>
      <c r="S264" s="98" t="str">
        <f>IF(Final!AE245&lt;&gt;0,Final!AE245,"")</f>
        <v/>
      </c>
      <c r="T264" s="98" t="str">
        <f>IF(Final!AF245&lt;&gt;0,Final!AF245,"")</f>
        <v/>
      </c>
    </row>
    <row r="265" spans="1:20" x14ac:dyDescent="0.3">
      <c r="A265" s="3">
        <v>0</v>
      </c>
      <c r="B265" s="3">
        <v>0</v>
      </c>
      <c r="C265" s="98" t="str">
        <f>IF(Final!O246&lt;&gt;0,Final!O246,"")</f>
        <v/>
      </c>
      <c r="D265" s="98" t="str">
        <f>IF(Final!P246&lt;&gt;0,Final!P246,"")</f>
        <v/>
      </c>
      <c r="E265" s="98" t="str">
        <f>IF(Final!Q246&lt;&gt;0,Final!Q246,"")</f>
        <v/>
      </c>
      <c r="F265" s="98" t="str">
        <f>IF(Final!R246&lt;&gt;0,Final!R246,"")</f>
        <v/>
      </c>
      <c r="G265" s="98" t="str">
        <f>IF(Final!S246&lt;&gt;0,Final!S246,"")</f>
        <v/>
      </c>
      <c r="H265" s="98" t="str">
        <f>IF(Final!T246&lt;&gt;0,Final!T246,"")</f>
        <v/>
      </c>
      <c r="I265" s="98" t="str">
        <f>IF(Final!U246&lt;&gt;0,Final!U246,"")</f>
        <v/>
      </c>
      <c r="J265" s="98" t="str">
        <f>IF(Final!V246&lt;&gt;0,Final!V246,"")</f>
        <v/>
      </c>
      <c r="K265" s="98" t="str">
        <f>IF(Final!W246&lt;&gt;0,Final!W246,"")</f>
        <v/>
      </c>
      <c r="L265" s="98" t="str">
        <f>IF(Final!X246&lt;&gt;0,Final!X246,"")</f>
        <v/>
      </c>
      <c r="M265" s="98" t="str">
        <f>IF(Final!Y246&lt;&gt;0,Final!Y246,"")</f>
        <v/>
      </c>
      <c r="N265" s="98" t="str">
        <f>IF(Final!Z246&lt;&gt;0,Final!Z246,"")</f>
        <v/>
      </c>
      <c r="O265" s="98" t="str">
        <f>IF(Final!AA246&lt;&gt;0,Final!AA246,"")</f>
        <v/>
      </c>
      <c r="P265" s="98" t="str">
        <f>IF(Final!AB246&lt;&gt;0,Final!AB246,"")</f>
        <v/>
      </c>
      <c r="Q265" s="98" t="str">
        <f>IF(Final!AC246&lt;&gt;0,Final!AC246,"")</f>
        <v/>
      </c>
      <c r="R265" s="98" t="str">
        <f>IF(Final!AD246&lt;&gt;0,Final!AD246,"")</f>
        <v/>
      </c>
      <c r="S265" s="98" t="str">
        <f>IF(Final!AE246&lt;&gt;0,Final!AE246,"")</f>
        <v/>
      </c>
      <c r="T265" s="98" t="str">
        <f>IF(Final!AF246&lt;&gt;0,Final!AF246,"")</f>
        <v/>
      </c>
    </row>
    <row r="266" spans="1:20" x14ac:dyDescent="0.3">
      <c r="A266" s="3">
        <v>0</v>
      </c>
      <c r="B266" s="3">
        <v>0</v>
      </c>
      <c r="C266" s="98" t="str">
        <f>IF(Final!O247&lt;&gt;0,Final!O247,"")</f>
        <v/>
      </c>
      <c r="D266" s="98" t="str">
        <f>IF(Final!P247&lt;&gt;0,Final!P247,"")</f>
        <v/>
      </c>
      <c r="E266" s="98" t="str">
        <f>IF(Final!Q247&lt;&gt;0,Final!Q247,"")</f>
        <v/>
      </c>
      <c r="F266" s="98" t="str">
        <f>IF(Final!R247&lt;&gt;0,Final!R247,"")</f>
        <v/>
      </c>
      <c r="G266" s="98" t="str">
        <f>IF(Final!S247&lt;&gt;0,Final!S247,"")</f>
        <v/>
      </c>
      <c r="H266" s="98" t="str">
        <f>IF(Final!T247&lt;&gt;0,Final!T247,"")</f>
        <v/>
      </c>
      <c r="I266" s="98" t="str">
        <f>IF(Final!U247&lt;&gt;0,Final!U247,"")</f>
        <v/>
      </c>
      <c r="J266" s="98" t="str">
        <f>IF(Final!V247&lt;&gt;0,Final!V247,"")</f>
        <v/>
      </c>
      <c r="K266" s="98" t="str">
        <f>IF(Final!W247&lt;&gt;0,Final!W247,"")</f>
        <v/>
      </c>
      <c r="L266" s="98" t="str">
        <f>IF(Final!X247&lt;&gt;0,Final!X247,"")</f>
        <v/>
      </c>
      <c r="M266" s="98" t="str">
        <f>IF(Final!Y247&lt;&gt;0,Final!Y247,"")</f>
        <v/>
      </c>
      <c r="N266" s="98" t="str">
        <f>IF(Final!Z247&lt;&gt;0,Final!Z247,"")</f>
        <v/>
      </c>
      <c r="O266" s="98" t="str">
        <f>IF(Final!AA247&lt;&gt;0,Final!AA247,"")</f>
        <v/>
      </c>
      <c r="P266" s="98" t="str">
        <f>IF(Final!AB247&lt;&gt;0,Final!AB247,"")</f>
        <v/>
      </c>
      <c r="Q266" s="98" t="str">
        <f>IF(Final!AC247&lt;&gt;0,Final!AC247,"")</f>
        <v/>
      </c>
      <c r="R266" s="98" t="str">
        <f>IF(Final!AD247&lt;&gt;0,Final!AD247,"")</f>
        <v/>
      </c>
      <c r="S266" s="98" t="str">
        <f>IF(Final!AE247&lt;&gt;0,Final!AE247,"")</f>
        <v/>
      </c>
      <c r="T266" s="98" t="str">
        <f>IF(Final!AF247&lt;&gt;0,Final!AF247,"")</f>
        <v/>
      </c>
    </row>
    <row r="267" spans="1:20" x14ac:dyDescent="0.3">
      <c r="A267" s="3">
        <v>0</v>
      </c>
      <c r="B267" s="3">
        <v>0</v>
      </c>
      <c r="C267" s="98" t="str">
        <f>IF(Final!O248&lt;&gt;0,Final!O248,"")</f>
        <v/>
      </c>
      <c r="D267" s="98" t="str">
        <f>IF(Final!P248&lt;&gt;0,Final!P248,"")</f>
        <v/>
      </c>
      <c r="E267" s="98" t="str">
        <f>IF(Final!Q248&lt;&gt;0,Final!Q248,"")</f>
        <v/>
      </c>
      <c r="F267" s="98" t="str">
        <f>IF(Final!R248&lt;&gt;0,Final!R248,"")</f>
        <v/>
      </c>
      <c r="G267" s="98" t="str">
        <f>IF(Final!S248&lt;&gt;0,Final!S248,"")</f>
        <v/>
      </c>
      <c r="H267" s="98" t="str">
        <f>IF(Final!T248&lt;&gt;0,Final!T248,"")</f>
        <v/>
      </c>
      <c r="I267" s="98" t="str">
        <f>IF(Final!U248&lt;&gt;0,Final!U248,"")</f>
        <v/>
      </c>
      <c r="J267" s="98" t="str">
        <f>IF(Final!V248&lt;&gt;0,Final!V248,"")</f>
        <v/>
      </c>
      <c r="K267" s="98" t="str">
        <f>IF(Final!W248&lt;&gt;0,Final!W248,"")</f>
        <v/>
      </c>
      <c r="L267" s="98" t="str">
        <f>IF(Final!X248&lt;&gt;0,Final!X248,"")</f>
        <v/>
      </c>
      <c r="M267" s="98" t="str">
        <f>IF(Final!Y248&lt;&gt;0,Final!Y248,"")</f>
        <v/>
      </c>
      <c r="N267" s="98" t="str">
        <f>IF(Final!Z248&lt;&gt;0,Final!Z248,"")</f>
        <v/>
      </c>
      <c r="O267" s="98" t="str">
        <f>IF(Final!AA248&lt;&gt;0,Final!AA248,"")</f>
        <v/>
      </c>
      <c r="P267" s="98" t="str">
        <f>IF(Final!AB248&lt;&gt;0,Final!AB248,"")</f>
        <v/>
      </c>
      <c r="Q267" s="98" t="str">
        <f>IF(Final!AC248&lt;&gt;0,Final!AC248,"")</f>
        <v/>
      </c>
      <c r="R267" s="98" t="str">
        <f>IF(Final!AD248&lt;&gt;0,Final!AD248,"")</f>
        <v/>
      </c>
      <c r="S267" s="98" t="str">
        <f>IF(Final!AE248&lt;&gt;0,Final!AE248,"")</f>
        <v/>
      </c>
      <c r="T267" s="98" t="str">
        <f>IF(Final!AF248&lt;&gt;0,Final!AF248,"")</f>
        <v/>
      </c>
    </row>
    <row r="268" spans="1:20" x14ac:dyDescent="0.3">
      <c r="A268" s="3">
        <v>0</v>
      </c>
      <c r="B268" s="3">
        <v>0</v>
      </c>
      <c r="C268" s="98" t="str">
        <f>IF(Final!O249&lt;&gt;0,Final!O249,"")</f>
        <v/>
      </c>
      <c r="D268" s="98" t="str">
        <f>IF(Final!P249&lt;&gt;0,Final!P249,"")</f>
        <v/>
      </c>
      <c r="E268" s="98" t="str">
        <f>IF(Final!Q249&lt;&gt;0,Final!Q249,"")</f>
        <v/>
      </c>
      <c r="F268" s="98" t="str">
        <f>IF(Final!R249&lt;&gt;0,Final!R249,"")</f>
        <v/>
      </c>
      <c r="G268" s="98" t="str">
        <f>IF(Final!S249&lt;&gt;0,Final!S249,"")</f>
        <v/>
      </c>
      <c r="H268" s="98" t="str">
        <f>IF(Final!T249&lt;&gt;0,Final!T249,"")</f>
        <v/>
      </c>
      <c r="I268" s="98" t="str">
        <f>IF(Final!U249&lt;&gt;0,Final!U249,"")</f>
        <v/>
      </c>
      <c r="J268" s="98" t="str">
        <f>IF(Final!V249&lt;&gt;0,Final!V249,"")</f>
        <v/>
      </c>
      <c r="K268" s="98" t="str">
        <f>IF(Final!W249&lt;&gt;0,Final!W249,"")</f>
        <v/>
      </c>
      <c r="L268" s="98" t="str">
        <f>IF(Final!X249&lt;&gt;0,Final!X249,"")</f>
        <v/>
      </c>
      <c r="M268" s="98" t="str">
        <f>IF(Final!Y249&lt;&gt;0,Final!Y249,"")</f>
        <v/>
      </c>
      <c r="N268" s="98" t="str">
        <f>IF(Final!Z249&lt;&gt;0,Final!Z249,"")</f>
        <v/>
      </c>
      <c r="O268" s="98" t="str">
        <f>IF(Final!AA249&lt;&gt;0,Final!AA249,"")</f>
        <v/>
      </c>
      <c r="P268" s="98" t="str">
        <f>IF(Final!AB249&lt;&gt;0,Final!AB249,"")</f>
        <v/>
      </c>
      <c r="Q268" s="98" t="str">
        <f>IF(Final!AC249&lt;&gt;0,Final!AC249,"")</f>
        <v/>
      </c>
      <c r="R268" s="98" t="str">
        <f>IF(Final!AD249&lt;&gt;0,Final!AD249,"")</f>
        <v/>
      </c>
      <c r="S268" s="98" t="str">
        <f>IF(Final!AE249&lt;&gt;0,Final!AE249,"")</f>
        <v/>
      </c>
      <c r="T268" s="98" t="str">
        <f>IF(Final!AF249&lt;&gt;0,Final!AF249,"")</f>
        <v/>
      </c>
    </row>
    <row r="269" spans="1:20" x14ac:dyDescent="0.3">
      <c r="A269" s="3">
        <v>0</v>
      </c>
      <c r="B269" s="3">
        <v>0</v>
      </c>
      <c r="C269" s="98" t="str">
        <f>IF(Final!O250&lt;&gt;0,Final!O250,"")</f>
        <v/>
      </c>
      <c r="D269" s="98" t="str">
        <f>IF(Final!P250&lt;&gt;0,Final!P250,"")</f>
        <v/>
      </c>
      <c r="E269" s="98" t="str">
        <f>IF(Final!Q250&lt;&gt;0,Final!Q250,"")</f>
        <v/>
      </c>
      <c r="F269" s="98" t="str">
        <f>IF(Final!R250&lt;&gt;0,Final!R250,"")</f>
        <v/>
      </c>
      <c r="G269" s="98" t="str">
        <f>IF(Final!S250&lt;&gt;0,Final!S250,"")</f>
        <v/>
      </c>
      <c r="H269" s="98" t="str">
        <f>IF(Final!T250&lt;&gt;0,Final!T250,"")</f>
        <v/>
      </c>
      <c r="I269" s="98" t="str">
        <f>IF(Final!U250&lt;&gt;0,Final!U250,"")</f>
        <v/>
      </c>
      <c r="J269" s="98" t="str">
        <f>IF(Final!V250&lt;&gt;0,Final!V250,"")</f>
        <v/>
      </c>
      <c r="K269" s="98" t="str">
        <f>IF(Final!W250&lt;&gt;0,Final!W250,"")</f>
        <v/>
      </c>
      <c r="L269" s="98" t="str">
        <f>IF(Final!X250&lt;&gt;0,Final!X250,"")</f>
        <v/>
      </c>
      <c r="M269" s="98" t="str">
        <f>IF(Final!Y250&lt;&gt;0,Final!Y250,"")</f>
        <v/>
      </c>
      <c r="N269" s="98" t="str">
        <f>IF(Final!Z250&lt;&gt;0,Final!Z250,"")</f>
        <v/>
      </c>
      <c r="O269" s="98" t="str">
        <f>IF(Final!AA250&lt;&gt;0,Final!AA250,"")</f>
        <v/>
      </c>
      <c r="P269" s="98" t="str">
        <f>IF(Final!AB250&lt;&gt;0,Final!AB250,"")</f>
        <v/>
      </c>
      <c r="Q269" s="98" t="str">
        <f>IF(Final!AC250&lt;&gt;0,Final!AC250,"")</f>
        <v/>
      </c>
      <c r="R269" s="98" t="str">
        <f>IF(Final!AD250&lt;&gt;0,Final!AD250,"")</f>
        <v/>
      </c>
      <c r="S269" s="98" t="str">
        <f>IF(Final!AE250&lt;&gt;0,Final!AE250,"")</f>
        <v/>
      </c>
      <c r="T269" s="98" t="str">
        <f>IF(Final!AF250&lt;&gt;0,Final!AF250,"")</f>
        <v/>
      </c>
    </row>
    <row r="270" spans="1:20" x14ac:dyDescent="0.3">
      <c r="A270" s="3">
        <v>0</v>
      </c>
      <c r="B270" s="3">
        <v>0</v>
      </c>
      <c r="C270" s="98" t="str">
        <f>IF(Final!O251&lt;&gt;0,Final!O251,"")</f>
        <v/>
      </c>
      <c r="D270" s="98" t="str">
        <f>IF(Final!P251&lt;&gt;0,Final!P251,"")</f>
        <v/>
      </c>
      <c r="E270" s="98" t="str">
        <f>IF(Final!Q251&lt;&gt;0,Final!Q251,"")</f>
        <v/>
      </c>
      <c r="F270" s="98" t="str">
        <f>IF(Final!R251&lt;&gt;0,Final!R251,"")</f>
        <v/>
      </c>
      <c r="G270" s="98" t="str">
        <f>IF(Final!S251&lt;&gt;0,Final!S251,"")</f>
        <v/>
      </c>
      <c r="H270" s="98" t="str">
        <f>IF(Final!T251&lt;&gt;0,Final!T251,"")</f>
        <v/>
      </c>
      <c r="I270" s="98" t="str">
        <f>IF(Final!U251&lt;&gt;0,Final!U251,"")</f>
        <v/>
      </c>
      <c r="J270" s="98" t="str">
        <f>IF(Final!V251&lt;&gt;0,Final!V251,"")</f>
        <v/>
      </c>
      <c r="K270" s="98" t="str">
        <f>IF(Final!W251&lt;&gt;0,Final!W251,"")</f>
        <v/>
      </c>
      <c r="L270" s="98" t="str">
        <f>IF(Final!X251&lt;&gt;0,Final!X251,"")</f>
        <v/>
      </c>
      <c r="M270" s="98" t="str">
        <f>IF(Final!Y251&lt;&gt;0,Final!Y251,"")</f>
        <v/>
      </c>
      <c r="N270" s="98" t="str">
        <f>IF(Final!Z251&lt;&gt;0,Final!Z251,"")</f>
        <v/>
      </c>
      <c r="O270" s="98" t="str">
        <f>IF(Final!AA251&lt;&gt;0,Final!AA251,"")</f>
        <v/>
      </c>
      <c r="P270" s="98" t="str">
        <f>IF(Final!AB251&lt;&gt;0,Final!AB251,"")</f>
        <v/>
      </c>
      <c r="Q270" s="98" t="str">
        <f>IF(Final!AC251&lt;&gt;0,Final!AC251,"")</f>
        <v/>
      </c>
      <c r="R270" s="98" t="str">
        <f>IF(Final!AD251&lt;&gt;0,Final!AD251,"")</f>
        <v/>
      </c>
      <c r="S270" s="98" t="str">
        <f>IF(Final!AE251&lt;&gt;0,Final!AE251,"")</f>
        <v/>
      </c>
      <c r="T270" s="98" t="str">
        <f>IF(Final!AF251&lt;&gt;0,Final!AF251,"")</f>
        <v/>
      </c>
    </row>
    <row r="271" spans="1:20" x14ac:dyDescent="0.3">
      <c r="A271" s="3">
        <v>0</v>
      </c>
      <c r="B271" s="3">
        <v>0</v>
      </c>
      <c r="C271" s="98" t="str">
        <f>IF(Final!O252&lt;&gt;0,Final!O252,"")</f>
        <v/>
      </c>
      <c r="D271" s="98" t="str">
        <f>IF(Final!P252&lt;&gt;0,Final!P252,"")</f>
        <v/>
      </c>
      <c r="E271" s="98" t="str">
        <f>IF(Final!Q252&lt;&gt;0,Final!Q252,"")</f>
        <v/>
      </c>
      <c r="F271" s="98" t="str">
        <f>IF(Final!R252&lt;&gt;0,Final!R252,"")</f>
        <v/>
      </c>
      <c r="G271" s="98" t="str">
        <f>IF(Final!S252&lt;&gt;0,Final!S252,"")</f>
        <v/>
      </c>
      <c r="H271" s="98" t="str">
        <f>IF(Final!T252&lt;&gt;0,Final!T252,"")</f>
        <v/>
      </c>
      <c r="I271" s="98" t="str">
        <f>IF(Final!U252&lt;&gt;0,Final!U252,"")</f>
        <v/>
      </c>
      <c r="J271" s="98" t="str">
        <f>IF(Final!V252&lt;&gt;0,Final!V252,"")</f>
        <v/>
      </c>
      <c r="K271" s="98" t="str">
        <f>IF(Final!W252&lt;&gt;0,Final!W252,"")</f>
        <v/>
      </c>
      <c r="L271" s="98" t="str">
        <f>IF(Final!X252&lt;&gt;0,Final!X252,"")</f>
        <v/>
      </c>
      <c r="M271" s="98" t="str">
        <f>IF(Final!Y252&lt;&gt;0,Final!Y252,"")</f>
        <v/>
      </c>
      <c r="N271" s="98" t="str">
        <f>IF(Final!Z252&lt;&gt;0,Final!Z252,"")</f>
        <v/>
      </c>
      <c r="O271" s="98" t="str">
        <f>IF(Final!AA252&lt;&gt;0,Final!AA252,"")</f>
        <v/>
      </c>
      <c r="P271" s="98" t="str">
        <f>IF(Final!AB252&lt;&gt;0,Final!AB252,"")</f>
        <v/>
      </c>
      <c r="Q271" s="98" t="str">
        <f>IF(Final!AC252&lt;&gt;0,Final!AC252,"")</f>
        <v/>
      </c>
      <c r="R271" s="98" t="str">
        <f>IF(Final!AD252&lt;&gt;0,Final!AD252,"")</f>
        <v/>
      </c>
      <c r="S271" s="98" t="str">
        <f>IF(Final!AE252&lt;&gt;0,Final!AE252,"")</f>
        <v/>
      </c>
      <c r="T271" s="98" t="str">
        <f>IF(Final!AF252&lt;&gt;0,Final!AF252,"")</f>
        <v/>
      </c>
    </row>
    <row r="272" spans="1:20" x14ac:dyDescent="0.3">
      <c r="A272" s="3">
        <v>0</v>
      </c>
      <c r="B272" s="3">
        <v>0</v>
      </c>
      <c r="C272" s="98" t="str">
        <f>IF(Final!O253&lt;&gt;0,Final!O253,"")</f>
        <v/>
      </c>
      <c r="D272" s="98" t="str">
        <f>IF(Final!P253&lt;&gt;0,Final!P253,"")</f>
        <v/>
      </c>
      <c r="E272" s="98" t="str">
        <f>IF(Final!Q253&lt;&gt;0,Final!Q253,"")</f>
        <v/>
      </c>
      <c r="F272" s="98" t="str">
        <f>IF(Final!R253&lt;&gt;0,Final!R253,"")</f>
        <v/>
      </c>
      <c r="G272" s="98" t="str">
        <f>IF(Final!S253&lt;&gt;0,Final!S253,"")</f>
        <v/>
      </c>
      <c r="H272" s="98" t="str">
        <f>IF(Final!T253&lt;&gt;0,Final!T253,"")</f>
        <v/>
      </c>
      <c r="I272" s="98" t="str">
        <f>IF(Final!U253&lt;&gt;0,Final!U253,"")</f>
        <v/>
      </c>
      <c r="J272" s="98" t="str">
        <f>IF(Final!V253&lt;&gt;0,Final!V253,"")</f>
        <v/>
      </c>
      <c r="K272" s="98" t="str">
        <f>IF(Final!W253&lt;&gt;0,Final!W253,"")</f>
        <v/>
      </c>
      <c r="L272" s="98" t="str">
        <f>IF(Final!X253&lt;&gt;0,Final!X253,"")</f>
        <v/>
      </c>
      <c r="M272" s="98" t="str">
        <f>IF(Final!Y253&lt;&gt;0,Final!Y253,"")</f>
        <v/>
      </c>
      <c r="N272" s="98" t="str">
        <f>IF(Final!Z253&lt;&gt;0,Final!Z253,"")</f>
        <v/>
      </c>
      <c r="O272" s="98" t="str">
        <f>IF(Final!AA253&lt;&gt;0,Final!AA253,"")</f>
        <v/>
      </c>
      <c r="P272" s="98" t="str">
        <f>IF(Final!AB253&lt;&gt;0,Final!AB253,"")</f>
        <v/>
      </c>
      <c r="Q272" s="98" t="str">
        <f>IF(Final!AC253&lt;&gt;0,Final!AC253,"")</f>
        <v/>
      </c>
      <c r="R272" s="98" t="str">
        <f>IF(Final!AD253&lt;&gt;0,Final!AD253,"")</f>
        <v/>
      </c>
      <c r="S272" s="98" t="str">
        <f>IF(Final!AE253&lt;&gt;0,Final!AE253,"")</f>
        <v/>
      </c>
      <c r="T272" s="98" t="str">
        <f>IF(Final!AF253&lt;&gt;0,Final!AF253,"")</f>
        <v/>
      </c>
    </row>
    <row r="273" spans="1:20" x14ac:dyDescent="0.3">
      <c r="A273" s="3">
        <v>0</v>
      </c>
      <c r="B273" s="3">
        <v>0</v>
      </c>
      <c r="C273" s="98" t="str">
        <f>IF(Final!O254&lt;&gt;0,Final!O254,"")</f>
        <v/>
      </c>
      <c r="D273" s="98" t="str">
        <f>IF(Final!P254&lt;&gt;0,Final!P254,"")</f>
        <v/>
      </c>
      <c r="E273" s="98" t="str">
        <f>IF(Final!Q254&lt;&gt;0,Final!Q254,"")</f>
        <v/>
      </c>
      <c r="F273" s="98" t="str">
        <f>IF(Final!R254&lt;&gt;0,Final!R254,"")</f>
        <v/>
      </c>
      <c r="G273" s="98" t="str">
        <f>IF(Final!S254&lt;&gt;0,Final!S254,"")</f>
        <v/>
      </c>
      <c r="H273" s="98" t="str">
        <f>IF(Final!T254&lt;&gt;0,Final!T254,"")</f>
        <v/>
      </c>
      <c r="I273" s="98" t="str">
        <f>IF(Final!U254&lt;&gt;0,Final!U254,"")</f>
        <v/>
      </c>
      <c r="J273" s="98" t="str">
        <f>IF(Final!V254&lt;&gt;0,Final!V254,"")</f>
        <v/>
      </c>
      <c r="K273" s="98" t="str">
        <f>IF(Final!W254&lt;&gt;0,Final!W254,"")</f>
        <v/>
      </c>
      <c r="L273" s="98" t="str">
        <f>IF(Final!X254&lt;&gt;0,Final!X254,"")</f>
        <v/>
      </c>
      <c r="M273" s="98" t="str">
        <f>IF(Final!Y254&lt;&gt;0,Final!Y254,"")</f>
        <v/>
      </c>
      <c r="N273" s="98" t="str">
        <f>IF(Final!Z254&lt;&gt;0,Final!Z254,"")</f>
        <v/>
      </c>
      <c r="O273" s="98" t="str">
        <f>IF(Final!AA254&lt;&gt;0,Final!AA254,"")</f>
        <v/>
      </c>
      <c r="P273" s="98" t="str">
        <f>IF(Final!AB254&lt;&gt;0,Final!AB254,"")</f>
        <v/>
      </c>
      <c r="Q273" s="98" t="str">
        <f>IF(Final!AC254&lt;&gt;0,Final!AC254,"")</f>
        <v/>
      </c>
      <c r="R273" s="98" t="str">
        <f>IF(Final!AD254&lt;&gt;0,Final!AD254,"")</f>
        <v/>
      </c>
      <c r="S273" s="98" t="str">
        <f>IF(Final!AE254&lt;&gt;0,Final!AE254,"")</f>
        <v/>
      </c>
      <c r="T273" s="98" t="str">
        <f>IF(Final!AF254&lt;&gt;0,Final!AF254,"")</f>
        <v/>
      </c>
    </row>
    <row r="274" spans="1:20" x14ac:dyDescent="0.3">
      <c r="A274" s="3">
        <v>0</v>
      </c>
      <c r="B274" s="3">
        <v>0</v>
      </c>
      <c r="C274" s="98" t="str">
        <f>IF(Final!O255&lt;&gt;0,Final!O255,"")</f>
        <v/>
      </c>
      <c r="D274" s="98" t="str">
        <f>IF(Final!P255&lt;&gt;0,Final!P255,"")</f>
        <v/>
      </c>
      <c r="E274" s="98" t="str">
        <f>IF(Final!Q255&lt;&gt;0,Final!Q255,"")</f>
        <v/>
      </c>
      <c r="F274" s="98" t="str">
        <f>IF(Final!R255&lt;&gt;0,Final!R255,"")</f>
        <v/>
      </c>
      <c r="G274" s="98" t="str">
        <f>IF(Final!S255&lt;&gt;0,Final!S255,"")</f>
        <v/>
      </c>
      <c r="H274" s="98" t="str">
        <f>IF(Final!T255&lt;&gt;0,Final!T255,"")</f>
        <v/>
      </c>
      <c r="I274" s="98" t="str">
        <f>IF(Final!U255&lt;&gt;0,Final!U255,"")</f>
        <v/>
      </c>
      <c r="J274" s="98" t="str">
        <f>IF(Final!V255&lt;&gt;0,Final!V255,"")</f>
        <v/>
      </c>
      <c r="K274" s="98" t="str">
        <f>IF(Final!W255&lt;&gt;0,Final!W255,"")</f>
        <v/>
      </c>
      <c r="L274" s="98" t="str">
        <f>IF(Final!X255&lt;&gt;0,Final!X255,"")</f>
        <v/>
      </c>
      <c r="M274" s="98" t="str">
        <f>IF(Final!Y255&lt;&gt;0,Final!Y255,"")</f>
        <v/>
      </c>
      <c r="N274" s="98" t="str">
        <f>IF(Final!Z255&lt;&gt;0,Final!Z255,"")</f>
        <v/>
      </c>
      <c r="O274" s="98" t="str">
        <f>IF(Final!AA255&lt;&gt;0,Final!AA255,"")</f>
        <v/>
      </c>
      <c r="P274" s="98" t="str">
        <f>IF(Final!AB255&lt;&gt;0,Final!AB255,"")</f>
        <v/>
      </c>
      <c r="Q274" s="98" t="str">
        <f>IF(Final!AC255&lt;&gt;0,Final!AC255,"")</f>
        <v/>
      </c>
      <c r="R274" s="98" t="str">
        <f>IF(Final!AD255&lt;&gt;0,Final!AD255,"")</f>
        <v/>
      </c>
      <c r="S274" s="98" t="str">
        <f>IF(Final!AE255&lt;&gt;0,Final!AE255,"")</f>
        <v/>
      </c>
      <c r="T274" s="98" t="str">
        <f>IF(Final!AF255&lt;&gt;0,Final!AF255,"")</f>
        <v/>
      </c>
    </row>
    <row r="275" spans="1:20" x14ac:dyDescent="0.3">
      <c r="A275" s="3">
        <v>0</v>
      </c>
      <c r="B275" s="3">
        <v>0</v>
      </c>
      <c r="C275" s="98" t="str">
        <f>IF(Final!O256&lt;&gt;0,Final!O256,"")</f>
        <v/>
      </c>
      <c r="D275" s="98" t="str">
        <f>IF(Final!P256&lt;&gt;0,Final!P256,"")</f>
        <v/>
      </c>
      <c r="E275" s="98" t="str">
        <f>IF(Final!Q256&lt;&gt;0,Final!Q256,"")</f>
        <v/>
      </c>
      <c r="F275" s="98" t="str">
        <f>IF(Final!R256&lt;&gt;0,Final!R256,"")</f>
        <v/>
      </c>
      <c r="G275" s="98" t="str">
        <f>IF(Final!S256&lt;&gt;0,Final!S256,"")</f>
        <v/>
      </c>
      <c r="H275" s="98" t="str">
        <f>IF(Final!T256&lt;&gt;0,Final!T256,"")</f>
        <v/>
      </c>
      <c r="I275" s="98" t="str">
        <f>IF(Final!U256&lt;&gt;0,Final!U256,"")</f>
        <v/>
      </c>
      <c r="J275" s="98" t="str">
        <f>IF(Final!V256&lt;&gt;0,Final!V256,"")</f>
        <v/>
      </c>
      <c r="K275" s="98" t="str">
        <f>IF(Final!W256&lt;&gt;0,Final!W256,"")</f>
        <v/>
      </c>
      <c r="L275" s="98" t="str">
        <f>IF(Final!X256&lt;&gt;0,Final!X256,"")</f>
        <v/>
      </c>
      <c r="M275" s="98" t="str">
        <f>IF(Final!Y256&lt;&gt;0,Final!Y256,"")</f>
        <v/>
      </c>
      <c r="N275" s="98" t="str">
        <f>IF(Final!Z256&lt;&gt;0,Final!Z256,"")</f>
        <v/>
      </c>
      <c r="O275" s="98" t="str">
        <f>IF(Final!AA256&lt;&gt;0,Final!AA256,"")</f>
        <v/>
      </c>
      <c r="P275" s="98" t="str">
        <f>IF(Final!AB256&lt;&gt;0,Final!AB256,"")</f>
        <v/>
      </c>
      <c r="Q275" s="98" t="str">
        <f>IF(Final!AC256&lt;&gt;0,Final!AC256,"")</f>
        <v/>
      </c>
      <c r="R275" s="98" t="str">
        <f>IF(Final!AD256&lt;&gt;0,Final!AD256,"")</f>
        <v/>
      </c>
      <c r="S275" s="98" t="str">
        <f>IF(Final!AE256&lt;&gt;0,Final!AE256,"")</f>
        <v/>
      </c>
      <c r="T275" s="98" t="str">
        <f>IF(Final!AF256&lt;&gt;0,Final!AF256,"")</f>
        <v/>
      </c>
    </row>
    <row r="276" spans="1:20" x14ac:dyDescent="0.3">
      <c r="A276" s="3">
        <v>0</v>
      </c>
      <c r="B276" s="3">
        <v>0</v>
      </c>
      <c r="C276" s="98" t="str">
        <f>IF(Final!O257&lt;&gt;0,Final!O257,"")</f>
        <v/>
      </c>
      <c r="D276" s="98" t="str">
        <f>IF(Final!P257&lt;&gt;0,Final!P257,"")</f>
        <v/>
      </c>
      <c r="E276" s="98" t="str">
        <f>IF(Final!Q257&lt;&gt;0,Final!Q257,"")</f>
        <v/>
      </c>
      <c r="F276" s="98" t="str">
        <f>IF(Final!R257&lt;&gt;0,Final!R257,"")</f>
        <v/>
      </c>
      <c r="G276" s="98" t="str">
        <f>IF(Final!S257&lt;&gt;0,Final!S257,"")</f>
        <v/>
      </c>
      <c r="H276" s="98" t="str">
        <f>IF(Final!T257&lt;&gt;0,Final!T257,"")</f>
        <v/>
      </c>
      <c r="I276" s="98" t="str">
        <f>IF(Final!U257&lt;&gt;0,Final!U257,"")</f>
        <v/>
      </c>
      <c r="J276" s="98" t="str">
        <f>IF(Final!V257&lt;&gt;0,Final!V257,"")</f>
        <v/>
      </c>
      <c r="K276" s="98" t="str">
        <f>IF(Final!W257&lt;&gt;0,Final!W257,"")</f>
        <v/>
      </c>
      <c r="L276" s="98" t="str">
        <f>IF(Final!X257&lt;&gt;0,Final!X257,"")</f>
        <v/>
      </c>
      <c r="M276" s="98" t="str">
        <f>IF(Final!Y257&lt;&gt;0,Final!Y257,"")</f>
        <v/>
      </c>
      <c r="N276" s="98" t="str">
        <f>IF(Final!Z257&lt;&gt;0,Final!Z257,"")</f>
        <v/>
      </c>
      <c r="O276" s="98" t="str">
        <f>IF(Final!AA257&lt;&gt;0,Final!AA257,"")</f>
        <v/>
      </c>
      <c r="P276" s="98" t="str">
        <f>IF(Final!AB257&lt;&gt;0,Final!AB257,"")</f>
        <v/>
      </c>
      <c r="Q276" s="98" t="str">
        <f>IF(Final!AC257&lt;&gt;0,Final!AC257,"")</f>
        <v/>
      </c>
      <c r="R276" s="98" t="str">
        <f>IF(Final!AD257&lt;&gt;0,Final!AD257,"")</f>
        <v/>
      </c>
      <c r="S276" s="98" t="str">
        <f>IF(Final!AE257&lt;&gt;0,Final!AE257,"")</f>
        <v/>
      </c>
      <c r="T276" s="98" t="str">
        <f>IF(Final!AF257&lt;&gt;0,Final!AF257,"")</f>
        <v/>
      </c>
    </row>
    <row r="277" spans="1:20" x14ac:dyDescent="0.3">
      <c r="A277" s="3">
        <v>0</v>
      </c>
      <c r="B277" s="3">
        <v>0</v>
      </c>
      <c r="C277" s="98" t="str">
        <f>IF(Final!O258&lt;&gt;0,Final!O258,"")</f>
        <v/>
      </c>
      <c r="D277" s="98" t="str">
        <f>IF(Final!P258&lt;&gt;0,Final!P258,"")</f>
        <v/>
      </c>
      <c r="E277" s="98" t="str">
        <f>IF(Final!Q258&lt;&gt;0,Final!Q258,"")</f>
        <v/>
      </c>
      <c r="F277" s="98" t="str">
        <f>IF(Final!R258&lt;&gt;0,Final!R258,"")</f>
        <v/>
      </c>
      <c r="G277" s="98" t="str">
        <f>IF(Final!S258&lt;&gt;0,Final!S258,"")</f>
        <v/>
      </c>
      <c r="H277" s="98" t="str">
        <f>IF(Final!T258&lt;&gt;0,Final!T258,"")</f>
        <v/>
      </c>
      <c r="I277" s="98" t="str">
        <f>IF(Final!U258&lt;&gt;0,Final!U258,"")</f>
        <v/>
      </c>
      <c r="J277" s="98" t="str">
        <f>IF(Final!V258&lt;&gt;0,Final!V258,"")</f>
        <v/>
      </c>
      <c r="K277" s="98" t="str">
        <f>IF(Final!W258&lt;&gt;0,Final!W258,"")</f>
        <v/>
      </c>
      <c r="L277" s="98" t="str">
        <f>IF(Final!X258&lt;&gt;0,Final!X258,"")</f>
        <v/>
      </c>
      <c r="M277" s="98" t="str">
        <f>IF(Final!Y258&lt;&gt;0,Final!Y258,"")</f>
        <v/>
      </c>
      <c r="N277" s="98" t="str">
        <f>IF(Final!Z258&lt;&gt;0,Final!Z258,"")</f>
        <v/>
      </c>
      <c r="O277" s="98" t="str">
        <f>IF(Final!AA258&lt;&gt;0,Final!AA258,"")</f>
        <v/>
      </c>
      <c r="P277" s="98" t="str">
        <f>IF(Final!AB258&lt;&gt;0,Final!AB258,"")</f>
        <v/>
      </c>
      <c r="Q277" s="98" t="str">
        <f>IF(Final!AC258&lt;&gt;0,Final!AC258,"")</f>
        <v/>
      </c>
      <c r="R277" s="98" t="str">
        <f>IF(Final!AD258&lt;&gt;0,Final!AD258,"")</f>
        <v/>
      </c>
      <c r="S277" s="98" t="str">
        <f>IF(Final!AE258&lt;&gt;0,Final!AE258,"")</f>
        <v/>
      </c>
      <c r="T277" s="98" t="str">
        <f>IF(Final!AF258&lt;&gt;0,Final!AF258,"")</f>
        <v/>
      </c>
    </row>
    <row r="278" spans="1:20" x14ac:dyDescent="0.3">
      <c r="A278" s="3">
        <v>0</v>
      </c>
      <c r="B278" s="3">
        <v>0</v>
      </c>
      <c r="C278" s="98" t="str">
        <f>IF(Final!O259&lt;&gt;0,Final!O259,"")</f>
        <v/>
      </c>
      <c r="D278" s="98" t="str">
        <f>IF(Final!P259&lt;&gt;0,Final!P259,"")</f>
        <v/>
      </c>
      <c r="E278" s="98" t="str">
        <f>IF(Final!Q259&lt;&gt;0,Final!Q259,"")</f>
        <v/>
      </c>
      <c r="F278" s="98" t="str">
        <f>IF(Final!R259&lt;&gt;0,Final!R259,"")</f>
        <v/>
      </c>
      <c r="G278" s="98" t="str">
        <f>IF(Final!S259&lt;&gt;0,Final!S259,"")</f>
        <v/>
      </c>
      <c r="H278" s="98" t="str">
        <f>IF(Final!T259&lt;&gt;0,Final!T259,"")</f>
        <v/>
      </c>
      <c r="I278" s="98" t="str">
        <f>IF(Final!U259&lt;&gt;0,Final!U259,"")</f>
        <v/>
      </c>
      <c r="J278" s="98" t="str">
        <f>IF(Final!V259&lt;&gt;0,Final!V259,"")</f>
        <v/>
      </c>
      <c r="K278" s="98" t="str">
        <f>IF(Final!W259&lt;&gt;0,Final!W259,"")</f>
        <v/>
      </c>
      <c r="L278" s="98" t="str">
        <f>IF(Final!X259&lt;&gt;0,Final!X259,"")</f>
        <v/>
      </c>
      <c r="M278" s="98" t="str">
        <f>IF(Final!Y259&lt;&gt;0,Final!Y259,"")</f>
        <v/>
      </c>
      <c r="N278" s="98" t="str">
        <f>IF(Final!Z259&lt;&gt;0,Final!Z259,"")</f>
        <v/>
      </c>
      <c r="O278" s="98" t="str">
        <f>IF(Final!AA259&lt;&gt;0,Final!AA259,"")</f>
        <v/>
      </c>
      <c r="P278" s="98" t="str">
        <f>IF(Final!AB259&lt;&gt;0,Final!AB259,"")</f>
        <v/>
      </c>
      <c r="Q278" s="98" t="str">
        <f>IF(Final!AC259&lt;&gt;0,Final!AC259,"")</f>
        <v/>
      </c>
      <c r="R278" s="98" t="str">
        <f>IF(Final!AD259&lt;&gt;0,Final!AD259,"")</f>
        <v/>
      </c>
      <c r="S278" s="98" t="str">
        <f>IF(Final!AE259&lt;&gt;0,Final!AE259,"")</f>
        <v/>
      </c>
      <c r="T278" s="98" t="str">
        <f>IF(Final!AF259&lt;&gt;0,Final!AF259,"")</f>
        <v/>
      </c>
    </row>
    <row r="279" spans="1:20" x14ac:dyDescent="0.3">
      <c r="A279" s="3">
        <v>0</v>
      </c>
      <c r="B279" s="3">
        <v>0</v>
      </c>
      <c r="C279" s="98" t="str">
        <f>IF(Final!O260&lt;&gt;0,Final!O260,"")</f>
        <v/>
      </c>
      <c r="D279" s="98" t="str">
        <f>IF(Final!P260&lt;&gt;0,Final!P260,"")</f>
        <v/>
      </c>
      <c r="E279" s="98" t="str">
        <f>IF(Final!Q260&lt;&gt;0,Final!Q260,"")</f>
        <v/>
      </c>
      <c r="F279" s="98" t="str">
        <f>IF(Final!R260&lt;&gt;0,Final!R260,"")</f>
        <v/>
      </c>
      <c r="G279" s="98" t="str">
        <f>IF(Final!S260&lt;&gt;0,Final!S260,"")</f>
        <v/>
      </c>
      <c r="H279" s="98" t="str">
        <f>IF(Final!T260&lt;&gt;0,Final!T260,"")</f>
        <v/>
      </c>
      <c r="I279" s="98" t="str">
        <f>IF(Final!U260&lt;&gt;0,Final!U260,"")</f>
        <v/>
      </c>
      <c r="J279" s="98" t="str">
        <f>IF(Final!V260&lt;&gt;0,Final!V260,"")</f>
        <v/>
      </c>
      <c r="K279" s="98" t="str">
        <f>IF(Final!W260&lt;&gt;0,Final!W260,"")</f>
        <v/>
      </c>
      <c r="L279" s="98" t="str">
        <f>IF(Final!X260&lt;&gt;0,Final!X260,"")</f>
        <v/>
      </c>
      <c r="M279" s="98" t="str">
        <f>IF(Final!Y260&lt;&gt;0,Final!Y260,"")</f>
        <v/>
      </c>
      <c r="N279" s="98" t="str">
        <f>IF(Final!Z260&lt;&gt;0,Final!Z260,"")</f>
        <v/>
      </c>
      <c r="O279" s="98" t="str">
        <f>IF(Final!AA260&lt;&gt;0,Final!AA260,"")</f>
        <v/>
      </c>
      <c r="P279" s="98" t="str">
        <f>IF(Final!AB260&lt;&gt;0,Final!AB260,"")</f>
        <v/>
      </c>
      <c r="Q279" s="98" t="str">
        <f>IF(Final!AC260&lt;&gt;0,Final!AC260,"")</f>
        <v/>
      </c>
      <c r="R279" s="98" t="str">
        <f>IF(Final!AD260&lt;&gt;0,Final!AD260,"")</f>
        <v/>
      </c>
      <c r="S279" s="98" t="str">
        <f>IF(Final!AE260&lt;&gt;0,Final!AE260,"")</f>
        <v/>
      </c>
      <c r="T279" s="98" t="str">
        <f>IF(Final!AF260&lt;&gt;0,Final!AF260,"")</f>
        <v/>
      </c>
    </row>
    <row r="280" spans="1:20" x14ac:dyDescent="0.3">
      <c r="A280" s="3">
        <v>0</v>
      </c>
      <c r="B280" s="3">
        <v>0</v>
      </c>
      <c r="C280" s="98" t="str">
        <f>IF(Final!O261&lt;&gt;0,Final!O261,"")</f>
        <v/>
      </c>
      <c r="D280" s="98" t="str">
        <f>IF(Final!P261&lt;&gt;0,Final!P261,"")</f>
        <v/>
      </c>
      <c r="E280" s="98" t="str">
        <f>IF(Final!Q261&lt;&gt;0,Final!Q261,"")</f>
        <v/>
      </c>
      <c r="F280" s="98" t="str">
        <f>IF(Final!R261&lt;&gt;0,Final!R261,"")</f>
        <v/>
      </c>
      <c r="G280" s="98" t="str">
        <f>IF(Final!S261&lt;&gt;0,Final!S261,"")</f>
        <v/>
      </c>
      <c r="H280" s="98" t="str">
        <f>IF(Final!T261&lt;&gt;0,Final!T261,"")</f>
        <v/>
      </c>
      <c r="I280" s="98" t="str">
        <f>IF(Final!U261&lt;&gt;0,Final!U261,"")</f>
        <v/>
      </c>
      <c r="J280" s="98" t="str">
        <f>IF(Final!V261&lt;&gt;0,Final!V261,"")</f>
        <v/>
      </c>
      <c r="K280" s="98" t="str">
        <f>IF(Final!W261&lt;&gt;0,Final!W261,"")</f>
        <v/>
      </c>
      <c r="L280" s="98" t="str">
        <f>IF(Final!X261&lt;&gt;0,Final!X261,"")</f>
        <v/>
      </c>
      <c r="M280" s="98" t="str">
        <f>IF(Final!Y261&lt;&gt;0,Final!Y261,"")</f>
        <v/>
      </c>
      <c r="N280" s="98" t="str">
        <f>IF(Final!Z261&lt;&gt;0,Final!Z261,"")</f>
        <v/>
      </c>
      <c r="O280" s="98" t="str">
        <f>IF(Final!AA261&lt;&gt;0,Final!AA261,"")</f>
        <v/>
      </c>
      <c r="P280" s="98" t="str">
        <f>IF(Final!AB261&lt;&gt;0,Final!AB261,"")</f>
        <v/>
      </c>
      <c r="Q280" s="98" t="str">
        <f>IF(Final!AC261&lt;&gt;0,Final!AC261,"")</f>
        <v/>
      </c>
      <c r="R280" s="98" t="str">
        <f>IF(Final!AD261&lt;&gt;0,Final!AD261,"")</f>
        <v/>
      </c>
      <c r="S280" s="98" t="str">
        <f>IF(Final!AE261&lt;&gt;0,Final!AE261,"")</f>
        <v/>
      </c>
      <c r="T280" s="98" t="str">
        <f>IF(Final!AF261&lt;&gt;0,Final!AF261,"")</f>
        <v/>
      </c>
    </row>
    <row r="281" spans="1:20" x14ac:dyDescent="0.3">
      <c r="A281" s="3">
        <v>0</v>
      </c>
      <c r="B281" s="3">
        <v>0</v>
      </c>
      <c r="C281" s="98" t="str">
        <f>IF(Final!O262&lt;&gt;0,Final!O262,"")</f>
        <v/>
      </c>
      <c r="D281" s="98" t="str">
        <f>IF(Final!P262&lt;&gt;0,Final!P262,"")</f>
        <v/>
      </c>
      <c r="E281" s="98" t="str">
        <f>IF(Final!Q262&lt;&gt;0,Final!Q262,"")</f>
        <v/>
      </c>
      <c r="F281" s="98" t="str">
        <f>IF(Final!R262&lt;&gt;0,Final!R262,"")</f>
        <v/>
      </c>
      <c r="G281" s="98" t="str">
        <f>IF(Final!S262&lt;&gt;0,Final!S262,"")</f>
        <v/>
      </c>
      <c r="H281" s="98" t="str">
        <f>IF(Final!T262&lt;&gt;0,Final!T262,"")</f>
        <v/>
      </c>
      <c r="I281" s="98" t="str">
        <f>IF(Final!U262&lt;&gt;0,Final!U262,"")</f>
        <v/>
      </c>
      <c r="J281" s="98" t="str">
        <f>IF(Final!V262&lt;&gt;0,Final!V262,"")</f>
        <v/>
      </c>
      <c r="K281" s="98" t="str">
        <f>IF(Final!W262&lt;&gt;0,Final!W262,"")</f>
        <v/>
      </c>
      <c r="L281" s="98" t="str">
        <f>IF(Final!X262&lt;&gt;0,Final!X262,"")</f>
        <v/>
      </c>
      <c r="M281" s="98" t="str">
        <f>IF(Final!Y262&lt;&gt;0,Final!Y262,"")</f>
        <v/>
      </c>
      <c r="N281" s="98" t="str">
        <f>IF(Final!Z262&lt;&gt;0,Final!Z262,"")</f>
        <v/>
      </c>
      <c r="O281" s="98" t="str">
        <f>IF(Final!AA262&lt;&gt;0,Final!AA262,"")</f>
        <v/>
      </c>
      <c r="P281" s="98" t="str">
        <f>IF(Final!AB262&lt;&gt;0,Final!AB262,"")</f>
        <v/>
      </c>
      <c r="Q281" s="98" t="str">
        <f>IF(Final!AC262&lt;&gt;0,Final!AC262,"")</f>
        <v/>
      </c>
      <c r="R281" s="98" t="str">
        <f>IF(Final!AD262&lt;&gt;0,Final!AD262,"")</f>
        <v/>
      </c>
      <c r="S281" s="98" t="str">
        <f>IF(Final!AE262&lt;&gt;0,Final!AE262,"")</f>
        <v/>
      </c>
      <c r="T281" s="98" t="str">
        <f>IF(Final!AF262&lt;&gt;0,Final!AF262,"")</f>
        <v/>
      </c>
    </row>
    <row r="282" spans="1:20" x14ac:dyDescent="0.3">
      <c r="A282" s="3">
        <v>0</v>
      </c>
      <c r="B282" s="3">
        <v>0</v>
      </c>
      <c r="C282" s="98" t="str">
        <f>IF(Final!O263&lt;&gt;0,Final!O263,"")</f>
        <v/>
      </c>
      <c r="D282" s="98" t="str">
        <f>IF(Final!P263&lt;&gt;0,Final!P263,"")</f>
        <v/>
      </c>
      <c r="E282" s="98" t="str">
        <f>IF(Final!Q263&lt;&gt;0,Final!Q263,"")</f>
        <v/>
      </c>
      <c r="F282" s="98" t="str">
        <f>IF(Final!R263&lt;&gt;0,Final!R263,"")</f>
        <v/>
      </c>
      <c r="G282" s="98" t="str">
        <f>IF(Final!S263&lt;&gt;0,Final!S263,"")</f>
        <v/>
      </c>
      <c r="H282" s="98" t="str">
        <f>IF(Final!T263&lt;&gt;0,Final!T263,"")</f>
        <v/>
      </c>
      <c r="I282" s="98" t="str">
        <f>IF(Final!U263&lt;&gt;0,Final!U263,"")</f>
        <v/>
      </c>
      <c r="J282" s="98" t="str">
        <f>IF(Final!V263&lt;&gt;0,Final!V263,"")</f>
        <v/>
      </c>
      <c r="K282" s="98" t="str">
        <f>IF(Final!W263&lt;&gt;0,Final!W263,"")</f>
        <v/>
      </c>
      <c r="L282" s="98" t="str">
        <f>IF(Final!X263&lt;&gt;0,Final!X263,"")</f>
        <v/>
      </c>
      <c r="M282" s="98" t="str">
        <f>IF(Final!Y263&lt;&gt;0,Final!Y263,"")</f>
        <v/>
      </c>
      <c r="N282" s="98" t="str">
        <f>IF(Final!Z263&lt;&gt;0,Final!Z263,"")</f>
        <v/>
      </c>
      <c r="O282" s="98" t="str">
        <f>IF(Final!AA263&lt;&gt;0,Final!AA263,"")</f>
        <v/>
      </c>
      <c r="P282" s="98" t="str">
        <f>IF(Final!AB263&lt;&gt;0,Final!AB263,"")</f>
        <v/>
      </c>
      <c r="Q282" s="98" t="str">
        <f>IF(Final!AC263&lt;&gt;0,Final!AC263,"")</f>
        <v/>
      </c>
      <c r="R282" s="98" t="str">
        <f>IF(Final!AD263&lt;&gt;0,Final!AD263,"")</f>
        <v/>
      </c>
      <c r="S282" s="98" t="str">
        <f>IF(Final!AE263&lt;&gt;0,Final!AE263,"")</f>
        <v/>
      </c>
      <c r="T282" s="98" t="str">
        <f>IF(Final!AF263&lt;&gt;0,Final!AF263,"")</f>
        <v/>
      </c>
    </row>
    <row r="283" spans="1:20" x14ac:dyDescent="0.3">
      <c r="A283" s="3">
        <v>0</v>
      </c>
      <c r="B283" s="3">
        <v>0</v>
      </c>
      <c r="C283" s="98" t="str">
        <f>IF(Final!O264&lt;&gt;0,Final!O264,"")</f>
        <v/>
      </c>
      <c r="D283" s="98" t="str">
        <f>IF(Final!P264&lt;&gt;0,Final!P264,"")</f>
        <v/>
      </c>
      <c r="E283" s="98" t="str">
        <f>IF(Final!Q264&lt;&gt;0,Final!Q264,"")</f>
        <v/>
      </c>
      <c r="F283" s="98" t="str">
        <f>IF(Final!R264&lt;&gt;0,Final!R264,"")</f>
        <v/>
      </c>
      <c r="G283" s="98" t="str">
        <f>IF(Final!S264&lt;&gt;0,Final!S264,"")</f>
        <v/>
      </c>
      <c r="H283" s="98" t="str">
        <f>IF(Final!T264&lt;&gt;0,Final!T264,"")</f>
        <v/>
      </c>
      <c r="I283" s="98" t="str">
        <f>IF(Final!U264&lt;&gt;0,Final!U264,"")</f>
        <v/>
      </c>
      <c r="J283" s="98" t="str">
        <f>IF(Final!V264&lt;&gt;0,Final!V264,"")</f>
        <v/>
      </c>
      <c r="K283" s="98" t="str">
        <f>IF(Final!W264&lt;&gt;0,Final!W264,"")</f>
        <v/>
      </c>
      <c r="L283" s="98" t="str">
        <f>IF(Final!X264&lt;&gt;0,Final!X264,"")</f>
        <v/>
      </c>
      <c r="M283" s="98" t="str">
        <f>IF(Final!Y264&lt;&gt;0,Final!Y264,"")</f>
        <v/>
      </c>
      <c r="N283" s="98" t="str">
        <f>IF(Final!Z264&lt;&gt;0,Final!Z264,"")</f>
        <v/>
      </c>
      <c r="O283" s="98" t="str">
        <f>IF(Final!AA264&lt;&gt;0,Final!AA264,"")</f>
        <v/>
      </c>
      <c r="P283" s="98" t="str">
        <f>IF(Final!AB264&lt;&gt;0,Final!AB264,"")</f>
        <v/>
      </c>
      <c r="Q283" s="98" t="str">
        <f>IF(Final!AC264&lt;&gt;0,Final!AC264,"")</f>
        <v/>
      </c>
      <c r="R283" s="98" t="str">
        <f>IF(Final!AD264&lt;&gt;0,Final!AD264,"")</f>
        <v/>
      </c>
      <c r="S283" s="98" t="str">
        <f>IF(Final!AE264&lt;&gt;0,Final!AE264,"")</f>
        <v/>
      </c>
      <c r="T283" s="98" t="str">
        <f>IF(Final!AF264&lt;&gt;0,Final!AF264,"")</f>
        <v/>
      </c>
    </row>
    <row r="284" spans="1:20" x14ac:dyDescent="0.3">
      <c r="A284" s="3">
        <v>0</v>
      </c>
      <c r="B284" s="3">
        <v>0</v>
      </c>
      <c r="C284" s="98" t="str">
        <f>IF(Final!O265&lt;&gt;0,Final!O265,"")</f>
        <v/>
      </c>
      <c r="D284" s="98" t="str">
        <f>IF(Final!P265&lt;&gt;0,Final!P265,"")</f>
        <v/>
      </c>
      <c r="E284" s="98" t="str">
        <f>IF(Final!Q265&lt;&gt;0,Final!Q265,"")</f>
        <v/>
      </c>
      <c r="F284" s="98" t="str">
        <f>IF(Final!R265&lt;&gt;0,Final!R265,"")</f>
        <v/>
      </c>
      <c r="G284" s="98" t="str">
        <f>IF(Final!S265&lt;&gt;0,Final!S265,"")</f>
        <v/>
      </c>
      <c r="H284" s="98" t="str">
        <f>IF(Final!T265&lt;&gt;0,Final!T265,"")</f>
        <v/>
      </c>
      <c r="I284" s="98" t="str">
        <f>IF(Final!U265&lt;&gt;0,Final!U265,"")</f>
        <v/>
      </c>
      <c r="J284" s="98" t="str">
        <f>IF(Final!V265&lt;&gt;0,Final!V265,"")</f>
        <v/>
      </c>
      <c r="K284" s="98" t="str">
        <f>IF(Final!W265&lt;&gt;0,Final!W265,"")</f>
        <v/>
      </c>
      <c r="L284" s="98" t="str">
        <f>IF(Final!X265&lt;&gt;0,Final!X265,"")</f>
        <v/>
      </c>
      <c r="M284" s="98" t="str">
        <f>IF(Final!Y265&lt;&gt;0,Final!Y265,"")</f>
        <v/>
      </c>
      <c r="N284" s="98" t="str">
        <f>IF(Final!Z265&lt;&gt;0,Final!Z265,"")</f>
        <v/>
      </c>
      <c r="O284" s="98" t="str">
        <f>IF(Final!AA265&lt;&gt;0,Final!AA265,"")</f>
        <v/>
      </c>
      <c r="P284" s="98" t="str">
        <f>IF(Final!AB265&lt;&gt;0,Final!AB265,"")</f>
        <v/>
      </c>
      <c r="Q284" s="98" t="str">
        <f>IF(Final!AC265&lt;&gt;0,Final!AC265,"")</f>
        <v/>
      </c>
      <c r="R284" s="98" t="str">
        <f>IF(Final!AD265&lt;&gt;0,Final!AD265,"")</f>
        <v/>
      </c>
      <c r="S284" s="98" t="str">
        <f>IF(Final!AE265&lt;&gt;0,Final!AE265,"")</f>
        <v/>
      </c>
      <c r="T284" s="98" t="str">
        <f>IF(Final!AF265&lt;&gt;0,Final!AF265,"")</f>
        <v/>
      </c>
    </row>
    <row r="285" spans="1:20" x14ac:dyDescent="0.3">
      <c r="A285" s="3">
        <v>0</v>
      </c>
      <c r="B285" s="3">
        <v>0</v>
      </c>
      <c r="C285" s="98" t="str">
        <f>IF(Final!O266&lt;&gt;0,Final!O266,"")</f>
        <v/>
      </c>
      <c r="D285" s="98" t="str">
        <f>IF(Final!P266&lt;&gt;0,Final!P266,"")</f>
        <v/>
      </c>
      <c r="E285" s="98" t="str">
        <f>IF(Final!Q266&lt;&gt;0,Final!Q266,"")</f>
        <v/>
      </c>
      <c r="F285" s="98" t="str">
        <f>IF(Final!R266&lt;&gt;0,Final!R266,"")</f>
        <v/>
      </c>
      <c r="G285" s="98" t="str">
        <f>IF(Final!S266&lt;&gt;0,Final!S266,"")</f>
        <v/>
      </c>
      <c r="H285" s="98" t="str">
        <f>IF(Final!T266&lt;&gt;0,Final!T266,"")</f>
        <v/>
      </c>
      <c r="I285" s="98" t="str">
        <f>IF(Final!U266&lt;&gt;0,Final!U266,"")</f>
        <v/>
      </c>
      <c r="J285" s="98" t="str">
        <f>IF(Final!V266&lt;&gt;0,Final!V266,"")</f>
        <v/>
      </c>
      <c r="K285" s="98" t="str">
        <f>IF(Final!W266&lt;&gt;0,Final!W266,"")</f>
        <v/>
      </c>
      <c r="L285" s="98" t="str">
        <f>IF(Final!X266&lt;&gt;0,Final!X266,"")</f>
        <v/>
      </c>
      <c r="M285" s="98" t="str">
        <f>IF(Final!Y266&lt;&gt;0,Final!Y266,"")</f>
        <v/>
      </c>
      <c r="N285" s="98" t="str">
        <f>IF(Final!Z266&lt;&gt;0,Final!Z266,"")</f>
        <v/>
      </c>
      <c r="O285" s="98" t="str">
        <f>IF(Final!AA266&lt;&gt;0,Final!AA266,"")</f>
        <v/>
      </c>
      <c r="P285" s="98" t="str">
        <f>IF(Final!AB266&lt;&gt;0,Final!AB266,"")</f>
        <v/>
      </c>
      <c r="Q285" s="98" t="str">
        <f>IF(Final!AC266&lt;&gt;0,Final!AC266,"")</f>
        <v/>
      </c>
      <c r="R285" s="98" t="str">
        <f>IF(Final!AD266&lt;&gt;0,Final!AD266,"")</f>
        <v/>
      </c>
      <c r="S285" s="98" t="str">
        <f>IF(Final!AE266&lt;&gt;0,Final!AE266,"")</f>
        <v/>
      </c>
      <c r="T285" s="98" t="str">
        <f>IF(Final!AF266&lt;&gt;0,Final!AF266,"")</f>
        <v/>
      </c>
    </row>
    <row r="286" spans="1:20" x14ac:dyDescent="0.3">
      <c r="A286" s="3">
        <v>0</v>
      </c>
      <c r="B286" s="3">
        <v>0</v>
      </c>
      <c r="C286" s="98" t="str">
        <f>IF(Final!O267&lt;&gt;0,Final!O267,"")</f>
        <v/>
      </c>
      <c r="D286" s="98" t="str">
        <f>IF(Final!P267&lt;&gt;0,Final!P267,"")</f>
        <v/>
      </c>
      <c r="E286" s="98" t="str">
        <f>IF(Final!Q267&lt;&gt;0,Final!Q267,"")</f>
        <v/>
      </c>
      <c r="F286" s="98" t="str">
        <f>IF(Final!R267&lt;&gt;0,Final!R267,"")</f>
        <v/>
      </c>
      <c r="G286" s="98" t="str">
        <f>IF(Final!S267&lt;&gt;0,Final!S267,"")</f>
        <v/>
      </c>
      <c r="H286" s="98" t="str">
        <f>IF(Final!T267&lt;&gt;0,Final!T267,"")</f>
        <v/>
      </c>
      <c r="I286" s="98" t="str">
        <f>IF(Final!U267&lt;&gt;0,Final!U267,"")</f>
        <v/>
      </c>
      <c r="J286" s="98" t="str">
        <f>IF(Final!V267&lt;&gt;0,Final!V267,"")</f>
        <v/>
      </c>
      <c r="K286" s="98" t="str">
        <f>IF(Final!W267&lt;&gt;0,Final!W267,"")</f>
        <v/>
      </c>
      <c r="L286" s="98" t="str">
        <f>IF(Final!X267&lt;&gt;0,Final!X267,"")</f>
        <v/>
      </c>
      <c r="M286" s="98" t="str">
        <f>IF(Final!Y267&lt;&gt;0,Final!Y267,"")</f>
        <v/>
      </c>
      <c r="N286" s="98" t="str">
        <f>IF(Final!Z267&lt;&gt;0,Final!Z267,"")</f>
        <v/>
      </c>
      <c r="O286" s="98" t="str">
        <f>IF(Final!AA267&lt;&gt;0,Final!AA267,"")</f>
        <v/>
      </c>
      <c r="P286" s="98" t="str">
        <f>IF(Final!AB267&lt;&gt;0,Final!AB267,"")</f>
        <v/>
      </c>
      <c r="Q286" s="98" t="str">
        <f>IF(Final!AC267&lt;&gt;0,Final!AC267,"")</f>
        <v/>
      </c>
      <c r="R286" s="98" t="str">
        <f>IF(Final!AD267&lt;&gt;0,Final!AD267,"")</f>
        <v/>
      </c>
      <c r="S286" s="98" t="str">
        <f>IF(Final!AE267&lt;&gt;0,Final!AE267,"")</f>
        <v/>
      </c>
      <c r="T286" s="98" t="str">
        <f>IF(Final!AF267&lt;&gt;0,Final!AF267,"")</f>
        <v/>
      </c>
    </row>
    <row r="287" spans="1:20" x14ac:dyDescent="0.3">
      <c r="A287" s="3">
        <v>0</v>
      </c>
      <c r="B287" s="3">
        <v>0</v>
      </c>
      <c r="C287" s="98" t="str">
        <f>IF(Final!O268&lt;&gt;0,Final!O268,"")</f>
        <v/>
      </c>
      <c r="D287" s="98" t="str">
        <f>IF(Final!P268&lt;&gt;0,Final!P268,"")</f>
        <v/>
      </c>
      <c r="E287" s="98" t="str">
        <f>IF(Final!Q268&lt;&gt;0,Final!Q268,"")</f>
        <v/>
      </c>
      <c r="F287" s="98" t="str">
        <f>IF(Final!R268&lt;&gt;0,Final!R268,"")</f>
        <v/>
      </c>
      <c r="G287" s="98" t="str">
        <f>IF(Final!S268&lt;&gt;0,Final!S268,"")</f>
        <v/>
      </c>
      <c r="H287" s="98" t="str">
        <f>IF(Final!T268&lt;&gt;0,Final!T268,"")</f>
        <v/>
      </c>
      <c r="I287" s="98" t="str">
        <f>IF(Final!U268&lt;&gt;0,Final!U268,"")</f>
        <v/>
      </c>
      <c r="J287" s="98" t="str">
        <f>IF(Final!V268&lt;&gt;0,Final!V268,"")</f>
        <v/>
      </c>
      <c r="K287" s="98" t="str">
        <f>IF(Final!W268&lt;&gt;0,Final!W268,"")</f>
        <v/>
      </c>
      <c r="L287" s="98" t="str">
        <f>IF(Final!X268&lt;&gt;0,Final!X268,"")</f>
        <v/>
      </c>
      <c r="M287" s="98" t="str">
        <f>IF(Final!Y268&lt;&gt;0,Final!Y268,"")</f>
        <v/>
      </c>
      <c r="N287" s="98" t="str">
        <f>IF(Final!Z268&lt;&gt;0,Final!Z268,"")</f>
        <v/>
      </c>
      <c r="O287" s="98" t="str">
        <f>IF(Final!AA268&lt;&gt;0,Final!AA268,"")</f>
        <v/>
      </c>
      <c r="P287" s="98" t="str">
        <f>IF(Final!AB268&lt;&gt;0,Final!AB268,"")</f>
        <v/>
      </c>
      <c r="Q287" s="98" t="str">
        <f>IF(Final!AC268&lt;&gt;0,Final!AC268,"")</f>
        <v/>
      </c>
      <c r="R287" s="98" t="str">
        <f>IF(Final!AD268&lt;&gt;0,Final!AD268,"")</f>
        <v/>
      </c>
      <c r="S287" s="98" t="str">
        <f>IF(Final!AE268&lt;&gt;0,Final!AE268,"")</f>
        <v/>
      </c>
      <c r="T287" s="98" t="str">
        <f>IF(Final!AF268&lt;&gt;0,Final!AF268,"")</f>
        <v/>
      </c>
    </row>
    <row r="288" spans="1:20" x14ac:dyDescent="0.3">
      <c r="A288" s="3">
        <v>0</v>
      </c>
      <c r="B288" s="3">
        <v>0</v>
      </c>
      <c r="C288" s="98" t="str">
        <f>IF(Final!O269&lt;&gt;0,Final!O269,"")</f>
        <v/>
      </c>
      <c r="D288" s="98" t="str">
        <f>IF(Final!P269&lt;&gt;0,Final!P269,"")</f>
        <v/>
      </c>
      <c r="E288" s="98" t="str">
        <f>IF(Final!Q269&lt;&gt;0,Final!Q269,"")</f>
        <v/>
      </c>
      <c r="F288" s="98" t="str">
        <f>IF(Final!R269&lt;&gt;0,Final!R269,"")</f>
        <v/>
      </c>
      <c r="G288" s="98" t="str">
        <f>IF(Final!S269&lt;&gt;0,Final!S269,"")</f>
        <v/>
      </c>
      <c r="H288" s="98" t="str">
        <f>IF(Final!T269&lt;&gt;0,Final!T269,"")</f>
        <v/>
      </c>
      <c r="I288" s="98" t="str">
        <f>IF(Final!U269&lt;&gt;0,Final!U269,"")</f>
        <v/>
      </c>
      <c r="J288" s="98" t="str">
        <f>IF(Final!V269&lt;&gt;0,Final!V269,"")</f>
        <v/>
      </c>
      <c r="K288" s="98" t="str">
        <f>IF(Final!W269&lt;&gt;0,Final!W269,"")</f>
        <v/>
      </c>
      <c r="L288" s="98" t="str">
        <f>IF(Final!X269&lt;&gt;0,Final!X269,"")</f>
        <v/>
      </c>
      <c r="M288" s="98" t="str">
        <f>IF(Final!Y269&lt;&gt;0,Final!Y269,"")</f>
        <v/>
      </c>
      <c r="N288" s="98" t="str">
        <f>IF(Final!Z269&lt;&gt;0,Final!Z269,"")</f>
        <v/>
      </c>
      <c r="O288" s="98" t="str">
        <f>IF(Final!AA269&lt;&gt;0,Final!AA269,"")</f>
        <v/>
      </c>
      <c r="P288" s="98" t="str">
        <f>IF(Final!AB269&lt;&gt;0,Final!AB269,"")</f>
        <v/>
      </c>
      <c r="Q288" s="98" t="str">
        <f>IF(Final!AC269&lt;&gt;0,Final!AC269,"")</f>
        <v/>
      </c>
      <c r="R288" s="98" t="str">
        <f>IF(Final!AD269&lt;&gt;0,Final!AD269,"")</f>
        <v/>
      </c>
      <c r="S288" s="98" t="str">
        <f>IF(Final!AE269&lt;&gt;0,Final!AE269,"")</f>
        <v/>
      </c>
      <c r="T288" s="98" t="str">
        <f>IF(Final!AF269&lt;&gt;0,Final!AF269,"")</f>
        <v/>
      </c>
    </row>
    <row r="289" spans="1:20" x14ac:dyDescent="0.3">
      <c r="A289" s="3">
        <v>0</v>
      </c>
      <c r="B289" s="3">
        <v>0</v>
      </c>
      <c r="C289" s="98" t="str">
        <f>IF(Final!O270&lt;&gt;0,Final!O270,"")</f>
        <v/>
      </c>
      <c r="D289" s="98" t="str">
        <f>IF(Final!P270&lt;&gt;0,Final!P270,"")</f>
        <v/>
      </c>
      <c r="E289" s="98" t="str">
        <f>IF(Final!Q270&lt;&gt;0,Final!Q270,"")</f>
        <v/>
      </c>
      <c r="F289" s="98" t="str">
        <f>IF(Final!R270&lt;&gt;0,Final!R270,"")</f>
        <v/>
      </c>
      <c r="G289" s="98" t="str">
        <f>IF(Final!S270&lt;&gt;0,Final!S270,"")</f>
        <v/>
      </c>
      <c r="H289" s="98" t="str">
        <f>IF(Final!T270&lt;&gt;0,Final!T270,"")</f>
        <v/>
      </c>
      <c r="I289" s="98" t="str">
        <f>IF(Final!U270&lt;&gt;0,Final!U270,"")</f>
        <v/>
      </c>
      <c r="J289" s="98" t="str">
        <f>IF(Final!V270&lt;&gt;0,Final!V270,"")</f>
        <v/>
      </c>
      <c r="K289" s="98" t="str">
        <f>IF(Final!W270&lt;&gt;0,Final!W270,"")</f>
        <v/>
      </c>
      <c r="L289" s="98" t="str">
        <f>IF(Final!X270&lt;&gt;0,Final!X270,"")</f>
        <v/>
      </c>
      <c r="M289" s="98" t="str">
        <f>IF(Final!Y270&lt;&gt;0,Final!Y270,"")</f>
        <v/>
      </c>
      <c r="N289" s="98" t="str">
        <f>IF(Final!Z270&lt;&gt;0,Final!Z270,"")</f>
        <v/>
      </c>
      <c r="O289" s="98" t="str">
        <f>IF(Final!AA270&lt;&gt;0,Final!AA270,"")</f>
        <v/>
      </c>
      <c r="P289" s="98" t="str">
        <f>IF(Final!AB270&lt;&gt;0,Final!AB270,"")</f>
        <v/>
      </c>
      <c r="Q289" s="98" t="str">
        <f>IF(Final!AC270&lt;&gt;0,Final!AC270,"")</f>
        <v/>
      </c>
      <c r="R289" s="98" t="str">
        <f>IF(Final!AD270&lt;&gt;0,Final!AD270,"")</f>
        <v/>
      </c>
      <c r="S289" s="98" t="str">
        <f>IF(Final!AE270&lt;&gt;0,Final!AE270,"")</f>
        <v/>
      </c>
      <c r="T289" s="98" t="str">
        <f>IF(Final!AF270&lt;&gt;0,Final!AF270,"")</f>
        <v/>
      </c>
    </row>
    <row r="290" spans="1:20" x14ac:dyDescent="0.3">
      <c r="A290" s="3">
        <v>0</v>
      </c>
      <c r="B290" s="3">
        <v>0</v>
      </c>
      <c r="C290" s="98" t="str">
        <f>IF(Final!O271&lt;&gt;0,Final!O271,"")</f>
        <v/>
      </c>
      <c r="D290" s="98" t="str">
        <f>IF(Final!P271&lt;&gt;0,Final!P271,"")</f>
        <v/>
      </c>
      <c r="E290" s="98" t="str">
        <f>IF(Final!Q271&lt;&gt;0,Final!Q271,"")</f>
        <v/>
      </c>
      <c r="F290" s="98" t="str">
        <f>IF(Final!R271&lt;&gt;0,Final!R271,"")</f>
        <v/>
      </c>
      <c r="G290" s="98" t="str">
        <f>IF(Final!S271&lt;&gt;0,Final!S271,"")</f>
        <v/>
      </c>
      <c r="H290" s="98" t="str">
        <f>IF(Final!T271&lt;&gt;0,Final!T271,"")</f>
        <v/>
      </c>
      <c r="I290" s="98" t="str">
        <f>IF(Final!U271&lt;&gt;0,Final!U271,"")</f>
        <v/>
      </c>
      <c r="J290" s="98" t="str">
        <f>IF(Final!V271&lt;&gt;0,Final!V271,"")</f>
        <v/>
      </c>
      <c r="K290" s="98" t="str">
        <f>IF(Final!W271&lt;&gt;0,Final!W271,"")</f>
        <v/>
      </c>
      <c r="L290" s="98" t="str">
        <f>IF(Final!X271&lt;&gt;0,Final!X271,"")</f>
        <v/>
      </c>
      <c r="M290" s="98" t="str">
        <f>IF(Final!Y271&lt;&gt;0,Final!Y271,"")</f>
        <v/>
      </c>
      <c r="N290" s="98" t="str">
        <f>IF(Final!Z271&lt;&gt;0,Final!Z271,"")</f>
        <v/>
      </c>
      <c r="O290" s="98" t="str">
        <f>IF(Final!AA271&lt;&gt;0,Final!AA271,"")</f>
        <v/>
      </c>
      <c r="P290" s="98" t="str">
        <f>IF(Final!AB271&lt;&gt;0,Final!AB271,"")</f>
        <v/>
      </c>
      <c r="Q290" s="98" t="str">
        <f>IF(Final!AC271&lt;&gt;0,Final!AC271,"")</f>
        <v/>
      </c>
      <c r="R290" s="98" t="str">
        <f>IF(Final!AD271&lt;&gt;0,Final!AD271,"")</f>
        <v/>
      </c>
      <c r="S290" s="98" t="str">
        <f>IF(Final!AE271&lt;&gt;0,Final!AE271,"")</f>
        <v/>
      </c>
      <c r="T290" s="98" t="str">
        <f>IF(Final!AF271&lt;&gt;0,Final!AF271,"")</f>
        <v/>
      </c>
    </row>
    <row r="291" spans="1:20" x14ac:dyDescent="0.3">
      <c r="A291" s="3">
        <v>0</v>
      </c>
      <c r="B291" s="3">
        <v>0</v>
      </c>
      <c r="C291" s="98" t="str">
        <f>IF(Final!O272&lt;&gt;0,Final!O272,"")</f>
        <v/>
      </c>
      <c r="D291" s="98" t="str">
        <f>IF(Final!P272&lt;&gt;0,Final!P272,"")</f>
        <v/>
      </c>
      <c r="E291" s="98" t="str">
        <f>IF(Final!Q272&lt;&gt;0,Final!Q272,"")</f>
        <v/>
      </c>
      <c r="F291" s="98" t="str">
        <f>IF(Final!R272&lt;&gt;0,Final!R272,"")</f>
        <v/>
      </c>
      <c r="G291" s="98" t="str">
        <f>IF(Final!S272&lt;&gt;0,Final!S272,"")</f>
        <v/>
      </c>
      <c r="H291" s="98" t="str">
        <f>IF(Final!T272&lt;&gt;0,Final!T272,"")</f>
        <v/>
      </c>
      <c r="I291" s="98" t="str">
        <f>IF(Final!U272&lt;&gt;0,Final!U272,"")</f>
        <v/>
      </c>
      <c r="J291" s="98" t="str">
        <f>IF(Final!V272&lt;&gt;0,Final!V272,"")</f>
        <v/>
      </c>
      <c r="K291" s="98" t="str">
        <f>IF(Final!W272&lt;&gt;0,Final!W272,"")</f>
        <v/>
      </c>
      <c r="L291" s="98" t="str">
        <f>IF(Final!X272&lt;&gt;0,Final!X272,"")</f>
        <v/>
      </c>
      <c r="M291" s="98" t="str">
        <f>IF(Final!Y272&lt;&gt;0,Final!Y272,"")</f>
        <v/>
      </c>
      <c r="N291" s="98" t="str">
        <f>IF(Final!Z272&lt;&gt;0,Final!Z272,"")</f>
        <v/>
      </c>
      <c r="O291" s="98" t="str">
        <f>IF(Final!AA272&lt;&gt;0,Final!AA272,"")</f>
        <v/>
      </c>
      <c r="P291" s="98" t="str">
        <f>IF(Final!AB272&lt;&gt;0,Final!AB272,"")</f>
        <v/>
      </c>
      <c r="Q291" s="98" t="str">
        <f>IF(Final!AC272&lt;&gt;0,Final!AC272,"")</f>
        <v/>
      </c>
      <c r="R291" s="98" t="str">
        <f>IF(Final!AD272&lt;&gt;0,Final!AD272,"")</f>
        <v/>
      </c>
      <c r="S291" s="98" t="str">
        <f>IF(Final!AE272&lt;&gt;0,Final!AE272,"")</f>
        <v/>
      </c>
      <c r="T291" s="98" t="str">
        <f>IF(Final!AF272&lt;&gt;0,Final!AF272,"")</f>
        <v/>
      </c>
    </row>
    <row r="292" spans="1:20" x14ac:dyDescent="0.3">
      <c r="A292" s="3">
        <v>0</v>
      </c>
      <c r="B292" s="3">
        <v>0</v>
      </c>
      <c r="C292" s="98" t="str">
        <f>IF(Final!O273&lt;&gt;0,Final!O273,"")</f>
        <v/>
      </c>
      <c r="D292" s="98" t="str">
        <f>IF(Final!P273&lt;&gt;0,Final!P273,"")</f>
        <v/>
      </c>
      <c r="E292" s="98" t="str">
        <f>IF(Final!Q273&lt;&gt;0,Final!Q273,"")</f>
        <v/>
      </c>
      <c r="F292" s="98" t="str">
        <f>IF(Final!R273&lt;&gt;0,Final!R273,"")</f>
        <v/>
      </c>
      <c r="G292" s="98" t="str">
        <f>IF(Final!S273&lt;&gt;0,Final!S273,"")</f>
        <v/>
      </c>
      <c r="H292" s="98" t="str">
        <f>IF(Final!T273&lt;&gt;0,Final!T273,"")</f>
        <v/>
      </c>
      <c r="I292" s="98" t="str">
        <f>IF(Final!U273&lt;&gt;0,Final!U273,"")</f>
        <v/>
      </c>
      <c r="J292" s="98" t="str">
        <f>IF(Final!V273&lt;&gt;0,Final!V273,"")</f>
        <v/>
      </c>
      <c r="K292" s="98" t="str">
        <f>IF(Final!W273&lt;&gt;0,Final!W273,"")</f>
        <v/>
      </c>
      <c r="L292" s="98" t="str">
        <f>IF(Final!X273&lt;&gt;0,Final!X273,"")</f>
        <v/>
      </c>
      <c r="M292" s="98" t="str">
        <f>IF(Final!Y273&lt;&gt;0,Final!Y273,"")</f>
        <v/>
      </c>
      <c r="N292" s="98" t="str">
        <f>IF(Final!Z273&lt;&gt;0,Final!Z273,"")</f>
        <v/>
      </c>
      <c r="O292" s="98" t="str">
        <f>IF(Final!AA273&lt;&gt;0,Final!AA273,"")</f>
        <v/>
      </c>
      <c r="P292" s="98" t="str">
        <f>IF(Final!AB273&lt;&gt;0,Final!AB273,"")</f>
        <v/>
      </c>
      <c r="Q292" s="98" t="str">
        <f>IF(Final!AC273&lt;&gt;0,Final!AC273,"")</f>
        <v/>
      </c>
      <c r="R292" s="98" t="str">
        <f>IF(Final!AD273&lt;&gt;0,Final!AD273,"")</f>
        <v/>
      </c>
      <c r="S292" s="98" t="str">
        <f>IF(Final!AE273&lt;&gt;0,Final!AE273,"")</f>
        <v/>
      </c>
      <c r="T292" s="98" t="str">
        <f>IF(Final!AF273&lt;&gt;0,Final!AF273,"")</f>
        <v/>
      </c>
    </row>
    <row r="293" spans="1:20" x14ac:dyDescent="0.3">
      <c r="A293" s="3">
        <v>0</v>
      </c>
      <c r="B293" s="3">
        <v>0</v>
      </c>
      <c r="C293" s="98" t="str">
        <f>IF(Final!O274&lt;&gt;0,Final!O274,"")</f>
        <v/>
      </c>
      <c r="D293" s="98" t="str">
        <f>IF(Final!P274&lt;&gt;0,Final!P274,"")</f>
        <v/>
      </c>
      <c r="E293" s="98" t="str">
        <f>IF(Final!Q274&lt;&gt;0,Final!Q274,"")</f>
        <v/>
      </c>
      <c r="F293" s="98" t="str">
        <f>IF(Final!R274&lt;&gt;0,Final!R274,"")</f>
        <v/>
      </c>
      <c r="G293" s="98" t="str">
        <f>IF(Final!S274&lt;&gt;0,Final!S274,"")</f>
        <v/>
      </c>
      <c r="H293" s="98" t="str">
        <f>IF(Final!T274&lt;&gt;0,Final!T274,"")</f>
        <v/>
      </c>
      <c r="I293" s="98" t="str">
        <f>IF(Final!U274&lt;&gt;0,Final!U274,"")</f>
        <v/>
      </c>
      <c r="J293" s="98" t="str">
        <f>IF(Final!V274&lt;&gt;0,Final!V274,"")</f>
        <v/>
      </c>
      <c r="K293" s="98" t="str">
        <f>IF(Final!W274&lt;&gt;0,Final!W274,"")</f>
        <v/>
      </c>
      <c r="L293" s="98" t="str">
        <f>IF(Final!X274&lt;&gt;0,Final!X274,"")</f>
        <v/>
      </c>
      <c r="M293" s="98" t="str">
        <f>IF(Final!Y274&lt;&gt;0,Final!Y274,"")</f>
        <v/>
      </c>
      <c r="N293" s="98" t="str">
        <f>IF(Final!Z274&lt;&gt;0,Final!Z274,"")</f>
        <v/>
      </c>
      <c r="O293" s="98" t="str">
        <f>IF(Final!AA274&lt;&gt;0,Final!AA274,"")</f>
        <v/>
      </c>
      <c r="P293" s="98" t="str">
        <f>IF(Final!AB274&lt;&gt;0,Final!AB274,"")</f>
        <v/>
      </c>
      <c r="Q293" s="98" t="str">
        <f>IF(Final!AC274&lt;&gt;0,Final!AC274,"")</f>
        <v/>
      </c>
      <c r="R293" s="98" t="str">
        <f>IF(Final!AD274&lt;&gt;0,Final!AD274,"")</f>
        <v/>
      </c>
      <c r="S293" s="98" t="str">
        <f>IF(Final!AE274&lt;&gt;0,Final!AE274,"")</f>
        <v/>
      </c>
      <c r="T293" s="98" t="str">
        <f>IF(Final!AF274&lt;&gt;0,Final!AF274,"")</f>
        <v/>
      </c>
    </row>
    <row r="294" spans="1:20" x14ac:dyDescent="0.3">
      <c r="A294" s="3">
        <v>0</v>
      </c>
      <c r="B294" s="3">
        <v>0</v>
      </c>
      <c r="C294" s="98" t="str">
        <f>IF(Final!O275&lt;&gt;0,Final!O275,"")</f>
        <v/>
      </c>
      <c r="D294" s="98" t="str">
        <f>IF(Final!P275&lt;&gt;0,Final!P275,"")</f>
        <v/>
      </c>
      <c r="E294" s="98" t="str">
        <f>IF(Final!Q275&lt;&gt;0,Final!Q275,"")</f>
        <v/>
      </c>
      <c r="F294" s="98" t="str">
        <f>IF(Final!R275&lt;&gt;0,Final!R275,"")</f>
        <v/>
      </c>
      <c r="G294" s="98" t="str">
        <f>IF(Final!S275&lt;&gt;0,Final!S275,"")</f>
        <v/>
      </c>
      <c r="H294" s="98" t="str">
        <f>IF(Final!T275&lt;&gt;0,Final!T275,"")</f>
        <v/>
      </c>
      <c r="I294" s="98" t="str">
        <f>IF(Final!U275&lt;&gt;0,Final!U275,"")</f>
        <v/>
      </c>
      <c r="J294" s="98" t="str">
        <f>IF(Final!V275&lt;&gt;0,Final!V275,"")</f>
        <v/>
      </c>
      <c r="K294" s="98" t="str">
        <f>IF(Final!W275&lt;&gt;0,Final!W275,"")</f>
        <v/>
      </c>
      <c r="L294" s="98" t="str">
        <f>IF(Final!X275&lt;&gt;0,Final!X275,"")</f>
        <v/>
      </c>
      <c r="M294" s="98" t="str">
        <f>IF(Final!Y275&lt;&gt;0,Final!Y275,"")</f>
        <v/>
      </c>
      <c r="N294" s="98" t="str">
        <f>IF(Final!Z275&lt;&gt;0,Final!Z275,"")</f>
        <v/>
      </c>
      <c r="O294" s="98" t="str">
        <f>IF(Final!AA275&lt;&gt;0,Final!AA275,"")</f>
        <v/>
      </c>
      <c r="P294" s="98" t="str">
        <f>IF(Final!AB275&lt;&gt;0,Final!AB275,"")</f>
        <v/>
      </c>
      <c r="Q294" s="98" t="str">
        <f>IF(Final!AC275&lt;&gt;0,Final!AC275,"")</f>
        <v/>
      </c>
      <c r="R294" s="98" t="str">
        <f>IF(Final!AD275&lt;&gt;0,Final!AD275,"")</f>
        <v/>
      </c>
      <c r="S294" s="98" t="str">
        <f>IF(Final!AE275&lt;&gt;0,Final!AE275,"")</f>
        <v/>
      </c>
      <c r="T294" s="98" t="str">
        <f>IF(Final!AF275&lt;&gt;0,Final!AF275,"")</f>
        <v/>
      </c>
    </row>
    <row r="295" spans="1:20" x14ac:dyDescent="0.3">
      <c r="A295" s="3">
        <v>0</v>
      </c>
      <c r="B295" s="3">
        <v>0</v>
      </c>
      <c r="C295" s="98" t="str">
        <f>IF(Final!O276&lt;&gt;0,Final!O276,"")</f>
        <v/>
      </c>
      <c r="D295" s="98" t="str">
        <f>IF(Final!P276&lt;&gt;0,Final!P276,"")</f>
        <v/>
      </c>
      <c r="E295" s="98" t="str">
        <f>IF(Final!Q276&lt;&gt;0,Final!Q276,"")</f>
        <v/>
      </c>
      <c r="F295" s="98" t="str">
        <f>IF(Final!R276&lt;&gt;0,Final!R276,"")</f>
        <v/>
      </c>
      <c r="G295" s="98" t="str">
        <f>IF(Final!S276&lt;&gt;0,Final!S276,"")</f>
        <v/>
      </c>
      <c r="H295" s="98" t="str">
        <f>IF(Final!T276&lt;&gt;0,Final!T276,"")</f>
        <v/>
      </c>
      <c r="I295" s="98" t="str">
        <f>IF(Final!U276&lt;&gt;0,Final!U276,"")</f>
        <v/>
      </c>
      <c r="J295" s="98" t="str">
        <f>IF(Final!V276&lt;&gt;0,Final!V276,"")</f>
        <v/>
      </c>
      <c r="K295" s="98" t="str">
        <f>IF(Final!W276&lt;&gt;0,Final!W276,"")</f>
        <v/>
      </c>
      <c r="L295" s="98" t="str">
        <f>IF(Final!X276&lt;&gt;0,Final!X276,"")</f>
        <v/>
      </c>
      <c r="M295" s="98" t="str">
        <f>IF(Final!Y276&lt;&gt;0,Final!Y276,"")</f>
        <v/>
      </c>
      <c r="N295" s="98" t="str">
        <f>IF(Final!Z276&lt;&gt;0,Final!Z276,"")</f>
        <v/>
      </c>
      <c r="O295" s="98" t="str">
        <f>IF(Final!AA276&lt;&gt;0,Final!AA276,"")</f>
        <v/>
      </c>
      <c r="P295" s="98" t="str">
        <f>IF(Final!AB276&lt;&gt;0,Final!AB276,"")</f>
        <v/>
      </c>
      <c r="Q295" s="98" t="str">
        <f>IF(Final!AC276&lt;&gt;0,Final!AC276,"")</f>
        <v/>
      </c>
      <c r="R295" s="98" t="str">
        <f>IF(Final!AD276&lt;&gt;0,Final!AD276,"")</f>
        <v/>
      </c>
      <c r="S295" s="98" t="str">
        <f>IF(Final!AE276&lt;&gt;0,Final!AE276,"")</f>
        <v/>
      </c>
      <c r="T295" s="98" t="str">
        <f>IF(Final!AF276&lt;&gt;0,Final!AF276,"")</f>
        <v/>
      </c>
    </row>
    <row r="296" spans="1:20" x14ac:dyDescent="0.3">
      <c r="A296" s="3">
        <v>0</v>
      </c>
      <c r="B296" s="3">
        <v>0</v>
      </c>
      <c r="C296" s="98" t="str">
        <f>IF(Final!O277&lt;&gt;0,Final!O277,"")</f>
        <v/>
      </c>
      <c r="D296" s="98" t="str">
        <f>IF(Final!P277&lt;&gt;0,Final!P277,"")</f>
        <v/>
      </c>
      <c r="E296" s="98" t="str">
        <f>IF(Final!Q277&lt;&gt;0,Final!Q277,"")</f>
        <v/>
      </c>
      <c r="F296" s="98" t="str">
        <f>IF(Final!R277&lt;&gt;0,Final!R277,"")</f>
        <v/>
      </c>
      <c r="G296" s="98" t="str">
        <f>IF(Final!S277&lt;&gt;0,Final!S277,"")</f>
        <v/>
      </c>
      <c r="H296" s="98" t="str">
        <f>IF(Final!T277&lt;&gt;0,Final!T277,"")</f>
        <v/>
      </c>
      <c r="I296" s="98" t="str">
        <f>IF(Final!U277&lt;&gt;0,Final!U277,"")</f>
        <v/>
      </c>
      <c r="J296" s="98" t="str">
        <f>IF(Final!V277&lt;&gt;0,Final!V277,"")</f>
        <v/>
      </c>
      <c r="K296" s="98" t="str">
        <f>IF(Final!W277&lt;&gt;0,Final!W277,"")</f>
        <v/>
      </c>
      <c r="L296" s="98" t="str">
        <f>IF(Final!X277&lt;&gt;0,Final!X277,"")</f>
        <v/>
      </c>
      <c r="M296" s="98" t="str">
        <f>IF(Final!Y277&lt;&gt;0,Final!Y277,"")</f>
        <v/>
      </c>
      <c r="N296" s="98" t="str">
        <f>IF(Final!Z277&lt;&gt;0,Final!Z277,"")</f>
        <v/>
      </c>
      <c r="O296" s="98" t="str">
        <f>IF(Final!AA277&lt;&gt;0,Final!AA277,"")</f>
        <v/>
      </c>
      <c r="P296" s="98" t="str">
        <f>IF(Final!AB277&lt;&gt;0,Final!AB277,"")</f>
        <v/>
      </c>
      <c r="Q296" s="98" t="str">
        <f>IF(Final!AC277&lt;&gt;0,Final!AC277,"")</f>
        <v/>
      </c>
      <c r="R296" s="98" t="str">
        <f>IF(Final!AD277&lt;&gt;0,Final!AD277,"")</f>
        <v/>
      </c>
      <c r="S296" s="98" t="str">
        <f>IF(Final!AE277&lt;&gt;0,Final!AE277,"")</f>
        <v/>
      </c>
      <c r="T296" s="98" t="str">
        <f>IF(Final!AF277&lt;&gt;0,Final!AF277,"")</f>
        <v/>
      </c>
    </row>
    <row r="297" spans="1:20" x14ac:dyDescent="0.3">
      <c r="A297" s="3">
        <v>0</v>
      </c>
      <c r="B297" s="3">
        <v>0</v>
      </c>
      <c r="C297" s="98" t="str">
        <f>IF(Final!O278&lt;&gt;0,Final!O278,"")</f>
        <v/>
      </c>
      <c r="D297" s="98" t="str">
        <f>IF(Final!P278&lt;&gt;0,Final!P278,"")</f>
        <v/>
      </c>
      <c r="E297" s="98" t="str">
        <f>IF(Final!Q278&lt;&gt;0,Final!Q278,"")</f>
        <v/>
      </c>
      <c r="F297" s="98" t="str">
        <f>IF(Final!R278&lt;&gt;0,Final!R278,"")</f>
        <v/>
      </c>
      <c r="G297" s="98" t="str">
        <f>IF(Final!S278&lt;&gt;0,Final!S278,"")</f>
        <v/>
      </c>
      <c r="H297" s="98" t="str">
        <f>IF(Final!T278&lt;&gt;0,Final!T278,"")</f>
        <v/>
      </c>
      <c r="I297" s="98" t="str">
        <f>IF(Final!U278&lt;&gt;0,Final!U278,"")</f>
        <v/>
      </c>
      <c r="J297" s="98" t="str">
        <f>IF(Final!V278&lt;&gt;0,Final!V278,"")</f>
        <v/>
      </c>
      <c r="K297" s="98" t="str">
        <f>IF(Final!W278&lt;&gt;0,Final!W278,"")</f>
        <v/>
      </c>
      <c r="L297" s="98" t="str">
        <f>IF(Final!X278&lt;&gt;0,Final!X278,"")</f>
        <v/>
      </c>
      <c r="M297" s="98" t="str">
        <f>IF(Final!Y278&lt;&gt;0,Final!Y278,"")</f>
        <v/>
      </c>
      <c r="N297" s="98" t="str">
        <f>IF(Final!Z278&lt;&gt;0,Final!Z278,"")</f>
        <v/>
      </c>
      <c r="O297" s="98" t="str">
        <f>IF(Final!AA278&lt;&gt;0,Final!AA278,"")</f>
        <v/>
      </c>
      <c r="P297" s="98" t="str">
        <f>IF(Final!AB278&lt;&gt;0,Final!AB278,"")</f>
        <v/>
      </c>
      <c r="Q297" s="98" t="str">
        <f>IF(Final!AC278&lt;&gt;0,Final!AC278,"")</f>
        <v/>
      </c>
      <c r="R297" s="98" t="str">
        <f>IF(Final!AD278&lt;&gt;0,Final!AD278,"")</f>
        <v/>
      </c>
      <c r="S297" s="98" t="str">
        <f>IF(Final!AE278&lt;&gt;0,Final!AE278,"")</f>
        <v/>
      </c>
      <c r="T297" s="98" t="str">
        <f>IF(Final!AF278&lt;&gt;0,Final!AF278,"")</f>
        <v/>
      </c>
    </row>
    <row r="298" spans="1:20" x14ac:dyDescent="0.3">
      <c r="A298" s="3">
        <v>0</v>
      </c>
      <c r="B298" s="3">
        <v>0</v>
      </c>
      <c r="C298" s="98" t="str">
        <f>IF(Final!O279&lt;&gt;0,Final!O279,"")</f>
        <v/>
      </c>
      <c r="D298" s="98" t="str">
        <f>IF(Final!P279&lt;&gt;0,Final!P279,"")</f>
        <v/>
      </c>
      <c r="E298" s="98" t="str">
        <f>IF(Final!Q279&lt;&gt;0,Final!Q279,"")</f>
        <v/>
      </c>
      <c r="F298" s="98" t="str">
        <f>IF(Final!R279&lt;&gt;0,Final!R279,"")</f>
        <v/>
      </c>
      <c r="G298" s="98" t="str">
        <f>IF(Final!S279&lt;&gt;0,Final!S279,"")</f>
        <v/>
      </c>
      <c r="H298" s="98" t="str">
        <f>IF(Final!T279&lt;&gt;0,Final!T279,"")</f>
        <v/>
      </c>
      <c r="I298" s="98" t="str">
        <f>IF(Final!U279&lt;&gt;0,Final!U279,"")</f>
        <v/>
      </c>
      <c r="J298" s="98" t="str">
        <f>IF(Final!V279&lt;&gt;0,Final!V279,"")</f>
        <v/>
      </c>
      <c r="K298" s="98" t="str">
        <f>IF(Final!W279&lt;&gt;0,Final!W279,"")</f>
        <v/>
      </c>
      <c r="L298" s="98" t="str">
        <f>IF(Final!X279&lt;&gt;0,Final!X279,"")</f>
        <v/>
      </c>
      <c r="M298" s="98" t="str">
        <f>IF(Final!Y279&lt;&gt;0,Final!Y279,"")</f>
        <v/>
      </c>
      <c r="N298" s="98" t="str">
        <f>IF(Final!Z279&lt;&gt;0,Final!Z279,"")</f>
        <v/>
      </c>
      <c r="O298" s="98" t="str">
        <f>IF(Final!AA279&lt;&gt;0,Final!AA279,"")</f>
        <v/>
      </c>
      <c r="P298" s="98" t="str">
        <f>IF(Final!AB279&lt;&gt;0,Final!AB279,"")</f>
        <v/>
      </c>
      <c r="Q298" s="98" t="str">
        <f>IF(Final!AC279&lt;&gt;0,Final!AC279,"")</f>
        <v/>
      </c>
      <c r="R298" s="98" t="str">
        <f>IF(Final!AD279&lt;&gt;0,Final!AD279,"")</f>
        <v/>
      </c>
      <c r="S298" s="98" t="str">
        <f>IF(Final!AE279&lt;&gt;0,Final!AE279,"")</f>
        <v/>
      </c>
      <c r="T298" s="98" t="str">
        <f>IF(Final!AF279&lt;&gt;0,Final!AF279,"")</f>
        <v/>
      </c>
    </row>
    <row r="299" spans="1:20" x14ac:dyDescent="0.3">
      <c r="A299" s="3">
        <v>0</v>
      </c>
      <c r="B299" s="3">
        <v>0</v>
      </c>
      <c r="C299" s="98" t="str">
        <f>IF(Final!O280&lt;&gt;0,Final!O280,"")</f>
        <v/>
      </c>
      <c r="D299" s="98" t="str">
        <f>IF(Final!P280&lt;&gt;0,Final!P280,"")</f>
        <v/>
      </c>
      <c r="E299" s="98" t="str">
        <f>IF(Final!Q280&lt;&gt;0,Final!Q280,"")</f>
        <v/>
      </c>
      <c r="F299" s="98" t="str">
        <f>IF(Final!R280&lt;&gt;0,Final!R280,"")</f>
        <v/>
      </c>
      <c r="G299" s="98" t="str">
        <f>IF(Final!S280&lt;&gt;0,Final!S280,"")</f>
        <v/>
      </c>
      <c r="H299" s="98" t="str">
        <f>IF(Final!T280&lt;&gt;0,Final!T280,"")</f>
        <v/>
      </c>
      <c r="I299" s="98" t="str">
        <f>IF(Final!U280&lt;&gt;0,Final!U280,"")</f>
        <v/>
      </c>
      <c r="J299" s="98" t="str">
        <f>IF(Final!V280&lt;&gt;0,Final!V280,"")</f>
        <v/>
      </c>
      <c r="K299" s="98" t="str">
        <f>IF(Final!W280&lt;&gt;0,Final!W280,"")</f>
        <v/>
      </c>
      <c r="L299" s="98" t="str">
        <f>IF(Final!X280&lt;&gt;0,Final!X280,"")</f>
        <v/>
      </c>
      <c r="M299" s="98" t="str">
        <f>IF(Final!Y280&lt;&gt;0,Final!Y280,"")</f>
        <v/>
      </c>
      <c r="N299" s="98" t="str">
        <f>IF(Final!Z280&lt;&gt;0,Final!Z280,"")</f>
        <v/>
      </c>
      <c r="O299" s="98" t="str">
        <f>IF(Final!AA280&lt;&gt;0,Final!AA280,"")</f>
        <v/>
      </c>
      <c r="P299" s="98" t="str">
        <f>IF(Final!AB280&lt;&gt;0,Final!AB280,"")</f>
        <v/>
      </c>
      <c r="Q299" s="98" t="str">
        <f>IF(Final!AC280&lt;&gt;0,Final!AC280,"")</f>
        <v/>
      </c>
      <c r="R299" s="98" t="str">
        <f>IF(Final!AD280&lt;&gt;0,Final!AD280,"")</f>
        <v/>
      </c>
      <c r="S299" s="98" t="str">
        <f>IF(Final!AE280&lt;&gt;0,Final!AE280,"")</f>
        <v/>
      </c>
      <c r="T299" s="98" t="str">
        <f>IF(Final!AF280&lt;&gt;0,Final!AF280,"")</f>
        <v/>
      </c>
    </row>
    <row r="300" spans="1:20" x14ac:dyDescent="0.3">
      <c r="A300" s="3">
        <v>0</v>
      </c>
      <c r="B300" s="3">
        <v>0</v>
      </c>
      <c r="C300" s="98" t="str">
        <f>IF(Final!O281&lt;&gt;0,Final!O281,"")</f>
        <v/>
      </c>
      <c r="D300" s="98" t="str">
        <f>IF(Final!P281&lt;&gt;0,Final!P281,"")</f>
        <v/>
      </c>
      <c r="E300" s="98" t="str">
        <f>IF(Final!Q281&lt;&gt;0,Final!Q281,"")</f>
        <v/>
      </c>
      <c r="F300" s="98" t="str">
        <f>IF(Final!R281&lt;&gt;0,Final!R281,"")</f>
        <v/>
      </c>
      <c r="G300" s="98" t="str">
        <f>IF(Final!S281&lt;&gt;0,Final!S281,"")</f>
        <v/>
      </c>
      <c r="H300" s="98" t="str">
        <f>IF(Final!T281&lt;&gt;0,Final!T281,"")</f>
        <v/>
      </c>
      <c r="I300" s="98" t="str">
        <f>IF(Final!U281&lt;&gt;0,Final!U281,"")</f>
        <v/>
      </c>
      <c r="J300" s="98" t="str">
        <f>IF(Final!V281&lt;&gt;0,Final!V281,"")</f>
        <v/>
      </c>
      <c r="K300" s="98" t="str">
        <f>IF(Final!W281&lt;&gt;0,Final!W281,"")</f>
        <v/>
      </c>
      <c r="L300" s="98" t="str">
        <f>IF(Final!X281&lt;&gt;0,Final!X281,"")</f>
        <v/>
      </c>
      <c r="M300" s="98" t="str">
        <f>IF(Final!Y281&lt;&gt;0,Final!Y281,"")</f>
        <v/>
      </c>
      <c r="N300" s="98" t="str">
        <f>IF(Final!Z281&lt;&gt;0,Final!Z281,"")</f>
        <v/>
      </c>
      <c r="O300" s="98" t="str">
        <f>IF(Final!AA281&lt;&gt;0,Final!AA281,"")</f>
        <v/>
      </c>
      <c r="P300" s="98" t="str">
        <f>IF(Final!AB281&lt;&gt;0,Final!AB281,"")</f>
        <v/>
      </c>
      <c r="Q300" s="98" t="str">
        <f>IF(Final!AC281&lt;&gt;0,Final!AC281,"")</f>
        <v/>
      </c>
      <c r="R300" s="98" t="str">
        <f>IF(Final!AD281&lt;&gt;0,Final!AD281,"")</f>
        <v/>
      </c>
      <c r="S300" s="98" t="str">
        <f>IF(Final!AE281&lt;&gt;0,Final!AE281,"")</f>
        <v/>
      </c>
      <c r="T300" s="98" t="str">
        <f>IF(Final!AF281&lt;&gt;0,Final!AF281,"")</f>
        <v/>
      </c>
    </row>
    <row r="301" spans="1:20" x14ac:dyDescent="0.3">
      <c r="A301" s="3">
        <v>0</v>
      </c>
      <c r="B301" s="3">
        <v>0</v>
      </c>
      <c r="C301" s="98" t="str">
        <f>IF(Final!O282&lt;&gt;0,Final!O282,"")</f>
        <v/>
      </c>
      <c r="D301" s="98" t="str">
        <f>IF(Final!P282&lt;&gt;0,Final!P282,"")</f>
        <v/>
      </c>
      <c r="E301" s="98" t="str">
        <f>IF(Final!Q282&lt;&gt;0,Final!Q282,"")</f>
        <v/>
      </c>
      <c r="F301" s="98" t="str">
        <f>IF(Final!R282&lt;&gt;0,Final!R282,"")</f>
        <v/>
      </c>
      <c r="G301" s="98" t="str">
        <f>IF(Final!S282&lt;&gt;0,Final!S282,"")</f>
        <v/>
      </c>
      <c r="H301" s="98" t="str">
        <f>IF(Final!T282&lt;&gt;0,Final!T282,"")</f>
        <v/>
      </c>
      <c r="I301" s="98" t="str">
        <f>IF(Final!U282&lt;&gt;0,Final!U282,"")</f>
        <v/>
      </c>
      <c r="J301" s="98" t="str">
        <f>IF(Final!V282&lt;&gt;0,Final!V282,"")</f>
        <v/>
      </c>
      <c r="K301" s="98" t="str">
        <f>IF(Final!W282&lt;&gt;0,Final!W282,"")</f>
        <v/>
      </c>
      <c r="L301" s="98" t="str">
        <f>IF(Final!X282&lt;&gt;0,Final!X282,"")</f>
        <v/>
      </c>
      <c r="M301" s="98" t="str">
        <f>IF(Final!Y282&lt;&gt;0,Final!Y282,"")</f>
        <v/>
      </c>
      <c r="N301" s="98" t="str">
        <f>IF(Final!Z282&lt;&gt;0,Final!Z282,"")</f>
        <v/>
      </c>
      <c r="O301" s="98" t="str">
        <f>IF(Final!AA282&lt;&gt;0,Final!AA282,"")</f>
        <v/>
      </c>
      <c r="P301" s="98" t="str">
        <f>IF(Final!AB282&lt;&gt;0,Final!AB282,"")</f>
        <v/>
      </c>
      <c r="Q301" s="98" t="str">
        <f>IF(Final!AC282&lt;&gt;0,Final!AC282,"")</f>
        <v/>
      </c>
      <c r="R301" s="98" t="str">
        <f>IF(Final!AD282&lt;&gt;0,Final!AD282,"")</f>
        <v/>
      </c>
      <c r="S301" s="98" t="str">
        <f>IF(Final!AE282&lt;&gt;0,Final!AE282,"")</f>
        <v/>
      </c>
      <c r="T301" s="98" t="str">
        <f>IF(Final!AF282&lt;&gt;0,Final!AF282,"")</f>
        <v/>
      </c>
    </row>
    <row r="302" spans="1:20" x14ac:dyDescent="0.3">
      <c r="A302" s="3">
        <v>0</v>
      </c>
      <c r="B302" s="3">
        <v>0</v>
      </c>
      <c r="C302" s="98" t="str">
        <f>IF(Final!O283&lt;&gt;0,Final!O283,"")</f>
        <v/>
      </c>
      <c r="D302" s="98" t="str">
        <f>IF(Final!P283&lt;&gt;0,Final!P283,"")</f>
        <v/>
      </c>
      <c r="E302" s="98" t="str">
        <f>IF(Final!Q283&lt;&gt;0,Final!Q283,"")</f>
        <v/>
      </c>
      <c r="F302" s="98" t="str">
        <f>IF(Final!R283&lt;&gt;0,Final!R283,"")</f>
        <v/>
      </c>
      <c r="G302" s="98" t="str">
        <f>IF(Final!S283&lt;&gt;0,Final!S283,"")</f>
        <v/>
      </c>
      <c r="H302" s="98" t="str">
        <f>IF(Final!T283&lt;&gt;0,Final!T283,"")</f>
        <v/>
      </c>
      <c r="I302" s="98" t="str">
        <f>IF(Final!U283&lt;&gt;0,Final!U283,"")</f>
        <v/>
      </c>
      <c r="J302" s="98" t="str">
        <f>IF(Final!V283&lt;&gt;0,Final!V283,"")</f>
        <v/>
      </c>
      <c r="K302" s="98" t="str">
        <f>IF(Final!W283&lt;&gt;0,Final!W283,"")</f>
        <v/>
      </c>
      <c r="L302" s="98" t="str">
        <f>IF(Final!X283&lt;&gt;0,Final!X283,"")</f>
        <v/>
      </c>
      <c r="M302" s="98" t="str">
        <f>IF(Final!Y283&lt;&gt;0,Final!Y283,"")</f>
        <v/>
      </c>
      <c r="N302" s="98" t="str">
        <f>IF(Final!Z283&lt;&gt;0,Final!Z283,"")</f>
        <v/>
      </c>
      <c r="O302" s="98" t="str">
        <f>IF(Final!AA283&lt;&gt;0,Final!AA283,"")</f>
        <v/>
      </c>
      <c r="P302" s="98" t="str">
        <f>IF(Final!AB283&lt;&gt;0,Final!AB283,"")</f>
        <v/>
      </c>
      <c r="Q302" s="98" t="str">
        <f>IF(Final!AC283&lt;&gt;0,Final!AC283,"")</f>
        <v/>
      </c>
      <c r="R302" s="98" t="str">
        <f>IF(Final!AD283&lt;&gt;0,Final!AD283,"")</f>
        <v/>
      </c>
      <c r="S302" s="98" t="str">
        <f>IF(Final!AE283&lt;&gt;0,Final!AE283,"")</f>
        <v/>
      </c>
      <c r="T302" s="98" t="str">
        <f>IF(Final!AF283&lt;&gt;0,Final!AF283,"")</f>
        <v/>
      </c>
    </row>
    <row r="303" spans="1:20" x14ac:dyDescent="0.3">
      <c r="A303" s="3">
        <v>0</v>
      </c>
      <c r="B303" s="3">
        <v>0</v>
      </c>
      <c r="C303" s="98" t="str">
        <f>IF(Final!O284&lt;&gt;0,Final!O284,"")</f>
        <v/>
      </c>
      <c r="D303" s="98" t="str">
        <f>IF(Final!P284&lt;&gt;0,Final!P284,"")</f>
        <v/>
      </c>
      <c r="E303" s="98" t="str">
        <f>IF(Final!Q284&lt;&gt;0,Final!Q284,"")</f>
        <v/>
      </c>
      <c r="F303" s="98" t="str">
        <f>IF(Final!R284&lt;&gt;0,Final!R284,"")</f>
        <v/>
      </c>
      <c r="G303" s="98" t="str">
        <f>IF(Final!S284&lt;&gt;0,Final!S284,"")</f>
        <v/>
      </c>
      <c r="H303" s="98" t="str">
        <f>IF(Final!T284&lt;&gt;0,Final!T284,"")</f>
        <v/>
      </c>
      <c r="I303" s="98" t="str">
        <f>IF(Final!U284&lt;&gt;0,Final!U284,"")</f>
        <v/>
      </c>
      <c r="J303" s="98" t="str">
        <f>IF(Final!V284&lt;&gt;0,Final!V284,"")</f>
        <v/>
      </c>
      <c r="K303" s="98" t="str">
        <f>IF(Final!W284&lt;&gt;0,Final!W284,"")</f>
        <v/>
      </c>
      <c r="L303" s="98" t="str">
        <f>IF(Final!X284&lt;&gt;0,Final!X284,"")</f>
        <v/>
      </c>
      <c r="M303" s="98" t="str">
        <f>IF(Final!Y284&lt;&gt;0,Final!Y284,"")</f>
        <v/>
      </c>
      <c r="N303" s="98" t="str">
        <f>IF(Final!Z284&lt;&gt;0,Final!Z284,"")</f>
        <v/>
      </c>
      <c r="O303" s="98" t="str">
        <f>IF(Final!AA284&lt;&gt;0,Final!AA284,"")</f>
        <v/>
      </c>
      <c r="P303" s="98" t="str">
        <f>IF(Final!AB284&lt;&gt;0,Final!AB284,"")</f>
        <v/>
      </c>
      <c r="Q303" s="98" t="str">
        <f>IF(Final!AC284&lt;&gt;0,Final!AC284,"")</f>
        <v/>
      </c>
      <c r="R303" s="98" t="str">
        <f>IF(Final!AD284&lt;&gt;0,Final!AD284,"")</f>
        <v/>
      </c>
      <c r="S303" s="98" t="str">
        <f>IF(Final!AE284&lt;&gt;0,Final!AE284,"")</f>
        <v/>
      </c>
      <c r="T303" s="98" t="str">
        <f>IF(Final!AF284&lt;&gt;0,Final!AF284,"")</f>
        <v/>
      </c>
    </row>
    <row r="304" spans="1:20" x14ac:dyDescent="0.3">
      <c r="A304" s="3">
        <v>0</v>
      </c>
      <c r="B304" s="3">
        <v>0</v>
      </c>
      <c r="C304" s="98" t="str">
        <f>IF(Final!O285&lt;&gt;0,Final!O285,"")</f>
        <v/>
      </c>
      <c r="D304" s="98" t="str">
        <f>IF(Final!P285&lt;&gt;0,Final!P285,"")</f>
        <v/>
      </c>
      <c r="E304" s="98" t="str">
        <f>IF(Final!Q285&lt;&gt;0,Final!Q285,"")</f>
        <v/>
      </c>
      <c r="F304" s="98" t="str">
        <f>IF(Final!R285&lt;&gt;0,Final!R285,"")</f>
        <v/>
      </c>
      <c r="G304" s="98" t="str">
        <f>IF(Final!S285&lt;&gt;0,Final!S285,"")</f>
        <v/>
      </c>
      <c r="H304" s="98" t="str">
        <f>IF(Final!T285&lt;&gt;0,Final!T285,"")</f>
        <v/>
      </c>
      <c r="I304" s="98" t="str">
        <f>IF(Final!U285&lt;&gt;0,Final!U285,"")</f>
        <v/>
      </c>
      <c r="J304" s="98" t="str">
        <f>IF(Final!V285&lt;&gt;0,Final!V285,"")</f>
        <v/>
      </c>
      <c r="K304" s="98" t="str">
        <f>IF(Final!W285&lt;&gt;0,Final!W285,"")</f>
        <v/>
      </c>
      <c r="L304" s="98" t="str">
        <f>IF(Final!X285&lt;&gt;0,Final!X285,"")</f>
        <v/>
      </c>
      <c r="M304" s="98" t="str">
        <f>IF(Final!Y285&lt;&gt;0,Final!Y285,"")</f>
        <v/>
      </c>
      <c r="N304" s="98" t="str">
        <f>IF(Final!Z285&lt;&gt;0,Final!Z285,"")</f>
        <v/>
      </c>
      <c r="O304" s="98" t="str">
        <f>IF(Final!AA285&lt;&gt;0,Final!AA285,"")</f>
        <v/>
      </c>
      <c r="P304" s="98" t="str">
        <f>IF(Final!AB285&lt;&gt;0,Final!AB285,"")</f>
        <v/>
      </c>
      <c r="Q304" s="98" t="str">
        <f>IF(Final!AC285&lt;&gt;0,Final!AC285,"")</f>
        <v/>
      </c>
      <c r="R304" s="98" t="str">
        <f>IF(Final!AD285&lt;&gt;0,Final!AD285,"")</f>
        <v/>
      </c>
      <c r="S304" s="98" t="str">
        <f>IF(Final!AE285&lt;&gt;0,Final!AE285,"")</f>
        <v/>
      </c>
      <c r="T304" s="98" t="str">
        <f>IF(Final!AF285&lt;&gt;0,Final!AF285,"")</f>
        <v/>
      </c>
    </row>
    <row r="305" spans="1:20" x14ac:dyDescent="0.3">
      <c r="A305" s="3">
        <v>0</v>
      </c>
      <c r="B305" s="3">
        <v>0</v>
      </c>
      <c r="C305" s="98" t="str">
        <f>IF(Final!O286&lt;&gt;0,Final!O286,"")</f>
        <v/>
      </c>
      <c r="D305" s="98" t="str">
        <f>IF(Final!P286&lt;&gt;0,Final!P286,"")</f>
        <v/>
      </c>
      <c r="E305" s="98" t="str">
        <f>IF(Final!Q286&lt;&gt;0,Final!Q286,"")</f>
        <v/>
      </c>
      <c r="F305" s="98" t="str">
        <f>IF(Final!R286&lt;&gt;0,Final!R286,"")</f>
        <v/>
      </c>
      <c r="G305" s="98" t="str">
        <f>IF(Final!S286&lt;&gt;0,Final!S286,"")</f>
        <v/>
      </c>
      <c r="H305" s="98" t="str">
        <f>IF(Final!T286&lt;&gt;0,Final!T286,"")</f>
        <v/>
      </c>
      <c r="I305" s="98" t="str">
        <f>IF(Final!U286&lt;&gt;0,Final!U286,"")</f>
        <v/>
      </c>
      <c r="J305" s="98" t="str">
        <f>IF(Final!V286&lt;&gt;0,Final!V286,"")</f>
        <v/>
      </c>
      <c r="K305" s="98" t="str">
        <f>IF(Final!W286&lt;&gt;0,Final!W286,"")</f>
        <v/>
      </c>
      <c r="L305" s="98" t="str">
        <f>IF(Final!X286&lt;&gt;0,Final!X286,"")</f>
        <v/>
      </c>
      <c r="M305" s="98" t="str">
        <f>IF(Final!Y286&lt;&gt;0,Final!Y286,"")</f>
        <v/>
      </c>
      <c r="N305" s="98" t="str">
        <f>IF(Final!Z286&lt;&gt;0,Final!Z286,"")</f>
        <v/>
      </c>
      <c r="O305" s="98" t="str">
        <f>IF(Final!AA286&lt;&gt;0,Final!AA286,"")</f>
        <v/>
      </c>
      <c r="P305" s="98" t="str">
        <f>IF(Final!AB286&lt;&gt;0,Final!AB286,"")</f>
        <v/>
      </c>
      <c r="Q305" s="98" t="str">
        <f>IF(Final!AC286&lt;&gt;0,Final!AC286,"")</f>
        <v/>
      </c>
      <c r="R305" s="98" t="str">
        <f>IF(Final!AD286&lt;&gt;0,Final!AD286,"")</f>
        <v/>
      </c>
      <c r="S305" s="98" t="str">
        <f>IF(Final!AE286&lt;&gt;0,Final!AE286,"")</f>
        <v/>
      </c>
      <c r="T305" s="98" t="str">
        <f>IF(Final!AF286&lt;&gt;0,Final!AF286,"")</f>
        <v/>
      </c>
    </row>
    <row r="306" spans="1:20" x14ac:dyDescent="0.3">
      <c r="A306" s="3">
        <v>0</v>
      </c>
      <c r="B306" s="3">
        <v>0</v>
      </c>
      <c r="C306" s="98" t="str">
        <f>IF(Final!O287&lt;&gt;0,Final!O287,"")</f>
        <v/>
      </c>
      <c r="D306" s="98" t="str">
        <f>IF(Final!P287&lt;&gt;0,Final!P287,"")</f>
        <v/>
      </c>
      <c r="E306" s="98" t="str">
        <f>IF(Final!Q287&lt;&gt;0,Final!Q287,"")</f>
        <v/>
      </c>
      <c r="F306" s="98" t="str">
        <f>IF(Final!R287&lt;&gt;0,Final!R287,"")</f>
        <v/>
      </c>
      <c r="G306" s="98" t="str">
        <f>IF(Final!S287&lt;&gt;0,Final!S287,"")</f>
        <v/>
      </c>
      <c r="H306" s="98" t="str">
        <f>IF(Final!T287&lt;&gt;0,Final!T287,"")</f>
        <v/>
      </c>
      <c r="I306" s="98" t="str">
        <f>IF(Final!U287&lt;&gt;0,Final!U287,"")</f>
        <v/>
      </c>
      <c r="J306" s="98" t="str">
        <f>IF(Final!V287&lt;&gt;0,Final!V287,"")</f>
        <v/>
      </c>
      <c r="K306" s="98" t="str">
        <f>IF(Final!W287&lt;&gt;0,Final!W287,"")</f>
        <v/>
      </c>
      <c r="L306" s="98" t="str">
        <f>IF(Final!X287&lt;&gt;0,Final!X287,"")</f>
        <v/>
      </c>
      <c r="M306" s="98" t="str">
        <f>IF(Final!Y287&lt;&gt;0,Final!Y287,"")</f>
        <v/>
      </c>
      <c r="N306" s="98" t="str">
        <f>IF(Final!Z287&lt;&gt;0,Final!Z287,"")</f>
        <v/>
      </c>
      <c r="O306" s="98" t="str">
        <f>IF(Final!AA287&lt;&gt;0,Final!AA287,"")</f>
        <v/>
      </c>
      <c r="P306" s="98" t="str">
        <f>IF(Final!AB287&lt;&gt;0,Final!AB287,"")</f>
        <v/>
      </c>
      <c r="Q306" s="98" t="str">
        <f>IF(Final!AC287&lt;&gt;0,Final!AC287,"")</f>
        <v/>
      </c>
      <c r="R306" s="98" t="str">
        <f>IF(Final!AD287&lt;&gt;0,Final!AD287,"")</f>
        <v/>
      </c>
      <c r="S306" s="98" t="str">
        <f>IF(Final!AE287&lt;&gt;0,Final!AE287,"")</f>
        <v/>
      </c>
      <c r="T306" s="98" t="str">
        <f>IF(Final!AF287&lt;&gt;0,Final!AF287,"")</f>
        <v/>
      </c>
    </row>
    <row r="307" spans="1:20" x14ac:dyDescent="0.3">
      <c r="A307" s="3">
        <v>0</v>
      </c>
      <c r="B307" s="3">
        <v>0</v>
      </c>
      <c r="C307" s="98" t="str">
        <f>IF(Final!O288&lt;&gt;0,Final!O288,"")</f>
        <v/>
      </c>
      <c r="D307" s="98" t="str">
        <f>IF(Final!P288&lt;&gt;0,Final!P288,"")</f>
        <v/>
      </c>
      <c r="E307" s="98" t="str">
        <f>IF(Final!Q288&lt;&gt;0,Final!Q288,"")</f>
        <v/>
      </c>
      <c r="F307" s="98" t="str">
        <f>IF(Final!R288&lt;&gt;0,Final!R288,"")</f>
        <v/>
      </c>
      <c r="G307" s="98" t="str">
        <f>IF(Final!S288&lt;&gt;0,Final!S288,"")</f>
        <v/>
      </c>
      <c r="H307" s="98" t="str">
        <f>IF(Final!T288&lt;&gt;0,Final!T288,"")</f>
        <v/>
      </c>
      <c r="I307" s="98" t="str">
        <f>IF(Final!U288&lt;&gt;0,Final!U288,"")</f>
        <v/>
      </c>
      <c r="J307" s="98" t="str">
        <f>IF(Final!V288&lt;&gt;0,Final!V288,"")</f>
        <v/>
      </c>
      <c r="K307" s="98" t="str">
        <f>IF(Final!W288&lt;&gt;0,Final!W288,"")</f>
        <v/>
      </c>
      <c r="L307" s="98" t="str">
        <f>IF(Final!X288&lt;&gt;0,Final!X288,"")</f>
        <v/>
      </c>
      <c r="M307" s="98" t="str">
        <f>IF(Final!Y288&lt;&gt;0,Final!Y288,"")</f>
        <v/>
      </c>
      <c r="N307" s="98" t="str">
        <f>IF(Final!Z288&lt;&gt;0,Final!Z288,"")</f>
        <v/>
      </c>
      <c r="O307" s="98" t="str">
        <f>IF(Final!AA288&lt;&gt;0,Final!AA288,"")</f>
        <v/>
      </c>
      <c r="P307" s="98" t="str">
        <f>IF(Final!AB288&lt;&gt;0,Final!AB288,"")</f>
        <v/>
      </c>
      <c r="Q307" s="98" t="str">
        <f>IF(Final!AC288&lt;&gt;0,Final!AC288,"")</f>
        <v/>
      </c>
      <c r="R307" s="98" t="str">
        <f>IF(Final!AD288&lt;&gt;0,Final!AD288,"")</f>
        <v/>
      </c>
      <c r="S307" s="98" t="str">
        <f>IF(Final!AE288&lt;&gt;0,Final!AE288,"")</f>
        <v/>
      </c>
      <c r="T307" s="98" t="str">
        <f>IF(Final!AF288&lt;&gt;0,Final!AF288,"")</f>
        <v/>
      </c>
    </row>
    <row r="308" spans="1:20" x14ac:dyDescent="0.3">
      <c r="A308" s="3">
        <v>0</v>
      </c>
      <c r="B308" s="3">
        <v>0</v>
      </c>
      <c r="C308" s="98" t="str">
        <f>IF(Final!O289&lt;&gt;0,Final!O289,"")</f>
        <v/>
      </c>
      <c r="D308" s="98" t="str">
        <f>IF(Final!P289&lt;&gt;0,Final!P289,"")</f>
        <v/>
      </c>
      <c r="E308" s="98" t="str">
        <f>IF(Final!Q289&lt;&gt;0,Final!Q289,"")</f>
        <v/>
      </c>
      <c r="F308" s="98" t="str">
        <f>IF(Final!R289&lt;&gt;0,Final!R289,"")</f>
        <v/>
      </c>
      <c r="G308" s="98" t="str">
        <f>IF(Final!S289&lt;&gt;0,Final!S289,"")</f>
        <v/>
      </c>
      <c r="H308" s="98" t="str">
        <f>IF(Final!T289&lt;&gt;0,Final!T289,"")</f>
        <v/>
      </c>
      <c r="I308" s="98" t="str">
        <f>IF(Final!U289&lt;&gt;0,Final!U289,"")</f>
        <v/>
      </c>
      <c r="J308" s="98" t="str">
        <f>IF(Final!V289&lt;&gt;0,Final!V289,"")</f>
        <v/>
      </c>
      <c r="K308" s="98" t="str">
        <f>IF(Final!W289&lt;&gt;0,Final!W289,"")</f>
        <v/>
      </c>
      <c r="L308" s="98" t="str">
        <f>IF(Final!X289&lt;&gt;0,Final!X289,"")</f>
        <v/>
      </c>
      <c r="M308" s="98" t="str">
        <f>IF(Final!Y289&lt;&gt;0,Final!Y289,"")</f>
        <v/>
      </c>
      <c r="N308" s="98" t="str">
        <f>IF(Final!Z289&lt;&gt;0,Final!Z289,"")</f>
        <v/>
      </c>
      <c r="O308" s="98" t="str">
        <f>IF(Final!AA289&lt;&gt;0,Final!AA289,"")</f>
        <v/>
      </c>
      <c r="P308" s="98" t="str">
        <f>IF(Final!AB289&lt;&gt;0,Final!AB289,"")</f>
        <v/>
      </c>
      <c r="Q308" s="98" t="str">
        <f>IF(Final!AC289&lt;&gt;0,Final!AC289,"")</f>
        <v/>
      </c>
      <c r="R308" s="98" t="str">
        <f>IF(Final!AD289&lt;&gt;0,Final!AD289,"")</f>
        <v/>
      </c>
      <c r="S308" s="98" t="str">
        <f>IF(Final!AE289&lt;&gt;0,Final!AE289,"")</f>
        <v/>
      </c>
      <c r="T308" s="98" t="str">
        <f>IF(Final!AF289&lt;&gt;0,Final!AF289,"")</f>
        <v/>
      </c>
    </row>
    <row r="309" spans="1:20" x14ac:dyDescent="0.3">
      <c r="A309" s="3">
        <v>0</v>
      </c>
      <c r="B309" s="3">
        <v>0</v>
      </c>
      <c r="C309" s="98" t="str">
        <f>IF(Final!O290&lt;&gt;0,Final!O290,"")</f>
        <v/>
      </c>
      <c r="D309" s="98" t="str">
        <f>IF(Final!P290&lt;&gt;0,Final!P290,"")</f>
        <v/>
      </c>
      <c r="E309" s="98" t="str">
        <f>IF(Final!Q290&lt;&gt;0,Final!Q290,"")</f>
        <v/>
      </c>
      <c r="F309" s="98" t="str">
        <f>IF(Final!R290&lt;&gt;0,Final!R290,"")</f>
        <v/>
      </c>
      <c r="G309" s="98" t="str">
        <f>IF(Final!S290&lt;&gt;0,Final!S290,"")</f>
        <v/>
      </c>
      <c r="H309" s="98" t="str">
        <f>IF(Final!T290&lt;&gt;0,Final!T290,"")</f>
        <v/>
      </c>
      <c r="I309" s="98" t="str">
        <f>IF(Final!U290&lt;&gt;0,Final!U290,"")</f>
        <v/>
      </c>
      <c r="J309" s="98" t="str">
        <f>IF(Final!V290&lt;&gt;0,Final!V290,"")</f>
        <v/>
      </c>
      <c r="K309" s="98" t="str">
        <f>IF(Final!W290&lt;&gt;0,Final!W290,"")</f>
        <v/>
      </c>
      <c r="L309" s="98" t="str">
        <f>IF(Final!X290&lt;&gt;0,Final!X290,"")</f>
        <v/>
      </c>
      <c r="M309" s="98" t="str">
        <f>IF(Final!Y290&lt;&gt;0,Final!Y290,"")</f>
        <v/>
      </c>
      <c r="N309" s="98" t="str">
        <f>IF(Final!Z290&lt;&gt;0,Final!Z290,"")</f>
        <v/>
      </c>
      <c r="O309" s="98" t="str">
        <f>IF(Final!AA290&lt;&gt;0,Final!AA290,"")</f>
        <v/>
      </c>
      <c r="P309" s="98" t="str">
        <f>IF(Final!AB290&lt;&gt;0,Final!AB290,"")</f>
        <v/>
      </c>
      <c r="Q309" s="98" t="str">
        <f>IF(Final!AC290&lt;&gt;0,Final!AC290,"")</f>
        <v/>
      </c>
      <c r="R309" s="98" t="str">
        <f>IF(Final!AD290&lt;&gt;0,Final!AD290,"")</f>
        <v/>
      </c>
      <c r="S309" s="98" t="str">
        <f>IF(Final!AE290&lt;&gt;0,Final!AE290,"")</f>
        <v/>
      </c>
      <c r="T309" s="98" t="str">
        <f>IF(Final!AF290&lt;&gt;0,Final!AF290,"")</f>
        <v/>
      </c>
    </row>
    <row r="310" spans="1:20" x14ac:dyDescent="0.3">
      <c r="A310" s="3">
        <v>0</v>
      </c>
      <c r="B310" s="3">
        <v>0</v>
      </c>
      <c r="C310" s="98" t="str">
        <f>IF(Final!O291&lt;&gt;0,Final!O291,"")</f>
        <v/>
      </c>
      <c r="D310" s="98" t="str">
        <f>IF(Final!P291&lt;&gt;0,Final!P291,"")</f>
        <v/>
      </c>
      <c r="E310" s="98" t="str">
        <f>IF(Final!Q291&lt;&gt;0,Final!Q291,"")</f>
        <v/>
      </c>
      <c r="F310" s="98" t="str">
        <f>IF(Final!R291&lt;&gt;0,Final!R291,"")</f>
        <v/>
      </c>
      <c r="G310" s="98" t="str">
        <f>IF(Final!S291&lt;&gt;0,Final!S291,"")</f>
        <v/>
      </c>
      <c r="H310" s="98" t="str">
        <f>IF(Final!T291&lt;&gt;0,Final!T291,"")</f>
        <v/>
      </c>
      <c r="I310" s="98" t="str">
        <f>IF(Final!U291&lt;&gt;0,Final!U291,"")</f>
        <v/>
      </c>
      <c r="J310" s="98" t="str">
        <f>IF(Final!V291&lt;&gt;0,Final!V291,"")</f>
        <v/>
      </c>
      <c r="K310" s="98" t="str">
        <f>IF(Final!W291&lt;&gt;0,Final!W291,"")</f>
        <v/>
      </c>
      <c r="L310" s="98" t="str">
        <f>IF(Final!X291&lt;&gt;0,Final!X291,"")</f>
        <v/>
      </c>
      <c r="M310" s="98" t="str">
        <f>IF(Final!Y291&lt;&gt;0,Final!Y291,"")</f>
        <v/>
      </c>
      <c r="N310" s="98" t="str">
        <f>IF(Final!Z291&lt;&gt;0,Final!Z291,"")</f>
        <v/>
      </c>
      <c r="O310" s="98" t="str">
        <f>IF(Final!AA291&lt;&gt;0,Final!AA291,"")</f>
        <v/>
      </c>
      <c r="P310" s="98" t="str">
        <f>IF(Final!AB291&lt;&gt;0,Final!AB291,"")</f>
        <v/>
      </c>
      <c r="Q310" s="98" t="str">
        <f>IF(Final!AC291&lt;&gt;0,Final!AC291,"")</f>
        <v/>
      </c>
      <c r="R310" s="98" t="str">
        <f>IF(Final!AD291&lt;&gt;0,Final!AD291,"")</f>
        <v/>
      </c>
      <c r="S310" s="98" t="str">
        <f>IF(Final!AE291&lt;&gt;0,Final!AE291,"")</f>
        <v/>
      </c>
      <c r="T310" s="98" t="str">
        <f>IF(Final!AF291&lt;&gt;0,Final!AF291,"")</f>
        <v/>
      </c>
    </row>
    <row r="311" spans="1:20" x14ac:dyDescent="0.3">
      <c r="A311" s="3">
        <v>0</v>
      </c>
      <c r="B311" s="3">
        <v>0</v>
      </c>
      <c r="C311" s="98" t="str">
        <f>IF(Final!O292&lt;&gt;0,Final!O292,"")</f>
        <v/>
      </c>
      <c r="D311" s="98" t="str">
        <f>IF(Final!P292&lt;&gt;0,Final!P292,"")</f>
        <v/>
      </c>
      <c r="E311" s="98" t="str">
        <f>IF(Final!Q292&lt;&gt;0,Final!Q292,"")</f>
        <v/>
      </c>
      <c r="F311" s="98" t="str">
        <f>IF(Final!R292&lt;&gt;0,Final!R292,"")</f>
        <v/>
      </c>
      <c r="G311" s="98" t="str">
        <f>IF(Final!S292&lt;&gt;0,Final!S292,"")</f>
        <v/>
      </c>
      <c r="H311" s="98" t="str">
        <f>IF(Final!T292&lt;&gt;0,Final!T292,"")</f>
        <v/>
      </c>
      <c r="I311" s="98" t="str">
        <f>IF(Final!U292&lt;&gt;0,Final!U292,"")</f>
        <v/>
      </c>
      <c r="J311" s="98" t="str">
        <f>IF(Final!V292&lt;&gt;0,Final!V292,"")</f>
        <v/>
      </c>
      <c r="K311" s="98" t="str">
        <f>IF(Final!W292&lt;&gt;0,Final!W292,"")</f>
        <v/>
      </c>
      <c r="L311" s="98" t="str">
        <f>IF(Final!X292&lt;&gt;0,Final!X292,"")</f>
        <v/>
      </c>
      <c r="M311" s="98" t="str">
        <f>IF(Final!Y292&lt;&gt;0,Final!Y292,"")</f>
        <v/>
      </c>
      <c r="N311" s="98" t="str">
        <f>IF(Final!Z292&lt;&gt;0,Final!Z292,"")</f>
        <v/>
      </c>
      <c r="O311" s="98" t="str">
        <f>IF(Final!AA292&lt;&gt;0,Final!AA292,"")</f>
        <v/>
      </c>
      <c r="P311" s="98" t="str">
        <f>IF(Final!AB292&lt;&gt;0,Final!AB292,"")</f>
        <v/>
      </c>
      <c r="Q311" s="98" t="str">
        <f>IF(Final!AC292&lt;&gt;0,Final!AC292,"")</f>
        <v/>
      </c>
      <c r="R311" s="98" t="str">
        <f>IF(Final!AD292&lt;&gt;0,Final!AD292,"")</f>
        <v/>
      </c>
      <c r="S311" s="98" t="str">
        <f>IF(Final!AE292&lt;&gt;0,Final!AE292,"")</f>
        <v/>
      </c>
      <c r="T311" s="98" t="str">
        <f>IF(Final!AF292&lt;&gt;0,Final!AF292,"")</f>
        <v/>
      </c>
    </row>
    <row r="312" spans="1:20" x14ac:dyDescent="0.3">
      <c r="A312" s="3">
        <v>0</v>
      </c>
      <c r="B312" s="3">
        <v>0</v>
      </c>
      <c r="C312" s="98" t="str">
        <f>IF(Final!O293&lt;&gt;0,Final!O293,"")</f>
        <v/>
      </c>
      <c r="D312" s="98" t="str">
        <f>IF(Final!P293&lt;&gt;0,Final!P293,"")</f>
        <v/>
      </c>
      <c r="E312" s="98" t="str">
        <f>IF(Final!Q293&lt;&gt;0,Final!Q293,"")</f>
        <v/>
      </c>
      <c r="F312" s="98" t="str">
        <f>IF(Final!R293&lt;&gt;0,Final!R293,"")</f>
        <v/>
      </c>
      <c r="G312" s="98" t="str">
        <f>IF(Final!S293&lt;&gt;0,Final!S293,"")</f>
        <v/>
      </c>
      <c r="H312" s="98" t="str">
        <f>IF(Final!T293&lt;&gt;0,Final!T293,"")</f>
        <v/>
      </c>
      <c r="I312" s="98" t="str">
        <f>IF(Final!U293&lt;&gt;0,Final!U293,"")</f>
        <v/>
      </c>
      <c r="J312" s="98" t="str">
        <f>IF(Final!V293&lt;&gt;0,Final!V293,"")</f>
        <v/>
      </c>
      <c r="K312" s="98" t="str">
        <f>IF(Final!W293&lt;&gt;0,Final!W293,"")</f>
        <v/>
      </c>
      <c r="L312" s="98" t="str">
        <f>IF(Final!X293&lt;&gt;0,Final!X293,"")</f>
        <v/>
      </c>
      <c r="M312" s="98" t="str">
        <f>IF(Final!Y293&lt;&gt;0,Final!Y293,"")</f>
        <v/>
      </c>
      <c r="N312" s="98" t="str">
        <f>IF(Final!Z293&lt;&gt;0,Final!Z293,"")</f>
        <v/>
      </c>
      <c r="O312" s="98" t="str">
        <f>IF(Final!AA293&lt;&gt;0,Final!AA293,"")</f>
        <v/>
      </c>
      <c r="P312" s="98" t="str">
        <f>IF(Final!AB293&lt;&gt;0,Final!AB293,"")</f>
        <v/>
      </c>
      <c r="Q312" s="98" t="str">
        <f>IF(Final!AC293&lt;&gt;0,Final!AC293,"")</f>
        <v/>
      </c>
      <c r="R312" s="98" t="str">
        <f>IF(Final!AD293&lt;&gt;0,Final!AD293,"")</f>
        <v/>
      </c>
      <c r="S312" s="98" t="str">
        <f>IF(Final!AE293&lt;&gt;0,Final!AE293,"")</f>
        <v/>
      </c>
      <c r="T312" s="98" t="str">
        <f>IF(Final!AF293&lt;&gt;0,Final!AF293,"")</f>
        <v/>
      </c>
    </row>
    <row r="313" spans="1:20" x14ac:dyDescent="0.3">
      <c r="A313" s="3">
        <v>0</v>
      </c>
      <c r="B313" s="3">
        <v>0</v>
      </c>
      <c r="C313" s="98" t="str">
        <f>IF(Final!O294&lt;&gt;0,Final!O294,"")</f>
        <v/>
      </c>
      <c r="D313" s="98" t="str">
        <f>IF(Final!P294&lt;&gt;0,Final!P294,"")</f>
        <v/>
      </c>
      <c r="E313" s="98" t="str">
        <f>IF(Final!Q294&lt;&gt;0,Final!Q294,"")</f>
        <v/>
      </c>
      <c r="F313" s="98" t="str">
        <f>IF(Final!R294&lt;&gt;0,Final!R294,"")</f>
        <v/>
      </c>
      <c r="G313" s="98" t="str">
        <f>IF(Final!S294&lt;&gt;0,Final!S294,"")</f>
        <v/>
      </c>
      <c r="H313" s="98" t="str">
        <f>IF(Final!T294&lt;&gt;0,Final!T294,"")</f>
        <v/>
      </c>
      <c r="I313" s="98" t="str">
        <f>IF(Final!U294&lt;&gt;0,Final!U294,"")</f>
        <v/>
      </c>
      <c r="J313" s="98" t="str">
        <f>IF(Final!V294&lt;&gt;0,Final!V294,"")</f>
        <v/>
      </c>
      <c r="K313" s="98" t="str">
        <f>IF(Final!W294&lt;&gt;0,Final!W294,"")</f>
        <v/>
      </c>
      <c r="L313" s="98" t="str">
        <f>IF(Final!X294&lt;&gt;0,Final!X294,"")</f>
        <v/>
      </c>
      <c r="M313" s="98" t="str">
        <f>IF(Final!Y294&lt;&gt;0,Final!Y294,"")</f>
        <v/>
      </c>
      <c r="N313" s="98" t="str">
        <f>IF(Final!Z294&lt;&gt;0,Final!Z294,"")</f>
        <v/>
      </c>
      <c r="O313" s="98" t="str">
        <f>IF(Final!AA294&lt;&gt;0,Final!AA294,"")</f>
        <v/>
      </c>
      <c r="P313" s="98" t="str">
        <f>IF(Final!AB294&lt;&gt;0,Final!AB294,"")</f>
        <v/>
      </c>
      <c r="Q313" s="98" t="str">
        <f>IF(Final!AC294&lt;&gt;0,Final!AC294,"")</f>
        <v/>
      </c>
      <c r="R313" s="98" t="str">
        <f>IF(Final!AD294&lt;&gt;0,Final!AD294,"")</f>
        <v/>
      </c>
      <c r="S313" s="98" t="str">
        <f>IF(Final!AE294&lt;&gt;0,Final!AE294,"")</f>
        <v/>
      </c>
      <c r="T313" s="98" t="str">
        <f>IF(Final!AF294&lt;&gt;0,Final!AF294,"")</f>
        <v/>
      </c>
    </row>
    <row r="314" spans="1:20" x14ac:dyDescent="0.3">
      <c r="A314" s="3">
        <v>0</v>
      </c>
      <c r="B314" s="3">
        <v>0</v>
      </c>
      <c r="C314" s="98" t="str">
        <f>IF(Final!O295&lt;&gt;0,Final!O295,"")</f>
        <v/>
      </c>
      <c r="D314" s="98" t="str">
        <f>IF(Final!P295&lt;&gt;0,Final!P295,"")</f>
        <v/>
      </c>
      <c r="E314" s="98" t="str">
        <f>IF(Final!Q295&lt;&gt;0,Final!Q295,"")</f>
        <v/>
      </c>
      <c r="F314" s="98" t="str">
        <f>IF(Final!R295&lt;&gt;0,Final!R295,"")</f>
        <v/>
      </c>
      <c r="G314" s="98" t="str">
        <f>IF(Final!S295&lt;&gt;0,Final!S295,"")</f>
        <v/>
      </c>
      <c r="H314" s="98" t="str">
        <f>IF(Final!T295&lt;&gt;0,Final!T295,"")</f>
        <v/>
      </c>
      <c r="I314" s="98" t="str">
        <f>IF(Final!U295&lt;&gt;0,Final!U295,"")</f>
        <v/>
      </c>
      <c r="J314" s="98" t="str">
        <f>IF(Final!V295&lt;&gt;0,Final!V295,"")</f>
        <v/>
      </c>
      <c r="K314" s="98" t="str">
        <f>IF(Final!W295&lt;&gt;0,Final!W295,"")</f>
        <v/>
      </c>
      <c r="L314" s="98" t="str">
        <f>IF(Final!X295&lt;&gt;0,Final!X295,"")</f>
        <v/>
      </c>
      <c r="M314" s="98" t="str">
        <f>IF(Final!Y295&lt;&gt;0,Final!Y295,"")</f>
        <v/>
      </c>
      <c r="N314" s="98" t="str">
        <f>IF(Final!Z295&lt;&gt;0,Final!Z295,"")</f>
        <v/>
      </c>
      <c r="O314" s="98" t="str">
        <f>IF(Final!AA295&lt;&gt;0,Final!AA295,"")</f>
        <v/>
      </c>
      <c r="P314" s="98" t="str">
        <f>IF(Final!AB295&lt;&gt;0,Final!AB295,"")</f>
        <v/>
      </c>
      <c r="Q314" s="98" t="str">
        <f>IF(Final!AC295&lt;&gt;0,Final!AC295,"")</f>
        <v/>
      </c>
      <c r="R314" s="98" t="str">
        <f>IF(Final!AD295&lt;&gt;0,Final!AD295,"")</f>
        <v/>
      </c>
      <c r="S314" s="98" t="str">
        <f>IF(Final!AE295&lt;&gt;0,Final!AE295,"")</f>
        <v/>
      </c>
      <c r="T314" s="98" t="str">
        <f>IF(Final!AF295&lt;&gt;0,Final!AF295,"")</f>
        <v/>
      </c>
    </row>
    <row r="315" spans="1:20" x14ac:dyDescent="0.3">
      <c r="A315" s="3">
        <v>0</v>
      </c>
      <c r="B315" s="3">
        <v>0</v>
      </c>
      <c r="C315" s="98" t="str">
        <f>IF(Final!O296&lt;&gt;0,Final!O296,"")</f>
        <v/>
      </c>
      <c r="D315" s="98" t="str">
        <f>IF(Final!P296&lt;&gt;0,Final!P296,"")</f>
        <v/>
      </c>
      <c r="E315" s="98" t="str">
        <f>IF(Final!Q296&lt;&gt;0,Final!Q296,"")</f>
        <v/>
      </c>
      <c r="F315" s="98" t="str">
        <f>IF(Final!R296&lt;&gt;0,Final!R296,"")</f>
        <v/>
      </c>
      <c r="G315" s="98" t="str">
        <f>IF(Final!S296&lt;&gt;0,Final!S296,"")</f>
        <v/>
      </c>
      <c r="H315" s="98" t="str">
        <f>IF(Final!T296&lt;&gt;0,Final!T296,"")</f>
        <v/>
      </c>
      <c r="I315" s="98" t="str">
        <f>IF(Final!U296&lt;&gt;0,Final!U296,"")</f>
        <v/>
      </c>
      <c r="J315" s="98" t="str">
        <f>IF(Final!V296&lt;&gt;0,Final!V296,"")</f>
        <v/>
      </c>
      <c r="K315" s="98" t="str">
        <f>IF(Final!W296&lt;&gt;0,Final!W296,"")</f>
        <v/>
      </c>
      <c r="L315" s="98" t="str">
        <f>IF(Final!X296&lt;&gt;0,Final!X296,"")</f>
        <v/>
      </c>
      <c r="M315" s="98" t="str">
        <f>IF(Final!Y296&lt;&gt;0,Final!Y296,"")</f>
        <v/>
      </c>
      <c r="N315" s="98" t="str">
        <f>IF(Final!Z296&lt;&gt;0,Final!Z296,"")</f>
        <v/>
      </c>
      <c r="O315" s="98" t="str">
        <f>IF(Final!AA296&lt;&gt;0,Final!AA296,"")</f>
        <v/>
      </c>
      <c r="P315" s="98" t="str">
        <f>IF(Final!AB296&lt;&gt;0,Final!AB296,"")</f>
        <v/>
      </c>
      <c r="Q315" s="98" t="str">
        <f>IF(Final!AC296&lt;&gt;0,Final!AC296,"")</f>
        <v/>
      </c>
      <c r="R315" s="98" t="str">
        <f>IF(Final!AD296&lt;&gt;0,Final!AD296,"")</f>
        <v/>
      </c>
      <c r="S315" s="98" t="str">
        <f>IF(Final!AE296&lt;&gt;0,Final!AE296,"")</f>
        <v/>
      </c>
      <c r="T315" s="98" t="str">
        <f>IF(Final!AF296&lt;&gt;0,Final!AF296,"")</f>
        <v/>
      </c>
    </row>
    <row r="316" spans="1:20" x14ac:dyDescent="0.3">
      <c r="A316" s="3">
        <v>0</v>
      </c>
      <c r="B316" s="3">
        <v>0</v>
      </c>
      <c r="C316" s="98" t="str">
        <f>IF(Final!O297&lt;&gt;0,Final!O297,"")</f>
        <v/>
      </c>
      <c r="D316" s="98" t="str">
        <f>IF(Final!P297&lt;&gt;0,Final!P297,"")</f>
        <v/>
      </c>
      <c r="E316" s="98" t="str">
        <f>IF(Final!Q297&lt;&gt;0,Final!Q297,"")</f>
        <v/>
      </c>
      <c r="F316" s="98" t="str">
        <f>IF(Final!R297&lt;&gt;0,Final!R297,"")</f>
        <v/>
      </c>
      <c r="G316" s="98" t="str">
        <f>IF(Final!S297&lt;&gt;0,Final!S297,"")</f>
        <v/>
      </c>
      <c r="H316" s="98" t="str">
        <f>IF(Final!T297&lt;&gt;0,Final!T297,"")</f>
        <v/>
      </c>
      <c r="I316" s="98" t="str">
        <f>IF(Final!U297&lt;&gt;0,Final!U297,"")</f>
        <v/>
      </c>
      <c r="J316" s="98" t="str">
        <f>IF(Final!V297&lt;&gt;0,Final!V297,"")</f>
        <v/>
      </c>
      <c r="K316" s="98" t="str">
        <f>IF(Final!W297&lt;&gt;0,Final!W297,"")</f>
        <v/>
      </c>
      <c r="L316" s="98" t="str">
        <f>IF(Final!X297&lt;&gt;0,Final!X297,"")</f>
        <v/>
      </c>
      <c r="M316" s="98" t="str">
        <f>IF(Final!Y297&lt;&gt;0,Final!Y297,"")</f>
        <v/>
      </c>
      <c r="N316" s="98" t="str">
        <f>IF(Final!Z297&lt;&gt;0,Final!Z297,"")</f>
        <v/>
      </c>
      <c r="O316" s="98" t="str">
        <f>IF(Final!AA297&lt;&gt;0,Final!AA297,"")</f>
        <v/>
      </c>
      <c r="P316" s="98" t="str">
        <f>IF(Final!AB297&lt;&gt;0,Final!AB297,"")</f>
        <v/>
      </c>
      <c r="Q316" s="98" t="str">
        <f>IF(Final!AC297&lt;&gt;0,Final!AC297,"")</f>
        <v/>
      </c>
      <c r="R316" s="98" t="str">
        <f>IF(Final!AD297&lt;&gt;0,Final!AD297,"")</f>
        <v/>
      </c>
      <c r="S316" s="98" t="str">
        <f>IF(Final!AE297&lt;&gt;0,Final!AE297,"")</f>
        <v/>
      </c>
      <c r="T316" s="98" t="str">
        <f>IF(Final!AF297&lt;&gt;0,Final!AF297,"")</f>
        <v/>
      </c>
    </row>
    <row r="317" spans="1:20" x14ac:dyDescent="0.3">
      <c r="A317" s="3">
        <v>0</v>
      </c>
      <c r="B317" s="3">
        <v>0</v>
      </c>
      <c r="C317" s="98" t="str">
        <f>IF(Final!O298&lt;&gt;0,Final!O298,"")</f>
        <v/>
      </c>
      <c r="D317" s="98" t="str">
        <f>IF(Final!P298&lt;&gt;0,Final!P298,"")</f>
        <v/>
      </c>
      <c r="E317" s="98" t="str">
        <f>IF(Final!Q298&lt;&gt;0,Final!Q298,"")</f>
        <v/>
      </c>
      <c r="F317" s="98" t="str">
        <f>IF(Final!R298&lt;&gt;0,Final!R298,"")</f>
        <v/>
      </c>
      <c r="G317" s="98" t="str">
        <f>IF(Final!S298&lt;&gt;0,Final!S298,"")</f>
        <v/>
      </c>
      <c r="H317" s="98" t="str">
        <f>IF(Final!T298&lt;&gt;0,Final!T298,"")</f>
        <v/>
      </c>
      <c r="I317" s="98" t="str">
        <f>IF(Final!U298&lt;&gt;0,Final!U298,"")</f>
        <v/>
      </c>
      <c r="J317" s="98" t="str">
        <f>IF(Final!V298&lt;&gt;0,Final!V298,"")</f>
        <v/>
      </c>
      <c r="K317" s="98" t="str">
        <f>IF(Final!W298&lt;&gt;0,Final!W298,"")</f>
        <v/>
      </c>
      <c r="L317" s="98" t="str">
        <f>IF(Final!X298&lt;&gt;0,Final!X298,"")</f>
        <v/>
      </c>
      <c r="M317" s="98" t="str">
        <f>IF(Final!Y298&lt;&gt;0,Final!Y298,"")</f>
        <v/>
      </c>
      <c r="N317" s="98" t="str">
        <f>IF(Final!Z298&lt;&gt;0,Final!Z298,"")</f>
        <v/>
      </c>
      <c r="O317" s="98" t="str">
        <f>IF(Final!AA298&lt;&gt;0,Final!AA298,"")</f>
        <v/>
      </c>
      <c r="P317" s="98" t="str">
        <f>IF(Final!AB298&lt;&gt;0,Final!AB298,"")</f>
        <v/>
      </c>
      <c r="Q317" s="98" t="str">
        <f>IF(Final!AC298&lt;&gt;0,Final!AC298,"")</f>
        <v/>
      </c>
      <c r="R317" s="98" t="str">
        <f>IF(Final!AD298&lt;&gt;0,Final!AD298,"")</f>
        <v/>
      </c>
      <c r="S317" s="98" t="str">
        <f>IF(Final!AE298&lt;&gt;0,Final!AE298,"")</f>
        <v/>
      </c>
      <c r="T317" s="98" t="str">
        <f>IF(Final!AF298&lt;&gt;0,Final!AF298,"")</f>
        <v/>
      </c>
    </row>
    <row r="318" spans="1:20" x14ac:dyDescent="0.3">
      <c r="A318" s="3">
        <v>0</v>
      </c>
      <c r="B318" s="3">
        <v>0</v>
      </c>
      <c r="C318" s="98" t="str">
        <f>IF(Final!O299&lt;&gt;0,Final!O299,"")</f>
        <v/>
      </c>
      <c r="D318" s="98" t="str">
        <f>IF(Final!P299&lt;&gt;0,Final!P299,"")</f>
        <v/>
      </c>
      <c r="E318" s="98" t="str">
        <f>IF(Final!Q299&lt;&gt;0,Final!Q299,"")</f>
        <v/>
      </c>
      <c r="F318" s="98" t="str">
        <f>IF(Final!R299&lt;&gt;0,Final!R299,"")</f>
        <v/>
      </c>
      <c r="G318" s="98" t="str">
        <f>IF(Final!S299&lt;&gt;0,Final!S299,"")</f>
        <v/>
      </c>
      <c r="H318" s="98" t="str">
        <f>IF(Final!T299&lt;&gt;0,Final!T299,"")</f>
        <v/>
      </c>
      <c r="I318" s="98" t="str">
        <f>IF(Final!U299&lt;&gt;0,Final!U299,"")</f>
        <v/>
      </c>
      <c r="J318" s="98" t="str">
        <f>IF(Final!V299&lt;&gt;0,Final!V299,"")</f>
        <v/>
      </c>
      <c r="K318" s="98" t="str">
        <f>IF(Final!W299&lt;&gt;0,Final!W299,"")</f>
        <v/>
      </c>
      <c r="L318" s="98" t="str">
        <f>IF(Final!X299&lt;&gt;0,Final!X299,"")</f>
        <v/>
      </c>
      <c r="M318" s="98" t="str">
        <f>IF(Final!Y299&lt;&gt;0,Final!Y299,"")</f>
        <v/>
      </c>
      <c r="N318" s="98" t="str">
        <f>IF(Final!Z299&lt;&gt;0,Final!Z299,"")</f>
        <v/>
      </c>
      <c r="O318" s="98" t="str">
        <f>IF(Final!AA299&lt;&gt;0,Final!AA299,"")</f>
        <v/>
      </c>
      <c r="P318" s="98" t="str">
        <f>IF(Final!AB299&lt;&gt;0,Final!AB299,"")</f>
        <v/>
      </c>
      <c r="Q318" s="98" t="str">
        <f>IF(Final!AC299&lt;&gt;0,Final!AC299,"")</f>
        <v/>
      </c>
      <c r="R318" s="98" t="str">
        <f>IF(Final!AD299&lt;&gt;0,Final!AD299,"")</f>
        <v/>
      </c>
      <c r="S318" s="98" t="str">
        <f>IF(Final!AE299&lt;&gt;0,Final!AE299,"")</f>
        <v/>
      </c>
      <c r="T318" s="98" t="str">
        <f>IF(Final!AF299&lt;&gt;0,Final!AF299,"")</f>
        <v/>
      </c>
    </row>
    <row r="319" spans="1:20" x14ac:dyDescent="0.3">
      <c r="A319" s="3">
        <v>0</v>
      </c>
      <c r="B319" s="3">
        <v>0</v>
      </c>
      <c r="C319" s="98" t="str">
        <f>IF(Final!O300&lt;&gt;0,Final!O300,"")</f>
        <v/>
      </c>
      <c r="D319" s="98" t="str">
        <f>IF(Final!P300&lt;&gt;0,Final!P300,"")</f>
        <v/>
      </c>
      <c r="E319" s="98" t="str">
        <f>IF(Final!Q300&lt;&gt;0,Final!Q300,"")</f>
        <v/>
      </c>
      <c r="F319" s="98" t="str">
        <f>IF(Final!R300&lt;&gt;0,Final!R300,"")</f>
        <v/>
      </c>
      <c r="G319" s="98" t="str">
        <f>IF(Final!S300&lt;&gt;0,Final!S300,"")</f>
        <v/>
      </c>
      <c r="H319" s="98" t="str">
        <f>IF(Final!T300&lt;&gt;0,Final!T300,"")</f>
        <v/>
      </c>
      <c r="I319" s="98" t="str">
        <f>IF(Final!U300&lt;&gt;0,Final!U300,"")</f>
        <v/>
      </c>
      <c r="J319" s="98" t="str">
        <f>IF(Final!V300&lt;&gt;0,Final!V300,"")</f>
        <v/>
      </c>
      <c r="K319" s="98" t="str">
        <f>IF(Final!W300&lt;&gt;0,Final!W300,"")</f>
        <v/>
      </c>
      <c r="L319" s="98" t="str">
        <f>IF(Final!X300&lt;&gt;0,Final!X300,"")</f>
        <v/>
      </c>
      <c r="M319" s="98" t="str">
        <f>IF(Final!Y300&lt;&gt;0,Final!Y300,"")</f>
        <v/>
      </c>
      <c r="N319" s="98" t="str">
        <f>IF(Final!Z300&lt;&gt;0,Final!Z300,"")</f>
        <v/>
      </c>
      <c r="O319" s="98" t="str">
        <f>IF(Final!AA300&lt;&gt;0,Final!AA300,"")</f>
        <v/>
      </c>
      <c r="P319" s="98" t="str">
        <f>IF(Final!AB300&lt;&gt;0,Final!AB300,"")</f>
        <v/>
      </c>
      <c r="Q319" s="98" t="str">
        <f>IF(Final!AC300&lt;&gt;0,Final!AC300,"")</f>
        <v/>
      </c>
      <c r="R319" s="98" t="str">
        <f>IF(Final!AD300&lt;&gt;0,Final!AD300,"")</f>
        <v/>
      </c>
      <c r="S319" s="98" t="str">
        <f>IF(Final!AE300&lt;&gt;0,Final!AE300,"")</f>
        <v/>
      </c>
      <c r="T319" s="98" t="str">
        <f>IF(Final!AF300&lt;&gt;0,Final!AF300,"")</f>
        <v/>
      </c>
    </row>
    <row r="320" spans="1:20" x14ac:dyDescent="0.3">
      <c r="A320" s="3">
        <v>0</v>
      </c>
      <c r="B320" s="3">
        <v>0</v>
      </c>
      <c r="C320" s="98" t="str">
        <f>IF(Final!O301&lt;&gt;0,Final!O301,"")</f>
        <v/>
      </c>
      <c r="D320" s="98" t="str">
        <f>IF(Final!P301&lt;&gt;0,Final!P301,"")</f>
        <v/>
      </c>
      <c r="E320" s="98" t="str">
        <f>IF(Final!Q301&lt;&gt;0,Final!Q301,"")</f>
        <v/>
      </c>
      <c r="F320" s="98" t="str">
        <f>IF(Final!R301&lt;&gt;0,Final!R301,"")</f>
        <v/>
      </c>
      <c r="G320" s="98" t="str">
        <f>IF(Final!S301&lt;&gt;0,Final!S301,"")</f>
        <v/>
      </c>
      <c r="H320" s="98" t="str">
        <f>IF(Final!T301&lt;&gt;0,Final!T301,"")</f>
        <v/>
      </c>
      <c r="I320" s="98" t="str">
        <f>IF(Final!U301&lt;&gt;0,Final!U301,"")</f>
        <v/>
      </c>
      <c r="J320" s="98" t="str">
        <f>IF(Final!V301&lt;&gt;0,Final!V301,"")</f>
        <v/>
      </c>
      <c r="K320" s="98" t="str">
        <f>IF(Final!W301&lt;&gt;0,Final!W301,"")</f>
        <v/>
      </c>
      <c r="L320" s="98" t="str">
        <f>IF(Final!X301&lt;&gt;0,Final!X301,"")</f>
        <v/>
      </c>
      <c r="M320" s="98" t="str">
        <f>IF(Final!Y301&lt;&gt;0,Final!Y301,"")</f>
        <v/>
      </c>
      <c r="N320" s="98" t="str">
        <f>IF(Final!Z301&lt;&gt;0,Final!Z301,"")</f>
        <v/>
      </c>
      <c r="O320" s="98" t="str">
        <f>IF(Final!AA301&lt;&gt;0,Final!AA301,"")</f>
        <v/>
      </c>
      <c r="P320" s="98" t="str">
        <f>IF(Final!AB301&lt;&gt;0,Final!AB301,"")</f>
        <v/>
      </c>
      <c r="Q320" s="98" t="str">
        <f>IF(Final!AC301&lt;&gt;0,Final!AC301,"")</f>
        <v/>
      </c>
      <c r="R320" s="98" t="str">
        <f>IF(Final!AD301&lt;&gt;0,Final!AD301,"")</f>
        <v/>
      </c>
      <c r="S320" s="98" t="str">
        <f>IF(Final!AE301&lt;&gt;0,Final!AE301,"")</f>
        <v/>
      </c>
      <c r="T320" s="98" t="str">
        <f>IF(Final!AF301&lt;&gt;0,Final!AF301,"")</f>
        <v/>
      </c>
    </row>
    <row r="321" spans="1:20" x14ac:dyDescent="0.3">
      <c r="A321" s="3">
        <v>0</v>
      </c>
      <c r="B321" s="3">
        <v>0</v>
      </c>
      <c r="C321" s="98" t="str">
        <f>IF(Final!O302&lt;&gt;0,Final!O302,"")</f>
        <v/>
      </c>
      <c r="D321" s="98" t="str">
        <f>IF(Final!P302&lt;&gt;0,Final!P302,"")</f>
        <v/>
      </c>
      <c r="E321" s="98" t="str">
        <f>IF(Final!Q302&lt;&gt;0,Final!Q302,"")</f>
        <v/>
      </c>
      <c r="F321" s="98" t="str">
        <f>IF(Final!R302&lt;&gt;0,Final!R302,"")</f>
        <v/>
      </c>
      <c r="G321" s="98" t="str">
        <f>IF(Final!S302&lt;&gt;0,Final!S302,"")</f>
        <v/>
      </c>
      <c r="H321" s="98" t="str">
        <f>IF(Final!T302&lt;&gt;0,Final!T302,"")</f>
        <v/>
      </c>
      <c r="I321" s="98" t="str">
        <f>IF(Final!U302&lt;&gt;0,Final!U302,"")</f>
        <v/>
      </c>
      <c r="J321" s="98" t="str">
        <f>IF(Final!V302&lt;&gt;0,Final!V302,"")</f>
        <v/>
      </c>
      <c r="K321" s="98" t="str">
        <f>IF(Final!W302&lt;&gt;0,Final!W302,"")</f>
        <v/>
      </c>
      <c r="L321" s="98" t="str">
        <f>IF(Final!X302&lt;&gt;0,Final!X302,"")</f>
        <v/>
      </c>
      <c r="M321" s="98" t="str">
        <f>IF(Final!Y302&lt;&gt;0,Final!Y302,"")</f>
        <v/>
      </c>
      <c r="N321" s="98" t="str">
        <f>IF(Final!Z302&lt;&gt;0,Final!Z302,"")</f>
        <v/>
      </c>
      <c r="O321" s="98" t="str">
        <f>IF(Final!AA302&lt;&gt;0,Final!AA302,"")</f>
        <v/>
      </c>
      <c r="P321" s="98" t="str">
        <f>IF(Final!AB302&lt;&gt;0,Final!AB302,"")</f>
        <v/>
      </c>
      <c r="Q321" s="98" t="str">
        <f>IF(Final!AC302&lt;&gt;0,Final!AC302,"")</f>
        <v/>
      </c>
      <c r="R321" s="98" t="str">
        <f>IF(Final!AD302&lt;&gt;0,Final!AD302,"")</f>
        <v/>
      </c>
      <c r="S321" s="98" t="str">
        <f>IF(Final!AE302&lt;&gt;0,Final!AE302,"")</f>
        <v/>
      </c>
      <c r="T321" s="98" t="str">
        <f>IF(Final!AF302&lt;&gt;0,Final!AF302,"")</f>
        <v/>
      </c>
    </row>
    <row r="322" spans="1:20" x14ac:dyDescent="0.3">
      <c r="A322" s="3">
        <v>0</v>
      </c>
      <c r="B322" s="3">
        <v>0</v>
      </c>
      <c r="C322" s="98" t="str">
        <f>IF(Final!O303&lt;&gt;0,Final!O303,"")</f>
        <v/>
      </c>
      <c r="D322" s="98" t="str">
        <f>IF(Final!P303&lt;&gt;0,Final!P303,"")</f>
        <v/>
      </c>
      <c r="E322" s="98" t="str">
        <f>IF(Final!Q303&lt;&gt;0,Final!Q303,"")</f>
        <v/>
      </c>
      <c r="F322" s="98" t="str">
        <f>IF(Final!R303&lt;&gt;0,Final!R303,"")</f>
        <v/>
      </c>
      <c r="G322" s="98" t="str">
        <f>IF(Final!S303&lt;&gt;0,Final!S303,"")</f>
        <v/>
      </c>
      <c r="H322" s="98" t="str">
        <f>IF(Final!T303&lt;&gt;0,Final!T303,"")</f>
        <v/>
      </c>
      <c r="I322" s="98" t="str">
        <f>IF(Final!U303&lt;&gt;0,Final!U303,"")</f>
        <v/>
      </c>
      <c r="J322" s="98" t="str">
        <f>IF(Final!V303&lt;&gt;0,Final!V303,"")</f>
        <v/>
      </c>
      <c r="K322" s="98" t="str">
        <f>IF(Final!W303&lt;&gt;0,Final!W303,"")</f>
        <v/>
      </c>
      <c r="L322" s="98" t="str">
        <f>IF(Final!X303&lt;&gt;0,Final!X303,"")</f>
        <v/>
      </c>
      <c r="M322" s="98" t="str">
        <f>IF(Final!Y303&lt;&gt;0,Final!Y303,"")</f>
        <v/>
      </c>
      <c r="N322" s="98" t="str">
        <f>IF(Final!Z303&lt;&gt;0,Final!Z303,"")</f>
        <v/>
      </c>
      <c r="O322" s="98" t="str">
        <f>IF(Final!AA303&lt;&gt;0,Final!AA303,"")</f>
        <v/>
      </c>
      <c r="P322" s="98" t="str">
        <f>IF(Final!AB303&lt;&gt;0,Final!AB303,"")</f>
        <v/>
      </c>
      <c r="Q322" s="98" t="str">
        <f>IF(Final!AC303&lt;&gt;0,Final!AC303,"")</f>
        <v/>
      </c>
      <c r="R322" s="98" t="str">
        <f>IF(Final!AD303&lt;&gt;0,Final!AD303,"")</f>
        <v/>
      </c>
      <c r="S322" s="98" t="str">
        <f>IF(Final!AE303&lt;&gt;0,Final!AE303,"")</f>
        <v/>
      </c>
      <c r="T322" s="98" t="str">
        <f>IF(Final!AF303&lt;&gt;0,Final!AF303,"")</f>
        <v/>
      </c>
    </row>
    <row r="323" spans="1:20" x14ac:dyDescent="0.3">
      <c r="A323" s="3">
        <v>0</v>
      </c>
      <c r="B323" s="3">
        <v>0</v>
      </c>
      <c r="C323" s="98" t="str">
        <f>IF(Final!O304&lt;&gt;0,Final!O304,"")</f>
        <v/>
      </c>
      <c r="D323" s="98" t="str">
        <f>IF(Final!P304&lt;&gt;0,Final!P304,"")</f>
        <v/>
      </c>
      <c r="E323" s="98" t="str">
        <f>IF(Final!Q304&lt;&gt;0,Final!Q304,"")</f>
        <v/>
      </c>
      <c r="F323" s="98" t="str">
        <f>IF(Final!R304&lt;&gt;0,Final!R304,"")</f>
        <v/>
      </c>
      <c r="G323" s="98" t="str">
        <f>IF(Final!S304&lt;&gt;0,Final!S304,"")</f>
        <v/>
      </c>
      <c r="H323" s="98" t="str">
        <f>IF(Final!T304&lt;&gt;0,Final!T304,"")</f>
        <v/>
      </c>
      <c r="I323" s="98" t="str">
        <f>IF(Final!U304&lt;&gt;0,Final!U304,"")</f>
        <v/>
      </c>
      <c r="J323" s="98" t="str">
        <f>IF(Final!V304&lt;&gt;0,Final!V304,"")</f>
        <v/>
      </c>
      <c r="K323" s="98" t="str">
        <f>IF(Final!W304&lt;&gt;0,Final!W304,"")</f>
        <v/>
      </c>
      <c r="L323" s="98" t="str">
        <f>IF(Final!X304&lt;&gt;0,Final!X304,"")</f>
        <v/>
      </c>
      <c r="M323" s="98" t="str">
        <f>IF(Final!Y304&lt;&gt;0,Final!Y304,"")</f>
        <v/>
      </c>
      <c r="N323" s="98" t="str">
        <f>IF(Final!Z304&lt;&gt;0,Final!Z304,"")</f>
        <v/>
      </c>
      <c r="O323" s="98" t="str">
        <f>IF(Final!AA304&lt;&gt;0,Final!AA304,"")</f>
        <v/>
      </c>
      <c r="P323" s="98" t="str">
        <f>IF(Final!AB304&lt;&gt;0,Final!AB304,"")</f>
        <v/>
      </c>
      <c r="Q323" s="98" t="str">
        <f>IF(Final!AC304&lt;&gt;0,Final!AC304,"")</f>
        <v/>
      </c>
      <c r="R323" s="98" t="str">
        <f>IF(Final!AD304&lt;&gt;0,Final!AD304,"")</f>
        <v/>
      </c>
      <c r="S323" s="98" t="str">
        <f>IF(Final!AE304&lt;&gt;0,Final!AE304,"")</f>
        <v/>
      </c>
      <c r="T323" s="98" t="str">
        <f>IF(Final!AF304&lt;&gt;0,Final!AF304,"")</f>
        <v/>
      </c>
    </row>
    <row r="324" spans="1:20" x14ac:dyDescent="0.3">
      <c r="A324" s="3">
        <v>0</v>
      </c>
      <c r="B324" s="3">
        <v>0</v>
      </c>
      <c r="C324" s="98" t="str">
        <f>IF(Final!O305&lt;&gt;0,Final!O305,"")</f>
        <v/>
      </c>
      <c r="D324" s="98" t="str">
        <f>IF(Final!P305&lt;&gt;0,Final!P305,"")</f>
        <v/>
      </c>
      <c r="E324" s="98" t="str">
        <f>IF(Final!Q305&lt;&gt;0,Final!Q305,"")</f>
        <v/>
      </c>
      <c r="F324" s="98" t="str">
        <f>IF(Final!R305&lt;&gt;0,Final!R305,"")</f>
        <v/>
      </c>
      <c r="G324" s="98" t="str">
        <f>IF(Final!S305&lt;&gt;0,Final!S305,"")</f>
        <v/>
      </c>
      <c r="H324" s="98" t="str">
        <f>IF(Final!T305&lt;&gt;0,Final!T305,"")</f>
        <v/>
      </c>
      <c r="I324" s="98" t="str">
        <f>IF(Final!U305&lt;&gt;0,Final!U305,"")</f>
        <v/>
      </c>
      <c r="J324" s="98" t="str">
        <f>IF(Final!V305&lt;&gt;0,Final!V305,"")</f>
        <v/>
      </c>
      <c r="K324" s="98" t="str">
        <f>IF(Final!W305&lt;&gt;0,Final!W305,"")</f>
        <v/>
      </c>
      <c r="L324" s="98" t="str">
        <f>IF(Final!X305&lt;&gt;0,Final!X305,"")</f>
        <v/>
      </c>
      <c r="M324" s="98" t="str">
        <f>IF(Final!Y305&lt;&gt;0,Final!Y305,"")</f>
        <v/>
      </c>
      <c r="N324" s="98" t="str">
        <f>IF(Final!Z305&lt;&gt;0,Final!Z305,"")</f>
        <v/>
      </c>
      <c r="O324" s="98" t="str">
        <f>IF(Final!AA305&lt;&gt;0,Final!AA305,"")</f>
        <v/>
      </c>
      <c r="P324" s="98" t="str">
        <f>IF(Final!AB305&lt;&gt;0,Final!AB305,"")</f>
        <v/>
      </c>
      <c r="Q324" s="98" t="str">
        <f>IF(Final!AC305&lt;&gt;0,Final!AC305,"")</f>
        <v/>
      </c>
      <c r="R324" s="98" t="str">
        <f>IF(Final!AD305&lt;&gt;0,Final!AD305,"")</f>
        <v/>
      </c>
      <c r="S324" s="98" t="str">
        <f>IF(Final!AE305&lt;&gt;0,Final!AE305,"")</f>
        <v/>
      </c>
      <c r="T324" s="98" t="str">
        <f>IF(Final!AF305&lt;&gt;0,Final!AF305,"")</f>
        <v/>
      </c>
    </row>
    <row r="325" spans="1:20" x14ac:dyDescent="0.3">
      <c r="A325" s="3">
        <v>0</v>
      </c>
      <c r="B325" s="3">
        <v>0</v>
      </c>
      <c r="C325" s="98" t="str">
        <f>IF(Final!O306&lt;&gt;0,Final!O306,"")</f>
        <v/>
      </c>
      <c r="D325" s="98" t="str">
        <f>IF(Final!P306&lt;&gt;0,Final!P306,"")</f>
        <v/>
      </c>
      <c r="E325" s="98" t="str">
        <f>IF(Final!Q306&lt;&gt;0,Final!Q306,"")</f>
        <v/>
      </c>
      <c r="F325" s="98" t="str">
        <f>IF(Final!R306&lt;&gt;0,Final!R306,"")</f>
        <v/>
      </c>
      <c r="G325" s="98" t="str">
        <f>IF(Final!S306&lt;&gt;0,Final!S306,"")</f>
        <v/>
      </c>
      <c r="H325" s="98" t="str">
        <f>IF(Final!T306&lt;&gt;0,Final!T306,"")</f>
        <v/>
      </c>
      <c r="I325" s="98" t="str">
        <f>IF(Final!U306&lt;&gt;0,Final!U306,"")</f>
        <v/>
      </c>
      <c r="J325" s="98" t="str">
        <f>IF(Final!V306&lt;&gt;0,Final!V306,"")</f>
        <v/>
      </c>
      <c r="K325" s="98" t="str">
        <f>IF(Final!W306&lt;&gt;0,Final!W306,"")</f>
        <v/>
      </c>
      <c r="L325" s="98" t="str">
        <f>IF(Final!X306&lt;&gt;0,Final!X306,"")</f>
        <v/>
      </c>
      <c r="M325" s="98" t="str">
        <f>IF(Final!Y306&lt;&gt;0,Final!Y306,"")</f>
        <v/>
      </c>
      <c r="N325" s="98" t="str">
        <f>IF(Final!Z306&lt;&gt;0,Final!Z306,"")</f>
        <v/>
      </c>
      <c r="O325" s="98" t="str">
        <f>IF(Final!AA306&lt;&gt;0,Final!AA306,"")</f>
        <v/>
      </c>
      <c r="P325" s="98" t="str">
        <f>IF(Final!AB306&lt;&gt;0,Final!AB306,"")</f>
        <v/>
      </c>
      <c r="Q325" s="98" t="str">
        <f>IF(Final!AC306&lt;&gt;0,Final!AC306,"")</f>
        <v/>
      </c>
      <c r="R325" s="98" t="str">
        <f>IF(Final!AD306&lt;&gt;0,Final!AD306,"")</f>
        <v/>
      </c>
      <c r="S325" s="98" t="str">
        <f>IF(Final!AE306&lt;&gt;0,Final!AE306,"")</f>
        <v/>
      </c>
      <c r="T325" s="98" t="str">
        <f>IF(Final!AF306&lt;&gt;0,Final!AF306,"")</f>
        <v/>
      </c>
    </row>
    <row r="326" spans="1:20" x14ac:dyDescent="0.3">
      <c r="A326" s="3">
        <v>0</v>
      </c>
      <c r="B326" s="3">
        <v>0</v>
      </c>
      <c r="C326" s="98" t="str">
        <f>IF(Final!O307&lt;&gt;0,Final!O307,"")</f>
        <v/>
      </c>
      <c r="D326" s="98" t="str">
        <f>IF(Final!P307&lt;&gt;0,Final!P307,"")</f>
        <v/>
      </c>
      <c r="E326" s="98" t="str">
        <f>IF(Final!Q307&lt;&gt;0,Final!Q307,"")</f>
        <v/>
      </c>
      <c r="F326" s="98" t="str">
        <f>IF(Final!R307&lt;&gt;0,Final!R307,"")</f>
        <v/>
      </c>
      <c r="G326" s="98" t="str">
        <f>IF(Final!S307&lt;&gt;0,Final!S307,"")</f>
        <v/>
      </c>
      <c r="H326" s="98" t="str">
        <f>IF(Final!T307&lt;&gt;0,Final!T307,"")</f>
        <v/>
      </c>
      <c r="I326" s="98" t="str">
        <f>IF(Final!U307&lt;&gt;0,Final!U307,"")</f>
        <v/>
      </c>
      <c r="J326" s="98" t="str">
        <f>IF(Final!V307&lt;&gt;0,Final!V307,"")</f>
        <v/>
      </c>
      <c r="K326" s="98" t="str">
        <f>IF(Final!W307&lt;&gt;0,Final!W307,"")</f>
        <v/>
      </c>
      <c r="L326" s="98" t="str">
        <f>IF(Final!X307&lt;&gt;0,Final!X307,"")</f>
        <v/>
      </c>
      <c r="M326" s="98" t="str">
        <f>IF(Final!Y307&lt;&gt;0,Final!Y307,"")</f>
        <v/>
      </c>
      <c r="N326" s="98" t="str">
        <f>IF(Final!Z307&lt;&gt;0,Final!Z307,"")</f>
        <v/>
      </c>
      <c r="O326" s="98" t="str">
        <f>IF(Final!AA307&lt;&gt;0,Final!AA307,"")</f>
        <v/>
      </c>
      <c r="P326" s="98" t="str">
        <f>IF(Final!AB307&lt;&gt;0,Final!AB307,"")</f>
        <v/>
      </c>
      <c r="Q326" s="98" t="str">
        <f>IF(Final!AC307&lt;&gt;0,Final!AC307,"")</f>
        <v/>
      </c>
      <c r="R326" s="98" t="str">
        <f>IF(Final!AD307&lt;&gt;0,Final!AD307,"")</f>
        <v/>
      </c>
      <c r="S326" s="98" t="str">
        <f>IF(Final!AE307&lt;&gt;0,Final!AE307,"")</f>
        <v/>
      </c>
      <c r="T326" s="98" t="str">
        <f>IF(Final!AF307&lt;&gt;0,Final!AF307,"")</f>
        <v/>
      </c>
    </row>
    <row r="327" spans="1:20" x14ac:dyDescent="0.3">
      <c r="A327" s="3">
        <v>0</v>
      </c>
      <c r="B327" s="3">
        <v>0</v>
      </c>
      <c r="C327" s="98" t="str">
        <f>IF(Final!O308&lt;&gt;0,Final!O308,"")</f>
        <v/>
      </c>
      <c r="D327" s="98" t="str">
        <f>IF(Final!P308&lt;&gt;0,Final!P308,"")</f>
        <v/>
      </c>
      <c r="E327" s="98" t="str">
        <f>IF(Final!Q308&lt;&gt;0,Final!Q308,"")</f>
        <v/>
      </c>
      <c r="F327" s="98" t="str">
        <f>IF(Final!R308&lt;&gt;0,Final!R308,"")</f>
        <v/>
      </c>
      <c r="G327" s="98" t="str">
        <f>IF(Final!S308&lt;&gt;0,Final!S308,"")</f>
        <v/>
      </c>
      <c r="H327" s="98" t="str">
        <f>IF(Final!T308&lt;&gt;0,Final!T308,"")</f>
        <v/>
      </c>
      <c r="I327" s="98" t="str">
        <f>IF(Final!U308&lt;&gt;0,Final!U308,"")</f>
        <v/>
      </c>
      <c r="J327" s="98" t="str">
        <f>IF(Final!V308&lt;&gt;0,Final!V308,"")</f>
        <v/>
      </c>
      <c r="K327" s="98" t="str">
        <f>IF(Final!W308&lt;&gt;0,Final!W308,"")</f>
        <v/>
      </c>
      <c r="L327" s="98" t="str">
        <f>IF(Final!X308&lt;&gt;0,Final!X308,"")</f>
        <v/>
      </c>
      <c r="M327" s="98" t="str">
        <f>IF(Final!Y308&lt;&gt;0,Final!Y308,"")</f>
        <v/>
      </c>
      <c r="N327" s="98" t="str">
        <f>IF(Final!Z308&lt;&gt;0,Final!Z308,"")</f>
        <v/>
      </c>
      <c r="O327" s="98" t="str">
        <f>IF(Final!AA308&lt;&gt;0,Final!AA308,"")</f>
        <v/>
      </c>
      <c r="P327" s="98" t="str">
        <f>IF(Final!AB308&lt;&gt;0,Final!AB308,"")</f>
        <v/>
      </c>
      <c r="Q327" s="98" t="str">
        <f>IF(Final!AC308&lt;&gt;0,Final!AC308,"")</f>
        <v/>
      </c>
      <c r="R327" s="98" t="str">
        <f>IF(Final!AD308&lt;&gt;0,Final!AD308,"")</f>
        <v/>
      </c>
      <c r="S327" s="98" t="str">
        <f>IF(Final!AE308&lt;&gt;0,Final!AE308,"")</f>
        <v/>
      </c>
      <c r="T327" s="98" t="str">
        <f>IF(Final!AF308&lt;&gt;0,Final!AF308,"")</f>
        <v/>
      </c>
    </row>
    <row r="328" spans="1:20" x14ac:dyDescent="0.3">
      <c r="A328" s="3">
        <v>0</v>
      </c>
      <c r="B328" s="3">
        <v>0</v>
      </c>
      <c r="C328" s="98" t="str">
        <f>IF(Final!O309&lt;&gt;0,Final!O309,"")</f>
        <v/>
      </c>
      <c r="D328" s="98" t="str">
        <f>IF(Final!P309&lt;&gt;0,Final!P309,"")</f>
        <v/>
      </c>
      <c r="E328" s="98" t="str">
        <f>IF(Final!Q309&lt;&gt;0,Final!Q309,"")</f>
        <v/>
      </c>
      <c r="F328" s="98" t="str">
        <f>IF(Final!R309&lt;&gt;0,Final!R309,"")</f>
        <v/>
      </c>
      <c r="G328" s="98" t="str">
        <f>IF(Final!S309&lt;&gt;0,Final!S309,"")</f>
        <v/>
      </c>
      <c r="H328" s="98" t="str">
        <f>IF(Final!T309&lt;&gt;0,Final!T309,"")</f>
        <v/>
      </c>
      <c r="I328" s="98" t="str">
        <f>IF(Final!U309&lt;&gt;0,Final!U309,"")</f>
        <v/>
      </c>
      <c r="J328" s="98" t="str">
        <f>IF(Final!V309&lt;&gt;0,Final!V309,"")</f>
        <v/>
      </c>
      <c r="K328" s="98" t="str">
        <f>IF(Final!W309&lt;&gt;0,Final!W309,"")</f>
        <v/>
      </c>
      <c r="L328" s="98" t="str">
        <f>IF(Final!X309&lt;&gt;0,Final!X309,"")</f>
        <v/>
      </c>
      <c r="M328" s="98" t="str">
        <f>IF(Final!Y309&lt;&gt;0,Final!Y309,"")</f>
        <v/>
      </c>
      <c r="N328" s="98" t="str">
        <f>IF(Final!Z309&lt;&gt;0,Final!Z309,"")</f>
        <v/>
      </c>
      <c r="O328" s="98" t="str">
        <f>IF(Final!AA309&lt;&gt;0,Final!AA309,"")</f>
        <v/>
      </c>
      <c r="P328" s="98" t="str">
        <f>IF(Final!AB309&lt;&gt;0,Final!AB309,"")</f>
        <v/>
      </c>
      <c r="Q328" s="98" t="str">
        <f>IF(Final!AC309&lt;&gt;0,Final!AC309,"")</f>
        <v/>
      </c>
      <c r="R328" s="98" t="str">
        <f>IF(Final!AD309&lt;&gt;0,Final!AD309,"")</f>
        <v/>
      </c>
      <c r="S328" s="98" t="str">
        <f>IF(Final!AE309&lt;&gt;0,Final!AE309,"")</f>
        <v/>
      </c>
      <c r="T328" s="98" t="str">
        <f>IF(Final!AF309&lt;&gt;0,Final!AF309,"")</f>
        <v/>
      </c>
    </row>
    <row r="329" spans="1:20" x14ac:dyDescent="0.3">
      <c r="A329" s="3">
        <v>0</v>
      </c>
      <c r="B329" s="3">
        <v>0</v>
      </c>
      <c r="C329" s="98" t="str">
        <f>IF(Final!O310&lt;&gt;0,Final!O310,"")</f>
        <v/>
      </c>
      <c r="D329" s="98" t="str">
        <f>IF(Final!P310&lt;&gt;0,Final!P310,"")</f>
        <v/>
      </c>
      <c r="E329" s="98" t="str">
        <f>IF(Final!Q310&lt;&gt;0,Final!Q310,"")</f>
        <v/>
      </c>
      <c r="F329" s="98" t="str">
        <f>IF(Final!R310&lt;&gt;0,Final!R310,"")</f>
        <v/>
      </c>
      <c r="G329" s="98" t="str">
        <f>IF(Final!S310&lt;&gt;0,Final!S310,"")</f>
        <v/>
      </c>
      <c r="H329" s="98" t="str">
        <f>IF(Final!T310&lt;&gt;0,Final!T310,"")</f>
        <v/>
      </c>
      <c r="I329" s="98" t="str">
        <f>IF(Final!U310&lt;&gt;0,Final!U310,"")</f>
        <v/>
      </c>
      <c r="J329" s="98" t="str">
        <f>IF(Final!V310&lt;&gt;0,Final!V310,"")</f>
        <v/>
      </c>
      <c r="K329" s="98" t="str">
        <f>IF(Final!W310&lt;&gt;0,Final!W310,"")</f>
        <v/>
      </c>
      <c r="L329" s="98" t="str">
        <f>IF(Final!X310&lt;&gt;0,Final!X310,"")</f>
        <v/>
      </c>
      <c r="M329" s="98" t="str">
        <f>IF(Final!Y310&lt;&gt;0,Final!Y310,"")</f>
        <v/>
      </c>
      <c r="N329" s="98" t="str">
        <f>IF(Final!Z310&lt;&gt;0,Final!Z310,"")</f>
        <v/>
      </c>
      <c r="O329" s="98" t="str">
        <f>IF(Final!AA310&lt;&gt;0,Final!AA310,"")</f>
        <v/>
      </c>
      <c r="P329" s="98" t="str">
        <f>IF(Final!AB310&lt;&gt;0,Final!AB310,"")</f>
        <v/>
      </c>
      <c r="Q329" s="98" t="str">
        <f>IF(Final!AC310&lt;&gt;0,Final!AC310,"")</f>
        <v/>
      </c>
      <c r="R329" s="98" t="str">
        <f>IF(Final!AD310&lt;&gt;0,Final!AD310,"")</f>
        <v/>
      </c>
      <c r="S329" s="98" t="str">
        <f>IF(Final!AE310&lt;&gt;0,Final!AE310,"")</f>
        <v/>
      </c>
      <c r="T329" s="98" t="str">
        <f>IF(Final!AF310&lt;&gt;0,Final!AF310,"")</f>
        <v/>
      </c>
    </row>
    <row r="330" spans="1:20" x14ac:dyDescent="0.3">
      <c r="A330" s="3">
        <v>0</v>
      </c>
      <c r="B330" s="3">
        <v>0</v>
      </c>
      <c r="C330" s="98" t="str">
        <f>IF(Final!O311&lt;&gt;0,Final!O311,"")</f>
        <v/>
      </c>
      <c r="D330" s="98" t="str">
        <f>IF(Final!P311&lt;&gt;0,Final!P311,"")</f>
        <v/>
      </c>
      <c r="E330" s="98" t="str">
        <f>IF(Final!Q311&lt;&gt;0,Final!Q311,"")</f>
        <v/>
      </c>
      <c r="F330" s="98" t="str">
        <f>IF(Final!R311&lt;&gt;0,Final!R311,"")</f>
        <v/>
      </c>
      <c r="G330" s="98" t="str">
        <f>IF(Final!S311&lt;&gt;0,Final!S311,"")</f>
        <v/>
      </c>
      <c r="H330" s="98" t="str">
        <f>IF(Final!T311&lt;&gt;0,Final!T311,"")</f>
        <v/>
      </c>
      <c r="I330" s="98" t="str">
        <f>IF(Final!U311&lt;&gt;0,Final!U311,"")</f>
        <v/>
      </c>
      <c r="J330" s="98" t="str">
        <f>IF(Final!V311&lt;&gt;0,Final!V311,"")</f>
        <v/>
      </c>
      <c r="K330" s="98" t="str">
        <f>IF(Final!W311&lt;&gt;0,Final!W311,"")</f>
        <v/>
      </c>
      <c r="L330" s="98" t="str">
        <f>IF(Final!X311&lt;&gt;0,Final!X311,"")</f>
        <v/>
      </c>
      <c r="M330" s="98" t="str">
        <f>IF(Final!Y311&lt;&gt;0,Final!Y311,"")</f>
        <v/>
      </c>
      <c r="N330" s="98" t="str">
        <f>IF(Final!Z311&lt;&gt;0,Final!Z311,"")</f>
        <v/>
      </c>
      <c r="O330" s="98" t="str">
        <f>IF(Final!AA311&lt;&gt;0,Final!AA311,"")</f>
        <v/>
      </c>
      <c r="P330" s="98" t="str">
        <f>IF(Final!AB311&lt;&gt;0,Final!AB311,"")</f>
        <v/>
      </c>
      <c r="Q330" s="98" t="str">
        <f>IF(Final!AC311&lt;&gt;0,Final!AC311,"")</f>
        <v/>
      </c>
      <c r="R330" s="98" t="str">
        <f>IF(Final!AD311&lt;&gt;0,Final!AD311,"")</f>
        <v/>
      </c>
      <c r="S330" s="98" t="str">
        <f>IF(Final!AE311&lt;&gt;0,Final!AE311,"")</f>
        <v/>
      </c>
      <c r="T330" s="98" t="str">
        <f>IF(Final!AF311&lt;&gt;0,Final!AF311,"")</f>
        <v/>
      </c>
    </row>
    <row r="331" spans="1:20" x14ac:dyDescent="0.3">
      <c r="A331" s="3">
        <v>0</v>
      </c>
      <c r="B331" s="3">
        <v>0</v>
      </c>
      <c r="C331" s="98" t="str">
        <f>IF(Final!O312&lt;&gt;0,Final!O312,"")</f>
        <v/>
      </c>
      <c r="D331" s="98" t="str">
        <f>IF(Final!P312&lt;&gt;0,Final!P312,"")</f>
        <v/>
      </c>
      <c r="E331" s="98" t="str">
        <f>IF(Final!Q312&lt;&gt;0,Final!Q312,"")</f>
        <v/>
      </c>
      <c r="F331" s="98" t="str">
        <f>IF(Final!R312&lt;&gt;0,Final!R312,"")</f>
        <v/>
      </c>
      <c r="G331" s="98" t="str">
        <f>IF(Final!S312&lt;&gt;0,Final!S312,"")</f>
        <v/>
      </c>
      <c r="H331" s="98" t="str">
        <f>IF(Final!T312&lt;&gt;0,Final!T312,"")</f>
        <v/>
      </c>
      <c r="I331" s="98" t="str">
        <f>IF(Final!U312&lt;&gt;0,Final!U312,"")</f>
        <v/>
      </c>
      <c r="J331" s="98" t="str">
        <f>IF(Final!V312&lt;&gt;0,Final!V312,"")</f>
        <v/>
      </c>
      <c r="K331" s="98" t="str">
        <f>IF(Final!W312&lt;&gt;0,Final!W312,"")</f>
        <v/>
      </c>
      <c r="L331" s="98" t="str">
        <f>IF(Final!X312&lt;&gt;0,Final!X312,"")</f>
        <v/>
      </c>
      <c r="M331" s="98" t="str">
        <f>IF(Final!Y312&lt;&gt;0,Final!Y312,"")</f>
        <v/>
      </c>
      <c r="N331" s="98" t="str">
        <f>IF(Final!Z312&lt;&gt;0,Final!Z312,"")</f>
        <v/>
      </c>
      <c r="O331" s="98" t="str">
        <f>IF(Final!AA312&lt;&gt;0,Final!AA312,"")</f>
        <v/>
      </c>
      <c r="P331" s="98" t="str">
        <f>IF(Final!AB312&lt;&gt;0,Final!AB312,"")</f>
        <v/>
      </c>
      <c r="Q331" s="98" t="str">
        <f>IF(Final!AC312&lt;&gt;0,Final!AC312,"")</f>
        <v/>
      </c>
      <c r="R331" s="98" t="str">
        <f>IF(Final!AD312&lt;&gt;0,Final!AD312,"")</f>
        <v/>
      </c>
      <c r="S331" s="98" t="str">
        <f>IF(Final!AE312&lt;&gt;0,Final!AE312,"")</f>
        <v/>
      </c>
      <c r="T331" s="98" t="str">
        <f>IF(Final!AF312&lt;&gt;0,Final!AF312,"")</f>
        <v/>
      </c>
    </row>
    <row r="332" spans="1:20" x14ac:dyDescent="0.3">
      <c r="A332" s="3">
        <v>0</v>
      </c>
      <c r="B332" s="3">
        <v>0</v>
      </c>
      <c r="C332" s="98" t="str">
        <f>IF(Final!O313&lt;&gt;0,Final!O313,"")</f>
        <v/>
      </c>
      <c r="D332" s="98" t="str">
        <f>IF(Final!P313&lt;&gt;0,Final!P313,"")</f>
        <v/>
      </c>
      <c r="E332" s="98" t="str">
        <f>IF(Final!Q313&lt;&gt;0,Final!Q313,"")</f>
        <v/>
      </c>
      <c r="F332" s="98" t="str">
        <f>IF(Final!R313&lt;&gt;0,Final!R313,"")</f>
        <v/>
      </c>
      <c r="G332" s="98" t="str">
        <f>IF(Final!S313&lt;&gt;0,Final!S313,"")</f>
        <v/>
      </c>
      <c r="H332" s="98" t="str">
        <f>IF(Final!T313&lt;&gt;0,Final!T313,"")</f>
        <v/>
      </c>
      <c r="I332" s="98" t="str">
        <f>IF(Final!U313&lt;&gt;0,Final!U313,"")</f>
        <v/>
      </c>
      <c r="J332" s="98" t="str">
        <f>IF(Final!V313&lt;&gt;0,Final!V313,"")</f>
        <v/>
      </c>
      <c r="K332" s="98" t="str">
        <f>IF(Final!W313&lt;&gt;0,Final!W313,"")</f>
        <v/>
      </c>
      <c r="L332" s="98" t="str">
        <f>IF(Final!X313&lt;&gt;0,Final!X313,"")</f>
        <v/>
      </c>
      <c r="M332" s="98" t="str">
        <f>IF(Final!Y313&lt;&gt;0,Final!Y313,"")</f>
        <v/>
      </c>
      <c r="N332" s="98" t="str">
        <f>IF(Final!Z313&lt;&gt;0,Final!Z313,"")</f>
        <v/>
      </c>
      <c r="O332" s="98" t="str">
        <f>IF(Final!AA313&lt;&gt;0,Final!AA313,"")</f>
        <v/>
      </c>
      <c r="P332" s="98" t="str">
        <f>IF(Final!AB313&lt;&gt;0,Final!AB313,"")</f>
        <v/>
      </c>
      <c r="Q332" s="98" t="str">
        <f>IF(Final!AC313&lt;&gt;0,Final!AC313,"")</f>
        <v/>
      </c>
      <c r="R332" s="98" t="str">
        <f>IF(Final!AD313&lt;&gt;0,Final!AD313,"")</f>
        <v/>
      </c>
      <c r="S332" s="98" t="str">
        <f>IF(Final!AE313&lt;&gt;0,Final!AE313,"")</f>
        <v/>
      </c>
      <c r="T332" s="98" t="str">
        <f>IF(Final!AF313&lt;&gt;0,Final!AF313,"")</f>
        <v/>
      </c>
    </row>
    <row r="333" spans="1:20" x14ac:dyDescent="0.3">
      <c r="A333" s="3">
        <v>0</v>
      </c>
      <c r="B333" s="3">
        <v>0</v>
      </c>
      <c r="C333" s="98" t="str">
        <f>IF(Final!O314&lt;&gt;0,Final!O314,"")</f>
        <v/>
      </c>
      <c r="D333" s="98" t="str">
        <f>IF(Final!P314&lt;&gt;0,Final!P314,"")</f>
        <v/>
      </c>
      <c r="E333" s="98" t="str">
        <f>IF(Final!Q314&lt;&gt;0,Final!Q314,"")</f>
        <v/>
      </c>
      <c r="F333" s="98" t="str">
        <f>IF(Final!R314&lt;&gt;0,Final!R314,"")</f>
        <v/>
      </c>
      <c r="G333" s="98" t="str">
        <f>IF(Final!S314&lt;&gt;0,Final!S314,"")</f>
        <v/>
      </c>
      <c r="H333" s="98" t="str">
        <f>IF(Final!T314&lt;&gt;0,Final!T314,"")</f>
        <v/>
      </c>
      <c r="I333" s="98" t="str">
        <f>IF(Final!U314&lt;&gt;0,Final!U314,"")</f>
        <v/>
      </c>
      <c r="J333" s="98" t="str">
        <f>IF(Final!V314&lt;&gt;0,Final!V314,"")</f>
        <v/>
      </c>
      <c r="K333" s="98" t="str">
        <f>IF(Final!W314&lt;&gt;0,Final!W314,"")</f>
        <v/>
      </c>
      <c r="L333" s="98" t="str">
        <f>IF(Final!X314&lt;&gt;0,Final!X314,"")</f>
        <v/>
      </c>
      <c r="M333" s="98" t="str">
        <f>IF(Final!Y314&lt;&gt;0,Final!Y314,"")</f>
        <v/>
      </c>
      <c r="N333" s="98" t="str">
        <f>IF(Final!Z314&lt;&gt;0,Final!Z314,"")</f>
        <v/>
      </c>
      <c r="O333" s="98" t="str">
        <f>IF(Final!AA314&lt;&gt;0,Final!AA314,"")</f>
        <v/>
      </c>
      <c r="P333" s="98" t="str">
        <f>IF(Final!AB314&lt;&gt;0,Final!AB314,"")</f>
        <v/>
      </c>
      <c r="Q333" s="98" t="str">
        <f>IF(Final!AC314&lt;&gt;0,Final!AC314,"")</f>
        <v/>
      </c>
      <c r="R333" s="98" t="str">
        <f>IF(Final!AD314&lt;&gt;0,Final!AD314,"")</f>
        <v/>
      </c>
      <c r="S333" s="98" t="str">
        <f>IF(Final!AE314&lt;&gt;0,Final!AE314,"")</f>
        <v/>
      </c>
      <c r="T333" s="98" t="str">
        <f>IF(Final!AF314&lt;&gt;0,Final!AF314,"")</f>
        <v/>
      </c>
    </row>
    <row r="334" spans="1:20" x14ac:dyDescent="0.3">
      <c r="A334" s="3">
        <v>0</v>
      </c>
      <c r="B334" s="3">
        <v>0</v>
      </c>
      <c r="C334" s="98" t="str">
        <f>IF(Final!O315&lt;&gt;0,Final!O315,"")</f>
        <v/>
      </c>
      <c r="D334" s="98" t="str">
        <f>IF(Final!P315&lt;&gt;0,Final!P315,"")</f>
        <v/>
      </c>
      <c r="E334" s="98" t="str">
        <f>IF(Final!Q315&lt;&gt;0,Final!Q315,"")</f>
        <v/>
      </c>
      <c r="F334" s="98" t="str">
        <f>IF(Final!R315&lt;&gt;0,Final!R315,"")</f>
        <v/>
      </c>
      <c r="G334" s="98" t="str">
        <f>IF(Final!S315&lt;&gt;0,Final!S315,"")</f>
        <v/>
      </c>
      <c r="H334" s="98" t="str">
        <f>IF(Final!T315&lt;&gt;0,Final!T315,"")</f>
        <v/>
      </c>
      <c r="I334" s="98" t="str">
        <f>IF(Final!U315&lt;&gt;0,Final!U315,"")</f>
        <v/>
      </c>
      <c r="J334" s="98" t="str">
        <f>IF(Final!V315&lt;&gt;0,Final!V315,"")</f>
        <v/>
      </c>
      <c r="K334" s="98" t="str">
        <f>IF(Final!W315&lt;&gt;0,Final!W315,"")</f>
        <v/>
      </c>
      <c r="L334" s="98" t="str">
        <f>IF(Final!X315&lt;&gt;0,Final!X315,"")</f>
        <v/>
      </c>
      <c r="M334" s="98" t="str">
        <f>IF(Final!Y315&lt;&gt;0,Final!Y315,"")</f>
        <v/>
      </c>
      <c r="N334" s="98" t="str">
        <f>IF(Final!Z315&lt;&gt;0,Final!Z315,"")</f>
        <v/>
      </c>
      <c r="O334" s="98" t="str">
        <f>IF(Final!AA315&lt;&gt;0,Final!AA315,"")</f>
        <v/>
      </c>
      <c r="P334" s="98" t="str">
        <f>IF(Final!AB315&lt;&gt;0,Final!AB315,"")</f>
        <v/>
      </c>
      <c r="Q334" s="98" t="str">
        <f>IF(Final!AC315&lt;&gt;0,Final!AC315,"")</f>
        <v/>
      </c>
      <c r="R334" s="98" t="str">
        <f>IF(Final!AD315&lt;&gt;0,Final!AD315,"")</f>
        <v/>
      </c>
      <c r="S334" s="98" t="str">
        <f>IF(Final!AE315&lt;&gt;0,Final!AE315,"")</f>
        <v/>
      </c>
      <c r="T334" s="98" t="str">
        <f>IF(Final!AF315&lt;&gt;0,Final!AF315,"")</f>
        <v/>
      </c>
    </row>
    <row r="335" spans="1:20" x14ac:dyDescent="0.3">
      <c r="A335" s="3">
        <v>0</v>
      </c>
      <c r="B335" s="3">
        <v>0</v>
      </c>
      <c r="C335" s="98" t="str">
        <f>IF(Final!O316&lt;&gt;0,Final!O316,"")</f>
        <v/>
      </c>
      <c r="D335" s="98" t="str">
        <f>IF(Final!P316&lt;&gt;0,Final!P316,"")</f>
        <v/>
      </c>
      <c r="E335" s="98" t="str">
        <f>IF(Final!Q316&lt;&gt;0,Final!Q316,"")</f>
        <v/>
      </c>
      <c r="F335" s="98" t="str">
        <f>IF(Final!R316&lt;&gt;0,Final!R316,"")</f>
        <v/>
      </c>
      <c r="G335" s="98" t="str">
        <f>IF(Final!S316&lt;&gt;0,Final!S316,"")</f>
        <v/>
      </c>
      <c r="H335" s="98" t="str">
        <f>IF(Final!T316&lt;&gt;0,Final!T316,"")</f>
        <v/>
      </c>
      <c r="I335" s="98" t="str">
        <f>IF(Final!U316&lt;&gt;0,Final!U316,"")</f>
        <v/>
      </c>
      <c r="J335" s="98" t="str">
        <f>IF(Final!V316&lt;&gt;0,Final!V316,"")</f>
        <v/>
      </c>
      <c r="K335" s="98" t="str">
        <f>IF(Final!W316&lt;&gt;0,Final!W316,"")</f>
        <v/>
      </c>
      <c r="L335" s="98" t="str">
        <f>IF(Final!X316&lt;&gt;0,Final!X316,"")</f>
        <v/>
      </c>
      <c r="M335" s="98" t="str">
        <f>IF(Final!Y316&lt;&gt;0,Final!Y316,"")</f>
        <v/>
      </c>
      <c r="N335" s="98" t="str">
        <f>IF(Final!Z316&lt;&gt;0,Final!Z316,"")</f>
        <v/>
      </c>
      <c r="O335" s="98" t="str">
        <f>IF(Final!AA316&lt;&gt;0,Final!AA316,"")</f>
        <v/>
      </c>
      <c r="P335" s="98" t="str">
        <f>IF(Final!AB316&lt;&gt;0,Final!AB316,"")</f>
        <v/>
      </c>
      <c r="Q335" s="98" t="str">
        <f>IF(Final!AC316&lt;&gt;0,Final!AC316,"")</f>
        <v/>
      </c>
      <c r="R335" s="98" t="str">
        <f>IF(Final!AD316&lt;&gt;0,Final!AD316,"")</f>
        <v/>
      </c>
      <c r="S335" s="98" t="str">
        <f>IF(Final!AE316&lt;&gt;0,Final!AE316,"")</f>
        <v/>
      </c>
      <c r="T335" s="98" t="str">
        <f>IF(Final!AF316&lt;&gt;0,Final!AF316,"")</f>
        <v/>
      </c>
    </row>
    <row r="336" spans="1:20" x14ac:dyDescent="0.3">
      <c r="A336" s="3">
        <v>0</v>
      </c>
      <c r="B336" s="3">
        <v>0</v>
      </c>
      <c r="C336" s="98" t="str">
        <f>IF(Final!O317&lt;&gt;0,Final!O317,"")</f>
        <v/>
      </c>
      <c r="D336" s="98" t="str">
        <f>IF(Final!P317&lt;&gt;0,Final!P317,"")</f>
        <v/>
      </c>
      <c r="E336" s="98" t="str">
        <f>IF(Final!Q317&lt;&gt;0,Final!Q317,"")</f>
        <v/>
      </c>
      <c r="F336" s="98" t="str">
        <f>IF(Final!R317&lt;&gt;0,Final!R317,"")</f>
        <v/>
      </c>
      <c r="G336" s="98" t="str">
        <f>IF(Final!S317&lt;&gt;0,Final!S317,"")</f>
        <v/>
      </c>
      <c r="H336" s="98" t="str">
        <f>IF(Final!T317&lt;&gt;0,Final!T317,"")</f>
        <v/>
      </c>
      <c r="I336" s="98" t="str">
        <f>IF(Final!U317&lt;&gt;0,Final!U317,"")</f>
        <v/>
      </c>
      <c r="J336" s="98" t="str">
        <f>IF(Final!V317&lt;&gt;0,Final!V317,"")</f>
        <v/>
      </c>
      <c r="K336" s="98" t="str">
        <f>IF(Final!W317&lt;&gt;0,Final!W317,"")</f>
        <v/>
      </c>
      <c r="L336" s="98" t="str">
        <f>IF(Final!X317&lt;&gt;0,Final!X317,"")</f>
        <v/>
      </c>
      <c r="M336" s="98" t="str">
        <f>IF(Final!Y317&lt;&gt;0,Final!Y317,"")</f>
        <v/>
      </c>
      <c r="N336" s="98" t="str">
        <f>IF(Final!Z317&lt;&gt;0,Final!Z317,"")</f>
        <v/>
      </c>
      <c r="O336" s="98" t="str">
        <f>IF(Final!AA317&lt;&gt;0,Final!AA317,"")</f>
        <v/>
      </c>
      <c r="P336" s="98" t="str">
        <f>IF(Final!AB317&lt;&gt;0,Final!AB317,"")</f>
        <v/>
      </c>
      <c r="Q336" s="98" t="str">
        <f>IF(Final!AC317&lt;&gt;0,Final!AC317,"")</f>
        <v/>
      </c>
      <c r="R336" s="98" t="str">
        <f>IF(Final!AD317&lt;&gt;0,Final!AD317,"")</f>
        <v/>
      </c>
      <c r="S336" s="98" t="str">
        <f>IF(Final!AE317&lt;&gt;0,Final!AE317,"")</f>
        <v/>
      </c>
      <c r="T336" s="98" t="str">
        <f>IF(Final!AF317&lt;&gt;0,Final!AF317,"")</f>
        <v/>
      </c>
    </row>
    <row r="337" spans="1:20" x14ac:dyDescent="0.3">
      <c r="A337" s="3">
        <v>0</v>
      </c>
      <c r="B337" s="3">
        <v>0</v>
      </c>
      <c r="C337" s="98" t="str">
        <f>IF(Final!O318&lt;&gt;0,Final!O318,"")</f>
        <v/>
      </c>
      <c r="D337" s="98" t="str">
        <f>IF(Final!P318&lt;&gt;0,Final!P318,"")</f>
        <v/>
      </c>
      <c r="E337" s="98" t="str">
        <f>IF(Final!Q318&lt;&gt;0,Final!Q318,"")</f>
        <v/>
      </c>
      <c r="F337" s="98" t="str">
        <f>IF(Final!R318&lt;&gt;0,Final!R318,"")</f>
        <v/>
      </c>
      <c r="G337" s="98" t="str">
        <f>IF(Final!S318&lt;&gt;0,Final!S318,"")</f>
        <v/>
      </c>
      <c r="H337" s="98" t="str">
        <f>IF(Final!T318&lt;&gt;0,Final!T318,"")</f>
        <v/>
      </c>
      <c r="I337" s="98" t="str">
        <f>IF(Final!U318&lt;&gt;0,Final!U318,"")</f>
        <v/>
      </c>
      <c r="J337" s="98" t="str">
        <f>IF(Final!V318&lt;&gt;0,Final!V318,"")</f>
        <v/>
      </c>
      <c r="K337" s="98" t="str">
        <f>IF(Final!W318&lt;&gt;0,Final!W318,"")</f>
        <v/>
      </c>
      <c r="L337" s="98" t="str">
        <f>IF(Final!X318&lt;&gt;0,Final!X318,"")</f>
        <v/>
      </c>
      <c r="M337" s="98" t="str">
        <f>IF(Final!Y318&lt;&gt;0,Final!Y318,"")</f>
        <v/>
      </c>
      <c r="N337" s="98" t="str">
        <f>IF(Final!Z318&lt;&gt;0,Final!Z318,"")</f>
        <v/>
      </c>
      <c r="O337" s="98" t="str">
        <f>IF(Final!AA318&lt;&gt;0,Final!AA318,"")</f>
        <v/>
      </c>
      <c r="P337" s="98" t="str">
        <f>IF(Final!AB318&lt;&gt;0,Final!AB318,"")</f>
        <v/>
      </c>
      <c r="Q337" s="98" t="str">
        <f>IF(Final!AC318&lt;&gt;0,Final!AC318,"")</f>
        <v/>
      </c>
      <c r="R337" s="98" t="str">
        <f>IF(Final!AD318&lt;&gt;0,Final!AD318,"")</f>
        <v/>
      </c>
      <c r="S337" s="98" t="str">
        <f>IF(Final!AE318&lt;&gt;0,Final!AE318,"")</f>
        <v/>
      </c>
      <c r="T337" s="98" t="str">
        <f>IF(Final!AF318&lt;&gt;0,Final!AF318,"")</f>
        <v/>
      </c>
    </row>
    <row r="338" spans="1:20" x14ac:dyDescent="0.3">
      <c r="A338" s="3">
        <v>0</v>
      </c>
      <c r="B338" s="3">
        <v>0</v>
      </c>
      <c r="C338" s="98" t="str">
        <f>IF(Final!O319&lt;&gt;0,Final!O319,"")</f>
        <v/>
      </c>
      <c r="D338" s="98" t="str">
        <f>IF(Final!P319&lt;&gt;0,Final!P319,"")</f>
        <v/>
      </c>
      <c r="E338" s="98" t="str">
        <f>IF(Final!Q319&lt;&gt;0,Final!Q319,"")</f>
        <v/>
      </c>
      <c r="F338" s="98" t="str">
        <f>IF(Final!R319&lt;&gt;0,Final!R319,"")</f>
        <v/>
      </c>
      <c r="G338" s="98" t="str">
        <f>IF(Final!S319&lt;&gt;0,Final!S319,"")</f>
        <v/>
      </c>
      <c r="H338" s="98" t="str">
        <f>IF(Final!T319&lt;&gt;0,Final!T319,"")</f>
        <v/>
      </c>
      <c r="I338" s="98" t="str">
        <f>IF(Final!U319&lt;&gt;0,Final!U319,"")</f>
        <v/>
      </c>
      <c r="J338" s="98" t="str">
        <f>IF(Final!V319&lt;&gt;0,Final!V319,"")</f>
        <v/>
      </c>
      <c r="K338" s="98" t="str">
        <f>IF(Final!W319&lt;&gt;0,Final!W319,"")</f>
        <v/>
      </c>
      <c r="L338" s="98" t="str">
        <f>IF(Final!X319&lt;&gt;0,Final!X319,"")</f>
        <v/>
      </c>
      <c r="M338" s="98" t="str">
        <f>IF(Final!Y319&lt;&gt;0,Final!Y319,"")</f>
        <v/>
      </c>
      <c r="N338" s="98" t="str">
        <f>IF(Final!Z319&lt;&gt;0,Final!Z319,"")</f>
        <v/>
      </c>
      <c r="O338" s="98" t="str">
        <f>IF(Final!AA319&lt;&gt;0,Final!AA319,"")</f>
        <v/>
      </c>
      <c r="P338" s="98" t="str">
        <f>IF(Final!AB319&lt;&gt;0,Final!AB319,"")</f>
        <v/>
      </c>
      <c r="Q338" s="98" t="str">
        <f>IF(Final!AC319&lt;&gt;0,Final!AC319,"")</f>
        <v/>
      </c>
      <c r="R338" s="98" t="str">
        <f>IF(Final!AD319&lt;&gt;0,Final!AD319,"")</f>
        <v/>
      </c>
      <c r="S338" s="98" t="str">
        <f>IF(Final!AE319&lt;&gt;0,Final!AE319,"")</f>
        <v/>
      </c>
      <c r="T338" s="98" t="str">
        <f>IF(Final!AF319&lt;&gt;0,Final!AF319,"")</f>
        <v/>
      </c>
    </row>
    <row r="339" spans="1:20" x14ac:dyDescent="0.3">
      <c r="A339" s="3">
        <v>0</v>
      </c>
      <c r="B339" s="3">
        <v>0</v>
      </c>
      <c r="C339" s="98" t="str">
        <f>IF(Final!O320&lt;&gt;0,Final!O320,"")</f>
        <v/>
      </c>
      <c r="D339" s="98" t="str">
        <f>IF(Final!P320&lt;&gt;0,Final!P320,"")</f>
        <v/>
      </c>
      <c r="E339" s="98" t="str">
        <f>IF(Final!Q320&lt;&gt;0,Final!Q320,"")</f>
        <v/>
      </c>
      <c r="F339" s="98" t="str">
        <f>IF(Final!R320&lt;&gt;0,Final!R320,"")</f>
        <v/>
      </c>
      <c r="G339" s="98" t="str">
        <f>IF(Final!S320&lt;&gt;0,Final!S320,"")</f>
        <v/>
      </c>
      <c r="H339" s="98" t="str">
        <f>IF(Final!T320&lt;&gt;0,Final!T320,"")</f>
        <v/>
      </c>
      <c r="I339" s="98" t="str">
        <f>IF(Final!U320&lt;&gt;0,Final!U320,"")</f>
        <v/>
      </c>
      <c r="J339" s="98" t="str">
        <f>IF(Final!V320&lt;&gt;0,Final!V320,"")</f>
        <v/>
      </c>
      <c r="K339" s="98" t="str">
        <f>IF(Final!W320&lt;&gt;0,Final!W320,"")</f>
        <v/>
      </c>
      <c r="L339" s="98" t="str">
        <f>IF(Final!X320&lt;&gt;0,Final!X320,"")</f>
        <v/>
      </c>
      <c r="M339" s="98" t="str">
        <f>IF(Final!Y320&lt;&gt;0,Final!Y320,"")</f>
        <v/>
      </c>
      <c r="N339" s="98" t="str">
        <f>IF(Final!Z320&lt;&gt;0,Final!Z320,"")</f>
        <v/>
      </c>
      <c r="O339" s="98" t="str">
        <f>IF(Final!AA320&lt;&gt;0,Final!AA320,"")</f>
        <v/>
      </c>
      <c r="P339" s="98" t="str">
        <f>IF(Final!AB320&lt;&gt;0,Final!AB320,"")</f>
        <v/>
      </c>
      <c r="Q339" s="98" t="str">
        <f>IF(Final!AC320&lt;&gt;0,Final!AC320,"")</f>
        <v/>
      </c>
      <c r="R339" s="98" t="str">
        <f>IF(Final!AD320&lt;&gt;0,Final!AD320,"")</f>
        <v/>
      </c>
      <c r="S339" s="98" t="str">
        <f>IF(Final!AE320&lt;&gt;0,Final!AE320,"")</f>
        <v/>
      </c>
      <c r="T339" s="98" t="str">
        <f>IF(Final!AF320&lt;&gt;0,Final!AF320,"")</f>
        <v/>
      </c>
    </row>
    <row r="340" spans="1:20" x14ac:dyDescent="0.3">
      <c r="A340" s="3">
        <v>0</v>
      </c>
      <c r="B340" s="3">
        <v>0</v>
      </c>
      <c r="C340" s="98" t="str">
        <f>IF(Final!O321&lt;&gt;0,Final!O321,"")</f>
        <v/>
      </c>
      <c r="D340" s="98" t="str">
        <f>IF(Final!P321&lt;&gt;0,Final!P321,"")</f>
        <v/>
      </c>
      <c r="E340" s="98" t="str">
        <f>IF(Final!Q321&lt;&gt;0,Final!Q321,"")</f>
        <v/>
      </c>
      <c r="F340" s="98" t="str">
        <f>IF(Final!R321&lt;&gt;0,Final!R321,"")</f>
        <v/>
      </c>
      <c r="G340" s="98" t="str">
        <f>IF(Final!S321&lt;&gt;0,Final!S321,"")</f>
        <v/>
      </c>
      <c r="H340" s="98" t="str">
        <f>IF(Final!T321&lt;&gt;0,Final!T321,"")</f>
        <v/>
      </c>
      <c r="I340" s="98" t="str">
        <f>IF(Final!U321&lt;&gt;0,Final!U321,"")</f>
        <v/>
      </c>
      <c r="J340" s="98" t="str">
        <f>IF(Final!V321&lt;&gt;0,Final!V321,"")</f>
        <v/>
      </c>
      <c r="K340" s="98" t="str">
        <f>IF(Final!W321&lt;&gt;0,Final!W321,"")</f>
        <v/>
      </c>
      <c r="L340" s="98" t="str">
        <f>IF(Final!X321&lt;&gt;0,Final!X321,"")</f>
        <v/>
      </c>
      <c r="M340" s="98" t="str">
        <f>IF(Final!Y321&lt;&gt;0,Final!Y321,"")</f>
        <v/>
      </c>
      <c r="N340" s="98" t="str">
        <f>IF(Final!Z321&lt;&gt;0,Final!Z321,"")</f>
        <v/>
      </c>
      <c r="O340" s="98" t="str">
        <f>IF(Final!AA321&lt;&gt;0,Final!AA321,"")</f>
        <v/>
      </c>
      <c r="P340" s="98" t="str">
        <f>IF(Final!AB321&lt;&gt;0,Final!AB321,"")</f>
        <v/>
      </c>
      <c r="Q340" s="98" t="str">
        <f>IF(Final!AC321&lt;&gt;0,Final!AC321,"")</f>
        <v/>
      </c>
      <c r="R340" s="98" t="str">
        <f>IF(Final!AD321&lt;&gt;0,Final!AD321,"")</f>
        <v/>
      </c>
      <c r="S340" s="98" t="str">
        <f>IF(Final!AE321&lt;&gt;0,Final!AE321,"")</f>
        <v/>
      </c>
      <c r="T340" s="98" t="str">
        <f>IF(Final!AF321&lt;&gt;0,Final!AF321,"")</f>
        <v/>
      </c>
    </row>
    <row r="341" spans="1:20" x14ac:dyDescent="0.3">
      <c r="A341" s="3">
        <v>0</v>
      </c>
      <c r="B341" s="3">
        <v>0</v>
      </c>
      <c r="C341" s="98" t="str">
        <f>IF(Final!O322&lt;&gt;0,Final!O322,"")</f>
        <v/>
      </c>
      <c r="D341" s="98" t="str">
        <f>IF(Final!P322&lt;&gt;0,Final!P322,"")</f>
        <v/>
      </c>
      <c r="E341" s="98" t="str">
        <f>IF(Final!Q322&lt;&gt;0,Final!Q322,"")</f>
        <v/>
      </c>
      <c r="F341" s="98" t="str">
        <f>IF(Final!R322&lt;&gt;0,Final!R322,"")</f>
        <v/>
      </c>
      <c r="G341" s="98" t="str">
        <f>IF(Final!S322&lt;&gt;0,Final!S322,"")</f>
        <v/>
      </c>
      <c r="H341" s="98" t="str">
        <f>IF(Final!T322&lt;&gt;0,Final!T322,"")</f>
        <v/>
      </c>
      <c r="I341" s="98" t="str">
        <f>IF(Final!U322&lt;&gt;0,Final!U322,"")</f>
        <v/>
      </c>
      <c r="J341" s="98" t="str">
        <f>IF(Final!V322&lt;&gt;0,Final!V322,"")</f>
        <v/>
      </c>
      <c r="K341" s="98" t="str">
        <f>IF(Final!W322&lt;&gt;0,Final!W322,"")</f>
        <v/>
      </c>
      <c r="L341" s="98" t="str">
        <f>IF(Final!X322&lt;&gt;0,Final!X322,"")</f>
        <v/>
      </c>
      <c r="M341" s="98" t="str">
        <f>IF(Final!Y322&lt;&gt;0,Final!Y322,"")</f>
        <v/>
      </c>
      <c r="N341" s="98" t="str">
        <f>IF(Final!Z322&lt;&gt;0,Final!Z322,"")</f>
        <v/>
      </c>
      <c r="O341" s="98" t="str">
        <f>IF(Final!AA322&lt;&gt;0,Final!AA322,"")</f>
        <v/>
      </c>
      <c r="P341" s="98" t="str">
        <f>IF(Final!AB322&lt;&gt;0,Final!AB322,"")</f>
        <v/>
      </c>
      <c r="Q341" s="98" t="str">
        <f>IF(Final!AC322&lt;&gt;0,Final!AC322,"")</f>
        <v/>
      </c>
      <c r="R341" s="98" t="str">
        <f>IF(Final!AD322&lt;&gt;0,Final!AD322,"")</f>
        <v/>
      </c>
      <c r="S341" s="98" t="str">
        <f>IF(Final!AE322&lt;&gt;0,Final!AE322,"")</f>
        <v/>
      </c>
      <c r="T341" s="98" t="str">
        <f>IF(Final!AF322&lt;&gt;0,Final!AF322,"")</f>
        <v/>
      </c>
    </row>
    <row r="342" spans="1:20" x14ac:dyDescent="0.3">
      <c r="A342" s="3">
        <v>0</v>
      </c>
      <c r="B342" s="3">
        <v>0</v>
      </c>
      <c r="C342" s="98" t="str">
        <f>IF(Final!O323&lt;&gt;0,Final!O323,"")</f>
        <v/>
      </c>
      <c r="D342" s="98" t="str">
        <f>IF(Final!P323&lt;&gt;0,Final!P323,"")</f>
        <v/>
      </c>
      <c r="E342" s="98" t="str">
        <f>IF(Final!Q323&lt;&gt;0,Final!Q323,"")</f>
        <v/>
      </c>
      <c r="F342" s="98" t="str">
        <f>IF(Final!R323&lt;&gt;0,Final!R323,"")</f>
        <v/>
      </c>
      <c r="G342" s="98" t="str">
        <f>IF(Final!S323&lt;&gt;0,Final!S323,"")</f>
        <v/>
      </c>
      <c r="H342" s="98" t="str">
        <f>IF(Final!T323&lt;&gt;0,Final!T323,"")</f>
        <v/>
      </c>
      <c r="I342" s="98" t="str">
        <f>IF(Final!U323&lt;&gt;0,Final!U323,"")</f>
        <v/>
      </c>
      <c r="J342" s="98" t="str">
        <f>IF(Final!V323&lt;&gt;0,Final!V323,"")</f>
        <v/>
      </c>
      <c r="K342" s="98" t="str">
        <f>IF(Final!W323&lt;&gt;0,Final!W323,"")</f>
        <v/>
      </c>
      <c r="L342" s="98" t="str">
        <f>IF(Final!X323&lt;&gt;0,Final!X323,"")</f>
        <v/>
      </c>
      <c r="M342" s="98" t="str">
        <f>IF(Final!Y323&lt;&gt;0,Final!Y323,"")</f>
        <v/>
      </c>
      <c r="N342" s="98" t="str">
        <f>IF(Final!Z323&lt;&gt;0,Final!Z323,"")</f>
        <v/>
      </c>
      <c r="O342" s="98" t="str">
        <f>IF(Final!AA323&lt;&gt;0,Final!AA323,"")</f>
        <v/>
      </c>
      <c r="P342" s="98" t="str">
        <f>IF(Final!AB323&lt;&gt;0,Final!AB323,"")</f>
        <v/>
      </c>
      <c r="Q342" s="98" t="str">
        <f>IF(Final!AC323&lt;&gt;0,Final!AC323,"")</f>
        <v/>
      </c>
      <c r="R342" s="98" t="str">
        <f>IF(Final!AD323&lt;&gt;0,Final!AD323,"")</f>
        <v/>
      </c>
      <c r="S342" s="98" t="str">
        <f>IF(Final!AE323&lt;&gt;0,Final!AE323,"")</f>
        <v/>
      </c>
      <c r="T342" s="98" t="str">
        <f>IF(Final!AF323&lt;&gt;0,Final!AF323,"")</f>
        <v/>
      </c>
    </row>
    <row r="343" spans="1:20" x14ac:dyDescent="0.3">
      <c r="A343" s="3">
        <v>0</v>
      </c>
      <c r="B343" s="3">
        <v>0</v>
      </c>
      <c r="C343" s="98" t="str">
        <f>IF(Final!O324&lt;&gt;0,Final!O324,"")</f>
        <v/>
      </c>
      <c r="D343" s="98" t="str">
        <f>IF(Final!P324&lt;&gt;0,Final!P324,"")</f>
        <v/>
      </c>
      <c r="E343" s="98" t="str">
        <f>IF(Final!Q324&lt;&gt;0,Final!Q324,"")</f>
        <v/>
      </c>
      <c r="F343" s="98" t="str">
        <f>IF(Final!R324&lt;&gt;0,Final!R324,"")</f>
        <v/>
      </c>
      <c r="G343" s="98" t="str">
        <f>IF(Final!S324&lt;&gt;0,Final!S324,"")</f>
        <v/>
      </c>
      <c r="H343" s="98" t="str">
        <f>IF(Final!T324&lt;&gt;0,Final!T324,"")</f>
        <v/>
      </c>
      <c r="I343" s="98" t="str">
        <f>IF(Final!U324&lt;&gt;0,Final!U324,"")</f>
        <v/>
      </c>
      <c r="J343" s="98" t="str">
        <f>IF(Final!V324&lt;&gt;0,Final!V324,"")</f>
        <v/>
      </c>
      <c r="K343" s="98" t="str">
        <f>IF(Final!W324&lt;&gt;0,Final!W324,"")</f>
        <v/>
      </c>
      <c r="L343" s="98" t="str">
        <f>IF(Final!X324&lt;&gt;0,Final!X324,"")</f>
        <v/>
      </c>
      <c r="M343" s="98" t="str">
        <f>IF(Final!Y324&lt;&gt;0,Final!Y324,"")</f>
        <v/>
      </c>
      <c r="N343" s="98" t="str">
        <f>IF(Final!Z324&lt;&gt;0,Final!Z324,"")</f>
        <v/>
      </c>
      <c r="O343" s="98" t="str">
        <f>IF(Final!AA324&lt;&gt;0,Final!AA324,"")</f>
        <v/>
      </c>
      <c r="P343" s="98" t="str">
        <f>IF(Final!AB324&lt;&gt;0,Final!AB324,"")</f>
        <v/>
      </c>
      <c r="Q343" s="98" t="str">
        <f>IF(Final!AC324&lt;&gt;0,Final!AC324,"")</f>
        <v/>
      </c>
      <c r="R343" s="98" t="str">
        <f>IF(Final!AD324&lt;&gt;0,Final!AD324,"")</f>
        <v/>
      </c>
      <c r="S343" s="98" t="str">
        <f>IF(Final!AE324&lt;&gt;0,Final!AE324,"")</f>
        <v/>
      </c>
      <c r="T343" s="98" t="str">
        <f>IF(Final!AF324&lt;&gt;0,Final!AF324,"")</f>
        <v/>
      </c>
    </row>
    <row r="344" spans="1:20" x14ac:dyDescent="0.3">
      <c r="A344" s="3">
        <v>0</v>
      </c>
      <c r="B344" s="3">
        <v>0</v>
      </c>
      <c r="C344" s="98" t="str">
        <f>IF(Final!O325&lt;&gt;0,Final!O325,"")</f>
        <v/>
      </c>
      <c r="D344" s="98" t="str">
        <f>IF(Final!P325&lt;&gt;0,Final!P325,"")</f>
        <v/>
      </c>
      <c r="E344" s="98" t="str">
        <f>IF(Final!Q325&lt;&gt;0,Final!Q325,"")</f>
        <v/>
      </c>
      <c r="F344" s="98" t="str">
        <f>IF(Final!R325&lt;&gt;0,Final!R325,"")</f>
        <v/>
      </c>
      <c r="G344" s="98" t="str">
        <f>IF(Final!S325&lt;&gt;0,Final!S325,"")</f>
        <v/>
      </c>
      <c r="H344" s="98" t="str">
        <f>IF(Final!T325&lt;&gt;0,Final!T325,"")</f>
        <v/>
      </c>
      <c r="I344" s="98" t="str">
        <f>IF(Final!U325&lt;&gt;0,Final!U325,"")</f>
        <v/>
      </c>
      <c r="J344" s="98" t="str">
        <f>IF(Final!V325&lt;&gt;0,Final!V325,"")</f>
        <v/>
      </c>
      <c r="K344" s="98" t="str">
        <f>IF(Final!W325&lt;&gt;0,Final!W325,"")</f>
        <v/>
      </c>
      <c r="L344" s="98" t="str">
        <f>IF(Final!X325&lt;&gt;0,Final!X325,"")</f>
        <v/>
      </c>
      <c r="M344" s="98" t="str">
        <f>IF(Final!Y325&lt;&gt;0,Final!Y325,"")</f>
        <v/>
      </c>
      <c r="N344" s="98" t="str">
        <f>IF(Final!Z325&lt;&gt;0,Final!Z325,"")</f>
        <v/>
      </c>
      <c r="O344" s="98" t="str">
        <f>IF(Final!AA325&lt;&gt;0,Final!AA325,"")</f>
        <v/>
      </c>
      <c r="P344" s="98" t="str">
        <f>IF(Final!AB325&lt;&gt;0,Final!AB325,"")</f>
        <v/>
      </c>
      <c r="Q344" s="98" t="str">
        <f>IF(Final!AC325&lt;&gt;0,Final!AC325,"")</f>
        <v/>
      </c>
      <c r="R344" s="98" t="str">
        <f>IF(Final!AD325&lt;&gt;0,Final!AD325,"")</f>
        <v/>
      </c>
      <c r="S344" s="98" t="str">
        <f>IF(Final!AE325&lt;&gt;0,Final!AE325,"")</f>
        <v/>
      </c>
      <c r="T344" s="98" t="str">
        <f>IF(Final!AF325&lt;&gt;0,Final!AF325,"")</f>
        <v/>
      </c>
    </row>
    <row r="345" spans="1:20" x14ac:dyDescent="0.3">
      <c r="A345" s="3">
        <v>0</v>
      </c>
      <c r="B345" s="3">
        <v>0</v>
      </c>
      <c r="C345" s="98" t="str">
        <f>IF(Final!O326&lt;&gt;0,Final!O326,"")</f>
        <v/>
      </c>
      <c r="D345" s="98" t="str">
        <f>IF(Final!P326&lt;&gt;0,Final!P326,"")</f>
        <v/>
      </c>
      <c r="E345" s="98" t="str">
        <f>IF(Final!Q326&lt;&gt;0,Final!Q326,"")</f>
        <v/>
      </c>
      <c r="F345" s="98" t="str">
        <f>IF(Final!R326&lt;&gt;0,Final!R326,"")</f>
        <v/>
      </c>
      <c r="G345" s="98" t="str">
        <f>IF(Final!S326&lt;&gt;0,Final!S326,"")</f>
        <v/>
      </c>
      <c r="H345" s="98" t="str">
        <f>IF(Final!T326&lt;&gt;0,Final!T326,"")</f>
        <v/>
      </c>
      <c r="I345" s="98" t="str">
        <f>IF(Final!U326&lt;&gt;0,Final!U326,"")</f>
        <v/>
      </c>
      <c r="J345" s="98" t="str">
        <f>IF(Final!V326&lt;&gt;0,Final!V326,"")</f>
        <v/>
      </c>
      <c r="K345" s="98" t="str">
        <f>IF(Final!W326&lt;&gt;0,Final!W326,"")</f>
        <v/>
      </c>
      <c r="L345" s="98" t="str">
        <f>IF(Final!X326&lt;&gt;0,Final!X326,"")</f>
        <v/>
      </c>
      <c r="M345" s="98" t="str">
        <f>IF(Final!Y326&lt;&gt;0,Final!Y326,"")</f>
        <v/>
      </c>
      <c r="N345" s="98" t="str">
        <f>IF(Final!Z326&lt;&gt;0,Final!Z326,"")</f>
        <v/>
      </c>
      <c r="O345" s="98" t="str">
        <f>IF(Final!AA326&lt;&gt;0,Final!AA326,"")</f>
        <v/>
      </c>
      <c r="P345" s="98" t="str">
        <f>IF(Final!AB326&lt;&gt;0,Final!AB326,"")</f>
        <v/>
      </c>
      <c r="Q345" s="98" t="str">
        <f>IF(Final!AC326&lt;&gt;0,Final!AC326,"")</f>
        <v/>
      </c>
      <c r="R345" s="98" t="str">
        <f>IF(Final!AD326&lt;&gt;0,Final!AD326,"")</f>
        <v/>
      </c>
      <c r="S345" s="98" t="str">
        <f>IF(Final!AE326&lt;&gt;0,Final!AE326,"")</f>
        <v/>
      </c>
      <c r="T345" s="98" t="str">
        <f>IF(Final!AF326&lt;&gt;0,Final!AF326,"")</f>
        <v/>
      </c>
    </row>
    <row r="346" spans="1:20" x14ac:dyDescent="0.3">
      <c r="A346" s="3">
        <v>0</v>
      </c>
      <c r="B346" s="3">
        <v>0</v>
      </c>
      <c r="C346" s="98" t="str">
        <f>IF(Final!O327&lt;&gt;0,Final!O327,"")</f>
        <v/>
      </c>
      <c r="D346" s="98" t="str">
        <f>IF(Final!P327&lt;&gt;0,Final!P327,"")</f>
        <v/>
      </c>
      <c r="E346" s="98" t="str">
        <f>IF(Final!Q327&lt;&gt;0,Final!Q327,"")</f>
        <v/>
      </c>
      <c r="F346" s="98" t="str">
        <f>IF(Final!R327&lt;&gt;0,Final!R327,"")</f>
        <v/>
      </c>
      <c r="G346" s="98" t="str">
        <f>IF(Final!S327&lt;&gt;0,Final!S327,"")</f>
        <v/>
      </c>
      <c r="H346" s="98" t="str">
        <f>IF(Final!T327&lt;&gt;0,Final!T327,"")</f>
        <v/>
      </c>
      <c r="I346" s="98" t="str">
        <f>IF(Final!U327&lt;&gt;0,Final!U327,"")</f>
        <v/>
      </c>
      <c r="J346" s="98" t="str">
        <f>IF(Final!V327&lt;&gt;0,Final!V327,"")</f>
        <v/>
      </c>
      <c r="K346" s="98" t="str">
        <f>IF(Final!W327&lt;&gt;0,Final!W327,"")</f>
        <v/>
      </c>
      <c r="L346" s="98" t="str">
        <f>IF(Final!X327&lt;&gt;0,Final!X327,"")</f>
        <v/>
      </c>
      <c r="M346" s="98" t="str">
        <f>IF(Final!Y327&lt;&gt;0,Final!Y327,"")</f>
        <v/>
      </c>
      <c r="N346" s="98" t="str">
        <f>IF(Final!Z327&lt;&gt;0,Final!Z327,"")</f>
        <v/>
      </c>
      <c r="O346" s="98" t="str">
        <f>IF(Final!AA327&lt;&gt;0,Final!AA327,"")</f>
        <v/>
      </c>
      <c r="P346" s="98" t="str">
        <f>IF(Final!AB327&lt;&gt;0,Final!AB327,"")</f>
        <v/>
      </c>
      <c r="Q346" s="98" t="str">
        <f>IF(Final!AC327&lt;&gt;0,Final!AC327,"")</f>
        <v/>
      </c>
      <c r="R346" s="98" t="str">
        <f>IF(Final!AD327&lt;&gt;0,Final!AD327,"")</f>
        <v/>
      </c>
      <c r="S346" s="98" t="str">
        <f>IF(Final!AE327&lt;&gt;0,Final!AE327,"")</f>
        <v/>
      </c>
      <c r="T346" s="98" t="str">
        <f>IF(Final!AF327&lt;&gt;0,Final!AF327,"")</f>
        <v/>
      </c>
    </row>
    <row r="347" spans="1:20" x14ac:dyDescent="0.3">
      <c r="A347" s="3">
        <v>0</v>
      </c>
      <c r="B347" s="3">
        <v>0</v>
      </c>
      <c r="C347" s="98" t="str">
        <f>IF(Final!O328&lt;&gt;0,Final!O328,"")</f>
        <v/>
      </c>
      <c r="D347" s="98" t="str">
        <f>IF(Final!P328&lt;&gt;0,Final!P328,"")</f>
        <v/>
      </c>
      <c r="E347" s="98" t="str">
        <f>IF(Final!Q328&lt;&gt;0,Final!Q328,"")</f>
        <v/>
      </c>
      <c r="F347" s="98" t="str">
        <f>IF(Final!R328&lt;&gt;0,Final!R328,"")</f>
        <v/>
      </c>
      <c r="G347" s="98" t="str">
        <f>IF(Final!S328&lt;&gt;0,Final!S328,"")</f>
        <v/>
      </c>
      <c r="H347" s="98" t="str">
        <f>IF(Final!T328&lt;&gt;0,Final!T328,"")</f>
        <v/>
      </c>
      <c r="I347" s="98" t="str">
        <f>IF(Final!U328&lt;&gt;0,Final!U328,"")</f>
        <v/>
      </c>
      <c r="J347" s="98" t="str">
        <f>IF(Final!V328&lt;&gt;0,Final!V328,"")</f>
        <v/>
      </c>
      <c r="K347" s="98" t="str">
        <f>IF(Final!W328&lt;&gt;0,Final!W328,"")</f>
        <v/>
      </c>
      <c r="L347" s="98" t="str">
        <f>IF(Final!X328&lt;&gt;0,Final!X328,"")</f>
        <v/>
      </c>
      <c r="M347" s="98" t="str">
        <f>IF(Final!Y328&lt;&gt;0,Final!Y328,"")</f>
        <v/>
      </c>
      <c r="N347" s="98" t="str">
        <f>IF(Final!Z328&lt;&gt;0,Final!Z328,"")</f>
        <v/>
      </c>
      <c r="O347" s="98" t="str">
        <f>IF(Final!AA328&lt;&gt;0,Final!AA328,"")</f>
        <v/>
      </c>
      <c r="P347" s="98" t="str">
        <f>IF(Final!AB328&lt;&gt;0,Final!AB328,"")</f>
        <v/>
      </c>
      <c r="Q347" s="98" t="str">
        <f>IF(Final!AC328&lt;&gt;0,Final!AC328,"")</f>
        <v/>
      </c>
      <c r="R347" s="98" t="str">
        <f>IF(Final!AD328&lt;&gt;0,Final!AD328,"")</f>
        <v/>
      </c>
      <c r="S347" s="98" t="str">
        <f>IF(Final!AE328&lt;&gt;0,Final!AE328,"")</f>
        <v/>
      </c>
      <c r="T347" s="98" t="str">
        <f>IF(Final!AF328&lt;&gt;0,Final!AF328,"")</f>
        <v/>
      </c>
    </row>
    <row r="348" spans="1:20" x14ac:dyDescent="0.3">
      <c r="A348" s="3">
        <v>0</v>
      </c>
      <c r="B348" s="3">
        <v>0</v>
      </c>
      <c r="C348" s="98" t="str">
        <f>IF(Final!O329&lt;&gt;0,Final!O329,"")</f>
        <v/>
      </c>
      <c r="D348" s="98" t="str">
        <f>IF(Final!P329&lt;&gt;0,Final!P329,"")</f>
        <v/>
      </c>
      <c r="E348" s="98" t="str">
        <f>IF(Final!Q329&lt;&gt;0,Final!Q329,"")</f>
        <v/>
      </c>
      <c r="F348" s="98" t="str">
        <f>IF(Final!R329&lt;&gt;0,Final!R329,"")</f>
        <v/>
      </c>
      <c r="G348" s="98" t="str">
        <f>IF(Final!S329&lt;&gt;0,Final!S329,"")</f>
        <v/>
      </c>
      <c r="H348" s="98" t="str">
        <f>IF(Final!T329&lt;&gt;0,Final!T329,"")</f>
        <v/>
      </c>
      <c r="I348" s="98" t="str">
        <f>IF(Final!U329&lt;&gt;0,Final!U329,"")</f>
        <v/>
      </c>
      <c r="J348" s="98" t="str">
        <f>IF(Final!V329&lt;&gt;0,Final!V329,"")</f>
        <v/>
      </c>
      <c r="K348" s="98" t="str">
        <f>IF(Final!W329&lt;&gt;0,Final!W329,"")</f>
        <v/>
      </c>
      <c r="L348" s="98" t="str">
        <f>IF(Final!X329&lt;&gt;0,Final!X329,"")</f>
        <v/>
      </c>
      <c r="M348" s="98" t="str">
        <f>IF(Final!Y329&lt;&gt;0,Final!Y329,"")</f>
        <v/>
      </c>
      <c r="N348" s="98" t="str">
        <f>IF(Final!Z329&lt;&gt;0,Final!Z329,"")</f>
        <v/>
      </c>
      <c r="O348" s="98" t="str">
        <f>IF(Final!AA329&lt;&gt;0,Final!AA329,"")</f>
        <v/>
      </c>
      <c r="P348" s="98" t="str">
        <f>IF(Final!AB329&lt;&gt;0,Final!AB329,"")</f>
        <v/>
      </c>
      <c r="Q348" s="98" t="str">
        <f>IF(Final!AC329&lt;&gt;0,Final!AC329,"")</f>
        <v/>
      </c>
      <c r="R348" s="98" t="str">
        <f>IF(Final!AD329&lt;&gt;0,Final!AD329,"")</f>
        <v/>
      </c>
      <c r="S348" s="98" t="str">
        <f>IF(Final!AE329&lt;&gt;0,Final!AE329,"")</f>
        <v/>
      </c>
      <c r="T348" s="98" t="str">
        <f>IF(Final!AF329&lt;&gt;0,Final!AF329,"")</f>
        <v/>
      </c>
    </row>
    <row r="349" spans="1:20" x14ac:dyDescent="0.3">
      <c r="A349" s="3">
        <v>0</v>
      </c>
      <c r="B349" s="3">
        <v>0</v>
      </c>
      <c r="C349" s="98" t="str">
        <f>IF(Final!O330&lt;&gt;0,Final!O330,"")</f>
        <v/>
      </c>
      <c r="D349" s="98" t="str">
        <f>IF(Final!P330&lt;&gt;0,Final!P330,"")</f>
        <v/>
      </c>
      <c r="E349" s="98" t="str">
        <f>IF(Final!Q330&lt;&gt;0,Final!Q330,"")</f>
        <v/>
      </c>
      <c r="F349" s="98" t="str">
        <f>IF(Final!R330&lt;&gt;0,Final!R330,"")</f>
        <v/>
      </c>
      <c r="G349" s="98" t="str">
        <f>IF(Final!S330&lt;&gt;0,Final!S330,"")</f>
        <v/>
      </c>
      <c r="H349" s="98" t="str">
        <f>IF(Final!T330&lt;&gt;0,Final!T330,"")</f>
        <v/>
      </c>
      <c r="I349" s="98" t="str">
        <f>IF(Final!U330&lt;&gt;0,Final!U330,"")</f>
        <v/>
      </c>
      <c r="J349" s="98" t="str">
        <f>IF(Final!V330&lt;&gt;0,Final!V330,"")</f>
        <v/>
      </c>
      <c r="K349" s="98" t="str">
        <f>IF(Final!W330&lt;&gt;0,Final!W330,"")</f>
        <v/>
      </c>
      <c r="L349" s="98" t="str">
        <f>IF(Final!X330&lt;&gt;0,Final!X330,"")</f>
        <v/>
      </c>
      <c r="M349" s="98" t="str">
        <f>IF(Final!Y330&lt;&gt;0,Final!Y330,"")</f>
        <v/>
      </c>
      <c r="N349" s="98" t="str">
        <f>IF(Final!Z330&lt;&gt;0,Final!Z330,"")</f>
        <v/>
      </c>
      <c r="O349" s="98" t="str">
        <f>IF(Final!AA330&lt;&gt;0,Final!AA330,"")</f>
        <v/>
      </c>
      <c r="P349" s="98" t="str">
        <f>IF(Final!AB330&lt;&gt;0,Final!AB330,"")</f>
        <v/>
      </c>
      <c r="Q349" s="98" t="str">
        <f>IF(Final!AC330&lt;&gt;0,Final!AC330,"")</f>
        <v/>
      </c>
      <c r="R349" s="98" t="str">
        <f>IF(Final!AD330&lt;&gt;0,Final!AD330,"")</f>
        <v/>
      </c>
      <c r="S349" s="98" t="str">
        <f>IF(Final!AE330&lt;&gt;0,Final!AE330,"")</f>
        <v/>
      </c>
      <c r="T349" s="98" t="str">
        <f>IF(Final!AF330&lt;&gt;0,Final!AF330,"")</f>
        <v/>
      </c>
    </row>
    <row r="350" spans="1:20" x14ac:dyDescent="0.3">
      <c r="A350" s="3">
        <v>0</v>
      </c>
      <c r="B350" s="3">
        <v>0</v>
      </c>
      <c r="C350" s="98" t="str">
        <f>IF(Final!O331&lt;&gt;0,Final!O331,"")</f>
        <v/>
      </c>
      <c r="D350" s="98" t="str">
        <f>IF(Final!P331&lt;&gt;0,Final!P331,"")</f>
        <v/>
      </c>
      <c r="E350" s="98" t="str">
        <f>IF(Final!Q331&lt;&gt;0,Final!Q331,"")</f>
        <v/>
      </c>
      <c r="F350" s="98" t="str">
        <f>IF(Final!R331&lt;&gt;0,Final!R331,"")</f>
        <v/>
      </c>
      <c r="G350" s="98" t="str">
        <f>IF(Final!S331&lt;&gt;0,Final!S331,"")</f>
        <v/>
      </c>
      <c r="H350" s="98" t="str">
        <f>IF(Final!T331&lt;&gt;0,Final!T331,"")</f>
        <v/>
      </c>
      <c r="I350" s="98" t="str">
        <f>IF(Final!U331&lt;&gt;0,Final!U331,"")</f>
        <v/>
      </c>
      <c r="J350" s="98" t="str">
        <f>IF(Final!V331&lt;&gt;0,Final!V331,"")</f>
        <v/>
      </c>
      <c r="K350" s="98" t="str">
        <f>IF(Final!W331&lt;&gt;0,Final!W331,"")</f>
        <v/>
      </c>
      <c r="L350" s="98" t="str">
        <f>IF(Final!X331&lt;&gt;0,Final!X331,"")</f>
        <v/>
      </c>
      <c r="M350" s="98" t="str">
        <f>IF(Final!Y331&lt;&gt;0,Final!Y331,"")</f>
        <v/>
      </c>
      <c r="N350" s="98" t="str">
        <f>IF(Final!Z331&lt;&gt;0,Final!Z331,"")</f>
        <v/>
      </c>
      <c r="O350" s="98" t="str">
        <f>IF(Final!AA331&lt;&gt;0,Final!AA331,"")</f>
        <v/>
      </c>
      <c r="P350" s="98" t="str">
        <f>IF(Final!AB331&lt;&gt;0,Final!AB331,"")</f>
        <v/>
      </c>
      <c r="Q350" s="98" t="str">
        <f>IF(Final!AC331&lt;&gt;0,Final!AC331,"")</f>
        <v/>
      </c>
      <c r="R350" s="98" t="str">
        <f>IF(Final!AD331&lt;&gt;0,Final!AD331,"")</f>
        <v/>
      </c>
      <c r="S350" s="98" t="str">
        <f>IF(Final!AE331&lt;&gt;0,Final!AE331,"")</f>
        <v/>
      </c>
      <c r="T350" s="98" t="str">
        <f>IF(Final!AF331&lt;&gt;0,Final!AF331,"")</f>
        <v/>
      </c>
    </row>
    <row r="351" spans="1:20" x14ac:dyDescent="0.3">
      <c r="A351" s="3">
        <v>0</v>
      </c>
      <c r="B351" s="3">
        <v>0</v>
      </c>
      <c r="C351" s="98" t="str">
        <f>IF(Final!O332&lt;&gt;0,Final!O332,"")</f>
        <v/>
      </c>
      <c r="D351" s="98" t="str">
        <f>IF(Final!P332&lt;&gt;0,Final!P332,"")</f>
        <v/>
      </c>
      <c r="E351" s="98" t="str">
        <f>IF(Final!Q332&lt;&gt;0,Final!Q332,"")</f>
        <v/>
      </c>
      <c r="F351" s="98" t="str">
        <f>IF(Final!R332&lt;&gt;0,Final!R332,"")</f>
        <v/>
      </c>
      <c r="G351" s="98" t="str">
        <f>IF(Final!S332&lt;&gt;0,Final!S332,"")</f>
        <v/>
      </c>
      <c r="H351" s="98" t="str">
        <f>IF(Final!T332&lt;&gt;0,Final!T332,"")</f>
        <v/>
      </c>
      <c r="I351" s="98" t="str">
        <f>IF(Final!U332&lt;&gt;0,Final!U332,"")</f>
        <v/>
      </c>
      <c r="J351" s="98" t="str">
        <f>IF(Final!V332&lt;&gt;0,Final!V332,"")</f>
        <v/>
      </c>
      <c r="K351" s="98" t="str">
        <f>IF(Final!W332&lt;&gt;0,Final!W332,"")</f>
        <v/>
      </c>
      <c r="L351" s="98" t="str">
        <f>IF(Final!X332&lt;&gt;0,Final!X332,"")</f>
        <v/>
      </c>
      <c r="M351" s="98" t="str">
        <f>IF(Final!Y332&lt;&gt;0,Final!Y332,"")</f>
        <v/>
      </c>
      <c r="N351" s="98" t="str">
        <f>IF(Final!Z332&lt;&gt;0,Final!Z332,"")</f>
        <v/>
      </c>
      <c r="O351" s="98" t="str">
        <f>IF(Final!AA332&lt;&gt;0,Final!AA332,"")</f>
        <v/>
      </c>
      <c r="P351" s="98" t="str">
        <f>IF(Final!AB332&lt;&gt;0,Final!AB332,"")</f>
        <v/>
      </c>
      <c r="Q351" s="98" t="str">
        <f>IF(Final!AC332&lt;&gt;0,Final!AC332,"")</f>
        <v/>
      </c>
      <c r="R351" s="98" t="str">
        <f>IF(Final!AD332&lt;&gt;0,Final!AD332,"")</f>
        <v/>
      </c>
      <c r="S351" s="98" t="str">
        <f>IF(Final!AE332&lt;&gt;0,Final!AE332,"")</f>
        <v/>
      </c>
      <c r="T351" s="98" t="str">
        <f>IF(Final!AF332&lt;&gt;0,Final!AF332,"")</f>
        <v/>
      </c>
    </row>
    <row r="352" spans="1:20" x14ac:dyDescent="0.3">
      <c r="A352" s="3">
        <v>0</v>
      </c>
      <c r="B352" s="3">
        <v>0</v>
      </c>
      <c r="C352" s="98" t="str">
        <f>IF(Final!O333&lt;&gt;0,Final!O333,"")</f>
        <v/>
      </c>
      <c r="D352" s="98" t="str">
        <f>IF(Final!P333&lt;&gt;0,Final!P333,"")</f>
        <v/>
      </c>
      <c r="E352" s="98" t="str">
        <f>IF(Final!Q333&lt;&gt;0,Final!Q333,"")</f>
        <v/>
      </c>
      <c r="F352" s="98" t="str">
        <f>IF(Final!R333&lt;&gt;0,Final!R333,"")</f>
        <v/>
      </c>
      <c r="G352" s="98" t="str">
        <f>IF(Final!S333&lt;&gt;0,Final!S333,"")</f>
        <v/>
      </c>
      <c r="H352" s="98" t="str">
        <f>IF(Final!T333&lt;&gt;0,Final!T333,"")</f>
        <v/>
      </c>
      <c r="I352" s="98" t="str">
        <f>IF(Final!U333&lt;&gt;0,Final!U333,"")</f>
        <v/>
      </c>
      <c r="J352" s="98" t="str">
        <f>IF(Final!V333&lt;&gt;0,Final!V333,"")</f>
        <v/>
      </c>
      <c r="K352" s="98" t="str">
        <f>IF(Final!W333&lt;&gt;0,Final!W333,"")</f>
        <v/>
      </c>
      <c r="L352" s="98" t="str">
        <f>IF(Final!X333&lt;&gt;0,Final!X333,"")</f>
        <v/>
      </c>
      <c r="M352" s="98" t="str">
        <f>IF(Final!Y333&lt;&gt;0,Final!Y333,"")</f>
        <v/>
      </c>
      <c r="N352" s="98" t="str">
        <f>IF(Final!Z333&lt;&gt;0,Final!Z333,"")</f>
        <v/>
      </c>
      <c r="O352" s="98" t="str">
        <f>IF(Final!AA333&lt;&gt;0,Final!AA333,"")</f>
        <v/>
      </c>
      <c r="P352" s="98" t="str">
        <f>IF(Final!AB333&lt;&gt;0,Final!AB333,"")</f>
        <v/>
      </c>
      <c r="Q352" s="98" t="str">
        <f>IF(Final!AC333&lt;&gt;0,Final!AC333,"")</f>
        <v/>
      </c>
      <c r="R352" s="98" t="str">
        <f>IF(Final!AD333&lt;&gt;0,Final!AD333,"")</f>
        <v/>
      </c>
      <c r="S352" s="98" t="str">
        <f>IF(Final!AE333&lt;&gt;0,Final!AE333,"")</f>
        <v/>
      </c>
      <c r="T352" s="98" t="str">
        <f>IF(Final!AF333&lt;&gt;0,Final!AF333,"")</f>
        <v/>
      </c>
    </row>
    <row r="353" spans="1:20" x14ac:dyDescent="0.3">
      <c r="A353" s="3">
        <v>0</v>
      </c>
      <c r="B353" s="3">
        <v>0</v>
      </c>
      <c r="C353" s="98" t="str">
        <f>IF(Final!O334&lt;&gt;0,Final!O334,"")</f>
        <v/>
      </c>
      <c r="D353" s="98" t="str">
        <f>IF(Final!P334&lt;&gt;0,Final!P334,"")</f>
        <v/>
      </c>
      <c r="E353" s="98" t="str">
        <f>IF(Final!Q334&lt;&gt;0,Final!Q334,"")</f>
        <v/>
      </c>
      <c r="F353" s="98" t="str">
        <f>IF(Final!R334&lt;&gt;0,Final!R334,"")</f>
        <v/>
      </c>
      <c r="G353" s="98" t="str">
        <f>IF(Final!S334&lt;&gt;0,Final!S334,"")</f>
        <v/>
      </c>
      <c r="H353" s="98" t="str">
        <f>IF(Final!T334&lt;&gt;0,Final!T334,"")</f>
        <v/>
      </c>
      <c r="I353" s="98" t="str">
        <f>IF(Final!U334&lt;&gt;0,Final!U334,"")</f>
        <v/>
      </c>
      <c r="J353" s="98" t="str">
        <f>IF(Final!V334&lt;&gt;0,Final!V334,"")</f>
        <v/>
      </c>
      <c r="K353" s="98" t="str">
        <f>IF(Final!W334&lt;&gt;0,Final!W334,"")</f>
        <v/>
      </c>
      <c r="L353" s="98" t="str">
        <f>IF(Final!X334&lt;&gt;0,Final!X334,"")</f>
        <v/>
      </c>
      <c r="M353" s="98" t="str">
        <f>IF(Final!Y334&lt;&gt;0,Final!Y334,"")</f>
        <v/>
      </c>
      <c r="N353" s="98" t="str">
        <f>IF(Final!Z334&lt;&gt;0,Final!Z334,"")</f>
        <v/>
      </c>
      <c r="O353" s="98" t="str">
        <f>IF(Final!AA334&lt;&gt;0,Final!AA334,"")</f>
        <v/>
      </c>
      <c r="P353" s="98" t="str">
        <f>IF(Final!AB334&lt;&gt;0,Final!AB334,"")</f>
        <v/>
      </c>
      <c r="Q353" s="98" t="str">
        <f>IF(Final!AC334&lt;&gt;0,Final!AC334,"")</f>
        <v/>
      </c>
      <c r="R353" s="98" t="str">
        <f>IF(Final!AD334&lt;&gt;0,Final!AD334,"")</f>
        <v/>
      </c>
      <c r="S353" s="98" t="str">
        <f>IF(Final!AE334&lt;&gt;0,Final!AE334,"")</f>
        <v/>
      </c>
      <c r="T353" s="98" t="str">
        <f>IF(Final!AF334&lt;&gt;0,Final!AF334,"")</f>
        <v/>
      </c>
    </row>
    <row r="354" spans="1:20" x14ac:dyDescent="0.3">
      <c r="A354" s="3">
        <v>0</v>
      </c>
      <c r="B354" s="3">
        <v>0</v>
      </c>
      <c r="C354" s="98" t="str">
        <f>IF(Final!O335&lt;&gt;0,Final!O335,"")</f>
        <v/>
      </c>
      <c r="D354" s="98" t="str">
        <f>IF(Final!P335&lt;&gt;0,Final!P335,"")</f>
        <v/>
      </c>
      <c r="E354" s="98" t="str">
        <f>IF(Final!Q335&lt;&gt;0,Final!Q335,"")</f>
        <v/>
      </c>
      <c r="F354" s="98" t="str">
        <f>IF(Final!R335&lt;&gt;0,Final!R335,"")</f>
        <v/>
      </c>
      <c r="G354" s="98" t="str">
        <f>IF(Final!S335&lt;&gt;0,Final!S335,"")</f>
        <v/>
      </c>
      <c r="H354" s="98" t="str">
        <f>IF(Final!T335&lt;&gt;0,Final!T335,"")</f>
        <v/>
      </c>
      <c r="I354" s="98" t="str">
        <f>IF(Final!U335&lt;&gt;0,Final!U335,"")</f>
        <v/>
      </c>
      <c r="J354" s="98" t="str">
        <f>IF(Final!V335&lt;&gt;0,Final!V335,"")</f>
        <v/>
      </c>
      <c r="K354" s="98" t="str">
        <f>IF(Final!W335&lt;&gt;0,Final!W335,"")</f>
        <v/>
      </c>
      <c r="L354" s="98" t="str">
        <f>IF(Final!X335&lt;&gt;0,Final!X335,"")</f>
        <v/>
      </c>
      <c r="M354" s="98" t="str">
        <f>IF(Final!Y335&lt;&gt;0,Final!Y335,"")</f>
        <v/>
      </c>
      <c r="N354" s="98" t="str">
        <f>IF(Final!Z335&lt;&gt;0,Final!Z335,"")</f>
        <v/>
      </c>
      <c r="O354" s="98" t="str">
        <f>IF(Final!AA335&lt;&gt;0,Final!AA335,"")</f>
        <v/>
      </c>
      <c r="P354" s="98" t="str">
        <f>IF(Final!AB335&lt;&gt;0,Final!AB335,"")</f>
        <v/>
      </c>
      <c r="Q354" s="98" t="str">
        <f>IF(Final!AC335&lt;&gt;0,Final!AC335,"")</f>
        <v/>
      </c>
      <c r="R354" s="98" t="str">
        <f>IF(Final!AD335&lt;&gt;0,Final!AD335,"")</f>
        <v/>
      </c>
      <c r="S354" s="98" t="str">
        <f>IF(Final!AE335&lt;&gt;0,Final!AE335,"")</f>
        <v/>
      </c>
      <c r="T354" s="98" t="str">
        <f>IF(Final!AF335&lt;&gt;0,Final!AF335,"")</f>
        <v/>
      </c>
    </row>
    <row r="355" spans="1:20" x14ac:dyDescent="0.3">
      <c r="A355" s="3">
        <v>0</v>
      </c>
      <c r="B355" s="3">
        <v>0</v>
      </c>
      <c r="C355" s="98" t="str">
        <f>IF(Final!O336&lt;&gt;0,Final!O336,"")</f>
        <v/>
      </c>
      <c r="D355" s="98" t="str">
        <f>IF(Final!P336&lt;&gt;0,Final!P336,"")</f>
        <v/>
      </c>
      <c r="E355" s="98" t="str">
        <f>IF(Final!Q336&lt;&gt;0,Final!Q336,"")</f>
        <v/>
      </c>
      <c r="F355" s="98" t="str">
        <f>IF(Final!R336&lt;&gt;0,Final!R336,"")</f>
        <v/>
      </c>
      <c r="G355" s="98" t="str">
        <f>IF(Final!S336&lt;&gt;0,Final!S336,"")</f>
        <v/>
      </c>
      <c r="H355" s="98" t="str">
        <f>IF(Final!T336&lt;&gt;0,Final!T336,"")</f>
        <v/>
      </c>
      <c r="I355" s="98" t="str">
        <f>IF(Final!U336&lt;&gt;0,Final!U336,"")</f>
        <v/>
      </c>
      <c r="J355" s="98" t="str">
        <f>IF(Final!V336&lt;&gt;0,Final!V336,"")</f>
        <v/>
      </c>
      <c r="K355" s="98" t="str">
        <f>IF(Final!W336&lt;&gt;0,Final!W336,"")</f>
        <v/>
      </c>
      <c r="L355" s="98" t="str">
        <f>IF(Final!X336&lt;&gt;0,Final!X336,"")</f>
        <v/>
      </c>
      <c r="M355" s="98" t="str">
        <f>IF(Final!Y336&lt;&gt;0,Final!Y336,"")</f>
        <v/>
      </c>
      <c r="N355" s="98" t="str">
        <f>IF(Final!Z336&lt;&gt;0,Final!Z336,"")</f>
        <v/>
      </c>
      <c r="O355" s="98" t="str">
        <f>IF(Final!AA336&lt;&gt;0,Final!AA336,"")</f>
        <v/>
      </c>
      <c r="P355" s="98" t="str">
        <f>IF(Final!AB336&lt;&gt;0,Final!AB336,"")</f>
        <v/>
      </c>
      <c r="Q355" s="98" t="str">
        <f>IF(Final!AC336&lt;&gt;0,Final!AC336,"")</f>
        <v/>
      </c>
      <c r="R355" s="98" t="str">
        <f>IF(Final!AD336&lt;&gt;0,Final!AD336,"")</f>
        <v/>
      </c>
      <c r="S355" s="98" t="str">
        <f>IF(Final!AE336&lt;&gt;0,Final!AE336,"")</f>
        <v/>
      </c>
      <c r="T355" s="98" t="str">
        <f>IF(Final!AF336&lt;&gt;0,Final!AF336,"")</f>
        <v/>
      </c>
    </row>
    <row r="356" spans="1:20" x14ac:dyDescent="0.3">
      <c r="A356" s="3">
        <v>0</v>
      </c>
      <c r="B356" s="3">
        <v>0</v>
      </c>
      <c r="C356" s="98" t="str">
        <f>IF(Final!O337&lt;&gt;0,Final!O337,"")</f>
        <v/>
      </c>
      <c r="D356" s="98" t="str">
        <f>IF(Final!P337&lt;&gt;0,Final!P337,"")</f>
        <v/>
      </c>
      <c r="E356" s="98" t="str">
        <f>IF(Final!Q337&lt;&gt;0,Final!Q337,"")</f>
        <v/>
      </c>
      <c r="F356" s="98" t="str">
        <f>IF(Final!R337&lt;&gt;0,Final!R337,"")</f>
        <v/>
      </c>
      <c r="G356" s="98" t="str">
        <f>IF(Final!S337&lt;&gt;0,Final!S337,"")</f>
        <v/>
      </c>
      <c r="H356" s="98" t="str">
        <f>IF(Final!T337&lt;&gt;0,Final!T337,"")</f>
        <v/>
      </c>
      <c r="I356" s="98" t="str">
        <f>IF(Final!U337&lt;&gt;0,Final!U337,"")</f>
        <v/>
      </c>
      <c r="J356" s="98" t="str">
        <f>IF(Final!V337&lt;&gt;0,Final!V337,"")</f>
        <v/>
      </c>
      <c r="K356" s="98" t="str">
        <f>IF(Final!W337&lt;&gt;0,Final!W337,"")</f>
        <v/>
      </c>
      <c r="L356" s="98" t="str">
        <f>IF(Final!X337&lt;&gt;0,Final!X337,"")</f>
        <v/>
      </c>
      <c r="M356" s="98" t="str">
        <f>IF(Final!Y337&lt;&gt;0,Final!Y337,"")</f>
        <v/>
      </c>
      <c r="N356" s="98" t="str">
        <f>IF(Final!Z337&lt;&gt;0,Final!Z337,"")</f>
        <v/>
      </c>
      <c r="O356" s="98" t="str">
        <f>IF(Final!AA337&lt;&gt;0,Final!AA337,"")</f>
        <v/>
      </c>
      <c r="P356" s="98" t="str">
        <f>IF(Final!AB337&lt;&gt;0,Final!AB337,"")</f>
        <v/>
      </c>
      <c r="Q356" s="98" t="str">
        <f>IF(Final!AC337&lt;&gt;0,Final!AC337,"")</f>
        <v/>
      </c>
      <c r="R356" s="98" t="str">
        <f>IF(Final!AD337&lt;&gt;0,Final!AD337,"")</f>
        <v/>
      </c>
      <c r="S356" s="98" t="str">
        <f>IF(Final!AE337&lt;&gt;0,Final!AE337,"")</f>
        <v/>
      </c>
      <c r="T356" s="98" t="str">
        <f>IF(Final!AF337&lt;&gt;0,Final!AF337,"")</f>
        <v/>
      </c>
    </row>
    <row r="357" spans="1:20" x14ac:dyDescent="0.3">
      <c r="A357" s="3">
        <v>0</v>
      </c>
      <c r="B357" s="3">
        <v>0</v>
      </c>
      <c r="C357" s="98" t="str">
        <f>IF(Final!O338&lt;&gt;0,Final!O338,"")</f>
        <v/>
      </c>
      <c r="D357" s="98" t="str">
        <f>IF(Final!P338&lt;&gt;0,Final!P338,"")</f>
        <v/>
      </c>
      <c r="E357" s="98" t="str">
        <f>IF(Final!Q338&lt;&gt;0,Final!Q338,"")</f>
        <v/>
      </c>
      <c r="F357" s="98" t="str">
        <f>IF(Final!R338&lt;&gt;0,Final!R338,"")</f>
        <v/>
      </c>
      <c r="G357" s="98" t="str">
        <f>IF(Final!S338&lt;&gt;0,Final!S338,"")</f>
        <v/>
      </c>
      <c r="H357" s="98" t="str">
        <f>IF(Final!T338&lt;&gt;0,Final!T338,"")</f>
        <v/>
      </c>
      <c r="I357" s="98" t="str">
        <f>IF(Final!U338&lt;&gt;0,Final!U338,"")</f>
        <v/>
      </c>
      <c r="J357" s="98" t="str">
        <f>IF(Final!V338&lt;&gt;0,Final!V338,"")</f>
        <v/>
      </c>
      <c r="K357" s="98" t="str">
        <f>IF(Final!W338&lt;&gt;0,Final!W338,"")</f>
        <v/>
      </c>
      <c r="L357" s="98" t="str">
        <f>IF(Final!X338&lt;&gt;0,Final!X338,"")</f>
        <v/>
      </c>
      <c r="M357" s="98" t="str">
        <f>IF(Final!Y338&lt;&gt;0,Final!Y338,"")</f>
        <v/>
      </c>
      <c r="N357" s="98" t="str">
        <f>IF(Final!Z338&lt;&gt;0,Final!Z338,"")</f>
        <v/>
      </c>
      <c r="O357" s="98" t="str">
        <f>IF(Final!AA338&lt;&gt;0,Final!AA338,"")</f>
        <v/>
      </c>
      <c r="P357" s="98" t="str">
        <f>IF(Final!AB338&lt;&gt;0,Final!AB338,"")</f>
        <v/>
      </c>
      <c r="Q357" s="98" t="str">
        <f>IF(Final!AC338&lt;&gt;0,Final!AC338,"")</f>
        <v/>
      </c>
      <c r="R357" s="98" t="str">
        <f>IF(Final!AD338&lt;&gt;0,Final!AD338,"")</f>
        <v/>
      </c>
      <c r="S357" s="98" t="str">
        <f>IF(Final!AE338&lt;&gt;0,Final!AE338,"")</f>
        <v/>
      </c>
      <c r="T357" s="98" t="str">
        <f>IF(Final!AF338&lt;&gt;0,Final!AF338,"")</f>
        <v/>
      </c>
    </row>
    <row r="358" spans="1:20" x14ac:dyDescent="0.3">
      <c r="A358" s="3">
        <v>0</v>
      </c>
      <c r="B358" s="3">
        <v>0</v>
      </c>
      <c r="C358" s="98" t="str">
        <f>IF(Final!O339&lt;&gt;0,Final!O339,"")</f>
        <v/>
      </c>
      <c r="D358" s="98" t="str">
        <f>IF(Final!P339&lt;&gt;0,Final!P339,"")</f>
        <v/>
      </c>
      <c r="E358" s="98" t="str">
        <f>IF(Final!Q339&lt;&gt;0,Final!Q339,"")</f>
        <v/>
      </c>
      <c r="F358" s="98" t="str">
        <f>IF(Final!R339&lt;&gt;0,Final!R339,"")</f>
        <v/>
      </c>
      <c r="G358" s="98" t="str">
        <f>IF(Final!S339&lt;&gt;0,Final!S339,"")</f>
        <v/>
      </c>
      <c r="H358" s="98" t="str">
        <f>IF(Final!T339&lt;&gt;0,Final!T339,"")</f>
        <v/>
      </c>
      <c r="I358" s="98" t="str">
        <f>IF(Final!U339&lt;&gt;0,Final!U339,"")</f>
        <v/>
      </c>
      <c r="J358" s="98" t="str">
        <f>IF(Final!V339&lt;&gt;0,Final!V339,"")</f>
        <v/>
      </c>
      <c r="K358" s="98" t="str">
        <f>IF(Final!W339&lt;&gt;0,Final!W339,"")</f>
        <v/>
      </c>
      <c r="L358" s="98" t="str">
        <f>IF(Final!X339&lt;&gt;0,Final!X339,"")</f>
        <v/>
      </c>
      <c r="M358" s="98" t="str">
        <f>IF(Final!Y339&lt;&gt;0,Final!Y339,"")</f>
        <v/>
      </c>
      <c r="N358" s="98" t="str">
        <f>IF(Final!Z339&lt;&gt;0,Final!Z339,"")</f>
        <v/>
      </c>
      <c r="O358" s="98" t="str">
        <f>IF(Final!AA339&lt;&gt;0,Final!AA339,"")</f>
        <v/>
      </c>
      <c r="P358" s="98" t="str">
        <f>IF(Final!AB339&lt;&gt;0,Final!AB339,"")</f>
        <v/>
      </c>
      <c r="Q358" s="98" t="str">
        <f>IF(Final!AC339&lt;&gt;0,Final!AC339,"")</f>
        <v/>
      </c>
      <c r="R358" s="98" t="str">
        <f>IF(Final!AD339&lt;&gt;0,Final!AD339,"")</f>
        <v/>
      </c>
      <c r="S358" s="98" t="str">
        <f>IF(Final!AE339&lt;&gt;0,Final!AE339,"")</f>
        <v/>
      </c>
      <c r="T358" s="98" t="str">
        <f>IF(Final!AF339&lt;&gt;0,Final!AF339,"")</f>
        <v/>
      </c>
    </row>
    <row r="359" spans="1:20" x14ac:dyDescent="0.3">
      <c r="A359" s="3">
        <v>0</v>
      </c>
      <c r="B359" s="3">
        <v>0</v>
      </c>
      <c r="C359" s="98" t="str">
        <f>IF(Final!O340&lt;&gt;0,Final!O340,"")</f>
        <v/>
      </c>
      <c r="D359" s="98" t="str">
        <f>IF(Final!P340&lt;&gt;0,Final!P340,"")</f>
        <v/>
      </c>
      <c r="E359" s="98" t="str">
        <f>IF(Final!Q340&lt;&gt;0,Final!Q340,"")</f>
        <v/>
      </c>
      <c r="F359" s="98" t="str">
        <f>IF(Final!R340&lt;&gt;0,Final!R340,"")</f>
        <v/>
      </c>
      <c r="G359" s="98" t="str">
        <f>IF(Final!S340&lt;&gt;0,Final!S340,"")</f>
        <v/>
      </c>
      <c r="H359" s="98" t="str">
        <f>IF(Final!T340&lt;&gt;0,Final!T340,"")</f>
        <v/>
      </c>
      <c r="I359" s="98" t="str">
        <f>IF(Final!U340&lt;&gt;0,Final!U340,"")</f>
        <v/>
      </c>
      <c r="J359" s="98" t="str">
        <f>IF(Final!V340&lt;&gt;0,Final!V340,"")</f>
        <v/>
      </c>
      <c r="K359" s="98" t="str">
        <f>IF(Final!W340&lt;&gt;0,Final!W340,"")</f>
        <v/>
      </c>
      <c r="L359" s="98" t="str">
        <f>IF(Final!X340&lt;&gt;0,Final!X340,"")</f>
        <v/>
      </c>
      <c r="M359" s="98" t="str">
        <f>IF(Final!Y340&lt;&gt;0,Final!Y340,"")</f>
        <v/>
      </c>
      <c r="N359" s="98" t="str">
        <f>IF(Final!Z340&lt;&gt;0,Final!Z340,"")</f>
        <v/>
      </c>
      <c r="O359" s="98" t="str">
        <f>IF(Final!AA340&lt;&gt;0,Final!AA340,"")</f>
        <v/>
      </c>
      <c r="P359" s="98" t="str">
        <f>IF(Final!AB340&lt;&gt;0,Final!AB340,"")</f>
        <v/>
      </c>
      <c r="Q359" s="98" t="str">
        <f>IF(Final!AC340&lt;&gt;0,Final!AC340,"")</f>
        <v/>
      </c>
      <c r="R359" s="98" t="str">
        <f>IF(Final!AD340&lt;&gt;0,Final!AD340,"")</f>
        <v/>
      </c>
      <c r="S359" s="98" t="str">
        <f>IF(Final!AE340&lt;&gt;0,Final!AE340,"")</f>
        <v/>
      </c>
      <c r="T359" s="98" t="str">
        <f>IF(Final!AF340&lt;&gt;0,Final!AF340,"")</f>
        <v/>
      </c>
    </row>
    <row r="360" spans="1:20" x14ac:dyDescent="0.3">
      <c r="A360" s="3">
        <v>0</v>
      </c>
      <c r="B360" s="3">
        <v>0</v>
      </c>
      <c r="C360" s="98" t="str">
        <f>IF(Final!O341&lt;&gt;0,Final!O341,"")</f>
        <v/>
      </c>
      <c r="D360" s="98" t="str">
        <f>IF(Final!P341&lt;&gt;0,Final!P341,"")</f>
        <v/>
      </c>
      <c r="E360" s="98" t="str">
        <f>IF(Final!Q341&lt;&gt;0,Final!Q341,"")</f>
        <v/>
      </c>
      <c r="F360" s="98" t="str">
        <f>IF(Final!R341&lt;&gt;0,Final!R341,"")</f>
        <v/>
      </c>
      <c r="G360" s="98" t="str">
        <f>IF(Final!S341&lt;&gt;0,Final!S341,"")</f>
        <v/>
      </c>
      <c r="H360" s="98" t="str">
        <f>IF(Final!T341&lt;&gt;0,Final!T341,"")</f>
        <v/>
      </c>
      <c r="I360" s="98" t="str">
        <f>IF(Final!U341&lt;&gt;0,Final!U341,"")</f>
        <v/>
      </c>
      <c r="J360" s="98" t="str">
        <f>IF(Final!V341&lt;&gt;0,Final!V341,"")</f>
        <v/>
      </c>
      <c r="K360" s="98" t="str">
        <f>IF(Final!W341&lt;&gt;0,Final!W341,"")</f>
        <v/>
      </c>
      <c r="L360" s="98" t="str">
        <f>IF(Final!X341&lt;&gt;0,Final!X341,"")</f>
        <v/>
      </c>
      <c r="M360" s="98" t="str">
        <f>IF(Final!Y341&lt;&gt;0,Final!Y341,"")</f>
        <v/>
      </c>
      <c r="N360" s="98" t="str">
        <f>IF(Final!Z341&lt;&gt;0,Final!Z341,"")</f>
        <v/>
      </c>
      <c r="O360" s="98" t="str">
        <f>IF(Final!AA341&lt;&gt;0,Final!AA341,"")</f>
        <v/>
      </c>
      <c r="P360" s="98" t="str">
        <f>IF(Final!AB341&lt;&gt;0,Final!AB341,"")</f>
        <v/>
      </c>
      <c r="Q360" s="98" t="str">
        <f>IF(Final!AC341&lt;&gt;0,Final!AC341,"")</f>
        <v/>
      </c>
      <c r="R360" s="98" t="str">
        <f>IF(Final!AD341&lt;&gt;0,Final!AD341,"")</f>
        <v/>
      </c>
      <c r="S360" s="98" t="str">
        <f>IF(Final!AE341&lt;&gt;0,Final!AE341,"")</f>
        <v/>
      </c>
      <c r="T360" s="98" t="str">
        <f>IF(Final!AF341&lt;&gt;0,Final!AF341,"")</f>
        <v/>
      </c>
    </row>
    <row r="361" spans="1:20" x14ac:dyDescent="0.3">
      <c r="A361" s="3">
        <v>0</v>
      </c>
      <c r="B361" s="3">
        <v>0</v>
      </c>
      <c r="C361" s="98" t="str">
        <f>IF(Final!O342&lt;&gt;0,Final!O342,"")</f>
        <v/>
      </c>
      <c r="D361" s="98" t="str">
        <f>IF(Final!P342&lt;&gt;0,Final!P342,"")</f>
        <v/>
      </c>
      <c r="E361" s="98" t="str">
        <f>IF(Final!Q342&lt;&gt;0,Final!Q342,"")</f>
        <v/>
      </c>
      <c r="F361" s="98" t="str">
        <f>IF(Final!R342&lt;&gt;0,Final!R342,"")</f>
        <v/>
      </c>
      <c r="G361" s="98" t="str">
        <f>IF(Final!S342&lt;&gt;0,Final!S342,"")</f>
        <v/>
      </c>
      <c r="H361" s="98" t="str">
        <f>IF(Final!T342&lt;&gt;0,Final!T342,"")</f>
        <v/>
      </c>
      <c r="I361" s="98" t="str">
        <f>IF(Final!U342&lt;&gt;0,Final!U342,"")</f>
        <v/>
      </c>
      <c r="J361" s="98" t="str">
        <f>IF(Final!V342&lt;&gt;0,Final!V342,"")</f>
        <v/>
      </c>
      <c r="K361" s="98" t="str">
        <f>IF(Final!W342&lt;&gt;0,Final!W342,"")</f>
        <v/>
      </c>
      <c r="L361" s="98" t="str">
        <f>IF(Final!X342&lt;&gt;0,Final!X342,"")</f>
        <v/>
      </c>
      <c r="M361" s="98" t="str">
        <f>IF(Final!Y342&lt;&gt;0,Final!Y342,"")</f>
        <v/>
      </c>
      <c r="N361" s="98" t="str">
        <f>IF(Final!Z342&lt;&gt;0,Final!Z342,"")</f>
        <v/>
      </c>
      <c r="O361" s="98" t="str">
        <f>IF(Final!AA342&lt;&gt;0,Final!AA342,"")</f>
        <v/>
      </c>
      <c r="P361" s="98" t="str">
        <f>IF(Final!AB342&lt;&gt;0,Final!AB342,"")</f>
        <v/>
      </c>
      <c r="Q361" s="98" t="str">
        <f>IF(Final!AC342&lt;&gt;0,Final!AC342,"")</f>
        <v/>
      </c>
      <c r="R361" s="98" t="str">
        <f>IF(Final!AD342&lt;&gt;0,Final!AD342,"")</f>
        <v/>
      </c>
      <c r="S361" s="98" t="str">
        <f>IF(Final!AE342&lt;&gt;0,Final!AE342,"")</f>
        <v/>
      </c>
      <c r="T361" s="98" t="str">
        <f>IF(Final!AF342&lt;&gt;0,Final!AF342,"")</f>
        <v/>
      </c>
    </row>
    <row r="362" spans="1:20" x14ac:dyDescent="0.3">
      <c r="A362" s="3">
        <v>0</v>
      </c>
      <c r="B362" s="3">
        <v>0</v>
      </c>
      <c r="C362" s="98" t="str">
        <f>IF(Final!O343&lt;&gt;0,Final!O343,"")</f>
        <v/>
      </c>
      <c r="D362" s="98" t="str">
        <f>IF(Final!P343&lt;&gt;0,Final!P343,"")</f>
        <v/>
      </c>
      <c r="E362" s="98" t="str">
        <f>IF(Final!Q343&lt;&gt;0,Final!Q343,"")</f>
        <v/>
      </c>
      <c r="F362" s="98" t="str">
        <f>IF(Final!R343&lt;&gt;0,Final!R343,"")</f>
        <v/>
      </c>
      <c r="G362" s="98" t="str">
        <f>IF(Final!S343&lt;&gt;0,Final!S343,"")</f>
        <v/>
      </c>
      <c r="H362" s="98" t="str">
        <f>IF(Final!T343&lt;&gt;0,Final!T343,"")</f>
        <v/>
      </c>
      <c r="I362" s="98" t="str">
        <f>IF(Final!U343&lt;&gt;0,Final!U343,"")</f>
        <v/>
      </c>
      <c r="J362" s="98" t="str">
        <f>IF(Final!V343&lt;&gt;0,Final!V343,"")</f>
        <v/>
      </c>
      <c r="K362" s="98" t="str">
        <f>IF(Final!W343&lt;&gt;0,Final!W343,"")</f>
        <v/>
      </c>
      <c r="L362" s="98" t="str">
        <f>IF(Final!X343&lt;&gt;0,Final!X343,"")</f>
        <v/>
      </c>
      <c r="M362" s="98" t="str">
        <f>IF(Final!Y343&lt;&gt;0,Final!Y343,"")</f>
        <v/>
      </c>
      <c r="N362" s="98" t="str">
        <f>IF(Final!Z343&lt;&gt;0,Final!Z343,"")</f>
        <v/>
      </c>
      <c r="O362" s="98" t="str">
        <f>IF(Final!AA343&lt;&gt;0,Final!AA343,"")</f>
        <v/>
      </c>
      <c r="P362" s="98" t="str">
        <f>IF(Final!AB343&lt;&gt;0,Final!AB343,"")</f>
        <v/>
      </c>
      <c r="Q362" s="98" t="str">
        <f>IF(Final!AC343&lt;&gt;0,Final!AC343,"")</f>
        <v/>
      </c>
      <c r="R362" s="98" t="str">
        <f>IF(Final!AD343&lt;&gt;0,Final!AD343,"")</f>
        <v/>
      </c>
      <c r="S362" s="98" t="str">
        <f>IF(Final!AE343&lt;&gt;0,Final!AE343,"")</f>
        <v/>
      </c>
      <c r="T362" s="98" t="str">
        <f>IF(Final!AF343&lt;&gt;0,Final!AF343,"")</f>
        <v/>
      </c>
    </row>
    <row r="363" spans="1:20" x14ac:dyDescent="0.3">
      <c r="A363" s="3">
        <v>0</v>
      </c>
      <c r="B363" s="3">
        <v>0</v>
      </c>
      <c r="C363" s="98" t="str">
        <f>IF(Final!O344&lt;&gt;0,Final!O344,"")</f>
        <v/>
      </c>
      <c r="D363" s="98" t="str">
        <f>IF(Final!P344&lt;&gt;0,Final!P344,"")</f>
        <v/>
      </c>
      <c r="E363" s="98" t="str">
        <f>IF(Final!Q344&lt;&gt;0,Final!Q344,"")</f>
        <v/>
      </c>
      <c r="F363" s="98" t="str">
        <f>IF(Final!R344&lt;&gt;0,Final!R344,"")</f>
        <v/>
      </c>
      <c r="G363" s="98" t="str">
        <f>IF(Final!S344&lt;&gt;0,Final!S344,"")</f>
        <v/>
      </c>
      <c r="H363" s="98" t="str">
        <f>IF(Final!T344&lt;&gt;0,Final!T344,"")</f>
        <v/>
      </c>
      <c r="I363" s="98" t="str">
        <f>IF(Final!U344&lt;&gt;0,Final!U344,"")</f>
        <v/>
      </c>
      <c r="J363" s="98" t="str">
        <f>IF(Final!V344&lt;&gt;0,Final!V344,"")</f>
        <v/>
      </c>
      <c r="K363" s="98" t="str">
        <f>IF(Final!W344&lt;&gt;0,Final!W344,"")</f>
        <v/>
      </c>
      <c r="L363" s="98" t="str">
        <f>IF(Final!X344&lt;&gt;0,Final!X344,"")</f>
        <v/>
      </c>
      <c r="M363" s="98" t="str">
        <f>IF(Final!Y344&lt;&gt;0,Final!Y344,"")</f>
        <v/>
      </c>
      <c r="N363" s="98" t="str">
        <f>IF(Final!Z344&lt;&gt;0,Final!Z344,"")</f>
        <v/>
      </c>
      <c r="O363" s="98" t="str">
        <f>IF(Final!AA344&lt;&gt;0,Final!AA344,"")</f>
        <v/>
      </c>
      <c r="P363" s="98" t="str">
        <f>IF(Final!AB344&lt;&gt;0,Final!AB344,"")</f>
        <v/>
      </c>
      <c r="Q363" s="98" t="str">
        <f>IF(Final!AC344&lt;&gt;0,Final!AC344,"")</f>
        <v/>
      </c>
      <c r="R363" s="98" t="str">
        <f>IF(Final!AD344&lt;&gt;0,Final!AD344,"")</f>
        <v/>
      </c>
      <c r="S363" s="98" t="str">
        <f>IF(Final!AE344&lt;&gt;0,Final!AE344,"")</f>
        <v/>
      </c>
      <c r="T363" s="98" t="str">
        <f>IF(Final!AF344&lt;&gt;0,Final!AF344,"")</f>
        <v/>
      </c>
    </row>
    <row r="364" spans="1:20" x14ac:dyDescent="0.3">
      <c r="A364" s="3">
        <v>0</v>
      </c>
      <c r="B364" s="3">
        <v>0</v>
      </c>
      <c r="C364" s="98" t="str">
        <f>IF(Final!O345&lt;&gt;0,Final!O345,"")</f>
        <v/>
      </c>
      <c r="D364" s="98" t="str">
        <f>IF(Final!P345&lt;&gt;0,Final!P345,"")</f>
        <v/>
      </c>
      <c r="E364" s="98" t="str">
        <f>IF(Final!Q345&lt;&gt;0,Final!Q345,"")</f>
        <v/>
      </c>
      <c r="F364" s="98" t="str">
        <f>IF(Final!R345&lt;&gt;0,Final!R345,"")</f>
        <v/>
      </c>
      <c r="G364" s="98" t="str">
        <f>IF(Final!S345&lt;&gt;0,Final!S345,"")</f>
        <v/>
      </c>
      <c r="H364" s="98" t="str">
        <f>IF(Final!T345&lt;&gt;0,Final!T345,"")</f>
        <v/>
      </c>
      <c r="I364" s="98" t="str">
        <f>IF(Final!U345&lt;&gt;0,Final!U345,"")</f>
        <v/>
      </c>
      <c r="J364" s="98" t="str">
        <f>IF(Final!V345&lt;&gt;0,Final!V345,"")</f>
        <v/>
      </c>
      <c r="K364" s="98" t="str">
        <f>IF(Final!W345&lt;&gt;0,Final!W345,"")</f>
        <v/>
      </c>
      <c r="L364" s="98" t="str">
        <f>IF(Final!X345&lt;&gt;0,Final!X345,"")</f>
        <v/>
      </c>
      <c r="M364" s="98" t="str">
        <f>IF(Final!Y345&lt;&gt;0,Final!Y345,"")</f>
        <v/>
      </c>
      <c r="N364" s="98" t="str">
        <f>IF(Final!Z345&lt;&gt;0,Final!Z345,"")</f>
        <v/>
      </c>
      <c r="O364" s="98" t="str">
        <f>IF(Final!AA345&lt;&gt;0,Final!AA345,"")</f>
        <v/>
      </c>
      <c r="P364" s="98" t="str">
        <f>IF(Final!AB345&lt;&gt;0,Final!AB345,"")</f>
        <v/>
      </c>
      <c r="Q364" s="98" t="str">
        <f>IF(Final!AC345&lt;&gt;0,Final!AC345,"")</f>
        <v/>
      </c>
      <c r="R364" s="98" t="str">
        <f>IF(Final!AD345&lt;&gt;0,Final!AD345,"")</f>
        <v/>
      </c>
      <c r="S364" s="98" t="str">
        <f>IF(Final!AE345&lt;&gt;0,Final!AE345,"")</f>
        <v/>
      </c>
      <c r="T364" s="98" t="str">
        <f>IF(Final!AF345&lt;&gt;0,Final!AF345,"")</f>
        <v/>
      </c>
    </row>
    <row r="365" spans="1:20" x14ac:dyDescent="0.3">
      <c r="A365" s="3">
        <v>0</v>
      </c>
      <c r="B365" s="3">
        <v>0</v>
      </c>
      <c r="C365" s="98" t="str">
        <f>IF(Final!O346&lt;&gt;0,Final!O346,"")</f>
        <v/>
      </c>
      <c r="D365" s="98" t="str">
        <f>IF(Final!P346&lt;&gt;0,Final!P346,"")</f>
        <v/>
      </c>
      <c r="E365" s="98" t="str">
        <f>IF(Final!Q346&lt;&gt;0,Final!Q346,"")</f>
        <v/>
      </c>
      <c r="F365" s="98" t="str">
        <f>IF(Final!R346&lt;&gt;0,Final!R346,"")</f>
        <v/>
      </c>
      <c r="G365" s="98" t="str">
        <f>IF(Final!S346&lt;&gt;0,Final!S346,"")</f>
        <v/>
      </c>
      <c r="H365" s="98" t="str">
        <f>IF(Final!T346&lt;&gt;0,Final!T346,"")</f>
        <v/>
      </c>
      <c r="I365" s="98" t="str">
        <f>IF(Final!U346&lt;&gt;0,Final!U346,"")</f>
        <v/>
      </c>
      <c r="J365" s="98" t="str">
        <f>IF(Final!V346&lt;&gt;0,Final!V346,"")</f>
        <v/>
      </c>
      <c r="K365" s="98" t="str">
        <f>IF(Final!W346&lt;&gt;0,Final!W346,"")</f>
        <v/>
      </c>
      <c r="L365" s="98" t="str">
        <f>IF(Final!X346&lt;&gt;0,Final!X346,"")</f>
        <v/>
      </c>
      <c r="M365" s="98" t="str">
        <f>IF(Final!Y346&lt;&gt;0,Final!Y346,"")</f>
        <v/>
      </c>
      <c r="N365" s="98" t="str">
        <f>IF(Final!Z346&lt;&gt;0,Final!Z346,"")</f>
        <v/>
      </c>
      <c r="O365" s="98" t="str">
        <f>IF(Final!AA346&lt;&gt;0,Final!AA346,"")</f>
        <v/>
      </c>
      <c r="P365" s="98" t="str">
        <f>IF(Final!AB346&lt;&gt;0,Final!AB346,"")</f>
        <v/>
      </c>
      <c r="Q365" s="98" t="str">
        <f>IF(Final!AC346&lt;&gt;0,Final!AC346,"")</f>
        <v/>
      </c>
      <c r="R365" s="98" t="str">
        <f>IF(Final!AD346&lt;&gt;0,Final!AD346,"")</f>
        <v/>
      </c>
      <c r="S365" s="98" t="str">
        <f>IF(Final!AE346&lt;&gt;0,Final!AE346,"")</f>
        <v/>
      </c>
      <c r="T365" s="98" t="str">
        <f>IF(Final!AF346&lt;&gt;0,Final!AF346,"")</f>
        <v/>
      </c>
    </row>
    <row r="366" spans="1:20" x14ac:dyDescent="0.3">
      <c r="A366" s="3">
        <v>0</v>
      </c>
      <c r="B366" s="3">
        <v>0</v>
      </c>
      <c r="C366" s="98" t="str">
        <f>IF(Final!O347&lt;&gt;0,Final!O347,"")</f>
        <v/>
      </c>
      <c r="D366" s="98" t="str">
        <f>IF(Final!P347&lt;&gt;0,Final!P347,"")</f>
        <v/>
      </c>
      <c r="E366" s="98" t="str">
        <f>IF(Final!Q347&lt;&gt;0,Final!Q347,"")</f>
        <v/>
      </c>
      <c r="F366" s="98" t="str">
        <f>IF(Final!R347&lt;&gt;0,Final!R347,"")</f>
        <v/>
      </c>
      <c r="G366" s="98" t="str">
        <f>IF(Final!S347&lt;&gt;0,Final!S347,"")</f>
        <v/>
      </c>
      <c r="H366" s="98" t="str">
        <f>IF(Final!T347&lt;&gt;0,Final!T347,"")</f>
        <v/>
      </c>
      <c r="I366" s="98" t="str">
        <f>IF(Final!U347&lt;&gt;0,Final!U347,"")</f>
        <v/>
      </c>
      <c r="J366" s="98" t="str">
        <f>IF(Final!V347&lt;&gt;0,Final!V347,"")</f>
        <v/>
      </c>
      <c r="K366" s="98" t="str">
        <f>IF(Final!W347&lt;&gt;0,Final!W347,"")</f>
        <v/>
      </c>
      <c r="L366" s="98" t="str">
        <f>IF(Final!X347&lt;&gt;0,Final!X347,"")</f>
        <v/>
      </c>
      <c r="M366" s="98" t="str">
        <f>IF(Final!Y347&lt;&gt;0,Final!Y347,"")</f>
        <v/>
      </c>
      <c r="N366" s="98" t="str">
        <f>IF(Final!Z347&lt;&gt;0,Final!Z347,"")</f>
        <v/>
      </c>
      <c r="O366" s="98" t="str">
        <f>IF(Final!AA347&lt;&gt;0,Final!AA347,"")</f>
        <v/>
      </c>
      <c r="P366" s="98" t="str">
        <f>IF(Final!AB347&lt;&gt;0,Final!AB347,"")</f>
        <v/>
      </c>
      <c r="Q366" s="98" t="str">
        <f>IF(Final!AC347&lt;&gt;0,Final!AC347,"")</f>
        <v/>
      </c>
      <c r="R366" s="98" t="str">
        <f>IF(Final!AD347&lt;&gt;0,Final!AD347,"")</f>
        <v/>
      </c>
      <c r="S366" s="98" t="str">
        <f>IF(Final!AE347&lt;&gt;0,Final!AE347,"")</f>
        <v/>
      </c>
      <c r="T366" s="98" t="str">
        <f>IF(Final!AF347&lt;&gt;0,Final!AF347,"")</f>
        <v/>
      </c>
    </row>
    <row r="367" spans="1:20" x14ac:dyDescent="0.3">
      <c r="A367" s="3">
        <v>0</v>
      </c>
      <c r="B367" s="3">
        <v>0</v>
      </c>
      <c r="C367" s="98" t="str">
        <f>IF(Final!O348&lt;&gt;0,Final!O348,"")</f>
        <v/>
      </c>
      <c r="D367" s="98" t="str">
        <f>IF(Final!P348&lt;&gt;0,Final!P348,"")</f>
        <v/>
      </c>
      <c r="E367" s="98" t="str">
        <f>IF(Final!Q348&lt;&gt;0,Final!Q348,"")</f>
        <v/>
      </c>
      <c r="F367" s="98" t="str">
        <f>IF(Final!R348&lt;&gt;0,Final!R348,"")</f>
        <v/>
      </c>
      <c r="G367" s="98" t="str">
        <f>IF(Final!S348&lt;&gt;0,Final!S348,"")</f>
        <v/>
      </c>
      <c r="H367" s="98" t="str">
        <f>IF(Final!T348&lt;&gt;0,Final!T348,"")</f>
        <v/>
      </c>
      <c r="I367" s="98" t="str">
        <f>IF(Final!U348&lt;&gt;0,Final!U348,"")</f>
        <v/>
      </c>
      <c r="J367" s="98" t="str">
        <f>IF(Final!V348&lt;&gt;0,Final!V348,"")</f>
        <v/>
      </c>
      <c r="K367" s="98" t="str">
        <f>IF(Final!W348&lt;&gt;0,Final!W348,"")</f>
        <v/>
      </c>
      <c r="L367" s="98" t="str">
        <f>IF(Final!X348&lt;&gt;0,Final!X348,"")</f>
        <v/>
      </c>
      <c r="M367" s="98" t="str">
        <f>IF(Final!Y348&lt;&gt;0,Final!Y348,"")</f>
        <v/>
      </c>
      <c r="N367" s="98" t="str">
        <f>IF(Final!Z348&lt;&gt;0,Final!Z348,"")</f>
        <v/>
      </c>
      <c r="O367" s="98" t="str">
        <f>IF(Final!AA348&lt;&gt;0,Final!AA348,"")</f>
        <v/>
      </c>
      <c r="P367" s="98" t="str">
        <f>IF(Final!AB348&lt;&gt;0,Final!AB348,"")</f>
        <v/>
      </c>
      <c r="Q367" s="98" t="str">
        <f>IF(Final!AC348&lt;&gt;0,Final!AC348,"")</f>
        <v/>
      </c>
      <c r="R367" s="98" t="str">
        <f>IF(Final!AD348&lt;&gt;0,Final!AD348,"")</f>
        <v/>
      </c>
      <c r="S367" s="98" t="str">
        <f>IF(Final!AE348&lt;&gt;0,Final!AE348,"")</f>
        <v/>
      </c>
      <c r="T367" s="98" t="str">
        <f>IF(Final!AF348&lt;&gt;0,Final!AF348,"")</f>
        <v/>
      </c>
    </row>
    <row r="368" spans="1:20" x14ac:dyDescent="0.3">
      <c r="A368" s="3">
        <v>0</v>
      </c>
      <c r="B368" s="3">
        <v>0</v>
      </c>
      <c r="C368" s="98" t="str">
        <f>IF(Final!O349&lt;&gt;0,Final!O349,"")</f>
        <v/>
      </c>
      <c r="D368" s="98" t="str">
        <f>IF(Final!P349&lt;&gt;0,Final!P349,"")</f>
        <v/>
      </c>
      <c r="E368" s="98" t="str">
        <f>IF(Final!Q349&lt;&gt;0,Final!Q349,"")</f>
        <v/>
      </c>
      <c r="F368" s="98" t="str">
        <f>IF(Final!R349&lt;&gt;0,Final!R349,"")</f>
        <v/>
      </c>
      <c r="G368" s="98" t="str">
        <f>IF(Final!S349&lt;&gt;0,Final!S349,"")</f>
        <v/>
      </c>
      <c r="H368" s="98" t="str">
        <f>IF(Final!T349&lt;&gt;0,Final!T349,"")</f>
        <v/>
      </c>
      <c r="I368" s="98" t="str">
        <f>IF(Final!U349&lt;&gt;0,Final!U349,"")</f>
        <v/>
      </c>
      <c r="J368" s="98" t="str">
        <f>IF(Final!V349&lt;&gt;0,Final!V349,"")</f>
        <v/>
      </c>
      <c r="K368" s="98" t="str">
        <f>IF(Final!W349&lt;&gt;0,Final!W349,"")</f>
        <v/>
      </c>
      <c r="L368" s="98" t="str">
        <f>IF(Final!X349&lt;&gt;0,Final!X349,"")</f>
        <v/>
      </c>
      <c r="M368" s="98" t="str">
        <f>IF(Final!Y349&lt;&gt;0,Final!Y349,"")</f>
        <v/>
      </c>
      <c r="N368" s="98" t="str">
        <f>IF(Final!Z349&lt;&gt;0,Final!Z349,"")</f>
        <v/>
      </c>
      <c r="O368" s="98" t="str">
        <f>IF(Final!AA349&lt;&gt;0,Final!AA349,"")</f>
        <v/>
      </c>
      <c r="P368" s="98" t="str">
        <f>IF(Final!AB349&lt;&gt;0,Final!AB349,"")</f>
        <v/>
      </c>
      <c r="Q368" s="98" t="str">
        <f>IF(Final!AC349&lt;&gt;0,Final!AC349,"")</f>
        <v/>
      </c>
      <c r="R368" s="98" t="str">
        <f>IF(Final!AD349&lt;&gt;0,Final!AD349,"")</f>
        <v/>
      </c>
      <c r="S368" s="98" t="str">
        <f>IF(Final!AE349&lt;&gt;0,Final!AE349,"")</f>
        <v/>
      </c>
      <c r="T368" s="98" t="str">
        <f>IF(Final!AF349&lt;&gt;0,Final!AF349,"")</f>
        <v/>
      </c>
    </row>
    <row r="369" spans="1:20" x14ac:dyDescent="0.3">
      <c r="A369" s="3">
        <v>0</v>
      </c>
      <c r="B369" s="3">
        <v>0</v>
      </c>
      <c r="C369" s="98" t="str">
        <f>IF(Final!O350&lt;&gt;0,Final!O350,"")</f>
        <v/>
      </c>
      <c r="D369" s="98" t="str">
        <f>IF(Final!P350&lt;&gt;0,Final!P350,"")</f>
        <v/>
      </c>
      <c r="E369" s="98" t="str">
        <f>IF(Final!Q350&lt;&gt;0,Final!Q350,"")</f>
        <v/>
      </c>
      <c r="F369" s="98" t="str">
        <f>IF(Final!R350&lt;&gt;0,Final!R350,"")</f>
        <v/>
      </c>
      <c r="G369" s="98" t="str">
        <f>IF(Final!S350&lt;&gt;0,Final!S350,"")</f>
        <v/>
      </c>
      <c r="H369" s="98" t="str">
        <f>IF(Final!T350&lt;&gt;0,Final!T350,"")</f>
        <v/>
      </c>
      <c r="I369" s="98" t="str">
        <f>IF(Final!U350&lt;&gt;0,Final!U350,"")</f>
        <v/>
      </c>
      <c r="J369" s="98" t="str">
        <f>IF(Final!V350&lt;&gt;0,Final!V350,"")</f>
        <v/>
      </c>
      <c r="K369" s="98" t="str">
        <f>IF(Final!W350&lt;&gt;0,Final!W350,"")</f>
        <v/>
      </c>
      <c r="L369" s="98" t="str">
        <f>IF(Final!X350&lt;&gt;0,Final!X350,"")</f>
        <v/>
      </c>
      <c r="M369" s="98" t="str">
        <f>IF(Final!Y350&lt;&gt;0,Final!Y350,"")</f>
        <v/>
      </c>
      <c r="N369" s="98" t="str">
        <f>IF(Final!Z350&lt;&gt;0,Final!Z350,"")</f>
        <v/>
      </c>
      <c r="O369" s="98" t="str">
        <f>IF(Final!AA350&lt;&gt;0,Final!AA350,"")</f>
        <v/>
      </c>
      <c r="P369" s="98" t="str">
        <f>IF(Final!AB350&lt;&gt;0,Final!AB350,"")</f>
        <v/>
      </c>
      <c r="Q369" s="98" t="str">
        <f>IF(Final!AC350&lt;&gt;0,Final!AC350,"")</f>
        <v/>
      </c>
      <c r="R369" s="98" t="str">
        <f>IF(Final!AD350&lt;&gt;0,Final!AD350,"")</f>
        <v/>
      </c>
      <c r="S369" s="98" t="str">
        <f>IF(Final!AE350&lt;&gt;0,Final!AE350,"")</f>
        <v/>
      </c>
      <c r="T369" s="98" t="str">
        <f>IF(Final!AF350&lt;&gt;0,Final!AF350,"")</f>
        <v/>
      </c>
    </row>
    <row r="370" spans="1:20" x14ac:dyDescent="0.3">
      <c r="A370" s="3">
        <v>0</v>
      </c>
      <c r="B370" s="3">
        <v>0</v>
      </c>
      <c r="C370" s="98" t="str">
        <f>IF(Final!O351&lt;&gt;0,Final!O351,"")</f>
        <v/>
      </c>
      <c r="D370" s="98" t="str">
        <f>IF(Final!P351&lt;&gt;0,Final!P351,"")</f>
        <v/>
      </c>
      <c r="E370" s="98" t="str">
        <f>IF(Final!Q351&lt;&gt;0,Final!Q351,"")</f>
        <v/>
      </c>
      <c r="F370" s="98" t="str">
        <f>IF(Final!R351&lt;&gt;0,Final!R351,"")</f>
        <v/>
      </c>
      <c r="G370" s="98" t="str">
        <f>IF(Final!S351&lt;&gt;0,Final!S351,"")</f>
        <v/>
      </c>
      <c r="H370" s="98" t="str">
        <f>IF(Final!T351&lt;&gt;0,Final!T351,"")</f>
        <v/>
      </c>
      <c r="I370" s="98" t="str">
        <f>IF(Final!U351&lt;&gt;0,Final!U351,"")</f>
        <v/>
      </c>
      <c r="J370" s="98" t="str">
        <f>IF(Final!V351&lt;&gt;0,Final!V351,"")</f>
        <v/>
      </c>
      <c r="K370" s="98" t="str">
        <f>IF(Final!W351&lt;&gt;0,Final!W351,"")</f>
        <v/>
      </c>
      <c r="L370" s="98" t="str">
        <f>IF(Final!X351&lt;&gt;0,Final!X351,"")</f>
        <v/>
      </c>
      <c r="M370" s="98" t="str">
        <f>IF(Final!Y351&lt;&gt;0,Final!Y351,"")</f>
        <v/>
      </c>
      <c r="N370" s="98" t="str">
        <f>IF(Final!Z351&lt;&gt;0,Final!Z351,"")</f>
        <v/>
      </c>
      <c r="O370" s="98" t="str">
        <f>IF(Final!AA351&lt;&gt;0,Final!AA351,"")</f>
        <v/>
      </c>
      <c r="P370" s="98" t="str">
        <f>IF(Final!AB351&lt;&gt;0,Final!AB351,"")</f>
        <v/>
      </c>
      <c r="Q370" s="98" t="str">
        <f>IF(Final!AC351&lt;&gt;0,Final!AC351,"")</f>
        <v/>
      </c>
      <c r="R370" s="98" t="str">
        <f>IF(Final!AD351&lt;&gt;0,Final!AD351,"")</f>
        <v/>
      </c>
      <c r="S370" s="98" t="str">
        <f>IF(Final!AE351&lt;&gt;0,Final!AE351,"")</f>
        <v/>
      </c>
      <c r="T370" s="98" t="str">
        <f>IF(Final!AF351&lt;&gt;0,Final!AF351,"")</f>
        <v/>
      </c>
    </row>
    <row r="371" spans="1:20" x14ac:dyDescent="0.3">
      <c r="A371" s="3">
        <v>0</v>
      </c>
      <c r="B371" s="3">
        <v>0</v>
      </c>
      <c r="C371" s="98" t="str">
        <f>IF(Final!O352&lt;&gt;0,Final!O352,"")</f>
        <v/>
      </c>
      <c r="D371" s="98" t="str">
        <f>IF(Final!P352&lt;&gt;0,Final!P352,"")</f>
        <v/>
      </c>
      <c r="E371" s="98" t="str">
        <f>IF(Final!Q352&lt;&gt;0,Final!Q352,"")</f>
        <v/>
      </c>
      <c r="F371" s="98" t="str">
        <f>IF(Final!R352&lt;&gt;0,Final!R352,"")</f>
        <v/>
      </c>
      <c r="G371" s="98" t="str">
        <f>IF(Final!S352&lt;&gt;0,Final!S352,"")</f>
        <v/>
      </c>
      <c r="H371" s="98" t="str">
        <f>IF(Final!T352&lt;&gt;0,Final!T352,"")</f>
        <v/>
      </c>
      <c r="I371" s="98" t="str">
        <f>IF(Final!U352&lt;&gt;0,Final!U352,"")</f>
        <v/>
      </c>
      <c r="J371" s="98" t="str">
        <f>IF(Final!V352&lt;&gt;0,Final!V352,"")</f>
        <v/>
      </c>
      <c r="K371" s="98" t="str">
        <f>IF(Final!W352&lt;&gt;0,Final!W352,"")</f>
        <v/>
      </c>
      <c r="L371" s="98" t="str">
        <f>IF(Final!X352&lt;&gt;0,Final!X352,"")</f>
        <v/>
      </c>
      <c r="M371" s="98" t="str">
        <f>IF(Final!Y352&lt;&gt;0,Final!Y352,"")</f>
        <v/>
      </c>
      <c r="N371" s="98" t="str">
        <f>IF(Final!Z352&lt;&gt;0,Final!Z352,"")</f>
        <v/>
      </c>
      <c r="O371" s="98" t="str">
        <f>IF(Final!AA352&lt;&gt;0,Final!AA352,"")</f>
        <v/>
      </c>
      <c r="P371" s="98" t="str">
        <f>IF(Final!AB352&lt;&gt;0,Final!AB352,"")</f>
        <v/>
      </c>
      <c r="Q371" s="98" t="str">
        <f>IF(Final!AC352&lt;&gt;0,Final!AC352,"")</f>
        <v/>
      </c>
      <c r="R371" s="98" t="str">
        <f>IF(Final!AD352&lt;&gt;0,Final!AD352,"")</f>
        <v/>
      </c>
      <c r="S371" s="98" t="str">
        <f>IF(Final!AE352&lt;&gt;0,Final!AE352,"")</f>
        <v/>
      </c>
      <c r="T371" s="98" t="str">
        <f>IF(Final!AF352&lt;&gt;0,Final!AF352,"")</f>
        <v/>
      </c>
    </row>
    <row r="372" spans="1:20" x14ac:dyDescent="0.3">
      <c r="A372" s="3">
        <v>0</v>
      </c>
      <c r="B372" s="3">
        <v>0</v>
      </c>
      <c r="C372" s="98" t="str">
        <f>IF(Final!O353&lt;&gt;0,Final!O353,"")</f>
        <v/>
      </c>
      <c r="D372" s="98" t="str">
        <f>IF(Final!P353&lt;&gt;0,Final!P353,"")</f>
        <v/>
      </c>
      <c r="E372" s="98" t="str">
        <f>IF(Final!Q353&lt;&gt;0,Final!Q353,"")</f>
        <v/>
      </c>
      <c r="F372" s="98" t="str">
        <f>IF(Final!R353&lt;&gt;0,Final!R353,"")</f>
        <v/>
      </c>
      <c r="G372" s="98" t="str">
        <f>IF(Final!S353&lt;&gt;0,Final!S353,"")</f>
        <v/>
      </c>
      <c r="H372" s="98" t="str">
        <f>IF(Final!T353&lt;&gt;0,Final!T353,"")</f>
        <v/>
      </c>
      <c r="I372" s="98" t="str">
        <f>IF(Final!U353&lt;&gt;0,Final!U353,"")</f>
        <v/>
      </c>
      <c r="J372" s="98" t="str">
        <f>IF(Final!V353&lt;&gt;0,Final!V353,"")</f>
        <v/>
      </c>
      <c r="K372" s="98" t="str">
        <f>IF(Final!W353&lt;&gt;0,Final!W353,"")</f>
        <v/>
      </c>
      <c r="L372" s="98" t="str">
        <f>IF(Final!X353&lt;&gt;0,Final!X353,"")</f>
        <v/>
      </c>
      <c r="M372" s="98" t="str">
        <f>IF(Final!Y353&lt;&gt;0,Final!Y353,"")</f>
        <v/>
      </c>
      <c r="N372" s="98" t="str">
        <f>IF(Final!Z353&lt;&gt;0,Final!Z353,"")</f>
        <v/>
      </c>
      <c r="O372" s="98" t="str">
        <f>IF(Final!AA353&lt;&gt;0,Final!AA353,"")</f>
        <v/>
      </c>
      <c r="P372" s="98" t="str">
        <f>IF(Final!AB353&lt;&gt;0,Final!AB353,"")</f>
        <v/>
      </c>
      <c r="Q372" s="98" t="str">
        <f>IF(Final!AC353&lt;&gt;0,Final!AC353,"")</f>
        <v/>
      </c>
      <c r="R372" s="98" t="str">
        <f>IF(Final!AD353&lt;&gt;0,Final!AD353,"")</f>
        <v/>
      </c>
      <c r="S372" s="98" t="str">
        <f>IF(Final!AE353&lt;&gt;0,Final!AE353,"")</f>
        <v/>
      </c>
      <c r="T372" s="98" t="str">
        <f>IF(Final!AF353&lt;&gt;0,Final!AF353,"")</f>
        <v/>
      </c>
    </row>
    <row r="373" spans="1:20" x14ac:dyDescent="0.3">
      <c r="A373" s="3">
        <v>0</v>
      </c>
      <c r="B373" s="3">
        <v>0</v>
      </c>
      <c r="C373" s="98" t="str">
        <f>IF(Final!O354&lt;&gt;0,Final!O354,"")</f>
        <v/>
      </c>
      <c r="D373" s="98" t="str">
        <f>IF(Final!P354&lt;&gt;0,Final!P354,"")</f>
        <v/>
      </c>
      <c r="E373" s="98" t="str">
        <f>IF(Final!Q354&lt;&gt;0,Final!Q354,"")</f>
        <v/>
      </c>
      <c r="F373" s="98" t="str">
        <f>IF(Final!R354&lt;&gt;0,Final!R354,"")</f>
        <v/>
      </c>
      <c r="G373" s="98" t="str">
        <f>IF(Final!S354&lt;&gt;0,Final!S354,"")</f>
        <v/>
      </c>
      <c r="H373" s="98" t="str">
        <f>IF(Final!T354&lt;&gt;0,Final!T354,"")</f>
        <v/>
      </c>
      <c r="I373" s="98" t="str">
        <f>IF(Final!U354&lt;&gt;0,Final!U354,"")</f>
        <v/>
      </c>
      <c r="J373" s="98" t="str">
        <f>IF(Final!V354&lt;&gt;0,Final!V354,"")</f>
        <v/>
      </c>
      <c r="K373" s="98" t="str">
        <f>IF(Final!W354&lt;&gt;0,Final!W354,"")</f>
        <v/>
      </c>
      <c r="L373" s="98" t="str">
        <f>IF(Final!X354&lt;&gt;0,Final!X354,"")</f>
        <v/>
      </c>
      <c r="M373" s="98" t="str">
        <f>IF(Final!Y354&lt;&gt;0,Final!Y354,"")</f>
        <v/>
      </c>
      <c r="N373" s="98" t="str">
        <f>IF(Final!Z354&lt;&gt;0,Final!Z354,"")</f>
        <v/>
      </c>
      <c r="O373" s="98" t="str">
        <f>IF(Final!AA354&lt;&gt;0,Final!AA354,"")</f>
        <v/>
      </c>
      <c r="P373" s="98" t="str">
        <f>IF(Final!AB354&lt;&gt;0,Final!AB354,"")</f>
        <v/>
      </c>
      <c r="Q373" s="98" t="str">
        <f>IF(Final!AC354&lt;&gt;0,Final!AC354,"")</f>
        <v/>
      </c>
      <c r="R373" s="98" t="str">
        <f>IF(Final!AD354&lt;&gt;0,Final!AD354,"")</f>
        <v/>
      </c>
      <c r="S373" s="98" t="str">
        <f>IF(Final!AE354&lt;&gt;0,Final!AE354,"")</f>
        <v/>
      </c>
      <c r="T373" s="98" t="str">
        <f>IF(Final!AF354&lt;&gt;0,Final!AF354,"")</f>
        <v/>
      </c>
    </row>
    <row r="374" spans="1:20" x14ac:dyDescent="0.3">
      <c r="A374" s="3">
        <v>0</v>
      </c>
      <c r="B374" s="3">
        <v>0</v>
      </c>
      <c r="C374" s="98" t="str">
        <f>IF(Final!O355&lt;&gt;0,Final!O355,"")</f>
        <v/>
      </c>
      <c r="D374" s="98" t="str">
        <f>IF(Final!P355&lt;&gt;0,Final!P355,"")</f>
        <v/>
      </c>
      <c r="E374" s="98" t="str">
        <f>IF(Final!Q355&lt;&gt;0,Final!Q355,"")</f>
        <v/>
      </c>
      <c r="F374" s="98" t="str">
        <f>IF(Final!R355&lt;&gt;0,Final!R355,"")</f>
        <v/>
      </c>
      <c r="G374" s="98" t="str">
        <f>IF(Final!S355&lt;&gt;0,Final!S355,"")</f>
        <v/>
      </c>
      <c r="H374" s="98" t="str">
        <f>IF(Final!T355&lt;&gt;0,Final!T355,"")</f>
        <v/>
      </c>
      <c r="I374" s="98" t="str">
        <f>IF(Final!U355&lt;&gt;0,Final!U355,"")</f>
        <v/>
      </c>
      <c r="J374" s="98" t="str">
        <f>IF(Final!V355&lt;&gt;0,Final!V355,"")</f>
        <v/>
      </c>
      <c r="K374" s="98" t="str">
        <f>IF(Final!W355&lt;&gt;0,Final!W355,"")</f>
        <v/>
      </c>
      <c r="L374" s="98" t="str">
        <f>IF(Final!X355&lt;&gt;0,Final!X355,"")</f>
        <v/>
      </c>
      <c r="M374" s="98" t="str">
        <f>IF(Final!Y355&lt;&gt;0,Final!Y355,"")</f>
        <v/>
      </c>
      <c r="N374" s="98" t="str">
        <f>IF(Final!Z355&lt;&gt;0,Final!Z355,"")</f>
        <v/>
      </c>
      <c r="O374" s="98" t="str">
        <f>IF(Final!AA355&lt;&gt;0,Final!AA355,"")</f>
        <v/>
      </c>
      <c r="P374" s="98" t="str">
        <f>IF(Final!AB355&lt;&gt;0,Final!AB355,"")</f>
        <v/>
      </c>
      <c r="Q374" s="98" t="str">
        <f>IF(Final!AC355&lt;&gt;0,Final!AC355,"")</f>
        <v/>
      </c>
      <c r="R374" s="98" t="str">
        <f>IF(Final!AD355&lt;&gt;0,Final!AD355,"")</f>
        <v/>
      </c>
      <c r="S374" s="98" t="str">
        <f>IF(Final!AE355&lt;&gt;0,Final!AE355,"")</f>
        <v/>
      </c>
      <c r="T374" s="98" t="str">
        <f>IF(Final!AF355&lt;&gt;0,Final!AF355,"")</f>
        <v/>
      </c>
    </row>
    <row r="375" spans="1:20" x14ac:dyDescent="0.3">
      <c r="A375" s="3">
        <v>0</v>
      </c>
      <c r="B375" s="3">
        <v>0</v>
      </c>
      <c r="C375" s="98" t="str">
        <f>IF(Final!O356&lt;&gt;0,Final!O356,"")</f>
        <v/>
      </c>
      <c r="D375" s="98" t="str">
        <f>IF(Final!P356&lt;&gt;0,Final!P356,"")</f>
        <v/>
      </c>
      <c r="E375" s="98" t="str">
        <f>IF(Final!Q356&lt;&gt;0,Final!Q356,"")</f>
        <v/>
      </c>
      <c r="F375" s="98" t="str">
        <f>IF(Final!R356&lt;&gt;0,Final!R356,"")</f>
        <v/>
      </c>
      <c r="G375" s="98" t="str">
        <f>IF(Final!S356&lt;&gt;0,Final!S356,"")</f>
        <v/>
      </c>
      <c r="H375" s="98" t="str">
        <f>IF(Final!T356&lt;&gt;0,Final!T356,"")</f>
        <v/>
      </c>
      <c r="I375" s="98" t="str">
        <f>IF(Final!U356&lt;&gt;0,Final!U356,"")</f>
        <v/>
      </c>
      <c r="J375" s="98" t="str">
        <f>IF(Final!V356&lt;&gt;0,Final!V356,"")</f>
        <v/>
      </c>
      <c r="K375" s="98" t="str">
        <f>IF(Final!W356&lt;&gt;0,Final!W356,"")</f>
        <v/>
      </c>
      <c r="L375" s="98" t="str">
        <f>IF(Final!X356&lt;&gt;0,Final!X356,"")</f>
        <v/>
      </c>
      <c r="M375" s="98" t="str">
        <f>IF(Final!Y356&lt;&gt;0,Final!Y356,"")</f>
        <v/>
      </c>
      <c r="N375" s="98" t="str">
        <f>IF(Final!Z356&lt;&gt;0,Final!Z356,"")</f>
        <v/>
      </c>
      <c r="O375" s="98" t="str">
        <f>IF(Final!AA356&lt;&gt;0,Final!AA356,"")</f>
        <v/>
      </c>
      <c r="P375" s="98" t="str">
        <f>IF(Final!AB356&lt;&gt;0,Final!AB356,"")</f>
        <v/>
      </c>
      <c r="Q375" s="98" t="str">
        <f>IF(Final!AC356&lt;&gt;0,Final!AC356,"")</f>
        <v/>
      </c>
      <c r="R375" s="98" t="str">
        <f>IF(Final!AD356&lt;&gt;0,Final!AD356,"")</f>
        <v/>
      </c>
      <c r="S375" s="98" t="str">
        <f>IF(Final!AE356&lt;&gt;0,Final!AE356,"")</f>
        <v/>
      </c>
      <c r="T375" s="98" t="str">
        <f>IF(Final!AF356&lt;&gt;0,Final!AF356,"")</f>
        <v/>
      </c>
    </row>
    <row r="376" spans="1:20" x14ac:dyDescent="0.3">
      <c r="A376" s="3">
        <v>0</v>
      </c>
      <c r="B376" s="3">
        <v>0</v>
      </c>
      <c r="C376" s="98" t="str">
        <f>IF(Final!O357&lt;&gt;0,Final!O357,"")</f>
        <v/>
      </c>
      <c r="D376" s="98" t="str">
        <f>IF(Final!P357&lt;&gt;0,Final!P357,"")</f>
        <v/>
      </c>
      <c r="E376" s="98" t="str">
        <f>IF(Final!Q357&lt;&gt;0,Final!Q357,"")</f>
        <v/>
      </c>
      <c r="F376" s="98" t="str">
        <f>IF(Final!R357&lt;&gt;0,Final!R357,"")</f>
        <v/>
      </c>
      <c r="G376" s="98" t="str">
        <f>IF(Final!S357&lt;&gt;0,Final!S357,"")</f>
        <v/>
      </c>
      <c r="H376" s="98" t="str">
        <f>IF(Final!T357&lt;&gt;0,Final!T357,"")</f>
        <v/>
      </c>
      <c r="I376" s="98" t="str">
        <f>IF(Final!U357&lt;&gt;0,Final!U357,"")</f>
        <v/>
      </c>
      <c r="J376" s="98" t="str">
        <f>IF(Final!V357&lt;&gt;0,Final!V357,"")</f>
        <v/>
      </c>
      <c r="K376" s="98" t="str">
        <f>IF(Final!W357&lt;&gt;0,Final!W357,"")</f>
        <v/>
      </c>
      <c r="L376" s="98" t="str">
        <f>IF(Final!X357&lt;&gt;0,Final!X357,"")</f>
        <v/>
      </c>
      <c r="M376" s="98" t="str">
        <f>IF(Final!Y357&lt;&gt;0,Final!Y357,"")</f>
        <v/>
      </c>
      <c r="N376" s="98" t="str">
        <f>IF(Final!Z357&lt;&gt;0,Final!Z357,"")</f>
        <v/>
      </c>
      <c r="O376" s="98" t="str">
        <f>IF(Final!AA357&lt;&gt;0,Final!AA357,"")</f>
        <v/>
      </c>
      <c r="P376" s="98" t="str">
        <f>IF(Final!AB357&lt;&gt;0,Final!AB357,"")</f>
        <v/>
      </c>
      <c r="Q376" s="98" t="str">
        <f>IF(Final!AC357&lt;&gt;0,Final!AC357,"")</f>
        <v/>
      </c>
      <c r="R376" s="98" t="str">
        <f>IF(Final!AD357&lt;&gt;0,Final!AD357,"")</f>
        <v/>
      </c>
      <c r="S376" s="98" t="str">
        <f>IF(Final!AE357&lt;&gt;0,Final!AE357,"")</f>
        <v/>
      </c>
      <c r="T376" s="98" t="str">
        <f>IF(Final!AF357&lt;&gt;0,Final!AF357,"")</f>
        <v/>
      </c>
    </row>
    <row r="377" spans="1:20" x14ac:dyDescent="0.3">
      <c r="A377" s="3">
        <v>0</v>
      </c>
      <c r="B377" s="3">
        <v>0</v>
      </c>
      <c r="C377" s="98" t="str">
        <f>IF(Final!O358&lt;&gt;0,Final!O358,"")</f>
        <v/>
      </c>
      <c r="D377" s="98" t="str">
        <f>IF(Final!P358&lt;&gt;0,Final!P358,"")</f>
        <v/>
      </c>
      <c r="E377" s="98" t="str">
        <f>IF(Final!Q358&lt;&gt;0,Final!Q358,"")</f>
        <v/>
      </c>
      <c r="F377" s="98" t="str">
        <f>IF(Final!R358&lt;&gt;0,Final!R358,"")</f>
        <v/>
      </c>
      <c r="G377" s="98" t="str">
        <f>IF(Final!S358&lt;&gt;0,Final!S358,"")</f>
        <v/>
      </c>
      <c r="H377" s="98" t="str">
        <f>IF(Final!T358&lt;&gt;0,Final!T358,"")</f>
        <v/>
      </c>
      <c r="I377" s="98" t="str">
        <f>IF(Final!U358&lt;&gt;0,Final!U358,"")</f>
        <v/>
      </c>
      <c r="J377" s="98" t="str">
        <f>IF(Final!V358&lt;&gt;0,Final!V358,"")</f>
        <v/>
      </c>
      <c r="K377" s="98" t="str">
        <f>IF(Final!W358&lt;&gt;0,Final!W358,"")</f>
        <v/>
      </c>
      <c r="L377" s="98" t="str">
        <f>IF(Final!X358&lt;&gt;0,Final!X358,"")</f>
        <v/>
      </c>
      <c r="M377" s="98" t="str">
        <f>IF(Final!Y358&lt;&gt;0,Final!Y358,"")</f>
        <v/>
      </c>
      <c r="N377" s="98" t="str">
        <f>IF(Final!Z358&lt;&gt;0,Final!Z358,"")</f>
        <v/>
      </c>
      <c r="O377" s="98" t="str">
        <f>IF(Final!AA358&lt;&gt;0,Final!AA358,"")</f>
        <v/>
      </c>
      <c r="P377" s="98" t="str">
        <f>IF(Final!AB358&lt;&gt;0,Final!AB358,"")</f>
        <v/>
      </c>
      <c r="Q377" s="98" t="str">
        <f>IF(Final!AC358&lt;&gt;0,Final!AC358,"")</f>
        <v/>
      </c>
      <c r="R377" s="98" t="str">
        <f>IF(Final!AD358&lt;&gt;0,Final!AD358,"")</f>
        <v/>
      </c>
      <c r="S377" s="98" t="str">
        <f>IF(Final!AE358&lt;&gt;0,Final!AE358,"")</f>
        <v/>
      </c>
      <c r="T377" s="98" t="str">
        <f>IF(Final!AF358&lt;&gt;0,Final!AF358,"")</f>
        <v/>
      </c>
    </row>
    <row r="378" spans="1:20" x14ac:dyDescent="0.3">
      <c r="A378" s="3">
        <v>0</v>
      </c>
      <c r="B378" s="3">
        <v>0</v>
      </c>
      <c r="C378" s="98" t="str">
        <f>IF(Final!O359&lt;&gt;0,Final!O359,"")</f>
        <v/>
      </c>
      <c r="D378" s="98" t="str">
        <f>IF(Final!P359&lt;&gt;0,Final!P359,"")</f>
        <v/>
      </c>
      <c r="E378" s="98" t="str">
        <f>IF(Final!Q359&lt;&gt;0,Final!Q359,"")</f>
        <v/>
      </c>
      <c r="F378" s="98" t="str">
        <f>IF(Final!R359&lt;&gt;0,Final!R359,"")</f>
        <v/>
      </c>
      <c r="G378" s="98" t="str">
        <f>IF(Final!S359&lt;&gt;0,Final!S359,"")</f>
        <v/>
      </c>
      <c r="H378" s="98" t="str">
        <f>IF(Final!T359&lt;&gt;0,Final!T359,"")</f>
        <v/>
      </c>
      <c r="I378" s="98" t="str">
        <f>IF(Final!U359&lt;&gt;0,Final!U359,"")</f>
        <v/>
      </c>
      <c r="J378" s="98" t="str">
        <f>IF(Final!V359&lt;&gt;0,Final!V359,"")</f>
        <v/>
      </c>
      <c r="K378" s="98" t="str">
        <f>IF(Final!W359&lt;&gt;0,Final!W359,"")</f>
        <v/>
      </c>
      <c r="L378" s="98" t="str">
        <f>IF(Final!X359&lt;&gt;0,Final!X359,"")</f>
        <v/>
      </c>
      <c r="M378" s="98" t="str">
        <f>IF(Final!Y359&lt;&gt;0,Final!Y359,"")</f>
        <v/>
      </c>
      <c r="N378" s="98" t="str">
        <f>IF(Final!Z359&lt;&gt;0,Final!Z359,"")</f>
        <v/>
      </c>
      <c r="O378" s="98" t="str">
        <f>IF(Final!AA359&lt;&gt;0,Final!AA359,"")</f>
        <v/>
      </c>
      <c r="P378" s="98" t="str">
        <f>IF(Final!AB359&lt;&gt;0,Final!AB359,"")</f>
        <v/>
      </c>
      <c r="Q378" s="98" t="str">
        <f>IF(Final!AC359&lt;&gt;0,Final!AC359,"")</f>
        <v/>
      </c>
      <c r="R378" s="98" t="str">
        <f>IF(Final!AD359&lt;&gt;0,Final!AD359,"")</f>
        <v/>
      </c>
      <c r="S378" s="98" t="str">
        <f>IF(Final!AE359&lt;&gt;0,Final!AE359,"")</f>
        <v/>
      </c>
      <c r="T378" s="98" t="str">
        <f>IF(Final!AF359&lt;&gt;0,Final!AF359,"")</f>
        <v/>
      </c>
    </row>
    <row r="379" spans="1:20" x14ac:dyDescent="0.3">
      <c r="A379" s="3">
        <v>0</v>
      </c>
      <c r="B379" s="3">
        <v>0</v>
      </c>
      <c r="C379" s="98" t="str">
        <f>IF(Final!O360&lt;&gt;0,Final!O360,"")</f>
        <v/>
      </c>
      <c r="D379" s="98" t="str">
        <f>IF(Final!P360&lt;&gt;0,Final!P360,"")</f>
        <v/>
      </c>
      <c r="E379" s="98" t="str">
        <f>IF(Final!Q360&lt;&gt;0,Final!Q360,"")</f>
        <v/>
      </c>
      <c r="F379" s="98" t="str">
        <f>IF(Final!R360&lt;&gt;0,Final!R360,"")</f>
        <v/>
      </c>
      <c r="G379" s="98" t="str">
        <f>IF(Final!S360&lt;&gt;0,Final!S360,"")</f>
        <v/>
      </c>
      <c r="H379" s="98" t="str">
        <f>IF(Final!T360&lt;&gt;0,Final!T360,"")</f>
        <v/>
      </c>
      <c r="I379" s="98" t="str">
        <f>IF(Final!U360&lt;&gt;0,Final!U360,"")</f>
        <v/>
      </c>
      <c r="J379" s="98" t="str">
        <f>IF(Final!V360&lt;&gt;0,Final!V360,"")</f>
        <v/>
      </c>
      <c r="K379" s="98" t="str">
        <f>IF(Final!W360&lt;&gt;0,Final!W360,"")</f>
        <v/>
      </c>
      <c r="L379" s="98" t="str">
        <f>IF(Final!X360&lt;&gt;0,Final!X360,"")</f>
        <v/>
      </c>
      <c r="M379" s="98" t="str">
        <f>IF(Final!Y360&lt;&gt;0,Final!Y360,"")</f>
        <v/>
      </c>
      <c r="N379" s="98" t="str">
        <f>IF(Final!Z360&lt;&gt;0,Final!Z360,"")</f>
        <v/>
      </c>
      <c r="O379" s="98" t="str">
        <f>IF(Final!AA360&lt;&gt;0,Final!AA360,"")</f>
        <v/>
      </c>
      <c r="P379" s="98" t="str">
        <f>IF(Final!AB360&lt;&gt;0,Final!AB360,"")</f>
        <v/>
      </c>
      <c r="Q379" s="98" t="str">
        <f>IF(Final!AC360&lt;&gt;0,Final!AC360,"")</f>
        <v/>
      </c>
      <c r="R379" s="98" t="str">
        <f>IF(Final!AD360&lt;&gt;0,Final!AD360,"")</f>
        <v/>
      </c>
      <c r="S379" s="98" t="str">
        <f>IF(Final!AE360&lt;&gt;0,Final!AE360,"")</f>
        <v/>
      </c>
      <c r="T379" s="98" t="str">
        <f>IF(Final!AF360&lt;&gt;0,Final!AF360,"")</f>
        <v/>
      </c>
    </row>
    <row r="380" spans="1:20" x14ac:dyDescent="0.3">
      <c r="A380" s="3">
        <v>0</v>
      </c>
      <c r="B380" s="3">
        <v>0</v>
      </c>
      <c r="C380" s="98" t="str">
        <f>IF(Final!O361&lt;&gt;0,Final!O361,"")</f>
        <v/>
      </c>
      <c r="D380" s="98" t="str">
        <f>IF(Final!P361&lt;&gt;0,Final!P361,"")</f>
        <v/>
      </c>
      <c r="E380" s="98" t="str">
        <f>IF(Final!Q361&lt;&gt;0,Final!Q361,"")</f>
        <v/>
      </c>
      <c r="F380" s="98" t="str">
        <f>IF(Final!R361&lt;&gt;0,Final!R361,"")</f>
        <v/>
      </c>
      <c r="G380" s="98" t="str">
        <f>IF(Final!S361&lt;&gt;0,Final!S361,"")</f>
        <v/>
      </c>
      <c r="H380" s="98" t="str">
        <f>IF(Final!T361&lt;&gt;0,Final!T361,"")</f>
        <v/>
      </c>
      <c r="I380" s="98" t="str">
        <f>IF(Final!U361&lt;&gt;0,Final!U361,"")</f>
        <v/>
      </c>
      <c r="J380" s="98" t="str">
        <f>IF(Final!V361&lt;&gt;0,Final!V361,"")</f>
        <v/>
      </c>
      <c r="K380" s="98" t="str">
        <f>IF(Final!W361&lt;&gt;0,Final!W361,"")</f>
        <v/>
      </c>
      <c r="L380" s="98" t="str">
        <f>IF(Final!X361&lt;&gt;0,Final!X361,"")</f>
        <v/>
      </c>
      <c r="M380" s="98" t="str">
        <f>IF(Final!Y361&lt;&gt;0,Final!Y361,"")</f>
        <v/>
      </c>
      <c r="N380" s="98" t="str">
        <f>IF(Final!Z361&lt;&gt;0,Final!Z361,"")</f>
        <v/>
      </c>
      <c r="O380" s="98" t="str">
        <f>IF(Final!AA361&lt;&gt;0,Final!AA361,"")</f>
        <v/>
      </c>
      <c r="P380" s="98" t="str">
        <f>IF(Final!AB361&lt;&gt;0,Final!AB361,"")</f>
        <v/>
      </c>
      <c r="Q380" s="98" t="str">
        <f>IF(Final!AC361&lt;&gt;0,Final!AC361,"")</f>
        <v/>
      </c>
      <c r="R380" s="98" t="str">
        <f>IF(Final!AD361&lt;&gt;0,Final!AD361,"")</f>
        <v/>
      </c>
      <c r="S380" s="98" t="str">
        <f>IF(Final!AE361&lt;&gt;0,Final!AE361,"")</f>
        <v/>
      </c>
      <c r="T380" s="98" t="str">
        <f>IF(Final!AF361&lt;&gt;0,Final!AF361,"")</f>
        <v/>
      </c>
    </row>
    <row r="381" spans="1:20" x14ac:dyDescent="0.3">
      <c r="A381" s="3">
        <v>0</v>
      </c>
      <c r="B381" s="3">
        <v>0</v>
      </c>
      <c r="C381" s="98" t="str">
        <f>IF(Final!O362&lt;&gt;0,Final!O362,"")</f>
        <v/>
      </c>
      <c r="D381" s="98" t="str">
        <f>IF(Final!P362&lt;&gt;0,Final!P362,"")</f>
        <v/>
      </c>
      <c r="E381" s="98" t="str">
        <f>IF(Final!Q362&lt;&gt;0,Final!Q362,"")</f>
        <v/>
      </c>
      <c r="F381" s="98" t="str">
        <f>IF(Final!R362&lt;&gt;0,Final!R362,"")</f>
        <v/>
      </c>
      <c r="G381" s="98" t="str">
        <f>IF(Final!S362&lt;&gt;0,Final!S362,"")</f>
        <v/>
      </c>
      <c r="H381" s="98" t="str">
        <f>IF(Final!T362&lt;&gt;0,Final!T362,"")</f>
        <v/>
      </c>
      <c r="I381" s="98" t="str">
        <f>IF(Final!U362&lt;&gt;0,Final!U362,"")</f>
        <v/>
      </c>
      <c r="J381" s="98" t="str">
        <f>IF(Final!V362&lt;&gt;0,Final!V362,"")</f>
        <v/>
      </c>
      <c r="K381" s="98" t="str">
        <f>IF(Final!W362&lt;&gt;0,Final!W362,"")</f>
        <v/>
      </c>
      <c r="L381" s="98" t="str">
        <f>IF(Final!X362&lt;&gt;0,Final!X362,"")</f>
        <v/>
      </c>
      <c r="M381" s="98" t="str">
        <f>IF(Final!Y362&lt;&gt;0,Final!Y362,"")</f>
        <v/>
      </c>
      <c r="N381" s="98" t="str">
        <f>IF(Final!Z362&lt;&gt;0,Final!Z362,"")</f>
        <v/>
      </c>
      <c r="O381" s="98" t="str">
        <f>IF(Final!AA362&lt;&gt;0,Final!AA362,"")</f>
        <v/>
      </c>
      <c r="P381" s="98" t="str">
        <f>IF(Final!AB362&lt;&gt;0,Final!AB362,"")</f>
        <v/>
      </c>
      <c r="Q381" s="98" t="str">
        <f>IF(Final!AC362&lt;&gt;0,Final!AC362,"")</f>
        <v/>
      </c>
      <c r="R381" s="98" t="str">
        <f>IF(Final!AD362&lt;&gt;0,Final!AD362,"")</f>
        <v/>
      </c>
      <c r="S381" s="98" t="str">
        <f>IF(Final!AE362&lt;&gt;0,Final!AE362,"")</f>
        <v/>
      </c>
      <c r="T381" s="98" t="str">
        <f>IF(Final!AF362&lt;&gt;0,Final!AF362,"")</f>
        <v/>
      </c>
    </row>
    <row r="382" spans="1:20" x14ac:dyDescent="0.3">
      <c r="A382" s="3">
        <v>0</v>
      </c>
      <c r="B382" s="3">
        <v>0</v>
      </c>
      <c r="C382" s="98" t="str">
        <f>IF(Final!O363&lt;&gt;0,Final!O363,"")</f>
        <v/>
      </c>
      <c r="D382" s="98" t="str">
        <f>IF(Final!P363&lt;&gt;0,Final!P363,"")</f>
        <v/>
      </c>
      <c r="E382" s="98" t="str">
        <f>IF(Final!Q363&lt;&gt;0,Final!Q363,"")</f>
        <v/>
      </c>
      <c r="F382" s="98" t="str">
        <f>IF(Final!R363&lt;&gt;0,Final!R363,"")</f>
        <v/>
      </c>
      <c r="G382" s="98" t="str">
        <f>IF(Final!S363&lt;&gt;0,Final!S363,"")</f>
        <v/>
      </c>
      <c r="H382" s="98" t="str">
        <f>IF(Final!T363&lt;&gt;0,Final!T363,"")</f>
        <v/>
      </c>
      <c r="I382" s="98" t="str">
        <f>IF(Final!U363&lt;&gt;0,Final!U363,"")</f>
        <v/>
      </c>
      <c r="J382" s="98" t="str">
        <f>IF(Final!V363&lt;&gt;0,Final!V363,"")</f>
        <v/>
      </c>
      <c r="K382" s="98" t="str">
        <f>IF(Final!W363&lt;&gt;0,Final!W363,"")</f>
        <v/>
      </c>
      <c r="L382" s="98" t="str">
        <f>IF(Final!X363&lt;&gt;0,Final!X363,"")</f>
        <v/>
      </c>
      <c r="M382" s="98" t="str">
        <f>IF(Final!Y363&lt;&gt;0,Final!Y363,"")</f>
        <v/>
      </c>
      <c r="N382" s="98" t="str">
        <f>IF(Final!Z363&lt;&gt;0,Final!Z363,"")</f>
        <v/>
      </c>
      <c r="O382" s="98" t="str">
        <f>IF(Final!AA363&lt;&gt;0,Final!AA363,"")</f>
        <v/>
      </c>
      <c r="P382" s="98" t="str">
        <f>IF(Final!AB363&lt;&gt;0,Final!AB363,"")</f>
        <v/>
      </c>
      <c r="Q382" s="98" t="str">
        <f>IF(Final!AC363&lt;&gt;0,Final!AC363,"")</f>
        <v/>
      </c>
      <c r="R382" s="98" t="str">
        <f>IF(Final!AD363&lt;&gt;0,Final!AD363,"")</f>
        <v/>
      </c>
      <c r="S382" s="98" t="str">
        <f>IF(Final!AE363&lt;&gt;0,Final!AE363,"")</f>
        <v/>
      </c>
      <c r="T382" s="98" t="str">
        <f>IF(Final!AF363&lt;&gt;0,Final!AF363,"")</f>
        <v/>
      </c>
    </row>
    <row r="383" spans="1:20" x14ac:dyDescent="0.3">
      <c r="A383" s="3">
        <v>0</v>
      </c>
      <c r="B383" s="3">
        <v>0</v>
      </c>
      <c r="C383" s="98" t="str">
        <f>IF(Final!O364&lt;&gt;0,Final!O364,"")</f>
        <v/>
      </c>
      <c r="D383" s="98" t="str">
        <f>IF(Final!P364&lt;&gt;0,Final!P364,"")</f>
        <v/>
      </c>
      <c r="E383" s="98" t="str">
        <f>IF(Final!Q364&lt;&gt;0,Final!Q364,"")</f>
        <v/>
      </c>
      <c r="F383" s="98" t="str">
        <f>IF(Final!R364&lt;&gt;0,Final!R364,"")</f>
        <v/>
      </c>
      <c r="G383" s="98" t="str">
        <f>IF(Final!S364&lt;&gt;0,Final!S364,"")</f>
        <v/>
      </c>
      <c r="H383" s="98" t="str">
        <f>IF(Final!T364&lt;&gt;0,Final!T364,"")</f>
        <v/>
      </c>
      <c r="I383" s="98" t="str">
        <f>IF(Final!U364&lt;&gt;0,Final!U364,"")</f>
        <v/>
      </c>
      <c r="J383" s="98" t="str">
        <f>IF(Final!V364&lt;&gt;0,Final!V364,"")</f>
        <v/>
      </c>
      <c r="K383" s="98" t="str">
        <f>IF(Final!W364&lt;&gt;0,Final!W364,"")</f>
        <v/>
      </c>
      <c r="L383" s="98" t="str">
        <f>IF(Final!X364&lt;&gt;0,Final!X364,"")</f>
        <v/>
      </c>
      <c r="M383" s="98" t="str">
        <f>IF(Final!Y364&lt;&gt;0,Final!Y364,"")</f>
        <v/>
      </c>
      <c r="N383" s="98" t="str">
        <f>IF(Final!Z364&lt;&gt;0,Final!Z364,"")</f>
        <v/>
      </c>
      <c r="O383" s="98" t="str">
        <f>IF(Final!AA364&lt;&gt;0,Final!AA364,"")</f>
        <v/>
      </c>
      <c r="P383" s="98" t="str">
        <f>IF(Final!AB364&lt;&gt;0,Final!AB364,"")</f>
        <v/>
      </c>
      <c r="Q383" s="98" t="str">
        <f>IF(Final!AC364&lt;&gt;0,Final!AC364,"")</f>
        <v/>
      </c>
      <c r="R383" s="98" t="str">
        <f>IF(Final!AD364&lt;&gt;0,Final!AD364,"")</f>
        <v/>
      </c>
      <c r="S383" s="98" t="str">
        <f>IF(Final!AE364&lt;&gt;0,Final!AE364,"")</f>
        <v/>
      </c>
      <c r="T383" s="98" t="str">
        <f>IF(Final!AF364&lt;&gt;0,Final!AF364,"")</f>
        <v/>
      </c>
    </row>
    <row r="384" spans="1:20" x14ac:dyDescent="0.3">
      <c r="A384" s="3">
        <v>0</v>
      </c>
      <c r="B384" s="3">
        <v>0</v>
      </c>
      <c r="C384" s="98" t="str">
        <f>IF(Final!O365&lt;&gt;0,Final!O365,"")</f>
        <v/>
      </c>
      <c r="D384" s="98" t="str">
        <f>IF(Final!P365&lt;&gt;0,Final!P365,"")</f>
        <v/>
      </c>
      <c r="E384" s="98" t="str">
        <f>IF(Final!Q365&lt;&gt;0,Final!Q365,"")</f>
        <v/>
      </c>
      <c r="F384" s="98" t="str">
        <f>IF(Final!R365&lt;&gt;0,Final!R365,"")</f>
        <v/>
      </c>
      <c r="G384" s="98" t="str">
        <f>IF(Final!S365&lt;&gt;0,Final!S365,"")</f>
        <v/>
      </c>
      <c r="H384" s="98" t="str">
        <f>IF(Final!T365&lt;&gt;0,Final!T365,"")</f>
        <v/>
      </c>
      <c r="I384" s="98" t="str">
        <f>IF(Final!U365&lt;&gt;0,Final!U365,"")</f>
        <v/>
      </c>
      <c r="J384" s="98" t="str">
        <f>IF(Final!V365&lt;&gt;0,Final!V365,"")</f>
        <v/>
      </c>
      <c r="K384" s="98" t="str">
        <f>IF(Final!W365&lt;&gt;0,Final!W365,"")</f>
        <v/>
      </c>
      <c r="L384" s="98" t="str">
        <f>IF(Final!X365&lt;&gt;0,Final!X365,"")</f>
        <v/>
      </c>
      <c r="M384" s="98" t="str">
        <f>IF(Final!Y365&lt;&gt;0,Final!Y365,"")</f>
        <v/>
      </c>
      <c r="N384" s="98" t="str">
        <f>IF(Final!Z365&lt;&gt;0,Final!Z365,"")</f>
        <v/>
      </c>
      <c r="O384" s="98" t="str">
        <f>IF(Final!AA365&lt;&gt;0,Final!AA365,"")</f>
        <v/>
      </c>
      <c r="P384" s="98" t="str">
        <f>IF(Final!AB365&lt;&gt;0,Final!AB365,"")</f>
        <v/>
      </c>
      <c r="Q384" s="98" t="str">
        <f>IF(Final!AC365&lt;&gt;0,Final!AC365,"")</f>
        <v/>
      </c>
      <c r="R384" s="98" t="str">
        <f>IF(Final!AD365&lt;&gt;0,Final!AD365,"")</f>
        <v/>
      </c>
      <c r="S384" s="98" t="str">
        <f>IF(Final!AE365&lt;&gt;0,Final!AE365,"")</f>
        <v/>
      </c>
      <c r="T384" s="98" t="str">
        <f>IF(Final!AF365&lt;&gt;0,Final!AF365,"")</f>
        <v/>
      </c>
    </row>
    <row r="385" spans="1:20" x14ac:dyDescent="0.3">
      <c r="A385" s="3">
        <v>0</v>
      </c>
      <c r="B385" s="3">
        <v>0</v>
      </c>
      <c r="C385" s="98" t="str">
        <f>IF(Final!O366&lt;&gt;0,Final!O366,"")</f>
        <v/>
      </c>
      <c r="D385" s="98" t="str">
        <f>IF(Final!P366&lt;&gt;0,Final!P366,"")</f>
        <v/>
      </c>
      <c r="E385" s="98" t="str">
        <f>IF(Final!Q366&lt;&gt;0,Final!Q366,"")</f>
        <v/>
      </c>
      <c r="F385" s="98" t="str">
        <f>IF(Final!R366&lt;&gt;0,Final!R366,"")</f>
        <v/>
      </c>
      <c r="G385" s="98" t="str">
        <f>IF(Final!S366&lt;&gt;0,Final!S366,"")</f>
        <v/>
      </c>
      <c r="H385" s="98" t="str">
        <f>IF(Final!T366&lt;&gt;0,Final!T366,"")</f>
        <v/>
      </c>
      <c r="I385" s="98" t="str">
        <f>IF(Final!U366&lt;&gt;0,Final!U366,"")</f>
        <v/>
      </c>
      <c r="J385" s="98" t="str">
        <f>IF(Final!V366&lt;&gt;0,Final!V366,"")</f>
        <v/>
      </c>
      <c r="K385" s="98" t="str">
        <f>IF(Final!W366&lt;&gt;0,Final!W366,"")</f>
        <v/>
      </c>
      <c r="L385" s="98" t="str">
        <f>IF(Final!X366&lt;&gt;0,Final!X366,"")</f>
        <v/>
      </c>
      <c r="M385" s="98" t="str">
        <f>IF(Final!Y366&lt;&gt;0,Final!Y366,"")</f>
        <v/>
      </c>
      <c r="N385" s="98" t="str">
        <f>IF(Final!Z366&lt;&gt;0,Final!Z366,"")</f>
        <v/>
      </c>
      <c r="O385" s="98" t="str">
        <f>IF(Final!AA366&lt;&gt;0,Final!AA366,"")</f>
        <v/>
      </c>
      <c r="P385" s="98" t="str">
        <f>IF(Final!AB366&lt;&gt;0,Final!AB366,"")</f>
        <v/>
      </c>
      <c r="Q385" s="98" t="str">
        <f>IF(Final!AC366&lt;&gt;0,Final!AC366,"")</f>
        <v/>
      </c>
      <c r="R385" s="98" t="str">
        <f>IF(Final!AD366&lt;&gt;0,Final!AD366,"")</f>
        <v/>
      </c>
      <c r="S385" s="98" t="str">
        <f>IF(Final!AE366&lt;&gt;0,Final!AE366,"")</f>
        <v/>
      </c>
      <c r="T385" s="98" t="str">
        <f>IF(Final!AF366&lt;&gt;0,Final!AF366,"")</f>
        <v/>
      </c>
    </row>
    <row r="386" spans="1:20" x14ac:dyDescent="0.3">
      <c r="A386" s="3">
        <v>0</v>
      </c>
      <c r="B386" s="3">
        <v>0</v>
      </c>
      <c r="C386" s="98" t="str">
        <f>IF(Final!O367&lt;&gt;0,Final!O367,"")</f>
        <v/>
      </c>
      <c r="D386" s="98" t="str">
        <f>IF(Final!P367&lt;&gt;0,Final!P367,"")</f>
        <v/>
      </c>
      <c r="E386" s="98" t="str">
        <f>IF(Final!Q367&lt;&gt;0,Final!Q367,"")</f>
        <v/>
      </c>
      <c r="F386" s="98" t="str">
        <f>IF(Final!R367&lt;&gt;0,Final!R367,"")</f>
        <v/>
      </c>
      <c r="G386" s="98" t="str">
        <f>IF(Final!S367&lt;&gt;0,Final!S367,"")</f>
        <v/>
      </c>
      <c r="H386" s="98" t="str">
        <f>IF(Final!T367&lt;&gt;0,Final!T367,"")</f>
        <v/>
      </c>
      <c r="I386" s="98" t="str">
        <f>IF(Final!U367&lt;&gt;0,Final!U367,"")</f>
        <v/>
      </c>
      <c r="J386" s="98" t="str">
        <f>IF(Final!V367&lt;&gt;0,Final!V367,"")</f>
        <v/>
      </c>
      <c r="K386" s="98" t="str">
        <f>IF(Final!W367&lt;&gt;0,Final!W367,"")</f>
        <v/>
      </c>
      <c r="L386" s="98" t="str">
        <f>IF(Final!X367&lt;&gt;0,Final!X367,"")</f>
        <v/>
      </c>
      <c r="M386" s="98" t="str">
        <f>IF(Final!Y367&lt;&gt;0,Final!Y367,"")</f>
        <v/>
      </c>
      <c r="N386" s="98" t="str">
        <f>IF(Final!Z367&lt;&gt;0,Final!Z367,"")</f>
        <v/>
      </c>
      <c r="O386" s="98" t="str">
        <f>IF(Final!AA367&lt;&gt;0,Final!AA367,"")</f>
        <v/>
      </c>
      <c r="P386" s="98" t="str">
        <f>IF(Final!AB367&lt;&gt;0,Final!AB367,"")</f>
        <v/>
      </c>
      <c r="Q386" s="98" t="str">
        <f>IF(Final!AC367&lt;&gt;0,Final!AC367,"")</f>
        <v/>
      </c>
      <c r="R386" s="98" t="str">
        <f>IF(Final!AD367&lt;&gt;0,Final!AD367,"")</f>
        <v/>
      </c>
      <c r="S386" s="98" t="str">
        <f>IF(Final!AE367&lt;&gt;0,Final!AE367,"")</f>
        <v/>
      </c>
      <c r="T386" s="98" t="str">
        <f>IF(Final!AF367&lt;&gt;0,Final!AF367,"")</f>
        <v/>
      </c>
    </row>
    <row r="387" spans="1:20" x14ac:dyDescent="0.3">
      <c r="A387" s="3">
        <v>0</v>
      </c>
      <c r="B387" s="3">
        <v>0</v>
      </c>
      <c r="C387" s="98" t="str">
        <f>IF(Final!O368&lt;&gt;0,Final!O368,"")</f>
        <v/>
      </c>
      <c r="D387" s="98" t="str">
        <f>IF(Final!P368&lt;&gt;0,Final!P368,"")</f>
        <v/>
      </c>
      <c r="E387" s="98" t="str">
        <f>IF(Final!Q368&lt;&gt;0,Final!Q368,"")</f>
        <v/>
      </c>
      <c r="F387" s="98" t="str">
        <f>IF(Final!R368&lt;&gt;0,Final!R368,"")</f>
        <v/>
      </c>
      <c r="G387" s="98" t="str">
        <f>IF(Final!S368&lt;&gt;0,Final!S368,"")</f>
        <v/>
      </c>
      <c r="H387" s="98" t="str">
        <f>IF(Final!T368&lt;&gt;0,Final!T368,"")</f>
        <v/>
      </c>
      <c r="I387" s="98" t="str">
        <f>IF(Final!U368&lt;&gt;0,Final!U368,"")</f>
        <v/>
      </c>
      <c r="J387" s="98" t="str">
        <f>IF(Final!V368&lt;&gt;0,Final!V368,"")</f>
        <v/>
      </c>
      <c r="K387" s="98" t="str">
        <f>IF(Final!W368&lt;&gt;0,Final!W368,"")</f>
        <v/>
      </c>
      <c r="L387" s="98" t="str">
        <f>IF(Final!X368&lt;&gt;0,Final!X368,"")</f>
        <v/>
      </c>
      <c r="M387" s="98" t="str">
        <f>IF(Final!Y368&lt;&gt;0,Final!Y368,"")</f>
        <v/>
      </c>
      <c r="N387" s="98" t="str">
        <f>IF(Final!Z368&lt;&gt;0,Final!Z368,"")</f>
        <v/>
      </c>
      <c r="O387" s="98" t="str">
        <f>IF(Final!AA368&lt;&gt;0,Final!AA368,"")</f>
        <v/>
      </c>
      <c r="P387" s="98" t="str">
        <f>IF(Final!AB368&lt;&gt;0,Final!AB368,"")</f>
        <v/>
      </c>
      <c r="Q387" s="98" t="str">
        <f>IF(Final!AC368&lt;&gt;0,Final!AC368,"")</f>
        <v/>
      </c>
      <c r="R387" s="98" t="str">
        <f>IF(Final!AD368&lt;&gt;0,Final!AD368,"")</f>
        <v/>
      </c>
      <c r="S387" s="98" t="str">
        <f>IF(Final!AE368&lt;&gt;0,Final!AE368,"")</f>
        <v/>
      </c>
      <c r="T387" s="98" t="str">
        <f>IF(Final!AF368&lt;&gt;0,Final!AF368,"")</f>
        <v/>
      </c>
    </row>
    <row r="388" spans="1:20" x14ac:dyDescent="0.3">
      <c r="A388" s="3">
        <v>0</v>
      </c>
      <c r="B388" s="3">
        <v>0</v>
      </c>
      <c r="C388" s="98" t="str">
        <f>IF(Final!O369&lt;&gt;0,Final!O369,"")</f>
        <v/>
      </c>
      <c r="D388" s="98" t="str">
        <f>IF(Final!P369&lt;&gt;0,Final!P369,"")</f>
        <v/>
      </c>
      <c r="E388" s="98" t="str">
        <f>IF(Final!Q369&lt;&gt;0,Final!Q369,"")</f>
        <v/>
      </c>
      <c r="F388" s="98" t="str">
        <f>IF(Final!R369&lt;&gt;0,Final!R369,"")</f>
        <v/>
      </c>
      <c r="G388" s="98" t="str">
        <f>IF(Final!S369&lt;&gt;0,Final!S369,"")</f>
        <v/>
      </c>
      <c r="H388" s="98" t="str">
        <f>IF(Final!T369&lt;&gt;0,Final!T369,"")</f>
        <v/>
      </c>
      <c r="I388" s="98" t="str">
        <f>IF(Final!U369&lt;&gt;0,Final!U369,"")</f>
        <v/>
      </c>
      <c r="J388" s="98" t="str">
        <f>IF(Final!V369&lt;&gt;0,Final!V369,"")</f>
        <v/>
      </c>
      <c r="K388" s="98" t="str">
        <f>IF(Final!W369&lt;&gt;0,Final!W369,"")</f>
        <v/>
      </c>
      <c r="L388" s="98" t="str">
        <f>IF(Final!X369&lt;&gt;0,Final!X369,"")</f>
        <v/>
      </c>
      <c r="M388" s="98" t="str">
        <f>IF(Final!Y369&lt;&gt;0,Final!Y369,"")</f>
        <v/>
      </c>
      <c r="N388" s="98" t="str">
        <f>IF(Final!Z369&lt;&gt;0,Final!Z369,"")</f>
        <v/>
      </c>
      <c r="O388" s="98" t="str">
        <f>IF(Final!AA369&lt;&gt;0,Final!AA369,"")</f>
        <v/>
      </c>
      <c r="P388" s="98" t="str">
        <f>IF(Final!AB369&lt;&gt;0,Final!AB369,"")</f>
        <v/>
      </c>
      <c r="Q388" s="98" t="str">
        <f>IF(Final!AC369&lt;&gt;0,Final!AC369,"")</f>
        <v/>
      </c>
      <c r="R388" s="98" t="str">
        <f>IF(Final!AD369&lt;&gt;0,Final!AD369,"")</f>
        <v/>
      </c>
      <c r="S388" s="98" t="str">
        <f>IF(Final!AE369&lt;&gt;0,Final!AE369,"")</f>
        <v/>
      </c>
      <c r="T388" s="98" t="str">
        <f>IF(Final!AF369&lt;&gt;0,Final!AF369,"")</f>
        <v/>
      </c>
    </row>
    <row r="389" spans="1:20" x14ac:dyDescent="0.3">
      <c r="A389" s="3">
        <v>0</v>
      </c>
      <c r="B389" s="3">
        <v>0</v>
      </c>
      <c r="C389" s="98" t="str">
        <f>IF(Final!O370&lt;&gt;0,Final!O370,"")</f>
        <v/>
      </c>
      <c r="D389" s="98" t="str">
        <f>IF(Final!P370&lt;&gt;0,Final!P370,"")</f>
        <v/>
      </c>
      <c r="E389" s="98" t="str">
        <f>IF(Final!Q370&lt;&gt;0,Final!Q370,"")</f>
        <v/>
      </c>
      <c r="F389" s="98" t="str">
        <f>IF(Final!R370&lt;&gt;0,Final!R370,"")</f>
        <v/>
      </c>
      <c r="G389" s="98" t="str">
        <f>IF(Final!S370&lt;&gt;0,Final!S370,"")</f>
        <v/>
      </c>
      <c r="H389" s="98" t="str">
        <f>IF(Final!T370&lt;&gt;0,Final!T370,"")</f>
        <v/>
      </c>
      <c r="I389" s="98" t="str">
        <f>IF(Final!U370&lt;&gt;0,Final!U370,"")</f>
        <v/>
      </c>
      <c r="J389" s="98" t="str">
        <f>IF(Final!V370&lt;&gt;0,Final!V370,"")</f>
        <v/>
      </c>
      <c r="K389" s="98" t="str">
        <f>IF(Final!W370&lt;&gt;0,Final!W370,"")</f>
        <v/>
      </c>
      <c r="L389" s="98" t="str">
        <f>IF(Final!X370&lt;&gt;0,Final!X370,"")</f>
        <v/>
      </c>
      <c r="M389" s="98" t="str">
        <f>IF(Final!Y370&lt;&gt;0,Final!Y370,"")</f>
        <v/>
      </c>
      <c r="N389" s="98" t="str">
        <f>IF(Final!Z370&lt;&gt;0,Final!Z370,"")</f>
        <v/>
      </c>
      <c r="O389" s="98" t="str">
        <f>IF(Final!AA370&lt;&gt;0,Final!AA370,"")</f>
        <v/>
      </c>
      <c r="P389" s="98" t="str">
        <f>IF(Final!AB370&lt;&gt;0,Final!AB370,"")</f>
        <v/>
      </c>
      <c r="Q389" s="98" t="str">
        <f>IF(Final!AC370&lt;&gt;0,Final!AC370,"")</f>
        <v/>
      </c>
      <c r="R389" s="98" t="str">
        <f>IF(Final!AD370&lt;&gt;0,Final!AD370,"")</f>
        <v/>
      </c>
      <c r="S389" s="98" t="str">
        <f>IF(Final!AE370&lt;&gt;0,Final!AE370,"")</f>
        <v/>
      </c>
      <c r="T389" s="98" t="str">
        <f>IF(Final!AF370&lt;&gt;0,Final!AF370,"")</f>
        <v/>
      </c>
    </row>
    <row r="390" spans="1:20" x14ac:dyDescent="0.3">
      <c r="A390" s="3">
        <v>0</v>
      </c>
      <c r="B390" s="3">
        <v>0</v>
      </c>
      <c r="C390" s="98" t="str">
        <f>IF(Final!O371&lt;&gt;0,Final!O371,"")</f>
        <v/>
      </c>
      <c r="D390" s="98" t="str">
        <f>IF(Final!P371&lt;&gt;0,Final!P371,"")</f>
        <v/>
      </c>
      <c r="E390" s="98" t="str">
        <f>IF(Final!Q371&lt;&gt;0,Final!Q371,"")</f>
        <v/>
      </c>
      <c r="F390" s="98" t="str">
        <f>IF(Final!R371&lt;&gt;0,Final!R371,"")</f>
        <v/>
      </c>
      <c r="G390" s="98" t="str">
        <f>IF(Final!S371&lt;&gt;0,Final!S371,"")</f>
        <v/>
      </c>
      <c r="H390" s="98" t="str">
        <f>IF(Final!T371&lt;&gt;0,Final!T371,"")</f>
        <v/>
      </c>
      <c r="I390" s="98" t="str">
        <f>IF(Final!U371&lt;&gt;0,Final!U371,"")</f>
        <v/>
      </c>
      <c r="J390" s="98" t="str">
        <f>IF(Final!V371&lt;&gt;0,Final!V371,"")</f>
        <v/>
      </c>
      <c r="K390" s="98" t="str">
        <f>IF(Final!W371&lt;&gt;0,Final!W371,"")</f>
        <v/>
      </c>
      <c r="L390" s="98" t="str">
        <f>IF(Final!X371&lt;&gt;0,Final!X371,"")</f>
        <v/>
      </c>
      <c r="M390" s="98" t="str">
        <f>IF(Final!Y371&lt;&gt;0,Final!Y371,"")</f>
        <v/>
      </c>
      <c r="N390" s="98" t="str">
        <f>IF(Final!Z371&lt;&gt;0,Final!Z371,"")</f>
        <v/>
      </c>
      <c r="O390" s="98" t="str">
        <f>IF(Final!AA371&lt;&gt;0,Final!AA371,"")</f>
        <v/>
      </c>
      <c r="P390" s="98" t="str">
        <f>IF(Final!AB371&lt;&gt;0,Final!AB371,"")</f>
        <v/>
      </c>
      <c r="Q390" s="98" t="str">
        <f>IF(Final!AC371&lt;&gt;0,Final!AC371,"")</f>
        <v/>
      </c>
      <c r="R390" s="98" t="str">
        <f>IF(Final!AD371&lt;&gt;0,Final!AD371,"")</f>
        <v/>
      </c>
      <c r="S390" s="98" t="str">
        <f>IF(Final!AE371&lt;&gt;0,Final!AE371,"")</f>
        <v/>
      </c>
      <c r="T390" s="98" t="str">
        <f>IF(Final!AF371&lt;&gt;0,Final!AF371,"")</f>
        <v/>
      </c>
    </row>
    <row r="391" spans="1:20" x14ac:dyDescent="0.3">
      <c r="A391" s="3">
        <v>0</v>
      </c>
      <c r="B391" s="3">
        <v>0</v>
      </c>
      <c r="C391" s="98" t="str">
        <f>IF(Final!O372&lt;&gt;0,Final!O372,"")</f>
        <v/>
      </c>
      <c r="D391" s="98" t="str">
        <f>IF(Final!P372&lt;&gt;0,Final!P372,"")</f>
        <v/>
      </c>
      <c r="E391" s="98" t="str">
        <f>IF(Final!Q372&lt;&gt;0,Final!Q372,"")</f>
        <v/>
      </c>
      <c r="F391" s="98" t="str">
        <f>IF(Final!R372&lt;&gt;0,Final!R372,"")</f>
        <v/>
      </c>
      <c r="G391" s="98" t="str">
        <f>IF(Final!S372&lt;&gt;0,Final!S372,"")</f>
        <v/>
      </c>
      <c r="H391" s="98" t="str">
        <f>IF(Final!T372&lt;&gt;0,Final!T372,"")</f>
        <v/>
      </c>
      <c r="I391" s="98" t="str">
        <f>IF(Final!U372&lt;&gt;0,Final!U372,"")</f>
        <v/>
      </c>
      <c r="J391" s="98" t="str">
        <f>IF(Final!V372&lt;&gt;0,Final!V372,"")</f>
        <v/>
      </c>
      <c r="K391" s="98" t="str">
        <f>IF(Final!W372&lt;&gt;0,Final!W372,"")</f>
        <v/>
      </c>
      <c r="L391" s="98" t="str">
        <f>IF(Final!X372&lt;&gt;0,Final!X372,"")</f>
        <v/>
      </c>
      <c r="M391" s="98" t="str">
        <f>IF(Final!Y372&lt;&gt;0,Final!Y372,"")</f>
        <v/>
      </c>
      <c r="N391" s="98" t="str">
        <f>IF(Final!Z372&lt;&gt;0,Final!Z372,"")</f>
        <v/>
      </c>
      <c r="O391" s="98" t="str">
        <f>IF(Final!AA372&lt;&gt;0,Final!AA372,"")</f>
        <v/>
      </c>
      <c r="P391" s="98" t="str">
        <f>IF(Final!AB372&lt;&gt;0,Final!AB372,"")</f>
        <v/>
      </c>
      <c r="Q391" s="98" t="str">
        <f>IF(Final!AC372&lt;&gt;0,Final!AC372,"")</f>
        <v/>
      </c>
      <c r="R391" s="98" t="str">
        <f>IF(Final!AD372&lt;&gt;0,Final!AD372,"")</f>
        <v/>
      </c>
      <c r="S391" s="98" t="str">
        <f>IF(Final!AE372&lt;&gt;0,Final!AE372,"")</f>
        <v/>
      </c>
      <c r="T391" s="98" t="str">
        <f>IF(Final!AF372&lt;&gt;0,Final!AF372,"")</f>
        <v/>
      </c>
    </row>
    <row r="392" spans="1:20" x14ac:dyDescent="0.3">
      <c r="A392" s="3">
        <v>0</v>
      </c>
      <c r="B392" s="3">
        <v>0</v>
      </c>
      <c r="C392" s="98" t="str">
        <f>IF(Final!O373&lt;&gt;0,Final!O373,"")</f>
        <v/>
      </c>
      <c r="D392" s="98" t="str">
        <f>IF(Final!P373&lt;&gt;0,Final!P373,"")</f>
        <v/>
      </c>
      <c r="E392" s="98" t="str">
        <f>IF(Final!Q373&lt;&gt;0,Final!Q373,"")</f>
        <v/>
      </c>
      <c r="F392" s="98" t="str">
        <f>IF(Final!R373&lt;&gt;0,Final!R373,"")</f>
        <v/>
      </c>
      <c r="G392" s="98" t="str">
        <f>IF(Final!S373&lt;&gt;0,Final!S373,"")</f>
        <v/>
      </c>
      <c r="H392" s="98" t="str">
        <f>IF(Final!T373&lt;&gt;0,Final!T373,"")</f>
        <v/>
      </c>
      <c r="I392" s="98" t="str">
        <f>IF(Final!U373&lt;&gt;0,Final!U373,"")</f>
        <v/>
      </c>
      <c r="J392" s="98" t="str">
        <f>IF(Final!V373&lt;&gt;0,Final!V373,"")</f>
        <v/>
      </c>
      <c r="K392" s="98" t="str">
        <f>IF(Final!W373&lt;&gt;0,Final!W373,"")</f>
        <v/>
      </c>
      <c r="L392" s="98" t="str">
        <f>IF(Final!X373&lt;&gt;0,Final!X373,"")</f>
        <v/>
      </c>
      <c r="M392" s="98" t="str">
        <f>IF(Final!Y373&lt;&gt;0,Final!Y373,"")</f>
        <v/>
      </c>
      <c r="N392" s="98" t="str">
        <f>IF(Final!Z373&lt;&gt;0,Final!Z373,"")</f>
        <v/>
      </c>
      <c r="O392" s="98" t="str">
        <f>IF(Final!AA373&lt;&gt;0,Final!AA373,"")</f>
        <v/>
      </c>
      <c r="P392" s="98" t="str">
        <f>IF(Final!AB373&lt;&gt;0,Final!AB373,"")</f>
        <v/>
      </c>
      <c r="Q392" s="98" t="str">
        <f>IF(Final!AC373&lt;&gt;0,Final!AC373,"")</f>
        <v/>
      </c>
      <c r="R392" s="98" t="str">
        <f>IF(Final!AD373&lt;&gt;0,Final!AD373,"")</f>
        <v/>
      </c>
      <c r="S392" s="98" t="str">
        <f>IF(Final!AE373&lt;&gt;0,Final!AE373,"")</f>
        <v/>
      </c>
      <c r="T392" s="98" t="str">
        <f>IF(Final!AF373&lt;&gt;0,Final!AF373,"")</f>
        <v/>
      </c>
    </row>
    <row r="393" spans="1:20" x14ac:dyDescent="0.3">
      <c r="A393" s="3">
        <v>0</v>
      </c>
      <c r="B393" s="3">
        <v>0</v>
      </c>
      <c r="C393" s="98" t="str">
        <f>IF(Final!O374&lt;&gt;0,Final!O374,"")</f>
        <v/>
      </c>
      <c r="D393" s="98" t="str">
        <f>IF(Final!P374&lt;&gt;0,Final!P374,"")</f>
        <v/>
      </c>
      <c r="E393" s="98" t="str">
        <f>IF(Final!Q374&lt;&gt;0,Final!Q374,"")</f>
        <v/>
      </c>
      <c r="F393" s="98" t="str">
        <f>IF(Final!R374&lt;&gt;0,Final!R374,"")</f>
        <v/>
      </c>
      <c r="G393" s="98" t="str">
        <f>IF(Final!S374&lt;&gt;0,Final!S374,"")</f>
        <v/>
      </c>
      <c r="H393" s="98" t="str">
        <f>IF(Final!T374&lt;&gt;0,Final!T374,"")</f>
        <v/>
      </c>
      <c r="I393" s="98" t="str">
        <f>IF(Final!U374&lt;&gt;0,Final!U374,"")</f>
        <v/>
      </c>
      <c r="J393" s="98" t="str">
        <f>IF(Final!V374&lt;&gt;0,Final!V374,"")</f>
        <v/>
      </c>
      <c r="K393" s="98" t="str">
        <f>IF(Final!W374&lt;&gt;0,Final!W374,"")</f>
        <v/>
      </c>
      <c r="L393" s="98" t="str">
        <f>IF(Final!X374&lt;&gt;0,Final!X374,"")</f>
        <v/>
      </c>
      <c r="M393" s="98" t="str">
        <f>IF(Final!Y374&lt;&gt;0,Final!Y374,"")</f>
        <v/>
      </c>
      <c r="N393" s="98" t="str">
        <f>IF(Final!Z374&lt;&gt;0,Final!Z374,"")</f>
        <v/>
      </c>
      <c r="O393" s="98" t="str">
        <f>IF(Final!AA374&lt;&gt;0,Final!AA374,"")</f>
        <v/>
      </c>
      <c r="P393" s="98" t="str">
        <f>IF(Final!AB374&lt;&gt;0,Final!AB374,"")</f>
        <v/>
      </c>
      <c r="Q393" s="98" t="str">
        <f>IF(Final!AC374&lt;&gt;0,Final!AC374,"")</f>
        <v/>
      </c>
      <c r="R393" s="98" t="str">
        <f>IF(Final!AD374&lt;&gt;0,Final!AD374,"")</f>
        <v/>
      </c>
      <c r="S393" s="98" t="str">
        <f>IF(Final!AE374&lt;&gt;0,Final!AE374,"")</f>
        <v/>
      </c>
      <c r="T393" s="98" t="str">
        <f>IF(Final!AF374&lt;&gt;0,Final!AF374,"")</f>
        <v/>
      </c>
    </row>
    <row r="394" spans="1:20" x14ac:dyDescent="0.3">
      <c r="A394" s="3">
        <v>0</v>
      </c>
      <c r="B394" s="3">
        <v>0</v>
      </c>
      <c r="C394" s="98" t="str">
        <f>IF(Final!O375&lt;&gt;0,Final!O375,"")</f>
        <v/>
      </c>
      <c r="D394" s="98" t="str">
        <f>IF(Final!P375&lt;&gt;0,Final!P375,"")</f>
        <v/>
      </c>
      <c r="E394" s="98" t="str">
        <f>IF(Final!Q375&lt;&gt;0,Final!Q375,"")</f>
        <v/>
      </c>
      <c r="F394" s="98" t="str">
        <f>IF(Final!R375&lt;&gt;0,Final!R375,"")</f>
        <v/>
      </c>
      <c r="G394" s="98" t="str">
        <f>IF(Final!S375&lt;&gt;0,Final!S375,"")</f>
        <v/>
      </c>
      <c r="H394" s="98" t="str">
        <f>IF(Final!T375&lt;&gt;0,Final!T375,"")</f>
        <v/>
      </c>
      <c r="I394" s="98" t="str">
        <f>IF(Final!U375&lt;&gt;0,Final!U375,"")</f>
        <v/>
      </c>
      <c r="J394" s="98" t="str">
        <f>IF(Final!V375&lt;&gt;0,Final!V375,"")</f>
        <v/>
      </c>
      <c r="K394" s="98" t="str">
        <f>IF(Final!W375&lt;&gt;0,Final!W375,"")</f>
        <v/>
      </c>
      <c r="L394" s="98" t="str">
        <f>IF(Final!X375&lt;&gt;0,Final!X375,"")</f>
        <v/>
      </c>
      <c r="M394" s="98" t="str">
        <f>IF(Final!Y375&lt;&gt;0,Final!Y375,"")</f>
        <v/>
      </c>
      <c r="N394" s="98" t="str">
        <f>IF(Final!Z375&lt;&gt;0,Final!Z375,"")</f>
        <v/>
      </c>
      <c r="O394" s="98" t="str">
        <f>IF(Final!AA375&lt;&gt;0,Final!AA375,"")</f>
        <v/>
      </c>
      <c r="P394" s="98" t="str">
        <f>IF(Final!AB375&lt;&gt;0,Final!AB375,"")</f>
        <v/>
      </c>
      <c r="Q394" s="98" t="str">
        <f>IF(Final!AC375&lt;&gt;0,Final!AC375,"")</f>
        <v/>
      </c>
      <c r="R394" s="98" t="str">
        <f>IF(Final!AD375&lt;&gt;0,Final!AD375,"")</f>
        <v/>
      </c>
      <c r="S394" s="98" t="str">
        <f>IF(Final!AE375&lt;&gt;0,Final!AE375,"")</f>
        <v/>
      </c>
      <c r="T394" s="98" t="str">
        <f>IF(Final!AF375&lt;&gt;0,Final!AF375,"")</f>
        <v/>
      </c>
    </row>
    <row r="395" spans="1:20" x14ac:dyDescent="0.3">
      <c r="A395" s="3">
        <v>0</v>
      </c>
      <c r="B395" s="3">
        <v>0</v>
      </c>
      <c r="C395" s="98" t="str">
        <f>IF(Final!O376&lt;&gt;0,Final!O376,"")</f>
        <v/>
      </c>
      <c r="D395" s="98" t="str">
        <f>IF(Final!P376&lt;&gt;0,Final!P376,"")</f>
        <v/>
      </c>
      <c r="E395" s="98" t="str">
        <f>IF(Final!Q376&lt;&gt;0,Final!Q376,"")</f>
        <v/>
      </c>
      <c r="F395" s="98" t="str">
        <f>IF(Final!R376&lt;&gt;0,Final!R376,"")</f>
        <v/>
      </c>
      <c r="G395" s="98" t="str">
        <f>IF(Final!S376&lt;&gt;0,Final!S376,"")</f>
        <v/>
      </c>
      <c r="H395" s="98" t="str">
        <f>IF(Final!T376&lt;&gt;0,Final!T376,"")</f>
        <v/>
      </c>
      <c r="I395" s="98" t="str">
        <f>IF(Final!U376&lt;&gt;0,Final!U376,"")</f>
        <v/>
      </c>
      <c r="J395" s="98" t="str">
        <f>IF(Final!V376&lt;&gt;0,Final!V376,"")</f>
        <v/>
      </c>
      <c r="K395" s="98" t="str">
        <f>IF(Final!W376&lt;&gt;0,Final!W376,"")</f>
        <v/>
      </c>
      <c r="L395" s="98" t="str">
        <f>IF(Final!X376&lt;&gt;0,Final!X376,"")</f>
        <v/>
      </c>
      <c r="M395" s="98" t="str">
        <f>IF(Final!Y376&lt;&gt;0,Final!Y376,"")</f>
        <v/>
      </c>
      <c r="N395" s="98" t="str">
        <f>IF(Final!Z376&lt;&gt;0,Final!Z376,"")</f>
        <v/>
      </c>
      <c r="O395" s="98" t="str">
        <f>IF(Final!AA376&lt;&gt;0,Final!AA376,"")</f>
        <v/>
      </c>
      <c r="P395" s="98" t="str">
        <f>IF(Final!AB376&lt;&gt;0,Final!AB376,"")</f>
        <v/>
      </c>
      <c r="Q395" s="98" t="str">
        <f>IF(Final!AC376&lt;&gt;0,Final!AC376,"")</f>
        <v/>
      </c>
      <c r="R395" s="98" t="str">
        <f>IF(Final!AD376&lt;&gt;0,Final!AD376,"")</f>
        <v/>
      </c>
      <c r="S395" s="98" t="str">
        <f>IF(Final!AE376&lt;&gt;0,Final!AE376,"")</f>
        <v/>
      </c>
      <c r="T395" s="98" t="str">
        <f>IF(Final!AF376&lt;&gt;0,Final!AF376,"")</f>
        <v/>
      </c>
    </row>
    <row r="396" spans="1:20" x14ac:dyDescent="0.3">
      <c r="A396" s="3">
        <v>0</v>
      </c>
      <c r="B396" s="3">
        <v>0</v>
      </c>
      <c r="C396" s="98" t="str">
        <f>IF(Final!O377&lt;&gt;0,Final!O377,"")</f>
        <v/>
      </c>
      <c r="D396" s="98" t="str">
        <f>IF(Final!P377&lt;&gt;0,Final!P377,"")</f>
        <v/>
      </c>
      <c r="E396" s="98" t="str">
        <f>IF(Final!Q377&lt;&gt;0,Final!Q377,"")</f>
        <v/>
      </c>
      <c r="F396" s="98" t="str">
        <f>IF(Final!R377&lt;&gt;0,Final!R377,"")</f>
        <v/>
      </c>
      <c r="G396" s="98" t="str">
        <f>IF(Final!S377&lt;&gt;0,Final!S377,"")</f>
        <v/>
      </c>
      <c r="H396" s="98" t="str">
        <f>IF(Final!T377&lt;&gt;0,Final!T377,"")</f>
        <v/>
      </c>
      <c r="I396" s="98" t="str">
        <f>IF(Final!U377&lt;&gt;0,Final!U377,"")</f>
        <v/>
      </c>
      <c r="J396" s="98" t="str">
        <f>IF(Final!V377&lt;&gt;0,Final!V377,"")</f>
        <v/>
      </c>
      <c r="K396" s="98" t="str">
        <f>IF(Final!W377&lt;&gt;0,Final!W377,"")</f>
        <v/>
      </c>
      <c r="L396" s="98" t="str">
        <f>IF(Final!X377&lt;&gt;0,Final!X377,"")</f>
        <v/>
      </c>
      <c r="M396" s="98" t="str">
        <f>IF(Final!Y377&lt;&gt;0,Final!Y377,"")</f>
        <v/>
      </c>
      <c r="N396" s="98" t="str">
        <f>IF(Final!Z377&lt;&gt;0,Final!Z377,"")</f>
        <v/>
      </c>
      <c r="O396" s="98" t="str">
        <f>IF(Final!AA377&lt;&gt;0,Final!AA377,"")</f>
        <v/>
      </c>
      <c r="P396" s="98" t="str">
        <f>IF(Final!AB377&lt;&gt;0,Final!AB377,"")</f>
        <v/>
      </c>
      <c r="Q396" s="98" t="str">
        <f>IF(Final!AC377&lt;&gt;0,Final!AC377,"")</f>
        <v/>
      </c>
      <c r="R396" s="98" t="str">
        <f>IF(Final!AD377&lt;&gt;0,Final!AD377,"")</f>
        <v/>
      </c>
      <c r="S396" s="98" t="str">
        <f>IF(Final!AE377&lt;&gt;0,Final!AE377,"")</f>
        <v/>
      </c>
      <c r="T396" s="98" t="str">
        <f>IF(Final!AF377&lt;&gt;0,Final!AF377,"")</f>
        <v/>
      </c>
    </row>
    <row r="397" spans="1:20" x14ac:dyDescent="0.3">
      <c r="A397" s="3">
        <v>0</v>
      </c>
      <c r="B397" s="3">
        <v>0</v>
      </c>
      <c r="C397" s="98" t="str">
        <f>IF(Final!O378&lt;&gt;0,Final!O378,"")</f>
        <v/>
      </c>
      <c r="D397" s="98" t="str">
        <f>IF(Final!P378&lt;&gt;0,Final!P378,"")</f>
        <v/>
      </c>
      <c r="E397" s="98" t="str">
        <f>IF(Final!Q378&lt;&gt;0,Final!Q378,"")</f>
        <v/>
      </c>
      <c r="F397" s="98" t="str">
        <f>IF(Final!R378&lt;&gt;0,Final!R378,"")</f>
        <v/>
      </c>
      <c r="G397" s="98" t="str">
        <f>IF(Final!S378&lt;&gt;0,Final!S378,"")</f>
        <v/>
      </c>
      <c r="H397" s="98" t="str">
        <f>IF(Final!T378&lt;&gt;0,Final!T378,"")</f>
        <v/>
      </c>
      <c r="I397" s="98" t="str">
        <f>IF(Final!U378&lt;&gt;0,Final!U378,"")</f>
        <v/>
      </c>
      <c r="J397" s="98" t="str">
        <f>IF(Final!V378&lt;&gt;0,Final!V378,"")</f>
        <v/>
      </c>
      <c r="K397" s="98" t="str">
        <f>IF(Final!W378&lt;&gt;0,Final!W378,"")</f>
        <v/>
      </c>
      <c r="L397" s="98" t="str">
        <f>IF(Final!X378&lt;&gt;0,Final!X378,"")</f>
        <v/>
      </c>
      <c r="M397" s="98" t="str">
        <f>IF(Final!Y378&lt;&gt;0,Final!Y378,"")</f>
        <v/>
      </c>
      <c r="N397" s="98" t="str">
        <f>IF(Final!Z378&lt;&gt;0,Final!Z378,"")</f>
        <v/>
      </c>
      <c r="O397" s="98" t="str">
        <f>IF(Final!AA378&lt;&gt;0,Final!AA378,"")</f>
        <v/>
      </c>
      <c r="P397" s="98" t="str">
        <f>IF(Final!AB378&lt;&gt;0,Final!AB378,"")</f>
        <v/>
      </c>
      <c r="Q397" s="98" t="str">
        <f>IF(Final!AC378&lt;&gt;0,Final!AC378,"")</f>
        <v/>
      </c>
      <c r="R397" s="98" t="str">
        <f>IF(Final!AD378&lt;&gt;0,Final!AD378,"")</f>
        <v/>
      </c>
      <c r="S397" s="98" t="str">
        <f>IF(Final!AE378&lt;&gt;0,Final!AE378,"")</f>
        <v/>
      </c>
      <c r="T397" s="98" t="str">
        <f>IF(Final!AF378&lt;&gt;0,Final!AF378,"")</f>
        <v/>
      </c>
    </row>
    <row r="398" spans="1:20" x14ac:dyDescent="0.3">
      <c r="A398" s="3">
        <v>0</v>
      </c>
      <c r="B398" s="3">
        <v>0</v>
      </c>
      <c r="C398" s="98" t="str">
        <f>IF(Final!O379&lt;&gt;0,Final!O379,"")</f>
        <v/>
      </c>
      <c r="D398" s="98" t="str">
        <f>IF(Final!P379&lt;&gt;0,Final!P379,"")</f>
        <v/>
      </c>
      <c r="E398" s="98" t="str">
        <f>IF(Final!Q379&lt;&gt;0,Final!Q379,"")</f>
        <v/>
      </c>
      <c r="F398" s="98" t="str">
        <f>IF(Final!R379&lt;&gt;0,Final!R379,"")</f>
        <v/>
      </c>
      <c r="G398" s="98" t="str">
        <f>IF(Final!S379&lt;&gt;0,Final!S379,"")</f>
        <v/>
      </c>
      <c r="H398" s="98" t="str">
        <f>IF(Final!T379&lt;&gt;0,Final!T379,"")</f>
        <v/>
      </c>
      <c r="I398" s="98" t="str">
        <f>IF(Final!U379&lt;&gt;0,Final!U379,"")</f>
        <v/>
      </c>
      <c r="J398" s="98" t="str">
        <f>IF(Final!V379&lt;&gt;0,Final!V379,"")</f>
        <v/>
      </c>
      <c r="K398" s="98" t="str">
        <f>IF(Final!W379&lt;&gt;0,Final!W379,"")</f>
        <v/>
      </c>
      <c r="L398" s="98" t="str">
        <f>IF(Final!X379&lt;&gt;0,Final!X379,"")</f>
        <v/>
      </c>
      <c r="M398" s="98" t="str">
        <f>IF(Final!Y379&lt;&gt;0,Final!Y379,"")</f>
        <v/>
      </c>
      <c r="N398" s="98" t="str">
        <f>IF(Final!Z379&lt;&gt;0,Final!Z379,"")</f>
        <v/>
      </c>
      <c r="O398" s="98" t="str">
        <f>IF(Final!AA379&lt;&gt;0,Final!AA379,"")</f>
        <v/>
      </c>
      <c r="P398" s="98" t="str">
        <f>IF(Final!AB379&lt;&gt;0,Final!AB379,"")</f>
        <v/>
      </c>
      <c r="Q398" s="98" t="str">
        <f>IF(Final!AC379&lt;&gt;0,Final!AC379,"")</f>
        <v/>
      </c>
      <c r="R398" s="98" t="str">
        <f>IF(Final!AD379&lt;&gt;0,Final!AD379,"")</f>
        <v/>
      </c>
      <c r="S398" s="98" t="str">
        <f>IF(Final!AE379&lt;&gt;0,Final!AE379,"")</f>
        <v/>
      </c>
      <c r="T398" s="98" t="str">
        <f>IF(Final!AF379&lt;&gt;0,Final!AF379,"")</f>
        <v/>
      </c>
    </row>
    <row r="399" spans="1:20" x14ac:dyDescent="0.3">
      <c r="A399" s="3">
        <v>0</v>
      </c>
      <c r="B399" s="3">
        <v>0</v>
      </c>
      <c r="C399" s="98" t="str">
        <f>IF(Final!O380&lt;&gt;0,Final!O380,"")</f>
        <v/>
      </c>
      <c r="D399" s="98" t="str">
        <f>IF(Final!P380&lt;&gt;0,Final!P380,"")</f>
        <v/>
      </c>
      <c r="E399" s="98" t="str">
        <f>IF(Final!Q380&lt;&gt;0,Final!Q380,"")</f>
        <v/>
      </c>
      <c r="F399" s="98" t="str">
        <f>IF(Final!R380&lt;&gt;0,Final!R380,"")</f>
        <v/>
      </c>
      <c r="G399" s="98" t="str">
        <f>IF(Final!S380&lt;&gt;0,Final!S380,"")</f>
        <v/>
      </c>
      <c r="H399" s="98" t="str">
        <f>IF(Final!T380&lt;&gt;0,Final!T380,"")</f>
        <v/>
      </c>
      <c r="I399" s="98" t="str">
        <f>IF(Final!U380&lt;&gt;0,Final!U380,"")</f>
        <v/>
      </c>
      <c r="J399" s="98" t="str">
        <f>IF(Final!V380&lt;&gt;0,Final!V380,"")</f>
        <v/>
      </c>
      <c r="K399" s="98" t="str">
        <f>IF(Final!W380&lt;&gt;0,Final!W380,"")</f>
        <v/>
      </c>
      <c r="L399" s="98" t="str">
        <f>IF(Final!X380&lt;&gt;0,Final!X380,"")</f>
        <v/>
      </c>
      <c r="M399" s="98" t="str">
        <f>IF(Final!Y380&lt;&gt;0,Final!Y380,"")</f>
        <v/>
      </c>
      <c r="N399" s="98" t="str">
        <f>IF(Final!Z380&lt;&gt;0,Final!Z380,"")</f>
        <v/>
      </c>
      <c r="O399" s="98" t="str">
        <f>IF(Final!AA380&lt;&gt;0,Final!AA380,"")</f>
        <v/>
      </c>
      <c r="P399" s="98" t="str">
        <f>IF(Final!AB380&lt;&gt;0,Final!AB380,"")</f>
        <v/>
      </c>
      <c r="Q399" s="98" t="str">
        <f>IF(Final!AC380&lt;&gt;0,Final!AC380,"")</f>
        <v/>
      </c>
      <c r="R399" s="98" t="str">
        <f>IF(Final!AD380&lt;&gt;0,Final!AD380,"")</f>
        <v/>
      </c>
      <c r="S399" s="98" t="str">
        <f>IF(Final!AE380&lt;&gt;0,Final!AE380,"")</f>
        <v/>
      </c>
      <c r="T399" s="98" t="str">
        <f>IF(Final!AF380&lt;&gt;0,Final!AF380,"")</f>
        <v/>
      </c>
    </row>
    <row r="400" spans="1:20" x14ac:dyDescent="0.3">
      <c r="A400" s="3">
        <v>0</v>
      </c>
      <c r="B400" s="3">
        <v>0</v>
      </c>
      <c r="C400" s="98" t="str">
        <f>IF(Final!O381&lt;&gt;0,Final!O381,"")</f>
        <v/>
      </c>
      <c r="D400" s="98" t="str">
        <f>IF(Final!P381&lt;&gt;0,Final!P381,"")</f>
        <v/>
      </c>
      <c r="E400" s="98" t="str">
        <f>IF(Final!Q381&lt;&gt;0,Final!Q381,"")</f>
        <v/>
      </c>
      <c r="F400" s="98" t="str">
        <f>IF(Final!R381&lt;&gt;0,Final!R381,"")</f>
        <v/>
      </c>
      <c r="G400" s="98" t="str">
        <f>IF(Final!S381&lt;&gt;0,Final!S381,"")</f>
        <v/>
      </c>
      <c r="H400" s="98" t="str">
        <f>IF(Final!T381&lt;&gt;0,Final!T381,"")</f>
        <v/>
      </c>
      <c r="I400" s="98" t="str">
        <f>IF(Final!U381&lt;&gt;0,Final!U381,"")</f>
        <v/>
      </c>
      <c r="J400" s="98" t="str">
        <f>IF(Final!V381&lt;&gt;0,Final!V381,"")</f>
        <v/>
      </c>
      <c r="K400" s="98" t="str">
        <f>IF(Final!W381&lt;&gt;0,Final!W381,"")</f>
        <v/>
      </c>
      <c r="L400" s="98" t="str">
        <f>IF(Final!X381&lt;&gt;0,Final!X381,"")</f>
        <v/>
      </c>
      <c r="M400" s="98" t="str">
        <f>IF(Final!Y381&lt;&gt;0,Final!Y381,"")</f>
        <v/>
      </c>
      <c r="N400" s="98" t="str">
        <f>IF(Final!Z381&lt;&gt;0,Final!Z381,"")</f>
        <v/>
      </c>
      <c r="O400" s="98" t="str">
        <f>IF(Final!AA381&lt;&gt;0,Final!AA381,"")</f>
        <v/>
      </c>
      <c r="P400" s="98" t="str">
        <f>IF(Final!AB381&lt;&gt;0,Final!AB381,"")</f>
        <v/>
      </c>
      <c r="Q400" s="98" t="str">
        <f>IF(Final!AC381&lt;&gt;0,Final!AC381,"")</f>
        <v/>
      </c>
      <c r="R400" s="98" t="str">
        <f>IF(Final!AD381&lt;&gt;0,Final!AD381,"")</f>
        <v/>
      </c>
      <c r="S400" s="98" t="str">
        <f>IF(Final!AE381&lt;&gt;0,Final!AE381,"")</f>
        <v/>
      </c>
      <c r="T400" s="98" t="str">
        <f>IF(Final!AF381&lt;&gt;0,Final!AF381,"")</f>
        <v/>
      </c>
    </row>
    <row r="401" spans="1:20" x14ac:dyDescent="0.3">
      <c r="A401" s="3">
        <v>0</v>
      </c>
      <c r="B401" s="3">
        <v>0</v>
      </c>
      <c r="C401" s="98" t="str">
        <f>IF(Final!O382&lt;&gt;0,Final!O382,"")</f>
        <v/>
      </c>
      <c r="D401" s="98" t="str">
        <f>IF(Final!P382&lt;&gt;0,Final!P382,"")</f>
        <v/>
      </c>
      <c r="E401" s="98" t="str">
        <f>IF(Final!Q382&lt;&gt;0,Final!Q382,"")</f>
        <v/>
      </c>
      <c r="F401" s="98" t="str">
        <f>IF(Final!R382&lt;&gt;0,Final!R382,"")</f>
        <v/>
      </c>
      <c r="G401" s="98" t="str">
        <f>IF(Final!S382&lt;&gt;0,Final!S382,"")</f>
        <v/>
      </c>
      <c r="H401" s="98" t="str">
        <f>IF(Final!T382&lt;&gt;0,Final!T382,"")</f>
        <v/>
      </c>
      <c r="I401" s="98" t="str">
        <f>IF(Final!U382&lt;&gt;0,Final!U382,"")</f>
        <v/>
      </c>
      <c r="J401" s="98" t="str">
        <f>IF(Final!V382&lt;&gt;0,Final!V382,"")</f>
        <v/>
      </c>
      <c r="K401" s="98" t="str">
        <f>IF(Final!W382&lt;&gt;0,Final!W382,"")</f>
        <v/>
      </c>
      <c r="L401" s="98" t="str">
        <f>IF(Final!X382&lt;&gt;0,Final!X382,"")</f>
        <v/>
      </c>
      <c r="M401" s="98" t="str">
        <f>IF(Final!Y382&lt;&gt;0,Final!Y382,"")</f>
        <v/>
      </c>
      <c r="N401" s="98" t="str">
        <f>IF(Final!Z382&lt;&gt;0,Final!Z382,"")</f>
        <v/>
      </c>
      <c r="O401" s="98" t="str">
        <f>IF(Final!AA382&lt;&gt;0,Final!AA382,"")</f>
        <v/>
      </c>
      <c r="P401" s="98" t="str">
        <f>IF(Final!AB382&lt;&gt;0,Final!AB382,"")</f>
        <v/>
      </c>
      <c r="Q401" s="98" t="str">
        <f>IF(Final!AC382&lt;&gt;0,Final!AC382,"")</f>
        <v/>
      </c>
      <c r="R401" s="98" t="str">
        <f>IF(Final!AD382&lt;&gt;0,Final!AD382,"")</f>
        <v/>
      </c>
      <c r="S401" s="98" t="str">
        <f>IF(Final!AE382&lt;&gt;0,Final!AE382,"")</f>
        <v/>
      </c>
      <c r="T401" s="98" t="str">
        <f>IF(Final!AF382&lt;&gt;0,Final!AF382,"")</f>
        <v/>
      </c>
    </row>
    <row r="402" spans="1:20" x14ac:dyDescent="0.3">
      <c r="A402" s="3">
        <v>0</v>
      </c>
      <c r="B402" s="3">
        <v>0</v>
      </c>
      <c r="C402" s="98" t="str">
        <f>IF(Final!O383&lt;&gt;0,Final!O383,"")</f>
        <v/>
      </c>
      <c r="D402" s="98" t="str">
        <f>IF(Final!P383&lt;&gt;0,Final!P383,"")</f>
        <v/>
      </c>
      <c r="E402" s="98" t="str">
        <f>IF(Final!Q383&lt;&gt;0,Final!Q383,"")</f>
        <v/>
      </c>
      <c r="F402" s="98" t="str">
        <f>IF(Final!R383&lt;&gt;0,Final!R383,"")</f>
        <v/>
      </c>
      <c r="G402" s="98" t="str">
        <f>IF(Final!S383&lt;&gt;0,Final!S383,"")</f>
        <v/>
      </c>
      <c r="H402" s="98" t="str">
        <f>IF(Final!T383&lt;&gt;0,Final!T383,"")</f>
        <v/>
      </c>
      <c r="I402" s="98" t="str">
        <f>IF(Final!U383&lt;&gt;0,Final!U383,"")</f>
        <v/>
      </c>
      <c r="J402" s="98" t="str">
        <f>IF(Final!V383&lt;&gt;0,Final!V383,"")</f>
        <v/>
      </c>
      <c r="K402" s="98" t="str">
        <f>IF(Final!W383&lt;&gt;0,Final!W383,"")</f>
        <v/>
      </c>
      <c r="L402" s="98" t="str">
        <f>IF(Final!X383&lt;&gt;0,Final!X383,"")</f>
        <v/>
      </c>
      <c r="M402" s="98" t="str">
        <f>IF(Final!Y383&lt;&gt;0,Final!Y383,"")</f>
        <v/>
      </c>
      <c r="N402" s="98" t="str">
        <f>IF(Final!Z383&lt;&gt;0,Final!Z383,"")</f>
        <v/>
      </c>
      <c r="O402" s="98" t="str">
        <f>IF(Final!AA383&lt;&gt;0,Final!AA383,"")</f>
        <v/>
      </c>
      <c r="P402" s="98" t="str">
        <f>IF(Final!AB383&lt;&gt;0,Final!AB383,"")</f>
        <v/>
      </c>
      <c r="Q402" s="98" t="str">
        <f>IF(Final!AC383&lt;&gt;0,Final!AC383,"")</f>
        <v/>
      </c>
      <c r="R402" s="98" t="str">
        <f>IF(Final!AD383&lt;&gt;0,Final!AD383,"")</f>
        <v/>
      </c>
      <c r="S402" s="98" t="str">
        <f>IF(Final!AE383&lt;&gt;0,Final!AE383,"")</f>
        <v/>
      </c>
      <c r="T402" s="98" t="str">
        <f>IF(Final!AF383&lt;&gt;0,Final!AF383,"")</f>
        <v/>
      </c>
    </row>
    <row r="403" spans="1:20" x14ac:dyDescent="0.3">
      <c r="A403" s="3">
        <v>0</v>
      </c>
      <c r="B403" s="3">
        <v>0</v>
      </c>
      <c r="C403" s="98" t="str">
        <f>IF(Final!O384&lt;&gt;0,Final!O384,"")</f>
        <v/>
      </c>
      <c r="D403" s="98" t="str">
        <f>IF(Final!P384&lt;&gt;0,Final!P384,"")</f>
        <v/>
      </c>
      <c r="E403" s="98" t="str">
        <f>IF(Final!Q384&lt;&gt;0,Final!Q384,"")</f>
        <v/>
      </c>
      <c r="F403" s="98" t="str">
        <f>IF(Final!R384&lt;&gt;0,Final!R384,"")</f>
        <v/>
      </c>
      <c r="G403" s="98" t="str">
        <f>IF(Final!S384&lt;&gt;0,Final!S384,"")</f>
        <v/>
      </c>
      <c r="H403" s="98" t="str">
        <f>IF(Final!T384&lt;&gt;0,Final!T384,"")</f>
        <v/>
      </c>
      <c r="I403" s="98" t="str">
        <f>IF(Final!U384&lt;&gt;0,Final!U384,"")</f>
        <v/>
      </c>
      <c r="J403" s="98" t="str">
        <f>IF(Final!V384&lt;&gt;0,Final!V384,"")</f>
        <v/>
      </c>
      <c r="K403" s="98" t="str">
        <f>IF(Final!W384&lt;&gt;0,Final!W384,"")</f>
        <v/>
      </c>
      <c r="L403" s="98" t="str">
        <f>IF(Final!X384&lt;&gt;0,Final!X384,"")</f>
        <v/>
      </c>
      <c r="M403" s="98" t="str">
        <f>IF(Final!Y384&lt;&gt;0,Final!Y384,"")</f>
        <v/>
      </c>
      <c r="N403" s="98" t="str">
        <f>IF(Final!Z384&lt;&gt;0,Final!Z384,"")</f>
        <v/>
      </c>
      <c r="O403" s="98" t="str">
        <f>IF(Final!AA384&lt;&gt;0,Final!AA384,"")</f>
        <v/>
      </c>
      <c r="P403" s="98" t="str">
        <f>IF(Final!AB384&lt;&gt;0,Final!AB384,"")</f>
        <v/>
      </c>
      <c r="Q403" s="98" t="str">
        <f>IF(Final!AC384&lt;&gt;0,Final!AC384,"")</f>
        <v/>
      </c>
      <c r="R403" s="98" t="str">
        <f>IF(Final!AD384&lt;&gt;0,Final!AD384,"")</f>
        <v/>
      </c>
      <c r="S403" s="98" t="str">
        <f>IF(Final!AE384&lt;&gt;0,Final!AE384,"")</f>
        <v/>
      </c>
      <c r="T403" s="98" t="str">
        <f>IF(Final!AF384&lt;&gt;0,Final!AF384,"")</f>
        <v/>
      </c>
    </row>
    <row r="404" spans="1:20" x14ac:dyDescent="0.3">
      <c r="A404" s="3">
        <v>0</v>
      </c>
      <c r="B404" s="3">
        <v>0</v>
      </c>
      <c r="C404" s="98" t="str">
        <f>IF(Final!O385&lt;&gt;0,Final!O385,"")</f>
        <v/>
      </c>
      <c r="D404" s="98" t="str">
        <f>IF(Final!P385&lt;&gt;0,Final!P385,"")</f>
        <v/>
      </c>
      <c r="E404" s="98" t="str">
        <f>IF(Final!Q385&lt;&gt;0,Final!Q385,"")</f>
        <v/>
      </c>
      <c r="F404" s="98" t="str">
        <f>IF(Final!R385&lt;&gt;0,Final!R385,"")</f>
        <v/>
      </c>
      <c r="G404" s="98" t="str">
        <f>IF(Final!S385&lt;&gt;0,Final!S385,"")</f>
        <v/>
      </c>
      <c r="H404" s="98" t="str">
        <f>IF(Final!T385&lt;&gt;0,Final!T385,"")</f>
        <v/>
      </c>
      <c r="I404" s="98" t="str">
        <f>IF(Final!U385&lt;&gt;0,Final!U385,"")</f>
        <v/>
      </c>
      <c r="J404" s="98" t="str">
        <f>IF(Final!V385&lt;&gt;0,Final!V385,"")</f>
        <v/>
      </c>
      <c r="K404" s="98" t="str">
        <f>IF(Final!W385&lt;&gt;0,Final!W385,"")</f>
        <v/>
      </c>
      <c r="L404" s="98" t="str">
        <f>IF(Final!X385&lt;&gt;0,Final!X385,"")</f>
        <v/>
      </c>
      <c r="M404" s="98" t="str">
        <f>IF(Final!Y385&lt;&gt;0,Final!Y385,"")</f>
        <v/>
      </c>
      <c r="N404" s="98" t="str">
        <f>IF(Final!Z385&lt;&gt;0,Final!Z385,"")</f>
        <v/>
      </c>
      <c r="O404" s="98" t="str">
        <f>IF(Final!AA385&lt;&gt;0,Final!AA385,"")</f>
        <v/>
      </c>
      <c r="P404" s="98" t="str">
        <f>IF(Final!AB385&lt;&gt;0,Final!AB385,"")</f>
        <v/>
      </c>
      <c r="Q404" s="98" t="str">
        <f>IF(Final!AC385&lt;&gt;0,Final!AC385,"")</f>
        <v/>
      </c>
      <c r="R404" s="98" t="str">
        <f>IF(Final!AD385&lt;&gt;0,Final!AD385,"")</f>
        <v/>
      </c>
      <c r="S404" s="98" t="str">
        <f>IF(Final!AE385&lt;&gt;0,Final!AE385,"")</f>
        <v/>
      </c>
      <c r="T404" s="98" t="str">
        <f>IF(Final!AF385&lt;&gt;0,Final!AF385,"")</f>
        <v/>
      </c>
    </row>
    <row r="405" spans="1:20" x14ac:dyDescent="0.3">
      <c r="A405" s="3">
        <v>0</v>
      </c>
      <c r="B405" s="3">
        <v>0</v>
      </c>
      <c r="C405" s="98" t="str">
        <f>IF(Final!O386&lt;&gt;0,Final!O386,"")</f>
        <v/>
      </c>
      <c r="D405" s="98" t="str">
        <f>IF(Final!P386&lt;&gt;0,Final!P386,"")</f>
        <v/>
      </c>
      <c r="E405" s="98" t="str">
        <f>IF(Final!Q386&lt;&gt;0,Final!Q386,"")</f>
        <v/>
      </c>
      <c r="F405" s="98" t="str">
        <f>IF(Final!R386&lt;&gt;0,Final!R386,"")</f>
        <v/>
      </c>
      <c r="G405" s="98" t="str">
        <f>IF(Final!S386&lt;&gt;0,Final!S386,"")</f>
        <v/>
      </c>
      <c r="H405" s="98" t="str">
        <f>IF(Final!T386&lt;&gt;0,Final!T386,"")</f>
        <v/>
      </c>
      <c r="I405" s="98" t="str">
        <f>IF(Final!U386&lt;&gt;0,Final!U386,"")</f>
        <v/>
      </c>
      <c r="J405" s="98" t="str">
        <f>IF(Final!V386&lt;&gt;0,Final!V386,"")</f>
        <v/>
      </c>
      <c r="K405" s="98" t="str">
        <f>IF(Final!W386&lt;&gt;0,Final!W386,"")</f>
        <v/>
      </c>
      <c r="L405" s="98" t="str">
        <f>IF(Final!X386&lt;&gt;0,Final!X386,"")</f>
        <v/>
      </c>
      <c r="M405" s="98" t="str">
        <f>IF(Final!Y386&lt;&gt;0,Final!Y386,"")</f>
        <v/>
      </c>
      <c r="N405" s="98" t="str">
        <f>IF(Final!Z386&lt;&gt;0,Final!Z386,"")</f>
        <v/>
      </c>
      <c r="O405" s="98" t="str">
        <f>IF(Final!AA386&lt;&gt;0,Final!AA386,"")</f>
        <v/>
      </c>
      <c r="P405" s="98" t="str">
        <f>IF(Final!AB386&lt;&gt;0,Final!AB386,"")</f>
        <v/>
      </c>
      <c r="Q405" s="98" t="str">
        <f>IF(Final!AC386&lt;&gt;0,Final!AC386,"")</f>
        <v/>
      </c>
      <c r="R405" s="98" t="str">
        <f>IF(Final!AD386&lt;&gt;0,Final!AD386,"")</f>
        <v/>
      </c>
      <c r="S405" s="98" t="str">
        <f>IF(Final!AE386&lt;&gt;0,Final!AE386,"")</f>
        <v/>
      </c>
      <c r="T405" s="98" t="str">
        <f>IF(Final!AF386&lt;&gt;0,Final!AF386,"")</f>
        <v/>
      </c>
    </row>
    <row r="406" spans="1:20" x14ac:dyDescent="0.3">
      <c r="A406" s="3">
        <v>0</v>
      </c>
      <c r="B406" s="3">
        <v>0</v>
      </c>
      <c r="C406" s="98" t="str">
        <f>IF(Final!O387&lt;&gt;0,Final!O387,"")</f>
        <v/>
      </c>
      <c r="D406" s="98" t="str">
        <f>IF(Final!P387&lt;&gt;0,Final!P387,"")</f>
        <v/>
      </c>
      <c r="E406" s="98" t="str">
        <f>IF(Final!Q387&lt;&gt;0,Final!Q387,"")</f>
        <v/>
      </c>
      <c r="F406" s="98" t="str">
        <f>IF(Final!R387&lt;&gt;0,Final!R387,"")</f>
        <v/>
      </c>
      <c r="G406" s="98" t="str">
        <f>IF(Final!S387&lt;&gt;0,Final!S387,"")</f>
        <v/>
      </c>
      <c r="H406" s="98" t="str">
        <f>IF(Final!T387&lt;&gt;0,Final!T387,"")</f>
        <v/>
      </c>
      <c r="I406" s="98" t="str">
        <f>IF(Final!U387&lt;&gt;0,Final!U387,"")</f>
        <v/>
      </c>
      <c r="J406" s="98" t="str">
        <f>IF(Final!V387&lt;&gt;0,Final!V387,"")</f>
        <v/>
      </c>
      <c r="K406" s="98" t="str">
        <f>IF(Final!W387&lt;&gt;0,Final!W387,"")</f>
        <v/>
      </c>
      <c r="L406" s="98" t="str">
        <f>IF(Final!X387&lt;&gt;0,Final!X387,"")</f>
        <v/>
      </c>
      <c r="M406" s="98" t="str">
        <f>IF(Final!Y387&lt;&gt;0,Final!Y387,"")</f>
        <v/>
      </c>
      <c r="N406" s="98" t="str">
        <f>IF(Final!Z387&lt;&gt;0,Final!Z387,"")</f>
        <v/>
      </c>
      <c r="O406" s="98" t="str">
        <f>IF(Final!AA387&lt;&gt;0,Final!AA387,"")</f>
        <v/>
      </c>
      <c r="P406" s="98" t="str">
        <f>IF(Final!AB387&lt;&gt;0,Final!AB387,"")</f>
        <v/>
      </c>
      <c r="Q406" s="98" t="str">
        <f>IF(Final!AC387&lt;&gt;0,Final!AC387,"")</f>
        <v/>
      </c>
      <c r="R406" s="98" t="str">
        <f>IF(Final!AD387&lt;&gt;0,Final!AD387,"")</f>
        <v/>
      </c>
      <c r="S406" s="98" t="str">
        <f>IF(Final!AE387&lt;&gt;0,Final!AE387,"")</f>
        <v/>
      </c>
      <c r="T406" s="98" t="str">
        <f>IF(Final!AF387&lt;&gt;0,Final!AF387,"")</f>
        <v/>
      </c>
    </row>
    <row r="407" spans="1:20" x14ac:dyDescent="0.3">
      <c r="A407" s="3">
        <v>0</v>
      </c>
      <c r="B407" s="3">
        <v>0</v>
      </c>
      <c r="C407" s="98" t="str">
        <f>IF(Final!O388&lt;&gt;0,Final!O388,"")</f>
        <v/>
      </c>
      <c r="D407" s="98" t="str">
        <f>IF(Final!P388&lt;&gt;0,Final!P388,"")</f>
        <v/>
      </c>
      <c r="E407" s="98" t="str">
        <f>IF(Final!Q388&lt;&gt;0,Final!Q388,"")</f>
        <v/>
      </c>
      <c r="F407" s="98" t="str">
        <f>IF(Final!R388&lt;&gt;0,Final!R388,"")</f>
        <v/>
      </c>
      <c r="G407" s="98" t="str">
        <f>IF(Final!S388&lt;&gt;0,Final!S388,"")</f>
        <v/>
      </c>
      <c r="H407" s="98" t="str">
        <f>IF(Final!T388&lt;&gt;0,Final!T388,"")</f>
        <v/>
      </c>
      <c r="I407" s="98" t="str">
        <f>IF(Final!U388&lt;&gt;0,Final!U388,"")</f>
        <v/>
      </c>
      <c r="J407" s="98" t="str">
        <f>IF(Final!V388&lt;&gt;0,Final!V388,"")</f>
        <v/>
      </c>
      <c r="K407" s="98" t="str">
        <f>IF(Final!W388&lt;&gt;0,Final!W388,"")</f>
        <v/>
      </c>
      <c r="L407" s="98" t="str">
        <f>IF(Final!X388&lt;&gt;0,Final!X388,"")</f>
        <v/>
      </c>
      <c r="M407" s="98" t="str">
        <f>IF(Final!Y388&lt;&gt;0,Final!Y388,"")</f>
        <v/>
      </c>
      <c r="N407" s="98" t="str">
        <f>IF(Final!Z388&lt;&gt;0,Final!Z388,"")</f>
        <v/>
      </c>
      <c r="O407" s="98" t="str">
        <f>IF(Final!AA388&lt;&gt;0,Final!AA388,"")</f>
        <v/>
      </c>
      <c r="P407" s="98" t="str">
        <f>IF(Final!AB388&lt;&gt;0,Final!AB388,"")</f>
        <v/>
      </c>
      <c r="Q407" s="98" t="str">
        <f>IF(Final!AC388&lt;&gt;0,Final!AC388,"")</f>
        <v/>
      </c>
      <c r="R407" s="98" t="str">
        <f>IF(Final!AD388&lt;&gt;0,Final!AD388,"")</f>
        <v/>
      </c>
      <c r="S407" s="98" t="str">
        <f>IF(Final!AE388&lt;&gt;0,Final!AE388,"")</f>
        <v/>
      </c>
      <c r="T407" s="98" t="str">
        <f>IF(Final!AF388&lt;&gt;0,Final!AF388,"")</f>
        <v/>
      </c>
    </row>
    <row r="408" spans="1:20" x14ac:dyDescent="0.3">
      <c r="A408" s="3">
        <v>0</v>
      </c>
      <c r="B408" s="3">
        <v>0</v>
      </c>
      <c r="C408" s="98" t="str">
        <f>IF(Final!O389&lt;&gt;0,Final!O389,"")</f>
        <v/>
      </c>
      <c r="D408" s="98" t="str">
        <f>IF(Final!P389&lt;&gt;0,Final!P389,"")</f>
        <v/>
      </c>
      <c r="E408" s="98" t="str">
        <f>IF(Final!Q389&lt;&gt;0,Final!Q389,"")</f>
        <v/>
      </c>
      <c r="F408" s="98" t="str">
        <f>IF(Final!R389&lt;&gt;0,Final!R389,"")</f>
        <v/>
      </c>
      <c r="G408" s="98" t="str">
        <f>IF(Final!S389&lt;&gt;0,Final!S389,"")</f>
        <v/>
      </c>
      <c r="H408" s="98" t="str">
        <f>IF(Final!T389&lt;&gt;0,Final!T389,"")</f>
        <v/>
      </c>
      <c r="I408" s="98" t="str">
        <f>IF(Final!U389&lt;&gt;0,Final!U389,"")</f>
        <v/>
      </c>
      <c r="J408" s="98" t="str">
        <f>IF(Final!V389&lt;&gt;0,Final!V389,"")</f>
        <v/>
      </c>
      <c r="K408" s="98" t="str">
        <f>IF(Final!W389&lt;&gt;0,Final!W389,"")</f>
        <v/>
      </c>
      <c r="L408" s="98" t="str">
        <f>IF(Final!X389&lt;&gt;0,Final!X389,"")</f>
        <v/>
      </c>
      <c r="M408" s="98" t="str">
        <f>IF(Final!Y389&lt;&gt;0,Final!Y389,"")</f>
        <v/>
      </c>
      <c r="N408" s="98" t="str">
        <f>IF(Final!Z389&lt;&gt;0,Final!Z389,"")</f>
        <v/>
      </c>
      <c r="O408" s="98" t="str">
        <f>IF(Final!AA389&lt;&gt;0,Final!AA389,"")</f>
        <v/>
      </c>
      <c r="P408" s="98" t="str">
        <f>IF(Final!AB389&lt;&gt;0,Final!AB389,"")</f>
        <v/>
      </c>
      <c r="Q408" s="98" t="str">
        <f>IF(Final!AC389&lt;&gt;0,Final!AC389,"")</f>
        <v/>
      </c>
      <c r="R408" s="98" t="str">
        <f>IF(Final!AD389&lt;&gt;0,Final!AD389,"")</f>
        <v/>
      </c>
      <c r="S408" s="98" t="str">
        <f>IF(Final!AE389&lt;&gt;0,Final!AE389,"")</f>
        <v/>
      </c>
      <c r="T408" s="98" t="str">
        <f>IF(Final!AF389&lt;&gt;0,Final!AF389,"")</f>
        <v/>
      </c>
    </row>
    <row r="409" spans="1:20" x14ac:dyDescent="0.3">
      <c r="A409" s="3">
        <v>0</v>
      </c>
      <c r="B409" s="3">
        <v>0</v>
      </c>
      <c r="C409" s="98" t="str">
        <f>IF(Final!O390&lt;&gt;0,Final!O390,"")</f>
        <v/>
      </c>
      <c r="D409" s="98" t="str">
        <f>IF(Final!P390&lt;&gt;0,Final!P390,"")</f>
        <v/>
      </c>
      <c r="E409" s="98" t="str">
        <f>IF(Final!Q390&lt;&gt;0,Final!Q390,"")</f>
        <v/>
      </c>
      <c r="F409" s="98" t="str">
        <f>IF(Final!R390&lt;&gt;0,Final!R390,"")</f>
        <v/>
      </c>
      <c r="G409" s="98" t="str">
        <f>IF(Final!S390&lt;&gt;0,Final!S390,"")</f>
        <v/>
      </c>
      <c r="H409" s="98" t="str">
        <f>IF(Final!T390&lt;&gt;0,Final!T390,"")</f>
        <v/>
      </c>
      <c r="I409" s="98" t="str">
        <f>IF(Final!U390&lt;&gt;0,Final!U390,"")</f>
        <v/>
      </c>
      <c r="J409" s="98" t="str">
        <f>IF(Final!V390&lt;&gt;0,Final!V390,"")</f>
        <v/>
      </c>
      <c r="K409" s="98" t="str">
        <f>IF(Final!W390&lt;&gt;0,Final!W390,"")</f>
        <v/>
      </c>
      <c r="L409" s="98" t="str">
        <f>IF(Final!X390&lt;&gt;0,Final!X390,"")</f>
        <v/>
      </c>
      <c r="M409" s="98" t="str">
        <f>IF(Final!Y390&lt;&gt;0,Final!Y390,"")</f>
        <v/>
      </c>
      <c r="N409" s="98" t="str">
        <f>IF(Final!Z390&lt;&gt;0,Final!Z390,"")</f>
        <v/>
      </c>
      <c r="O409" s="98" t="str">
        <f>IF(Final!AA390&lt;&gt;0,Final!AA390,"")</f>
        <v/>
      </c>
      <c r="P409" s="98" t="str">
        <f>IF(Final!AB390&lt;&gt;0,Final!AB390,"")</f>
        <v/>
      </c>
      <c r="Q409" s="98" t="str">
        <f>IF(Final!AC390&lt;&gt;0,Final!AC390,"")</f>
        <v/>
      </c>
      <c r="R409" s="98" t="str">
        <f>IF(Final!AD390&lt;&gt;0,Final!AD390,"")</f>
        <v/>
      </c>
      <c r="S409" s="98" t="str">
        <f>IF(Final!AE390&lt;&gt;0,Final!AE390,"")</f>
        <v/>
      </c>
      <c r="T409" s="98" t="str">
        <f>IF(Final!AF390&lt;&gt;0,Final!AF390,"")</f>
        <v/>
      </c>
    </row>
    <row r="410" spans="1:20" x14ac:dyDescent="0.3">
      <c r="A410" s="3">
        <v>0</v>
      </c>
      <c r="B410" s="3">
        <v>0</v>
      </c>
      <c r="C410" s="98" t="str">
        <f>IF(Final!O391&lt;&gt;0,Final!O391,"")</f>
        <v/>
      </c>
      <c r="D410" s="98" t="str">
        <f>IF(Final!P391&lt;&gt;0,Final!P391,"")</f>
        <v/>
      </c>
      <c r="E410" s="98" t="str">
        <f>IF(Final!Q391&lt;&gt;0,Final!Q391,"")</f>
        <v/>
      </c>
      <c r="F410" s="98" t="str">
        <f>IF(Final!R391&lt;&gt;0,Final!R391,"")</f>
        <v/>
      </c>
      <c r="G410" s="98" t="str">
        <f>IF(Final!S391&lt;&gt;0,Final!S391,"")</f>
        <v/>
      </c>
      <c r="H410" s="98" t="str">
        <f>IF(Final!T391&lt;&gt;0,Final!T391,"")</f>
        <v/>
      </c>
      <c r="I410" s="98" t="str">
        <f>IF(Final!U391&lt;&gt;0,Final!U391,"")</f>
        <v/>
      </c>
      <c r="J410" s="98" t="str">
        <f>IF(Final!V391&lt;&gt;0,Final!V391,"")</f>
        <v/>
      </c>
      <c r="K410" s="98" t="str">
        <f>IF(Final!W391&lt;&gt;0,Final!W391,"")</f>
        <v/>
      </c>
      <c r="L410" s="98" t="str">
        <f>IF(Final!X391&lt;&gt;0,Final!X391,"")</f>
        <v/>
      </c>
      <c r="M410" s="98" t="str">
        <f>IF(Final!Y391&lt;&gt;0,Final!Y391,"")</f>
        <v/>
      </c>
      <c r="N410" s="98" t="str">
        <f>IF(Final!Z391&lt;&gt;0,Final!Z391,"")</f>
        <v/>
      </c>
      <c r="O410" s="98" t="str">
        <f>IF(Final!AA391&lt;&gt;0,Final!AA391,"")</f>
        <v/>
      </c>
      <c r="P410" s="98" t="str">
        <f>IF(Final!AB391&lt;&gt;0,Final!AB391,"")</f>
        <v/>
      </c>
      <c r="Q410" s="98" t="str">
        <f>IF(Final!AC391&lt;&gt;0,Final!AC391,"")</f>
        <v/>
      </c>
      <c r="R410" s="98" t="str">
        <f>IF(Final!AD391&lt;&gt;0,Final!AD391,"")</f>
        <v/>
      </c>
      <c r="S410" s="98" t="str">
        <f>IF(Final!AE391&lt;&gt;0,Final!AE391,"")</f>
        <v/>
      </c>
      <c r="T410" s="98" t="str">
        <f>IF(Final!AF391&lt;&gt;0,Final!AF391,"")</f>
        <v/>
      </c>
    </row>
    <row r="411" spans="1:20" x14ac:dyDescent="0.3">
      <c r="A411" s="3">
        <v>0</v>
      </c>
      <c r="B411" s="3">
        <v>0</v>
      </c>
      <c r="C411" s="98" t="str">
        <f>IF(Final!O392&lt;&gt;0,Final!O392,"")</f>
        <v/>
      </c>
      <c r="D411" s="98" t="str">
        <f>IF(Final!P392&lt;&gt;0,Final!P392,"")</f>
        <v/>
      </c>
      <c r="E411" s="98" t="str">
        <f>IF(Final!Q392&lt;&gt;0,Final!Q392,"")</f>
        <v/>
      </c>
      <c r="F411" s="98" t="str">
        <f>IF(Final!R392&lt;&gt;0,Final!R392,"")</f>
        <v/>
      </c>
      <c r="G411" s="98" t="str">
        <f>IF(Final!S392&lt;&gt;0,Final!S392,"")</f>
        <v/>
      </c>
      <c r="H411" s="98" t="str">
        <f>IF(Final!T392&lt;&gt;0,Final!T392,"")</f>
        <v/>
      </c>
      <c r="I411" s="98" t="str">
        <f>IF(Final!U392&lt;&gt;0,Final!U392,"")</f>
        <v/>
      </c>
      <c r="J411" s="98" t="str">
        <f>IF(Final!V392&lt;&gt;0,Final!V392,"")</f>
        <v/>
      </c>
      <c r="K411" s="98" t="str">
        <f>IF(Final!W392&lt;&gt;0,Final!W392,"")</f>
        <v/>
      </c>
      <c r="L411" s="98" t="str">
        <f>IF(Final!X392&lt;&gt;0,Final!X392,"")</f>
        <v/>
      </c>
      <c r="M411" s="98" t="str">
        <f>IF(Final!Y392&lt;&gt;0,Final!Y392,"")</f>
        <v/>
      </c>
      <c r="N411" s="98" t="str">
        <f>IF(Final!Z392&lt;&gt;0,Final!Z392,"")</f>
        <v/>
      </c>
      <c r="O411" s="98" t="str">
        <f>IF(Final!AA392&lt;&gt;0,Final!AA392,"")</f>
        <v/>
      </c>
      <c r="P411" s="98" t="str">
        <f>IF(Final!AB392&lt;&gt;0,Final!AB392,"")</f>
        <v/>
      </c>
      <c r="Q411" s="98" t="str">
        <f>IF(Final!AC392&lt;&gt;0,Final!AC392,"")</f>
        <v/>
      </c>
      <c r="R411" s="98" t="str">
        <f>IF(Final!AD392&lt;&gt;0,Final!AD392,"")</f>
        <v/>
      </c>
      <c r="S411" s="98" t="str">
        <f>IF(Final!AE392&lt;&gt;0,Final!AE392,"")</f>
        <v/>
      </c>
      <c r="T411" s="98" t="str">
        <f>IF(Final!AF392&lt;&gt;0,Final!AF392,"")</f>
        <v/>
      </c>
    </row>
    <row r="412" spans="1:20" x14ac:dyDescent="0.3">
      <c r="A412" s="3">
        <v>0</v>
      </c>
      <c r="B412" s="3">
        <v>0</v>
      </c>
      <c r="C412" s="98" t="str">
        <f>IF(Final!O393&lt;&gt;0,Final!O393,"")</f>
        <v/>
      </c>
      <c r="D412" s="98" t="str">
        <f>IF(Final!P393&lt;&gt;0,Final!P393,"")</f>
        <v/>
      </c>
      <c r="E412" s="98" t="str">
        <f>IF(Final!Q393&lt;&gt;0,Final!Q393,"")</f>
        <v/>
      </c>
      <c r="F412" s="98" t="str">
        <f>IF(Final!R393&lt;&gt;0,Final!R393,"")</f>
        <v/>
      </c>
      <c r="G412" s="98" t="str">
        <f>IF(Final!S393&lt;&gt;0,Final!S393,"")</f>
        <v/>
      </c>
      <c r="H412" s="98" t="str">
        <f>IF(Final!T393&lt;&gt;0,Final!T393,"")</f>
        <v/>
      </c>
      <c r="I412" s="98" t="str">
        <f>IF(Final!U393&lt;&gt;0,Final!U393,"")</f>
        <v/>
      </c>
      <c r="J412" s="98" t="str">
        <f>IF(Final!V393&lt;&gt;0,Final!V393,"")</f>
        <v/>
      </c>
      <c r="K412" s="98" t="str">
        <f>IF(Final!W393&lt;&gt;0,Final!W393,"")</f>
        <v/>
      </c>
      <c r="L412" s="98" t="str">
        <f>IF(Final!X393&lt;&gt;0,Final!X393,"")</f>
        <v/>
      </c>
      <c r="M412" s="98" t="str">
        <f>IF(Final!Y393&lt;&gt;0,Final!Y393,"")</f>
        <v/>
      </c>
      <c r="N412" s="98" t="str">
        <f>IF(Final!Z393&lt;&gt;0,Final!Z393,"")</f>
        <v/>
      </c>
      <c r="O412" s="98" t="str">
        <f>IF(Final!AA393&lt;&gt;0,Final!AA393,"")</f>
        <v/>
      </c>
      <c r="P412" s="98" t="str">
        <f>IF(Final!AB393&lt;&gt;0,Final!AB393,"")</f>
        <v/>
      </c>
      <c r="Q412" s="98" t="str">
        <f>IF(Final!AC393&lt;&gt;0,Final!AC393,"")</f>
        <v/>
      </c>
      <c r="R412" s="98" t="str">
        <f>IF(Final!AD393&lt;&gt;0,Final!AD393,"")</f>
        <v/>
      </c>
      <c r="S412" s="98" t="str">
        <f>IF(Final!AE393&lt;&gt;0,Final!AE393,"")</f>
        <v/>
      </c>
      <c r="T412" s="98" t="str">
        <f>IF(Final!AF393&lt;&gt;0,Final!AF393,"")</f>
        <v/>
      </c>
    </row>
    <row r="413" spans="1:20" x14ac:dyDescent="0.3">
      <c r="A413" s="3">
        <v>0</v>
      </c>
      <c r="B413" s="3">
        <v>0</v>
      </c>
      <c r="C413" s="98" t="str">
        <f>IF(Final!O394&lt;&gt;0,Final!O394,"")</f>
        <v/>
      </c>
      <c r="D413" s="98" t="str">
        <f>IF(Final!P394&lt;&gt;0,Final!P394,"")</f>
        <v/>
      </c>
      <c r="E413" s="98" t="str">
        <f>IF(Final!Q394&lt;&gt;0,Final!Q394,"")</f>
        <v/>
      </c>
      <c r="F413" s="98" t="str">
        <f>IF(Final!R394&lt;&gt;0,Final!R394,"")</f>
        <v/>
      </c>
      <c r="G413" s="98" t="str">
        <f>IF(Final!S394&lt;&gt;0,Final!S394,"")</f>
        <v/>
      </c>
      <c r="H413" s="98" t="str">
        <f>IF(Final!T394&lt;&gt;0,Final!T394,"")</f>
        <v/>
      </c>
      <c r="I413" s="98" t="str">
        <f>IF(Final!U394&lt;&gt;0,Final!U394,"")</f>
        <v/>
      </c>
      <c r="J413" s="98" t="str">
        <f>IF(Final!V394&lt;&gt;0,Final!V394,"")</f>
        <v/>
      </c>
      <c r="K413" s="98" t="str">
        <f>IF(Final!W394&lt;&gt;0,Final!W394,"")</f>
        <v/>
      </c>
      <c r="L413" s="98" t="str">
        <f>IF(Final!X394&lt;&gt;0,Final!X394,"")</f>
        <v/>
      </c>
      <c r="M413" s="98" t="str">
        <f>IF(Final!Y394&lt;&gt;0,Final!Y394,"")</f>
        <v/>
      </c>
      <c r="N413" s="98" t="str">
        <f>IF(Final!Z394&lt;&gt;0,Final!Z394,"")</f>
        <v/>
      </c>
      <c r="O413" s="98" t="str">
        <f>IF(Final!AA394&lt;&gt;0,Final!AA394,"")</f>
        <v/>
      </c>
      <c r="P413" s="98" t="str">
        <f>IF(Final!AB394&lt;&gt;0,Final!AB394,"")</f>
        <v/>
      </c>
      <c r="Q413" s="98" t="str">
        <f>IF(Final!AC394&lt;&gt;0,Final!AC394,"")</f>
        <v/>
      </c>
      <c r="R413" s="98" t="str">
        <f>IF(Final!AD394&lt;&gt;0,Final!AD394,"")</f>
        <v/>
      </c>
      <c r="S413" s="98" t="str">
        <f>IF(Final!AE394&lt;&gt;0,Final!AE394,"")</f>
        <v/>
      </c>
      <c r="T413" s="98" t="str">
        <f>IF(Final!AF394&lt;&gt;0,Final!AF394,"")</f>
        <v/>
      </c>
    </row>
    <row r="414" spans="1:20" x14ac:dyDescent="0.3">
      <c r="A414" s="3">
        <v>0</v>
      </c>
      <c r="B414" s="3">
        <v>0</v>
      </c>
      <c r="C414" s="98" t="str">
        <f>IF(Final!O395&lt;&gt;0,Final!O395,"")</f>
        <v/>
      </c>
      <c r="D414" s="98" t="str">
        <f>IF(Final!P395&lt;&gt;0,Final!P395,"")</f>
        <v/>
      </c>
      <c r="E414" s="98" t="str">
        <f>IF(Final!Q395&lt;&gt;0,Final!Q395,"")</f>
        <v/>
      </c>
      <c r="F414" s="98" t="str">
        <f>IF(Final!R395&lt;&gt;0,Final!R395,"")</f>
        <v/>
      </c>
      <c r="G414" s="98" t="str">
        <f>IF(Final!S395&lt;&gt;0,Final!S395,"")</f>
        <v/>
      </c>
      <c r="H414" s="98" t="str">
        <f>IF(Final!T395&lt;&gt;0,Final!T395,"")</f>
        <v/>
      </c>
      <c r="I414" s="98" t="str">
        <f>IF(Final!U395&lt;&gt;0,Final!U395,"")</f>
        <v/>
      </c>
      <c r="J414" s="98" t="str">
        <f>IF(Final!V395&lt;&gt;0,Final!V395,"")</f>
        <v/>
      </c>
      <c r="K414" s="98" t="str">
        <f>IF(Final!W395&lt;&gt;0,Final!W395,"")</f>
        <v/>
      </c>
      <c r="L414" s="98" t="str">
        <f>IF(Final!X395&lt;&gt;0,Final!X395,"")</f>
        <v/>
      </c>
      <c r="M414" s="98" t="str">
        <f>IF(Final!Y395&lt;&gt;0,Final!Y395,"")</f>
        <v/>
      </c>
      <c r="N414" s="98" t="str">
        <f>IF(Final!Z395&lt;&gt;0,Final!Z395,"")</f>
        <v/>
      </c>
      <c r="O414" s="98" t="str">
        <f>IF(Final!AA395&lt;&gt;0,Final!AA395,"")</f>
        <v/>
      </c>
      <c r="P414" s="98" t="str">
        <f>IF(Final!AB395&lt;&gt;0,Final!AB395,"")</f>
        <v/>
      </c>
      <c r="Q414" s="98" t="str">
        <f>IF(Final!AC395&lt;&gt;0,Final!AC395,"")</f>
        <v/>
      </c>
      <c r="R414" s="98" t="str">
        <f>IF(Final!AD395&lt;&gt;0,Final!AD395,"")</f>
        <v/>
      </c>
      <c r="S414" s="98" t="str">
        <f>IF(Final!AE395&lt;&gt;0,Final!AE395,"")</f>
        <v/>
      </c>
      <c r="T414" s="98" t="str">
        <f>IF(Final!AF395&lt;&gt;0,Final!AF395,"")</f>
        <v/>
      </c>
    </row>
    <row r="415" spans="1:20" x14ac:dyDescent="0.3">
      <c r="A415" s="3">
        <v>0</v>
      </c>
      <c r="B415" s="3">
        <v>0</v>
      </c>
      <c r="C415" s="98" t="str">
        <f>IF(Final!O396&lt;&gt;0,Final!O396,"")</f>
        <v/>
      </c>
      <c r="D415" s="98" t="str">
        <f>IF(Final!P396&lt;&gt;0,Final!P396,"")</f>
        <v/>
      </c>
      <c r="E415" s="98" t="str">
        <f>IF(Final!Q396&lt;&gt;0,Final!Q396,"")</f>
        <v/>
      </c>
      <c r="F415" s="98" t="str">
        <f>IF(Final!R396&lt;&gt;0,Final!R396,"")</f>
        <v/>
      </c>
      <c r="G415" s="98" t="str">
        <f>IF(Final!S396&lt;&gt;0,Final!S396,"")</f>
        <v/>
      </c>
      <c r="H415" s="98" t="str">
        <f>IF(Final!T396&lt;&gt;0,Final!T396,"")</f>
        <v/>
      </c>
      <c r="I415" s="98" t="str">
        <f>IF(Final!U396&lt;&gt;0,Final!U396,"")</f>
        <v/>
      </c>
      <c r="J415" s="98" t="str">
        <f>IF(Final!V396&lt;&gt;0,Final!V396,"")</f>
        <v/>
      </c>
      <c r="K415" s="98" t="str">
        <f>IF(Final!W396&lt;&gt;0,Final!W396,"")</f>
        <v/>
      </c>
      <c r="L415" s="98" t="str">
        <f>IF(Final!X396&lt;&gt;0,Final!X396,"")</f>
        <v/>
      </c>
      <c r="M415" s="98" t="str">
        <f>IF(Final!Y396&lt;&gt;0,Final!Y396,"")</f>
        <v/>
      </c>
      <c r="N415" s="98" t="str">
        <f>IF(Final!Z396&lt;&gt;0,Final!Z396,"")</f>
        <v/>
      </c>
      <c r="O415" s="98" t="str">
        <f>IF(Final!AA396&lt;&gt;0,Final!AA396,"")</f>
        <v/>
      </c>
      <c r="P415" s="98" t="str">
        <f>IF(Final!AB396&lt;&gt;0,Final!AB396,"")</f>
        <v/>
      </c>
      <c r="Q415" s="98" t="str">
        <f>IF(Final!AC396&lt;&gt;0,Final!AC396,"")</f>
        <v/>
      </c>
      <c r="R415" s="98" t="str">
        <f>IF(Final!AD396&lt;&gt;0,Final!AD396,"")</f>
        <v/>
      </c>
      <c r="S415" s="98" t="str">
        <f>IF(Final!AE396&lt;&gt;0,Final!AE396,"")</f>
        <v/>
      </c>
      <c r="T415" s="98" t="str">
        <f>IF(Final!AF396&lt;&gt;0,Final!AF396,"")</f>
        <v/>
      </c>
    </row>
    <row r="416" spans="1:20" x14ac:dyDescent="0.3">
      <c r="A416" s="3">
        <v>0</v>
      </c>
      <c r="B416" s="3">
        <v>0</v>
      </c>
      <c r="C416" s="98" t="str">
        <f>IF(Final!O397&lt;&gt;0,Final!O397,"")</f>
        <v/>
      </c>
      <c r="D416" s="98" t="str">
        <f>IF(Final!P397&lt;&gt;0,Final!P397,"")</f>
        <v/>
      </c>
      <c r="E416" s="98" t="str">
        <f>IF(Final!Q397&lt;&gt;0,Final!Q397,"")</f>
        <v/>
      </c>
      <c r="F416" s="98" t="str">
        <f>IF(Final!R397&lt;&gt;0,Final!R397,"")</f>
        <v/>
      </c>
      <c r="G416" s="98" t="str">
        <f>IF(Final!S397&lt;&gt;0,Final!S397,"")</f>
        <v/>
      </c>
      <c r="H416" s="98" t="str">
        <f>IF(Final!T397&lt;&gt;0,Final!T397,"")</f>
        <v/>
      </c>
      <c r="I416" s="98" t="str">
        <f>IF(Final!U397&lt;&gt;0,Final!U397,"")</f>
        <v/>
      </c>
      <c r="J416" s="98" t="str">
        <f>IF(Final!V397&lt;&gt;0,Final!V397,"")</f>
        <v/>
      </c>
      <c r="K416" s="98" t="str">
        <f>IF(Final!W397&lt;&gt;0,Final!W397,"")</f>
        <v/>
      </c>
      <c r="L416" s="98" t="str">
        <f>IF(Final!X397&lt;&gt;0,Final!X397,"")</f>
        <v/>
      </c>
      <c r="M416" s="98" t="str">
        <f>IF(Final!Y397&lt;&gt;0,Final!Y397,"")</f>
        <v/>
      </c>
      <c r="N416" s="98" t="str">
        <f>IF(Final!Z397&lt;&gt;0,Final!Z397,"")</f>
        <v/>
      </c>
      <c r="O416" s="98" t="str">
        <f>IF(Final!AA397&lt;&gt;0,Final!AA397,"")</f>
        <v/>
      </c>
      <c r="P416" s="98" t="str">
        <f>IF(Final!AB397&lt;&gt;0,Final!AB397,"")</f>
        <v/>
      </c>
      <c r="Q416" s="98" t="str">
        <f>IF(Final!AC397&lt;&gt;0,Final!AC397,"")</f>
        <v/>
      </c>
      <c r="R416" s="98" t="str">
        <f>IF(Final!AD397&lt;&gt;0,Final!AD397,"")</f>
        <v/>
      </c>
      <c r="S416" s="98" t="str">
        <f>IF(Final!AE397&lt;&gt;0,Final!AE397,"")</f>
        <v/>
      </c>
      <c r="T416" s="98" t="str">
        <f>IF(Final!AF397&lt;&gt;0,Final!AF397,"")</f>
        <v/>
      </c>
    </row>
    <row r="417" spans="1:20" x14ac:dyDescent="0.3">
      <c r="A417" s="3">
        <v>0</v>
      </c>
      <c r="B417" s="3">
        <v>0</v>
      </c>
      <c r="C417" s="98" t="str">
        <f>IF(Final!O398&lt;&gt;0,Final!O398,"")</f>
        <v/>
      </c>
      <c r="D417" s="98" t="str">
        <f>IF(Final!P398&lt;&gt;0,Final!P398,"")</f>
        <v/>
      </c>
      <c r="E417" s="98" t="str">
        <f>IF(Final!Q398&lt;&gt;0,Final!Q398,"")</f>
        <v/>
      </c>
      <c r="F417" s="98" t="str">
        <f>IF(Final!R398&lt;&gt;0,Final!R398,"")</f>
        <v/>
      </c>
      <c r="G417" s="98" t="str">
        <f>IF(Final!S398&lt;&gt;0,Final!S398,"")</f>
        <v/>
      </c>
      <c r="H417" s="98" t="str">
        <f>IF(Final!T398&lt;&gt;0,Final!T398,"")</f>
        <v/>
      </c>
      <c r="I417" s="98" t="str">
        <f>IF(Final!U398&lt;&gt;0,Final!U398,"")</f>
        <v/>
      </c>
      <c r="J417" s="98" t="str">
        <f>IF(Final!V398&lt;&gt;0,Final!V398,"")</f>
        <v/>
      </c>
      <c r="K417" s="98" t="str">
        <f>IF(Final!W398&lt;&gt;0,Final!W398,"")</f>
        <v/>
      </c>
      <c r="L417" s="98" t="str">
        <f>IF(Final!X398&lt;&gt;0,Final!X398,"")</f>
        <v/>
      </c>
      <c r="M417" s="98" t="str">
        <f>IF(Final!Y398&lt;&gt;0,Final!Y398,"")</f>
        <v/>
      </c>
      <c r="N417" s="98" t="str">
        <f>IF(Final!Z398&lt;&gt;0,Final!Z398,"")</f>
        <v/>
      </c>
      <c r="O417" s="98" t="str">
        <f>IF(Final!AA398&lt;&gt;0,Final!AA398,"")</f>
        <v/>
      </c>
      <c r="P417" s="98" t="str">
        <f>IF(Final!AB398&lt;&gt;0,Final!AB398,"")</f>
        <v/>
      </c>
      <c r="Q417" s="98" t="str">
        <f>IF(Final!AC398&lt;&gt;0,Final!AC398,"")</f>
        <v/>
      </c>
      <c r="R417" s="98" t="str">
        <f>IF(Final!AD398&lt;&gt;0,Final!AD398,"")</f>
        <v/>
      </c>
      <c r="S417" s="98" t="str">
        <f>IF(Final!AE398&lt;&gt;0,Final!AE398,"")</f>
        <v/>
      </c>
      <c r="T417" s="98" t="str">
        <f>IF(Final!AF398&lt;&gt;0,Final!AF398,"")</f>
        <v/>
      </c>
    </row>
    <row r="418" spans="1:20" x14ac:dyDescent="0.3">
      <c r="A418" s="3">
        <v>0</v>
      </c>
      <c r="B418" s="3">
        <v>0</v>
      </c>
      <c r="C418" s="98" t="str">
        <f>IF(Final!O399&lt;&gt;0,Final!O399,"")</f>
        <v/>
      </c>
      <c r="D418" s="98" t="str">
        <f>IF(Final!P399&lt;&gt;0,Final!P399,"")</f>
        <v/>
      </c>
      <c r="E418" s="98" t="str">
        <f>IF(Final!Q399&lt;&gt;0,Final!Q399,"")</f>
        <v/>
      </c>
      <c r="F418" s="98" t="str">
        <f>IF(Final!R399&lt;&gt;0,Final!R399,"")</f>
        <v/>
      </c>
      <c r="G418" s="98" t="str">
        <f>IF(Final!S399&lt;&gt;0,Final!S399,"")</f>
        <v/>
      </c>
      <c r="H418" s="98" t="str">
        <f>IF(Final!T399&lt;&gt;0,Final!T399,"")</f>
        <v/>
      </c>
      <c r="I418" s="98" t="str">
        <f>IF(Final!U399&lt;&gt;0,Final!U399,"")</f>
        <v/>
      </c>
      <c r="J418" s="98" t="str">
        <f>IF(Final!V399&lt;&gt;0,Final!V399,"")</f>
        <v/>
      </c>
      <c r="K418" s="98" t="str">
        <f>IF(Final!W399&lt;&gt;0,Final!W399,"")</f>
        <v/>
      </c>
      <c r="L418" s="98" t="str">
        <f>IF(Final!X399&lt;&gt;0,Final!X399,"")</f>
        <v/>
      </c>
      <c r="M418" s="98" t="str">
        <f>IF(Final!Y399&lt;&gt;0,Final!Y399,"")</f>
        <v/>
      </c>
      <c r="N418" s="98" t="str">
        <f>IF(Final!Z399&lt;&gt;0,Final!Z399,"")</f>
        <v/>
      </c>
      <c r="O418" s="98" t="str">
        <f>IF(Final!AA399&lt;&gt;0,Final!AA399,"")</f>
        <v/>
      </c>
      <c r="P418" s="98" t="str">
        <f>IF(Final!AB399&lt;&gt;0,Final!AB399,"")</f>
        <v/>
      </c>
      <c r="Q418" s="98" t="str">
        <f>IF(Final!AC399&lt;&gt;0,Final!AC399,"")</f>
        <v/>
      </c>
      <c r="R418" s="98" t="str">
        <f>IF(Final!AD399&lt;&gt;0,Final!AD399,"")</f>
        <v/>
      </c>
      <c r="S418" s="98" t="str">
        <f>IF(Final!AE399&lt;&gt;0,Final!AE399,"")</f>
        <v/>
      </c>
      <c r="T418" s="98" t="str">
        <f>IF(Final!AF399&lt;&gt;0,Final!AF399,"")</f>
        <v/>
      </c>
    </row>
    <row r="419" spans="1:20" x14ac:dyDescent="0.3">
      <c r="A419" s="3">
        <v>0</v>
      </c>
      <c r="B419" s="3">
        <v>0</v>
      </c>
      <c r="C419" s="98" t="str">
        <f>IF(Final!O400&lt;&gt;0,Final!O400,"")</f>
        <v/>
      </c>
      <c r="D419" s="98" t="str">
        <f>IF(Final!P400&lt;&gt;0,Final!P400,"")</f>
        <v/>
      </c>
      <c r="E419" s="98" t="str">
        <f>IF(Final!Q400&lt;&gt;0,Final!Q400,"")</f>
        <v/>
      </c>
      <c r="F419" s="98" t="str">
        <f>IF(Final!R400&lt;&gt;0,Final!R400,"")</f>
        <v/>
      </c>
      <c r="G419" s="98" t="str">
        <f>IF(Final!S400&lt;&gt;0,Final!S400,"")</f>
        <v/>
      </c>
      <c r="H419" s="98" t="str">
        <f>IF(Final!T400&lt;&gt;0,Final!T400,"")</f>
        <v/>
      </c>
      <c r="I419" s="98" t="str">
        <f>IF(Final!U400&lt;&gt;0,Final!U400,"")</f>
        <v/>
      </c>
      <c r="J419" s="98" t="str">
        <f>IF(Final!V400&lt;&gt;0,Final!V400,"")</f>
        <v/>
      </c>
      <c r="K419" s="98" t="str">
        <f>IF(Final!W400&lt;&gt;0,Final!W400,"")</f>
        <v/>
      </c>
      <c r="L419" s="98" t="str">
        <f>IF(Final!X400&lt;&gt;0,Final!X400,"")</f>
        <v/>
      </c>
      <c r="M419" s="98" t="str">
        <f>IF(Final!Y400&lt;&gt;0,Final!Y400,"")</f>
        <v/>
      </c>
      <c r="N419" s="98" t="str">
        <f>IF(Final!Z400&lt;&gt;0,Final!Z400,"")</f>
        <v/>
      </c>
      <c r="O419" s="98" t="str">
        <f>IF(Final!AA400&lt;&gt;0,Final!AA400,"")</f>
        <v/>
      </c>
      <c r="P419" s="98" t="str">
        <f>IF(Final!AB400&lt;&gt;0,Final!AB400,"")</f>
        <v/>
      </c>
      <c r="Q419" s="98" t="str">
        <f>IF(Final!AC400&lt;&gt;0,Final!AC400,"")</f>
        <v/>
      </c>
      <c r="R419" s="98" t="str">
        <f>IF(Final!AD400&lt;&gt;0,Final!AD400,"")</f>
        <v/>
      </c>
      <c r="S419" s="98" t="str">
        <f>IF(Final!AE400&lt;&gt;0,Final!AE400,"")</f>
        <v/>
      </c>
      <c r="T419" s="98" t="str">
        <f>IF(Final!AF400&lt;&gt;0,Final!AF400,"")</f>
        <v/>
      </c>
    </row>
    <row r="420" spans="1:20" x14ac:dyDescent="0.3">
      <c r="A420" s="3">
        <v>0</v>
      </c>
      <c r="B420" s="3">
        <v>0</v>
      </c>
      <c r="C420" s="98" t="str">
        <f>IF(Final!O401&lt;&gt;0,Final!O401,"")</f>
        <v/>
      </c>
      <c r="D420" s="98" t="str">
        <f>IF(Final!P401&lt;&gt;0,Final!P401,"")</f>
        <v/>
      </c>
      <c r="E420" s="98" t="str">
        <f>IF(Final!Q401&lt;&gt;0,Final!Q401,"")</f>
        <v/>
      </c>
      <c r="F420" s="98" t="str">
        <f>IF(Final!R401&lt;&gt;0,Final!R401,"")</f>
        <v/>
      </c>
      <c r="G420" s="98" t="str">
        <f>IF(Final!S401&lt;&gt;0,Final!S401,"")</f>
        <v/>
      </c>
      <c r="H420" s="98" t="str">
        <f>IF(Final!T401&lt;&gt;0,Final!T401,"")</f>
        <v/>
      </c>
      <c r="I420" s="98" t="str">
        <f>IF(Final!U401&lt;&gt;0,Final!U401,"")</f>
        <v/>
      </c>
      <c r="J420" s="98" t="str">
        <f>IF(Final!V401&lt;&gt;0,Final!V401,"")</f>
        <v/>
      </c>
      <c r="K420" s="98" t="str">
        <f>IF(Final!W401&lt;&gt;0,Final!W401,"")</f>
        <v/>
      </c>
      <c r="L420" s="98" t="str">
        <f>IF(Final!X401&lt;&gt;0,Final!X401,"")</f>
        <v/>
      </c>
      <c r="M420" s="98" t="str">
        <f>IF(Final!Y401&lt;&gt;0,Final!Y401,"")</f>
        <v/>
      </c>
      <c r="N420" s="98" t="str">
        <f>IF(Final!Z401&lt;&gt;0,Final!Z401,"")</f>
        <v/>
      </c>
      <c r="O420" s="98" t="str">
        <f>IF(Final!AA401&lt;&gt;0,Final!AA401,"")</f>
        <v/>
      </c>
      <c r="P420" s="98" t="str">
        <f>IF(Final!AB401&lt;&gt;0,Final!AB401,"")</f>
        <v/>
      </c>
      <c r="Q420" s="98" t="str">
        <f>IF(Final!AC401&lt;&gt;0,Final!AC401,"")</f>
        <v/>
      </c>
      <c r="R420" s="98" t="str">
        <f>IF(Final!AD401&lt;&gt;0,Final!AD401,"")</f>
        <v/>
      </c>
      <c r="S420" s="98" t="str">
        <f>IF(Final!AE401&lt;&gt;0,Final!AE401,"")</f>
        <v/>
      </c>
      <c r="T420" s="98" t="str">
        <f>IF(Final!AF401&lt;&gt;0,Final!AF401,"")</f>
        <v/>
      </c>
    </row>
    <row r="421" spans="1:20" x14ac:dyDescent="0.3">
      <c r="A421" s="3">
        <v>0</v>
      </c>
      <c r="B421" s="3">
        <v>0</v>
      </c>
      <c r="C421" s="98" t="str">
        <f>IF(Final!O402&lt;&gt;0,Final!O402,"")</f>
        <v/>
      </c>
      <c r="D421" s="98" t="str">
        <f>IF(Final!P402&lt;&gt;0,Final!P402,"")</f>
        <v/>
      </c>
      <c r="E421" s="98" t="str">
        <f>IF(Final!Q402&lt;&gt;0,Final!Q402,"")</f>
        <v/>
      </c>
      <c r="F421" s="98" t="str">
        <f>IF(Final!R402&lt;&gt;0,Final!R402,"")</f>
        <v/>
      </c>
      <c r="G421" s="98" t="str">
        <f>IF(Final!S402&lt;&gt;0,Final!S402,"")</f>
        <v/>
      </c>
      <c r="H421" s="98" t="str">
        <f>IF(Final!T402&lt;&gt;0,Final!T402,"")</f>
        <v/>
      </c>
      <c r="I421" s="98" t="str">
        <f>IF(Final!U402&lt;&gt;0,Final!U402,"")</f>
        <v/>
      </c>
      <c r="J421" s="98" t="str">
        <f>IF(Final!V402&lt;&gt;0,Final!V402,"")</f>
        <v/>
      </c>
      <c r="K421" s="98" t="str">
        <f>IF(Final!W402&lt;&gt;0,Final!W402,"")</f>
        <v/>
      </c>
      <c r="L421" s="98" t="str">
        <f>IF(Final!X402&lt;&gt;0,Final!X402,"")</f>
        <v/>
      </c>
      <c r="M421" s="98" t="str">
        <f>IF(Final!Y402&lt;&gt;0,Final!Y402,"")</f>
        <v/>
      </c>
      <c r="N421" s="98" t="str">
        <f>IF(Final!Z402&lt;&gt;0,Final!Z402,"")</f>
        <v/>
      </c>
      <c r="O421" s="98" t="str">
        <f>IF(Final!AA402&lt;&gt;0,Final!AA402,"")</f>
        <v/>
      </c>
      <c r="P421" s="98" t="str">
        <f>IF(Final!AB402&lt;&gt;0,Final!AB402,"")</f>
        <v/>
      </c>
      <c r="Q421" s="98" t="str">
        <f>IF(Final!AC402&lt;&gt;0,Final!AC402,"")</f>
        <v/>
      </c>
      <c r="R421" s="98" t="str">
        <f>IF(Final!AD402&lt;&gt;0,Final!AD402,"")</f>
        <v/>
      </c>
      <c r="S421" s="98" t="str">
        <f>IF(Final!AE402&lt;&gt;0,Final!AE402,"")</f>
        <v/>
      </c>
      <c r="T421" s="98" t="str">
        <f>IF(Final!AF402&lt;&gt;0,Final!AF402,"")</f>
        <v/>
      </c>
    </row>
    <row r="422" spans="1:20" x14ac:dyDescent="0.3">
      <c r="A422" s="3">
        <v>0</v>
      </c>
      <c r="B422" s="3">
        <v>0</v>
      </c>
      <c r="C422" s="98" t="str">
        <f>IF(Final!O403&lt;&gt;0,Final!O403,"")</f>
        <v/>
      </c>
      <c r="D422" s="98" t="str">
        <f>IF(Final!P403&lt;&gt;0,Final!P403,"")</f>
        <v/>
      </c>
      <c r="E422" s="98" t="str">
        <f>IF(Final!Q403&lt;&gt;0,Final!Q403,"")</f>
        <v/>
      </c>
      <c r="F422" s="98" t="str">
        <f>IF(Final!R403&lt;&gt;0,Final!R403,"")</f>
        <v/>
      </c>
      <c r="G422" s="98" t="str">
        <f>IF(Final!S403&lt;&gt;0,Final!S403,"")</f>
        <v/>
      </c>
      <c r="H422" s="98" t="str">
        <f>IF(Final!T403&lt;&gt;0,Final!T403,"")</f>
        <v/>
      </c>
      <c r="I422" s="98" t="str">
        <f>IF(Final!U403&lt;&gt;0,Final!U403,"")</f>
        <v/>
      </c>
      <c r="J422" s="98" t="str">
        <f>IF(Final!V403&lt;&gt;0,Final!V403,"")</f>
        <v/>
      </c>
      <c r="K422" s="98" t="str">
        <f>IF(Final!W403&lt;&gt;0,Final!W403,"")</f>
        <v/>
      </c>
      <c r="L422" s="98" t="str">
        <f>IF(Final!X403&lt;&gt;0,Final!X403,"")</f>
        <v/>
      </c>
      <c r="M422" s="98" t="str">
        <f>IF(Final!Y403&lt;&gt;0,Final!Y403,"")</f>
        <v/>
      </c>
      <c r="N422" s="98" t="str">
        <f>IF(Final!Z403&lt;&gt;0,Final!Z403,"")</f>
        <v/>
      </c>
      <c r="O422" s="98" t="str">
        <f>IF(Final!AA403&lt;&gt;0,Final!AA403,"")</f>
        <v/>
      </c>
      <c r="P422" s="98" t="str">
        <f>IF(Final!AB403&lt;&gt;0,Final!AB403,"")</f>
        <v/>
      </c>
      <c r="Q422" s="98" t="str">
        <f>IF(Final!AC403&lt;&gt;0,Final!AC403,"")</f>
        <v/>
      </c>
      <c r="R422" s="98" t="str">
        <f>IF(Final!AD403&lt;&gt;0,Final!AD403,"")</f>
        <v/>
      </c>
      <c r="S422" s="98" t="str">
        <f>IF(Final!AE403&lt;&gt;0,Final!AE403,"")</f>
        <v/>
      </c>
      <c r="T422" s="98" t="str">
        <f>IF(Final!AF403&lt;&gt;0,Final!AF403,"")</f>
        <v/>
      </c>
    </row>
    <row r="423" spans="1:20" x14ac:dyDescent="0.3">
      <c r="A423" s="3">
        <v>0</v>
      </c>
      <c r="B423" s="3">
        <v>0</v>
      </c>
      <c r="C423" s="98" t="str">
        <f>IF(Final!O404&lt;&gt;0,Final!O404,"")</f>
        <v/>
      </c>
      <c r="D423" s="98" t="str">
        <f>IF(Final!P404&lt;&gt;0,Final!P404,"")</f>
        <v/>
      </c>
      <c r="E423" s="98" t="str">
        <f>IF(Final!Q404&lt;&gt;0,Final!Q404,"")</f>
        <v/>
      </c>
      <c r="F423" s="98" t="str">
        <f>IF(Final!R404&lt;&gt;0,Final!R404,"")</f>
        <v/>
      </c>
      <c r="G423" s="98" t="str">
        <f>IF(Final!S404&lt;&gt;0,Final!S404,"")</f>
        <v/>
      </c>
      <c r="H423" s="98" t="str">
        <f>IF(Final!T404&lt;&gt;0,Final!T404,"")</f>
        <v/>
      </c>
      <c r="I423" s="98" t="str">
        <f>IF(Final!U404&lt;&gt;0,Final!U404,"")</f>
        <v/>
      </c>
      <c r="J423" s="98" t="str">
        <f>IF(Final!V404&lt;&gt;0,Final!V404,"")</f>
        <v/>
      </c>
      <c r="K423" s="98" t="str">
        <f>IF(Final!W404&lt;&gt;0,Final!W404,"")</f>
        <v/>
      </c>
      <c r="L423" s="98" t="str">
        <f>IF(Final!X404&lt;&gt;0,Final!X404,"")</f>
        <v/>
      </c>
      <c r="M423" s="98" t="str">
        <f>IF(Final!Y404&lt;&gt;0,Final!Y404,"")</f>
        <v/>
      </c>
      <c r="N423" s="98" t="str">
        <f>IF(Final!Z404&lt;&gt;0,Final!Z404,"")</f>
        <v/>
      </c>
      <c r="O423" s="98" t="str">
        <f>IF(Final!AA404&lt;&gt;0,Final!AA404,"")</f>
        <v/>
      </c>
      <c r="P423" s="98" t="str">
        <f>IF(Final!AB404&lt;&gt;0,Final!AB404,"")</f>
        <v/>
      </c>
      <c r="Q423" s="98" t="str">
        <f>IF(Final!AC404&lt;&gt;0,Final!AC404,"")</f>
        <v/>
      </c>
      <c r="R423" s="98" t="str">
        <f>IF(Final!AD404&lt;&gt;0,Final!AD404,"")</f>
        <v/>
      </c>
      <c r="S423" s="98" t="str">
        <f>IF(Final!AE404&lt;&gt;0,Final!AE404,"")</f>
        <v/>
      </c>
      <c r="T423" s="98" t="str">
        <f>IF(Final!AF404&lt;&gt;0,Final!AF404,"")</f>
        <v/>
      </c>
    </row>
    <row r="424" spans="1:20" x14ac:dyDescent="0.3">
      <c r="A424" s="3">
        <v>0</v>
      </c>
      <c r="B424" s="3">
        <v>0</v>
      </c>
      <c r="C424" s="98" t="str">
        <f>IF(Final!O405&lt;&gt;0,Final!O405,"")</f>
        <v/>
      </c>
      <c r="D424" s="98" t="str">
        <f>IF(Final!P405&lt;&gt;0,Final!P405,"")</f>
        <v/>
      </c>
      <c r="E424" s="98" t="str">
        <f>IF(Final!Q405&lt;&gt;0,Final!Q405,"")</f>
        <v/>
      </c>
      <c r="F424" s="98" t="str">
        <f>IF(Final!R405&lt;&gt;0,Final!R405,"")</f>
        <v/>
      </c>
      <c r="G424" s="98" t="str">
        <f>IF(Final!S405&lt;&gt;0,Final!S405,"")</f>
        <v/>
      </c>
      <c r="H424" s="98" t="str">
        <f>IF(Final!T405&lt;&gt;0,Final!T405,"")</f>
        <v/>
      </c>
      <c r="I424" s="98" t="str">
        <f>IF(Final!U405&lt;&gt;0,Final!U405,"")</f>
        <v/>
      </c>
      <c r="J424" s="98" t="str">
        <f>IF(Final!V405&lt;&gt;0,Final!V405,"")</f>
        <v/>
      </c>
      <c r="K424" s="98" t="str">
        <f>IF(Final!W405&lt;&gt;0,Final!W405,"")</f>
        <v/>
      </c>
      <c r="L424" s="98" t="str">
        <f>IF(Final!X405&lt;&gt;0,Final!X405,"")</f>
        <v/>
      </c>
      <c r="M424" s="98" t="str">
        <f>IF(Final!Y405&lt;&gt;0,Final!Y405,"")</f>
        <v/>
      </c>
      <c r="N424" s="98" t="str">
        <f>IF(Final!Z405&lt;&gt;0,Final!Z405,"")</f>
        <v/>
      </c>
      <c r="O424" s="98" t="str">
        <f>IF(Final!AA405&lt;&gt;0,Final!AA405,"")</f>
        <v/>
      </c>
      <c r="P424" s="98" t="str">
        <f>IF(Final!AB405&lt;&gt;0,Final!AB405,"")</f>
        <v/>
      </c>
      <c r="Q424" s="98" t="str">
        <f>IF(Final!AC405&lt;&gt;0,Final!AC405,"")</f>
        <v/>
      </c>
      <c r="R424" s="98" t="str">
        <f>IF(Final!AD405&lt;&gt;0,Final!AD405,"")</f>
        <v/>
      </c>
      <c r="S424" s="98" t="str">
        <f>IF(Final!AE405&lt;&gt;0,Final!AE405,"")</f>
        <v/>
      </c>
      <c r="T424" s="98" t="str">
        <f>IF(Final!AF405&lt;&gt;0,Final!AF405,"")</f>
        <v/>
      </c>
    </row>
    <row r="425" spans="1:20" x14ac:dyDescent="0.3">
      <c r="A425" s="3">
        <v>0</v>
      </c>
      <c r="B425" s="3">
        <v>0</v>
      </c>
      <c r="C425" s="98" t="str">
        <f>IF(Final!O406&lt;&gt;0,Final!O406,"")</f>
        <v/>
      </c>
      <c r="D425" s="98" t="str">
        <f>IF(Final!P406&lt;&gt;0,Final!P406,"")</f>
        <v/>
      </c>
      <c r="E425" s="98" t="str">
        <f>IF(Final!Q406&lt;&gt;0,Final!Q406,"")</f>
        <v/>
      </c>
      <c r="F425" s="98" t="str">
        <f>IF(Final!R406&lt;&gt;0,Final!R406,"")</f>
        <v/>
      </c>
      <c r="G425" s="98" t="str">
        <f>IF(Final!S406&lt;&gt;0,Final!S406,"")</f>
        <v/>
      </c>
      <c r="H425" s="98" t="str">
        <f>IF(Final!T406&lt;&gt;0,Final!T406,"")</f>
        <v/>
      </c>
      <c r="I425" s="98" t="str">
        <f>IF(Final!U406&lt;&gt;0,Final!U406,"")</f>
        <v/>
      </c>
      <c r="J425" s="98" t="str">
        <f>IF(Final!V406&lt;&gt;0,Final!V406,"")</f>
        <v/>
      </c>
      <c r="K425" s="98" t="str">
        <f>IF(Final!W406&lt;&gt;0,Final!W406,"")</f>
        <v/>
      </c>
      <c r="L425" s="98" t="str">
        <f>IF(Final!X406&lt;&gt;0,Final!X406,"")</f>
        <v/>
      </c>
      <c r="M425" s="98" t="str">
        <f>IF(Final!Y406&lt;&gt;0,Final!Y406,"")</f>
        <v/>
      </c>
      <c r="N425" s="98" t="str">
        <f>IF(Final!Z406&lt;&gt;0,Final!Z406,"")</f>
        <v/>
      </c>
      <c r="O425" s="98" t="str">
        <f>IF(Final!AA406&lt;&gt;0,Final!AA406,"")</f>
        <v/>
      </c>
      <c r="P425" s="98" t="str">
        <f>IF(Final!AB406&lt;&gt;0,Final!AB406,"")</f>
        <v/>
      </c>
      <c r="Q425" s="98" t="str">
        <f>IF(Final!AC406&lt;&gt;0,Final!AC406,"")</f>
        <v/>
      </c>
      <c r="R425" s="98" t="str">
        <f>IF(Final!AD406&lt;&gt;0,Final!AD406,"")</f>
        <v/>
      </c>
      <c r="S425" s="98" t="str">
        <f>IF(Final!AE406&lt;&gt;0,Final!AE406,"")</f>
        <v/>
      </c>
      <c r="T425" s="98" t="str">
        <f>IF(Final!AF406&lt;&gt;0,Final!AF406,"")</f>
        <v/>
      </c>
    </row>
    <row r="426" spans="1:20" x14ac:dyDescent="0.3">
      <c r="A426" s="3">
        <v>0</v>
      </c>
      <c r="B426" s="3">
        <v>0</v>
      </c>
      <c r="C426" s="98" t="str">
        <f>IF(Final!O407&lt;&gt;0,Final!O407,"")</f>
        <v/>
      </c>
      <c r="D426" s="98" t="str">
        <f>IF(Final!P407&lt;&gt;0,Final!P407,"")</f>
        <v/>
      </c>
      <c r="E426" s="98" t="str">
        <f>IF(Final!Q407&lt;&gt;0,Final!Q407,"")</f>
        <v/>
      </c>
      <c r="F426" s="98" t="str">
        <f>IF(Final!R407&lt;&gt;0,Final!R407,"")</f>
        <v/>
      </c>
      <c r="G426" s="98" t="str">
        <f>IF(Final!S407&lt;&gt;0,Final!S407,"")</f>
        <v/>
      </c>
      <c r="H426" s="98" t="str">
        <f>IF(Final!T407&lt;&gt;0,Final!T407,"")</f>
        <v/>
      </c>
      <c r="I426" s="98" t="str">
        <f>IF(Final!U407&lt;&gt;0,Final!U407,"")</f>
        <v/>
      </c>
      <c r="J426" s="98" t="str">
        <f>IF(Final!V407&lt;&gt;0,Final!V407,"")</f>
        <v/>
      </c>
      <c r="K426" s="98" t="str">
        <f>IF(Final!W407&lt;&gt;0,Final!W407,"")</f>
        <v/>
      </c>
      <c r="L426" s="98" t="str">
        <f>IF(Final!X407&lt;&gt;0,Final!X407,"")</f>
        <v/>
      </c>
      <c r="M426" s="98" t="str">
        <f>IF(Final!Y407&lt;&gt;0,Final!Y407,"")</f>
        <v/>
      </c>
      <c r="N426" s="98" t="str">
        <f>IF(Final!Z407&lt;&gt;0,Final!Z407,"")</f>
        <v/>
      </c>
      <c r="O426" s="98" t="str">
        <f>IF(Final!AA407&lt;&gt;0,Final!AA407,"")</f>
        <v/>
      </c>
      <c r="P426" s="98" t="str">
        <f>IF(Final!AB407&lt;&gt;0,Final!AB407,"")</f>
        <v/>
      </c>
      <c r="Q426" s="98" t="str">
        <f>IF(Final!AC407&lt;&gt;0,Final!AC407,"")</f>
        <v/>
      </c>
      <c r="R426" s="98" t="str">
        <f>IF(Final!AD407&lt;&gt;0,Final!AD407,"")</f>
        <v/>
      </c>
      <c r="S426" s="98" t="str">
        <f>IF(Final!AE407&lt;&gt;0,Final!AE407,"")</f>
        <v/>
      </c>
      <c r="T426" s="98" t="str">
        <f>IF(Final!AF407&lt;&gt;0,Final!AF407,"")</f>
        <v/>
      </c>
    </row>
    <row r="427" spans="1:20" x14ac:dyDescent="0.3">
      <c r="A427" s="3">
        <v>0</v>
      </c>
      <c r="B427" s="3">
        <v>0</v>
      </c>
      <c r="C427" s="98" t="str">
        <f>IF(Final!O408&lt;&gt;0,Final!O408,"")</f>
        <v/>
      </c>
      <c r="D427" s="98" t="str">
        <f>IF(Final!P408&lt;&gt;0,Final!P408,"")</f>
        <v/>
      </c>
      <c r="E427" s="98" t="str">
        <f>IF(Final!Q408&lt;&gt;0,Final!Q408,"")</f>
        <v/>
      </c>
      <c r="F427" s="98" t="str">
        <f>IF(Final!R408&lt;&gt;0,Final!R408,"")</f>
        <v/>
      </c>
      <c r="G427" s="98" t="str">
        <f>IF(Final!S408&lt;&gt;0,Final!S408,"")</f>
        <v/>
      </c>
      <c r="H427" s="98" t="str">
        <f>IF(Final!T408&lt;&gt;0,Final!T408,"")</f>
        <v/>
      </c>
      <c r="I427" s="98" t="str">
        <f>IF(Final!U408&lt;&gt;0,Final!U408,"")</f>
        <v/>
      </c>
      <c r="J427" s="98" t="str">
        <f>IF(Final!V408&lt;&gt;0,Final!V408,"")</f>
        <v/>
      </c>
      <c r="K427" s="98" t="str">
        <f>IF(Final!W408&lt;&gt;0,Final!W408,"")</f>
        <v/>
      </c>
      <c r="L427" s="98" t="str">
        <f>IF(Final!X408&lt;&gt;0,Final!X408,"")</f>
        <v/>
      </c>
      <c r="M427" s="98" t="str">
        <f>IF(Final!Y408&lt;&gt;0,Final!Y408,"")</f>
        <v/>
      </c>
      <c r="N427" s="98" t="str">
        <f>IF(Final!Z408&lt;&gt;0,Final!Z408,"")</f>
        <v/>
      </c>
      <c r="O427" s="98" t="str">
        <f>IF(Final!AA408&lt;&gt;0,Final!AA408,"")</f>
        <v/>
      </c>
      <c r="P427" s="98" t="str">
        <f>IF(Final!AB408&lt;&gt;0,Final!AB408,"")</f>
        <v/>
      </c>
      <c r="Q427" s="98" t="str">
        <f>IF(Final!AC408&lt;&gt;0,Final!AC408,"")</f>
        <v/>
      </c>
      <c r="R427" s="98" t="str">
        <f>IF(Final!AD408&lt;&gt;0,Final!AD408,"")</f>
        <v/>
      </c>
      <c r="S427" s="98" t="str">
        <f>IF(Final!AE408&lt;&gt;0,Final!AE408,"")</f>
        <v/>
      </c>
      <c r="T427" s="98" t="str">
        <f>IF(Final!AF408&lt;&gt;0,Final!AF408,"")</f>
        <v/>
      </c>
    </row>
    <row r="428" spans="1:20" x14ac:dyDescent="0.3">
      <c r="A428" s="3">
        <v>0</v>
      </c>
      <c r="B428" s="3">
        <v>0</v>
      </c>
      <c r="C428" s="98" t="str">
        <f>IF(Final!O409&lt;&gt;0,Final!O409,"")</f>
        <v/>
      </c>
      <c r="D428" s="98" t="str">
        <f>IF(Final!P409&lt;&gt;0,Final!P409,"")</f>
        <v/>
      </c>
      <c r="E428" s="98" t="str">
        <f>IF(Final!Q409&lt;&gt;0,Final!Q409,"")</f>
        <v/>
      </c>
      <c r="F428" s="98" t="str">
        <f>IF(Final!R409&lt;&gt;0,Final!R409,"")</f>
        <v/>
      </c>
      <c r="G428" s="98" t="str">
        <f>IF(Final!S409&lt;&gt;0,Final!S409,"")</f>
        <v/>
      </c>
      <c r="H428" s="98" t="str">
        <f>IF(Final!T409&lt;&gt;0,Final!T409,"")</f>
        <v/>
      </c>
      <c r="I428" s="98" t="str">
        <f>IF(Final!U409&lt;&gt;0,Final!U409,"")</f>
        <v/>
      </c>
      <c r="J428" s="98" t="str">
        <f>IF(Final!V409&lt;&gt;0,Final!V409,"")</f>
        <v/>
      </c>
      <c r="K428" s="98" t="str">
        <f>IF(Final!W409&lt;&gt;0,Final!W409,"")</f>
        <v/>
      </c>
      <c r="L428" s="98" t="str">
        <f>IF(Final!X409&lt;&gt;0,Final!X409,"")</f>
        <v/>
      </c>
      <c r="M428" s="98" t="str">
        <f>IF(Final!Y409&lt;&gt;0,Final!Y409,"")</f>
        <v/>
      </c>
      <c r="N428" s="98" t="str">
        <f>IF(Final!Z409&lt;&gt;0,Final!Z409,"")</f>
        <v/>
      </c>
      <c r="O428" s="98" t="str">
        <f>IF(Final!AA409&lt;&gt;0,Final!AA409,"")</f>
        <v/>
      </c>
      <c r="P428" s="98" t="str">
        <f>IF(Final!AB409&lt;&gt;0,Final!AB409,"")</f>
        <v/>
      </c>
      <c r="Q428" s="98" t="str">
        <f>IF(Final!AC409&lt;&gt;0,Final!AC409,"")</f>
        <v/>
      </c>
      <c r="R428" s="98" t="str">
        <f>IF(Final!AD409&lt;&gt;0,Final!AD409,"")</f>
        <v/>
      </c>
      <c r="S428" s="98" t="str">
        <f>IF(Final!AE409&lt;&gt;0,Final!AE409,"")</f>
        <v/>
      </c>
      <c r="T428" s="98" t="str">
        <f>IF(Final!AF409&lt;&gt;0,Final!AF409,"")</f>
        <v/>
      </c>
    </row>
    <row r="429" spans="1:20" x14ac:dyDescent="0.3">
      <c r="A429" s="3">
        <v>0</v>
      </c>
      <c r="B429" s="3">
        <v>0</v>
      </c>
      <c r="C429" s="98" t="str">
        <f>IF(Final!O410&lt;&gt;0,Final!O410,"")</f>
        <v/>
      </c>
      <c r="D429" s="98" t="str">
        <f>IF(Final!P410&lt;&gt;0,Final!P410,"")</f>
        <v/>
      </c>
      <c r="E429" s="98" t="str">
        <f>IF(Final!Q410&lt;&gt;0,Final!Q410,"")</f>
        <v/>
      </c>
      <c r="F429" s="98" t="str">
        <f>IF(Final!R410&lt;&gt;0,Final!R410,"")</f>
        <v/>
      </c>
      <c r="G429" s="98" t="str">
        <f>IF(Final!S410&lt;&gt;0,Final!S410,"")</f>
        <v/>
      </c>
      <c r="H429" s="98" t="str">
        <f>IF(Final!T410&lt;&gt;0,Final!T410,"")</f>
        <v/>
      </c>
      <c r="I429" s="98" t="str">
        <f>IF(Final!U410&lt;&gt;0,Final!U410,"")</f>
        <v/>
      </c>
      <c r="J429" s="98" t="str">
        <f>IF(Final!V410&lt;&gt;0,Final!V410,"")</f>
        <v/>
      </c>
      <c r="K429" s="98" t="str">
        <f>IF(Final!W410&lt;&gt;0,Final!W410,"")</f>
        <v/>
      </c>
      <c r="L429" s="98" t="str">
        <f>IF(Final!X410&lt;&gt;0,Final!X410,"")</f>
        <v/>
      </c>
      <c r="M429" s="98" t="str">
        <f>IF(Final!Y410&lt;&gt;0,Final!Y410,"")</f>
        <v/>
      </c>
      <c r="N429" s="98" t="str">
        <f>IF(Final!Z410&lt;&gt;0,Final!Z410,"")</f>
        <v/>
      </c>
      <c r="O429" s="98" t="str">
        <f>IF(Final!AA410&lt;&gt;0,Final!AA410,"")</f>
        <v/>
      </c>
      <c r="P429" s="98" t="str">
        <f>IF(Final!AB410&lt;&gt;0,Final!AB410,"")</f>
        <v/>
      </c>
      <c r="Q429" s="98" t="str">
        <f>IF(Final!AC410&lt;&gt;0,Final!AC410,"")</f>
        <v/>
      </c>
      <c r="R429" s="98" t="str">
        <f>IF(Final!AD410&lt;&gt;0,Final!AD410,"")</f>
        <v/>
      </c>
      <c r="S429" s="98" t="str">
        <f>IF(Final!AE410&lt;&gt;0,Final!AE410,"")</f>
        <v/>
      </c>
      <c r="T429" s="98" t="str">
        <f>IF(Final!AF410&lt;&gt;0,Final!AF410,"")</f>
        <v/>
      </c>
    </row>
    <row r="430" spans="1:20" x14ac:dyDescent="0.3">
      <c r="A430" s="3">
        <v>0</v>
      </c>
      <c r="B430" s="3">
        <v>0</v>
      </c>
      <c r="C430" s="98" t="str">
        <f>IF(Final!O411&lt;&gt;0,Final!O411,"")</f>
        <v/>
      </c>
      <c r="D430" s="98" t="str">
        <f>IF(Final!P411&lt;&gt;0,Final!P411,"")</f>
        <v/>
      </c>
      <c r="E430" s="98" t="str">
        <f>IF(Final!Q411&lt;&gt;0,Final!Q411,"")</f>
        <v/>
      </c>
      <c r="F430" s="98" t="str">
        <f>IF(Final!R411&lt;&gt;0,Final!R411,"")</f>
        <v/>
      </c>
      <c r="G430" s="98" t="str">
        <f>IF(Final!S411&lt;&gt;0,Final!S411,"")</f>
        <v/>
      </c>
      <c r="H430" s="98" t="str">
        <f>IF(Final!T411&lt;&gt;0,Final!T411,"")</f>
        <v/>
      </c>
      <c r="I430" s="98" t="str">
        <f>IF(Final!U411&lt;&gt;0,Final!U411,"")</f>
        <v/>
      </c>
      <c r="J430" s="98" t="str">
        <f>IF(Final!V411&lt;&gt;0,Final!V411,"")</f>
        <v/>
      </c>
      <c r="K430" s="98" t="str">
        <f>IF(Final!W411&lt;&gt;0,Final!W411,"")</f>
        <v/>
      </c>
      <c r="L430" s="98" t="str">
        <f>IF(Final!X411&lt;&gt;0,Final!X411,"")</f>
        <v/>
      </c>
      <c r="M430" s="98" t="str">
        <f>IF(Final!Y411&lt;&gt;0,Final!Y411,"")</f>
        <v/>
      </c>
      <c r="N430" s="98" t="str">
        <f>IF(Final!Z411&lt;&gt;0,Final!Z411,"")</f>
        <v/>
      </c>
      <c r="O430" s="98" t="str">
        <f>IF(Final!AA411&lt;&gt;0,Final!AA411,"")</f>
        <v/>
      </c>
      <c r="P430" s="98" t="str">
        <f>IF(Final!AB411&lt;&gt;0,Final!AB411,"")</f>
        <v/>
      </c>
      <c r="Q430" s="98" t="str">
        <f>IF(Final!AC411&lt;&gt;0,Final!AC411,"")</f>
        <v/>
      </c>
      <c r="R430" s="98" t="str">
        <f>IF(Final!AD411&lt;&gt;0,Final!AD411,"")</f>
        <v/>
      </c>
      <c r="S430" s="98" t="str">
        <f>IF(Final!AE411&lt;&gt;0,Final!AE411,"")</f>
        <v/>
      </c>
      <c r="T430" s="98" t="str">
        <f>IF(Final!AF411&lt;&gt;0,Final!AF411,"")</f>
        <v/>
      </c>
    </row>
    <row r="431" spans="1:20" x14ac:dyDescent="0.3">
      <c r="A431" s="3">
        <v>0</v>
      </c>
      <c r="B431" s="3">
        <v>0</v>
      </c>
      <c r="C431" s="98" t="str">
        <f>IF(Final!O412&lt;&gt;0,Final!O412,"")</f>
        <v/>
      </c>
      <c r="D431" s="98" t="str">
        <f>IF(Final!P412&lt;&gt;0,Final!P412,"")</f>
        <v/>
      </c>
      <c r="E431" s="98" t="str">
        <f>IF(Final!Q412&lt;&gt;0,Final!Q412,"")</f>
        <v/>
      </c>
      <c r="F431" s="98" t="str">
        <f>IF(Final!R412&lt;&gt;0,Final!R412,"")</f>
        <v/>
      </c>
      <c r="G431" s="98" t="str">
        <f>IF(Final!S412&lt;&gt;0,Final!S412,"")</f>
        <v/>
      </c>
      <c r="H431" s="98" t="str">
        <f>IF(Final!T412&lt;&gt;0,Final!T412,"")</f>
        <v/>
      </c>
      <c r="I431" s="98" t="str">
        <f>IF(Final!U412&lt;&gt;0,Final!U412,"")</f>
        <v/>
      </c>
      <c r="J431" s="98" t="str">
        <f>IF(Final!V412&lt;&gt;0,Final!V412,"")</f>
        <v/>
      </c>
      <c r="K431" s="98" t="str">
        <f>IF(Final!W412&lt;&gt;0,Final!W412,"")</f>
        <v/>
      </c>
      <c r="L431" s="98" t="str">
        <f>IF(Final!X412&lt;&gt;0,Final!X412,"")</f>
        <v/>
      </c>
      <c r="M431" s="98" t="str">
        <f>IF(Final!Y412&lt;&gt;0,Final!Y412,"")</f>
        <v/>
      </c>
      <c r="N431" s="98" t="str">
        <f>IF(Final!Z412&lt;&gt;0,Final!Z412,"")</f>
        <v/>
      </c>
      <c r="O431" s="98" t="str">
        <f>IF(Final!AA412&lt;&gt;0,Final!AA412,"")</f>
        <v/>
      </c>
      <c r="P431" s="98" t="str">
        <f>IF(Final!AB412&lt;&gt;0,Final!AB412,"")</f>
        <v/>
      </c>
      <c r="Q431" s="98" t="str">
        <f>IF(Final!AC412&lt;&gt;0,Final!AC412,"")</f>
        <v/>
      </c>
      <c r="R431" s="98" t="str">
        <f>IF(Final!AD412&lt;&gt;0,Final!AD412,"")</f>
        <v/>
      </c>
      <c r="S431" s="98" t="str">
        <f>IF(Final!AE412&lt;&gt;0,Final!AE412,"")</f>
        <v/>
      </c>
      <c r="T431" s="98" t="str">
        <f>IF(Final!AF412&lt;&gt;0,Final!AF412,"")</f>
        <v/>
      </c>
    </row>
    <row r="432" spans="1:20" x14ac:dyDescent="0.3">
      <c r="A432" s="3">
        <v>0</v>
      </c>
      <c r="B432" s="3">
        <v>0</v>
      </c>
      <c r="C432" s="98" t="str">
        <f>IF(Final!O413&lt;&gt;0,Final!O413,"")</f>
        <v/>
      </c>
      <c r="D432" s="98" t="str">
        <f>IF(Final!P413&lt;&gt;0,Final!P413,"")</f>
        <v/>
      </c>
      <c r="E432" s="98" t="str">
        <f>IF(Final!Q413&lt;&gt;0,Final!Q413,"")</f>
        <v/>
      </c>
      <c r="F432" s="98" t="str">
        <f>IF(Final!R413&lt;&gt;0,Final!R413,"")</f>
        <v/>
      </c>
      <c r="G432" s="98" t="str">
        <f>IF(Final!S413&lt;&gt;0,Final!S413,"")</f>
        <v/>
      </c>
      <c r="H432" s="98" t="str">
        <f>IF(Final!T413&lt;&gt;0,Final!T413,"")</f>
        <v/>
      </c>
      <c r="I432" s="98" t="str">
        <f>IF(Final!U413&lt;&gt;0,Final!U413,"")</f>
        <v/>
      </c>
      <c r="J432" s="98" t="str">
        <f>IF(Final!V413&lt;&gt;0,Final!V413,"")</f>
        <v/>
      </c>
      <c r="K432" s="98" t="str">
        <f>IF(Final!W413&lt;&gt;0,Final!W413,"")</f>
        <v/>
      </c>
      <c r="L432" s="98" t="str">
        <f>IF(Final!X413&lt;&gt;0,Final!X413,"")</f>
        <v/>
      </c>
      <c r="M432" s="98" t="str">
        <f>IF(Final!Y413&lt;&gt;0,Final!Y413,"")</f>
        <v/>
      </c>
      <c r="N432" s="98" t="str">
        <f>IF(Final!Z413&lt;&gt;0,Final!Z413,"")</f>
        <v/>
      </c>
      <c r="O432" s="98" t="str">
        <f>IF(Final!AA413&lt;&gt;0,Final!AA413,"")</f>
        <v/>
      </c>
      <c r="P432" s="98" t="str">
        <f>IF(Final!AB413&lt;&gt;0,Final!AB413,"")</f>
        <v/>
      </c>
      <c r="Q432" s="98" t="str">
        <f>IF(Final!AC413&lt;&gt;0,Final!AC413,"")</f>
        <v/>
      </c>
      <c r="R432" s="98" t="str">
        <f>IF(Final!AD413&lt;&gt;0,Final!AD413,"")</f>
        <v/>
      </c>
      <c r="S432" s="98" t="str">
        <f>IF(Final!AE413&lt;&gt;0,Final!AE413,"")</f>
        <v/>
      </c>
      <c r="T432" s="98" t="str">
        <f>IF(Final!AF413&lt;&gt;0,Final!AF413,"")</f>
        <v/>
      </c>
    </row>
    <row r="433" spans="1:20" x14ac:dyDescent="0.3">
      <c r="A433" s="3">
        <v>0</v>
      </c>
      <c r="B433" s="3">
        <v>0</v>
      </c>
      <c r="C433" s="98" t="str">
        <f>IF(Final!O414&lt;&gt;0,Final!O414,"")</f>
        <v/>
      </c>
      <c r="D433" s="98" t="str">
        <f>IF(Final!P414&lt;&gt;0,Final!P414,"")</f>
        <v/>
      </c>
      <c r="E433" s="98" t="str">
        <f>IF(Final!Q414&lt;&gt;0,Final!Q414,"")</f>
        <v/>
      </c>
      <c r="F433" s="98" t="str">
        <f>IF(Final!R414&lt;&gt;0,Final!R414,"")</f>
        <v/>
      </c>
      <c r="G433" s="98" t="str">
        <f>IF(Final!S414&lt;&gt;0,Final!S414,"")</f>
        <v/>
      </c>
      <c r="H433" s="98" t="str">
        <f>IF(Final!T414&lt;&gt;0,Final!T414,"")</f>
        <v/>
      </c>
      <c r="I433" s="98" t="str">
        <f>IF(Final!U414&lt;&gt;0,Final!U414,"")</f>
        <v/>
      </c>
      <c r="J433" s="98" t="str">
        <f>IF(Final!V414&lt;&gt;0,Final!V414,"")</f>
        <v/>
      </c>
      <c r="K433" s="98" t="str">
        <f>IF(Final!W414&lt;&gt;0,Final!W414,"")</f>
        <v/>
      </c>
      <c r="L433" s="98" t="str">
        <f>IF(Final!X414&lt;&gt;0,Final!X414,"")</f>
        <v/>
      </c>
      <c r="M433" s="98" t="str">
        <f>IF(Final!Y414&lt;&gt;0,Final!Y414,"")</f>
        <v/>
      </c>
      <c r="N433" s="98" t="str">
        <f>IF(Final!Z414&lt;&gt;0,Final!Z414,"")</f>
        <v/>
      </c>
      <c r="O433" s="98" t="str">
        <f>IF(Final!AA414&lt;&gt;0,Final!AA414,"")</f>
        <v/>
      </c>
      <c r="P433" s="98" t="str">
        <f>IF(Final!AB414&lt;&gt;0,Final!AB414,"")</f>
        <v/>
      </c>
      <c r="Q433" s="98" t="str">
        <f>IF(Final!AC414&lt;&gt;0,Final!AC414,"")</f>
        <v/>
      </c>
      <c r="R433" s="98" t="str">
        <f>IF(Final!AD414&lt;&gt;0,Final!AD414,"")</f>
        <v/>
      </c>
      <c r="S433" s="98" t="str">
        <f>IF(Final!AE414&lt;&gt;0,Final!AE414,"")</f>
        <v/>
      </c>
      <c r="T433" s="98" t="str">
        <f>IF(Final!AF414&lt;&gt;0,Final!AF414,"")</f>
        <v/>
      </c>
    </row>
    <row r="434" spans="1:20" x14ac:dyDescent="0.3">
      <c r="A434" s="3">
        <v>0</v>
      </c>
      <c r="B434" s="3">
        <v>0</v>
      </c>
      <c r="C434" s="98" t="str">
        <f>IF(Final!O415&lt;&gt;0,Final!O415,"")</f>
        <v/>
      </c>
      <c r="D434" s="98" t="str">
        <f>IF(Final!P415&lt;&gt;0,Final!P415,"")</f>
        <v/>
      </c>
      <c r="E434" s="98" t="str">
        <f>IF(Final!Q415&lt;&gt;0,Final!Q415,"")</f>
        <v/>
      </c>
      <c r="F434" s="98" t="str">
        <f>IF(Final!R415&lt;&gt;0,Final!R415,"")</f>
        <v/>
      </c>
      <c r="G434" s="98" t="str">
        <f>IF(Final!S415&lt;&gt;0,Final!S415,"")</f>
        <v/>
      </c>
      <c r="H434" s="98" t="str">
        <f>IF(Final!T415&lt;&gt;0,Final!T415,"")</f>
        <v/>
      </c>
      <c r="I434" s="98" t="str">
        <f>IF(Final!U415&lt;&gt;0,Final!U415,"")</f>
        <v/>
      </c>
      <c r="J434" s="98" t="str">
        <f>IF(Final!V415&lt;&gt;0,Final!V415,"")</f>
        <v/>
      </c>
      <c r="K434" s="98" t="str">
        <f>IF(Final!W415&lt;&gt;0,Final!W415,"")</f>
        <v/>
      </c>
      <c r="L434" s="98" t="str">
        <f>IF(Final!X415&lt;&gt;0,Final!X415,"")</f>
        <v/>
      </c>
      <c r="M434" s="98" t="str">
        <f>IF(Final!Y415&lt;&gt;0,Final!Y415,"")</f>
        <v/>
      </c>
      <c r="N434" s="98" t="str">
        <f>IF(Final!Z415&lt;&gt;0,Final!Z415,"")</f>
        <v/>
      </c>
      <c r="O434" s="98" t="str">
        <f>IF(Final!AA415&lt;&gt;0,Final!AA415,"")</f>
        <v/>
      </c>
      <c r="P434" s="98" t="str">
        <f>IF(Final!AB415&lt;&gt;0,Final!AB415,"")</f>
        <v/>
      </c>
      <c r="Q434" s="98" t="str">
        <f>IF(Final!AC415&lt;&gt;0,Final!AC415,"")</f>
        <v/>
      </c>
      <c r="R434" s="98" t="str">
        <f>IF(Final!AD415&lt;&gt;0,Final!AD415,"")</f>
        <v/>
      </c>
      <c r="S434" s="98" t="str">
        <f>IF(Final!AE415&lt;&gt;0,Final!AE415,"")</f>
        <v/>
      </c>
      <c r="T434" s="98" t="str">
        <f>IF(Final!AF415&lt;&gt;0,Final!AF415,"")</f>
        <v/>
      </c>
    </row>
    <row r="435" spans="1:20" x14ac:dyDescent="0.3">
      <c r="A435" s="3">
        <v>0</v>
      </c>
      <c r="B435" s="3">
        <v>0</v>
      </c>
      <c r="C435" s="98" t="str">
        <f>IF(Final!O416&lt;&gt;0,Final!O416,"")</f>
        <v/>
      </c>
      <c r="D435" s="98" t="str">
        <f>IF(Final!P416&lt;&gt;0,Final!P416,"")</f>
        <v/>
      </c>
      <c r="E435" s="98" t="str">
        <f>IF(Final!Q416&lt;&gt;0,Final!Q416,"")</f>
        <v/>
      </c>
      <c r="F435" s="98" t="str">
        <f>IF(Final!R416&lt;&gt;0,Final!R416,"")</f>
        <v/>
      </c>
      <c r="G435" s="98" t="str">
        <f>IF(Final!S416&lt;&gt;0,Final!S416,"")</f>
        <v/>
      </c>
      <c r="H435" s="98" t="str">
        <f>IF(Final!T416&lt;&gt;0,Final!T416,"")</f>
        <v/>
      </c>
      <c r="I435" s="98" t="str">
        <f>IF(Final!U416&lt;&gt;0,Final!U416,"")</f>
        <v/>
      </c>
      <c r="J435" s="98" t="str">
        <f>IF(Final!V416&lt;&gt;0,Final!V416,"")</f>
        <v/>
      </c>
      <c r="K435" s="98" t="str">
        <f>IF(Final!W416&lt;&gt;0,Final!W416,"")</f>
        <v/>
      </c>
      <c r="L435" s="98" t="str">
        <f>IF(Final!X416&lt;&gt;0,Final!X416,"")</f>
        <v/>
      </c>
      <c r="M435" s="98" t="str">
        <f>IF(Final!Y416&lt;&gt;0,Final!Y416,"")</f>
        <v/>
      </c>
      <c r="N435" s="98" t="str">
        <f>IF(Final!Z416&lt;&gt;0,Final!Z416,"")</f>
        <v/>
      </c>
      <c r="O435" s="98" t="str">
        <f>IF(Final!AA416&lt;&gt;0,Final!AA416,"")</f>
        <v/>
      </c>
      <c r="P435" s="98" t="str">
        <f>IF(Final!AB416&lt;&gt;0,Final!AB416,"")</f>
        <v/>
      </c>
      <c r="Q435" s="98" t="str">
        <f>IF(Final!AC416&lt;&gt;0,Final!AC416,"")</f>
        <v/>
      </c>
      <c r="R435" s="98" t="str">
        <f>IF(Final!AD416&lt;&gt;0,Final!AD416,"")</f>
        <v/>
      </c>
      <c r="S435" s="98" t="str">
        <f>IF(Final!AE416&lt;&gt;0,Final!AE416,"")</f>
        <v/>
      </c>
      <c r="T435" s="98" t="str">
        <f>IF(Final!AF416&lt;&gt;0,Final!AF416,"")</f>
        <v/>
      </c>
    </row>
    <row r="436" spans="1:20" x14ac:dyDescent="0.3">
      <c r="A436" s="3">
        <v>0</v>
      </c>
      <c r="B436" s="3">
        <v>0</v>
      </c>
      <c r="C436" s="98" t="str">
        <f>IF(Final!O417&lt;&gt;0,Final!O417,"")</f>
        <v/>
      </c>
      <c r="D436" s="98" t="str">
        <f>IF(Final!P417&lt;&gt;0,Final!P417,"")</f>
        <v/>
      </c>
      <c r="E436" s="98" t="str">
        <f>IF(Final!Q417&lt;&gt;0,Final!Q417,"")</f>
        <v/>
      </c>
      <c r="F436" s="98" t="str">
        <f>IF(Final!R417&lt;&gt;0,Final!R417,"")</f>
        <v/>
      </c>
      <c r="G436" s="98" t="str">
        <f>IF(Final!S417&lt;&gt;0,Final!S417,"")</f>
        <v/>
      </c>
      <c r="H436" s="98" t="str">
        <f>IF(Final!T417&lt;&gt;0,Final!T417,"")</f>
        <v/>
      </c>
      <c r="I436" s="98" t="str">
        <f>IF(Final!U417&lt;&gt;0,Final!U417,"")</f>
        <v/>
      </c>
      <c r="J436" s="98" t="str">
        <f>IF(Final!V417&lt;&gt;0,Final!V417,"")</f>
        <v/>
      </c>
      <c r="K436" s="98" t="str">
        <f>IF(Final!W417&lt;&gt;0,Final!W417,"")</f>
        <v/>
      </c>
      <c r="L436" s="98" t="str">
        <f>IF(Final!X417&lt;&gt;0,Final!X417,"")</f>
        <v/>
      </c>
      <c r="M436" s="98" t="str">
        <f>IF(Final!Y417&lt;&gt;0,Final!Y417,"")</f>
        <v/>
      </c>
      <c r="N436" s="98" t="str">
        <f>IF(Final!Z417&lt;&gt;0,Final!Z417,"")</f>
        <v/>
      </c>
      <c r="O436" s="98" t="str">
        <f>IF(Final!AA417&lt;&gt;0,Final!AA417,"")</f>
        <v/>
      </c>
      <c r="P436" s="98" t="str">
        <f>IF(Final!AB417&lt;&gt;0,Final!AB417,"")</f>
        <v/>
      </c>
      <c r="Q436" s="98" t="str">
        <f>IF(Final!AC417&lt;&gt;0,Final!AC417,"")</f>
        <v/>
      </c>
      <c r="R436" s="98" t="str">
        <f>IF(Final!AD417&lt;&gt;0,Final!AD417,"")</f>
        <v/>
      </c>
      <c r="S436" s="98" t="str">
        <f>IF(Final!AE417&lt;&gt;0,Final!AE417,"")</f>
        <v/>
      </c>
      <c r="T436" s="98" t="str">
        <f>IF(Final!AF417&lt;&gt;0,Final!AF417,"")</f>
        <v/>
      </c>
    </row>
    <row r="437" spans="1:20" x14ac:dyDescent="0.3">
      <c r="A437" s="3">
        <v>0</v>
      </c>
      <c r="B437" s="3">
        <v>0</v>
      </c>
      <c r="C437" s="98" t="str">
        <f>IF(Final!O418&lt;&gt;0,Final!O418,"")</f>
        <v/>
      </c>
      <c r="D437" s="98" t="str">
        <f>IF(Final!P418&lt;&gt;0,Final!P418,"")</f>
        <v/>
      </c>
      <c r="E437" s="98" t="str">
        <f>IF(Final!Q418&lt;&gt;0,Final!Q418,"")</f>
        <v/>
      </c>
      <c r="F437" s="98" t="str">
        <f>IF(Final!R418&lt;&gt;0,Final!R418,"")</f>
        <v/>
      </c>
      <c r="G437" s="98" t="str">
        <f>IF(Final!S418&lt;&gt;0,Final!S418,"")</f>
        <v/>
      </c>
      <c r="H437" s="98" t="str">
        <f>IF(Final!T418&lt;&gt;0,Final!T418,"")</f>
        <v/>
      </c>
      <c r="I437" s="98" t="str">
        <f>IF(Final!U418&lt;&gt;0,Final!U418,"")</f>
        <v/>
      </c>
      <c r="J437" s="98" t="str">
        <f>IF(Final!V418&lt;&gt;0,Final!V418,"")</f>
        <v/>
      </c>
      <c r="K437" s="98" t="str">
        <f>IF(Final!W418&lt;&gt;0,Final!W418,"")</f>
        <v/>
      </c>
      <c r="L437" s="98" t="str">
        <f>IF(Final!X418&lt;&gt;0,Final!X418,"")</f>
        <v/>
      </c>
      <c r="M437" s="98" t="str">
        <f>IF(Final!Y418&lt;&gt;0,Final!Y418,"")</f>
        <v/>
      </c>
      <c r="N437" s="98" t="str">
        <f>IF(Final!Z418&lt;&gt;0,Final!Z418,"")</f>
        <v/>
      </c>
      <c r="O437" s="98" t="str">
        <f>IF(Final!AA418&lt;&gt;0,Final!AA418,"")</f>
        <v/>
      </c>
      <c r="P437" s="98" t="str">
        <f>IF(Final!AB418&lt;&gt;0,Final!AB418,"")</f>
        <v/>
      </c>
      <c r="Q437" s="98" t="str">
        <f>IF(Final!AC418&lt;&gt;0,Final!AC418,"")</f>
        <v/>
      </c>
      <c r="R437" s="98" t="str">
        <f>IF(Final!AD418&lt;&gt;0,Final!AD418,"")</f>
        <v/>
      </c>
      <c r="S437" s="98" t="str">
        <f>IF(Final!AE418&lt;&gt;0,Final!AE418,"")</f>
        <v/>
      </c>
      <c r="T437" s="98" t="str">
        <f>IF(Final!AF418&lt;&gt;0,Final!AF418,"")</f>
        <v/>
      </c>
    </row>
    <row r="438" spans="1:20" x14ac:dyDescent="0.3">
      <c r="A438" s="3">
        <v>0</v>
      </c>
      <c r="B438" s="3">
        <v>0</v>
      </c>
      <c r="C438" s="98" t="str">
        <f>IF(Final!O419&lt;&gt;0,Final!O419,"")</f>
        <v/>
      </c>
      <c r="D438" s="98" t="str">
        <f>IF(Final!P419&lt;&gt;0,Final!P419,"")</f>
        <v/>
      </c>
      <c r="E438" s="98" t="str">
        <f>IF(Final!Q419&lt;&gt;0,Final!Q419,"")</f>
        <v/>
      </c>
      <c r="F438" s="98" t="str">
        <f>IF(Final!R419&lt;&gt;0,Final!R419,"")</f>
        <v/>
      </c>
      <c r="G438" s="98" t="str">
        <f>IF(Final!S419&lt;&gt;0,Final!S419,"")</f>
        <v/>
      </c>
      <c r="H438" s="98" t="str">
        <f>IF(Final!T419&lt;&gt;0,Final!T419,"")</f>
        <v/>
      </c>
      <c r="I438" s="98" t="str">
        <f>IF(Final!U419&lt;&gt;0,Final!U419,"")</f>
        <v/>
      </c>
      <c r="J438" s="98" t="str">
        <f>IF(Final!V419&lt;&gt;0,Final!V419,"")</f>
        <v/>
      </c>
      <c r="K438" s="98" t="str">
        <f>IF(Final!W419&lt;&gt;0,Final!W419,"")</f>
        <v/>
      </c>
      <c r="L438" s="98" t="str">
        <f>IF(Final!X419&lt;&gt;0,Final!X419,"")</f>
        <v/>
      </c>
      <c r="M438" s="98" t="str">
        <f>IF(Final!Y419&lt;&gt;0,Final!Y419,"")</f>
        <v/>
      </c>
      <c r="N438" s="98" t="str">
        <f>IF(Final!Z419&lt;&gt;0,Final!Z419,"")</f>
        <v/>
      </c>
      <c r="O438" s="98" t="str">
        <f>IF(Final!AA419&lt;&gt;0,Final!AA419,"")</f>
        <v/>
      </c>
      <c r="P438" s="98" t="str">
        <f>IF(Final!AB419&lt;&gt;0,Final!AB419,"")</f>
        <v/>
      </c>
      <c r="Q438" s="98" t="str">
        <f>IF(Final!AC419&lt;&gt;0,Final!AC419,"")</f>
        <v/>
      </c>
      <c r="R438" s="98" t="str">
        <f>IF(Final!AD419&lt;&gt;0,Final!AD419,"")</f>
        <v/>
      </c>
      <c r="S438" s="98" t="str">
        <f>IF(Final!AE419&lt;&gt;0,Final!AE419,"")</f>
        <v/>
      </c>
      <c r="T438" s="98" t="str">
        <f>IF(Final!AF419&lt;&gt;0,Final!AF419,"")</f>
        <v/>
      </c>
    </row>
    <row r="439" spans="1:20" x14ac:dyDescent="0.3">
      <c r="A439" s="3">
        <v>0</v>
      </c>
      <c r="B439" s="3">
        <v>0</v>
      </c>
      <c r="C439" s="98" t="str">
        <f>IF(Final!O420&lt;&gt;0,Final!O420,"")</f>
        <v/>
      </c>
      <c r="D439" s="98" t="str">
        <f>IF(Final!P420&lt;&gt;0,Final!P420,"")</f>
        <v/>
      </c>
      <c r="E439" s="98" t="str">
        <f>IF(Final!Q420&lt;&gt;0,Final!Q420,"")</f>
        <v/>
      </c>
      <c r="F439" s="98" t="str">
        <f>IF(Final!R420&lt;&gt;0,Final!R420,"")</f>
        <v/>
      </c>
      <c r="G439" s="98" t="str">
        <f>IF(Final!S420&lt;&gt;0,Final!S420,"")</f>
        <v/>
      </c>
      <c r="H439" s="98" t="str">
        <f>IF(Final!T420&lt;&gt;0,Final!T420,"")</f>
        <v/>
      </c>
      <c r="I439" s="98" t="str">
        <f>IF(Final!U420&lt;&gt;0,Final!U420,"")</f>
        <v/>
      </c>
      <c r="J439" s="98" t="str">
        <f>IF(Final!V420&lt;&gt;0,Final!V420,"")</f>
        <v/>
      </c>
      <c r="K439" s="98" t="str">
        <f>IF(Final!W420&lt;&gt;0,Final!W420,"")</f>
        <v/>
      </c>
      <c r="L439" s="98" t="str">
        <f>IF(Final!X420&lt;&gt;0,Final!X420,"")</f>
        <v/>
      </c>
      <c r="M439" s="98" t="str">
        <f>IF(Final!Y420&lt;&gt;0,Final!Y420,"")</f>
        <v/>
      </c>
      <c r="N439" s="98" t="str">
        <f>IF(Final!Z420&lt;&gt;0,Final!Z420,"")</f>
        <v/>
      </c>
      <c r="O439" s="98" t="str">
        <f>IF(Final!AA420&lt;&gt;0,Final!AA420,"")</f>
        <v/>
      </c>
      <c r="P439" s="98" t="str">
        <f>IF(Final!AB420&lt;&gt;0,Final!AB420,"")</f>
        <v/>
      </c>
      <c r="Q439" s="98" t="str">
        <f>IF(Final!AC420&lt;&gt;0,Final!AC420,"")</f>
        <v/>
      </c>
      <c r="R439" s="98" t="str">
        <f>IF(Final!AD420&lt;&gt;0,Final!AD420,"")</f>
        <v/>
      </c>
      <c r="S439" s="98" t="str">
        <f>IF(Final!AE420&lt;&gt;0,Final!AE420,"")</f>
        <v/>
      </c>
      <c r="T439" s="98" t="str">
        <f>IF(Final!AF420&lt;&gt;0,Final!AF420,"")</f>
        <v/>
      </c>
    </row>
    <row r="440" spans="1:20" x14ac:dyDescent="0.3">
      <c r="A440" s="3">
        <v>0</v>
      </c>
      <c r="B440" s="3">
        <v>0</v>
      </c>
      <c r="C440" s="98" t="str">
        <f>IF(Final!O421&lt;&gt;0,Final!O421,"")</f>
        <v/>
      </c>
      <c r="D440" s="98" t="str">
        <f>IF(Final!P421&lt;&gt;0,Final!P421,"")</f>
        <v/>
      </c>
      <c r="E440" s="98" t="str">
        <f>IF(Final!Q421&lt;&gt;0,Final!Q421,"")</f>
        <v/>
      </c>
      <c r="F440" s="98" t="str">
        <f>IF(Final!R421&lt;&gt;0,Final!R421,"")</f>
        <v/>
      </c>
      <c r="G440" s="98" t="str">
        <f>IF(Final!S421&lt;&gt;0,Final!S421,"")</f>
        <v/>
      </c>
      <c r="H440" s="98" t="str">
        <f>IF(Final!T421&lt;&gt;0,Final!T421,"")</f>
        <v/>
      </c>
      <c r="I440" s="98" t="str">
        <f>IF(Final!U421&lt;&gt;0,Final!U421,"")</f>
        <v/>
      </c>
      <c r="J440" s="98" t="str">
        <f>IF(Final!V421&lt;&gt;0,Final!V421,"")</f>
        <v/>
      </c>
      <c r="K440" s="98" t="str">
        <f>IF(Final!W421&lt;&gt;0,Final!W421,"")</f>
        <v/>
      </c>
      <c r="L440" s="98" t="str">
        <f>IF(Final!X421&lt;&gt;0,Final!X421,"")</f>
        <v/>
      </c>
      <c r="M440" s="98" t="str">
        <f>IF(Final!Y421&lt;&gt;0,Final!Y421,"")</f>
        <v/>
      </c>
      <c r="N440" s="98" t="str">
        <f>IF(Final!Z421&lt;&gt;0,Final!Z421,"")</f>
        <v/>
      </c>
      <c r="O440" s="98" t="str">
        <f>IF(Final!AA421&lt;&gt;0,Final!AA421,"")</f>
        <v/>
      </c>
      <c r="P440" s="98" t="str">
        <f>IF(Final!AB421&lt;&gt;0,Final!AB421,"")</f>
        <v/>
      </c>
      <c r="Q440" s="98" t="str">
        <f>IF(Final!AC421&lt;&gt;0,Final!AC421,"")</f>
        <v/>
      </c>
      <c r="R440" s="98" t="str">
        <f>IF(Final!AD421&lt;&gt;0,Final!AD421,"")</f>
        <v/>
      </c>
      <c r="S440" s="98" t="str">
        <f>IF(Final!AE421&lt;&gt;0,Final!AE421,"")</f>
        <v/>
      </c>
      <c r="T440" s="98" t="str">
        <f>IF(Final!AF421&lt;&gt;0,Final!AF421,"")</f>
        <v/>
      </c>
    </row>
    <row r="441" spans="1:20" x14ac:dyDescent="0.3">
      <c r="A441" s="3">
        <v>0</v>
      </c>
      <c r="B441" s="3">
        <v>0</v>
      </c>
      <c r="C441" s="98" t="str">
        <f>IF(Final!O422&lt;&gt;0,Final!O422,"")</f>
        <v/>
      </c>
      <c r="D441" s="98" t="str">
        <f>IF(Final!P422&lt;&gt;0,Final!P422,"")</f>
        <v/>
      </c>
      <c r="E441" s="98" t="str">
        <f>IF(Final!Q422&lt;&gt;0,Final!Q422,"")</f>
        <v/>
      </c>
      <c r="F441" s="98" t="str">
        <f>IF(Final!R422&lt;&gt;0,Final!R422,"")</f>
        <v/>
      </c>
      <c r="G441" s="98" t="str">
        <f>IF(Final!S422&lt;&gt;0,Final!S422,"")</f>
        <v/>
      </c>
      <c r="H441" s="98" t="str">
        <f>IF(Final!T422&lt;&gt;0,Final!T422,"")</f>
        <v/>
      </c>
      <c r="I441" s="98" t="str">
        <f>IF(Final!U422&lt;&gt;0,Final!U422,"")</f>
        <v/>
      </c>
      <c r="J441" s="98" t="str">
        <f>IF(Final!V422&lt;&gt;0,Final!V422,"")</f>
        <v/>
      </c>
      <c r="K441" s="98" t="str">
        <f>IF(Final!W422&lt;&gt;0,Final!W422,"")</f>
        <v/>
      </c>
      <c r="L441" s="98" t="str">
        <f>IF(Final!X422&lt;&gt;0,Final!X422,"")</f>
        <v/>
      </c>
      <c r="M441" s="98" t="str">
        <f>IF(Final!Y422&lt;&gt;0,Final!Y422,"")</f>
        <v/>
      </c>
      <c r="N441" s="98" t="str">
        <f>IF(Final!Z422&lt;&gt;0,Final!Z422,"")</f>
        <v/>
      </c>
      <c r="O441" s="98" t="str">
        <f>IF(Final!AA422&lt;&gt;0,Final!AA422,"")</f>
        <v/>
      </c>
      <c r="P441" s="98" t="str">
        <f>IF(Final!AB422&lt;&gt;0,Final!AB422,"")</f>
        <v/>
      </c>
      <c r="Q441" s="98" t="str">
        <f>IF(Final!AC422&lt;&gt;0,Final!AC422,"")</f>
        <v/>
      </c>
      <c r="R441" s="98" t="str">
        <f>IF(Final!AD422&lt;&gt;0,Final!AD422,"")</f>
        <v/>
      </c>
      <c r="S441" s="98" t="str">
        <f>IF(Final!AE422&lt;&gt;0,Final!AE422,"")</f>
        <v/>
      </c>
      <c r="T441" s="98" t="str">
        <f>IF(Final!AF422&lt;&gt;0,Final!AF422,"")</f>
        <v/>
      </c>
    </row>
    <row r="442" spans="1:20" x14ac:dyDescent="0.3">
      <c r="A442" s="3">
        <v>0</v>
      </c>
      <c r="B442" s="3">
        <v>0</v>
      </c>
      <c r="C442" s="98" t="str">
        <f>IF(Final!O423&lt;&gt;0,Final!O423,"")</f>
        <v/>
      </c>
      <c r="D442" s="98" t="str">
        <f>IF(Final!P423&lt;&gt;0,Final!P423,"")</f>
        <v/>
      </c>
      <c r="E442" s="98" t="str">
        <f>IF(Final!Q423&lt;&gt;0,Final!Q423,"")</f>
        <v/>
      </c>
      <c r="F442" s="98" t="str">
        <f>IF(Final!R423&lt;&gt;0,Final!R423,"")</f>
        <v/>
      </c>
      <c r="G442" s="98" t="str">
        <f>IF(Final!S423&lt;&gt;0,Final!S423,"")</f>
        <v/>
      </c>
      <c r="H442" s="98" t="str">
        <f>IF(Final!T423&lt;&gt;0,Final!T423,"")</f>
        <v/>
      </c>
      <c r="I442" s="98" t="str">
        <f>IF(Final!U423&lt;&gt;0,Final!U423,"")</f>
        <v/>
      </c>
      <c r="J442" s="98" t="str">
        <f>IF(Final!V423&lt;&gt;0,Final!V423,"")</f>
        <v/>
      </c>
      <c r="K442" s="98" t="str">
        <f>IF(Final!W423&lt;&gt;0,Final!W423,"")</f>
        <v/>
      </c>
      <c r="L442" s="98" t="str">
        <f>IF(Final!X423&lt;&gt;0,Final!X423,"")</f>
        <v/>
      </c>
      <c r="M442" s="98" t="str">
        <f>IF(Final!Y423&lt;&gt;0,Final!Y423,"")</f>
        <v/>
      </c>
      <c r="N442" s="98" t="str">
        <f>IF(Final!Z423&lt;&gt;0,Final!Z423,"")</f>
        <v/>
      </c>
      <c r="O442" s="98" t="str">
        <f>IF(Final!AA423&lt;&gt;0,Final!AA423,"")</f>
        <v/>
      </c>
      <c r="P442" s="98" t="str">
        <f>IF(Final!AB423&lt;&gt;0,Final!AB423,"")</f>
        <v/>
      </c>
      <c r="Q442" s="98" t="str">
        <f>IF(Final!AC423&lt;&gt;0,Final!AC423,"")</f>
        <v/>
      </c>
      <c r="R442" s="98" t="str">
        <f>IF(Final!AD423&lt;&gt;0,Final!AD423,"")</f>
        <v/>
      </c>
      <c r="S442" s="98" t="str">
        <f>IF(Final!AE423&lt;&gt;0,Final!AE423,"")</f>
        <v/>
      </c>
      <c r="T442" s="98" t="str">
        <f>IF(Final!AF423&lt;&gt;0,Final!AF423,"")</f>
        <v/>
      </c>
    </row>
    <row r="443" spans="1:20" x14ac:dyDescent="0.3">
      <c r="A443" s="3">
        <v>0</v>
      </c>
      <c r="B443" s="3">
        <v>0</v>
      </c>
      <c r="C443" s="98" t="str">
        <f>IF(Final!O424&lt;&gt;0,Final!O424,"")</f>
        <v/>
      </c>
      <c r="D443" s="98" t="str">
        <f>IF(Final!P424&lt;&gt;0,Final!P424,"")</f>
        <v/>
      </c>
      <c r="E443" s="98" t="str">
        <f>IF(Final!Q424&lt;&gt;0,Final!Q424,"")</f>
        <v/>
      </c>
      <c r="F443" s="98" t="str">
        <f>IF(Final!R424&lt;&gt;0,Final!R424,"")</f>
        <v/>
      </c>
      <c r="G443" s="98" t="str">
        <f>IF(Final!S424&lt;&gt;0,Final!S424,"")</f>
        <v/>
      </c>
      <c r="H443" s="98" t="str">
        <f>IF(Final!T424&lt;&gt;0,Final!T424,"")</f>
        <v/>
      </c>
      <c r="I443" s="98" t="str">
        <f>IF(Final!U424&lt;&gt;0,Final!U424,"")</f>
        <v/>
      </c>
      <c r="J443" s="98" t="str">
        <f>IF(Final!V424&lt;&gt;0,Final!V424,"")</f>
        <v/>
      </c>
      <c r="K443" s="98" t="str">
        <f>IF(Final!W424&lt;&gt;0,Final!W424,"")</f>
        <v/>
      </c>
      <c r="L443" s="98" t="str">
        <f>IF(Final!X424&lt;&gt;0,Final!X424,"")</f>
        <v/>
      </c>
      <c r="M443" s="98" t="str">
        <f>IF(Final!Y424&lt;&gt;0,Final!Y424,"")</f>
        <v/>
      </c>
      <c r="N443" s="98" t="str">
        <f>IF(Final!Z424&lt;&gt;0,Final!Z424,"")</f>
        <v/>
      </c>
      <c r="O443" s="98" t="str">
        <f>IF(Final!AA424&lt;&gt;0,Final!AA424,"")</f>
        <v/>
      </c>
      <c r="P443" s="98" t="str">
        <f>IF(Final!AB424&lt;&gt;0,Final!AB424,"")</f>
        <v/>
      </c>
      <c r="Q443" s="98" t="str">
        <f>IF(Final!AC424&lt;&gt;0,Final!AC424,"")</f>
        <v/>
      </c>
      <c r="R443" s="98" t="str">
        <f>IF(Final!AD424&lt;&gt;0,Final!AD424,"")</f>
        <v/>
      </c>
      <c r="S443" s="98" t="str">
        <f>IF(Final!AE424&lt;&gt;0,Final!AE424,"")</f>
        <v/>
      </c>
      <c r="T443" s="98" t="str">
        <f>IF(Final!AF424&lt;&gt;0,Final!AF424,"")</f>
        <v/>
      </c>
    </row>
    <row r="444" spans="1:20" x14ac:dyDescent="0.3">
      <c r="A444" s="3">
        <v>0</v>
      </c>
      <c r="B444" s="3">
        <v>0</v>
      </c>
      <c r="C444" s="98" t="str">
        <f>IF(Final!O425&lt;&gt;0,Final!O425,"")</f>
        <v/>
      </c>
      <c r="D444" s="98" t="str">
        <f>IF(Final!P425&lt;&gt;0,Final!P425,"")</f>
        <v/>
      </c>
      <c r="E444" s="98" t="str">
        <f>IF(Final!Q425&lt;&gt;0,Final!Q425,"")</f>
        <v/>
      </c>
      <c r="F444" s="98" t="str">
        <f>IF(Final!R425&lt;&gt;0,Final!R425,"")</f>
        <v/>
      </c>
      <c r="G444" s="98" t="str">
        <f>IF(Final!S425&lt;&gt;0,Final!S425,"")</f>
        <v/>
      </c>
      <c r="H444" s="98" t="str">
        <f>IF(Final!T425&lt;&gt;0,Final!T425,"")</f>
        <v/>
      </c>
      <c r="I444" s="98" t="str">
        <f>IF(Final!U425&lt;&gt;0,Final!U425,"")</f>
        <v/>
      </c>
      <c r="J444" s="98" t="str">
        <f>IF(Final!V425&lt;&gt;0,Final!V425,"")</f>
        <v/>
      </c>
      <c r="K444" s="98" t="str">
        <f>IF(Final!W425&lt;&gt;0,Final!W425,"")</f>
        <v/>
      </c>
      <c r="L444" s="98" t="str">
        <f>IF(Final!X425&lt;&gt;0,Final!X425,"")</f>
        <v/>
      </c>
      <c r="M444" s="98" t="str">
        <f>IF(Final!Y425&lt;&gt;0,Final!Y425,"")</f>
        <v/>
      </c>
      <c r="N444" s="98" t="str">
        <f>IF(Final!Z425&lt;&gt;0,Final!Z425,"")</f>
        <v/>
      </c>
      <c r="O444" s="98" t="str">
        <f>IF(Final!AA425&lt;&gt;0,Final!AA425,"")</f>
        <v/>
      </c>
      <c r="P444" s="98" t="str">
        <f>IF(Final!AB425&lt;&gt;0,Final!AB425,"")</f>
        <v/>
      </c>
      <c r="Q444" s="98" t="str">
        <f>IF(Final!AC425&lt;&gt;0,Final!AC425,"")</f>
        <v/>
      </c>
      <c r="R444" s="98" t="str">
        <f>IF(Final!AD425&lt;&gt;0,Final!AD425,"")</f>
        <v/>
      </c>
      <c r="S444" s="98" t="str">
        <f>IF(Final!AE425&lt;&gt;0,Final!AE425,"")</f>
        <v/>
      </c>
      <c r="T444" s="98" t="str">
        <f>IF(Final!AF425&lt;&gt;0,Final!AF425,"")</f>
        <v/>
      </c>
    </row>
    <row r="445" spans="1:20" x14ac:dyDescent="0.3">
      <c r="A445" s="3">
        <v>0</v>
      </c>
      <c r="B445" s="3">
        <v>0</v>
      </c>
      <c r="C445" s="98" t="str">
        <f>IF(Final!O426&lt;&gt;0,Final!O426,"")</f>
        <v/>
      </c>
      <c r="D445" s="98" t="str">
        <f>IF(Final!P426&lt;&gt;0,Final!P426,"")</f>
        <v/>
      </c>
      <c r="E445" s="98" t="str">
        <f>IF(Final!Q426&lt;&gt;0,Final!Q426,"")</f>
        <v/>
      </c>
      <c r="F445" s="98" t="str">
        <f>IF(Final!R426&lt;&gt;0,Final!R426,"")</f>
        <v/>
      </c>
      <c r="G445" s="98" t="str">
        <f>IF(Final!S426&lt;&gt;0,Final!S426,"")</f>
        <v/>
      </c>
      <c r="H445" s="98" t="str">
        <f>IF(Final!T426&lt;&gt;0,Final!T426,"")</f>
        <v/>
      </c>
      <c r="I445" s="98" t="str">
        <f>IF(Final!U426&lt;&gt;0,Final!U426,"")</f>
        <v/>
      </c>
      <c r="J445" s="98" t="str">
        <f>IF(Final!V426&lt;&gt;0,Final!V426,"")</f>
        <v/>
      </c>
      <c r="K445" s="98" t="str">
        <f>IF(Final!W426&lt;&gt;0,Final!W426,"")</f>
        <v/>
      </c>
      <c r="L445" s="98" t="str">
        <f>IF(Final!X426&lt;&gt;0,Final!X426,"")</f>
        <v/>
      </c>
      <c r="M445" s="98" t="str">
        <f>IF(Final!Y426&lt;&gt;0,Final!Y426,"")</f>
        <v/>
      </c>
      <c r="N445" s="98" t="str">
        <f>IF(Final!Z426&lt;&gt;0,Final!Z426,"")</f>
        <v/>
      </c>
      <c r="O445" s="98" t="str">
        <f>IF(Final!AA426&lt;&gt;0,Final!AA426,"")</f>
        <v/>
      </c>
      <c r="P445" s="98" t="str">
        <f>IF(Final!AB426&lt;&gt;0,Final!AB426,"")</f>
        <v/>
      </c>
      <c r="Q445" s="98" t="str">
        <f>IF(Final!AC426&lt;&gt;0,Final!AC426,"")</f>
        <v/>
      </c>
      <c r="R445" s="98" t="str">
        <f>IF(Final!AD426&lt;&gt;0,Final!AD426,"")</f>
        <v/>
      </c>
      <c r="S445" s="98" t="str">
        <f>IF(Final!AE426&lt;&gt;0,Final!AE426,"")</f>
        <v/>
      </c>
      <c r="T445" s="98" t="str">
        <f>IF(Final!AF426&lt;&gt;0,Final!AF426,"")</f>
        <v/>
      </c>
    </row>
    <row r="446" spans="1:20" x14ac:dyDescent="0.3">
      <c r="A446" s="3">
        <v>0</v>
      </c>
      <c r="B446" s="3">
        <v>0</v>
      </c>
      <c r="C446" s="98" t="str">
        <f>IF(Final!O427&lt;&gt;0,Final!O427,"")</f>
        <v/>
      </c>
      <c r="D446" s="98" t="str">
        <f>IF(Final!P427&lt;&gt;0,Final!P427,"")</f>
        <v/>
      </c>
      <c r="E446" s="98" t="str">
        <f>IF(Final!Q427&lt;&gt;0,Final!Q427,"")</f>
        <v/>
      </c>
      <c r="F446" s="98" t="str">
        <f>IF(Final!R427&lt;&gt;0,Final!R427,"")</f>
        <v/>
      </c>
      <c r="G446" s="98" t="str">
        <f>IF(Final!S427&lt;&gt;0,Final!S427,"")</f>
        <v/>
      </c>
      <c r="H446" s="98" t="str">
        <f>IF(Final!T427&lt;&gt;0,Final!T427,"")</f>
        <v/>
      </c>
      <c r="I446" s="98" t="str">
        <f>IF(Final!U427&lt;&gt;0,Final!U427,"")</f>
        <v/>
      </c>
      <c r="J446" s="98" t="str">
        <f>IF(Final!V427&lt;&gt;0,Final!V427,"")</f>
        <v/>
      </c>
      <c r="K446" s="98" t="str">
        <f>IF(Final!W427&lt;&gt;0,Final!W427,"")</f>
        <v/>
      </c>
      <c r="L446" s="98" t="str">
        <f>IF(Final!X427&lt;&gt;0,Final!X427,"")</f>
        <v/>
      </c>
      <c r="M446" s="98" t="str">
        <f>IF(Final!Y427&lt;&gt;0,Final!Y427,"")</f>
        <v/>
      </c>
      <c r="N446" s="98" t="str">
        <f>IF(Final!Z427&lt;&gt;0,Final!Z427,"")</f>
        <v/>
      </c>
      <c r="O446" s="98" t="str">
        <f>IF(Final!AA427&lt;&gt;0,Final!AA427,"")</f>
        <v/>
      </c>
      <c r="P446" s="98" t="str">
        <f>IF(Final!AB427&lt;&gt;0,Final!AB427,"")</f>
        <v/>
      </c>
      <c r="Q446" s="98" t="str">
        <f>IF(Final!AC427&lt;&gt;0,Final!AC427,"")</f>
        <v/>
      </c>
      <c r="R446" s="98" t="str">
        <f>IF(Final!AD427&lt;&gt;0,Final!AD427,"")</f>
        <v/>
      </c>
      <c r="S446" s="98" t="str">
        <f>IF(Final!AE427&lt;&gt;0,Final!AE427,"")</f>
        <v/>
      </c>
      <c r="T446" s="98" t="str">
        <f>IF(Final!AF427&lt;&gt;0,Final!AF427,"")</f>
        <v/>
      </c>
    </row>
    <row r="447" spans="1:20" x14ac:dyDescent="0.3">
      <c r="A447" s="3">
        <v>0</v>
      </c>
      <c r="B447" s="3">
        <v>0</v>
      </c>
      <c r="C447" s="98" t="str">
        <f>IF(Final!O428&lt;&gt;0,Final!O428,"")</f>
        <v/>
      </c>
      <c r="D447" s="98" t="str">
        <f>IF(Final!P428&lt;&gt;0,Final!P428,"")</f>
        <v/>
      </c>
      <c r="E447" s="98" t="str">
        <f>IF(Final!Q428&lt;&gt;0,Final!Q428,"")</f>
        <v/>
      </c>
      <c r="F447" s="98" t="str">
        <f>IF(Final!R428&lt;&gt;0,Final!R428,"")</f>
        <v/>
      </c>
      <c r="G447" s="98" t="str">
        <f>IF(Final!S428&lt;&gt;0,Final!S428,"")</f>
        <v/>
      </c>
      <c r="H447" s="98" t="str">
        <f>IF(Final!T428&lt;&gt;0,Final!T428,"")</f>
        <v/>
      </c>
      <c r="I447" s="98" t="str">
        <f>IF(Final!U428&lt;&gt;0,Final!U428,"")</f>
        <v/>
      </c>
      <c r="J447" s="98" t="str">
        <f>IF(Final!V428&lt;&gt;0,Final!V428,"")</f>
        <v/>
      </c>
      <c r="K447" s="98" t="str">
        <f>IF(Final!W428&lt;&gt;0,Final!W428,"")</f>
        <v/>
      </c>
      <c r="L447" s="98" t="str">
        <f>IF(Final!X428&lt;&gt;0,Final!X428,"")</f>
        <v/>
      </c>
      <c r="M447" s="98" t="str">
        <f>IF(Final!Y428&lt;&gt;0,Final!Y428,"")</f>
        <v/>
      </c>
      <c r="N447" s="98" t="str">
        <f>IF(Final!Z428&lt;&gt;0,Final!Z428,"")</f>
        <v/>
      </c>
      <c r="O447" s="98" t="str">
        <f>IF(Final!AA428&lt;&gt;0,Final!AA428,"")</f>
        <v/>
      </c>
      <c r="P447" s="98" t="str">
        <f>IF(Final!AB428&lt;&gt;0,Final!AB428,"")</f>
        <v/>
      </c>
      <c r="Q447" s="98" t="str">
        <f>IF(Final!AC428&lt;&gt;0,Final!AC428,"")</f>
        <v/>
      </c>
      <c r="R447" s="98" t="str">
        <f>IF(Final!AD428&lt;&gt;0,Final!AD428,"")</f>
        <v/>
      </c>
      <c r="S447" s="98" t="str">
        <f>IF(Final!AE428&lt;&gt;0,Final!AE428,"")</f>
        <v/>
      </c>
      <c r="T447" s="98" t="str">
        <f>IF(Final!AF428&lt;&gt;0,Final!AF428,"")</f>
        <v/>
      </c>
    </row>
    <row r="448" spans="1:20" x14ac:dyDescent="0.3">
      <c r="A448" s="3">
        <v>0</v>
      </c>
      <c r="B448" s="3">
        <v>0</v>
      </c>
      <c r="C448" s="98" t="str">
        <f>IF(Final!O429&lt;&gt;0,Final!O429,"")</f>
        <v/>
      </c>
      <c r="D448" s="98" t="str">
        <f>IF(Final!P429&lt;&gt;0,Final!P429,"")</f>
        <v/>
      </c>
      <c r="E448" s="98" t="str">
        <f>IF(Final!Q429&lt;&gt;0,Final!Q429,"")</f>
        <v/>
      </c>
      <c r="F448" s="98" t="str">
        <f>IF(Final!R429&lt;&gt;0,Final!R429,"")</f>
        <v/>
      </c>
      <c r="G448" s="98" t="str">
        <f>IF(Final!S429&lt;&gt;0,Final!S429,"")</f>
        <v/>
      </c>
      <c r="H448" s="98" t="str">
        <f>IF(Final!T429&lt;&gt;0,Final!T429,"")</f>
        <v/>
      </c>
      <c r="I448" s="98" t="str">
        <f>IF(Final!U429&lt;&gt;0,Final!U429,"")</f>
        <v/>
      </c>
      <c r="J448" s="98" t="str">
        <f>IF(Final!V429&lt;&gt;0,Final!V429,"")</f>
        <v/>
      </c>
      <c r="K448" s="98" t="str">
        <f>IF(Final!W429&lt;&gt;0,Final!W429,"")</f>
        <v/>
      </c>
      <c r="L448" s="98" t="str">
        <f>IF(Final!X429&lt;&gt;0,Final!X429,"")</f>
        <v/>
      </c>
      <c r="M448" s="98" t="str">
        <f>IF(Final!Y429&lt;&gt;0,Final!Y429,"")</f>
        <v/>
      </c>
      <c r="N448" s="98" t="str">
        <f>IF(Final!Z429&lt;&gt;0,Final!Z429,"")</f>
        <v/>
      </c>
      <c r="O448" s="98" t="str">
        <f>IF(Final!AA429&lt;&gt;0,Final!AA429,"")</f>
        <v/>
      </c>
      <c r="P448" s="98" t="str">
        <f>IF(Final!AB429&lt;&gt;0,Final!AB429,"")</f>
        <v/>
      </c>
      <c r="Q448" s="98" t="str">
        <f>IF(Final!AC429&lt;&gt;0,Final!AC429,"")</f>
        <v/>
      </c>
      <c r="R448" s="98" t="str">
        <f>IF(Final!AD429&lt;&gt;0,Final!AD429,"")</f>
        <v/>
      </c>
      <c r="S448" s="98" t="str">
        <f>IF(Final!AE429&lt;&gt;0,Final!AE429,"")</f>
        <v/>
      </c>
      <c r="T448" s="98" t="str">
        <f>IF(Final!AF429&lt;&gt;0,Final!AF429,"")</f>
        <v/>
      </c>
    </row>
    <row r="449" spans="1:20" x14ac:dyDescent="0.3">
      <c r="A449" s="3">
        <v>0</v>
      </c>
      <c r="B449" s="3">
        <v>0</v>
      </c>
      <c r="C449" s="98" t="str">
        <f>IF(Final!O430&lt;&gt;0,Final!O430,"")</f>
        <v/>
      </c>
      <c r="D449" s="98" t="str">
        <f>IF(Final!P430&lt;&gt;0,Final!P430,"")</f>
        <v/>
      </c>
      <c r="E449" s="98" t="str">
        <f>IF(Final!Q430&lt;&gt;0,Final!Q430,"")</f>
        <v/>
      </c>
      <c r="F449" s="98" t="str">
        <f>IF(Final!R430&lt;&gt;0,Final!R430,"")</f>
        <v/>
      </c>
      <c r="G449" s="98" t="str">
        <f>IF(Final!S430&lt;&gt;0,Final!S430,"")</f>
        <v/>
      </c>
      <c r="H449" s="98" t="str">
        <f>IF(Final!T430&lt;&gt;0,Final!T430,"")</f>
        <v/>
      </c>
      <c r="I449" s="98" t="str">
        <f>IF(Final!U430&lt;&gt;0,Final!U430,"")</f>
        <v/>
      </c>
      <c r="J449" s="98" t="str">
        <f>IF(Final!V430&lt;&gt;0,Final!V430,"")</f>
        <v/>
      </c>
      <c r="K449" s="98" t="str">
        <f>IF(Final!W430&lt;&gt;0,Final!W430,"")</f>
        <v/>
      </c>
      <c r="L449" s="98" t="str">
        <f>IF(Final!X430&lt;&gt;0,Final!X430,"")</f>
        <v/>
      </c>
      <c r="M449" s="98" t="str">
        <f>IF(Final!Y430&lt;&gt;0,Final!Y430,"")</f>
        <v/>
      </c>
      <c r="N449" s="98" t="str">
        <f>IF(Final!Z430&lt;&gt;0,Final!Z430,"")</f>
        <v/>
      </c>
      <c r="O449" s="98" t="str">
        <f>IF(Final!AA430&lt;&gt;0,Final!AA430,"")</f>
        <v/>
      </c>
      <c r="P449" s="98" t="str">
        <f>IF(Final!AB430&lt;&gt;0,Final!AB430,"")</f>
        <v/>
      </c>
      <c r="Q449" s="98" t="str">
        <f>IF(Final!AC430&lt;&gt;0,Final!AC430,"")</f>
        <v/>
      </c>
      <c r="R449" s="98" t="str">
        <f>IF(Final!AD430&lt;&gt;0,Final!AD430,"")</f>
        <v/>
      </c>
      <c r="S449" s="98" t="str">
        <f>IF(Final!AE430&lt;&gt;0,Final!AE430,"")</f>
        <v/>
      </c>
      <c r="T449" s="98" t="str">
        <f>IF(Final!AF430&lt;&gt;0,Final!AF430,"")</f>
        <v/>
      </c>
    </row>
    <row r="450" spans="1:20" x14ac:dyDescent="0.3">
      <c r="A450" s="3">
        <v>0</v>
      </c>
      <c r="B450" s="3">
        <v>0</v>
      </c>
      <c r="C450" s="98" t="str">
        <f>IF(Final!O431&lt;&gt;0,Final!O431,"")</f>
        <v/>
      </c>
      <c r="D450" s="98" t="str">
        <f>IF(Final!P431&lt;&gt;0,Final!P431,"")</f>
        <v/>
      </c>
      <c r="E450" s="98" t="str">
        <f>IF(Final!Q431&lt;&gt;0,Final!Q431,"")</f>
        <v/>
      </c>
      <c r="F450" s="98" t="str">
        <f>IF(Final!R431&lt;&gt;0,Final!R431,"")</f>
        <v/>
      </c>
      <c r="G450" s="98" t="str">
        <f>IF(Final!S431&lt;&gt;0,Final!S431,"")</f>
        <v/>
      </c>
      <c r="H450" s="98" t="str">
        <f>IF(Final!T431&lt;&gt;0,Final!T431,"")</f>
        <v/>
      </c>
      <c r="I450" s="98" t="str">
        <f>IF(Final!U431&lt;&gt;0,Final!U431,"")</f>
        <v/>
      </c>
      <c r="J450" s="98" t="str">
        <f>IF(Final!V431&lt;&gt;0,Final!V431,"")</f>
        <v/>
      </c>
      <c r="K450" s="98" t="str">
        <f>IF(Final!W431&lt;&gt;0,Final!W431,"")</f>
        <v/>
      </c>
      <c r="L450" s="98" t="str">
        <f>IF(Final!X431&lt;&gt;0,Final!X431,"")</f>
        <v/>
      </c>
      <c r="M450" s="98" t="str">
        <f>IF(Final!Y431&lt;&gt;0,Final!Y431,"")</f>
        <v/>
      </c>
      <c r="N450" s="98" t="str">
        <f>IF(Final!Z431&lt;&gt;0,Final!Z431,"")</f>
        <v/>
      </c>
      <c r="O450" s="98" t="str">
        <f>IF(Final!AA431&lt;&gt;0,Final!AA431,"")</f>
        <v/>
      </c>
      <c r="P450" s="98" t="str">
        <f>IF(Final!AB431&lt;&gt;0,Final!AB431,"")</f>
        <v/>
      </c>
      <c r="Q450" s="98" t="str">
        <f>IF(Final!AC431&lt;&gt;0,Final!AC431,"")</f>
        <v/>
      </c>
      <c r="R450" s="98" t="str">
        <f>IF(Final!AD431&lt;&gt;0,Final!AD431,"")</f>
        <v/>
      </c>
      <c r="S450" s="98" t="str">
        <f>IF(Final!AE431&lt;&gt;0,Final!AE431,"")</f>
        <v/>
      </c>
      <c r="T450" s="98" t="str">
        <f>IF(Final!AF431&lt;&gt;0,Final!AF431,"")</f>
        <v/>
      </c>
    </row>
    <row r="451" spans="1:20" x14ac:dyDescent="0.3">
      <c r="A451" s="3">
        <v>0</v>
      </c>
      <c r="B451" s="3">
        <v>0</v>
      </c>
      <c r="C451" s="98" t="str">
        <f>IF(Final!O432&lt;&gt;0,Final!O432,"")</f>
        <v/>
      </c>
      <c r="D451" s="98" t="str">
        <f>IF(Final!P432&lt;&gt;0,Final!P432,"")</f>
        <v/>
      </c>
      <c r="E451" s="98" t="str">
        <f>IF(Final!Q432&lt;&gt;0,Final!Q432,"")</f>
        <v/>
      </c>
      <c r="F451" s="98" t="str">
        <f>IF(Final!R432&lt;&gt;0,Final!R432,"")</f>
        <v/>
      </c>
      <c r="G451" s="98" t="str">
        <f>IF(Final!S432&lt;&gt;0,Final!S432,"")</f>
        <v/>
      </c>
      <c r="H451" s="98" t="str">
        <f>IF(Final!T432&lt;&gt;0,Final!T432,"")</f>
        <v/>
      </c>
      <c r="I451" s="98" t="str">
        <f>IF(Final!U432&lt;&gt;0,Final!U432,"")</f>
        <v/>
      </c>
      <c r="J451" s="98" t="str">
        <f>IF(Final!V432&lt;&gt;0,Final!V432,"")</f>
        <v/>
      </c>
      <c r="K451" s="98" t="str">
        <f>IF(Final!W432&lt;&gt;0,Final!W432,"")</f>
        <v/>
      </c>
      <c r="L451" s="98" t="str">
        <f>IF(Final!X432&lt;&gt;0,Final!X432,"")</f>
        <v/>
      </c>
      <c r="M451" s="98" t="str">
        <f>IF(Final!Y432&lt;&gt;0,Final!Y432,"")</f>
        <v/>
      </c>
      <c r="N451" s="98" t="str">
        <f>IF(Final!Z432&lt;&gt;0,Final!Z432,"")</f>
        <v/>
      </c>
      <c r="O451" s="98" t="str">
        <f>IF(Final!AA432&lt;&gt;0,Final!AA432,"")</f>
        <v/>
      </c>
      <c r="P451" s="98" t="str">
        <f>IF(Final!AB432&lt;&gt;0,Final!AB432,"")</f>
        <v/>
      </c>
      <c r="Q451" s="98" t="str">
        <f>IF(Final!AC432&lt;&gt;0,Final!AC432,"")</f>
        <v/>
      </c>
      <c r="R451" s="98" t="str">
        <f>IF(Final!AD432&lt;&gt;0,Final!AD432,"")</f>
        <v/>
      </c>
      <c r="S451" s="98" t="str">
        <f>IF(Final!AE432&lt;&gt;0,Final!AE432,"")</f>
        <v/>
      </c>
      <c r="T451" s="98" t="str">
        <f>IF(Final!AF432&lt;&gt;0,Final!AF432,"")</f>
        <v/>
      </c>
    </row>
    <row r="452" spans="1:20" x14ac:dyDescent="0.3">
      <c r="A452" s="3">
        <v>0</v>
      </c>
      <c r="B452" s="3">
        <v>0</v>
      </c>
      <c r="C452" s="98" t="str">
        <f>IF(Final!O433&lt;&gt;0,Final!O433,"")</f>
        <v/>
      </c>
      <c r="D452" s="98" t="str">
        <f>IF(Final!P433&lt;&gt;0,Final!P433,"")</f>
        <v/>
      </c>
      <c r="E452" s="98" t="str">
        <f>IF(Final!Q433&lt;&gt;0,Final!Q433,"")</f>
        <v/>
      </c>
      <c r="F452" s="98" t="str">
        <f>IF(Final!R433&lt;&gt;0,Final!R433,"")</f>
        <v/>
      </c>
      <c r="G452" s="98" t="str">
        <f>IF(Final!S433&lt;&gt;0,Final!S433,"")</f>
        <v/>
      </c>
      <c r="H452" s="98" t="str">
        <f>IF(Final!T433&lt;&gt;0,Final!T433,"")</f>
        <v/>
      </c>
      <c r="I452" s="98" t="str">
        <f>IF(Final!U433&lt;&gt;0,Final!U433,"")</f>
        <v/>
      </c>
      <c r="J452" s="98" t="str">
        <f>IF(Final!V433&lt;&gt;0,Final!V433,"")</f>
        <v/>
      </c>
      <c r="K452" s="98" t="str">
        <f>IF(Final!W433&lt;&gt;0,Final!W433,"")</f>
        <v/>
      </c>
      <c r="L452" s="98" t="str">
        <f>IF(Final!X433&lt;&gt;0,Final!X433,"")</f>
        <v/>
      </c>
      <c r="M452" s="98" t="str">
        <f>IF(Final!Y433&lt;&gt;0,Final!Y433,"")</f>
        <v/>
      </c>
      <c r="N452" s="98" t="str">
        <f>IF(Final!Z433&lt;&gt;0,Final!Z433,"")</f>
        <v/>
      </c>
      <c r="O452" s="98" t="str">
        <f>IF(Final!AA433&lt;&gt;0,Final!AA433,"")</f>
        <v/>
      </c>
      <c r="P452" s="98" t="str">
        <f>IF(Final!AB433&lt;&gt;0,Final!AB433,"")</f>
        <v/>
      </c>
      <c r="Q452" s="98" t="str">
        <f>IF(Final!AC433&lt;&gt;0,Final!AC433,"")</f>
        <v/>
      </c>
      <c r="R452" s="98" t="str">
        <f>IF(Final!AD433&lt;&gt;0,Final!AD433,"")</f>
        <v/>
      </c>
      <c r="S452" s="98" t="str">
        <f>IF(Final!AE433&lt;&gt;0,Final!AE433,"")</f>
        <v/>
      </c>
      <c r="T452" s="98" t="str">
        <f>IF(Final!AF433&lt;&gt;0,Final!AF433,"")</f>
        <v/>
      </c>
    </row>
    <row r="453" spans="1:20" x14ac:dyDescent="0.3">
      <c r="A453" s="3">
        <v>0</v>
      </c>
      <c r="B453" s="3">
        <v>0</v>
      </c>
      <c r="C453" s="98" t="str">
        <f>IF(Final!O434&lt;&gt;0,Final!O434,"")</f>
        <v/>
      </c>
      <c r="D453" s="98" t="str">
        <f>IF(Final!P434&lt;&gt;0,Final!P434,"")</f>
        <v/>
      </c>
      <c r="E453" s="98" t="str">
        <f>IF(Final!Q434&lt;&gt;0,Final!Q434,"")</f>
        <v/>
      </c>
      <c r="F453" s="98" t="str">
        <f>IF(Final!R434&lt;&gt;0,Final!R434,"")</f>
        <v/>
      </c>
      <c r="G453" s="98" t="str">
        <f>IF(Final!S434&lt;&gt;0,Final!S434,"")</f>
        <v/>
      </c>
      <c r="H453" s="98" t="str">
        <f>IF(Final!T434&lt;&gt;0,Final!T434,"")</f>
        <v/>
      </c>
      <c r="I453" s="98" t="str">
        <f>IF(Final!U434&lt;&gt;0,Final!U434,"")</f>
        <v/>
      </c>
      <c r="J453" s="98" t="str">
        <f>IF(Final!V434&lt;&gt;0,Final!V434,"")</f>
        <v/>
      </c>
      <c r="K453" s="98" t="str">
        <f>IF(Final!W434&lt;&gt;0,Final!W434,"")</f>
        <v/>
      </c>
      <c r="L453" s="98" t="str">
        <f>IF(Final!X434&lt;&gt;0,Final!X434,"")</f>
        <v/>
      </c>
      <c r="M453" s="98" t="str">
        <f>IF(Final!Y434&lt;&gt;0,Final!Y434,"")</f>
        <v/>
      </c>
      <c r="N453" s="98" t="str">
        <f>IF(Final!Z434&lt;&gt;0,Final!Z434,"")</f>
        <v/>
      </c>
      <c r="O453" s="98" t="str">
        <f>IF(Final!AA434&lt;&gt;0,Final!AA434,"")</f>
        <v/>
      </c>
      <c r="P453" s="98" t="str">
        <f>IF(Final!AB434&lt;&gt;0,Final!AB434,"")</f>
        <v/>
      </c>
      <c r="Q453" s="98" t="str">
        <f>IF(Final!AC434&lt;&gt;0,Final!AC434,"")</f>
        <v/>
      </c>
      <c r="R453" s="98" t="str">
        <f>IF(Final!AD434&lt;&gt;0,Final!AD434,"")</f>
        <v/>
      </c>
      <c r="S453" s="98" t="str">
        <f>IF(Final!AE434&lt;&gt;0,Final!AE434,"")</f>
        <v/>
      </c>
      <c r="T453" s="98" t="str">
        <f>IF(Final!AF434&lt;&gt;0,Final!AF434,"")</f>
        <v/>
      </c>
    </row>
    <row r="454" spans="1:20" x14ac:dyDescent="0.3">
      <c r="A454" s="3">
        <v>0</v>
      </c>
      <c r="B454" s="3">
        <v>0</v>
      </c>
      <c r="C454" s="98" t="str">
        <f>IF(Final!O435&lt;&gt;0,Final!O435,"")</f>
        <v/>
      </c>
      <c r="D454" s="98" t="str">
        <f>IF(Final!P435&lt;&gt;0,Final!P435,"")</f>
        <v/>
      </c>
      <c r="E454" s="98" t="str">
        <f>IF(Final!Q435&lt;&gt;0,Final!Q435,"")</f>
        <v/>
      </c>
      <c r="F454" s="98" t="str">
        <f>IF(Final!R435&lt;&gt;0,Final!R435,"")</f>
        <v/>
      </c>
      <c r="G454" s="98" t="str">
        <f>IF(Final!S435&lt;&gt;0,Final!S435,"")</f>
        <v/>
      </c>
      <c r="H454" s="98" t="str">
        <f>IF(Final!T435&lt;&gt;0,Final!T435,"")</f>
        <v/>
      </c>
      <c r="I454" s="98" t="str">
        <f>IF(Final!U435&lt;&gt;0,Final!U435,"")</f>
        <v/>
      </c>
      <c r="J454" s="98" t="str">
        <f>IF(Final!V435&lt;&gt;0,Final!V435,"")</f>
        <v/>
      </c>
      <c r="K454" s="98" t="str">
        <f>IF(Final!W435&lt;&gt;0,Final!W435,"")</f>
        <v/>
      </c>
      <c r="L454" s="98" t="str">
        <f>IF(Final!X435&lt;&gt;0,Final!X435,"")</f>
        <v/>
      </c>
      <c r="M454" s="98" t="str">
        <f>IF(Final!Y435&lt;&gt;0,Final!Y435,"")</f>
        <v/>
      </c>
      <c r="N454" s="98" t="str">
        <f>IF(Final!Z435&lt;&gt;0,Final!Z435,"")</f>
        <v/>
      </c>
      <c r="O454" s="98" t="str">
        <f>IF(Final!AA435&lt;&gt;0,Final!AA435,"")</f>
        <v/>
      </c>
      <c r="P454" s="98" t="str">
        <f>IF(Final!AB435&lt;&gt;0,Final!AB435,"")</f>
        <v/>
      </c>
      <c r="Q454" s="98" t="str">
        <f>IF(Final!AC435&lt;&gt;0,Final!AC435,"")</f>
        <v/>
      </c>
      <c r="R454" s="98" t="str">
        <f>IF(Final!AD435&lt;&gt;0,Final!AD435,"")</f>
        <v/>
      </c>
      <c r="S454" s="98" t="str">
        <f>IF(Final!AE435&lt;&gt;0,Final!AE435,"")</f>
        <v/>
      </c>
      <c r="T454" s="98" t="str">
        <f>IF(Final!AF435&lt;&gt;0,Final!AF435,"")</f>
        <v/>
      </c>
    </row>
    <row r="455" spans="1:20" x14ac:dyDescent="0.3">
      <c r="A455" s="3">
        <v>0</v>
      </c>
      <c r="B455" s="3">
        <v>0</v>
      </c>
      <c r="C455" s="98" t="str">
        <f>IF(Final!O436&lt;&gt;0,Final!O436,"")</f>
        <v/>
      </c>
      <c r="D455" s="98" t="str">
        <f>IF(Final!P436&lt;&gt;0,Final!P436,"")</f>
        <v/>
      </c>
      <c r="E455" s="98" t="str">
        <f>IF(Final!Q436&lt;&gt;0,Final!Q436,"")</f>
        <v/>
      </c>
      <c r="F455" s="98" t="str">
        <f>IF(Final!R436&lt;&gt;0,Final!R436,"")</f>
        <v/>
      </c>
      <c r="G455" s="98" t="str">
        <f>IF(Final!S436&lt;&gt;0,Final!S436,"")</f>
        <v/>
      </c>
      <c r="H455" s="98" t="str">
        <f>IF(Final!T436&lt;&gt;0,Final!T436,"")</f>
        <v/>
      </c>
      <c r="I455" s="98" t="str">
        <f>IF(Final!U436&lt;&gt;0,Final!U436,"")</f>
        <v/>
      </c>
      <c r="J455" s="98" t="str">
        <f>IF(Final!V436&lt;&gt;0,Final!V436,"")</f>
        <v/>
      </c>
      <c r="K455" s="98" t="str">
        <f>IF(Final!W436&lt;&gt;0,Final!W436,"")</f>
        <v/>
      </c>
      <c r="L455" s="98" t="str">
        <f>IF(Final!X436&lt;&gt;0,Final!X436,"")</f>
        <v/>
      </c>
      <c r="M455" s="98" t="str">
        <f>IF(Final!Y436&lt;&gt;0,Final!Y436,"")</f>
        <v/>
      </c>
      <c r="N455" s="98" t="str">
        <f>IF(Final!Z436&lt;&gt;0,Final!Z436,"")</f>
        <v/>
      </c>
      <c r="O455" s="98" t="str">
        <f>IF(Final!AA436&lt;&gt;0,Final!AA436,"")</f>
        <v/>
      </c>
      <c r="P455" s="98" t="str">
        <f>IF(Final!AB436&lt;&gt;0,Final!AB436,"")</f>
        <v/>
      </c>
      <c r="Q455" s="98" t="str">
        <f>IF(Final!AC436&lt;&gt;0,Final!AC436,"")</f>
        <v/>
      </c>
      <c r="R455" s="98" t="str">
        <f>IF(Final!AD436&lt;&gt;0,Final!AD436,"")</f>
        <v/>
      </c>
      <c r="S455" s="98" t="str">
        <f>IF(Final!AE436&lt;&gt;0,Final!AE436,"")</f>
        <v/>
      </c>
      <c r="T455" s="98" t="str">
        <f>IF(Final!AF436&lt;&gt;0,Final!AF436,"")</f>
        <v/>
      </c>
    </row>
    <row r="456" spans="1:20" x14ac:dyDescent="0.3">
      <c r="A456" s="3">
        <v>0</v>
      </c>
      <c r="B456" s="3">
        <v>0</v>
      </c>
      <c r="C456" s="98" t="str">
        <f>IF(Final!O437&lt;&gt;0,Final!O437,"")</f>
        <v/>
      </c>
      <c r="D456" s="98" t="str">
        <f>IF(Final!P437&lt;&gt;0,Final!P437,"")</f>
        <v/>
      </c>
      <c r="E456" s="98" t="str">
        <f>IF(Final!Q437&lt;&gt;0,Final!Q437,"")</f>
        <v/>
      </c>
      <c r="F456" s="98" t="str">
        <f>IF(Final!R437&lt;&gt;0,Final!R437,"")</f>
        <v/>
      </c>
      <c r="G456" s="98" t="str">
        <f>IF(Final!S437&lt;&gt;0,Final!S437,"")</f>
        <v/>
      </c>
      <c r="H456" s="98" t="str">
        <f>IF(Final!T437&lt;&gt;0,Final!T437,"")</f>
        <v/>
      </c>
      <c r="I456" s="98" t="str">
        <f>IF(Final!U437&lt;&gt;0,Final!U437,"")</f>
        <v/>
      </c>
      <c r="J456" s="98" t="str">
        <f>IF(Final!V437&lt;&gt;0,Final!V437,"")</f>
        <v/>
      </c>
      <c r="K456" s="98" t="str">
        <f>IF(Final!W437&lt;&gt;0,Final!W437,"")</f>
        <v/>
      </c>
      <c r="L456" s="98" t="str">
        <f>IF(Final!X437&lt;&gt;0,Final!X437,"")</f>
        <v/>
      </c>
      <c r="M456" s="98" t="str">
        <f>IF(Final!Y437&lt;&gt;0,Final!Y437,"")</f>
        <v/>
      </c>
      <c r="N456" s="98" t="str">
        <f>IF(Final!Z437&lt;&gt;0,Final!Z437,"")</f>
        <v/>
      </c>
      <c r="O456" s="98" t="str">
        <f>IF(Final!AA437&lt;&gt;0,Final!AA437,"")</f>
        <v/>
      </c>
      <c r="P456" s="98" t="str">
        <f>IF(Final!AB437&lt;&gt;0,Final!AB437,"")</f>
        <v/>
      </c>
      <c r="Q456" s="98" t="str">
        <f>IF(Final!AC437&lt;&gt;0,Final!AC437,"")</f>
        <v/>
      </c>
      <c r="R456" s="98" t="str">
        <f>IF(Final!AD437&lt;&gt;0,Final!AD437,"")</f>
        <v/>
      </c>
      <c r="S456" s="98" t="str">
        <f>IF(Final!AE437&lt;&gt;0,Final!AE437,"")</f>
        <v/>
      </c>
      <c r="T456" s="98" t="str">
        <f>IF(Final!AF437&lt;&gt;0,Final!AF437,"")</f>
        <v/>
      </c>
    </row>
    <row r="457" spans="1:20" x14ac:dyDescent="0.3">
      <c r="A457" s="3">
        <v>0</v>
      </c>
      <c r="B457" s="3">
        <v>0</v>
      </c>
      <c r="C457" s="98" t="str">
        <f>IF(Final!O438&lt;&gt;0,Final!O438,"")</f>
        <v/>
      </c>
      <c r="D457" s="98" t="str">
        <f>IF(Final!P438&lt;&gt;0,Final!P438,"")</f>
        <v/>
      </c>
      <c r="E457" s="98" t="str">
        <f>IF(Final!Q438&lt;&gt;0,Final!Q438,"")</f>
        <v/>
      </c>
      <c r="F457" s="98" t="str">
        <f>IF(Final!R438&lt;&gt;0,Final!R438,"")</f>
        <v/>
      </c>
      <c r="G457" s="98" t="str">
        <f>IF(Final!S438&lt;&gt;0,Final!S438,"")</f>
        <v/>
      </c>
      <c r="H457" s="98" t="str">
        <f>IF(Final!T438&lt;&gt;0,Final!T438,"")</f>
        <v/>
      </c>
      <c r="I457" s="98" t="str">
        <f>IF(Final!U438&lt;&gt;0,Final!U438,"")</f>
        <v/>
      </c>
      <c r="J457" s="98" t="str">
        <f>IF(Final!V438&lt;&gt;0,Final!V438,"")</f>
        <v/>
      </c>
      <c r="K457" s="98" t="str">
        <f>IF(Final!W438&lt;&gt;0,Final!W438,"")</f>
        <v/>
      </c>
      <c r="L457" s="98" t="str">
        <f>IF(Final!X438&lt;&gt;0,Final!X438,"")</f>
        <v/>
      </c>
      <c r="M457" s="98" t="str">
        <f>IF(Final!Y438&lt;&gt;0,Final!Y438,"")</f>
        <v/>
      </c>
      <c r="N457" s="98" t="str">
        <f>IF(Final!Z438&lt;&gt;0,Final!Z438,"")</f>
        <v/>
      </c>
      <c r="O457" s="98" t="str">
        <f>IF(Final!AA438&lt;&gt;0,Final!AA438,"")</f>
        <v/>
      </c>
      <c r="P457" s="98" t="str">
        <f>IF(Final!AB438&lt;&gt;0,Final!AB438,"")</f>
        <v/>
      </c>
      <c r="Q457" s="98" t="str">
        <f>IF(Final!AC438&lt;&gt;0,Final!AC438,"")</f>
        <v/>
      </c>
      <c r="R457" s="98" t="str">
        <f>IF(Final!AD438&lt;&gt;0,Final!AD438,"")</f>
        <v/>
      </c>
      <c r="S457" s="98" t="str">
        <f>IF(Final!AE438&lt;&gt;0,Final!AE438,"")</f>
        <v/>
      </c>
      <c r="T457" s="98" t="str">
        <f>IF(Final!AF438&lt;&gt;0,Final!AF438,"")</f>
        <v/>
      </c>
    </row>
    <row r="458" spans="1:20" x14ac:dyDescent="0.3">
      <c r="A458" s="3">
        <v>0</v>
      </c>
      <c r="B458" s="3">
        <v>0</v>
      </c>
      <c r="C458" s="98" t="str">
        <f>IF(Final!O439&lt;&gt;0,Final!O439,"")</f>
        <v/>
      </c>
      <c r="D458" s="98" t="str">
        <f>IF(Final!P439&lt;&gt;0,Final!P439,"")</f>
        <v/>
      </c>
      <c r="E458" s="98" t="str">
        <f>IF(Final!Q439&lt;&gt;0,Final!Q439,"")</f>
        <v/>
      </c>
      <c r="F458" s="98" t="str">
        <f>IF(Final!R439&lt;&gt;0,Final!R439,"")</f>
        <v/>
      </c>
      <c r="G458" s="98" t="str">
        <f>IF(Final!S439&lt;&gt;0,Final!S439,"")</f>
        <v/>
      </c>
      <c r="H458" s="98" t="str">
        <f>IF(Final!T439&lt;&gt;0,Final!T439,"")</f>
        <v/>
      </c>
      <c r="I458" s="98" t="str">
        <f>IF(Final!U439&lt;&gt;0,Final!U439,"")</f>
        <v/>
      </c>
      <c r="J458" s="98" t="str">
        <f>IF(Final!V439&lt;&gt;0,Final!V439,"")</f>
        <v/>
      </c>
      <c r="K458" s="98" t="str">
        <f>IF(Final!W439&lt;&gt;0,Final!W439,"")</f>
        <v/>
      </c>
      <c r="L458" s="98" t="str">
        <f>IF(Final!X439&lt;&gt;0,Final!X439,"")</f>
        <v/>
      </c>
      <c r="M458" s="98" t="str">
        <f>IF(Final!Y439&lt;&gt;0,Final!Y439,"")</f>
        <v/>
      </c>
      <c r="N458" s="98" t="str">
        <f>IF(Final!Z439&lt;&gt;0,Final!Z439,"")</f>
        <v/>
      </c>
      <c r="O458" s="98" t="str">
        <f>IF(Final!AA439&lt;&gt;0,Final!AA439,"")</f>
        <v/>
      </c>
      <c r="P458" s="98" t="str">
        <f>IF(Final!AB439&lt;&gt;0,Final!AB439,"")</f>
        <v/>
      </c>
      <c r="Q458" s="98" t="str">
        <f>IF(Final!AC439&lt;&gt;0,Final!AC439,"")</f>
        <v/>
      </c>
      <c r="R458" s="98" t="str">
        <f>IF(Final!AD439&lt;&gt;0,Final!AD439,"")</f>
        <v/>
      </c>
      <c r="S458" s="98" t="str">
        <f>IF(Final!AE439&lt;&gt;0,Final!AE439,"")</f>
        <v/>
      </c>
      <c r="T458" s="98" t="str">
        <f>IF(Final!AF439&lt;&gt;0,Final!AF439,"")</f>
        <v/>
      </c>
    </row>
    <row r="459" spans="1:20" x14ac:dyDescent="0.3">
      <c r="A459" s="3">
        <v>0</v>
      </c>
      <c r="B459" s="3">
        <v>0</v>
      </c>
      <c r="C459" s="98" t="str">
        <f>IF(Final!O440&lt;&gt;0,Final!O440,"")</f>
        <v/>
      </c>
      <c r="D459" s="98" t="str">
        <f>IF(Final!P440&lt;&gt;0,Final!P440,"")</f>
        <v/>
      </c>
      <c r="E459" s="98" t="str">
        <f>IF(Final!Q440&lt;&gt;0,Final!Q440,"")</f>
        <v/>
      </c>
      <c r="F459" s="98" t="str">
        <f>IF(Final!R440&lt;&gt;0,Final!R440,"")</f>
        <v/>
      </c>
      <c r="G459" s="98" t="str">
        <f>IF(Final!S440&lt;&gt;0,Final!S440,"")</f>
        <v/>
      </c>
      <c r="H459" s="98" t="str">
        <f>IF(Final!T440&lt;&gt;0,Final!T440,"")</f>
        <v/>
      </c>
      <c r="I459" s="98" t="str">
        <f>IF(Final!U440&lt;&gt;0,Final!U440,"")</f>
        <v/>
      </c>
      <c r="J459" s="98" t="str">
        <f>IF(Final!V440&lt;&gt;0,Final!V440,"")</f>
        <v/>
      </c>
      <c r="K459" s="98" t="str">
        <f>IF(Final!W440&lt;&gt;0,Final!W440,"")</f>
        <v/>
      </c>
      <c r="L459" s="98" t="str">
        <f>IF(Final!X440&lt;&gt;0,Final!X440,"")</f>
        <v/>
      </c>
      <c r="M459" s="98" t="str">
        <f>IF(Final!Y440&lt;&gt;0,Final!Y440,"")</f>
        <v/>
      </c>
      <c r="N459" s="98" t="str">
        <f>IF(Final!Z440&lt;&gt;0,Final!Z440,"")</f>
        <v/>
      </c>
      <c r="O459" s="98" t="str">
        <f>IF(Final!AA440&lt;&gt;0,Final!AA440,"")</f>
        <v/>
      </c>
      <c r="P459" s="98" t="str">
        <f>IF(Final!AB440&lt;&gt;0,Final!AB440,"")</f>
        <v/>
      </c>
      <c r="Q459" s="98" t="str">
        <f>IF(Final!AC440&lt;&gt;0,Final!AC440,"")</f>
        <v/>
      </c>
      <c r="R459" s="98" t="str">
        <f>IF(Final!AD440&lt;&gt;0,Final!AD440,"")</f>
        <v/>
      </c>
      <c r="S459" s="98" t="str">
        <f>IF(Final!AE440&lt;&gt;0,Final!AE440,"")</f>
        <v/>
      </c>
      <c r="T459" s="98" t="str">
        <f>IF(Final!AF440&lt;&gt;0,Final!AF440,"")</f>
        <v/>
      </c>
    </row>
    <row r="460" spans="1:20" x14ac:dyDescent="0.3">
      <c r="A460" s="3">
        <v>0</v>
      </c>
      <c r="B460" s="3">
        <v>0</v>
      </c>
      <c r="C460" s="98" t="str">
        <f>IF(Final!O441&lt;&gt;0,Final!O441,"")</f>
        <v/>
      </c>
      <c r="D460" s="98" t="str">
        <f>IF(Final!P441&lt;&gt;0,Final!P441,"")</f>
        <v/>
      </c>
      <c r="E460" s="98" t="str">
        <f>IF(Final!Q441&lt;&gt;0,Final!Q441,"")</f>
        <v/>
      </c>
      <c r="F460" s="98" t="str">
        <f>IF(Final!R441&lt;&gt;0,Final!R441,"")</f>
        <v/>
      </c>
      <c r="G460" s="98" t="str">
        <f>IF(Final!S441&lt;&gt;0,Final!S441,"")</f>
        <v/>
      </c>
      <c r="H460" s="98" t="str">
        <f>IF(Final!T441&lt;&gt;0,Final!T441,"")</f>
        <v/>
      </c>
      <c r="I460" s="98" t="str">
        <f>IF(Final!U441&lt;&gt;0,Final!U441,"")</f>
        <v/>
      </c>
      <c r="J460" s="98" t="str">
        <f>IF(Final!V441&lt;&gt;0,Final!V441,"")</f>
        <v/>
      </c>
      <c r="K460" s="98" t="str">
        <f>IF(Final!W441&lt;&gt;0,Final!W441,"")</f>
        <v/>
      </c>
      <c r="L460" s="98" t="str">
        <f>IF(Final!X441&lt;&gt;0,Final!X441,"")</f>
        <v/>
      </c>
      <c r="M460" s="98" t="str">
        <f>IF(Final!Y441&lt;&gt;0,Final!Y441,"")</f>
        <v/>
      </c>
      <c r="N460" s="98" t="str">
        <f>IF(Final!Z441&lt;&gt;0,Final!Z441,"")</f>
        <v/>
      </c>
      <c r="O460" s="98" t="str">
        <f>IF(Final!AA441&lt;&gt;0,Final!AA441,"")</f>
        <v/>
      </c>
      <c r="P460" s="98" t="str">
        <f>IF(Final!AB441&lt;&gt;0,Final!AB441,"")</f>
        <v/>
      </c>
      <c r="Q460" s="98" t="str">
        <f>IF(Final!AC441&lt;&gt;0,Final!AC441,"")</f>
        <v/>
      </c>
      <c r="R460" s="98" t="str">
        <f>IF(Final!AD441&lt;&gt;0,Final!AD441,"")</f>
        <v/>
      </c>
      <c r="S460" s="98" t="str">
        <f>IF(Final!AE441&lt;&gt;0,Final!AE441,"")</f>
        <v/>
      </c>
      <c r="T460" s="98" t="str">
        <f>IF(Final!AF441&lt;&gt;0,Final!AF441,"")</f>
        <v/>
      </c>
    </row>
    <row r="461" spans="1:20" x14ac:dyDescent="0.3">
      <c r="A461" s="3">
        <v>0</v>
      </c>
      <c r="B461" s="3">
        <v>0</v>
      </c>
      <c r="C461" s="98" t="str">
        <f>IF(Final!O442&lt;&gt;0,Final!O442,"")</f>
        <v/>
      </c>
      <c r="D461" s="98" t="str">
        <f>IF(Final!P442&lt;&gt;0,Final!P442,"")</f>
        <v/>
      </c>
      <c r="E461" s="98" t="str">
        <f>IF(Final!Q442&lt;&gt;0,Final!Q442,"")</f>
        <v/>
      </c>
      <c r="F461" s="98" t="str">
        <f>IF(Final!R442&lt;&gt;0,Final!R442,"")</f>
        <v/>
      </c>
      <c r="G461" s="98" t="str">
        <f>IF(Final!S442&lt;&gt;0,Final!S442,"")</f>
        <v/>
      </c>
      <c r="H461" s="98" t="str">
        <f>IF(Final!T442&lt;&gt;0,Final!T442,"")</f>
        <v/>
      </c>
      <c r="I461" s="98" t="str">
        <f>IF(Final!U442&lt;&gt;0,Final!U442,"")</f>
        <v/>
      </c>
      <c r="J461" s="98" t="str">
        <f>IF(Final!V442&lt;&gt;0,Final!V442,"")</f>
        <v/>
      </c>
      <c r="K461" s="98" t="str">
        <f>IF(Final!W442&lt;&gt;0,Final!W442,"")</f>
        <v/>
      </c>
      <c r="L461" s="98" t="str">
        <f>IF(Final!X442&lt;&gt;0,Final!X442,"")</f>
        <v/>
      </c>
      <c r="M461" s="98" t="str">
        <f>IF(Final!Y442&lt;&gt;0,Final!Y442,"")</f>
        <v/>
      </c>
      <c r="N461" s="98" t="str">
        <f>IF(Final!Z442&lt;&gt;0,Final!Z442,"")</f>
        <v/>
      </c>
      <c r="O461" s="98" t="str">
        <f>IF(Final!AA442&lt;&gt;0,Final!AA442,"")</f>
        <v/>
      </c>
      <c r="P461" s="98" t="str">
        <f>IF(Final!AB442&lt;&gt;0,Final!AB442,"")</f>
        <v/>
      </c>
      <c r="Q461" s="98" t="str">
        <f>IF(Final!AC442&lt;&gt;0,Final!AC442,"")</f>
        <v/>
      </c>
      <c r="R461" s="98" t="str">
        <f>IF(Final!AD442&lt;&gt;0,Final!AD442,"")</f>
        <v/>
      </c>
      <c r="S461" s="98" t="str">
        <f>IF(Final!AE442&lt;&gt;0,Final!AE442,"")</f>
        <v/>
      </c>
      <c r="T461" s="98" t="str">
        <f>IF(Final!AF442&lt;&gt;0,Final!AF442,"")</f>
        <v/>
      </c>
    </row>
    <row r="462" spans="1:20" x14ac:dyDescent="0.3">
      <c r="A462" s="3">
        <v>0</v>
      </c>
      <c r="B462" s="3">
        <v>0</v>
      </c>
      <c r="C462" s="98" t="str">
        <f>IF(Final!O443&lt;&gt;0,Final!O443,"")</f>
        <v/>
      </c>
      <c r="D462" s="98" t="str">
        <f>IF(Final!P443&lt;&gt;0,Final!P443,"")</f>
        <v/>
      </c>
      <c r="E462" s="98" t="str">
        <f>IF(Final!Q443&lt;&gt;0,Final!Q443,"")</f>
        <v/>
      </c>
      <c r="F462" s="98" t="str">
        <f>IF(Final!R443&lt;&gt;0,Final!R443,"")</f>
        <v/>
      </c>
      <c r="G462" s="98" t="str">
        <f>IF(Final!S443&lt;&gt;0,Final!S443,"")</f>
        <v/>
      </c>
      <c r="H462" s="98" t="str">
        <f>IF(Final!T443&lt;&gt;0,Final!T443,"")</f>
        <v/>
      </c>
      <c r="I462" s="98" t="str">
        <f>IF(Final!U443&lt;&gt;0,Final!U443,"")</f>
        <v/>
      </c>
      <c r="J462" s="98" t="str">
        <f>IF(Final!V443&lt;&gt;0,Final!V443,"")</f>
        <v/>
      </c>
      <c r="K462" s="98" t="str">
        <f>IF(Final!W443&lt;&gt;0,Final!W443,"")</f>
        <v/>
      </c>
      <c r="L462" s="98" t="str">
        <f>IF(Final!X443&lt;&gt;0,Final!X443,"")</f>
        <v/>
      </c>
      <c r="M462" s="98" t="str">
        <f>IF(Final!Y443&lt;&gt;0,Final!Y443,"")</f>
        <v/>
      </c>
      <c r="N462" s="98" t="str">
        <f>IF(Final!Z443&lt;&gt;0,Final!Z443,"")</f>
        <v/>
      </c>
      <c r="O462" s="98" t="str">
        <f>IF(Final!AA443&lt;&gt;0,Final!AA443,"")</f>
        <v/>
      </c>
      <c r="P462" s="98" t="str">
        <f>IF(Final!AB443&lt;&gt;0,Final!AB443,"")</f>
        <v/>
      </c>
      <c r="Q462" s="98" t="str">
        <f>IF(Final!AC443&lt;&gt;0,Final!AC443,"")</f>
        <v/>
      </c>
      <c r="R462" s="98" t="str">
        <f>IF(Final!AD443&lt;&gt;0,Final!AD443,"")</f>
        <v/>
      </c>
      <c r="S462" s="98" t="str">
        <f>IF(Final!AE443&lt;&gt;0,Final!AE443,"")</f>
        <v/>
      </c>
      <c r="T462" s="98" t="str">
        <f>IF(Final!AF443&lt;&gt;0,Final!AF443,"")</f>
        <v/>
      </c>
    </row>
    <row r="463" spans="1:20" x14ac:dyDescent="0.3">
      <c r="A463" s="3">
        <v>0</v>
      </c>
      <c r="B463" s="3">
        <v>0</v>
      </c>
      <c r="C463" s="98" t="str">
        <f>IF(Final!O444&lt;&gt;0,Final!O444,"")</f>
        <v/>
      </c>
      <c r="D463" s="98" t="str">
        <f>IF(Final!P444&lt;&gt;0,Final!P444,"")</f>
        <v/>
      </c>
      <c r="E463" s="98" t="str">
        <f>IF(Final!Q444&lt;&gt;0,Final!Q444,"")</f>
        <v/>
      </c>
      <c r="F463" s="98" t="str">
        <f>IF(Final!R444&lt;&gt;0,Final!R444,"")</f>
        <v/>
      </c>
      <c r="G463" s="98" t="str">
        <f>IF(Final!S444&lt;&gt;0,Final!S444,"")</f>
        <v/>
      </c>
      <c r="H463" s="98" t="str">
        <f>IF(Final!T444&lt;&gt;0,Final!T444,"")</f>
        <v/>
      </c>
      <c r="I463" s="98" t="str">
        <f>IF(Final!U444&lt;&gt;0,Final!U444,"")</f>
        <v/>
      </c>
      <c r="J463" s="98" t="str">
        <f>IF(Final!V444&lt;&gt;0,Final!V444,"")</f>
        <v/>
      </c>
      <c r="K463" s="98" t="str">
        <f>IF(Final!W444&lt;&gt;0,Final!W444,"")</f>
        <v/>
      </c>
      <c r="L463" s="98" t="str">
        <f>IF(Final!X444&lt;&gt;0,Final!X444,"")</f>
        <v/>
      </c>
      <c r="M463" s="98" t="str">
        <f>IF(Final!Y444&lt;&gt;0,Final!Y444,"")</f>
        <v/>
      </c>
      <c r="N463" s="98" t="str">
        <f>IF(Final!Z444&lt;&gt;0,Final!Z444,"")</f>
        <v/>
      </c>
      <c r="O463" s="98" t="str">
        <f>IF(Final!AA444&lt;&gt;0,Final!AA444,"")</f>
        <v/>
      </c>
      <c r="P463" s="98" t="str">
        <f>IF(Final!AB444&lt;&gt;0,Final!AB444,"")</f>
        <v/>
      </c>
      <c r="Q463" s="98" t="str">
        <f>IF(Final!AC444&lt;&gt;0,Final!AC444,"")</f>
        <v/>
      </c>
      <c r="R463" s="98" t="str">
        <f>IF(Final!AD444&lt;&gt;0,Final!AD444,"")</f>
        <v/>
      </c>
      <c r="S463" s="98" t="str">
        <f>IF(Final!AE444&lt;&gt;0,Final!AE444,"")</f>
        <v/>
      </c>
      <c r="T463" s="98" t="str">
        <f>IF(Final!AF444&lt;&gt;0,Final!AF444,"")</f>
        <v/>
      </c>
    </row>
    <row r="464" spans="1:20" x14ac:dyDescent="0.3">
      <c r="A464" s="3">
        <v>0</v>
      </c>
      <c r="B464" s="3">
        <v>0</v>
      </c>
      <c r="C464" s="98" t="str">
        <f>IF(Final!O445&lt;&gt;0,Final!O445,"")</f>
        <v/>
      </c>
      <c r="D464" s="98" t="str">
        <f>IF(Final!P445&lt;&gt;0,Final!P445,"")</f>
        <v/>
      </c>
      <c r="E464" s="98" t="str">
        <f>IF(Final!Q445&lt;&gt;0,Final!Q445,"")</f>
        <v/>
      </c>
      <c r="F464" s="98" t="str">
        <f>IF(Final!R445&lt;&gt;0,Final!R445,"")</f>
        <v/>
      </c>
      <c r="G464" s="98" t="str">
        <f>IF(Final!S445&lt;&gt;0,Final!S445,"")</f>
        <v/>
      </c>
      <c r="H464" s="98" t="str">
        <f>IF(Final!T445&lt;&gt;0,Final!T445,"")</f>
        <v/>
      </c>
      <c r="I464" s="98" t="str">
        <f>IF(Final!U445&lt;&gt;0,Final!U445,"")</f>
        <v/>
      </c>
      <c r="J464" s="98" t="str">
        <f>IF(Final!V445&lt;&gt;0,Final!V445,"")</f>
        <v/>
      </c>
      <c r="K464" s="98" t="str">
        <f>IF(Final!W445&lt;&gt;0,Final!W445,"")</f>
        <v/>
      </c>
      <c r="L464" s="98" t="str">
        <f>IF(Final!X445&lt;&gt;0,Final!X445,"")</f>
        <v/>
      </c>
      <c r="M464" s="98" t="str">
        <f>IF(Final!Y445&lt;&gt;0,Final!Y445,"")</f>
        <v/>
      </c>
      <c r="N464" s="98" t="str">
        <f>IF(Final!Z445&lt;&gt;0,Final!Z445,"")</f>
        <v/>
      </c>
      <c r="O464" s="98" t="str">
        <f>IF(Final!AA445&lt;&gt;0,Final!AA445,"")</f>
        <v/>
      </c>
      <c r="P464" s="98" t="str">
        <f>IF(Final!AB445&lt;&gt;0,Final!AB445,"")</f>
        <v/>
      </c>
      <c r="Q464" s="98" t="str">
        <f>IF(Final!AC445&lt;&gt;0,Final!AC445,"")</f>
        <v/>
      </c>
      <c r="R464" s="98" t="str">
        <f>IF(Final!AD445&lt;&gt;0,Final!AD445,"")</f>
        <v/>
      </c>
      <c r="S464" s="98" t="str">
        <f>IF(Final!AE445&lt;&gt;0,Final!AE445,"")</f>
        <v/>
      </c>
      <c r="T464" s="98" t="str">
        <f>IF(Final!AF445&lt;&gt;0,Final!AF445,"")</f>
        <v/>
      </c>
    </row>
    <row r="465" spans="1:20" x14ac:dyDescent="0.3">
      <c r="A465" s="3">
        <v>0</v>
      </c>
      <c r="B465" s="3">
        <v>0</v>
      </c>
      <c r="C465" s="98" t="str">
        <f>IF(Final!O446&lt;&gt;0,Final!O446,"")</f>
        <v/>
      </c>
      <c r="D465" s="98" t="str">
        <f>IF(Final!P446&lt;&gt;0,Final!P446,"")</f>
        <v/>
      </c>
      <c r="E465" s="98" t="str">
        <f>IF(Final!Q446&lt;&gt;0,Final!Q446,"")</f>
        <v/>
      </c>
      <c r="F465" s="98" t="str">
        <f>IF(Final!R446&lt;&gt;0,Final!R446,"")</f>
        <v/>
      </c>
      <c r="G465" s="98" t="str">
        <f>IF(Final!S446&lt;&gt;0,Final!S446,"")</f>
        <v/>
      </c>
      <c r="H465" s="98" t="str">
        <f>IF(Final!T446&lt;&gt;0,Final!T446,"")</f>
        <v/>
      </c>
      <c r="I465" s="98" t="str">
        <f>IF(Final!U446&lt;&gt;0,Final!U446,"")</f>
        <v/>
      </c>
      <c r="J465" s="98" t="str">
        <f>IF(Final!V446&lt;&gt;0,Final!V446,"")</f>
        <v/>
      </c>
      <c r="K465" s="98" t="str">
        <f>IF(Final!W446&lt;&gt;0,Final!W446,"")</f>
        <v/>
      </c>
      <c r="L465" s="98" t="str">
        <f>IF(Final!X446&lt;&gt;0,Final!X446,"")</f>
        <v/>
      </c>
      <c r="M465" s="98" t="str">
        <f>IF(Final!Y446&lt;&gt;0,Final!Y446,"")</f>
        <v/>
      </c>
      <c r="N465" s="98" t="str">
        <f>IF(Final!Z446&lt;&gt;0,Final!Z446,"")</f>
        <v/>
      </c>
      <c r="O465" s="98" t="str">
        <f>IF(Final!AA446&lt;&gt;0,Final!AA446,"")</f>
        <v/>
      </c>
      <c r="P465" s="98" t="str">
        <f>IF(Final!AB446&lt;&gt;0,Final!AB446,"")</f>
        <v/>
      </c>
      <c r="Q465" s="98" t="str">
        <f>IF(Final!AC446&lt;&gt;0,Final!AC446,"")</f>
        <v/>
      </c>
      <c r="R465" s="98" t="str">
        <f>IF(Final!AD446&lt;&gt;0,Final!AD446,"")</f>
        <v/>
      </c>
      <c r="S465" s="98" t="str">
        <f>IF(Final!AE446&lt;&gt;0,Final!AE446,"")</f>
        <v/>
      </c>
      <c r="T465" s="98" t="str">
        <f>IF(Final!AF446&lt;&gt;0,Final!AF446,"")</f>
        <v/>
      </c>
    </row>
    <row r="466" spans="1:20" x14ac:dyDescent="0.3">
      <c r="A466" s="3">
        <v>0</v>
      </c>
      <c r="B466" s="3">
        <v>0</v>
      </c>
      <c r="C466" s="98" t="str">
        <f>IF(Final!O447&lt;&gt;0,Final!O447,"")</f>
        <v/>
      </c>
      <c r="D466" s="98" t="str">
        <f>IF(Final!P447&lt;&gt;0,Final!P447,"")</f>
        <v/>
      </c>
      <c r="E466" s="98" t="str">
        <f>IF(Final!Q447&lt;&gt;0,Final!Q447,"")</f>
        <v/>
      </c>
      <c r="F466" s="98" t="str">
        <f>IF(Final!R447&lt;&gt;0,Final!R447,"")</f>
        <v/>
      </c>
      <c r="G466" s="98" t="str">
        <f>IF(Final!S447&lt;&gt;0,Final!S447,"")</f>
        <v/>
      </c>
      <c r="H466" s="98" t="str">
        <f>IF(Final!T447&lt;&gt;0,Final!T447,"")</f>
        <v/>
      </c>
      <c r="I466" s="98" t="str">
        <f>IF(Final!U447&lt;&gt;0,Final!U447,"")</f>
        <v/>
      </c>
      <c r="J466" s="98" t="str">
        <f>IF(Final!V447&lt;&gt;0,Final!V447,"")</f>
        <v/>
      </c>
      <c r="K466" s="98" t="str">
        <f>IF(Final!W447&lt;&gt;0,Final!W447,"")</f>
        <v/>
      </c>
      <c r="L466" s="98" t="str">
        <f>IF(Final!X447&lt;&gt;0,Final!X447,"")</f>
        <v/>
      </c>
      <c r="M466" s="98" t="str">
        <f>IF(Final!Y447&lt;&gt;0,Final!Y447,"")</f>
        <v/>
      </c>
      <c r="N466" s="98" t="str">
        <f>IF(Final!Z447&lt;&gt;0,Final!Z447,"")</f>
        <v/>
      </c>
      <c r="O466" s="98" t="str">
        <f>IF(Final!AA447&lt;&gt;0,Final!AA447,"")</f>
        <v/>
      </c>
      <c r="P466" s="98" t="str">
        <f>IF(Final!AB447&lt;&gt;0,Final!AB447,"")</f>
        <v/>
      </c>
      <c r="Q466" s="98" t="str">
        <f>IF(Final!AC447&lt;&gt;0,Final!AC447,"")</f>
        <v/>
      </c>
      <c r="R466" s="98" t="str">
        <f>IF(Final!AD447&lt;&gt;0,Final!AD447,"")</f>
        <v/>
      </c>
      <c r="S466" s="98" t="str">
        <f>IF(Final!AE447&lt;&gt;0,Final!AE447,"")</f>
        <v/>
      </c>
      <c r="T466" s="98" t="str">
        <f>IF(Final!AF447&lt;&gt;0,Final!AF447,"")</f>
        <v/>
      </c>
    </row>
    <row r="467" spans="1:20" x14ac:dyDescent="0.3">
      <c r="A467" s="3">
        <v>0</v>
      </c>
      <c r="B467" s="3">
        <v>0</v>
      </c>
      <c r="C467" s="98" t="str">
        <f>IF(Final!O448&lt;&gt;0,Final!O448,"")</f>
        <v/>
      </c>
      <c r="D467" s="98" t="str">
        <f>IF(Final!P448&lt;&gt;0,Final!P448,"")</f>
        <v/>
      </c>
      <c r="E467" s="98" t="str">
        <f>IF(Final!Q448&lt;&gt;0,Final!Q448,"")</f>
        <v/>
      </c>
      <c r="F467" s="98" t="str">
        <f>IF(Final!R448&lt;&gt;0,Final!R448,"")</f>
        <v/>
      </c>
      <c r="G467" s="98" t="str">
        <f>IF(Final!S448&lt;&gt;0,Final!S448,"")</f>
        <v/>
      </c>
      <c r="H467" s="98" t="str">
        <f>IF(Final!T448&lt;&gt;0,Final!T448,"")</f>
        <v/>
      </c>
      <c r="I467" s="98" t="str">
        <f>IF(Final!U448&lt;&gt;0,Final!U448,"")</f>
        <v/>
      </c>
      <c r="J467" s="98" t="str">
        <f>IF(Final!V448&lt;&gt;0,Final!V448,"")</f>
        <v/>
      </c>
      <c r="K467" s="98" t="str">
        <f>IF(Final!W448&lt;&gt;0,Final!W448,"")</f>
        <v/>
      </c>
      <c r="L467" s="98" t="str">
        <f>IF(Final!X448&lt;&gt;0,Final!X448,"")</f>
        <v/>
      </c>
      <c r="M467" s="98" t="str">
        <f>IF(Final!Y448&lt;&gt;0,Final!Y448,"")</f>
        <v/>
      </c>
      <c r="N467" s="98" t="str">
        <f>IF(Final!Z448&lt;&gt;0,Final!Z448,"")</f>
        <v/>
      </c>
      <c r="O467" s="98" t="str">
        <f>IF(Final!AA448&lt;&gt;0,Final!AA448,"")</f>
        <v/>
      </c>
      <c r="P467" s="98" t="str">
        <f>IF(Final!AB448&lt;&gt;0,Final!AB448,"")</f>
        <v/>
      </c>
      <c r="Q467" s="98" t="str">
        <f>IF(Final!AC448&lt;&gt;0,Final!AC448,"")</f>
        <v/>
      </c>
      <c r="R467" s="98" t="str">
        <f>IF(Final!AD448&lt;&gt;0,Final!AD448,"")</f>
        <v/>
      </c>
      <c r="S467" s="98" t="str">
        <f>IF(Final!AE448&lt;&gt;0,Final!AE448,"")</f>
        <v/>
      </c>
      <c r="T467" s="98" t="str">
        <f>IF(Final!AF448&lt;&gt;0,Final!AF448,"")</f>
        <v/>
      </c>
    </row>
    <row r="468" spans="1:20" x14ac:dyDescent="0.3">
      <c r="A468" s="3">
        <v>0</v>
      </c>
      <c r="B468" s="3">
        <v>0</v>
      </c>
      <c r="C468" s="98" t="str">
        <f>IF(Final!O449&lt;&gt;0,Final!O449,"")</f>
        <v/>
      </c>
      <c r="D468" s="98" t="str">
        <f>IF(Final!P449&lt;&gt;0,Final!P449,"")</f>
        <v/>
      </c>
      <c r="E468" s="98" t="str">
        <f>IF(Final!Q449&lt;&gt;0,Final!Q449,"")</f>
        <v/>
      </c>
      <c r="F468" s="98" t="str">
        <f>IF(Final!R449&lt;&gt;0,Final!R449,"")</f>
        <v/>
      </c>
      <c r="G468" s="98" t="str">
        <f>IF(Final!S449&lt;&gt;0,Final!S449,"")</f>
        <v/>
      </c>
      <c r="H468" s="98" t="str">
        <f>IF(Final!T449&lt;&gt;0,Final!T449,"")</f>
        <v/>
      </c>
      <c r="I468" s="98" t="str">
        <f>IF(Final!U449&lt;&gt;0,Final!U449,"")</f>
        <v/>
      </c>
      <c r="J468" s="98" t="str">
        <f>IF(Final!V449&lt;&gt;0,Final!V449,"")</f>
        <v/>
      </c>
      <c r="K468" s="98" t="str">
        <f>IF(Final!W449&lt;&gt;0,Final!W449,"")</f>
        <v/>
      </c>
      <c r="L468" s="98" t="str">
        <f>IF(Final!X449&lt;&gt;0,Final!X449,"")</f>
        <v/>
      </c>
      <c r="M468" s="98" t="str">
        <f>IF(Final!Y449&lt;&gt;0,Final!Y449,"")</f>
        <v/>
      </c>
      <c r="N468" s="98" t="str">
        <f>IF(Final!Z449&lt;&gt;0,Final!Z449,"")</f>
        <v/>
      </c>
      <c r="O468" s="98" t="str">
        <f>IF(Final!AA449&lt;&gt;0,Final!AA449,"")</f>
        <v/>
      </c>
      <c r="P468" s="98" t="str">
        <f>IF(Final!AB449&lt;&gt;0,Final!AB449,"")</f>
        <v/>
      </c>
      <c r="Q468" s="98" t="str">
        <f>IF(Final!AC449&lt;&gt;0,Final!AC449,"")</f>
        <v/>
      </c>
      <c r="R468" s="98" t="str">
        <f>IF(Final!AD449&lt;&gt;0,Final!AD449,"")</f>
        <v/>
      </c>
      <c r="S468" s="98" t="str">
        <f>IF(Final!AE449&lt;&gt;0,Final!AE449,"")</f>
        <v/>
      </c>
      <c r="T468" s="98" t="str">
        <f>IF(Final!AF449&lt;&gt;0,Final!AF449,"")</f>
        <v/>
      </c>
    </row>
    <row r="469" spans="1:20" x14ac:dyDescent="0.3">
      <c r="A469" s="3">
        <v>0</v>
      </c>
      <c r="B469" s="3">
        <v>0</v>
      </c>
      <c r="C469" s="98" t="str">
        <f>IF(Final!O450&lt;&gt;0,Final!O450,"")</f>
        <v/>
      </c>
      <c r="D469" s="98" t="str">
        <f>IF(Final!P450&lt;&gt;0,Final!P450,"")</f>
        <v/>
      </c>
      <c r="E469" s="98" t="str">
        <f>IF(Final!Q450&lt;&gt;0,Final!Q450,"")</f>
        <v/>
      </c>
      <c r="F469" s="98" t="str">
        <f>IF(Final!R450&lt;&gt;0,Final!R450,"")</f>
        <v/>
      </c>
      <c r="G469" s="98" t="str">
        <f>IF(Final!S450&lt;&gt;0,Final!S450,"")</f>
        <v/>
      </c>
      <c r="H469" s="98" t="str">
        <f>IF(Final!T450&lt;&gt;0,Final!T450,"")</f>
        <v/>
      </c>
      <c r="I469" s="98" t="str">
        <f>IF(Final!U450&lt;&gt;0,Final!U450,"")</f>
        <v/>
      </c>
      <c r="J469" s="98" t="str">
        <f>IF(Final!V450&lt;&gt;0,Final!V450,"")</f>
        <v/>
      </c>
      <c r="K469" s="98" t="str">
        <f>IF(Final!W450&lt;&gt;0,Final!W450,"")</f>
        <v/>
      </c>
      <c r="L469" s="98" t="str">
        <f>IF(Final!X450&lt;&gt;0,Final!X450,"")</f>
        <v/>
      </c>
      <c r="M469" s="98" t="str">
        <f>IF(Final!Y450&lt;&gt;0,Final!Y450,"")</f>
        <v/>
      </c>
      <c r="N469" s="98" t="str">
        <f>IF(Final!Z450&lt;&gt;0,Final!Z450,"")</f>
        <v/>
      </c>
      <c r="O469" s="98" t="str">
        <f>IF(Final!AA450&lt;&gt;0,Final!AA450,"")</f>
        <v/>
      </c>
      <c r="P469" s="98" t="str">
        <f>IF(Final!AB450&lt;&gt;0,Final!AB450,"")</f>
        <v/>
      </c>
      <c r="Q469" s="98" t="str">
        <f>IF(Final!AC450&lt;&gt;0,Final!AC450,"")</f>
        <v/>
      </c>
      <c r="R469" s="98" t="str">
        <f>IF(Final!AD450&lt;&gt;0,Final!AD450,"")</f>
        <v/>
      </c>
      <c r="S469" s="98" t="str">
        <f>IF(Final!AE450&lt;&gt;0,Final!AE450,"")</f>
        <v/>
      </c>
      <c r="T469" s="98" t="str">
        <f>IF(Final!AF450&lt;&gt;0,Final!AF450,"")</f>
        <v/>
      </c>
    </row>
    <row r="470" spans="1:20" x14ac:dyDescent="0.3">
      <c r="A470" s="3">
        <v>0</v>
      </c>
      <c r="B470" s="3">
        <v>0</v>
      </c>
      <c r="C470" s="98" t="str">
        <f>IF(Final!O451&lt;&gt;0,Final!O451,"")</f>
        <v/>
      </c>
      <c r="D470" s="98" t="str">
        <f>IF(Final!P451&lt;&gt;0,Final!P451,"")</f>
        <v/>
      </c>
      <c r="E470" s="98" t="str">
        <f>IF(Final!Q451&lt;&gt;0,Final!Q451,"")</f>
        <v/>
      </c>
      <c r="F470" s="98" t="str">
        <f>IF(Final!R451&lt;&gt;0,Final!R451,"")</f>
        <v/>
      </c>
      <c r="G470" s="98" t="str">
        <f>IF(Final!S451&lt;&gt;0,Final!S451,"")</f>
        <v/>
      </c>
      <c r="H470" s="98" t="str">
        <f>IF(Final!T451&lt;&gt;0,Final!T451,"")</f>
        <v/>
      </c>
      <c r="I470" s="98" t="str">
        <f>IF(Final!U451&lt;&gt;0,Final!U451,"")</f>
        <v/>
      </c>
      <c r="J470" s="98" t="str">
        <f>IF(Final!V451&lt;&gt;0,Final!V451,"")</f>
        <v/>
      </c>
      <c r="K470" s="98" t="str">
        <f>IF(Final!W451&lt;&gt;0,Final!W451,"")</f>
        <v/>
      </c>
      <c r="L470" s="98" t="str">
        <f>IF(Final!X451&lt;&gt;0,Final!X451,"")</f>
        <v/>
      </c>
      <c r="M470" s="98" t="str">
        <f>IF(Final!Y451&lt;&gt;0,Final!Y451,"")</f>
        <v/>
      </c>
      <c r="N470" s="98" t="str">
        <f>IF(Final!Z451&lt;&gt;0,Final!Z451,"")</f>
        <v/>
      </c>
      <c r="O470" s="98" t="str">
        <f>IF(Final!AA451&lt;&gt;0,Final!AA451,"")</f>
        <v/>
      </c>
      <c r="P470" s="98" t="str">
        <f>IF(Final!AB451&lt;&gt;0,Final!AB451,"")</f>
        <v/>
      </c>
      <c r="Q470" s="98" t="str">
        <f>IF(Final!AC451&lt;&gt;0,Final!AC451,"")</f>
        <v/>
      </c>
      <c r="R470" s="98" t="str">
        <f>IF(Final!AD451&lt;&gt;0,Final!AD451,"")</f>
        <v/>
      </c>
      <c r="S470" s="98" t="str">
        <f>IF(Final!AE451&lt;&gt;0,Final!AE451,"")</f>
        <v/>
      </c>
      <c r="T470" s="98" t="str">
        <f>IF(Final!AF451&lt;&gt;0,Final!AF451,"")</f>
        <v/>
      </c>
    </row>
    <row r="471" spans="1:20" x14ac:dyDescent="0.3">
      <c r="A471" s="3">
        <v>0</v>
      </c>
      <c r="B471" s="3">
        <v>0</v>
      </c>
      <c r="C471" s="98" t="str">
        <f>IF(Final!O452&lt;&gt;0,Final!O452,"")</f>
        <v/>
      </c>
      <c r="D471" s="98" t="str">
        <f>IF(Final!P452&lt;&gt;0,Final!P452,"")</f>
        <v/>
      </c>
      <c r="E471" s="98" t="str">
        <f>IF(Final!Q452&lt;&gt;0,Final!Q452,"")</f>
        <v/>
      </c>
      <c r="F471" s="98" t="str">
        <f>IF(Final!R452&lt;&gt;0,Final!R452,"")</f>
        <v/>
      </c>
      <c r="G471" s="98" t="str">
        <f>IF(Final!S452&lt;&gt;0,Final!S452,"")</f>
        <v/>
      </c>
      <c r="H471" s="98" t="str">
        <f>IF(Final!T452&lt;&gt;0,Final!T452,"")</f>
        <v/>
      </c>
      <c r="I471" s="98" t="str">
        <f>IF(Final!U452&lt;&gt;0,Final!U452,"")</f>
        <v/>
      </c>
      <c r="J471" s="98" t="str">
        <f>IF(Final!V452&lt;&gt;0,Final!V452,"")</f>
        <v/>
      </c>
      <c r="K471" s="98" t="str">
        <f>IF(Final!W452&lt;&gt;0,Final!W452,"")</f>
        <v/>
      </c>
      <c r="L471" s="98" t="str">
        <f>IF(Final!X452&lt;&gt;0,Final!X452,"")</f>
        <v/>
      </c>
      <c r="M471" s="98" t="str">
        <f>IF(Final!Y452&lt;&gt;0,Final!Y452,"")</f>
        <v/>
      </c>
      <c r="N471" s="98" t="str">
        <f>IF(Final!Z452&lt;&gt;0,Final!Z452,"")</f>
        <v/>
      </c>
      <c r="O471" s="98" t="str">
        <f>IF(Final!AA452&lt;&gt;0,Final!AA452,"")</f>
        <v/>
      </c>
      <c r="P471" s="98" t="str">
        <f>IF(Final!AB452&lt;&gt;0,Final!AB452,"")</f>
        <v/>
      </c>
      <c r="Q471" s="98" t="str">
        <f>IF(Final!AC452&lt;&gt;0,Final!AC452,"")</f>
        <v/>
      </c>
      <c r="R471" s="98" t="str">
        <f>IF(Final!AD452&lt;&gt;0,Final!AD452,"")</f>
        <v/>
      </c>
      <c r="S471" s="98" t="str">
        <f>IF(Final!AE452&lt;&gt;0,Final!AE452,"")</f>
        <v/>
      </c>
      <c r="T471" s="98" t="str">
        <f>IF(Final!AF452&lt;&gt;0,Final!AF452,"")</f>
        <v/>
      </c>
    </row>
    <row r="472" spans="1:20" x14ac:dyDescent="0.3">
      <c r="A472" s="3">
        <v>0</v>
      </c>
      <c r="B472" s="3">
        <v>0</v>
      </c>
      <c r="C472" s="98" t="str">
        <f>IF(Final!O453&lt;&gt;0,Final!O453,"")</f>
        <v/>
      </c>
      <c r="D472" s="98" t="str">
        <f>IF(Final!P453&lt;&gt;0,Final!P453,"")</f>
        <v/>
      </c>
      <c r="E472" s="98" t="str">
        <f>IF(Final!Q453&lt;&gt;0,Final!Q453,"")</f>
        <v/>
      </c>
      <c r="F472" s="98" t="str">
        <f>IF(Final!R453&lt;&gt;0,Final!R453,"")</f>
        <v/>
      </c>
      <c r="G472" s="98" t="str">
        <f>IF(Final!S453&lt;&gt;0,Final!S453,"")</f>
        <v/>
      </c>
      <c r="H472" s="98" t="str">
        <f>IF(Final!T453&lt;&gt;0,Final!T453,"")</f>
        <v/>
      </c>
      <c r="I472" s="98" t="str">
        <f>IF(Final!U453&lt;&gt;0,Final!U453,"")</f>
        <v/>
      </c>
      <c r="J472" s="98" t="str">
        <f>IF(Final!V453&lt;&gt;0,Final!V453,"")</f>
        <v/>
      </c>
      <c r="K472" s="98" t="str">
        <f>IF(Final!W453&lt;&gt;0,Final!W453,"")</f>
        <v/>
      </c>
      <c r="L472" s="98" t="str">
        <f>IF(Final!X453&lt;&gt;0,Final!X453,"")</f>
        <v/>
      </c>
      <c r="M472" s="98" t="str">
        <f>IF(Final!Y453&lt;&gt;0,Final!Y453,"")</f>
        <v/>
      </c>
      <c r="N472" s="98" t="str">
        <f>IF(Final!Z453&lt;&gt;0,Final!Z453,"")</f>
        <v/>
      </c>
      <c r="O472" s="98" t="str">
        <f>IF(Final!AA453&lt;&gt;0,Final!AA453,"")</f>
        <v/>
      </c>
      <c r="P472" s="98" t="str">
        <f>IF(Final!AB453&lt;&gt;0,Final!AB453,"")</f>
        <v/>
      </c>
      <c r="Q472" s="98" t="str">
        <f>IF(Final!AC453&lt;&gt;0,Final!AC453,"")</f>
        <v/>
      </c>
      <c r="R472" s="98" t="str">
        <f>IF(Final!AD453&lt;&gt;0,Final!AD453,"")</f>
        <v/>
      </c>
      <c r="S472" s="98" t="str">
        <f>IF(Final!AE453&lt;&gt;0,Final!AE453,"")</f>
        <v/>
      </c>
      <c r="T472" s="98" t="str">
        <f>IF(Final!AF453&lt;&gt;0,Final!AF453,"")</f>
        <v/>
      </c>
    </row>
    <row r="473" spans="1:20" x14ac:dyDescent="0.3">
      <c r="A473" s="3">
        <v>0</v>
      </c>
      <c r="B473" s="3">
        <v>0</v>
      </c>
      <c r="C473" s="98" t="str">
        <f>IF(Final!O454&lt;&gt;0,Final!O454,"")</f>
        <v/>
      </c>
      <c r="D473" s="98" t="str">
        <f>IF(Final!P454&lt;&gt;0,Final!P454,"")</f>
        <v/>
      </c>
      <c r="E473" s="98" t="str">
        <f>IF(Final!Q454&lt;&gt;0,Final!Q454,"")</f>
        <v/>
      </c>
      <c r="F473" s="98" t="str">
        <f>IF(Final!R454&lt;&gt;0,Final!R454,"")</f>
        <v/>
      </c>
      <c r="G473" s="98" t="str">
        <f>IF(Final!S454&lt;&gt;0,Final!S454,"")</f>
        <v/>
      </c>
      <c r="H473" s="98" t="str">
        <f>IF(Final!T454&lt;&gt;0,Final!T454,"")</f>
        <v/>
      </c>
      <c r="I473" s="98" t="str">
        <f>IF(Final!U454&lt;&gt;0,Final!U454,"")</f>
        <v/>
      </c>
      <c r="J473" s="98" t="str">
        <f>IF(Final!V454&lt;&gt;0,Final!V454,"")</f>
        <v/>
      </c>
      <c r="K473" s="98" t="str">
        <f>IF(Final!W454&lt;&gt;0,Final!W454,"")</f>
        <v/>
      </c>
      <c r="L473" s="98" t="str">
        <f>IF(Final!X454&lt;&gt;0,Final!X454,"")</f>
        <v/>
      </c>
      <c r="M473" s="98" t="str">
        <f>IF(Final!Y454&lt;&gt;0,Final!Y454,"")</f>
        <v/>
      </c>
      <c r="N473" s="98" t="str">
        <f>IF(Final!Z454&lt;&gt;0,Final!Z454,"")</f>
        <v/>
      </c>
      <c r="O473" s="98" t="str">
        <f>IF(Final!AA454&lt;&gt;0,Final!AA454,"")</f>
        <v/>
      </c>
      <c r="P473" s="98" t="str">
        <f>IF(Final!AB454&lt;&gt;0,Final!AB454,"")</f>
        <v/>
      </c>
      <c r="Q473" s="98" t="str">
        <f>IF(Final!AC454&lt;&gt;0,Final!AC454,"")</f>
        <v/>
      </c>
      <c r="R473" s="98" t="str">
        <f>IF(Final!AD454&lt;&gt;0,Final!AD454,"")</f>
        <v/>
      </c>
      <c r="S473" s="98" t="str">
        <f>IF(Final!AE454&lt;&gt;0,Final!AE454,"")</f>
        <v/>
      </c>
      <c r="T473" s="98" t="str">
        <f>IF(Final!AF454&lt;&gt;0,Final!AF454,"")</f>
        <v/>
      </c>
    </row>
    <row r="474" spans="1:20" x14ac:dyDescent="0.3">
      <c r="A474" s="3">
        <v>0</v>
      </c>
      <c r="B474" s="3">
        <v>0</v>
      </c>
      <c r="C474" s="98" t="str">
        <f>IF(Final!O455&lt;&gt;0,Final!O455,"")</f>
        <v/>
      </c>
      <c r="D474" s="98" t="str">
        <f>IF(Final!P455&lt;&gt;0,Final!P455,"")</f>
        <v/>
      </c>
      <c r="E474" s="98" t="str">
        <f>IF(Final!Q455&lt;&gt;0,Final!Q455,"")</f>
        <v/>
      </c>
      <c r="F474" s="98" t="str">
        <f>IF(Final!R455&lt;&gt;0,Final!R455,"")</f>
        <v/>
      </c>
      <c r="G474" s="98" t="str">
        <f>IF(Final!S455&lt;&gt;0,Final!S455,"")</f>
        <v/>
      </c>
      <c r="H474" s="98" t="str">
        <f>IF(Final!T455&lt;&gt;0,Final!T455,"")</f>
        <v/>
      </c>
      <c r="I474" s="98" t="str">
        <f>IF(Final!U455&lt;&gt;0,Final!U455,"")</f>
        <v/>
      </c>
      <c r="J474" s="98" t="str">
        <f>IF(Final!V455&lt;&gt;0,Final!V455,"")</f>
        <v/>
      </c>
      <c r="K474" s="98" t="str">
        <f>IF(Final!W455&lt;&gt;0,Final!W455,"")</f>
        <v/>
      </c>
      <c r="L474" s="98" t="str">
        <f>IF(Final!X455&lt;&gt;0,Final!X455,"")</f>
        <v/>
      </c>
      <c r="M474" s="98" t="str">
        <f>IF(Final!Y455&lt;&gt;0,Final!Y455,"")</f>
        <v/>
      </c>
      <c r="N474" s="98" t="str">
        <f>IF(Final!Z455&lt;&gt;0,Final!Z455,"")</f>
        <v/>
      </c>
      <c r="O474" s="98" t="str">
        <f>IF(Final!AA455&lt;&gt;0,Final!AA455,"")</f>
        <v/>
      </c>
      <c r="P474" s="98" t="str">
        <f>IF(Final!AB455&lt;&gt;0,Final!AB455,"")</f>
        <v/>
      </c>
      <c r="Q474" s="98" t="str">
        <f>IF(Final!AC455&lt;&gt;0,Final!AC455,"")</f>
        <v/>
      </c>
      <c r="R474" s="98" t="str">
        <f>IF(Final!AD455&lt;&gt;0,Final!AD455,"")</f>
        <v/>
      </c>
      <c r="S474" s="98" t="str">
        <f>IF(Final!AE455&lt;&gt;0,Final!AE455,"")</f>
        <v/>
      </c>
      <c r="T474" s="98" t="str">
        <f>IF(Final!AF455&lt;&gt;0,Final!AF455,"")</f>
        <v/>
      </c>
    </row>
    <row r="475" spans="1:20" x14ac:dyDescent="0.3">
      <c r="A475" s="3">
        <v>0</v>
      </c>
      <c r="B475" s="3">
        <v>0</v>
      </c>
      <c r="C475" s="98" t="str">
        <f>IF(Final!O456&lt;&gt;0,Final!O456,"")</f>
        <v/>
      </c>
      <c r="D475" s="98" t="str">
        <f>IF(Final!P456&lt;&gt;0,Final!P456,"")</f>
        <v/>
      </c>
      <c r="E475" s="98" t="str">
        <f>IF(Final!Q456&lt;&gt;0,Final!Q456,"")</f>
        <v/>
      </c>
      <c r="F475" s="98" t="str">
        <f>IF(Final!R456&lt;&gt;0,Final!R456,"")</f>
        <v/>
      </c>
      <c r="G475" s="98" t="str">
        <f>IF(Final!S456&lt;&gt;0,Final!S456,"")</f>
        <v/>
      </c>
      <c r="H475" s="98" t="str">
        <f>IF(Final!T456&lt;&gt;0,Final!T456,"")</f>
        <v/>
      </c>
      <c r="I475" s="98" t="str">
        <f>IF(Final!U456&lt;&gt;0,Final!U456,"")</f>
        <v/>
      </c>
      <c r="J475" s="98" t="str">
        <f>IF(Final!V456&lt;&gt;0,Final!V456,"")</f>
        <v/>
      </c>
      <c r="K475" s="98" t="str">
        <f>IF(Final!W456&lt;&gt;0,Final!W456,"")</f>
        <v/>
      </c>
      <c r="L475" s="98" t="str">
        <f>IF(Final!X456&lt;&gt;0,Final!X456,"")</f>
        <v/>
      </c>
      <c r="M475" s="98" t="str">
        <f>IF(Final!Y456&lt;&gt;0,Final!Y456,"")</f>
        <v/>
      </c>
      <c r="N475" s="98" t="str">
        <f>IF(Final!Z456&lt;&gt;0,Final!Z456,"")</f>
        <v/>
      </c>
      <c r="O475" s="98" t="str">
        <f>IF(Final!AA456&lt;&gt;0,Final!AA456,"")</f>
        <v/>
      </c>
      <c r="P475" s="98" t="str">
        <f>IF(Final!AB456&lt;&gt;0,Final!AB456,"")</f>
        <v/>
      </c>
      <c r="Q475" s="98" t="str">
        <f>IF(Final!AC456&lt;&gt;0,Final!AC456,"")</f>
        <v/>
      </c>
      <c r="R475" s="98" t="str">
        <f>IF(Final!AD456&lt;&gt;0,Final!AD456,"")</f>
        <v/>
      </c>
      <c r="S475" s="98" t="str">
        <f>IF(Final!AE456&lt;&gt;0,Final!AE456,"")</f>
        <v/>
      </c>
      <c r="T475" s="98" t="str">
        <f>IF(Final!AF456&lt;&gt;0,Final!AF456,"")</f>
        <v/>
      </c>
    </row>
    <row r="476" spans="1:20" x14ac:dyDescent="0.3">
      <c r="A476" s="3">
        <v>0</v>
      </c>
      <c r="B476" s="3">
        <v>0</v>
      </c>
      <c r="C476" s="98" t="str">
        <f>IF(Final!O457&lt;&gt;0,Final!O457,"")</f>
        <v/>
      </c>
      <c r="D476" s="98" t="str">
        <f>IF(Final!P457&lt;&gt;0,Final!P457,"")</f>
        <v/>
      </c>
      <c r="E476" s="98" t="str">
        <f>IF(Final!Q457&lt;&gt;0,Final!Q457,"")</f>
        <v/>
      </c>
      <c r="F476" s="98" t="str">
        <f>IF(Final!R457&lt;&gt;0,Final!R457,"")</f>
        <v/>
      </c>
      <c r="G476" s="98" t="str">
        <f>IF(Final!S457&lt;&gt;0,Final!S457,"")</f>
        <v/>
      </c>
      <c r="H476" s="98" t="str">
        <f>IF(Final!T457&lt;&gt;0,Final!T457,"")</f>
        <v/>
      </c>
      <c r="I476" s="98" t="str">
        <f>IF(Final!U457&lt;&gt;0,Final!U457,"")</f>
        <v/>
      </c>
      <c r="J476" s="98" t="str">
        <f>IF(Final!V457&lt;&gt;0,Final!V457,"")</f>
        <v/>
      </c>
      <c r="K476" s="98" t="str">
        <f>IF(Final!W457&lt;&gt;0,Final!W457,"")</f>
        <v/>
      </c>
      <c r="L476" s="98" t="str">
        <f>IF(Final!X457&lt;&gt;0,Final!X457,"")</f>
        <v/>
      </c>
      <c r="M476" s="98" t="str">
        <f>IF(Final!Y457&lt;&gt;0,Final!Y457,"")</f>
        <v/>
      </c>
      <c r="N476" s="98" t="str">
        <f>IF(Final!Z457&lt;&gt;0,Final!Z457,"")</f>
        <v/>
      </c>
      <c r="O476" s="98" t="str">
        <f>IF(Final!AA457&lt;&gt;0,Final!AA457,"")</f>
        <v/>
      </c>
      <c r="P476" s="98" t="str">
        <f>IF(Final!AB457&lt;&gt;0,Final!AB457,"")</f>
        <v/>
      </c>
      <c r="Q476" s="98" t="str">
        <f>IF(Final!AC457&lt;&gt;0,Final!AC457,"")</f>
        <v/>
      </c>
      <c r="R476" s="98" t="str">
        <f>IF(Final!AD457&lt;&gt;0,Final!AD457,"")</f>
        <v/>
      </c>
      <c r="S476" s="98" t="str">
        <f>IF(Final!AE457&lt;&gt;0,Final!AE457,"")</f>
        <v/>
      </c>
      <c r="T476" s="98" t="str">
        <f>IF(Final!AF457&lt;&gt;0,Final!AF457,"")</f>
        <v/>
      </c>
    </row>
    <row r="477" spans="1:20" x14ac:dyDescent="0.3">
      <c r="A477" s="3">
        <v>0</v>
      </c>
      <c r="B477" s="3">
        <v>0</v>
      </c>
      <c r="C477" s="98" t="str">
        <f>IF(Final!O458&lt;&gt;0,Final!O458,"")</f>
        <v/>
      </c>
      <c r="D477" s="98" t="str">
        <f>IF(Final!P458&lt;&gt;0,Final!P458,"")</f>
        <v/>
      </c>
      <c r="E477" s="98" t="str">
        <f>IF(Final!Q458&lt;&gt;0,Final!Q458,"")</f>
        <v/>
      </c>
      <c r="F477" s="98" t="str">
        <f>IF(Final!R458&lt;&gt;0,Final!R458,"")</f>
        <v/>
      </c>
      <c r="G477" s="98" t="str">
        <f>IF(Final!S458&lt;&gt;0,Final!S458,"")</f>
        <v/>
      </c>
      <c r="H477" s="98" t="str">
        <f>IF(Final!T458&lt;&gt;0,Final!T458,"")</f>
        <v/>
      </c>
      <c r="I477" s="98" t="str">
        <f>IF(Final!U458&lt;&gt;0,Final!U458,"")</f>
        <v/>
      </c>
      <c r="J477" s="98" t="str">
        <f>IF(Final!V458&lt;&gt;0,Final!V458,"")</f>
        <v/>
      </c>
      <c r="K477" s="98" t="str">
        <f>IF(Final!W458&lt;&gt;0,Final!W458,"")</f>
        <v/>
      </c>
      <c r="L477" s="98" t="str">
        <f>IF(Final!X458&lt;&gt;0,Final!X458,"")</f>
        <v/>
      </c>
      <c r="M477" s="98" t="str">
        <f>IF(Final!Y458&lt;&gt;0,Final!Y458,"")</f>
        <v/>
      </c>
      <c r="N477" s="98" t="str">
        <f>IF(Final!Z458&lt;&gt;0,Final!Z458,"")</f>
        <v/>
      </c>
      <c r="O477" s="98" t="str">
        <f>IF(Final!AA458&lt;&gt;0,Final!AA458,"")</f>
        <v/>
      </c>
      <c r="P477" s="98" t="str">
        <f>IF(Final!AB458&lt;&gt;0,Final!AB458,"")</f>
        <v/>
      </c>
      <c r="Q477" s="98" t="str">
        <f>IF(Final!AC458&lt;&gt;0,Final!AC458,"")</f>
        <v/>
      </c>
      <c r="R477" s="98" t="str">
        <f>IF(Final!AD458&lt;&gt;0,Final!AD458,"")</f>
        <v/>
      </c>
      <c r="S477" s="98" t="str">
        <f>IF(Final!AE458&lt;&gt;0,Final!AE458,"")</f>
        <v/>
      </c>
      <c r="T477" s="98" t="str">
        <f>IF(Final!AF458&lt;&gt;0,Final!AF458,"")</f>
        <v/>
      </c>
    </row>
    <row r="478" spans="1:20" x14ac:dyDescent="0.3">
      <c r="A478" s="3">
        <v>0</v>
      </c>
      <c r="B478" s="3">
        <v>0</v>
      </c>
      <c r="C478" s="98" t="str">
        <f>IF(Final!O459&lt;&gt;0,Final!O459,"")</f>
        <v/>
      </c>
      <c r="D478" s="98" t="str">
        <f>IF(Final!P459&lt;&gt;0,Final!P459,"")</f>
        <v/>
      </c>
      <c r="E478" s="98" t="str">
        <f>IF(Final!Q459&lt;&gt;0,Final!Q459,"")</f>
        <v/>
      </c>
      <c r="F478" s="98" t="str">
        <f>IF(Final!R459&lt;&gt;0,Final!R459,"")</f>
        <v/>
      </c>
      <c r="G478" s="98" t="str">
        <f>IF(Final!S459&lt;&gt;0,Final!S459,"")</f>
        <v/>
      </c>
      <c r="H478" s="98" t="str">
        <f>IF(Final!T459&lt;&gt;0,Final!T459,"")</f>
        <v/>
      </c>
      <c r="I478" s="98" t="str">
        <f>IF(Final!U459&lt;&gt;0,Final!U459,"")</f>
        <v/>
      </c>
      <c r="J478" s="98" t="str">
        <f>IF(Final!V459&lt;&gt;0,Final!V459,"")</f>
        <v/>
      </c>
      <c r="K478" s="98" t="str">
        <f>IF(Final!W459&lt;&gt;0,Final!W459,"")</f>
        <v/>
      </c>
      <c r="L478" s="98" t="str">
        <f>IF(Final!X459&lt;&gt;0,Final!X459,"")</f>
        <v/>
      </c>
      <c r="M478" s="98" t="str">
        <f>IF(Final!Y459&lt;&gt;0,Final!Y459,"")</f>
        <v/>
      </c>
      <c r="N478" s="98" t="str">
        <f>IF(Final!Z459&lt;&gt;0,Final!Z459,"")</f>
        <v/>
      </c>
      <c r="O478" s="98" t="str">
        <f>IF(Final!AA459&lt;&gt;0,Final!AA459,"")</f>
        <v/>
      </c>
      <c r="P478" s="98" t="str">
        <f>IF(Final!AB459&lt;&gt;0,Final!AB459,"")</f>
        <v/>
      </c>
      <c r="Q478" s="98" t="str">
        <f>IF(Final!AC459&lt;&gt;0,Final!AC459,"")</f>
        <v/>
      </c>
      <c r="R478" s="98" t="str">
        <f>IF(Final!AD459&lt;&gt;0,Final!AD459,"")</f>
        <v/>
      </c>
      <c r="S478" s="98" t="str">
        <f>IF(Final!AE459&lt;&gt;0,Final!AE459,"")</f>
        <v/>
      </c>
      <c r="T478" s="98" t="str">
        <f>IF(Final!AF459&lt;&gt;0,Final!AF459,"")</f>
        <v/>
      </c>
    </row>
    <row r="479" spans="1:20" x14ac:dyDescent="0.3">
      <c r="A479" s="3">
        <v>0</v>
      </c>
      <c r="B479" s="3">
        <v>0</v>
      </c>
      <c r="C479" s="98" t="str">
        <f>IF(Final!O460&lt;&gt;0,Final!O460,"")</f>
        <v/>
      </c>
      <c r="D479" s="98" t="str">
        <f>IF(Final!P460&lt;&gt;0,Final!P460,"")</f>
        <v/>
      </c>
      <c r="E479" s="98" t="str">
        <f>IF(Final!Q460&lt;&gt;0,Final!Q460,"")</f>
        <v/>
      </c>
      <c r="F479" s="98" t="str">
        <f>IF(Final!R460&lt;&gt;0,Final!R460,"")</f>
        <v/>
      </c>
      <c r="G479" s="98" t="str">
        <f>IF(Final!S460&lt;&gt;0,Final!S460,"")</f>
        <v/>
      </c>
      <c r="H479" s="98" t="str">
        <f>IF(Final!T460&lt;&gt;0,Final!T460,"")</f>
        <v/>
      </c>
      <c r="I479" s="98" t="str">
        <f>IF(Final!U460&lt;&gt;0,Final!U460,"")</f>
        <v/>
      </c>
      <c r="J479" s="98" t="str">
        <f>IF(Final!V460&lt;&gt;0,Final!V460,"")</f>
        <v/>
      </c>
      <c r="K479" s="98" t="str">
        <f>IF(Final!W460&lt;&gt;0,Final!W460,"")</f>
        <v/>
      </c>
      <c r="L479" s="98" t="str">
        <f>IF(Final!X460&lt;&gt;0,Final!X460,"")</f>
        <v/>
      </c>
      <c r="M479" s="98" t="str">
        <f>IF(Final!Y460&lt;&gt;0,Final!Y460,"")</f>
        <v/>
      </c>
      <c r="N479" s="98" t="str">
        <f>IF(Final!Z460&lt;&gt;0,Final!Z460,"")</f>
        <v/>
      </c>
      <c r="O479" s="98" t="str">
        <f>IF(Final!AA460&lt;&gt;0,Final!AA460,"")</f>
        <v/>
      </c>
      <c r="P479" s="98" t="str">
        <f>IF(Final!AB460&lt;&gt;0,Final!AB460,"")</f>
        <v/>
      </c>
      <c r="Q479" s="98" t="str">
        <f>IF(Final!AC460&lt;&gt;0,Final!AC460,"")</f>
        <v/>
      </c>
      <c r="R479" s="98" t="str">
        <f>IF(Final!AD460&lt;&gt;0,Final!AD460,"")</f>
        <v/>
      </c>
      <c r="S479" s="98" t="str">
        <f>IF(Final!AE460&lt;&gt;0,Final!AE460,"")</f>
        <v/>
      </c>
      <c r="T479" s="98" t="str">
        <f>IF(Final!AF460&lt;&gt;0,Final!AF460,"")</f>
        <v/>
      </c>
    </row>
    <row r="480" spans="1:20" x14ac:dyDescent="0.3">
      <c r="A480" s="3">
        <v>0</v>
      </c>
      <c r="B480" s="3">
        <v>0</v>
      </c>
      <c r="C480" s="98" t="str">
        <f>IF(Final!O461&lt;&gt;0,Final!O461,"")</f>
        <v/>
      </c>
      <c r="D480" s="98" t="str">
        <f>IF(Final!P461&lt;&gt;0,Final!P461,"")</f>
        <v/>
      </c>
      <c r="E480" s="98" t="str">
        <f>IF(Final!Q461&lt;&gt;0,Final!Q461,"")</f>
        <v/>
      </c>
      <c r="F480" s="98" t="str">
        <f>IF(Final!R461&lt;&gt;0,Final!R461,"")</f>
        <v/>
      </c>
      <c r="G480" s="98" t="str">
        <f>IF(Final!S461&lt;&gt;0,Final!S461,"")</f>
        <v/>
      </c>
      <c r="H480" s="98" t="str">
        <f>IF(Final!T461&lt;&gt;0,Final!T461,"")</f>
        <v/>
      </c>
      <c r="I480" s="98" t="str">
        <f>IF(Final!U461&lt;&gt;0,Final!U461,"")</f>
        <v/>
      </c>
      <c r="J480" s="98" t="str">
        <f>IF(Final!V461&lt;&gt;0,Final!V461,"")</f>
        <v/>
      </c>
      <c r="K480" s="98" t="str">
        <f>IF(Final!W461&lt;&gt;0,Final!W461,"")</f>
        <v/>
      </c>
      <c r="L480" s="98" t="str">
        <f>IF(Final!X461&lt;&gt;0,Final!X461,"")</f>
        <v/>
      </c>
      <c r="M480" s="98" t="str">
        <f>IF(Final!Y461&lt;&gt;0,Final!Y461,"")</f>
        <v/>
      </c>
      <c r="N480" s="98" t="str">
        <f>IF(Final!Z461&lt;&gt;0,Final!Z461,"")</f>
        <v/>
      </c>
      <c r="O480" s="98" t="str">
        <f>IF(Final!AA461&lt;&gt;0,Final!AA461,"")</f>
        <v/>
      </c>
      <c r="P480" s="98" t="str">
        <f>IF(Final!AB461&lt;&gt;0,Final!AB461,"")</f>
        <v/>
      </c>
      <c r="Q480" s="98" t="str">
        <f>IF(Final!AC461&lt;&gt;0,Final!AC461,"")</f>
        <v/>
      </c>
      <c r="R480" s="98" t="str">
        <f>IF(Final!AD461&lt;&gt;0,Final!AD461,"")</f>
        <v/>
      </c>
      <c r="S480" s="98" t="str">
        <f>IF(Final!AE461&lt;&gt;0,Final!AE461,"")</f>
        <v/>
      </c>
      <c r="T480" s="98" t="str">
        <f>IF(Final!AF461&lt;&gt;0,Final!AF461,"")</f>
        <v/>
      </c>
    </row>
    <row r="481" spans="1:20" x14ac:dyDescent="0.3">
      <c r="A481" s="3">
        <v>0</v>
      </c>
      <c r="B481" s="3">
        <v>0</v>
      </c>
      <c r="C481" s="98" t="str">
        <f>IF(Final!O462&lt;&gt;0,Final!O462,"")</f>
        <v/>
      </c>
      <c r="D481" s="98" t="str">
        <f>IF(Final!P462&lt;&gt;0,Final!P462,"")</f>
        <v/>
      </c>
      <c r="E481" s="98" t="str">
        <f>IF(Final!Q462&lt;&gt;0,Final!Q462,"")</f>
        <v/>
      </c>
      <c r="F481" s="98" t="str">
        <f>IF(Final!R462&lt;&gt;0,Final!R462,"")</f>
        <v/>
      </c>
      <c r="G481" s="98" t="str">
        <f>IF(Final!S462&lt;&gt;0,Final!S462,"")</f>
        <v/>
      </c>
      <c r="H481" s="98" t="str">
        <f>IF(Final!T462&lt;&gt;0,Final!T462,"")</f>
        <v/>
      </c>
      <c r="I481" s="98" t="str">
        <f>IF(Final!U462&lt;&gt;0,Final!U462,"")</f>
        <v/>
      </c>
      <c r="J481" s="98" t="str">
        <f>IF(Final!V462&lt;&gt;0,Final!V462,"")</f>
        <v/>
      </c>
      <c r="K481" s="98" t="str">
        <f>IF(Final!W462&lt;&gt;0,Final!W462,"")</f>
        <v/>
      </c>
      <c r="L481" s="98" t="str">
        <f>IF(Final!X462&lt;&gt;0,Final!X462,"")</f>
        <v/>
      </c>
      <c r="M481" s="98" t="str">
        <f>IF(Final!Y462&lt;&gt;0,Final!Y462,"")</f>
        <v/>
      </c>
      <c r="N481" s="98" t="str">
        <f>IF(Final!Z462&lt;&gt;0,Final!Z462,"")</f>
        <v/>
      </c>
      <c r="O481" s="98" t="str">
        <f>IF(Final!AA462&lt;&gt;0,Final!AA462,"")</f>
        <v/>
      </c>
      <c r="P481" s="98" t="str">
        <f>IF(Final!AB462&lt;&gt;0,Final!AB462,"")</f>
        <v/>
      </c>
      <c r="Q481" s="98" t="str">
        <f>IF(Final!AC462&lt;&gt;0,Final!AC462,"")</f>
        <v/>
      </c>
      <c r="R481" s="98" t="str">
        <f>IF(Final!AD462&lt;&gt;0,Final!AD462,"")</f>
        <v/>
      </c>
      <c r="S481" s="98" t="str">
        <f>IF(Final!AE462&lt;&gt;0,Final!AE462,"")</f>
        <v/>
      </c>
      <c r="T481" s="98" t="str">
        <f>IF(Final!AF462&lt;&gt;0,Final!AF462,"")</f>
        <v/>
      </c>
    </row>
    <row r="482" spans="1:20" x14ac:dyDescent="0.3">
      <c r="A482" s="3">
        <v>0</v>
      </c>
      <c r="B482" s="3">
        <v>0</v>
      </c>
      <c r="C482" s="98" t="str">
        <f>IF(Final!O463&lt;&gt;0,Final!O463,"")</f>
        <v/>
      </c>
      <c r="D482" s="98" t="str">
        <f>IF(Final!P463&lt;&gt;0,Final!P463,"")</f>
        <v/>
      </c>
      <c r="E482" s="98" t="str">
        <f>IF(Final!Q463&lt;&gt;0,Final!Q463,"")</f>
        <v/>
      </c>
      <c r="F482" s="98" t="str">
        <f>IF(Final!R463&lt;&gt;0,Final!R463,"")</f>
        <v/>
      </c>
      <c r="G482" s="98" t="str">
        <f>IF(Final!S463&lt;&gt;0,Final!S463,"")</f>
        <v/>
      </c>
      <c r="H482" s="98" t="str">
        <f>IF(Final!T463&lt;&gt;0,Final!T463,"")</f>
        <v/>
      </c>
      <c r="I482" s="98" t="str">
        <f>IF(Final!U463&lt;&gt;0,Final!U463,"")</f>
        <v/>
      </c>
      <c r="J482" s="98" t="str">
        <f>IF(Final!V463&lt;&gt;0,Final!V463,"")</f>
        <v/>
      </c>
      <c r="K482" s="98" t="str">
        <f>IF(Final!W463&lt;&gt;0,Final!W463,"")</f>
        <v/>
      </c>
      <c r="L482" s="98" t="str">
        <f>IF(Final!X463&lt;&gt;0,Final!X463,"")</f>
        <v/>
      </c>
      <c r="M482" s="98" t="str">
        <f>IF(Final!Y463&lt;&gt;0,Final!Y463,"")</f>
        <v/>
      </c>
      <c r="N482" s="98" t="str">
        <f>IF(Final!Z463&lt;&gt;0,Final!Z463,"")</f>
        <v/>
      </c>
      <c r="O482" s="98" t="str">
        <f>IF(Final!AA463&lt;&gt;0,Final!AA463,"")</f>
        <v/>
      </c>
      <c r="P482" s="98" t="str">
        <f>IF(Final!AB463&lt;&gt;0,Final!AB463,"")</f>
        <v/>
      </c>
      <c r="Q482" s="98" t="str">
        <f>IF(Final!AC463&lt;&gt;0,Final!AC463,"")</f>
        <v/>
      </c>
      <c r="R482" s="98" t="str">
        <f>IF(Final!AD463&lt;&gt;0,Final!AD463,"")</f>
        <v/>
      </c>
      <c r="S482" s="98" t="str">
        <f>IF(Final!AE463&lt;&gt;0,Final!AE463,"")</f>
        <v/>
      </c>
      <c r="T482" s="98" t="str">
        <f>IF(Final!AF463&lt;&gt;0,Final!AF463,"")</f>
        <v/>
      </c>
    </row>
    <row r="483" spans="1:20" x14ac:dyDescent="0.3">
      <c r="A483" s="3">
        <v>0</v>
      </c>
      <c r="B483" s="3">
        <v>0</v>
      </c>
      <c r="C483" s="98" t="str">
        <f>IF(Final!O464&lt;&gt;0,Final!O464,"")</f>
        <v/>
      </c>
      <c r="D483" s="98" t="str">
        <f>IF(Final!P464&lt;&gt;0,Final!P464,"")</f>
        <v/>
      </c>
      <c r="E483" s="98" t="str">
        <f>IF(Final!Q464&lt;&gt;0,Final!Q464,"")</f>
        <v/>
      </c>
      <c r="F483" s="98" t="str">
        <f>IF(Final!R464&lt;&gt;0,Final!R464,"")</f>
        <v/>
      </c>
      <c r="G483" s="98" t="str">
        <f>IF(Final!S464&lt;&gt;0,Final!S464,"")</f>
        <v/>
      </c>
      <c r="H483" s="98" t="str">
        <f>IF(Final!T464&lt;&gt;0,Final!T464,"")</f>
        <v/>
      </c>
      <c r="I483" s="98" t="str">
        <f>IF(Final!U464&lt;&gt;0,Final!U464,"")</f>
        <v/>
      </c>
      <c r="J483" s="98" t="str">
        <f>IF(Final!V464&lt;&gt;0,Final!V464,"")</f>
        <v/>
      </c>
      <c r="K483" s="98" t="str">
        <f>IF(Final!W464&lt;&gt;0,Final!W464,"")</f>
        <v/>
      </c>
      <c r="L483" s="98" t="str">
        <f>IF(Final!X464&lt;&gt;0,Final!X464,"")</f>
        <v/>
      </c>
      <c r="M483" s="98" t="str">
        <f>IF(Final!Y464&lt;&gt;0,Final!Y464,"")</f>
        <v/>
      </c>
      <c r="N483" s="98" t="str">
        <f>IF(Final!Z464&lt;&gt;0,Final!Z464,"")</f>
        <v/>
      </c>
      <c r="O483" s="98" t="str">
        <f>IF(Final!AA464&lt;&gt;0,Final!AA464,"")</f>
        <v/>
      </c>
      <c r="P483" s="98" t="str">
        <f>IF(Final!AB464&lt;&gt;0,Final!AB464,"")</f>
        <v/>
      </c>
      <c r="Q483" s="98" t="str">
        <f>IF(Final!AC464&lt;&gt;0,Final!AC464,"")</f>
        <v/>
      </c>
      <c r="R483" s="98" t="str">
        <f>IF(Final!AD464&lt;&gt;0,Final!AD464,"")</f>
        <v/>
      </c>
      <c r="S483" s="98" t="str">
        <f>IF(Final!AE464&lt;&gt;0,Final!AE464,"")</f>
        <v/>
      </c>
      <c r="T483" s="98" t="str">
        <f>IF(Final!AF464&lt;&gt;0,Final!AF464,"")</f>
        <v/>
      </c>
    </row>
    <row r="484" spans="1:20" x14ac:dyDescent="0.3">
      <c r="A484" s="3">
        <v>0</v>
      </c>
      <c r="B484" s="3">
        <v>0</v>
      </c>
      <c r="C484" s="98" t="str">
        <f>IF(Final!O465&lt;&gt;0,Final!O465,"")</f>
        <v/>
      </c>
      <c r="D484" s="98" t="str">
        <f>IF(Final!P465&lt;&gt;0,Final!P465,"")</f>
        <v/>
      </c>
      <c r="E484" s="98" t="str">
        <f>IF(Final!Q465&lt;&gt;0,Final!Q465,"")</f>
        <v/>
      </c>
      <c r="F484" s="98" t="str">
        <f>IF(Final!R465&lt;&gt;0,Final!R465,"")</f>
        <v/>
      </c>
      <c r="G484" s="98" t="str">
        <f>IF(Final!S465&lt;&gt;0,Final!S465,"")</f>
        <v/>
      </c>
      <c r="H484" s="98" t="str">
        <f>IF(Final!T465&lt;&gt;0,Final!T465,"")</f>
        <v/>
      </c>
      <c r="I484" s="98" t="str">
        <f>IF(Final!U465&lt;&gt;0,Final!U465,"")</f>
        <v/>
      </c>
      <c r="J484" s="98" t="str">
        <f>IF(Final!V465&lt;&gt;0,Final!V465,"")</f>
        <v/>
      </c>
      <c r="K484" s="98" t="str">
        <f>IF(Final!W465&lt;&gt;0,Final!W465,"")</f>
        <v/>
      </c>
      <c r="L484" s="98" t="str">
        <f>IF(Final!X465&lt;&gt;0,Final!X465,"")</f>
        <v/>
      </c>
      <c r="M484" s="98" t="str">
        <f>IF(Final!Y465&lt;&gt;0,Final!Y465,"")</f>
        <v/>
      </c>
      <c r="N484" s="98" t="str">
        <f>IF(Final!Z465&lt;&gt;0,Final!Z465,"")</f>
        <v/>
      </c>
      <c r="O484" s="98" t="str">
        <f>IF(Final!AA465&lt;&gt;0,Final!AA465,"")</f>
        <v/>
      </c>
      <c r="P484" s="98" t="str">
        <f>IF(Final!AB465&lt;&gt;0,Final!AB465,"")</f>
        <v/>
      </c>
      <c r="Q484" s="98" t="str">
        <f>IF(Final!AC465&lt;&gt;0,Final!AC465,"")</f>
        <v/>
      </c>
      <c r="R484" s="98" t="str">
        <f>IF(Final!AD465&lt;&gt;0,Final!AD465,"")</f>
        <v/>
      </c>
      <c r="S484" s="98" t="str">
        <f>IF(Final!AE465&lt;&gt;0,Final!AE465,"")</f>
        <v/>
      </c>
      <c r="T484" s="98" t="str">
        <f>IF(Final!AF465&lt;&gt;0,Final!AF465,"")</f>
        <v/>
      </c>
    </row>
    <row r="485" spans="1:20" x14ac:dyDescent="0.3">
      <c r="A485" s="3">
        <v>0</v>
      </c>
      <c r="B485" s="3">
        <v>0</v>
      </c>
      <c r="C485" s="98" t="str">
        <f>IF(Final!O466&lt;&gt;0,Final!O466,"")</f>
        <v/>
      </c>
      <c r="D485" s="98" t="str">
        <f>IF(Final!P466&lt;&gt;0,Final!P466,"")</f>
        <v/>
      </c>
      <c r="E485" s="98" t="str">
        <f>IF(Final!Q466&lt;&gt;0,Final!Q466,"")</f>
        <v/>
      </c>
      <c r="F485" s="98" t="str">
        <f>IF(Final!R466&lt;&gt;0,Final!R466,"")</f>
        <v/>
      </c>
      <c r="G485" s="98" t="str">
        <f>IF(Final!S466&lt;&gt;0,Final!S466,"")</f>
        <v/>
      </c>
      <c r="H485" s="98" t="str">
        <f>IF(Final!T466&lt;&gt;0,Final!T466,"")</f>
        <v/>
      </c>
      <c r="I485" s="98" t="str">
        <f>IF(Final!U466&lt;&gt;0,Final!U466,"")</f>
        <v/>
      </c>
      <c r="J485" s="98" t="str">
        <f>IF(Final!V466&lt;&gt;0,Final!V466,"")</f>
        <v/>
      </c>
      <c r="K485" s="98" t="str">
        <f>IF(Final!W466&lt;&gt;0,Final!W466,"")</f>
        <v/>
      </c>
      <c r="L485" s="98" t="str">
        <f>IF(Final!X466&lt;&gt;0,Final!X466,"")</f>
        <v/>
      </c>
      <c r="M485" s="98" t="str">
        <f>IF(Final!Y466&lt;&gt;0,Final!Y466,"")</f>
        <v/>
      </c>
      <c r="N485" s="98" t="str">
        <f>IF(Final!Z466&lt;&gt;0,Final!Z466,"")</f>
        <v/>
      </c>
      <c r="O485" s="98" t="str">
        <f>IF(Final!AA466&lt;&gt;0,Final!AA466,"")</f>
        <v/>
      </c>
      <c r="P485" s="98" t="str">
        <f>IF(Final!AB466&lt;&gt;0,Final!AB466,"")</f>
        <v/>
      </c>
      <c r="Q485" s="98" t="str">
        <f>IF(Final!AC466&lt;&gt;0,Final!AC466,"")</f>
        <v/>
      </c>
      <c r="R485" s="98" t="str">
        <f>IF(Final!AD466&lt;&gt;0,Final!AD466,"")</f>
        <v/>
      </c>
      <c r="S485" s="98" t="str">
        <f>IF(Final!AE466&lt;&gt;0,Final!AE466,"")</f>
        <v/>
      </c>
      <c r="T485" s="98" t="str">
        <f>IF(Final!AF466&lt;&gt;0,Final!AF466,"")</f>
        <v/>
      </c>
    </row>
    <row r="486" spans="1:20" x14ac:dyDescent="0.3">
      <c r="A486" s="3">
        <v>0</v>
      </c>
      <c r="B486" s="3">
        <v>0</v>
      </c>
      <c r="C486" s="98" t="str">
        <f>IF(Final!O467&lt;&gt;0,Final!O467,"")</f>
        <v/>
      </c>
      <c r="D486" s="98" t="str">
        <f>IF(Final!P467&lt;&gt;0,Final!P467,"")</f>
        <v/>
      </c>
      <c r="E486" s="98" t="str">
        <f>IF(Final!Q467&lt;&gt;0,Final!Q467,"")</f>
        <v/>
      </c>
      <c r="F486" s="98" t="str">
        <f>IF(Final!R467&lt;&gt;0,Final!R467,"")</f>
        <v/>
      </c>
      <c r="G486" s="98" t="str">
        <f>IF(Final!S467&lt;&gt;0,Final!S467,"")</f>
        <v/>
      </c>
      <c r="H486" s="98" t="str">
        <f>IF(Final!T467&lt;&gt;0,Final!T467,"")</f>
        <v/>
      </c>
      <c r="I486" s="98" t="str">
        <f>IF(Final!U467&lt;&gt;0,Final!U467,"")</f>
        <v/>
      </c>
      <c r="J486" s="98" t="str">
        <f>IF(Final!V467&lt;&gt;0,Final!V467,"")</f>
        <v/>
      </c>
      <c r="K486" s="98" t="str">
        <f>IF(Final!W467&lt;&gt;0,Final!W467,"")</f>
        <v/>
      </c>
      <c r="L486" s="98" t="str">
        <f>IF(Final!X467&lt;&gt;0,Final!X467,"")</f>
        <v/>
      </c>
      <c r="M486" s="98" t="str">
        <f>IF(Final!Y467&lt;&gt;0,Final!Y467,"")</f>
        <v/>
      </c>
      <c r="N486" s="98" t="str">
        <f>IF(Final!Z467&lt;&gt;0,Final!Z467,"")</f>
        <v/>
      </c>
      <c r="O486" s="98" t="str">
        <f>IF(Final!AA467&lt;&gt;0,Final!AA467,"")</f>
        <v/>
      </c>
      <c r="P486" s="98" t="str">
        <f>IF(Final!AB467&lt;&gt;0,Final!AB467,"")</f>
        <v/>
      </c>
      <c r="Q486" s="98" t="str">
        <f>IF(Final!AC467&lt;&gt;0,Final!AC467,"")</f>
        <v/>
      </c>
      <c r="R486" s="98" t="str">
        <f>IF(Final!AD467&lt;&gt;0,Final!AD467,"")</f>
        <v/>
      </c>
      <c r="S486" s="98" t="str">
        <f>IF(Final!AE467&lt;&gt;0,Final!AE467,"")</f>
        <v/>
      </c>
      <c r="T486" s="98" t="str">
        <f>IF(Final!AF467&lt;&gt;0,Final!AF467,"")</f>
        <v/>
      </c>
    </row>
    <row r="487" spans="1:20" x14ac:dyDescent="0.3">
      <c r="A487" s="3">
        <v>0</v>
      </c>
      <c r="B487" s="3">
        <v>0</v>
      </c>
      <c r="C487" s="98" t="str">
        <f>IF(Final!O468&lt;&gt;0,Final!O468,"")</f>
        <v/>
      </c>
      <c r="D487" s="98" t="str">
        <f>IF(Final!P468&lt;&gt;0,Final!P468,"")</f>
        <v/>
      </c>
      <c r="E487" s="98" t="str">
        <f>IF(Final!Q468&lt;&gt;0,Final!Q468,"")</f>
        <v/>
      </c>
      <c r="F487" s="98" t="str">
        <f>IF(Final!R468&lt;&gt;0,Final!R468,"")</f>
        <v/>
      </c>
      <c r="G487" s="98" t="str">
        <f>IF(Final!S468&lt;&gt;0,Final!S468,"")</f>
        <v/>
      </c>
      <c r="H487" s="98" t="str">
        <f>IF(Final!T468&lt;&gt;0,Final!T468,"")</f>
        <v/>
      </c>
      <c r="I487" s="98" t="str">
        <f>IF(Final!U468&lt;&gt;0,Final!U468,"")</f>
        <v/>
      </c>
      <c r="J487" s="98" t="str">
        <f>IF(Final!V468&lt;&gt;0,Final!V468,"")</f>
        <v/>
      </c>
      <c r="K487" s="98" t="str">
        <f>IF(Final!W468&lt;&gt;0,Final!W468,"")</f>
        <v/>
      </c>
      <c r="L487" s="98" t="str">
        <f>IF(Final!X468&lt;&gt;0,Final!X468,"")</f>
        <v/>
      </c>
      <c r="M487" s="98" t="str">
        <f>IF(Final!Y468&lt;&gt;0,Final!Y468,"")</f>
        <v/>
      </c>
      <c r="N487" s="98" t="str">
        <f>IF(Final!Z468&lt;&gt;0,Final!Z468,"")</f>
        <v/>
      </c>
      <c r="O487" s="98" t="str">
        <f>IF(Final!AA468&lt;&gt;0,Final!AA468,"")</f>
        <v/>
      </c>
      <c r="P487" s="98" t="str">
        <f>IF(Final!AB468&lt;&gt;0,Final!AB468,"")</f>
        <v/>
      </c>
      <c r="Q487" s="98" t="str">
        <f>IF(Final!AC468&lt;&gt;0,Final!AC468,"")</f>
        <v/>
      </c>
      <c r="R487" s="98" t="str">
        <f>IF(Final!AD468&lt;&gt;0,Final!AD468,"")</f>
        <v/>
      </c>
      <c r="S487" s="98" t="str">
        <f>IF(Final!AE468&lt;&gt;0,Final!AE468,"")</f>
        <v/>
      </c>
      <c r="T487" s="98" t="str">
        <f>IF(Final!AF468&lt;&gt;0,Final!AF468,"")</f>
        <v/>
      </c>
    </row>
    <row r="488" spans="1:20" x14ac:dyDescent="0.3">
      <c r="A488" s="3">
        <v>0</v>
      </c>
      <c r="B488" s="3">
        <v>0</v>
      </c>
      <c r="C488" s="98" t="str">
        <f>IF(Final!O469&lt;&gt;0,Final!O469,"")</f>
        <v/>
      </c>
      <c r="D488" s="98" t="str">
        <f>IF(Final!P469&lt;&gt;0,Final!P469,"")</f>
        <v/>
      </c>
      <c r="E488" s="98" t="str">
        <f>IF(Final!Q469&lt;&gt;0,Final!Q469,"")</f>
        <v/>
      </c>
      <c r="F488" s="98" t="str">
        <f>IF(Final!R469&lt;&gt;0,Final!R469,"")</f>
        <v/>
      </c>
      <c r="G488" s="98" t="str">
        <f>IF(Final!S469&lt;&gt;0,Final!S469,"")</f>
        <v/>
      </c>
      <c r="H488" s="98" t="str">
        <f>IF(Final!T469&lt;&gt;0,Final!T469,"")</f>
        <v/>
      </c>
      <c r="I488" s="98" t="str">
        <f>IF(Final!U469&lt;&gt;0,Final!U469,"")</f>
        <v/>
      </c>
      <c r="J488" s="98" t="str">
        <f>IF(Final!V469&lt;&gt;0,Final!V469,"")</f>
        <v/>
      </c>
      <c r="K488" s="98" t="str">
        <f>IF(Final!W469&lt;&gt;0,Final!W469,"")</f>
        <v/>
      </c>
      <c r="L488" s="98" t="str">
        <f>IF(Final!X469&lt;&gt;0,Final!X469,"")</f>
        <v/>
      </c>
      <c r="M488" s="98" t="str">
        <f>IF(Final!Y469&lt;&gt;0,Final!Y469,"")</f>
        <v/>
      </c>
      <c r="N488" s="98" t="str">
        <f>IF(Final!Z469&lt;&gt;0,Final!Z469,"")</f>
        <v/>
      </c>
      <c r="O488" s="98" t="str">
        <f>IF(Final!AA469&lt;&gt;0,Final!AA469,"")</f>
        <v/>
      </c>
      <c r="P488" s="98" t="str">
        <f>IF(Final!AB469&lt;&gt;0,Final!AB469,"")</f>
        <v/>
      </c>
      <c r="Q488" s="98" t="str">
        <f>IF(Final!AC469&lt;&gt;0,Final!AC469,"")</f>
        <v/>
      </c>
      <c r="R488" s="98" t="str">
        <f>IF(Final!AD469&lt;&gt;0,Final!AD469,"")</f>
        <v/>
      </c>
      <c r="S488" s="98" t="str">
        <f>IF(Final!AE469&lt;&gt;0,Final!AE469,"")</f>
        <v/>
      </c>
      <c r="T488" s="98" t="str">
        <f>IF(Final!AF469&lt;&gt;0,Final!AF469,"")</f>
        <v/>
      </c>
    </row>
    <row r="489" spans="1:20" x14ac:dyDescent="0.3">
      <c r="A489" s="3">
        <v>0</v>
      </c>
      <c r="B489" s="3">
        <v>0</v>
      </c>
      <c r="C489" s="98" t="str">
        <f>IF(Final!O470&lt;&gt;0,Final!O470,"")</f>
        <v/>
      </c>
      <c r="D489" s="98" t="str">
        <f>IF(Final!P470&lt;&gt;0,Final!P470,"")</f>
        <v/>
      </c>
      <c r="E489" s="98" t="str">
        <f>IF(Final!Q470&lt;&gt;0,Final!Q470,"")</f>
        <v/>
      </c>
      <c r="F489" s="98" t="str">
        <f>IF(Final!R470&lt;&gt;0,Final!R470,"")</f>
        <v/>
      </c>
      <c r="G489" s="98" t="str">
        <f>IF(Final!S470&lt;&gt;0,Final!S470,"")</f>
        <v/>
      </c>
      <c r="H489" s="98" t="str">
        <f>IF(Final!T470&lt;&gt;0,Final!T470,"")</f>
        <v/>
      </c>
      <c r="I489" s="98" t="str">
        <f>IF(Final!U470&lt;&gt;0,Final!U470,"")</f>
        <v/>
      </c>
      <c r="J489" s="98" t="str">
        <f>IF(Final!V470&lt;&gt;0,Final!V470,"")</f>
        <v/>
      </c>
      <c r="K489" s="98" t="str">
        <f>IF(Final!W470&lt;&gt;0,Final!W470,"")</f>
        <v/>
      </c>
      <c r="L489" s="98" t="str">
        <f>IF(Final!X470&lt;&gt;0,Final!X470,"")</f>
        <v/>
      </c>
      <c r="M489" s="98" t="str">
        <f>IF(Final!Y470&lt;&gt;0,Final!Y470,"")</f>
        <v/>
      </c>
      <c r="N489" s="98" t="str">
        <f>IF(Final!Z470&lt;&gt;0,Final!Z470,"")</f>
        <v/>
      </c>
      <c r="O489" s="98" t="str">
        <f>IF(Final!AA470&lt;&gt;0,Final!AA470,"")</f>
        <v/>
      </c>
      <c r="P489" s="98" t="str">
        <f>IF(Final!AB470&lt;&gt;0,Final!AB470,"")</f>
        <v/>
      </c>
      <c r="Q489" s="98" t="str">
        <f>IF(Final!AC470&lt;&gt;0,Final!AC470,"")</f>
        <v/>
      </c>
      <c r="R489" s="98" t="str">
        <f>IF(Final!AD470&lt;&gt;0,Final!AD470,"")</f>
        <v/>
      </c>
      <c r="S489" s="98" t="str">
        <f>IF(Final!AE470&lt;&gt;0,Final!AE470,"")</f>
        <v/>
      </c>
      <c r="T489" s="98" t="str">
        <f>IF(Final!AF470&lt;&gt;0,Final!AF470,"")</f>
        <v/>
      </c>
    </row>
    <row r="490" spans="1:20" x14ac:dyDescent="0.3">
      <c r="A490" s="3">
        <v>0</v>
      </c>
      <c r="B490" s="3">
        <v>0</v>
      </c>
      <c r="C490" s="98" t="str">
        <f>IF(Final!O471&lt;&gt;0,Final!O471,"")</f>
        <v/>
      </c>
      <c r="D490" s="98" t="str">
        <f>IF(Final!P471&lt;&gt;0,Final!P471,"")</f>
        <v/>
      </c>
      <c r="E490" s="98" t="str">
        <f>IF(Final!Q471&lt;&gt;0,Final!Q471,"")</f>
        <v/>
      </c>
      <c r="F490" s="98" t="str">
        <f>IF(Final!R471&lt;&gt;0,Final!R471,"")</f>
        <v/>
      </c>
      <c r="G490" s="98" t="str">
        <f>IF(Final!S471&lt;&gt;0,Final!S471,"")</f>
        <v/>
      </c>
      <c r="H490" s="98" t="str">
        <f>IF(Final!T471&lt;&gt;0,Final!T471,"")</f>
        <v/>
      </c>
      <c r="I490" s="98" t="str">
        <f>IF(Final!U471&lt;&gt;0,Final!U471,"")</f>
        <v/>
      </c>
      <c r="J490" s="98" t="str">
        <f>IF(Final!V471&lt;&gt;0,Final!V471,"")</f>
        <v/>
      </c>
      <c r="K490" s="98" t="str">
        <f>IF(Final!W471&lt;&gt;0,Final!W471,"")</f>
        <v/>
      </c>
      <c r="L490" s="98" t="str">
        <f>IF(Final!X471&lt;&gt;0,Final!X471,"")</f>
        <v/>
      </c>
      <c r="M490" s="98" t="str">
        <f>IF(Final!Y471&lt;&gt;0,Final!Y471,"")</f>
        <v/>
      </c>
      <c r="N490" s="98" t="str">
        <f>IF(Final!Z471&lt;&gt;0,Final!Z471,"")</f>
        <v/>
      </c>
      <c r="O490" s="98" t="str">
        <f>IF(Final!AA471&lt;&gt;0,Final!AA471,"")</f>
        <v/>
      </c>
      <c r="P490" s="98" t="str">
        <f>IF(Final!AB471&lt;&gt;0,Final!AB471,"")</f>
        <v/>
      </c>
      <c r="Q490" s="98" t="str">
        <f>IF(Final!AC471&lt;&gt;0,Final!AC471,"")</f>
        <v/>
      </c>
      <c r="R490" s="98" t="str">
        <f>IF(Final!AD471&lt;&gt;0,Final!AD471,"")</f>
        <v/>
      </c>
      <c r="S490" s="98" t="str">
        <f>IF(Final!AE471&lt;&gt;0,Final!AE471,"")</f>
        <v/>
      </c>
      <c r="T490" s="98" t="str">
        <f>IF(Final!AF471&lt;&gt;0,Final!AF471,"")</f>
        <v/>
      </c>
    </row>
    <row r="491" spans="1:20" x14ac:dyDescent="0.3">
      <c r="A491" s="3">
        <v>0</v>
      </c>
      <c r="B491" s="3">
        <v>0</v>
      </c>
      <c r="C491" s="98" t="str">
        <f>IF(Final!O472&lt;&gt;0,Final!O472,"")</f>
        <v/>
      </c>
      <c r="D491" s="98" t="str">
        <f>IF(Final!P472&lt;&gt;0,Final!P472,"")</f>
        <v/>
      </c>
      <c r="E491" s="98" t="str">
        <f>IF(Final!Q472&lt;&gt;0,Final!Q472,"")</f>
        <v/>
      </c>
      <c r="F491" s="98" t="str">
        <f>IF(Final!R472&lt;&gt;0,Final!R472,"")</f>
        <v/>
      </c>
      <c r="G491" s="98" t="str">
        <f>IF(Final!S472&lt;&gt;0,Final!S472,"")</f>
        <v/>
      </c>
      <c r="H491" s="98" t="str">
        <f>IF(Final!T472&lt;&gt;0,Final!T472,"")</f>
        <v/>
      </c>
      <c r="I491" s="98" t="str">
        <f>IF(Final!U472&lt;&gt;0,Final!U472,"")</f>
        <v/>
      </c>
      <c r="J491" s="98" t="str">
        <f>IF(Final!V472&lt;&gt;0,Final!V472,"")</f>
        <v/>
      </c>
      <c r="K491" s="98" t="str">
        <f>IF(Final!W472&lt;&gt;0,Final!W472,"")</f>
        <v/>
      </c>
      <c r="L491" s="98" t="str">
        <f>IF(Final!X472&lt;&gt;0,Final!X472,"")</f>
        <v/>
      </c>
      <c r="M491" s="98" t="str">
        <f>IF(Final!Y472&lt;&gt;0,Final!Y472,"")</f>
        <v/>
      </c>
      <c r="N491" s="98" t="str">
        <f>IF(Final!Z472&lt;&gt;0,Final!Z472,"")</f>
        <v/>
      </c>
      <c r="O491" s="98" t="str">
        <f>IF(Final!AA472&lt;&gt;0,Final!AA472,"")</f>
        <v/>
      </c>
      <c r="P491" s="98" t="str">
        <f>IF(Final!AB472&lt;&gt;0,Final!AB472,"")</f>
        <v/>
      </c>
      <c r="Q491" s="98" t="str">
        <f>IF(Final!AC472&lt;&gt;0,Final!AC472,"")</f>
        <v/>
      </c>
      <c r="R491" s="98" t="str">
        <f>IF(Final!AD472&lt;&gt;0,Final!AD472,"")</f>
        <v/>
      </c>
      <c r="S491" s="98" t="str">
        <f>IF(Final!AE472&lt;&gt;0,Final!AE472,"")</f>
        <v/>
      </c>
      <c r="T491" s="98" t="str">
        <f>IF(Final!AF472&lt;&gt;0,Final!AF472,"")</f>
        <v/>
      </c>
    </row>
    <row r="492" spans="1:20" x14ac:dyDescent="0.3">
      <c r="A492" s="3">
        <v>0</v>
      </c>
      <c r="B492" s="3">
        <v>0</v>
      </c>
      <c r="C492" s="98" t="str">
        <f>IF(Final!O473&lt;&gt;0,Final!O473,"")</f>
        <v/>
      </c>
      <c r="D492" s="98" t="str">
        <f>IF(Final!P473&lt;&gt;0,Final!P473,"")</f>
        <v/>
      </c>
      <c r="E492" s="98" t="str">
        <f>IF(Final!Q473&lt;&gt;0,Final!Q473,"")</f>
        <v/>
      </c>
      <c r="F492" s="98" t="str">
        <f>IF(Final!R473&lt;&gt;0,Final!R473,"")</f>
        <v/>
      </c>
      <c r="G492" s="98" t="str">
        <f>IF(Final!S473&lt;&gt;0,Final!S473,"")</f>
        <v/>
      </c>
      <c r="H492" s="98" t="str">
        <f>IF(Final!T473&lt;&gt;0,Final!T473,"")</f>
        <v/>
      </c>
      <c r="I492" s="98" t="str">
        <f>IF(Final!U473&lt;&gt;0,Final!U473,"")</f>
        <v/>
      </c>
      <c r="J492" s="98" t="str">
        <f>IF(Final!V473&lt;&gt;0,Final!V473,"")</f>
        <v/>
      </c>
      <c r="K492" s="98" t="str">
        <f>IF(Final!W473&lt;&gt;0,Final!W473,"")</f>
        <v/>
      </c>
      <c r="L492" s="98" t="str">
        <f>IF(Final!X473&lt;&gt;0,Final!X473,"")</f>
        <v/>
      </c>
      <c r="M492" s="98" t="str">
        <f>IF(Final!Y473&lt;&gt;0,Final!Y473,"")</f>
        <v/>
      </c>
      <c r="N492" s="98" t="str">
        <f>IF(Final!Z473&lt;&gt;0,Final!Z473,"")</f>
        <v/>
      </c>
      <c r="O492" s="98" t="str">
        <f>IF(Final!AA473&lt;&gt;0,Final!AA473,"")</f>
        <v/>
      </c>
      <c r="P492" s="98" t="str">
        <f>IF(Final!AB473&lt;&gt;0,Final!AB473,"")</f>
        <v/>
      </c>
      <c r="Q492" s="98" t="str">
        <f>IF(Final!AC473&lt;&gt;0,Final!AC473,"")</f>
        <v/>
      </c>
      <c r="R492" s="98" t="str">
        <f>IF(Final!AD473&lt;&gt;0,Final!AD473,"")</f>
        <v/>
      </c>
      <c r="S492" s="98" t="str">
        <f>IF(Final!AE473&lt;&gt;0,Final!AE473,"")</f>
        <v/>
      </c>
      <c r="T492" s="98" t="str">
        <f>IF(Final!AF473&lt;&gt;0,Final!AF473,"")</f>
        <v/>
      </c>
    </row>
    <row r="493" spans="1:20" x14ac:dyDescent="0.3">
      <c r="A493" s="3">
        <v>0</v>
      </c>
      <c r="B493" s="3">
        <v>0</v>
      </c>
      <c r="C493" s="98" t="str">
        <f>IF(Final!O474&lt;&gt;0,Final!O474,"")</f>
        <v/>
      </c>
      <c r="D493" s="98" t="str">
        <f>IF(Final!P474&lt;&gt;0,Final!P474,"")</f>
        <v/>
      </c>
      <c r="E493" s="98" t="str">
        <f>IF(Final!Q474&lt;&gt;0,Final!Q474,"")</f>
        <v/>
      </c>
      <c r="F493" s="98" t="str">
        <f>IF(Final!R474&lt;&gt;0,Final!R474,"")</f>
        <v/>
      </c>
      <c r="G493" s="98" t="str">
        <f>IF(Final!S474&lt;&gt;0,Final!S474,"")</f>
        <v/>
      </c>
      <c r="H493" s="98" t="str">
        <f>IF(Final!T474&lt;&gt;0,Final!T474,"")</f>
        <v/>
      </c>
      <c r="I493" s="98" t="str">
        <f>IF(Final!U474&lt;&gt;0,Final!U474,"")</f>
        <v/>
      </c>
      <c r="J493" s="98" t="str">
        <f>IF(Final!V474&lt;&gt;0,Final!V474,"")</f>
        <v/>
      </c>
      <c r="K493" s="98" t="str">
        <f>IF(Final!W474&lt;&gt;0,Final!W474,"")</f>
        <v/>
      </c>
      <c r="L493" s="98" t="str">
        <f>IF(Final!X474&lt;&gt;0,Final!X474,"")</f>
        <v/>
      </c>
      <c r="M493" s="98" t="str">
        <f>IF(Final!Y474&lt;&gt;0,Final!Y474,"")</f>
        <v/>
      </c>
      <c r="N493" s="98" t="str">
        <f>IF(Final!Z474&lt;&gt;0,Final!Z474,"")</f>
        <v/>
      </c>
      <c r="O493" s="98" t="str">
        <f>IF(Final!AA474&lt;&gt;0,Final!AA474,"")</f>
        <v/>
      </c>
      <c r="P493" s="98" t="str">
        <f>IF(Final!AB474&lt;&gt;0,Final!AB474,"")</f>
        <v/>
      </c>
      <c r="Q493" s="98" t="str">
        <f>IF(Final!AC474&lt;&gt;0,Final!AC474,"")</f>
        <v/>
      </c>
      <c r="R493" s="98" t="str">
        <f>IF(Final!AD474&lt;&gt;0,Final!AD474,"")</f>
        <v/>
      </c>
      <c r="S493" s="98" t="str">
        <f>IF(Final!AE474&lt;&gt;0,Final!AE474,"")</f>
        <v/>
      </c>
      <c r="T493" s="98" t="str">
        <f>IF(Final!AF474&lt;&gt;0,Final!AF474,"")</f>
        <v/>
      </c>
    </row>
    <row r="494" spans="1:20" x14ac:dyDescent="0.3">
      <c r="A494" s="3">
        <v>0</v>
      </c>
      <c r="B494" s="3">
        <v>0</v>
      </c>
      <c r="C494" s="98" t="str">
        <f>IF(Final!O475&lt;&gt;0,Final!O475,"")</f>
        <v/>
      </c>
      <c r="D494" s="98" t="str">
        <f>IF(Final!P475&lt;&gt;0,Final!P475,"")</f>
        <v/>
      </c>
      <c r="E494" s="98" t="str">
        <f>IF(Final!Q475&lt;&gt;0,Final!Q475,"")</f>
        <v/>
      </c>
      <c r="F494" s="98" t="str">
        <f>IF(Final!R475&lt;&gt;0,Final!R475,"")</f>
        <v/>
      </c>
      <c r="G494" s="98" t="str">
        <f>IF(Final!S475&lt;&gt;0,Final!S475,"")</f>
        <v/>
      </c>
      <c r="H494" s="98" t="str">
        <f>IF(Final!T475&lt;&gt;0,Final!T475,"")</f>
        <v/>
      </c>
      <c r="I494" s="98" t="str">
        <f>IF(Final!U475&lt;&gt;0,Final!U475,"")</f>
        <v/>
      </c>
      <c r="J494" s="98" t="str">
        <f>IF(Final!V475&lt;&gt;0,Final!V475,"")</f>
        <v/>
      </c>
      <c r="K494" s="98" t="str">
        <f>IF(Final!W475&lt;&gt;0,Final!W475,"")</f>
        <v/>
      </c>
      <c r="L494" s="98" t="str">
        <f>IF(Final!X475&lt;&gt;0,Final!X475,"")</f>
        <v/>
      </c>
      <c r="M494" s="98" t="str">
        <f>IF(Final!Y475&lt;&gt;0,Final!Y475,"")</f>
        <v/>
      </c>
      <c r="N494" s="98" t="str">
        <f>IF(Final!Z475&lt;&gt;0,Final!Z475,"")</f>
        <v/>
      </c>
      <c r="O494" s="98" t="str">
        <f>IF(Final!AA475&lt;&gt;0,Final!AA475,"")</f>
        <v/>
      </c>
      <c r="P494" s="98" t="str">
        <f>IF(Final!AB475&lt;&gt;0,Final!AB475,"")</f>
        <v/>
      </c>
      <c r="Q494" s="98" t="str">
        <f>IF(Final!AC475&lt;&gt;0,Final!AC475,"")</f>
        <v/>
      </c>
      <c r="R494" s="98" t="str">
        <f>IF(Final!AD475&lt;&gt;0,Final!AD475,"")</f>
        <v/>
      </c>
      <c r="S494" s="98" t="str">
        <f>IF(Final!AE475&lt;&gt;0,Final!AE475,"")</f>
        <v/>
      </c>
      <c r="T494" s="98" t="str">
        <f>IF(Final!AF475&lt;&gt;0,Final!AF475,"")</f>
        <v/>
      </c>
    </row>
    <row r="495" spans="1:20" x14ac:dyDescent="0.3">
      <c r="A495" s="3">
        <v>0</v>
      </c>
      <c r="B495" s="3">
        <v>0</v>
      </c>
      <c r="C495" s="98" t="str">
        <f>IF(Final!O476&lt;&gt;0,Final!O476,"")</f>
        <v/>
      </c>
      <c r="D495" s="98" t="str">
        <f>IF(Final!P476&lt;&gt;0,Final!P476,"")</f>
        <v/>
      </c>
      <c r="E495" s="98" t="str">
        <f>IF(Final!Q476&lt;&gt;0,Final!Q476,"")</f>
        <v/>
      </c>
      <c r="F495" s="98" t="str">
        <f>IF(Final!R476&lt;&gt;0,Final!R476,"")</f>
        <v/>
      </c>
      <c r="G495" s="98" t="str">
        <f>IF(Final!S476&lt;&gt;0,Final!S476,"")</f>
        <v/>
      </c>
      <c r="H495" s="98" t="str">
        <f>IF(Final!T476&lt;&gt;0,Final!T476,"")</f>
        <v/>
      </c>
      <c r="I495" s="98" t="str">
        <f>IF(Final!U476&lt;&gt;0,Final!U476,"")</f>
        <v/>
      </c>
      <c r="J495" s="98" t="str">
        <f>IF(Final!V476&lt;&gt;0,Final!V476,"")</f>
        <v/>
      </c>
      <c r="K495" s="98" t="str">
        <f>IF(Final!W476&lt;&gt;0,Final!W476,"")</f>
        <v/>
      </c>
      <c r="L495" s="98" t="str">
        <f>IF(Final!X476&lt;&gt;0,Final!X476,"")</f>
        <v/>
      </c>
      <c r="M495" s="98" t="str">
        <f>IF(Final!Y476&lt;&gt;0,Final!Y476,"")</f>
        <v/>
      </c>
      <c r="N495" s="98" t="str">
        <f>IF(Final!Z476&lt;&gt;0,Final!Z476,"")</f>
        <v/>
      </c>
      <c r="O495" s="98" t="str">
        <f>IF(Final!AA476&lt;&gt;0,Final!AA476,"")</f>
        <v/>
      </c>
      <c r="P495" s="98" t="str">
        <f>IF(Final!AB476&lt;&gt;0,Final!AB476,"")</f>
        <v/>
      </c>
      <c r="Q495" s="98" t="str">
        <f>IF(Final!AC476&lt;&gt;0,Final!AC476,"")</f>
        <v/>
      </c>
      <c r="R495" s="98" t="str">
        <f>IF(Final!AD476&lt;&gt;0,Final!AD476,"")</f>
        <v/>
      </c>
      <c r="S495" s="98" t="str">
        <f>IF(Final!AE476&lt;&gt;0,Final!AE476,"")</f>
        <v/>
      </c>
      <c r="T495" s="98" t="str">
        <f>IF(Final!AF476&lt;&gt;0,Final!AF476,"")</f>
        <v/>
      </c>
    </row>
    <row r="496" spans="1:20" x14ac:dyDescent="0.3">
      <c r="A496" s="3">
        <v>0</v>
      </c>
      <c r="B496" s="3">
        <v>0</v>
      </c>
      <c r="C496" s="98" t="str">
        <f>IF(Final!O477&lt;&gt;0,Final!O477,"")</f>
        <v/>
      </c>
      <c r="D496" s="98" t="str">
        <f>IF(Final!P477&lt;&gt;0,Final!P477,"")</f>
        <v/>
      </c>
      <c r="E496" s="98" t="str">
        <f>IF(Final!Q477&lt;&gt;0,Final!Q477,"")</f>
        <v/>
      </c>
      <c r="F496" s="98" t="str">
        <f>IF(Final!R477&lt;&gt;0,Final!R477,"")</f>
        <v/>
      </c>
      <c r="G496" s="98" t="str">
        <f>IF(Final!S477&lt;&gt;0,Final!S477,"")</f>
        <v/>
      </c>
      <c r="H496" s="98" t="str">
        <f>IF(Final!T477&lt;&gt;0,Final!T477,"")</f>
        <v/>
      </c>
      <c r="I496" s="98" t="str">
        <f>IF(Final!U477&lt;&gt;0,Final!U477,"")</f>
        <v/>
      </c>
      <c r="J496" s="98" t="str">
        <f>IF(Final!V477&lt;&gt;0,Final!V477,"")</f>
        <v/>
      </c>
      <c r="K496" s="98" t="str">
        <f>IF(Final!W477&lt;&gt;0,Final!W477,"")</f>
        <v/>
      </c>
      <c r="L496" s="98" t="str">
        <f>IF(Final!X477&lt;&gt;0,Final!X477,"")</f>
        <v/>
      </c>
      <c r="M496" s="98" t="str">
        <f>IF(Final!Y477&lt;&gt;0,Final!Y477,"")</f>
        <v/>
      </c>
      <c r="N496" s="98" t="str">
        <f>IF(Final!Z477&lt;&gt;0,Final!Z477,"")</f>
        <v/>
      </c>
      <c r="O496" s="98" t="str">
        <f>IF(Final!AA477&lt;&gt;0,Final!AA477,"")</f>
        <v/>
      </c>
      <c r="P496" s="98" t="str">
        <f>IF(Final!AB477&lt;&gt;0,Final!AB477,"")</f>
        <v/>
      </c>
      <c r="Q496" s="98" t="str">
        <f>IF(Final!AC477&lt;&gt;0,Final!AC477,"")</f>
        <v/>
      </c>
      <c r="R496" s="98" t="str">
        <f>IF(Final!AD477&lt;&gt;0,Final!AD477,"")</f>
        <v/>
      </c>
      <c r="S496" s="98" t="str">
        <f>IF(Final!AE477&lt;&gt;0,Final!AE477,"")</f>
        <v/>
      </c>
      <c r="T496" s="98" t="str">
        <f>IF(Final!AF477&lt;&gt;0,Final!AF477,"")</f>
        <v/>
      </c>
    </row>
    <row r="497" spans="1:20" x14ac:dyDescent="0.3">
      <c r="A497" s="3">
        <v>0</v>
      </c>
      <c r="B497" s="3">
        <v>0</v>
      </c>
      <c r="C497" s="98" t="str">
        <f>IF(Final!O478&lt;&gt;0,Final!O478,"")</f>
        <v/>
      </c>
      <c r="D497" s="98" t="str">
        <f>IF(Final!P478&lt;&gt;0,Final!P478,"")</f>
        <v/>
      </c>
      <c r="E497" s="98" t="str">
        <f>IF(Final!Q478&lt;&gt;0,Final!Q478,"")</f>
        <v/>
      </c>
      <c r="F497" s="98" t="str">
        <f>IF(Final!R478&lt;&gt;0,Final!R478,"")</f>
        <v/>
      </c>
      <c r="G497" s="98" t="str">
        <f>IF(Final!S478&lt;&gt;0,Final!S478,"")</f>
        <v/>
      </c>
      <c r="H497" s="98" t="str">
        <f>IF(Final!T478&lt;&gt;0,Final!T478,"")</f>
        <v/>
      </c>
      <c r="I497" s="98" t="str">
        <f>IF(Final!U478&lt;&gt;0,Final!U478,"")</f>
        <v/>
      </c>
      <c r="J497" s="98" t="str">
        <f>IF(Final!V478&lt;&gt;0,Final!V478,"")</f>
        <v/>
      </c>
      <c r="K497" s="98" t="str">
        <f>IF(Final!W478&lt;&gt;0,Final!W478,"")</f>
        <v/>
      </c>
      <c r="L497" s="98" t="str">
        <f>IF(Final!X478&lt;&gt;0,Final!X478,"")</f>
        <v/>
      </c>
      <c r="M497" s="98" t="str">
        <f>IF(Final!Y478&lt;&gt;0,Final!Y478,"")</f>
        <v/>
      </c>
      <c r="N497" s="98" t="str">
        <f>IF(Final!Z478&lt;&gt;0,Final!Z478,"")</f>
        <v/>
      </c>
      <c r="O497" s="98" t="str">
        <f>IF(Final!AA478&lt;&gt;0,Final!AA478,"")</f>
        <v/>
      </c>
      <c r="P497" s="98" t="str">
        <f>IF(Final!AB478&lt;&gt;0,Final!AB478,"")</f>
        <v/>
      </c>
      <c r="Q497" s="98" t="str">
        <f>IF(Final!AC478&lt;&gt;0,Final!AC478,"")</f>
        <v/>
      </c>
      <c r="R497" s="98" t="str">
        <f>IF(Final!AD478&lt;&gt;0,Final!AD478,"")</f>
        <v/>
      </c>
      <c r="S497" s="98" t="str">
        <f>IF(Final!AE478&lt;&gt;0,Final!AE478,"")</f>
        <v/>
      </c>
      <c r="T497" s="98" t="str">
        <f>IF(Final!AF478&lt;&gt;0,Final!AF478,"")</f>
        <v/>
      </c>
    </row>
    <row r="498" spans="1:20" x14ac:dyDescent="0.3">
      <c r="A498" s="3">
        <v>0</v>
      </c>
      <c r="B498" s="3">
        <v>0</v>
      </c>
      <c r="C498" s="98" t="str">
        <f>IF(Final!O479&lt;&gt;0,Final!O479,"")</f>
        <v/>
      </c>
      <c r="D498" s="98" t="str">
        <f>IF(Final!P479&lt;&gt;0,Final!P479,"")</f>
        <v/>
      </c>
      <c r="E498" s="98" t="str">
        <f>IF(Final!Q479&lt;&gt;0,Final!Q479,"")</f>
        <v/>
      </c>
      <c r="F498" s="98" t="str">
        <f>IF(Final!R479&lt;&gt;0,Final!R479,"")</f>
        <v/>
      </c>
      <c r="G498" s="98" t="str">
        <f>IF(Final!S479&lt;&gt;0,Final!S479,"")</f>
        <v/>
      </c>
      <c r="H498" s="98" t="str">
        <f>IF(Final!T479&lt;&gt;0,Final!T479,"")</f>
        <v/>
      </c>
      <c r="I498" s="98" t="str">
        <f>IF(Final!U479&lt;&gt;0,Final!U479,"")</f>
        <v/>
      </c>
      <c r="J498" s="98" t="str">
        <f>IF(Final!V479&lt;&gt;0,Final!V479,"")</f>
        <v/>
      </c>
      <c r="K498" s="98" t="str">
        <f>IF(Final!W479&lt;&gt;0,Final!W479,"")</f>
        <v/>
      </c>
      <c r="L498" s="98" t="str">
        <f>IF(Final!X479&lt;&gt;0,Final!X479,"")</f>
        <v/>
      </c>
      <c r="M498" s="98" t="str">
        <f>IF(Final!Y479&lt;&gt;0,Final!Y479,"")</f>
        <v/>
      </c>
      <c r="N498" s="98" t="str">
        <f>IF(Final!Z479&lt;&gt;0,Final!Z479,"")</f>
        <v/>
      </c>
      <c r="O498" s="98" t="str">
        <f>IF(Final!AA479&lt;&gt;0,Final!AA479,"")</f>
        <v/>
      </c>
      <c r="P498" s="98" t="str">
        <f>IF(Final!AB479&lt;&gt;0,Final!AB479,"")</f>
        <v/>
      </c>
      <c r="Q498" s="98" t="str">
        <f>IF(Final!AC479&lt;&gt;0,Final!AC479,"")</f>
        <v/>
      </c>
      <c r="R498" s="98" t="str">
        <f>IF(Final!AD479&lt;&gt;0,Final!AD479,"")</f>
        <v/>
      </c>
      <c r="S498" s="98" t="str">
        <f>IF(Final!AE479&lt;&gt;0,Final!AE479,"")</f>
        <v/>
      </c>
      <c r="T498" s="98" t="str">
        <f>IF(Final!AF479&lt;&gt;0,Final!AF479,"")</f>
        <v/>
      </c>
    </row>
    <row r="499" spans="1:20" x14ac:dyDescent="0.3">
      <c r="A499" s="3">
        <v>0</v>
      </c>
      <c r="B499" s="3">
        <v>0</v>
      </c>
      <c r="C499" s="98" t="str">
        <f>IF(Final!O480&lt;&gt;0,Final!O480,"")</f>
        <v/>
      </c>
      <c r="D499" s="98" t="str">
        <f>IF(Final!P480&lt;&gt;0,Final!P480,"")</f>
        <v/>
      </c>
      <c r="E499" s="98" t="str">
        <f>IF(Final!Q480&lt;&gt;0,Final!Q480,"")</f>
        <v/>
      </c>
      <c r="F499" s="98" t="str">
        <f>IF(Final!R480&lt;&gt;0,Final!R480,"")</f>
        <v/>
      </c>
      <c r="G499" s="98" t="str">
        <f>IF(Final!S480&lt;&gt;0,Final!S480,"")</f>
        <v/>
      </c>
      <c r="H499" s="98" t="str">
        <f>IF(Final!T480&lt;&gt;0,Final!T480,"")</f>
        <v/>
      </c>
      <c r="I499" s="98" t="str">
        <f>IF(Final!U480&lt;&gt;0,Final!U480,"")</f>
        <v/>
      </c>
      <c r="J499" s="98" t="str">
        <f>IF(Final!V480&lt;&gt;0,Final!V480,"")</f>
        <v/>
      </c>
      <c r="K499" s="98" t="str">
        <f>IF(Final!W480&lt;&gt;0,Final!W480,"")</f>
        <v/>
      </c>
      <c r="L499" s="98" t="str">
        <f>IF(Final!X480&lt;&gt;0,Final!X480,"")</f>
        <v/>
      </c>
      <c r="M499" s="98" t="str">
        <f>IF(Final!Y480&lt;&gt;0,Final!Y480,"")</f>
        <v/>
      </c>
      <c r="N499" s="98" t="str">
        <f>IF(Final!Z480&lt;&gt;0,Final!Z480,"")</f>
        <v/>
      </c>
      <c r="O499" s="98" t="str">
        <f>IF(Final!AA480&lt;&gt;0,Final!AA480,"")</f>
        <v/>
      </c>
      <c r="P499" s="98" t="str">
        <f>IF(Final!AB480&lt;&gt;0,Final!AB480,"")</f>
        <v/>
      </c>
      <c r="Q499" s="98" t="str">
        <f>IF(Final!AC480&lt;&gt;0,Final!AC480,"")</f>
        <v/>
      </c>
      <c r="R499" s="98" t="str">
        <f>IF(Final!AD480&lt;&gt;0,Final!AD480,"")</f>
        <v/>
      </c>
      <c r="S499" s="98" t="str">
        <f>IF(Final!AE480&lt;&gt;0,Final!AE480,"")</f>
        <v/>
      </c>
      <c r="T499" s="98" t="str">
        <f>IF(Final!AF480&lt;&gt;0,Final!AF480,"")</f>
        <v/>
      </c>
    </row>
    <row r="500" spans="1:20" x14ac:dyDescent="0.3">
      <c r="A500" s="3">
        <v>0</v>
      </c>
      <c r="B500" s="3">
        <v>0</v>
      </c>
      <c r="C500" s="98" t="str">
        <f>IF(Final!O481&lt;&gt;0,Final!O481,"")</f>
        <v/>
      </c>
      <c r="D500" s="98" t="str">
        <f>IF(Final!P481&lt;&gt;0,Final!P481,"")</f>
        <v/>
      </c>
      <c r="E500" s="98" t="str">
        <f>IF(Final!Q481&lt;&gt;0,Final!Q481,"")</f>
        <v/>
      </c>
      <c r="F500" s="98" t="str">
        <f>IF(Final!R481&lt;&gt;0,Final!R481,"")</f>
        <v/>
      </c>
      <c r="G500" s="98" t="str">
        <f>IF(Final!S481&lt;&gt;0,Final!S481,"")</f>
        <v/>
      </c>
      <c r="H500" s="98" t="str">
        <f>IF(Final!T481&lt;&gt;0,Final!T481,"")</f>
        <v/>
      </c>
      <c r="I500" s="98" t="str">
        <f>IF(Final!U481&lt;&gt;0,Final!U481,"")</f>
        <v/>
      </c>
      <c r="J500" s="98" t="str">
        <f>IF(Final!V481&lt;&gt;0,Final!V481,"")</f>
        <v/>
      </c>
      <c r="K500" s="98" t="str">
        <f>IF(Final!W481&lt;&gt;0,Final!W481,"")</f>
        <v/>
      </c>
      <c r="L500" s="98" t="str">
        <f>IF(Final!X481&lt;&gt;0,Final!X481,"")</f>
        <v/>
      </c>
      <c r="M500" s="98" t="str">
        <f>IF(Final!Y481&lt;&gt;0,Final!Y481,"")</f>
        <v/>
      </c>
      <c r="N500" s="98" t="str">
        <f>IF(Final!Z481&lt;&gt;0,Final!Z481,"")</f>
        <v/>
      </c>
      <c r="O500" s="98" t="str">
        <f>IF(Final!AA481&lt;&gt;0,Final!AA481,"")</f>
        <v/>
      </c>
      <c r="P500" s="98" t="str">
        <f>IF(Final!AB481&lt;&gt;0,Final!AB481,"")</f>
        <v/>
      </c>
      <c r="Q500" s="98" t="str">
        <f>IF(Final!AC481&lt;&gt;0,Final!AC481,"")</f>
        <v/>
      </c>
      <c r="R500" s="98" t="str">
        <f>IF(Final!AD481&lt;&gt;0,Final!AD481,"")</f>
        <v/>
      </c>
      <c r="S500" s="98" t="str">
        <f>IF(Final!AE481&lt;&gt;0,Final!AE481,"")</f>
        <v/>
      </c>
      <c r="T500" s="98" t="str">
        <f>IF(Final!AF481&lt;&gt;0,Final!AF481,"")</f>
        <v/>
      </c>
    </row>
    <row r="501" spans="1:20" x14ac:dyDescent="0.3">
      <c r="A501" s="3">
        <v>0</v>
      </c>
      <c r="B501" s="3">
        <v>0</v>
      </c>
      <c r="C501" s="98" t="str">
        <f>IF(Final!O482&lt;&gt;0,Final!O482,"")</f>
        <v/>
      </c>
      <c r="D501" s="98" t="str">
        <f>IF(Final!P482&lt;&gt;0,Final!P482,"")</f>
        <v/>
      </c>
      <c r="E501" s="98" t="str">
        <f>IF(Final!Q482&lt;&gt;0,Final!Q482,"")</f>
        <v/>
      </c>
      <c r="F501" s="98" t="str">
        <f>IF(Final!R482&lt;&gt;0,Final!R482,"")</f>
        <v/>
      </c>
      <c r="G501" s="98" t="str">
        <f>IF(Final!S482&lt;&gt;0,Final!S482,"")</f>
        <v/>
      </c>
      <c r="H501" s="98" t="str">
        <f>IF(Final!T482&lt;&gt;0,Final!T482,"")</f>
        <v/>
      </c>
      <c r="I501" s="98" t="str">
        <f>IF(Final!U482&lt;&gt;0,Final!U482,"")</f>
        <v/>
      </c>
      <c r="J501" s="98" t="str">
        <f>IF(Final!V482&lt;&gt;0,Final!V482,"")</f>
        <v/>
      </c>
      <c r="K501" s="98" t="str">
        <f>IF(Final!W482&lt;&gt;0,Final!W482,"")</f>
        <v/>
      </c>
      <c r="L501" s="98" t="str">
        <f>IF(Final!X482&lt;&gt;0,Final!X482,"")</f>
        <v/>
      </c>
      <c r="M501" s="98" t="str">
        <f>IF(Final!Y482&lt;&gt;0,Final!Y482,"")</f>
        <v/>
      </c>
      <c r="N501" s="98" t="str">
        <f>IF(Final!Z482&lt;&gt;0,Final!Z482,"")</f>
        <v/>
      </c>
      <c r="O501" s="98" t="str">
        <f>IF(Final!AA482&lt;&gt;0,Final!AA482,"")</f>
        <v/>
      </c>
      <c r="P501" s="98" t="str">
        <f>IF(Final!AB482&lt;&gt;0,Final!AB482,"")</f>
        <v/>
      </c>
      <c r="Q501" s="98" t="str">
        <f>IF(Final!AC482&lt;&gt;0,Final!AC482,"")</f>
        <v/>
      </c>
      <c r="R501" s="98" t="str">
        <f>IF(Final!AD482&lt;&gt;0,Final!AD482,"")</f>
        <v/>
      </c>
      <c r="S501" s="98" t="str">
        <f>IF(Final!AE482&lt;&gt;0,Final!AE482,"")</f>
        <v/>
      </c>
      <c r="T501" s="98" t="str">
        <f>IF(Final!AF482&lt;&gt;0,Final!AF482,"")</f>
        <v/>
      </c>
    </row>
    <row r="502" spans="1:20" x14ac:dyDescent="0.3">
      <c r="A502" s="3">
        <v>0</v>
      </c>
      <c r="B502" s="3">
        <v>0</v>
      </c>
      <c r="C502" s="98" t="str">
        <f>IF(Final!O483&lt;&gt;0,Final!O483,"")</f>
        <v/>
      </c>
      <c r="D502" s="98" t="str">
        <f>IF(Final!P483&lt;&gt;0,Final!P483,"")</f>
        <v/>
      </c>
      <c r="E502" s="98" t="str">
        <f>IF(Final!Q483&lt;&gt;0,Final!Q483,"")</f>
        <v/>
      </c>
      <c r="F502" s="98" t="str">
        <f>IF(Final!R483&lt;&gt;0,Final!R483,"")</f>
        <v/>
      </c>
      <c r="G502" s="98" t="str">
        <f>IF(Final!S483&lt;&gt;0,Final!S483,"")</f>
        <v/>
      </c>
      <c r="H502" s="98" t="str">
        <f>IF(Final!T483&lt;&gt;0,Final!T483,"")</f>
        <v/>
      </c>
      <c r="I502" s="98" t="str">
        <f>IF(Final!U483&lt;&gt;0,Final!U483,"")</f>
        <v/>
      </c>
      <c r="J502" s="98" t="str">
        <f>IF(Final!V483&lt;&gt;0,Final!V483,"")</f>
        <v/>
      </c>
      <c r="K502" s="98" t="str">
        <f>IF(Final!W483&lt;&gt;0,Final!W483,"")</f>
        <v/>
      </c>
      <c r="L502" s="98" t="str">
        <f>IF(Final!X483&lt;&gt;0,Final!X483,"")</f>
        <v/>
      </c>
      <c r="M502" s="98" t="str">
        <f>IF(Final!Y483&lt;&gt;0,Final!Y483,"")</f>
        <v/>
      </c>
      <c r="N502" s="98" t="str">
        <f>IF(Final!Z483&lt;&gt;0,Final!Z483,"")</f>
        <v/>
      </c>
      <c r="O502" s="98" t="str">
        <f>IF(Final!AA483&lt;&gt;0,Final!AA483,"")</f>
        <v/>
      </c>
      <c r="P502" s="98" t="str">
        <f>IF(Final!AB483&lt;&gt;0,Final!AB483,"")</f>
        <v/>
      </c>
      <c r="Q502" s="98" t="str">
        <f>IF(Final!AC483&lt;&gt;0,Final!AC483,"")</f>
        <v/>
      </c>
      <c r="R502" s="98" t="str">
        <f>IF(Final!AD483&lt;&gt;0,Final!AD483,"")</f>
        <v/>
      </c>
      <c r="S502" s="98" t="str">
        <f>IF(Final!AE483&lt;&gt;0,Final!AE483,"")</f>
        <v/>
      </c>
      <c r="T502" s="98" t="str">
        <f>IF(Final!AF483&lt;&gt;0,Final!AF483,"")</f>
        <v/>
      </c>
    </row>
    <row r="503" spans="1:20" x14ac:dyDescent="0.3">
      <c r="A503" s="3">
        <v>0</v>
      </c>
      <c r="B503" s="3">
        <v>0</v>
      </c>
      <c r="C503" s="98" t="str">
        <f>IF(Final!O484&lt;&gt;0,Final!O484,"")</f>
        <v/>
      </c>
      <c r="D503" s="98" t="str">
        <f>IF(Final!P484&lt;&gt;0,Final!P484,"")</f>
        <v/>
      </c>
      <c r="E503" s="98" t="str">
        <f>IF(Final!Q484&lt;&gt;0,Final!Q484,"")</f>
        <v/>
      </c>
      <c r="F503" s="98" t="str">
        <f>IF(Final!R484&lt;&gt;0,Final!R484,"")</f>
        <v/>
      </c>
      <c r="G503" s="98" t="str">
        <f>IF(Final!S484&lt;&gt;0,Final!S484,"")</f>
        <v/>
      </c>
      <c r="H503" s="98" t="str">
        <f>IF(Final!T484&lt;&gt;0,Final!T484,"")</f>
        <v/>
      </c>
      <c r="I503" s="98" t="str">
        <f>IF(Final!U484&lt;&gt;0,Final!U484,"")</f>
        <v/>
      </c>
      <c r="J503" s="98" t="str">
        <f>IF(Final!V484&lt;&gt;0,Final!V484,"")</f>
        <v/>
      </c>
      <c r="K503" s="98" t="str">
        <f>IF(Final!W484&lt;&gt;0,Final!W484,"")</f>
        <v/>
      </c>
      <c r="L503" s="98" t="str">
        <f>IF(Final!X484&lt;&gt;0,Final!X484,"")</f>
        <v/>
      </c>
      <c r="M503" s="98" t="str">
        <f>IF(Final!Y484&lt;&gt;0,Final!Y484,"")</f>
        <v/>
      </c>
      <c r="N503" s="98" t="str">
        <f>IF(Final!Z484&lt;&gt;0,Final!Z484,"")</f>
        <v/>
      </c>
      <c r="O503" s="98" t="str">
        <f>IF(Final!AA484&lt;&gt;0,Final!AA484,"")</f>
        <v/>
      </c>
      <c r="P503" s="98" t="str">
        <f>IF(Final!AB484&lt;&gt;0,Final!AB484,"")</f>
        <v/>
      </c>
      <c r="Q503" s="98" t="str">
        <f>IF(Final!AC484&lt;&gt;0,Final!AC484,"")</f>
        <v/>
      </c>
      <c r="R503" s="98" t="str">
        <f>IF(Final!AD484&lt;&gt;0,Final!AD484,"")</f>
        <v/>
      </c>
      <c r="S503" s="98" t="str">
        <f>IF(Final!AE484&lt;&gt;0,Final!AE484,"")</f>
        <v/>
      </c>
      <c r="T503" s="98" t="str">
        <f>IF(Final!AF484&lt;&gt;0,Final!AF484,"")</f>
        <v/>
      </c>
    </row>
    <row r="504" spans="1:20" x14ac:dyDescent="0.3">
      <c r="A504" s="3">
        <v>0</v>
      </c>
      <c r="B504" s="3">
        <v>0</v>
      </c>
      <c r="C504" s="98" t="str">
        <f>IF(Final!O485&lt;&gt;0,Final!O485,"")</f>
        <v/>
      </c>
      <c r="D504" s="98" t="str">
        <f>IF(Final!P485&lt;&gt;0,Final!P485,"")</f>
        <v/>
      </c>
      <c r="E504" s="98" t="str">
        <f>IF(Final!Q485&lt;&gt;0,Final!Q485,"")</f>
        <v/>
      </c>
      <c r="F504" s="98" t="str">
        <f>IF(Final!R485&lt;&gt;0,Final!R485,"")</f>
        <v/>
      </c>
      <c r="G504" s="98" t="str">
        <f>IF(Final!S485&lt;&gt;0,Final!S485,"")</f>
        <v/>
      </c>
      <c r="H504" s="98" t="str">
        <f>IF(Final!T485&lt;&gt;0,Final!T485,"")</f>
        <v/>
      </c>
      <c r="I504" s="98" t="str">
        <f>IF(Final!U485&lt;&gt;0,Final!U485,"")</f>
        <v/>
      </c>
      <c r="J504" s="98" t="str">
        <f>IF(Final!V485&lt;&gt;0,Final!V485,"")</f>
        <v/>
      </c>
      <c r="K504" s="98" t="str">
        <f>IF(Final!W485&lt;&gt;0,Final!W485,"")</f>
        <v/>
      </c>
      <c r="L504" s="98" t="str">
        <f>IF(Final!X485&lt;&gt;0,Final!X485,"")</f>
        <v/>
      </c>
      <c r="M504" s="98" t="str">
        <f>IF(Final!Y485&lt;&gt;0,Final!Y485,"")</f>
        <v/>
      </c>
      <c r="N504" s="98" t="str">
        <f>IF(Final!Z485&lt;&gt;0,Final!Z485,"")</f>
        <v/>
      </c>
      <c r="O504" s="98" t="str">
        <f>IF(Final!AA485&lt;&gt;0,Final!AA485,"")</f>
        <v/>
      </c>
      <c r="P504" s="98" t="str">
        <f>IF(Final!AB485&lt;&gt;0,Final!AB485,"")</f>
        <v/>
      </c>
      <c r="Q504" s="98" t="str">
        <f>IF(Final!AC485&lt;&gt;0,Final!AC485,"")</f>
        <v/>
      </c>
      <c r="R504" s="98" t="str">
        <f>IF(Final!AD485&lt;&gt;0,Final!AD485,"")</f>
        <v/>
      </c>
      <c r="S504" s="98" t="str">
        <f>IF(Final!AE485&lt;&gt;0,Final!AE485,"")</f>
        <v/>
      </c>
      <c r="T504" s="98" t="str">
        <f>IF(Final!AF485&lt;&gt;0,Final!AF485,"")</f>
        <v/>
      </c>
    </row>
    <row r="505" spans="1:20" x14ac:dyDescent="0.3">
      <c r="A505" s="3">
        <v>0</v>
      </c>
      <c r="B505" s="3">
        <v>0</v>
      </c>
      <c r="C505" s="98" t="str">
        <f>IF(Final!O486&lt;&gt;0,Final!O486,"")</f>
        <v/>
      </c>
      <c r="D505" s="98" t="str">
        <f>IF(Final!P486&lt;&gt;0,Final!P486,"")</f>
        <v/>
      </c>
      <c r="E505" s="98" t="str">
        <f>IF(Final!Q486&lt;&gt;0,Final!Q486,"")</f>
        <v/>
      </c>
      <c r="F505" s="98" t="str">
        <f>IF(Final!R486&lt;&gt;0,Final!R486,"")</f>
        <v/>
      </c>
      <c r="G505" s="98" t="str">
        <f>IF(Final!S486&lt;&gt;0,Final!S486,"")</f>
        <v/>
      </c>
      <c r="H505" s="98" t="str">
        <f>IF(Final!T486&lt;&gt;0,Final!T486,"")</f>
        <v/>
      </c>
      <c r="I505" s="98" t="str">
        <f>IF(Final!U486&lt;&gt;0,Final!U486,"")</f>
        <v/>
      </c>
      <c r="J505" s="98" t="str">
        <f>IF(Final!V486&lt;&gt;0,Final!V486,"")</f>
        <v/>
      </c>
      <c r="K505" s="98" t="str">
        <f>IF(Final!W486&lt;&gt;0,Final!W486,"")</f>
        <v/>
      </c>
      <c r="L505" s="98" t="str">
        <f>IF(Final!X486&lt;&gt;0,Final!X486,"")</f>
        <v/>
      </c>
      <c r="M505" s="98" t="str">
        <f>IF(Final!Y486&lt;&gt;0,Final!Y486,"")</f>
        <v/>
      </c>
      <c r="N505" s="98" t="str">
        <f>IF(Final!Z486&lt;&gt;0,Final!Z486,"")</f>
        <v/>
      </c>
      <c r="O505" s="98" t="str">
        <f>IF(Final!AA486&lt;&gt;0,Final!AA486,"")</f>
        <v/>
      </c>
      <c r="P505" s="98" t="str">
        <f>IF(Final!AB486&lt;&gt;0,Final!AB486,"")</f>
        <v/>
      </c>
      <c r="Q505" s="98" t="str">
        <f>IF(Final!AC486&lt;&gt;0,Final!AC486,"")</f>
        <v/>
      </c>
      <c r="R505" s="98" t="str">
        <f>IF(Final!AD486&lt;&gt;0,Final!AD486,"")</f>
        <v/>
      </c>
      <c r="S505" s="98" t="str">
        <f>IF(Final!AE486&lt;&gt;0,Final!AE486,"")</f>
        <v/>
      </c>
      <c r="T505" s="98" t="str">
        <f>IF(Final!AF486&lt;&gt;0,Final!AF486,"")</f>
        <v/>
      </c>
    </row>
    <row r="506" spans="1:20" x14ac:dyDescent="0.3">
      <c r="A506" s="3">
        <v>0</v>
      </c>
      <c r="B506" s="3">
        <v>0</v>
      </c>
      <c r="C506" s="98" t="str">
        <f>IF(Final!O487&lt;&gt;0,Final!O487,"")</f>
        <v/>
      </c>
      <c r="D506" s="98" t="str">
        <f>IF(Final!P487&lt;&gt;0,Final!P487,"")</f>
        <v/>
      </c>
      <c r="E506" s="98" t="str">
        <f>IF(Final!Q487&lt;&gt;0,Final!Q487,"")</f>
        <v/>
      </c>
      <c r="F506" s="98" t="str">
        <f>IF(Final!R487&lt;&gt;0,Final!R487,"")</f>
        <v/>
      </c>
      <c r="G506" s="98" t="str">
        <f>IF(Final!S487&lt;&gt;0,Final!S487,"")</f>
        <v/>
      </c>
      <c r="H506" s="98" t="str">
        <f>IF(Final!T487&lt;&gt;0,Final!T487,"")</f>
        <v/>
      </c>
      <c r="I506" s="98" t="str">
        <f>IF(Final!U487&lt;&gt;0,Final!U487,"")</f>
        <v/>
      </c>
      <c r="J506" s="98" t="str">
        <f>IF(Final!V487&lt;&gt;0,Final!V487,"")</f>
        <v/>
      </c>
      <c r="K506" s="98" t="str">
        <f>IF(Final!W487&lt;&gt;0,Final!W487,"")</f>
        <v/>
      </c>
      <c r="L506" s="98" t="str">
        <f>IF(Final!X487&lt;&gt;0,Final!X487,"")</f>
        <v/>
      </c>
      <c r="M506" s="98" t="str">
        <f>IF(Final!Y487&lt;&gt;0,Final!Y487,"")</f>
        <v/>
      </c>
      <c r="N506" s="98" t="str">
        <f>IF(Final!Z487&lt;&gt;0,Final!Z487,"")</f>
        <v/>
      </c>
      <c r="O506" s="98" t="str">
        <f>IF(Final!AA487&lt;&gt;0,Final!AA487,"")</f>
        <v/>
      </c>
      <c r="P506" s="98" t="str">
        <f>IF(Final!AB487&lt;&gt;0,Final!AB487,"")</f>
        <v/>
      </c>
      <c r="Q506" s="98" t="str">
        <f>IF(Final!AC487&lt;&gt;0,Final!AC487,"")</f>
        <v/>
      </c>
      <c r="R506" s="98" t="str">
        <f>IF(Final!AD487&lt;&gt;0,Final!AD487,"")</f>
        <v/>
      </c>
      <c r="S506" s="98" t="str">
        <f>IF(Final!AE487&lt;&gt;0,Final!AE487,"")</f>
        <v/>
      </c>
      <c r="T506" s="98" t="str">
        <f>IF(Final!AF487&lt;&gt;0,Final!AF487,"")</f>
        <v/>
      </c>
    </row>
    <row r="507" spans="1:20" x14ac:dyDescent="0.3">
      <c r="A507" s="3">
        <v>0</v>
      </c>
      <c r="B507" s="3">
        <v>0</v>
      </c>
      <c r="C507" s="98" t="str">
        <f>IF(Final!O488&lt;&gt;0,Final!O488,"")</f>
        <v/>
      </c>
      <c r="D507" s="98" t="str">
        <f>IF(Final!P488&lt;&gt;0,Final!P488,"")</f>
        <v/>
      </c>
      <c r="E507" s="98" t="str">
        <f>IF(Final!Q488&lt;&gt;0,Final!Q488,"")</f>
        <v/>
      </c>
      <c r="F507" s="98" t="str">
        <f>IF(Final!R488&lt;&gt;0,Final!R488,"")</f>
        <v/>
      </c>
      <c r="G507" s="98" t="str">
        <f>IF(Final!S488&lt;&gt;0,Final!S488,"")</f>
        <v/>
      </c>
      <c r="H507" s="98" t="str">
        <f>IF(Final!T488&lt;&gt;0,Final!T488,"")</f>
        <v/>
      </c>
      <c r="I507" s="98" t="str">
        <f>IF(Final!U488&lt;&gt;0,Final!U488,"")</f>
        <v/>
      </c>
      <c r="J507" s="98" t="str">
        <f>IF(Final!V488&lt;&gt;0,Final!V488,"")</f>
        <v/>
      </c>
      <c r="K507" s="98" t="str">
        <f>IF(Final!W488&lt;&gt;0,Final!W488,"")</f>
        <v/>
      </c>
      <c r="L507" s="98" t="str">
        <f>IF(Final!X488&lt;&gt;0,Final!X488,"")</f>
        <v/>
      </c>
      <c r="M507" s="98" t="str">
        <f>IF(Final!Y488&lt;&gt;0,Final!Y488,"")</f>
        <v/>
      </c>
      <c r="N507" s="98" t="str">
        <f>IF(Final!Z488&lt;&gt;0,Final!Z488,"")</f>
        <v/>
      </c>
      <c r="O507" s="98" t="str">
        <f>IF(Final!AA488&lt;&gt;0,Final!AA488,"")</f>
        <v/>
      </c>
      <c r="P507" s="98" t="str">
        <f>IF(Final!AB488&lt;&gt;0,Final!AB488,"")</f>
        <v/>
      </c>
      <c r="Q507" s="98" t="str">
        <f>IF(Final!AC488&lt;&gt;0,Final!AC488,"")</f>
        <v/>
      </c>
      <c r="R507" s="98" t="str">
        <f>IF(Final!AD488&lt;&gt;0,Final!AD488,"")</f>
        <v/>
      </c>
      <c r="S507" s="98" t="str">
        <f>IF(Final!AE488&lt;&gt;0,Final!AE488,"")</f>
        <v/>
      </c>
      <c r="T507" s="98" t="str">
        <f>IF(Final!AF488&lt;&gt;0,Final!AF488,"")</f>
        <v/>
      </c>
    </row>
    <row r="508" spans="1:20" x14ac:dyDescent="0.3">
      <c r="A508" s="3">
        <v>0</v>
      </c>
      <c r="B508" s="3">
        <v>0</v>
      </c>
      <c r="C508" s="98" t="str">
        <f>IF(Final!O489&lt;&gt;0,Final!O489,"")</f>
        <v/>
      </c>
      <c r="D508" s="98" t="str">
        <f>IF(Final!P489&lt;&gt;0,Final!P489,"")</f>
        <v/>
      </c>
      <c r="E508" s="98" t="str">
        <f>IF(Final!Q489&lt;&gt;0,Final!Q489,"")</f>
        <v/>
      </c>
      <c r="F508" s="98" t="str">
        <f>IF(Final!R489&lt;&gt;0,Final!R489,"")</f>
        <v/>
      </c>
      <c r="G508" s="98" t="str">
        <f>IF(Final!S489&lt;&gt;0,Final!S489,"")</f>
        <v/>
      </c>
      <c r="H508" s="98" t="str">
        <f>IF(Final!T489&lt;&gt;0,Final!T489,"")</f>
        <v/>
      </c>
      <c r="I508" s="98" t="str">
        <f>IF(Final!U489&lt;&gt;0,Final!U489,"")</f>
        <v/>
      </c>
      <c r="J508" s="98" t="str">
        <f>IF(Final!V489&lt;&gt;0,Final!V489,"")</f>
        <v/>
      </c>
      <c r="K508" s="98" t="str">
        <f>IF(Final!W489&lt;&gt;0,Final!W489,"")</f>
        <v/>
      </c>
      <c r="L508" s="98" t="str">
        <f>IF(Final!X489&lt;&gt;0,Final!X489,"")</f>
        <v/>
      </c>
      <c r="M508" s="98" t="str">
        <f>IF(Final!Y489&lt;&gt;0,Final!Y489,"")</f>
        <v/>
      </c>
      <c r="N508" s="98" t="str">
        <f>IF(Final!Z489&lt;&gt;0,Final!Z489,"")</f>
        <v/>
      </c>
      <c r="O508" s="98" t="str">
        <f>IF(Final!AA489&lt;&gt;0,Final!AA489,"")</f>
        <v/>
      </c>
      <c r="P508" s="98" t="str">
        <f>IF(Final!AB489&lt;&gt;0,Final!AB489,"")</f>
        <v/>
      </c>
      <c r="Q508" s="98" t="str">
        <f>IF(Final!AC489&lt;&gt;0,Final!AC489,"")</f>
        <v/>
      </c>
      <c r="R508" s="98" t="str">
        <f>IF(Final!AD489&lt;&gt;0,Final!AD489,"")</f>
        <v/>
      </c>
      <c r="S508" s="98" t="str">
        <f>IF(Final!AE489&lt;&gt;0,Final!AE489,"")</f>
        <v/>
      </c>
      <c r="T508" s="98" t="str">
        <f>IF(Final!AF489&lt;&gt;0,Final!AF489,"")</f>
        <v/>
      </c>
    </row>
    <row r="509" spans="1:20" x14ac:dyDescent="0.3">
      <c r="A509" s="3">
        <v>0</v>
      </c>
      <c r="B509" s="3">
        <v>0</v>
      </c>
      <c r="C509" s="98" t="str">
        <f>IF(Final!O490&lt;&gt;0,Final!O490,"")</f>
        <v/>
      </c>
      <c r="D509" s="98" t="str">
        <f>IF(Final!P490&lt;&gt;0,Final!P490,"")</f>
        <v/>
      </c>
      <c r="E509" s="98" t="str">
        <f>IF(Final!Q490&lt;&gt;0,Final!Q490,"")</f>
        <v/>
      </c>
      <c r="F509" s="98" t="str">
        <f>IF(Final!R490&lt;&gt;0,Final!R490,"")</f>
        <v/>
      </c>
      <c r="G509" s="98" t="str">
        <f>IF(Final!S490&lt;&gt;0,Final!S490,"")</f>
        <v/>
      </c>
      <c r="H509" s="98" t="str">
        <f>IF(Final!T490&lt;&gt;0,Final!T490,"")</f>
        <v/>
      </c>
      <c r="I509" s="98" t="str">
        <f>IF(Final!U490&lt;&gt;0,Final!U490,"")</f>
        <v/>
      </c>
      <c r="J509" s="98" t="str">
        <f>IF(Final!V490&lt;&gt;0,Final!V490,"")</f>
        <v/>
      </c>
      <c r="K509" s="98" t="str">
        <f>IF(Final!W490&lt;&gt;0,Final!W490,"")</f>
        <v/>
      </c>
      <c r="L509" s="98" t="str">
        <f>IF(Final!X490&lt;&gt;0,Final!X490,"")</f>
        <v/>
      </c>
      <c r="M509" s="98" t="str">
        <f>IF(Final!Y490&lt;&gt;0,Final!Y490,"")</f>
        <v/>
      </c>
      <c r="N509" s="98" t="str">
        <f>IF(Final!Z490&lt;&gt;0,Final!Z490,"")</f>
        <v/>
      </c>
      <c r="O509" s="98" t="str">
        <f>IF(Final!AA490&lt;&gt;0,Final!AA490,"")</f>
        <v/>
      </c>
      <c r="P509" s="98" t="str">
        <f>IF(Final!AB490&lt;&gt;0,Final!AB490,"")</f>
        <v/>
      </c>
      <c r="Q509" s="98" t="str">
        <f>IF(Final!AC490&lt;&gt;0,Final!AC490,"")</f>
        <v/>
      </c>
      <c r="R509" s="98" t="str">
        <f>IF(Final!AD490&lt;&gt;0,Final!AD490,"")</f>
        <v/>
      </c>
      <c r="S509" s="98" t="str">
        <f>IF(Final!AE490&lt;&gt;0,Final!AE490,"")</f>
        <v/>
      </c>
      <c r="T509" s="98" t="str">
        <f>IF(Final!AF490&lt;&gt;0,Final!AF490,"")</f>
        <v/>
      </c>
    </row>
    <row r="510" spans="1:20" x14ac:dyDescent="0.3">
      <c r="A510" s="3">
        <v>0</v>
      </c>
      <c r="B510" s="3">
        <v>0</v>
      </c>
      <c r="C510" s="98" t="str">
        <f>IF(Final!O491&lt;&gt;0,Final!O491,"")</f>
        <v/>
      </c>
      <c r="D510" s="98" t="str">
        <f>IF(Final!P491&lt;&gt;0,Final!P491,"")</f>
        <v/>
      </c>
      <c r="E510" s="98" t="str">
        <f>IF(Final!Q491&lt;&gt;0,Final!Q491,"")</f>
        <v/>
      </c>
      <c r="F510" s="98" t="str">
        <f>IF(Final!R491&lt;&gt;0,Final!R491,"")</f>
        <v/>
      </c>
      <c r="G510" s="98" t="str">
        <f>IF(Final!S491&lt;&gt;0,Final!S491,"")</f>
        <v/>
      </c>
      <c r="H510" s="98" t="str">
        <f>IF(Final!T491&lt;&gt;0,Final!T491,"")</f>
        <v/>
      </c>
      <c r="I510" s="98" t="str">
        <f>IF(Final!U491&lt;&gt;0,Final!U491,"")</f>
        <v/>
      </c>
      <c r="J510" s="98" t="str">
        <f>IF(Final!V491&lt;&gt;0,Final!V491,"")</f>
        <v/>
      </c>
      <c r="K510" s="98" t="str">
        <f>IF(Final!W491&lt;&gt;0,Final!W491,"")</f>
        <v/>
      </c>
      <c r="L510" s="98" t="str">
        <f>IF(Final!X491&lt;&gt;0,Final!X491,"")</f>
        <v/>
      </c>
      <c r="M510" s="98" t="str">
        <f>IF(Final!Y491&lt;&gt;0,Final!Y491,"")</f>
        <v/>
      </c>
      <c r="N510" s="98" t="str">
        <f>IF(Final!Z491&lt;&gt;0,Final!Z491,"")</f>
        <v/>
      </c>
      <c r="O510" s="98" t="str">
        <f>IF(Final!AA491&lt;&gt;0,Final!AA491,"")</f>
        <v/>
      </c>
      <c r="P510" s="98" t="str">
        <f>IF(Final!AB491&lt;&gt;0,Final!AB491,"")</f>
        <v/>
      </c>
      <c r="Q510" s="98" t="str">
        <f>IF(Final!AC491&lt;&gt;0,Final!AC491,"")</f>
        <v/>
      </c>
      <c r="R510" s="98" t="str">
        <f>IF(Final!AD491&lt;&gt;0,Final!AD491,"")</f>
        <v/>
      </c>
      <c r="S510" s="98" t="str">
        <f>IF(Final!AE491&lt;&gt;0,Final!AE491,"")</f>
        <v/>
      </c>
      <c r="T510" s="98" t="str">
        <f>IF(Final!AF491&lt;&gt;0,Final!AF491,"")</f>
        <v/>
      </c>
    </row>
    <row r="511" spans="1:20" x14ac:dyDescent="0.3">
      <c r="A511" s="3">
        <v>0</v>
      </c>
      <c r="B511" s="3">
        <v>0</v>
      </c>
      <c r="C511" s="98" t="str">
        <f>IF(Final!O492&lt;&gt;0,Final!O492,"")</f>
        <v/>
      </c>
      <c r="D511" s="98" t="str">
        <f>IF(Final!P492&lt;&gt;0,Final!P492,"")</f>
        <v/>
      </c>
      <c r="E511" s="98" t="str">
        <f>IF(Final!Q492&lt;&gt;0,Final!Q492,"")</f>
        <v/>
      </c>
      <c r="F511" s="98" t="str">
        <f>IF(Final!R492&lt;&gt;0,Final!R492,"")</f>
        <v/>
      </c>
      <c r="G511" s="98" t="str">
        <f>IF(Final!S492&lt;&gt;0,Final!S492,"")</f>
        <v/>
      </c>
      <c r="H511" s="98" t="str">
        <f>IF(Final!T492&lt;&gt;0,Final!T492,"")</f>
        <v/>
      </c>
      <c r="I511" s="98" t="str">
        <f>IF(Final!U492&lt;&gt;0,Final!U492,"")</f>
        <v/>
      </c>
      <c r="J511" s="98" t="str">
        <f>IF(Final!V492&lt;&gt;0,Final!V492,"")</f>
        <v/>
      </c>
      <c r="K511" s="98" t="str">
        <f>IF(Final!W492&lt;&gt;0,Final!W492,"")</f>
        <v/>
      </c>
      <c r="L511" s="98" t="str">
        <f>IF(Final!X492&lt;&gt;0,Final!X492,"")</f>
        <v/>
      </c>
      <c r="M511" s="98" t="str">
        <f>IF(Final!Y492&lt;&gt;0,Final!Y492,"")</f>
        <v/>
      </c>
      <c r="N511" s="98" t="str">
        <f>IF(Final!Z492&lt;&gt;0,Final!Z492,"")</f>
        <v/>
      </c>
      <c r="O511" s="98" t="str">
        <f>IF(Final!AA492&lt;&gt;0,Final!AA492,"")</f>
        <v/>
      </c>
      <c r="P511" s="98" t="str">
        <f>IF(Final!AB492&lt;&gt;0,Final!AB492,"")</f>
        <v/>
      </c>
      <c r="Q511" s="98" t="str">
        <f>IF(Final!AC492&lt;&gt;0,Final!AC492,"")</f>
        <v/>
      </c>
      <c r="R511" s="98" t="str">
        <f>IF(Final!AD492&lt;&gt;0,Final!AD492,"")</f>
        <v/>
      </c>
      <c r="S511" s="98" t="str">
        <f>IF(Final!AE492&lt;&gt;0,Final!AE492,"")</f>
        <v/>
      </c>
      <c r="T511" s="98" t="str">
        <f>IF(Final!AF492&lt;&gt;0,Final!AF492,"")</f>
        <v/>
      </c>
    </row>
    <row r="512" spans="1:20" x14ac:dyDescent="0.3">
      <c r="A512" s="3">
        <v>0</v>
      </c>
      <c r="B512" s="3">
        <v>0</v>
      </c>
      <c r="C512" s="98" t="str">
        <f>IF(Final!O493&lt;&gt;0,Final!O493,"")</f>
        <v/>
      </c>
      <c r="D512" s="98" t="str">
        <f>IF(Final!P493&lt;&gt;0,Final!P493,"")</f>
        <v/>
      </c>
      <c r="E512" s="98" t="str">
        <f>IF(Final!Q493&lt;&gt;0,Final!Q493,"")</f>
        <v/>
      </c>
      <c r="F512" s="98" t="str">
        <f>IF(Final!R493&lt;&gt;0,Final!R493,"")</f>
        <v/>
      </c>
      <c r="G512" s="98" t="str">
        <f>IF(Final!S493&lt;&gt;0,Final!S493,"")</f>
        <v/>
      </c>
      <c r="H512" s="98" t="str">
        <f>IF(Final!T493&lt;&gt;0,Final!T493,"")</f>
        <v/>
      </c>
      <c r="I512" s="98" t="str">
        <f>IF(Final!U493&lt;&gt;0,Final!U493,"")</f>
        <v/>
      </c>
      <c r="J512" s="98" t="str">
        <f>IF(Final!V493&lt;&gt;0,Final!V493,"")</f>
        <v/>
      </c>
      <c r="K512" s="98" t="str">
        <f>IF(Final!W493&lt;&gt;0,Final!W493,"")</f>
        <v/>
      </c>
      <c r="L512" s="98" t="str">
        <f>IF(Final!X493&lt;&gt;0,Final!X493,"")</f>
        <v/>
      </c>
      <c r="M512" s="98" t="str">
        <f>IF(Final!Y493&lt;&gt;0,Final!Y493,"")</f>
        <v/>
      </c>
      <c r="N512" s="98" t="str">
        <f>IF(Final!Z493&lt;&gt;0,Final!Z493,"")</f>
        <v/>
      </c>
      <c r="O512" s="98" t="str">
        <f>IF(Final!AA493&lt;&gt;0,Final!AA493,"")</f>
        <v/>
      </c>
      <c r="P512" s="98" t="str">
        <f>IF(Final!AB493&lt;&gt;0,Final!AB493,"")</f>
        <v/>
      </c>
      <c r="Q512" s="98" t="str">
        <f>IF(Final!AC493&lt;&gt;0,Final!AC493,"")</f>
        <v/>
      </c>
      <c r="R512" s="98" t="str">
        <f>IF(Final!AD493&lt;&gt;0,Final!AD493,"")</f>
        <v/>
      </c>
      <c r="S512" s="98" t="str">
        <f>IF(Final!AE493&lt;&gt;0,Final!AE493,"")</f>
        <v/>
      </c>
      <c r="T512" s="98" t="str">
        <f>IF(Final!AF493&lt;&gt;0,Final!AF493,"")</f>
        <v/>
      </c>
    </row>
    <row r="513" spans="1:20" x14ac:dyDescent="0.3">
      <c r="A513" s="3">
        <v>0</v>
      </c>
      <c r="B513" s="3">
        <v>0</v>
      </c>
      <c r="C513" s="98" t="str">
        <f>IF(Final!O494&lt;&gt;0,Final!O494,"")</f>
        <v/>
      </c>
      <c r="D513" s="98" t="str">
        <f>IF(Final!P494&lt;&gt;0,Final!P494,"")</f>
        <v/>
      </c>
      <c r="E513" s="98" t="str">
        <f>IF(Final!Q494&lt;&gt;0,Final!Q494,"")</f>
        <v/>
      </c>
      <c r="F513" s="98" t="str">
        <f>IF(Final!R494&lt;&gt;0,Final!R494,"")</f>
        <v/>
      </c>
      <c r="G513" s="98" t="str">
        <f>IF(Final!S494&lt;&gt;0,Final!S494,"")</f>
        <v/>
      </c>
      <c r="H513" s="98" t="str">
        <f>IF(Final!T494&lt;&gt;0,Final!T494,"")</f>
        <v/>
      </c>
      <c r="I513" s="98" t="str">
        <f>IF(Final!U494&lt;&gt;0,Final!U494,"")</f>
        <v/>
      </c>
      <c r="J513" s="98" t="str">
        <f>IF(Final!V494&lt;&gt;0,Final!V494,"")</f>
        <v/>
      </c>
      <c r="K513" s="98" t="str">
        <f>IF(Final!W494&lt;&gt;0,Final!W494,"")</f>
        <v/>
      </c>
      <c r="L513" s="98" t="str">
        <f>IF(Final!X494&lt;&gt;0,Final!X494,"")</f>
        <v/>
      </c>
      <c r="M513" s="98" t="str">
        <f>IF(Final!Y494&lt;&gt;0,Final!Y494,"")</f>
        <v/>
      </c>
      <c r="N513" s="98" t="str">
        <f>IF(Final!Z494&lt;&gt;0,Final!Z494,"")</f>
        <v/>
      </c>
      <c r="O513" s="98" t="str">
        <f>IF(Final!AA494&lt;&gt;0,Final!AA494,"")</f>
        <v/>
      </c>
      <c r="P513" s="98" t="str">
        <f>IF(Final!AB494&lt;&gt;0,Final!AB494,"")</f>
        <v/>
      </c>
      <c r="Q513" s="98" t="str">
        <f>IF(Final!AC494&lt;&gt;0,Final!AC494,"")</f>
        <v/>
      </c>
      <c r="R513" s="98" t="str">
        <f>IF(Final!AD494&lt;&gt;0,Final!AD494,"")</f>
        <v/>
      </c>
      <c r="S513" s="98" t="str">
        <f>IF(Final!AE494&lt;&gt;0,Final!AE494,"")</f>
        <v/>
      </c>
      <c r="T513" s="98" t="str">
        <f>IF(Final!AF494&lt;&gt;0,Final!AF494,"")</f>
        <v/>
      </c>
    </row>
    <row r="514" spans="1:20" x14ac:dyDescent="0.3">
      <c r="A514" s="3">
        <v>0</v>
      </c>
      <c r="B514" s="3">
        <v>0</v>
      </c>
      <c r="C514" s="98" t="str">
        <f>IF(Final!O495&lt;&gt;0,Final!O495,"")</f>
        <v/>
      </c>
      <c r="D514" s="98" t="str">
        <f>IF(Final!P495&lt;&gt;0,Final!P495,"")</f>
        <v/>
      </c>
      <c r="E514" s="98" t="str">
        <f>IF(Final!Q495&lt;&gt;0,Final!Q495,"")</f>
        <v/>
      </c>
      <c r="F514" s="98" t="str">
        <f>IF(Final!R495&lt;&gt;0,Final!R495,"")</f>
        <v/>
      </c>
      <c r="G514" s="98" t="str">
        <f>IF(Final!S495&lt;&gt;0,Final!S495,"")</f>
        <v/>
      </c>
      <c r="H514" s="98" t="str">
        <f>IF(Final!T495&lt;&gt;0,Final!T495,"")</f>
        <v/>
      </c>
      <c r="I514" s="98" t="str">
        <f>IF(Final!U495&lt;&gt;0,Final!U495,"")</f>
        <v/>
      </c>
      <c r="J514" s="98" t="str">
        <f>IF(Final!V495&lt;&gt;0,Final!V495,"")</f>
        <v/>
      </c>
      <c r="K514" s="98" t="str">
        <f>IF(Final!W495&lt;&gt;0,Final!W495,"")</f>
        <v/>
      </c>
      <c r="L514" s="98" t="str">
        <f>IF(Final!X495&lt;&gt;0,Final!X495,"")</f>
        <v/>
      </c>
      <c r="M514" s="98" t="str">
        <f>IF(Final!Y495&lt;&gt;0,Final!Y495,"")</f>
        <v/>
      </c>
      <c r="N514" s="98" t="str">
        <f>IF(Final!Z495&lt;&gt;0,Final!Z495,"")</f>
        <v/>
      </c>
      <c r="O514" s="98" t="str">
        <f>IF(Final!AA495&lt;&gt;0,Final!AA495,"")</f>
        <v/>
      </c>
      <c r="P514" s="98" t="str">
        <f>IF(Final!AB495&lt;&gt;0,Final!AB495,"")</f>
        <v/>
      </c>
      <c r="Q514" s="98" t="str">
        <f>IF(Final!AC495&lt;&gt;0,Final!AC495,"")</f>
        <v/>
      </c>
      <c r="R514" s="98" t="str">
        <f>IF(Final!AD495&lt;&gt;0,Final!AD495,"")</f>
        <v/>
      </c>
      <c r="S514" s="98" t="str">
        <f>IF(Final!AE495&lt;&gt;0,Final!AE495,"")</f>
        <v/>
      </c>
      <c r="T514" s="98" t="str">
        <f>IF(Final!AF495&lt;&gt;0,Final!AF495,"")</f>
        <v/>
      </c>
    </row>
    <row r="515" spans="1:20" x14ac:dyDescent="0.3">
      <c r="A515" s="3">
        <v>0</v>
      </c>
      <c r="B515" s="3">
        <v>0</v>
      </c>
      <c r="C515" s="98" t="str">
        <f>IF(Final!O496&lt;&gt;0,Final!O496,"")</f>
        <v/>
      </c>
      <c r="D515" s="98" t="str">
        <f>IF(Final!P496&lt;&gt;0,Final!P496,"")</f>
        <v/>
      </c>
      <c r="E515" s="98" t="str">
        <f>IF(Final!Q496&lt;&gt;0,Final!Q496,"")</f>
        <v/>
      </c>
      <c r="F515" s="98" t="str">
        <f>IF(Final!R496&lt;&gt;0,Final!R496,"")</f>
        <v/>
      </c>
      <c r="G515" s="98" t="str">
        <f>IF(Final!S496&lt;&gt;0,Final!S496,"")</f>
        <v/>
      </c>
      <c r="H515" s="98" t="str">
        <f>IF(Final!T496&lt;&gt;0,Final!T496,"")</f>
        <v/>
      </c>
      <c r="I515" s="98" t="str">
        <f>IF(Final!U496&lt;&gt;0,Final!U496,"")</f>
        <v/>
      </c>
      <c r="J515" s="98" t="str">
        <f>IF(Final!V496&lt;&gt;0,Final!V496,"")</f>
        <v/>
      </c>
      <c r="K515" s="98" t="str">
        <f>IF(Final!W496&lt;&gt;0,Final!W496,"")</f>
        <v/>
      </c>
      <c r="L515" s="98" t="str">
        <f>IF(Final!X496&lt;&gt;0,Final!X496,"")</f>
        <v/>
      </c>
      <c r="M515" s="98" t="str">
        <f>IF(Final!Y496&lt;&gt;0,Final!Y496,"")</f>
        <v/>
      </c>
      <c r="N515" s="98" t="str">
        <f>IF(Final!Z496&lt;&gt;0,Final!Z496,"")</f>
        <v/>
      </c>
      <c r="O515" s="98" t="str">
        <f>IF(Final!AA496&lt;&gt;0,Final!AA496,"")</f>
        <v/>
      </c>
      <c r="P515" s="98" t="str">
        <f>IF(Final!AB496&lt;&gt;0,Final!AB496,"")</f>
        <v/>
      </c>
      <c r="Q515" s="98" t="str">
        <f>IF(Final!AC496&lt;&gt;0,Final!AC496,"")</f>
        <v/>
      </c>
      <c r="R515" s="98" t="str">
        <f>IF(Final!AD496&lt;&gt;0,Final!AD496,"")</f>
        <v/>
      </c>
      <c r="S515" s="98" t="str">
        <f>IF(Final!AE496&lt;&gt;0,Final!AE496,"")</f>
        <v/>
      </c>
      <c r="T515" s="98" t="str">
        <f>IF(Final!AF496&lt;&gt;0,Final!AF496,"")</f>
        <v/>
      </c>
    </row>
    <row r="516" spans="1:20" x14ac:dyDescent="0.3">
      <c r="A516" s="3">
        <v>0</v>
      </c>
      <c r="B516" s="3">
        <v>0</v>
      </c>
      <c r="C516" s="98" t="str">
        <f>IF(Final!O497&lt;&gt;0,Final!O497,"")</f>
        <v/>
      </c>
      <c r="D516" s="98" t="str">
        <f>IF(Final!P497&lt;&gt;0,Final!P497,"")</f>
        <v/>
      </c>
      <c r="E516" s="98" t="str">
        <f>IF(Final!Q497&lt;&gt;0,Final!Q497,"")</f>
        <v/>
      </c>
      <c r="F516" s="98" t="str">
        <f>IF(Final!R497&lt;&gt;0,Final!R497,"")</f>
        <v/>
      </c>
      <c r="G516" s="98" t="str">
        <f>IF(Final!S497&lt;&gt;0,Final!S497,"")</f>
        <v/>
      </c>
      <c r="H516" s="98" t="str">
        <f>IF(Final!T497&lt;&gt;0,Final!T497,"")</f>
        <v/>
      </c>
      <c r="I516" s="98" t="str">
        <f>IF(Final!U497&lt;&gt;0,Final!U497,"")</f>
        <v/>
      </c>
      <c r="J516" s="98" t="str">
        <f>IF(Final!V497&lt;&gt;0,Final!V497,"")</f>
        <v/>
      </c>
      <c r="K516" s="98" t="str">
        <f>IF(Final!W497&lt;&gt;0,Final!W497,"")</f>
        <v/>
      </c>
      <c r="L516" s="98" t="str">
        <f>IF(Final!X497&lt;&gt;0,Final!X497,"")</f>
        <v/>
      </c>
      <c r="M516" s="98" t="str">
        <f>IF(Final!Y497&lt;&gt;0,Final!Y497,"")</f>
        <v/>
      </c>
      <c r="N516" s="98" t="str">
        <f>IF(Final!Z497&lt;&gt;0,Final!Z497,"")</f>
        <v/>
      </c>
      <c r="O516" s="98" t="str">
        <f>IF(Final!AA497&lt;&gt;0,Final!AA497,"")</f>
        <v/>
      </c>
      <c r="P516" s="98" t="str">
        <f>IF(Final!AB497&lt;&gt;0,Final!AB497,"")</f>
        <v/>
      </c>
      <c r="Q516" s="98" t="str">
        <f>IF(Final!AC497&lt;&gt;0,Final!AC497,"")</f>
        <v/>
      </c>
      <c r="R516" s="98" t="str">
        <f>IF(Final!AD497&lt;&gt;0,Final!AD497,"")</f>
        <v/>
      </c>
      <c r="S516" s="98" t="str">
        <f>IF(Final!AE497&lt;&gt;0,Final!AE497,"")</f>
        <v/>
      </c>
      <c r="T516" s="98" t="str">
        <f>IF(Final!AF497&lt;&gt;0,Final!AF497,"")</f>
        <v/>
      </c>
    </row>
    <row r="517" spans="1:20" x14ac:dyDescent="0.3">
      <c r="A517" s="3">
        <v>0</v>
      </c>
      <c r="B517" s="3">
        <v>0</v>
      </c>
      <c r="C517" s="98" t="str">
        <f>IF(Final!O498&lt;&gt;0,Final!O498,"")</f>
        <v/>
      </c>
      <c r="D517" s="98" t="str">
        <f>IF(Final!P498&lt;&gt;0,Final!P498,"")</f>
        <v/>
      </c>
      <c r="E517" s="98" t="str">
        <f>IF(Final!Q498&lt;&gt;0,Final!Q498,"")</f>
        <v/>
      </c>
      <c r="F517" s="98" t="str">
        <f>IF(Final!R498&lt;&gt;0,Final!R498,"")</f>
        <v/>
      </c>
      <c r="G517" s="98" t="str">
        <f>IF(Final!S498&lt;&gt;0,Final!S498,"")</f>
        <v/>
      </c>
      <c r="H517" s="98" t="str">
        <f>IF(Final!T498&lt;&gt;0,Final!T498,"")</f>
        <v/>
      </c>
      <c r="I517" s="98" t="str">
        <f>IF(Final!U498&lt;&gt;0,Final!U498,"")</f>
        <v/>
      </c>
      <c r="J517" s="98" t="str">
        <f>IF(Final!V498&lt;&gt;0,Final!V498,"")</f>
        <v/>
      </c>
      <c r="K517" s="98" t="str">
        <f>IF(Final!W498&lt;&gt;0,Final!W498,"")</f>
        <v/>
      </c>
      <c r="L517" s="98" t="str">
        <f>IF(Final!X498&lt;&gt;0,Final!X498,"")</f>
        <v/>
      </c>
      <c r="M517" s="98" t="str">
        <f>IF(Final!Y498&lt;&gt;0,Final!Y498,"")</f>
        <v/>
      </c>
      <c r="N517" s="98" t="str">
        <f>IF(Final!Z498&lt;&gt;0,Final!Z498,"")</f>
        <v/>
      </c>
      <c r="O517" s="98" t="str">
        <f>IF(Final!AA498&lt;&gt;0,Final!AA498,"")</f>
        <v/>
      </c>
      <c r="P517" s="98" t="str">
        <f>IF(Final!AB498&lt;&gt;0,Final!AB498,"")</f>
        <v/>
      </c>
      <c r="Q517" s="98" t="str">
        <f>IF(Final!AC498&lt;&gt;0,Final!AC498,"")</f>
        <v/>
      </c>
      <c r="R517" s="98" t="str">
        <f>IF(Final!AD498&lt;&gt;0,Final!AD498,"")</f>
        <v/>
      </c>
      <c r="S517" s="98" t="str">
        <f>IF(Final!AE498&lt;&gt;0,Final!AE498,"")</f>
        <v/>
      </c>
      <c r="T517" s="98" t="str">
        <f>IF(Final!AF498&lt;&gt;0,Final!AF498,"")</f>
        <v/>
      </c>
    </row>
    <row r="518" spans="1:20" x14ac:dyDescent="0.3">
      <c r="A518" s="3">
        <v>0</v>
      </c>
      <c r="B518" s="3">
        <v>0</v>
      </c>
      <c r="C518" s="98" t="str">
        <f>IF(Final!O499&lt;&gt;0,Final!O499,"")</f>
        <v/>
      </c>
      <c r="D518" s="98" t="str">
        <f>IF(Final!P499&lt;&gt;0,Final!P499,"")</f>
        <v/>
      </c>
      <c r="E518" s="98" t="str">
        <f>IF(Final!Q499&lt;&gt;0,Final!Q499,"")</f>
        <v/>
      </c>
      <c r="F518" s="98" t="str">
        <f>IF(Final!R499&lt;&gt;0,Final!R499,"")</f>
        <v/>
      </c>
      <c r="G518" s="98" t="str">
        <f>IF(Final!S499&lt;&gt;0,Final!S499,"")</f>
        <v/>
      </c>
      <c r="H518" s="98" t="str">
        <f>IF(Final!T499&lt;&gt;0,Final!T499,"")</f>
        <v/>
      </c>
      <c r="I518" s="98" t="str">
        <f>IF(Final!U499&lt;&gt;0,Final!U499,"")</f>
        <v/>
      </c>
      <c r="J518" s="98" t="str">
        <f>IF(Final!V499&lt;&gt;0,Final!V499,"")</f>
        <v/>
      </c>
      <c r="K518" s="98" t="str">
        <f>IF(Final!W499&lt;&gt;0,Final!W499,"")</f>
        <v/>
      </c>
      <c r="L518" s="98" t="str">
        <f>IF(Final!X499&lt;&gt;0,Final!X499,"")</f>
        <v/>
      </c>
      <c r="M518" s="98" t="str">
        <f>IF(Final!Y499&lt;&gt;0,Final!Y499,"")</f>
        <v/>
      </c>
      <c r="N518" s="98" t="str">
        <f>IF(Final!Z499&lt;&gt;0,Final!Z499,"")</f>
        <v/>
      </c>
      <c r="O518" s="98" t="str">
        <f>IF(Final!AA499&lt;&gt;0,Final!AA499,"")</f>
        <v/>
      </c>
      <c r="P518" s="98" t="str">
        <f>IF(Final!AB499&lt;&gt;0,Final!AB499,"")</f>
        <v/>
      </c>
      <c r="Q518" s="98" t="str">
        <f>IF(Final!AC499&lt;&gt;0,Final!AC499,"")</f>
        <v/>
      </c>
      <c r="R518" s="98" t="str">
        <f>IF(Final!AD499&lt;&gt;0,Final!AD499,"")</f>
        <v/>
      </c>
      <c r="S518" s="98" t="str">
        <f>IF(Final!AE499&lt;&gt;0,Final!AE499,"")</f>
        <v/>
      </c>
      <c r="T518" s="98" t="str">
        <f>IF(Final!AF499&lt;&gt;0,Final!AF499,"")</f>
        <v/>
      </c>
    </row>
    <row r="519" spans="1:20" x14ac:dyDescent="0.3">
      <c r="A519" s="3">
        <v>0</v>
      </c>
      <c r="B519" s="3">
        <v>0</v>
      </c>
      <c r="C519" s="98" t="str">
        <f>IF(Final!O500&lt;&gt;0,Final!O500,"")</f>
        <v/>
      </c>
      <c r="D519" s="98" t="str">
        <f>IF(Final!P500&lt;&gt;0,Final!P500,"")</f>
        <v/>
      </c>
      <c r="E519" s="98" t="str">
        <f>IF(Final!Q500&lt;&gt;0,Final!Q500,"")</f>
        <v/>
      </c>
      <c r="F519" s="98" t="str">
        <f>IF(Final!R500&lt;&gt;0,Final!R500,"")</f>
        <v/>
      </c>
      <c r="G519" s="98" t="str">
        <f>IF(Final!S500&lt;&gt;0,Final!S500,"")</f>
        <v/>
      </c>
      <c r="H519" s="98" t="str">
        <f>IF(Final!T500&lt;&gt;0,Final!T500,"")</f>
        <v/>
      </c>
      <c r="I519" s="98" t="str">
        <f>IF(Final!U500&lt;&gt;0,Final!U500,"")</f>
        <v/>
      </c>
      <c r="J519" s="98" t="str">
        <f>IF(Final!V500&lt;&gt;0,Final!V500,"")</f>
        <v/>
      </c>
      <c r="K519" s="98" t="str">
        <f>IF(Final!W500&lt;&gt;0,Final!W500,"")</f>
        <v/>
      </c>
      <c r="L519" s="98" t="str">
        <f>IF(Final!X500&lt;&gt;0,Final!X500,"")</f>
        <v/>
      </c>
      <c r="M519" s="98" t="str">
        <f>IF(Final!Y500&lt;&gt;0,Final!Y500,"")</f>
        <v/>
      </c>
      <c r="N519" s="98" t="str">
        <f>IF(Final!Z500&lt;&gt;0,Final!Z500,"")</f>
        <v/>
      </c>
      <c r="O519" s="98" t="str">
        <f>IF(Final!AA500&lt;&gt;0,Final!AA500,"")</f>
        <v/>
      </c>
      <c r="P519" s="98" t="str">
        <f>IF(Final!AB500&lt;&gt;0,Final!AB500,"")</f>
        <v/>
      </c>
      <c r="Q519" s="98" t="str">
        <f>IF(Final!AC500&lt;&gt;0,Final!AC500,"")</f>
        <v/>
      </c>
      <c r="R519" s="98" t="str">
        <f>IF(Final!AD500&lt;&gt;0,Final!AD500,"")</f>
        <v/>
      </c>
      <c r="S519" s="98" t="str">
        <f>IF(Final!AE500&lt;&gt;0,Final!AE500,"")</f>
        <v/>
      </c>
      <c r="T519" s="98" t="str">
        <f>IF(Final!AF500&lt;&gt;0,Final!AF500,"")</f>
        <v/>
      </c>
    </row>
    <row r="520" spans="1:20" x14ac:dyDescent="0.3">
      <c r="A520" s="3">
        <v>0</v>
      </c>
      <c r="B520" s="3">
        <v>0</v>
      </c>
      <c r="C520" s="98" t="str">
        <f>IF(Final!O501&lt;&gt;0,Final!O501,"")</f>
        <v/>
      </c>
      <c r="D520" s="98" t="str">
        <f>IF(Final!P501&lt;&gt;0,Final!P501,"")</f>
        <v/>
      </c>
      <c r="E520" s="98" t="str">
        <f>IF(Final!Q501&lt;&gt;0,Final!Q501,"")</f>
        <v/>
      </c>
      <c r="F520" s="98" t="str">
        <f>IF(Final!R501&lt;&gt;0,Final!R501,"")</f>
        <v/>
      </c>
      <c r="G520" s="98" t="str">
        <f>IF(Final!S501&lt;&gt;0,Final!S501,"")</f>
        <v/>
      </c>
      <c r="H520" s="98" t="str">
        <f>IF(Final!T501&lt;&gt;0,Final!T501,"")</f>
        <v/>
      </c>
      <c r="I520" s="98" t="str">
        <f>IF(Final!U501&lt;&gt;0,Final!U501,"")</f>
        <v/>
      </c>
      <c r="J520" s="98" t="str">
        <f>IF(Final!V501&lt;&gt;0,Final!V501,"")</f>
        <v/>
      </c>
      <c r="K520" s="98" t="str">
        <f>IF(Final!W501&lt;&gt;0,Final!W501,"")</f>
        <v/>
      </c>
      <c r="L520" s="98" t="str">
        <f>IF(Final!X501&lt;&gt;0,Final!X501,"")</f>
        <v/>
      </c>
      <c r="M520" s="98" t="str">
        <f>IF(Final!Y501&lt;&gt;0,Final!Y501,"")</f>
        <v/>
      </c>
      <c r="N520" s="98" t="str">
        <f>IF(Final!Z501&lt;&gt;0,Final!Z501,"")</f>
        <v/>
      </c>
      <c r="O520" s="98" t="str">
        <f>IF(Final!AA501&lt;&gt;0,Final!AA501,"")</f>
        <v/>
      </c>
      <c r="P520" s="98" t="str">
        <f>IF(Final!AB501&lt;&gt;0,Final!AB501,"")</f>
        <v/>
      </c>
      <c r="Q520" s="98" t="str">
        <f>IF(Final!AC501&lt;&gt;0,Final!AC501,"")</f>
        <v/>
      </c>
      <c r="R520" s="98" t="str">
        <f>IF(Final!AD501&lt;&gt;0,Final!AD501,"")</f>
        <v/>
      </c>
      <c r="S520" s="98" t="str">
        <f>IF(Final!AE501&lt;&gt;0,Final!AE501,"")</f>
        <v/>
      </c>
      <c r="T520" s="98" t="str">
        <f>IF(Final!AF501&lt;&gt;0,Final!AF501,"")</f>
        <v/>
      </c>
    </row>
    <row r="521" spans="1:20" x14ac:dyDescent="0.3">
      <c r="A521" s="3">
        <v>0</v>
      </c>
      <c r="B521" s="3">
        <v>0</v>
      </c>
      <c r="C521" s="98" t="str">
        <f>IF(Final!O502&lt;&gt;0,Final!O502,"")</f>
        <v/>
      </c>
      <c r="D521" s="98" t="str">
        <f>IF(Final!P502&lt;&gt;0,Final!P502,"")</f>
        <v/>
      </c>
      <c r="E521" s="98" t="str">
        <f>IF(Final!Q502&lt;&gt;0,Final!Q502,"")</f>
        <v/>
      </c>
      <c r="F521" s="98" t="str">
        <f>IF(Final!R502&lt;&gt;0,Final!R502,"")</f>
        <v/>
      </c>
      <c r="G521" s="98" t="str">
        <f>IF(Final!S502&lt;&gt;0,Final!S502,"")</f>
        <v/>
      </c>
      <c r="H521" s="98" t="str">
        <f>IF(Final!T502&lt;&gt;0,Final!T502,"")</f>
        <v/>
      </c>
      <c r="I521" s="98" t="str">
        <f>IF(Final!U502&lt;&gt;0,Final!U502,"")</f>
        <v/>
      </c>
      <c r="J521" s="98" t="str">
        <f>IF(Final!V502&lt;&gt;0,Final!V502,"")</f>
        <v/>
      </c>
      <c r="K521" s="98" t="str">
        <f>IF(Final!W502&lt;&gt;0,Final!W502,"")</f>
        <v/>
      </c>
      <c r="L521" s="98" t="str">
        <f>IF(Final!X502&lt;&gt;0,Final!X502,"")</f>
        <v/>
      </c>
      <c r="M521" s="98" t="str">
        <f>IF(Final!Y502&lt;&gt;0,Final!Y502,"")</f>
        <v/>
      </c>
      <c r="N521" s="98" t="str">
        <f>IF(Final!Z502&lt;&gt;0,Final!Z502,"")</f>
        <v/>
      </c>
      <c r="O521" s="98" t="str">
        <f>IF(Final!AA502&lt;&gt;0,Final!AA502,"")</f>
        <v/>
      </c>
      <c r="P521" s="98" t="str">
        <f>IF(Final!AB502&lt;&gt;0,Final!AB502,"")</f>
        <v/>
      </c>
      <c r="Q521" s="98" t="str">
        <f>IF(Final!AC502&lt;&gt;0,Final!AC502,"")</f>
        <v/>
      </c>
      <c r="R521" s="98" t="str">
        <f>IF(Final!AD502&lt;&gt;0,Final!AD502,"")</f>
        <v/>
      </c>
      <c r="S521" s="98" t="str">
        <f>IF(Final!AE502&lt;&gt;0,Final!AE502,"")</f>
        <v/>
      </c>
      <c r="T521" s="98" t="str">
        <f>IF(Final!AF502&lt;&gt;0,Final!AF502,"")</f>
        <v/>
      </c>
    </row>
    <row r="522" spans="1:20" x14ac:dyDescent="0.3">
      <c r="A522" s="3">
        <v>0</v>
      </c>
      <c r="B522" s="3">
        <v>0</v>
      </c>
      <c r="C522" s="98" t="str">
        <f>IF(Final!O503&lt;&gt;0,Final!O503,"")</f>
        <v/>
      </c>
      <c r="D522" s="98" t="str">
        <f>IF(Final!P503&lt;&gt;0,Final!P503,"")</f>
        <v/>
      </c>
      <c r="E522" s="98" t="str">
        <f>IF(Final!Q503&lt;&gt;0,Final!Q503,"")</f>
        <v/>
      </c>
      <c r="F522" s="98" t="str">
        <f>IF(Final!R503&lt;&gt;0,Final!R503,"")</f>
        <v/>
      </c>
      <c r="G522" s="98" t="str">
        <f>IF(Final!S503&lt;&gt;0,Final!S503,"")</f>
        <v/>
      </c>
      <c r="H522" s="98" t="str">
        <f>IF(Final!T503&lt;&gt;0,Final!T503,"")</f>
        <v/>
      </c>
      <c r="I522" s="98" t="str">
        <f>IF(Final!U503&lt;&gt;0,Final!U503,"")</f>
        <v/>
      </c>
      <c r="J522" s="98" t="str">
        <f>IF(Final!V503&lt;&gt;0,Final!V503,"")</f>
        <v/>
      </c>
      <c r="K522" s="98" t="str">
        <f>IF(Final!W503&lt;&gt;0,Final!W503,"")</f>
        <v/>
      </c>
      <c r="L522" s="98" t="str">
        <f>IF(Final!X503&lt;&gt;0,Final!X503,"")</f>
        <v/>
      </c>
      <c r="M522" s="98" t="str">
        <f>IF(Final!Y503&lt;&gt;0,Final!Y503,"")</f>
        <v/>
      </c>
      <c r="N522" s="98" t="str">
        <f>IF(Final!Z503&lt;&gt;0,Final!Z503,"")</f>
        <v/>
      </c>
      <c r="O522" s="98" t="str">
        <f>IF(Final!AA503&lt;&gt;0,Final!AA503,"")</f>
        <v/>
      </c>
      <c r="P522" s="98" t="str">
        <f>IF(Final!AB503&lt;&gt;0,Final!AB503,"")</f>
        <v/>
      </c>
      <c r="Q522" s="98" t="str">
        <f>IF(Final!AC503&lt;&gt;0,Final!AC503,"")</f>
        <v/>
      </c>
      <c r="R522" s="98" t="str">
        <f>IF(Final!AD503&lt;&gt;0,Final!AD503,"")</f>
        <v/>
      </c>
      <c r="S522" s="98" t="str">
        <f>IF(Final!AE503&lt;&gt;0,Final!AE503,"")</f>
        <v/>
      </c>
      <c r="T522" s="98" t="str">
        <f>IF(Final!AF503&lt;&gt;0,Final!AF503,"")</f>
        <v/>
      </c>
    </row>
    <row r="523" spans="1:20" x14ac:dyDescent="0.3">
      <c r="A523" s="3"/>
      <c r="B523" s="3"/>
      <c r="C523" s="9"/>
      <c r="D523" s="9"/>
    </row>
    <row r="524" spans="1:20" x14ac:dyDescent="0.3">
      <c r="A524" s="3"/>
      <c r="B524" s="3"/>
      <c r="C524" s="9"/>
      <c r="D524" s="9"/>
    </row>
    <row r="525" spans="1:20" x14ac:dyDescent="0.3">
      <c r="A525" s="3"/>
      <c r="B525" s="3"/>
      <c r="C525" s="9"/>
      <c r="D525" s="9"/>
    </row>
    <row r="526" spans="1:20" x14ac:dyDescent="0.3">
      <c r="A526" s="3"/>
      <c r="B526" s="3"/>
      <c r="C526" s="9"/>
      <c r="D526" s="9"/>
    </row>
    <row r="527" spans="1:20" x14ac:dyDescent="0.3">
      <c r="A527" s="3"/>
      <c r="B527" s="3"/>
      <c r="C527" s="9"/>
      <c r="D527" s="9"/>
    </row>
    <row r="528" spans="1:20" x14ac:dyDescent="0.3">
      <c r="A528" s="3"/>
      <c r="B528" s="3"/>
      <c r="C528" s="9"/>
      <c r="D528" s="9"/>
    </row>
    <row r="529" spans="1:4" x14ac:dyDescent="0.3">
      <c r="A529" s="3"/>
      <c r="B529" s="3"/>
      <c r="C529" s="9"/>
      <c r="D529" s="9"/>
    </row>
    <row r="530" spans="1:4" x14ac:dyDescent="0.3">
      <c r="A530" s="3"/>
      <c r="B530" s="3"/>
      <c r="C530" s="9"/>
      <c r="D530" s="9"/>
    </row>
    <row r="531" spans="1:4" x14ac:dyDescent="0.3">
      <c r="A531" s="3"/>
      <c r="B531" s="3"/>
      <c r="C531" s="9"/>
      <c r="D531" s="9"/>
    </row>
    <row r="532" spans="1:4" x14ac:dyDescent="0.3">
      <c r="A532" s="3"/>
      <c r="B532" s="3"/>
      <c r="C532" s="9"/>
      <c r="D532" s="9"/>
    </row>
    <row r="533" spans="1:4" x14ac:dyDescent="0.3">
      <c r="A533" s="3"/>
      <c r="B533" s="3"/>
      <c r="C533" s="9"/>
      <c r="D533" s="9"/>
    </row>
    <row r="534" spans="1:4" x14ac:dyDescent="0.3">
      <c r="A534" s="3"/>
      <c r="B534" s="3"/>
      <c r="C534" s="9"/>
      <c r="D534" s="9"/>
    </row>
    <row r="535" spans="1:4" x14ac:dyDescent="0.3">
      <c r="A535" s="3"/>
      <c r="B535" s="3"/>
      <c r="C535" s="9"/>
      <c r="D535" s="9"/>
    </row>
    <row r="536" spans="1:4" x14ac:dyDescent="0.3">
      <c r="A536" s="3"/>
      <c r="B536" s="3"/>
      <c r="C536" s="9"/>
      <c r="D536" s="9"/>
    </row>
    <row r="537" spans="1:4" x14ac:dyDescent="0.3">
      <c r="A537" s="3"/>
      <c r="B537" s="3"/>
      <c r="C537" s="9"/>
      <c r="D537" s="9"/>
    </row>
    <row r="538" spans="1:4" x14ac:dyDescent="0.3">
      <c r="A538" s="3"/>
      <c r="B538" s="3"/>
      <c r="C538" s="9"/>
      <c r="D538" s="9"/>
    </row>
    <row r="539" spans="1:4" x14ac:dyDescent="0.3">
      <c r="A539" s="3"/>
      <c r="B539" s="3"/>
      <c r="C539" s="9"/>
      <c r="D539" s="9"/>
    </row>
    <row r="540" spans="1:4" x14ac:dyDescent="0.3">
      <c r="A540" s="3"/>
      <c r="B540" s="3"/>
      <c r="C540" s="9"/>
      <c r="D540" s="9"/>
    </row>
    <row r="541" spans="1:4" x14ac:dyDescent="0.3">
      <c r="A541" s="3"/>
      <c r="B541" s="3"/>
      <c r="C541" s="9"/>
      <c r="D541" s="9"/>
    </row>
    <row r="542" spans="1:4" x14ac:dyDescent="0.3">
      <c r="A542" s="3"/>
      <c r="B542" s="3"/>
      <c r="C542" s="9"/>
      <c r="D542" s="9"/>
    </row>
    <row r="543" spans="1:4" x14ac:dyDescent="0.3">
      <c r="A543" s="3"/>
      <c r="B543" s="3"/>
      <c r="C543" s="9"/>
      <c r="D543" s="9"/>
    </row>
    <row r="544" spans="1:4" x14ac:dyDescent="0.3">
      <c r="A544" s="3"/>
      <c r="B544" s="3"/>
      <c r="C544" s="9"/>
      <c r="D544" s="9"/>
    </row>
    <row r="545" spans="1:4" x14ac:dyDescent="0.3">
      <c r="A545" s="3"/>
      <c r="B545" s="3"/>
      <c r="C545" s="9"/>
      <c r="D545" s="9"/>
    </row>
    <row r="546" spans="1:4" x14ac:dyDescent="0.3">
      <c r="A546" s="3"/>
      <c r="B546" s="3"/>
      <c r="C546" s="9"/>
      <c r="D546" s="9"/>
    </row>
    <row r="547" spans="1:4" x14ac:dyDescent="0.3">
      <c r="A547" s="3"/>
      <c r="B547" s="3"/>
      <c r="C547" s="9"/>
      <c r="D547" s="9"/>
    </row>
    <row r="548" spans="1:4" x14ac:dyDescent="0.3">
      <c r="A548" s="3"/>
      <c r="B548" s="3"/>
      <c r="C548" s="9"/>
      <c r="D548" s="9"/>
    </row>
    <row r="549" spans="1:4" x14ac:dyDescent="0.3">
      <c r="A549" s="3"/>
      <c r="B549" s="3"/>
      <c r="C549" s="9"/>
      <c r="D549" s="9"/>
    </row>
    <row r="550" spans="1:4" x14ac:dyDescent="0.3">
      <c r="A550" s="3"/>
      <c r="B550" s="3"/>
      <c r="C550" s="9"/>
      <c r="D550" s="9"/>
    </row>
    <row r="551" spans="1:4" x14ac:dyDescent="0.3">
      <c r="A551" s="3"/>
      <c r="B551" s="3"/>
      <c r="C551" s="9"/>
      <c r="D551" s="9"/>
    </row>
    <row r="552" spans="1:4" x14ac:dyDescent="0.3">
      <c r="A552" s="3"/>
      <c r="B552" s="3"/>
      <c r="C552" s="9"/>
      <c r="D552" s="9"/>
    </row>
    <row r="553" spans="1:4" x14ac:dyDescent="0.3">
      <c r="A553" s="3"/>
      <c r="B553" s="3"/>
      <c r="C553" s="9"/>
      <c r="D553" s="9"/>
    </row>
    <row r="554" spans="1:4" x14ac:dyDescent="0.3">
      <c r="A554" s="3"/>
      <c r="B554" s="3"/>
      <c r="C554" s="9"/>
      <c r="D554" s="9"/>
    </row>
    <row r="555" spans="1:4" x14ac:dyDescent="0.3">
      <c r="A555" s="3"/>
      <c r="B555" s="3"/>
      <c r="C555" s="9"/>
      <c r="D555" s="9"/>
    </row>
    <row r="556" spans="1:4" x14ac:dyDescent="0.3">
      <c r="A556" s="3"/>
      <c r="B556" s="3"/>
      <c r="C556" s="9"/>
      <c r="D556" s="9"/>
    </row>
    <row r="557" spans="1:4" x14ac:dyDescent="0.3">
      <c r="A557" s="3"/>
      <c r="B557" s="3"/>
      <c r="C557" s="9"/>
      <c r="D557" s="9"/>
    </row>
    <row r="558" spans="1:4" x14ac:dyDescent="0.3">
      <c r="A558" s="3"/>
      <c r="B558" s="3"/>
      <c r="C558" s="9"/>
      <c r="D558" s="9"/>
    </row>
    <row r="559" spans="1:4" x14ac:dyDescent="0.3">
      <c r="A559" s="3"/>
      <c r="B559" s="3"/>
      <c r="C559" s="9"/>
      <c r="D559" s="9"/>
    </row>
    <row r="560" spans="1:4" x14ac:dyDescent="0.3">
      <c r="A560" s="3"/>
      <c r="B560" s="3"/>
      <c r="C560" s="9"/>
      <c r="D560" s="9"/>
    </row>
    <row r="561" spans="1:4" x14ac:dyDescent="0.3">
      <c r="A561" s="3"/>
      <c r="B561" s="3"/>
      <c r="C561" s="9"/>
      <c r="D561" s="9"/>
    </row>
    <row r="562" spans="1:4" x14ac:dyDescent="0.3">
      <c r="A562" s="3"/>
      <c r="B562" s="3"/>
      <c r="C562" s="9"/>
      <c r="D562" s="9"/>
    </row>
    <row r="563" spans="1:4" x14ac:dyDescent="0.3">
      <c r="A563" s="3"/>
      <c r="B563" s="3"/>
      <c r="C563" s="9"/>
      <c r="D563" s="9"/>
    </row>
    <row r="564" spans="1:4" x14ac:dyDescent="0.3">
      <c r="A564" s="3"/>
      <c r="B564" s="3"/>
      <c r="C564" s="9"/>
      <c r="D564" s="9"/>
    </row>
    <row r="565" spans="1:4" x14ac:dyDescent="0.3">
      <c r="A565" s="3"/>
      <c r="B565" s="3"/>
      <c r="C565" s="9"/>
      <c r="D565" s="9"/>
    </row>
    <row r="566" spans="1:4" x14ac:dyDescent="0.3">
      <c r="A566" s="3"/>
      <c r="B566" s="3"/>
      <c r="C566" s="9"/>
      <c r="D566" s="9"/>
    </row>
    <row r="567" spans="1:4" x14ac:dyDescent="0.3">
      <c r="A567" s="3"/>
      <c r="B567" s="3"/>
      <c r="C567" s="9"/>
      <c r="D567" s="9"/>
    </row>
    <row r="568" spans="1:4" x14ac:dyDescent="0.3">
      <c r="A568" s="3"/>
      <c r="B568" s="3"/>
      <c r="C568" s="9"/>
      <c r="D568" s="9"/>
    </row>
    <row r="569" spans="1:4" x14ac:dyDescent="0.3">
      <c r="A569" s="3"/>
      <c r="B569" s="3"/>
      <c r="C569" s="9"/>
      <c r="D569" s="9"/>
    </row>
    <row r="570" spans="1:4" x14ac:dyDescent="0.3">
      <c r="A570" s="3"/>
      <c r="B570" s="3"/>
      <c r="C570" s="9"/>
      <c r="D570" s="9"/>
    </row>
    <row r="571" spans="1:4" x14ac:dyDescent="0.3">
      <c r="A571" s="3"/>
      <c r="B571" s="3"/>
      <c r="C571" s="9"/>
      <c r="D571" s="9"/>
    </row>
    <row r="572" spans="1:4" x14ac:dyDescent="0.3">
      <c r="A572" s="3"/>
      <c r="B572" s="3"/>
      <c r="C572" s="9"/>
      <c r="D572" s="9"/>
    </row>
    <row r="573" spans="1:4" x14ac:dyDescent="0.3">
      <c r="A573" s="3"/>
      <c r="B573" s="3"/>
      <c r="C573" s="9"/>
      <c r="D573" s="9"/>
    </row>
    <row r="574" spans="1:4" x14ac:dyDescent="0.3">
      <c r="A574" s="3"/>
      <c r="B574" s="3"/>
      <c r="C574" s="9"/>
      <c r="D574" s="9"/>
    </row>
    <row r="575" spans="1:4" x14ac:dyDescent="0.3">
      <c r="A575" s="3"/>
      <c r="B575" s="3"/>
      <c r="C575" s="9"/>
      <c r="D575" s="9"/>
    </row>
    <row r="576" spans="1:4" x14ac:dyDescent="0.3">
      <c r="A576" s="3"/>
      <c r="B576" s="3"/>
      <c r="C576" s="9"/>
      <c r="D576" s="9"/>
    </row>
    <row r="577" spans="1:4" x14ac:dyDescent="0.3">
      <c r="A577" s="3"/>
      <c r="B577" s="3"/>
      <c r="C577" s="9"/>
      <c r="D577" s="9"/>
    </row>
    <row r="578" spans="1:4" x14ac:dyDescent="0.3">
      <c r="A578" s="3"/>
      <c r="B578" s="3"/>
      <c r="C578" s="9"/>
      <c r="D578" s="9"/>
    </row>
    <row r="579" spans="1:4" x14ac:dyDescent="0.3">
      <c r="A579" s="3"/>
      <c r="B579" s="3"/>
      <c r="C579" s="9"/>
      <c r="D579" s="9"/>
    </row>
    <row r="580" spans="1:4" x14ac:dyDescent="0.3">
      <c r="A580" s="3"/>
      <c r="B580" s="3"/>
      <c r="C580" s="9"/>
      <c r="D580" s="9"/>
    </row>
    <row r="581" spans="1:4" x14ac:dyDescent="0.3">
      <c r="A581" s="3"/>
      <c r="B581" s="3"/>
      <c r="C581" s="9"/>
      <c r="D581" s="9"/>
    </row>
    <row r="582" spans="1:4" x14ac:dyDescent="0.3">
      <c r="A582" s="3"/>
      <c r="B582" s="3"/>
      <c r="C582" s="9"/>
      <c r="D582" s="9"/>
    </row>
    <row r="583" spans="1:4" x14ac:dyDescent="0.3">
      <c r="A583" s="3"/>
      <c r="B583" s="3"/>
      <c r="C583" s="9"/>
      <c r="D583" s="9"/>
    </row>
    <row r="584" spans="1:4" x14ac:dyDescent="0.3">
      <c r="A584" s="3"/>
      <c r="B584" s="3"/>
      <c r="C584" s="9"/>
      <c r="D584" s="9"/>
    </row>
    <row r="585" spans="1:4" x14ac:dyDescent="0.3">
      <c r="A585" s="3"/>
      <c r="B585" s="3"/>
      <c r="C585" s="9"/>
      <c r="D585" s="9"/>
    </row>
    <row r="586" spans="1:4" x14ac:dyDescent="0.3">
      <c r="A586" s="3"/>
      <c r="B586" s="3"/>
      <c r="C586" s="9"/>
      <c r="D586" s="9"/>
    </row>
    <row r="587" spans="1:4" x14ac:dyDescent="0.3">
      <c r="A587" s="3"/>
      <c r="B587" s="3"/>
      <c r="C587" s="9"/>
      <c r="D587" s="9"/>
    </row>
    <row r="588" spans="1:4" x14ac:dyDescent="0.3">
      <c r="A588" s="3"/>
      <c r="B588" s="3"/>
      <c r="C588" s="9"/>
      <c r="D588" s="9"/>
    </row>
    <row r="589" spans="1:4" x14ac:dyDescent="0.3">
      <c r="A589" s="3"/>
      <c r="B589" s="3"/>
      <c r="C589" s="9"/>
      <c r="D589" s="9"/>
    </row>
    <row r="590" spans="1:4" x14ac:dyDescent="0.3">
      <c r="A590" s="3"/>
      <c r="B590" s="3"/>
      <c r="C590" s="9"/>
      <c r="D590" s="9"/>
    </row>
    <row r="591" spans="1:4" x14ac:dyDescent="0.3">
      <c r="A591" s="3"/>
      <c r="B591" s="3"/>
      <c r="C591" s="9"/>
      <c r="D591" s="9"/>
    </row>
    <row r="592" spans="1:4" x14ac:dyDescent="0.3">
      <c r="A592" s="3"/>
      <c r="B592" s="3"/>
      <c r="C592" s="9"/>
      <c r="D592" s="9"/>
    </row>
    <row r="593" spans="1:4" x14ac:dyDescent="0.3">
      <c r="A593" s="3"/>
      <c r="B593" s="3"/>
      <c r="C593" s="9"/>
      <c r="D593" s="9"/>
    </row>
    <row r="594" spans="1:4" x14ac:dyDescent="0.3">
      <c r="A594" s="3"/>
      <c r="B594" s="3"/>
      <c r="C594" s="9"/>
      <c r="D594" s="9"/>
    </row>
    <row r="595" spans="1:4" x14ac:dyDescent="0.3">
      <c r="A595" s="3"/>
      <c r="B595" s="3"/>
      <c r="C595" s="9"/>
      <c r="D595" s="9"/>
    </row>
    <row r="596" spans="1:4" x14ac:dyDescent="0.3">
      <c r="A596" s="3"/>
      <c r="B596" s="3"/>
      <c r="C596" s="9"/>
      <c r="D596" s="9"/>
    </row>
    <row r="597" spans="1:4" x14ac:dyDescent="0.3">
      <c r="A597" s="3"/>
      <c r="B597" s="3"/>
      <c r="C597" s="9"/>
      <c r="D597" s="9"/>
    </row>
    <row r="598" spans="1:4" x14ac:dyDescent="0.3">
      <c r="A598" s="3"/>
      <c r="B598" s="3"/>
      <c r="C598" s="9"/>
      <c r="D598" s="9"/>
    </row>
    <row r="599" spans="1:4" x14ac:dyDescent="0.3">
      <c r="A599" s="3"/>
      <c r="B599" s="3"/>
      <c r="C599" s="9"/>
      <c r="D599" s="9"/>
    </row>
    <row r="600" spans="1:4" x14ac:dyDescent="0.3">
      <c r="A600" s="3"/>
      <c r="B600" s="3"/>
      <c r="C600" s="9"/>
      <c r="D600" s="9"/>
    </row>
    <row r="601" spans="1:4" x14ac:dyDescent="0.3">
      <c r="A601" s="3"/>
      <c r="B601" s="3"/>
      <c r="C601" s="9"/>
      <c r="D601" s="9"/>
    </row>
    <row r="602" spans="1:4" x14ac:dyDescent="0.3">
      <c r="A602" s="3"/>
      <c r="B602" s="3"/>
      <c r="C602" s="9"/>
      <c r="D602" s="9"/>
    </row>
    <row r="603" spans="1:4" x14ac:dyDescent="0.3">
      <c r="A603" s="3"/>
      <c r="B603" s="3"/>
      <c r="C603" s="9"/>
      <c r="D603" s="9"/>
    </row>
    <row r="604" spans="1:4" x14ac:dyDescent="0.3">
      <c r="A604" s="3"/>
      <c r="B604" s="3"/>
      <c r="C604" s="9"/>
      <c r="D604" s="9"/>
    </row>
    <row r="605" spans="1:4" x14ac:dyDescent="0.3">
      <c r="A605" s="3"/>
      <c r="B605" s="3"/>
      <c r="C605" s="9"/>
      <c r="D605" s="9"/>
    </row>
    <row r="606" spans="1:4" x14ac:dyDescent="0.3">
      <c r="A606" s="3"/>
      <c r="B606" s="3"/>
      <c r="C606" s="9"/>
      <c r="D606" s="9"/>
    </row>
    <row r="607" spans="1:4" x14ac:dyDescent="0.3">
      <c r="A607" s="3"/>
      <c r="B607" s="3"/>
      <c r="C607" s="9"/>
      <c r="D607" s="9"/>
    </row>
    <row r="608" spans="1:4" x14ac:dyDescent="0.3">
      <c r="A608" s="3"/>
      <c r="B608" s="3"/>
      <c r="C608" s="9"/>
      <c r="D608" s="9"/>
    </row>
    <row r="609" spans="1:4" x14ac:dyDescent="0.3">
      <c r="A609" s="3"/>
      <c r="B609" s="3"/>
      <c r="C609" s="9"/>
      <c r="D609" s="9"/>
    </row>
    <row r="610" spans="1:4" x14ac:dyDescent="0.3">
      <c r="A610" s="3"/>
      <c r="B610" s="3"/>
      <c r="C610" s="9"/>
      <c r="D610" s="9"/>
    </row>
    <row r="611" spans="1:4" x14ac:dyDescent="0.3">
      <c r="A611" s="3"/>
      <c r="B611" s="3"/>
      <c r="C611" s="9"/>
      <c r="D611" s="9"/>
    </row>
    <row r="612" spans="1:4" x14ac:dyDescent="0.3">
      <c r="A612" s="3"/>
      <c r="B612" s="3"/>
      <c r="C612" s="9"/>
      <c r="D612" s="9"/>
    </row>
    <row r="613" spans="1:4" x14ac:dyDescent="0.3">
      <c r="A613" s="3"/>
      <c r="B613" s="3"/>
      <c r="C613" s="9"/>
      <c r="D613" s="9"/>
    </row>
    <row r="614" spans="1:4" x14ac:dyDescent="0.3">
      <c r="A614" s="3"/>
      <c r="B614" s="3"/>
      <c r="C614" s="9"/>
      <c r="D614" s="9"/>
    </row>
    <row r="615" spans="1:4" x14ac:dyDescent="0.3">
      <c r="A615" s="3"/>
      <c r="B615" s="3"/>
      <c r="C615" s="9"/>
      <c r="D615" s="9"/>
    </row>
    <row r="616" spans="1:4" x14ac:dyDescent="0.3">
      <c r="A616" s="3"/>
      <c r="B616" s="3"/>
      <c r="C616" s="9"/>
      <c r="D616" s="9"/>
    </row>
    <row r="617" spans="1:4" x14ac:dyDescent="0.3">
      <c r="A617" s="3"/>
      <c r="B617" s="3"/>
      <c r="C617" s="9"/>
      <c r="D617" s="9"/>
    </row>
    <row r="618" spans="1:4" x14ac:dyDescent="0.3">
      <c r="A618" s="3"/>
      <c r="B618" s="3"/>
      <c r="C618" s="9"/>
      <c r="D618" s="9"/>
    </row>
    <row r="619" spans="1:4" x14ac:dyDescent="0.3">
      <c r="A619" s="3"/>
      <c r="B619" s="3"/>
      <c r="C619" s="9"/>
      <c r="D619" s="9"/>
    </row>
    <row r="620" spans="1:4" x14ac:dyDescent="0.3">
      <c r="A620" s="3"/>
      <c r="B620" s="3"/>
      <c r="C620" s="9"/>
      <c r="D620" s="9"/>
    </row>
    <row r="621" spans="1:4" x14ac:dyDescent="0.3">
      <c r="A621" s="3"/>
      <c r="B621" s="3"/>
      <c r="C621" s="9"/>
      <c r="D621" s="9"/>
    </row>
    <row r="622" spans="1:4" x14ac:dyDescent="0.3">
      <c r="A622" s="3"/>
      <c r="B622" s="3"/>
      <c r="C622" s="9"/>
      <c r="D622" s="9"/>
    </row>
    <row r="623" spans="1:4" x14ac:dyDescent="0.3">
      <c r="A623" s="3"/>
      <c r="B623" s="3"/>
      <c r="C623" s="9"/>
      <c r="D623" s="9"/>
    </row>
    <row r="624" spans="1:4" x14ac:dyDescent="0.3">
      <c r="A624" s="3"/>
      <c r="B624" s="3"/>
      <c r="C624" s="9"/>
      <c r="D624" s="9"/>
    </row>
    <row r="625" spans="1:4" x14ac:dyDescent="0.3">
      <c r="A625" s="3"/>
      <c r="B625" s="3"/>
      <c r="C625" s="9"/>
      <c r="D625" s="9"/>
    </row>
    <row r="626" spans="1:4" x14ac:dyDescent="0.3">
      <c r="A626" s="3"/>
      <c r="B626" s="3"/>
      <c r="C626" s="9"/>
      <c r="D626" s="9"/>
    </row>
    <row r="627" spans="1:4" x14ac:dyDescent="0.3">
      <c r="A627" s="3"/>
      <c r="B627" s="3"/>
      <c r="C627" s="9"/>
      <c r="D627" s="9"/>
    </row>
    <row r="628" spans="1:4" x14ac:dyDescent="0.3">
      <c r="A628" s="3"/>
      <c r="B628" s="3"/>
      <c r="C628" s="9"/>
      <c r="D628" s="9"/>
    </row>
    <row r="629" spans="1:4" x14ac:dyDescent="0.3">
      <c r="A629" s="3"/>
      <c r="B629" s="3"/>
      <c r="C629" s="9"/>
      <c r="D629" s="9"/>
    </row>
    <row r="630" spans="1:4" x14ac:dyDescent="0.3">
      <c r="A630" s="3"/>
      <c r="B630" s="3"/>
      <c r="C630" s="9"/>
      <c r="D630" s="9"/>
    </row>
    <row r="631" spans="1:4" x14ac:dyDescent="0.3">
      <c r="A631" s="3"/>
      <c r="B631" s="3"/>
      <c r="C631" s="9"/>
      <c r="D631" s="9"/>
    </row>
    <row r="632" spans="1:4" x14ac:dyDescent="0.3">
      <c r="A632" s="3"/>
      <c r="B632" s="3"/>
      <c r="C632" s="9"/>
      <c r="D632" s="9"/>
    </row>
    <row r="633" spans="1:4" x14ac:dyDescent="0.3">
      <c r="A633" s="3"/>
      <c r="B633" s="3"/>
      <c r="C633" s="9"/>
      <c r="D633" s="9"/>
    </row>
    <row r="634" spans="1:4" x14ac:dyDescent="0.3">
      <c r="A634" s="3"/>
      <c r="B634" s="3"/>
      <c r="C634" s="9"/>
      <c r="D634" s="9"/>
    </row>
    <row r="635" spans="1:4" x14ac:dyDescent="0.3">
      <c r="A635" s="3"/>
      <c r="B635" s="3"/>
      <c r="C635" s="9"/>
      <c r="D635" s="9"/>
    </row>
    <row r="636" spans="1:4" x14ac:dyDescent="0.3">
      <c r="A636" s="3"/>
      <c r="B636" s="3"/>
      <c r="C636" s="9"/>
      <c r="D636" s="9"/>
    </row>
    <row r="637" spans="1:4" x14ac:dyDescent="0.3">
      <c r="A637" s="3"/>
      <c r="B637" s="3"/>
      <c r="C637" s="9"/>
      <c r="D637" s="9"/>
    </row>
    <row r="638" spans="1:4" x14ac:dyDescent="0.3">
      <c r="A638" s="3"/>
      <c r="B638" s="3"/>
      <c r="C638" s="9"/>
      <c r="D638" s="9"/>
    </row>
    <row r="639" spans="1:4" x14ac:dyDescent="0.3">
      <c r="A639" s="3"/>
      <c r="B639" s="3"/>
      <c r="C639" s="9"/>
      <c r="D639" s="9"/>
    </row>
    <row r="640" spans="1:4" x14ac:dyDescent="0.3">
      <c r="A640" s="3"/>
      <c r="B640" s="3"/>
      <c r="C640" s="9"/>
      <c r="D640" s="9"/>
    </row>
    <row r="641" spans="1:4" x14ac:dyDescent="0.3">
      <c r="A641" s="3"/>
      <c r="B641" s="3"/>
      <c r="C641" s="9"/>
      <c r="D641" s="9"/>
    </row>
    <row r="642" spans="1:4" x14ac:dyDescent="0.3">
      <c r="A642" s="3"/>
      <c r="B642" s="3"/>
      <c r="C642" s="9"/>
      <c r="D642" s="9"/>
    </row>
    <row r="643" spans="1:4" x14ac:dyDescent="0.3">
      <c r="A643" s="3"/>
      <c r="B643" s="3"/>
      <c r="C643" s="9"/>
      <c r="D643" s="9"/>
    </row>
    <row r="644" spans="1:4" x14ac:dyDescent="0.3">
      <c r="A644" s="3"/>
      <c r="B644" s="3"/>
      <c r="C644" s="9"/>
      <c r="D644" s="9"/>
    </row>
    <row r="645" spans="1:4" x14ac:dyDescent="0.3">
      <c r="A645" s="3"/>
      <c r="B645" s="3"/>
      <c r="C645" s="9"/>
      <c r="D645" s="9"/>
    </row>
    <row r="646" spans="1:4" x14ac:dyDescent="0.3">
      <c r="A646" s="3"/>
      <c r="B646" s="3"/>
      <c r="C646" s="9"/>
      <c r="D646" s="9"/>
    </row>
    <row r="647" spans="1:4" x14ac:dyDescent="0.3">
      <c r="A647" s="3"/>
      <c r="B647" s="3"/>
      <c r="C647" s="9"/>
      <c r="D647" s="9"/>
    </row>
    <row r="648" spans="1:4" x14ac:dyDescent="0.3">
      <c r="A648" s="3"/>
      <c r="B648" s="3"/>
      <c r="C648" s="9"/>
      <c r="D648" s="9"/>
    </row>
    <row r="649" spans="1:4" x14ac:dyDescent="0.3">
      <c r="A649" s="3"/>
      <c r="B649" s="3"/>
      <c r="C649" s="9"/>
      <c r="D649" s="9"/>
    </row>
    <row r="650" spans="1:4" x14ac:dyDescent="0.3">
      <c r="A650" s="3"/>
      <c r="B650" s="3"/>
      <c r="C650" s="9"/>
      <c r="D650" s="9"/>
    </row>
    <row r="651" spans="1:4" x14ac:dyDescent="0.3">
      <c r="A651" s="3"/>
      <c r="B651" s="3"/>
      <c r="C651" s="9"/>
      <c r="D651" s="9"/>
    </row>
    <row r="652" spans="1:4" x14ac:dyDescent="0.3">
      <c r="A652" s="3"/>
      <c r="B652" s="3"/>
      <c r="C652" s="9"/>
      <c r="D652" s="9"/>
    </row>
    <row r="653" spans="1:4" x14ac:dyDescent="0.3">
      <c r="A653" s="3"/>
      <c r="B653" s="3"/>
      <c r="C653" s="9"/>
      <c r="D653" s="9"/>
    </row>
    <row r="654" spans="1:4" x14ac:dyDescent="0.3">
      <c r="A654" s="3"/>
      <c r="B654" s="3"/>
      <c r="C654" s="9"/>
      <c r="D654" s="9"/>
    </row>
    <row r="655" spans="1:4" x14ac:dyDescent="0.3">
      <c r="A655" s="3"/>
      <c r="B655" s="3"/>
      <c r="C655" s="9"/>
      <c r="D655" s="9"/>
    </row>
    <row r="656" spans="1:4" x14ac:dyDescent="0.3">
      <c r="A656" s="3"/>
      <c r="B656" s="3"/>
      <c r="C656" s="9"/>
      <c r="D656" s="9"/>
    </row>
    <row r="657" spans="1:4" x14ac:dyDescent="0.3">
      <c r="A657" s="3"/>
      <c r="B657" s="3"/>
      <c r="C657" s="9"/>
      <c r="D657" s="9"/>
    </row>
    <row r="658" spans="1:4" x14ac:dyDescent="0.3">
      <c r="A658" s="3"/>
      <c r="B658" s="3"/>
      <c r="C658" s="9"/>
      <c r="D658" s="9"/>
    </row>
    <row r="659" spans="1:4" x14ac:dyDescent="0.3">
      <c r="A659" s="3"/>
      <c r="B659" s="3"/>
      <c r="C659" s="9"/>
      <c r="D659" s="9"/>
    </row>
    <row r="660" spans="1:4" x14ac:dyDescent="0.3">
      <c r="A660" s="3"/>
      <c r="B660" s="3"/>
      <c r="C660" s="9"/>
      <c r="D660" s="9"/>
    </row>
    <row r="661" spans="1:4" x14ac:dyDescent="0.3">
      <c r="A661" s="3"/>
      <c r="B661" s="3"/>
      <c r="C661" s="9"/>
      <c r="D661" s="9"/>
    </row>
    <row r="662" spans="1:4" x14ac:dyDescent="0.3">
      <c r="A662" s="3"/>
      <c r="B662" s="3"/>
      <c r="C662" s="9"/>
      <c r="D662" s="9"/>
    </row>
    <row r="663" spans="1:4" x14ac:dyDescent="0.3">
      <c r="A663" s="3"/>
      <c r="B663" s="3"/>
      <c r="C663" s="9"/>
      <c r="D663" s="9"/>
    </row>
    <row r="664" spans="1:4" x14ac:dyDescent="0.3">
      <c r="A664" s="3"/>
      <c r="B664" s="3"/>
      <c r="C664" s="9"/>
      <c r="D664" s="9"/>
    </row>
    <row r="665" spans="1:4" x14ac:dyDescent="0.3">
      <c r="A665" s="3"/>
      <c r="B665" s="3"/>
      <c r="C665" s="9"/>
      <c r="D665" s="9"/>
    </row>
    <row r="666" spans="1:4" x14ac:dyDescent="0.3">
      <c r="A666" s="3"/>
      <c r="B666" s="3"/>
      <c r="C666" s="9"/>
      <c r="D666" s="9"/>
    </row>
    <row r="667" spans="1:4" x14ac:dyDescent="0.3">
      <c r="A667" s="3"/>
      <c r="B667" s="3"/>
      <c r="C667" s="9"/>
      <c r="D667" s="9"/>
    </row>
    <row r="668" spans="1:4" x14ac:dyDescent="0.3">
      <c r="A668" s="3"/>
      <c r="B668" s="3"/>
      <c r="C668" s="9"/>
      <c r="D668" s="9"/>
    </row>
    <row r="669" spans="1:4" x14ac:dyDescent="0.3">
      <c r="A669" s="3"/>
      <c r="B669" s="3"/>
      <c r="C669" s="9"/>
      <c r="D669" s="9"/>
    </row>
    <row r="670" spans="1:4" x14ac:dyDescent="0.3">
      <c r="A670" s="3"/>
      <c r="B670" s="3"/>
      <c r="C670" s="9"/>
      <c r="D670" s="9"/>
    </row>
    <row r="671" spans="1:4" x14ac:dyDescent="0.3">
      <c r="A671" s="3"/>
      <c r="B671" s="3"/>
      <c r="C671" s="9"/>
      <c r="D671" s="9"/>
    </row>
    <row r="672" spans="1:4" x14ac:dyDescent="0.3">
      <c r="A672" s="3"/>
      <c r="B672" s="3"/>
      <c r="C672" s="9"/>
      <c r="D672" s="9"/>
    </row>
    <row r="673" spans="1:4" x14ac:dyDescent="0.3">
      <c r="A673" s="3"/>
      <c r="B673" s="3"/>
      <c r="C673" s="9"/>
      <c r="D673" s="9"/>
    </row>
    <row r="674" spans="1:4" x14ac:dyDescent="0.3">
      <c r="A674" s="3"/>
      <c r="B674" s="3"/>
      <c r="C674" s="9"/>
      <c r="D674" s="9"/>
    </row>
    <row r="675" spans="1:4" x14ac:dyDescent="0.3">
      <c r="A675" s="3"/>
      <c r="B675" s="3"/>
      <c r="C675" s="9"/>
      <c r="D675" s="9"/>
    </row>
    <row r="676" spans="1:4" x14ac:dyDescent="0.3">
      <c r="A676" s="3"/>
      <c r="B676" s="3"/>
      <c r="C676" s="9"/>
      <c r="D676" s="9"/>
    </row>
    <row r="677" spans="1:4" x14ac:dyDescent="0.3">
      <c r="A677" s="3"/>
      <c r="B677" s="3"/>
      <c r="C677" s="9"/>
      <c r="D677" s="9"/>
    </row>
    <row r="678" spans="1:4" x14ac:dyDescent="0.3">
      <c r="A678" s="3"/>
      <c r="B678" s="3"/>
      <c r="C678" s="9"/>
      <c r="D678" s="9"/>
    </row>
    <row r="679" spans="1:4" x14ac:dyDescent="0.3">
      <c r="A679" s="3"/>
      <c r="B679" s="3"/>
      <c r="C679" s="9"/>
      <c r="D679" s="9"/>
    </row>
    <row r="680" spans="1:4" x14ac:dyDescent="0.3">
      <c r="A680" s="3"/>
      <c r="B680" s="3"/>
      <c r="C680" s="9"/>
      <c r="D680" s="9"/>
    </row>
    <row r="681" spans="1:4" x14ac:dyDescent="0.3">
      <c r="A681" s="3"/>
      <c r="B681" s="3"/>
      <c r="C681" s="9"/>
      <c r="D681" s="9"/>
    </row>
    <row r="682" spans="1:4" x14ac:dyDescent="0.3">
      <c r="A682" s="3"/>
      <c r="B682" s="3"/>
      <c r="C682" s="9"/>
      <c r="D682" s="9"/>
    </row>
    <row r="683" spans="1:4" x14ac:dyDescent="0.3">
      <c r="A683" s="3"/>
      <c r="B683" s="3"/>
      <c r="C683" s="9"/>
      <c r="D683" s="9"/>
    </row>
    <row r="684" spans="1:4" x14ac:dyDescent="0.3">
      <c r="A684" s="3"/>
      <c r="B684" s="3"/>
      <c r="C684" s="9"/>
      <c r="D684" s="9"/>
    </row>
    <row r="685" spans="1:4" x14ac:dyDescent="0.3">
      <c r="A685" s="3"/>
      <c r="B685" s="3"/>
      <c r="C685" s="9"/>
      <c r="D685" s="9"/>
    </row>
    <row r="686" spans="1:4" x14ac:dyDescent="0.3">
      <c r="A686" s="3"/>
      <c r="B686" s="3"/>
      <c r="C686" s="9"/>
      <c r="D686" s="9"/>
    </row>
    <row r="687" spans="1:4" x14ac:dyDescent="0.3">
      <c r="A687" s="3"/>
      <c r="B687" s="3"/>
      <c r="C687" s="9"/>
      <c r="D687" s="9"/>
    </row>
    <row r="688" spans="1:4" x14ac:dyDescent="0.3">
      <c r="A688" s="3"/>
      <c r="B688" s="3"/>
      <c r="C688" s="9"/>
      <c r="D688" s="9"/>
    </row>
    <row r="689" spans="1:4" x14ac:dyDescent="0.3">
      <c r="A689" s="3"/>
      <c r="B689" s="3"/>
      <c r="C689" s="9"/>
      <c r="D689" s="9"/>
    </row>
    <row r="690" spans="1:4" x14ac:dyDescent="0.3">
      <c r="A690" s="3"/>
      <c r="B690" s="3"/>
      <c r="C690" s="9"/>
      <c r="D690" s="9"/>
    </row>
    <row r="691" spans="1:4" x14ac:dyDescent="0.3">
      <c r="A691" s="3"/>
      <c r="B691" s="3"/>
      <c r="C691" s="9"/>
      <c r="D691" s="9"/>
    </row>
    <row r="692" spans="1:4" x14ac:dyDescent="0.3">
      <c r="A692" s="3"/>
      <c r="B692" s="3"/>
      <c r="C692" s="9"/>
      <c r="D692" s="9"/>
    </row>
    <row r="693" spans="1:4" x14ac:dyDescent="0.3">
      <c r="A693" s="3"/>
      <c r="B693" s="3"/>
      <c r="C693" s="9"/>
      <c r="D693" s="9"/>
    </row>
    <row r="694" spans="1:4" x14ac:dyDescent="0.3">
      <c r="A694" s="3"/>
      <c r="B694" s="3"/>
      <c r="C694" s="9"/>
      <c r="D694" s="9"/>
    </row>
    <row r="695" spans="1:4" x14ac:dyDescent="0.3">
      <c r="A695" s="3"/>
      <c r="B695" s="3"/>
      <c r="C695" s="9"/>
      <c r="D695" s="9"/>
    </row>
    <row r="696" spans="1:4" x14ac:dyDescent="0.3">
      <c r="A696" s="3"/>
      <c r="B696" s="3"/>
      <c r="C696" s="9"/>
      <c r="D696" s="9"/>
    </row>
    <row r="697" spans="1:4" x14ac:dyDescent="0.3">
      <c r="A697" s="3"/>
      <c r="B697" s="3"/>
      <c r="C697" s="9"/>
      <c r="D697" s="9"/>
    </row>
    <row r="698" spans="1:4" x14ac:dyDescent="0.3">
      <c r="A698" s="3"/>
      <c r="B698" s="3"/>
      <c r="C698" s="9"/>
      <c r="D698" s="9"/>
    </row>
    <row r="699" spans="1:4" x14ac:dyDescent="0.3">
      <c r="A699" s="3"/>
      <c r="B699" s="3"/>
      <c r="C699" s="9"/>
      <c r="D699" s="9"/>
    </row>
    <row r="700" spans="1:4" x14ac:dyDescent="0.3">
      <c r="A700" s="3"/>
      <c r="B700" s="3"/>
      <c r="C700" s="9"/>
      <c r="D700" s="9"/>
    </row>
    <row r="701" spans="1:4" x14ac:dyDescent="0.3">
      <c r="A701" s="3"/>
      <c r="B701" s="3"/>
      <c r="C701" s="9"/>
      <c r="D701" s="9"/>
    </row>
    <row r="702" spans="1:4" x14ac:dyDescent="0.3">
      <c r="A702" s="3"/>
      <c r="B702" s="3"/>
      <c r="C702" s="9"/>
      <c r="D702" s="9"/>
    </row>
    <row r="703" spans="1:4" x14ac:dyDescent="0.3">
      <c r="A703" s="3"/>
      <c r="B703" s="3"/>
      <c r="C703" s="9"/>
      <c r="D703" s="9"/>
    </row>
    <row r="704" spans="1:4" x14ac:dyDescent="0.3">
      <c r="A704" s="3"/>
      <c r="B704" s="3"/>
      <c r="C704" s="9"/>
      <c r="D704" s="9"/>
    </row>
    <row r="705" spans="1:4" x14ac:dyDescent="0.3">
      <c r="A705" s="3"/>
      <c r="B705" s="3"/>
      <c r="C705" s="9"/>
      <c r="D705" s="9"/>
    </row>
    <row r="706" spans="1:4" x14ac:dyDescent="0.3">
      <c r="A706" s="3"/>
      <c r="B706" s="3"/>
      <c r="C706" s="9"/>
      <c r="D706" s="9"/>
    </row>
    <row r="707" spans="1:4" x14ac:dyDescent="0.3">
      <c r="A707" s="3"/>
      <c r="B707" s="3"/>
      <c r="C707" s="9"/>
      <c r="D707" s="9"/>
    </row>
    <row r="708" spans="1:4" x14ac:dyDescent="0.3">
      <c r="A708" s="3"/>
      <c r="B708" s="3"/>
      <c r="C708" s="9"/>
      <c r="D708" s="9"/>
    </row>
    <row r="709" spans="1:4" x14ac:dyDescent="0.3">
      <c r="A709" s="3"/>
      <c r="B709" s="3"/>
      <c r="C709" s="9"/>
      <c r="D709" s="9"/>
    </row>
    <row r="710" spans="1:4" x14ac:dyDescent="0.3">
      <c r="A710" s="3"/>
      <c r="B710" s="3"/>
      <c r="C710" s="9"/>
      <c r="D710" s="9"/>
    </row>
    <row r="711" spans="1:4" x14ac:dyDescent="0.3">
      <c r="A711" s="3"/>
      <c r="B711" s="3"/>
      <c r="C711" s="9"/>
      <c r="D711" s="9"/>
    </row>
    <row r="712" spans="1:4" x14ac:dyDescent="0.3">
      <c r="A712" s="3"/>
      <c r="B712" s="3"/>
      <c r="C712" s="9"/>
      <c r="D712" s="9"/>
    </row>
    <row r="713" spans="1:4" x14ac:dyDescent="0.3">
      <c r="A713" s="3"/>
      <c r="B713" s="3"/>
      <c r="C713" s="9"/>
      <c r="D713" s="9"/>
    </row>
    <row r="714" spans="1:4" x14ac:dyDescent="0.3">
      <c r="A714" s="3"/>
      <c r="B714" s="3"/>
      <c r="C714" s="9"/>
      <c r="D714" s="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1"/>
  <dimension ref="B1:BO512"/>
  <sheetViews>
    <sheetView showGridLines="0" zoomScaleNormal="100" workbookViewId="0">
      <selection activeCell="O18" sqref="O18"/>
    </sheetView>
  </sheetViews>
  <sheetFormatPr defaultColWidth="9.07421875" defaultRowHeight="12.45" x14ac:dyDescent="0.3"/>
  <cols>
    <col min="1" max="1" width="12" style="44" customWidth="1"/>
    <col min="2" max="2" width="9.07421875" style="44"/>
    <col min="3" max="3" width="17.3046875" style="44" customWidth="1"/>
    <col min="4" max="8" width="9.07421875" style="44"/>
    <col min="9" max="9" width="7.84375" style="44" customWidth="1"/>
    <col min="10" max="16384" width="9.07421875" style="44"/>
  </cols>
  <sheetData>
    <row r="1" spans="2:67" ht="15.9" thickBot="1" x14ac:dyDescent="0.45">
      <c r="B1" s="45"/>
      <c r="F1" s="46"/>
      <c r="Q1" s="47" t="s">
        <v>193</v>
      </c>
      <c r="R1" s="48"/>
      <c r="S1" s="48"/>
      <c r="T1" s="48"/>
      <c r="U1" s="48"/>
      <c r="V1" s="48"/>
      <c r="W1" s="48"/>
      <c r="X1" s="48"/>
      <c r="Y1" s="48"/>
      <c r="Z1" s="48"/>
      <c r="AA1" s="48"/>
      <c r="AE1" s="69"/>
      <c r="AF1" s="103" t="s">
        <v>159</v>
      </c>
      <c r="AG1" s="103"/>
      <c r="AH1" s="103"/>
      <c r="AI1" s="105"/>
      <c r="AJ1" s="69"/>
      <c r="AK1" s="103" t="s">
        <v>160</v>
      </c>
      <c r="AL1" s="104"/>
      <c r="AM1" s="104"/>
      <c r="AN1" s="69"/>
      <c r="AO1" s="103" t="s">
        <v>161</v>
      </c>
      <c r="AP1" s="104"/>
      <c r="AQ1" s="104"/>
      <c r="AR1" s="69"/>
      <c r="AS1" s="69"/>
      <c r="AT1" s="69"/>
      <c r="AU1" s="69"/>
      <c r="AV1" s="103" t="s">
        <v>159</v>
      </c>
      <c r="AW1" s="103"/>
      <c r="AX1" s="103"/>
      <c r="AY1" s="105"/>
      <c r="AZ1" s="69"/>
      <c r="BA1" s="103" t="s">
        <v>160</v>
      </c>
      <c r="BB1" s="104"/>
      <c r="BC1" s="104"/>
      <c r="BD1" s="69"/>
      <c r="BE1" s="103" t="s">
        <v>161</v>
      </c>
      <c r="BF1" s="104"/>
      <c r="BG1" s="104"/>
      <c r="BH1" s="69"/>
      <c r="BI1" s="69"/>
      <c r="BJ1" s="69"/>
      <c r="BK1" s="69"/>
      <c r="BL1" s="69"/>
      <c r="BM1" s="69"/>
      <c r="BN1" s="69"/>
      <c r="BO1" s="69"/>
    </row>
    <row r="2" spans="2:67" ht="15.45" x14ac:dyDescent="0.4">
      <c r="N2" s="57" t="s">
        <v>195</v>
      </c>
      <c r="O2" s="58"/>
      <c r="Q2" s="48"/>
      <c r="R2" s="48"/>
      <c r="S2" s="48"/>
      <c r="T2" s="48"/>
      <c r="U2" s="48"/>
      <c r="V2" s="48"/>
      <c r="W2" s="48"/>
      <c r="X2" s="48"/>
      <c r="Y2" s="48"/>
      <c r="Z2" s="48"/>
      <c r="AA2" s="48"/>
      <c r="AE2" s="69"/>
      <c r="AF2" s="70"/>
      <c r="AG2" s="70"/>
      <c r="AH2" s="71"/>
      <c r="AI2" s="72"/>
      <c r="AJ2" s="69"/>
      <c r="AK2" s="70"/>
      <c r="AL2" s="72"/>
      <c r="AM2" s="72"/>
      <c r="AN2" s="69"/>
      <c r="AO2" s="69"/>
      <c r="AP2" s="69"/>
      <c r="AQ2" s="69"/>
      <c r="AR2" s="69"/>
      <c r="AS2" s="69"/>
      <c r="AT2" s="69"/>
      <c r="AU2" s="69"/>
      <c r="AV2" s="70"/>
      <c r="AW2" s="70"/>
      <c r="AX2" s="70"/>
      <c r="AY2" s="72"/>
      <c r="AZ2" s="69"/>
      <c r="BA2" s="70"/>
      <c r="BB2" s="72"/>
      <c r="BC2" s="72"/>
      <c r="BD2" s="69"/>
      <c r="BE2" s="69"/>
      <c r="BF2" s="69"/>
      <c r="BG2" s="69"/>
      <c r="BH2" s="69"/>
      <c r="BI2" s="69"/>
      <c r="BJ2" s="69"/>
      <c r="BK2" s="69"/>
      <c r="BL2" s="73"/>
      <c r="BM2" s="70"/>
      <c r="BN2" s="69"/>
      <c r="BO2" s="69"/>
    </row>
    <row r="3" spans="2:67" x14ac:dyDescent="0.3">
      <c r="N3" s="59"/>
      <c r="O3" s="60"/>
      <c r="Q3" s="48"/>
      <c r="R3" s="48"/>
      <c r="S3" s="49" t="s">
        <v>168</v>
      </c>
      <c r="T3" s="47">
        <v>0.25</v>
      </c>
      <c r="U3" s="48"/>
      <c r="V3" s="48"/>
      <c r="W3" s="48"/>
      <c r="X3" s="48"/>
      <c r="Y3" s="48"/>
      <c r="Z3" s="48"/>
      <c r="AA3" s="48"/>
      <c r="AE3" s="74" t="s">
        <v>194</v>
      </c>
      <c r="AF3" s="75" t="s">
        <v>5</v>
      </c>
      <c r="AG3" s="75" t="s">
        <v>4</v>
      </c>
      <c r="AH3" s="75" t="s">
        <v>163</v>
      </c>
      <c r="AI3" s="74" t="s">
        <v>164</v>
      </c>
      <c r="AJ3" s="69"/>
      <c r="AK3" s="75" t="str">
        <f>AF3</f>
        <v>Ca</v>
      </c>
      <c r="AL3" s="75" t="str">
        <f>AG3</f>
        <v>Mg</v>
      </c>
      <c r="AM3" s="75" t="str">
        <f>AH3</f>
        <v>Na + K</v>
      </c>
      <c r="AN3" s="69"/>
      <c r="AO3" s="75" t="s">
        <v>165</v>
      </c>
      <c r="AP3" s="75" t="s">
        <v>166</v>
      </c>
      <c r="AQ3" s="75"/>
      <c r="AR3" s="69"/>
      <c r="AS3" s="69"/>
      <c r="AT3" s="69"/>
      <c r="AU3" s="74" t="s">
        <v>194</v>
      </c>
      <c r="AV3" s="75" t="s">
        <v>7</v>
      </c>
      <c r="AW3" s="75" t="s">
        <v>192</v>
      </c>
      <c r="AX3" s="75" t="s">
        <v>167</v>
      </c>
      <c r="AY3" s="74" t="s">
        <v>164</v>
      </c>
      <c r="AZ3" s="76"/>
      <c r="BA3" s="75" t="str">
        <f>AV3</f>
        <v>Cl</v>
      </c>
      <c r="BB3" s="75" t="str">
        <f>AW3</f>
        <v>SO4+NO3</v>
      </c>
      <c r="BC3" s="75" t="str">
        <f>AX3</f>
        <v>HCO3 + CO3</v>
      </c>
      <c r="BD3" s="69"/>
      <c r="BE3" s="75" t="s">
        <v>165</v>
      </c>
      <c r="BF3" s="75" t="s">
        <v>166</v>
      </c>
      <c r="BG3" s="75"/>
      <c r="BH3" s="69"/>
      <c r="BI3" s="69"/>
      <c r="BJ3" s="69"/>
      <c r="BK3" s="74" t="s">
        <v>194</v>
      </c>
      <c r="BL3" s="75" t="str">
        <f>CONCATENATE('Piper Plot'!AV3," + ",'Piper Plot'!AW3)</f>
        <v>Cl + SO4+NO3</v>
      </c>
      <c r="BM3" s="75" t="str">
        <f>CONCATENATE('Piper Plot'!AF3," + ",'Piper Plot'!AG3)</f>
        <v>Ca + Mg</v>
      </c>
      <c r="BN3" s="74"/>
      <c r="BO3" s="69"/>
    </row>
    <row r="4" spans="2:67" ht="12.9" thickBot="1" x14ac:dyDescent="0.35">
      <c r="N4" s="62" t="s">
        <v>235</v>
      </c>
      <c r="O4" s="61"/>
      <c r="Q4" s="48"/>
      <c r="R4" s="48"/>
      <c r="S4" s="49" t="s">
        <v>170</v>
      </c>
      <c r="T4" s="47">
        <v>5</v>
      </c>
      <c r="U4" s="48"/>
      <c r="V4" s="48"/>
      <c r="W4" s="48"/>
      <c r="X4" s="48"/>
      <c r="Y4" s="48"/>
      <c r="Z4" s="48"/>
      <c r="AA4" s="48"/>
      <c r="AE4" s="77" t="str">
        <f>IF('Piper Plot'!$N$4="y",CONCATENATE(Final!B4," f",Final!C4),"")</f>
        <v xml:space="preserve"> f</v>
      </c>
      <c r="AF4" s="78">
        <f>Final!R4*2</f>
        <v>0</v>
      </c>
      <c r="AG4" s="79">
        <f>Final!Q4*2</f>
        <v>0</v>
      </c>
      <c r="AH4" s="79">
        <f>Final!O4+Final!P4</f>
        <v>0</v>
      </c>
      <c r="AI4" s="79">
        <f t="shared" ref="AI4:AI67" si="0">SUM(AF4:AH4)</f>
        <v>0</v>
      </c>
      <c r="AJ4" s="69"/>
      <c r="AK4" s="80" t="e">
        <f t="shared" ref="AK4:AK67" si="1">AF4/$AI4</f>
        <v>#DIV/0!</v>
      </c>
      <c r="AL4" s="80" t="e">
        <f t="shared" ref="AL4:AL67" si="2">AG4/$AI4</f>
        <v>#DIV/0!</v>
      </c>
      <c r="AM4" s="80" t="e">
        <f t="shared" ref="AM4:AM67" si="3">AH4/$AI4</f>
        <v>#DIV/0!</v>
      </c>
      <c r="AN4" s="80" t="e">
        <f t="shared" ref="AN4:AN67" si="4">SUM(AK4:AM4)</f>
        <v>#DIV/0!</v>
      </c>
      <c r="AO4" s="69" t="e">
        <f>(1-AK4)-AL4*'Piper Plot'!$R$13</f>
        <v>#DIV/0!</v>
      </c>
      <c r="AP4" s="69" t="e">
        <f>AL4*'Piper Plot'!$S$13</f>
        <v>#DIV/0!</v>
      </c>
      <c r="AQ4" s="69"/>
      <c r="AR4" s="69"/>
      <c r="AS4" s="69"/>
      <c r="AT4" s="69"/>
      <c r="AU4" s="77" t="str">
        <f t="shared" ref="AU4:AU67" si="5">AE4</f>
        <v xml:space="preserve"> f</v>
      </c>
      <c r="AV4" s="79">
        <f>Final!T4</f>
        <v>0</v>
      </c>
      <c r="AW4" s="79">
        <f>Final!W4*2+Final!X4</f>
        <v>0</v>
      </c>
      <c r="AX4" s="79">
        <f>Final!U4+Final!V4*2</f>
        <v>0</v>
      </c>
      <c r="AY4" s="79">
        <f t="shared" ref="AY4:AY67" si="6">SUM(AV4:AX4)</f>
        <v>0</v>
      </c>
      <c r="AZ4" s="69"/>
      <c r="BA4" s="80" t="e">
        <f t="shared" ref="BA4:BA67" si="7">AV4/$AY4</f>
        <v>#DIV/0!</v>
      </c>
      <c r="BB4" s="80" t="e">
        <f t="shared" ref="BB4:BB67" si="8">AW4/$AY4</f>
        <v>#DIV/0!</v>
      </c>
      <c r="BC4" s="80" t="e">
        <f t="shared" ref="BC4:BC67" si="9">AX4/$AY4</f>
        <v>#DIV/0!</v>
      </c>
      <c r="BD4" s="80" t="e">
        <f t="shared" ref="BD4:BD67" si="10">SUM(BA4:BC4)</f>
        <v>#DIV/0!</v>
      </c>
      <c r="BE4" s="81" t="e">
        <f t="shared" ref="BE4:BE67" si="11">AnionOffset+1+BA4+BB4/2</f>
        <v>#DIV/0!</v>
      </c>
      <c r="BF4" s="69" t="e">
        <f t="shared" ref="BF4:BF67" si="12">BB4*3^0.5/2</f>
        <v>#DIV/0!</v>
      </c>
      <c r="BG4" s="69"/>
      <c r="BH4" s="69"/>
      <c r="BI4" s="69"/>
      <c r="BJ4" s="69"/>
      <c r="BK4" s="77" t="str">
        <f t="shared" ref="BK4:BK67" si="13">AE4</f>
        <v xml:space="preserve"> f</v>
      </c>
      <c r="BL4" s="69" t="e">
        <f>'Piper Plot'!$R$22-(1-'Piper Plot'!AM4)*0.5+(1-'Piper Plot'!BC4)*0.5</f>
        <v>#DIV/0!</v>
      </c>
      <c r="BM4" s="69" t="e">
        <f>'Piper Plot'!$S$22+(1-'Piper Plot'!AM4)*'Piper Plot'!$S$13+(1-'Piper Plot'!BC4)*'Piper Plot'!$S$13</f>
        <v>#DIV/0!</v>
      </c>
      <c r="BN4" s="69"/>
      <c r="BO4" s="69"/>
    </row>
    <row r="5" spans="2:67" x14ac:dyDescent="0.3">
      <c r="Q5" s="48"/>
      <c r="R5" s="48"/>
      <c r="S5" s="49"/>
      <c r="T5" s="63"/>
      <c r="U5" s="48"/>
      <c r="V5" s="48"/>
      <c r="W5" s="48"/>
      <c r="X5" s="48"/>
      <c r="Y5" s="48"/>
      <c r="Z5" s="48"/>
      <c r="AA5" s="48"/>
      <c r="AE5" s="77" t="str">
        <f>IF('Piper Plot'!$N$4="y",CONCATENATE(Final!B5," f",Final!C5),"")</f>
        <v xml:space="preserve"> f</v>
      </c>
      <c r="AF5" s="78">
        <f>Final!R5*2</f>
        <v>0</v>
      </c>
      <c r="AG5" s="79">
        <f>Final!Q5*2</f>
        <v>0</v>
      </c>
      <c r="AH5" s="79">
        <f>Final!O5+Final!P5</f>
        <v>0</v>
      </c>
      <c r="AI5" s="79">
        <f t="shared" si="0"/>
        <v>0</v>
      </c>
      <c r="AJ5" s="69"/>
      <c r="AK5" s="80" t="e">
        <f t="shared" si="1"/>
        <v>#DIV/0!</v>
      </c>
      <c r="AL5" s="80" t="e">
        <f t="shared" si="2"/>
        <v>#DIV/0!</v>
      </c>
      <c r="AM5" s="80" t="e">
        <f t="shared" si="3"/>
        <v>#DIV/0!</v>
      </c>
      <c r="AN5" s="80" t="e">
        <f t="shared" si="4"/>
        <v>#DIV/0!</v>
      </c>
      <c r="AO5" s="69" t="e">
        <f>(1-AK5)-AL5*'Piper Plot'!$R$13</f>
        <v>#DIV/0!</v>
      </c>
      <c r="AP5" s="69" t="e">
        <f>AL5*'Piper Plot'!$S$13</f>
        <v>#DIV/0!</v>
      </c>
      <c r="AQ5" s="69"/>
      <c r="AR5" s="69"/>
      <c r="AS5" s="69"/>
      <c r="AT5" s="69"/>
      <c r="AU5" s="77" t="str">
        <f t="shared" si="5"/>
        <v xml:space="preserve"> f</v>
      </c>
      <c r="AV5" s="79">
        <f>Final!T5</f>
        <v>0</v>
      </c>
      <c r="AW5" s="79">
        <f>Final!W5*2+Final!X5</f>
        <v>0</v>
      </c>
      <c r="AX5" s="79">
        <f>Final!U5+Final!V5*2</f>
        <v>0</v>
      </c>
      <c r="AY5" s="79">
        <f t="shared" si="6"/>
        <v>0</v>
      </c>
      <c r="AZ5" s="69"/>
      <c r="BA5" s="80" t="e">
        <f t="shared" si="7"/>
        <v>#DIV/0!</v>
      </c>
      <c r="BB5" s="80" t="e">
        <f t="shared" si="8"/>
        <v>#DIV/0!</v>
      </c>
      <c r="BC5" s="80" t="e">
        <f t="shared" si="9"/>
        <v>#DIV/0!</v>
      </c>
      <c r="BD5" s="80" t="e">
        <f t="shared" si="10"/>
        <v>#DIV/0!</v>
      </c>
      <c r="BE5" s="81" t="e">
        <f t="shared" si="11"/>
        <v>#DIV/0!</v>
      </c>
      <c r="BF5" s="69" t="e">
        <f t="shared" si="12"/>
        <v>#DIV/0!</v>
      </c>
      <c r="BG5" s="69"/>
      <c r="BH5" s="69"/>
      <c r="BI5" s="69"/>
      <c r="BJ5" s="69"/>
      <c r="BK5" s="77" t="str">
        <f t="shared" si="13"/>
        <v xml:space="preserve"> f</v>
      </c>
      <c r="BL5" s="69" t="e">
        <f>'Piper Plot'!$R$22-(1-'Piper Plot'!AM5)*0.5+(1-'Piper Plot'!BC5)*0.5</f>
        <v>#DIV/0!</v>
      </c>
      <c r="BM5" s="69" t="e">
        <f>'Piper Plot'!$S$22+(1-'Piper Plot'!AM5)*'Piper Plot'!$S$13+(1-'Piper Plot'!BC5)*'Piper Plot'!$S$13</f>
        <v>#DIV/0!</v>
      </c>
      <c r="BN5" s="69"/>
      <c r="BO5" s="69"/>
    </row>
    <row r="6" spans="2:67" x14ac:dyDescent="0.3">
      <c r="Q6" s="48"/>
      <c r="R6" s="48"/>
      <c r="S6" s="48"/>
      <c r="T6" s="48"/>
      <c r="U6" s="48"/>
      <c r="V6" s="48"/>
      <c r="W6" s="48"/>
      <c r="X6" s="48"/>
      <c r="Y6" s="48"/>
      <c r="Z6" s="48"/>
      <c r="AA6" s="48"/>
      <c r="AE6" s="77" t="str">
        <f>IF('Piper Plot'!$N$4="y",CONCATENATE(Final!B6," f",Final!C6),"")</f>
        <v xml:space="preserve"> f</v>
      </c>
      <c r="AF6" s="78">
        <f>Final!R6*2</f>
        <v>0</v>
      </c>
      <c r="AG6" s="79">
        <f>Final!Q6*2</f>
        <v>0</v>
      </c>
      <c r="AH6" s="79">
        <f>Final!O6+Final!P6</f>
        <v>0</v>
      </c>
      <c r="AI6" s="79">
        <f t="shared" si="0"/>
        <v>0</v>
      </c>
      <c r="AJ6" s="69"/>
      <c r="AK6" s="80" t="e">
        <f t="shared" si="1"/>
        <v>#DIV/0!</v>
      </c>
      <c r="AL6" s="80" t="e">
        <f t="shared" si="2"/>
        <v>#DIV/0!</v>
      </c>
      <c r="AM6" s="80" t="e">
        <f t="shared" si="3"/>
        <v>#DIV/0!</v>
      </c>
      <c r="AN6" s="80" t="e">
        <f t="shared" si="4"/>
        <v>#DIV/0!</v>
      </c>
      <c r="AO6" s="69" t="e">
        <f>(1-AK6)-AL6*'Piper Plot'!$R$13</f>
        <v>#DIV/0!</v>
      </c>
      <c r="AP6" s="69" t="e">
        <f>AL6*'Piper Plot'!$S$13</f>
        <v>#DIV/0!</v>
      </c>
      <c r="AQ6" s="69"/>
      <c r="AR6" s="69"/>
      <c r="AS6" s="69"/>
      <c r="AT6" s="69"/>
      <c r="AU6" s="77" t="str">
        <f t="shared" si="5"/>
        <v xml:space="preserve"> f</v>
      </c>
      <c r="AV6" s="79">
        <f>Final!T6</f>
        <v>0</v>
      </c>
      <c r="AW6" s="79">
        <f>Final!W6*2+Final!X6</f>
        <v>0</v>
      </c>
      <c r="AX6" s="79">
        <f>Final!U6+Final!V6*2</f>
        <v>0</v>
      </c>
      <c r="AY6" s="79">
        <f t="shared" si="6"/>
        <v>0</v>
      </c>
      <c r="AZ6" s="69"/>
      <c r="BA6" s="80" t="e">
        <f t="shared" si="7"/>
        <v>#DIV/0!</v>
      </c>
      <c r="BB6" s="80" t="e">
        <f t="shared" si="8"/>
        <v>#DIV/0!</v>
      </c>
      <c r="BC6" s="80" t="e">
        <f t="shared" si="9"/>
        <v>#DIV/0!</v>
      </c>
      <c r="BD6" s="80" t="e">
        <f t="shared" si="10"/>
        <v>#DIV/0!</v>
      </c>
      <c r="BE6" s="81" t="e">
        <f t="shared" si="11"/>
        <v>#DIV/0!</v>
      </c>
      <c r="BF6" s="69" t="e">
        <f t="shared" si="12"/>
        <v>#DIV/0!</v>
      </c>
      <c r="BG6" s="69"/>
      <c r="BH6" s="69"/>
      <c r="BI6" s="69"/>
      <c r="BJ6" s="69"/>
      <c r="BK6" s="77" t="str">
        <f t="shared" si="13"/>
        <v xml:space="preserve"> f</v>
      </c>
      <c r="BL6" s="69" t="e">
        <f>'Piper Plot'!$R$22-(1-'Piper Plot'!AM6)*0.5+(1-'Piper Plot'!BC6)*0.5</f>
        <v>#DIV/0!</v>
      </c>
      <c r="BM6" s="69" t="e">
        <f>'Piper Plot'!$S$22+(1-'Piper Plot'!AM6)*'Piper Plot'!$S$13+(1-'Piper Plot'!BC6)*'Piper Plot'!$S$13</f>
        <v>#DIV/0!</v>
      </c>
      <c r="BN6" s="69"/>
      <c r="BO6" s="69"/>
    </row>
    <row r="7" spans="2:67" x14ac:dyDescent="0.3">
      <c r="Q7" s="48"/>
      <c r="R7" s="48"/>
      <c r="S7" s="48"/>
      <c r="T7" s="48"/>
      <c r="U7" s="48"/>
      <c r="V7" s="48"/>
      <c r="W7" s="48"/>
      <c r="X7" s="48"/>
      <c r="Y7" s="48"/>
      <c r="Z7" s="48"/>
      <c r="AA7" s="48"/>
      <c r="AE7" s="77" t="str">
        <f>IF('Piper Plot'!$N$4="y",CONCATENATE(Final!B7," f",Final!C7),"")</f>
        <v xml:space="preserve"> f</v>
      </c>
      <c r="AF7" s="78">
        <f>Final!R7*2</f>
        <v>0</v>
      </c>
      <c r="AG7" s="79">
        <f>Final!Q7*2</f>
        <v>0</v>
      </c>
      <c r="AH7" s="79">
        <f>Final!O7+Final!P7</f>
        <v>0</v>
      </c>
      <c r="AI7" s="79">
        <f t="shared" si="0"/>
        <v>0</v>
      </c>
      <c r="AJ7" s="69"/>
      <c r="AK7" s="80" t="e">
        <f t="shared" si="1"/>
        <v>#DIV/0!</v>
      </c>
      <c r="AL7" s="80" t="e">
        <f t="shared" si="2"/>
        <v>#DIV/0!</v>
      </c>
      <c r="AM7" s="80" t="e">
        <f t="shared" si="3"/>
        <v>#DIV/0!</v>
      </c>
      <c r="AN7" s="80" t="e">
        <f t="shared" si="4"/>
        <v>#DIV/0!</v>
      </c>
      <c r="AO7" s="69" t="e">
        <f>(1-AK7)-AL7*'Piper Plot'!$R$13</f>
        <v>#DIV/0!</v>
      </c>
      <c r="AP7" s="69" t="e">
        <f>AL7*'Piper Plot'!$S$13</f>
        <v>#DIV/0!</v>
      </c>
      <c r="AQ7" s="69"/>
      <c r="AR7" s="69"/>
      <c r="AS7" s="69"/>
      <c r="AT7" s="69"/>
      <c r="AU7" s="77" t="str">
        <f t="shared" si="5"/>
        <v xml:space="preserve"> f</v>
      </c>
      <c r="AV7" s="79">
        <f>Final!T7</f>
        <v>0</v>
      </c>
      <c r="AW7" s="79">
        <f>Final!W7*2+Final!X7</f>
        <v>0</v>
      </c>
      <c r="AX7" s="79">
        <f>Final!U7+Final!V7*2</f>
        <v>0</v>
      </c>
      <c r="AY7" s="79">
        <f t="shared" si="6"/>
        <v>0</v>
      </c>
      <c r="AZ7" s="69"/>
      <c r="BA7" s="80" t="e">
        <f t="shared" si="7"/>
        <v>#DIV/0!</v>
      </c>
      <c r="BB7" s="80" t="e">
        <f t="shared" si="8"/>
        <v>#DIV/0!</v>
      </c>
      <c r="BC7" s="80" t="e">
        <f t="shared" si="9"/>
        <v>#DIV/0!</v>
      </c>
      <c r="BD7" s="80" t="e">
        <f t="shared" si="10"/>
        <v>#DIV/0!</v>
      </c>
      <c r="BE7" s="81" t="e">
        <f t="shared" si="11"/>
        <v>#DIV/0!</v>
      </c>
      <c r="BF7" s="69" t="e">
        <f t="shared" si="12"/>
        <v>#DIV/0!</v>
      </c>
      <c r="BG7" s="69"/>
      <c r="BH7" s="69"/>
      <c r="BI7" s="69"/>
      <c r="BJ7" s="69"/>
      <c r="BK7" s="77" t="str">
        <f t="shared" si="13"/>
        <v xml:space="preserve"> f</v>
      </c>
      <c r="BL7" s="69" t="e">
        <f>'Piper Plot'!$R$22-(1-'Piper Plot'!AM7)*0.5+(1-'Piper Plot'!BC7)*0.5</f>
        <v>#DIV/0!</v>
      </c>
      <c r="BM7" s="69" t="e">
        <f>'Piper Plot'!$S$22+(1-'Piper Plot'!AM7)*'Piper Plot'!$S$13+(1-'Piper Plot'!BC7)*'Piper Plot'!$S$13</f>
        <v>#DIV/0!</v>
      </c>
      <c r="BN7" s="69"/>
      <c r="BO7" s="69"/>
    </row>
    <row r="8" spans="2:67" x14ac:dyDescent="0.3">
      <c r="Q8" s="48"/>
      <c r="R8" s="48"/>
      <c r="S8" s="48"/>
      <c r="T8" s="48"/>
      <c r="U8" s="48"/>
      <c r="V8" s="48"/>
      <c r="W8" s="48"/>
      <c r="X8" s="48"/>
      <c r="Y8" s="48"/>
      <c r="Z8" s="48"/>
      <c r="AA8" s="48"/>
      <c r="AE8" s="77" t="str">
        <f>IF('Piper Plot'!$N$4="y",CONCATENATE(Final!B8," f",Final!C8),"")</f>
        <v xml:space="preserve"> f</v>
      </c>
      <c r="AF8" s="78">
        <f>Final!R8*2</f>
        <v>0</v>
      </c>
      <c r="AG8" s="79">
        <f>Final!Q8*2</f>
        <v>0</v>
      </c>
      <c r="AH8" s="79">
        <f>Final!O8+Final!P8</f>
        <v>0</v>
      </c>
      <c r="AI8" s="79">
        <f t="shared" si="0"/>
        <v>0</v>
      </c>
      <c r="AJ8" s="69"/>
      <c r="AK8" s="80" t="e">
        <f t="shared" si="1"/>
        <v>#DIV/0!</v>
      </c>
      <c r="AL8" s="80" t="e">
        <f t="shared" si="2"/>
        <v>#DIV/0!</v>
      </c>
      <c r="AM8" s="80" t="e">
        <f t="shared" si="3"/>
        <v>#DIV/0!</v>
      </c>
      <c r="AN8" s="80" t="e">
        <f t="shared" si="4"/>
        <v>#DIV/0!</v>
      </c>
      <c r="AO8" s="69" t="e">
        <f>(1-AK8)-AL8*'Piper Plot'!$R$13</f>
        <v>#DIV/0!</v>
      </c>
      <c r="AP8" s="69" t="e">
        <f>AL8*'Piper Plot'!$S$13</f>
        <v>#DIV/0!</v>
      </c>
      <c r="AQ8" s="69"/>
      <c r="AR8" s="69"/>
      <c r="AS8" s="69"/>
      <c r="AT8" s="69"/>
      <c r="AU8" s="77" t="str">
        <f t="shared" si="5"/>
        <v xml:space="preserve"> f</v>
      </c>
      <c r="AV8" s="79">
        <f>Final!T8</f>
        <v>0</v>
      </c>
      <c r="AW8" s="79">
        <f>Final!W8*2+Final!X8</f>
        <v>0</v>
      </c>
      <c r="AX8" s="79">
        <f>Final!U8+Final!V8*2</f>
        <v>0</v>
      </c>
      <c r="AY8" s="79">
        <f t="shared" si="6"/>
        <v>0</v>
      </c>
      <c r="AZ8" s="69"/>
      <c r="BA8" s="80" t="e">
        <f t="shared" si="7"/>
        <v>#DIV/0!</v>
      </c>
      <c r="BB8" s="80" t="e">
        <f t="shared" si="8"/>
        <v>#DIV/0!</v>
      </c>
      <c r="BC8" s="80" t="e">
        <f t="shared" si="9"/>
        <v>#DIV/0!</v>
      </c>
      <c r="BD8" s="80" t="e">
        <f t="shared" si="10"/>
        <v>#DIV/0!</v>
      </c>
      <c r="BE8" s="81" t="e">
        <f t="shared" si="11"/>
        <v>#DIV/0!</v>
      </c>
      <c r="BF8" s="69" t="e">
        <f t="shared" si="12"/>
        <v>#DIV/0!</v>
      </c>
      <c r="BG8" s="69"/>
      <c r="BH8" s="69"/>
      <c r="BI8" s="69"/>
      <c r="BJ8" s="69"/>
      <c r="BK8" s="77" t="str">
        <f t="shared" si="13"/>
        <v xml:space="preserve"> f</v>
      </c>
      <c r="BL8" s="69" t="e">
        <f>'Piper Plot'!$R$22-(1-'Piper Plot'!AM8)*0.5+(1-'Piper Plot'!BC8)*0.5</f>
        <v>#DIV/0!</v>
      </c>
      <c r="BM8" s="69" t="e">
        <f>'Piper Plot'!$S$22+(1-'Piper Plot'!AM8)*'Piper Plot'!$S$13+(1-'Piper Plot'!BC8)*'Piper Plot'!$S$13</f>
        <v>#DIV/0!</v>
      </c>
      <c r="BN8" s="69"/>
      <c r="BO8" s="69"/>
    </row>
    <row r="9" spans="2:67" x14ac:dyDescent="0.3">
      <c r="Q9" s="48"/>
      <c r="R9" s="48"/>
      <c r="S9" s="48"/>
      <c r="T9" s="48"/>
      <c r="U9" s="48"/>
      <c r="V9" s="48"/>
      <c r="W9" s="48"/>
      <c r="X9" s="49" t="s">
        <v>171</v>
      </c>
      <c r="Y9" s="48">
        <f>NumberOFF*3</f>
        <v>0.1875</v>
      </c>
      <c r="Z9" s="48"/>
      <c r="AA9" s="48"/>
      <c r="AE9" s="77" t="str">
        <f>IF('Piper Plot'!$N$4="y",CONCATENATE(Final!B9," f",Final!C9),"")</f>
        <v xml:space="preserve"> f</v>
      </c>
      <c r="AF9" s="78">
        <f>Final!R9*2</f>
        <v>0</v>
      </c>
      <c r="AG9" s="79">
        <f>Final!Q9*2</f>
        <v>0</v>
      </c>
      <c r="AH9" s="79">
        <f>Final!O9+Final!P9</f>
        <v>0</v>
      </c>
      <c r="AI9" s="79">
        <f t="shared" si="0"/>
        <v>0</v>
      </c>
      <c r="AJ9" s="69"/>
      <c r="AK9" s="80" t="e">
        <f t="shared" si="1"/>
        <v>#DIV/0!</v>
      </c>
      <c r="AL9" s="80" t="e">
        <f t="shared" si="2"/>
        <v>#DIV/0!</v>
      </c>
      <c r="AM9" s="80" t="e">
        <f t="shared" si="3"/>
        <v>#DIV/0!</v>
      </c>
      <c r="AN9" s="80" t="e">
        <f t="shared" si="4"/>
        <v>#DIV/0!</v>
      </c>
      <c r="AO9" s="69" t="e">
        <f>(1-AK9)-AL9*'Piper Plot'!$R$13</f>
        <v>#DIV/0!</v>
      </c>
      <c r="AP9" s="69" t="e">
        <f>AL9*'Piper Plot'!$S$13</f>
        <v>#DIV/0!</v>
      </c>
      <c r="AQ9" s="69"/>
      <c r="AR9" s="69"/>
      <c r="AS9" s="69"/>
      <c r="AT9" s="69"/>
      <c r="AU9" s="77" t="str">
        <f t="shared" si="5"/>
        <v xml:space="preserve"> f</v>
      </c>
      <c r="AV9" s="79">
        <f>Final!T9</f>
        <v>0</v>
      </c>
      <c r="AW9" s="79">
        <f>Final!W9*2+Final!X9</f>
        <v>0</v>
      </c>
      <c r="AX9" s="79">
        <f>Final!U9+Final!V9*2</f>
        <v>0</v>
      </c>
      <c r="AY9" s="79">
        <f t="shared" si="6"/>
        <v>0</v>
      </c>
      <c r="AZ9" s="69"/>
      <c r="BA9" s="80" t="e">
        <f t="shared" si="7"/>
        <v>#DIV/0!</v>
      </c>
      <c r="BB9" s="80" t="e">
        <f t="shared" si="8"/>
        <v>#DIV/0!</v>
      </c>
      <c r="BC9" s="80" t="e">
        <f t="shared" si="9"/>
        <v>#DIV/0!</v>
      </c>
      <c r="BD9" s="80" t="e">
        <f t="shared" si="10"/>
        <v>#DIV/0!</v>
      </c>
      <c r="BE9" s="81" t="e">
        <f t="shared" si="11"/>
        <v>#DIV/0!</v>
      </c>
      <c r="BF9" s="69" t="e">
        <f t="shared" si="12"/>
        <v>#DIV/0!</v>
      </c>
      <c r="BG9" s="69"/>
      <c r="BH9" s="69"/>
      <c r="BI9" s="69"/>
      <c r="BJ9" s="69"/>
      <c r="BK9" s="77" t="str">
        <f t="shared" si="13"/>
        <v xml:space="preserve"> f</v>
      </c>
      <c r="BL9" s="69" t="e">
        <f>'Piper Plot'!$R$22-(1-'Piper Plot'!AM9)*0.5+(1-'Piper Plot'!BC9)*0.5</f>
        <v>#DIV/0!</v>
      </c>
      <c r="BM9" s="69" t="e">
        <f>'Piper Plot'!$S$22+(1-'Piper Plot'!AM9)*'Piper Plot'!$S$13+(1-'Piper Plot'!BC9)*'Piper Plot'!$S$13</f>
        <v>#DIV/0!</v>
      </c>
      <c r="BN9" s="69"/>
      <c r="BO9" s="69"/>
    </row>
    <row r="10" spans="2:67" x14ac:dyDescent="0.3">
      <c r="Q10" s="48"/>
      <c r="R10" s="48"/>
      <c r="S10" s="48"/>
      <c r="T10" s="48"/>
      <c r="U10" s="48"/>
      <c r="V10" s="48"/>
      <c r="W10" s="48"/>
      <c r="X10" s="49" t="s">
        <v>172</v>
      </c>
      <c r="Y10" s="48">
        <f>AnionOffset/4</f>
        <v>6.25E-2</v>
      </c>
      <c r="Z10" s="48"/>
      <c r="AA10" s="48"/>
      <c r="AE10" s="77" t="str">
        <f>IF('Piper Plot'!$N$4="y",CONCATENATE(Final!B10," f",Final!C10),"")</f>
        <v xml:space="preserve"> f</v>
      </c>
      <c r="AF10" s="78">
        <f>Final!R10*2</f>
        <v>0</v>
      </c>
      <c r="AG10" s="79">
        <f>Final!Q10*2</f>
        <v>0</v>
      </c>
      <c r="AH10" s="79">
        <f>Final!O10+Final!P10</f>
        <v>0</v>
      </c>
      <c r="AI10" s="79">
        <f t="shared" si="0"/>
        <v>0</v>
      </c>
      <c r="AJ10" s="69"/>
      <c r="AK10" s="80" t="e">
        <f t="shared" si="1"/>
        <v>#DIV/0!</v>
      </c>
      <c r="AL10" s="80" t="e">
        <f t="shared" si="2"/>
        <v>#DIV/0!</v>
      </c>
      <c r="AM10" s="80" t="e">
        <f t="shared" si="3"/>
        <v>#DIV/0!</v>
      </c>
      <c r="AN10" s="80" t="e">
        <f t="shared" si="4"/>
        <v>#DIV/0!</v>
      </c>
      <c r="AO10" s="69" t="e">
        <f>(1-AK10)-AL10*'Piper Plot'!$R$13</f>
        <v>#DIV/0!</v>
      </c>
      <c r="AP10" s="69" t="e">
        <f>AL10*'Piper Plot'!$S$13</f>
        <v>#DIV/0!</v>
      </c>
      <c r="AQ10" s="69"/>
      <c r="AR10" s="69"/>
      <c r="AS10" s="69"/>
      <c r="AT10" s="69"/>
      <c r="AU10" s="77" t="str">
        <f t="shared" si="5"/>
        <v xml:space="preserve"> f</v>
      </c>
      <c r="AV10" s="79">
        <f>Final!T10</f>
        <v>0</v>
      </c>
      <c r="AW10" s="79">
        <f>Final!W10*2+Final!X10</f>
        <v>0</v>
      </c>
      <c r="AX10" s="79">
        <f>Final!U10+Final!V10*2</f>
        <v>0</v>
      </c>
      <c r="AY10" s="79">
        <f t="shared" si="6"/>
        <v>0</v>
      </c>
      <c r="AZ10" s="69"/>
      <c r="BA10" s="80" t="e">
        <f t="shared" si="7"/>
        <v>#DIV/0!</v>
      </c>
      <c r="BB10" s="80" t="e">
        <f t="shared" si="8"/>
        <v>#DIV/0!</v>
      </c>
      <c r="BC10" s="80" t="e">
        <f t="shared" si="9"/>
        <v>#DIV/0!</v>
      </c>
      <c r="BD10" s="80" t="e">
        <f t="shared" si="10"/>
        <v>#DIV/0!</v>
      </c>
      <c r="BE10" s="81" t="e">
        <f t="shared" si="11"/>
        <v>#DIV/0!</v>
      </c>
      <c r="BF10" s="69" t="e">
        <f t="shared" si="12"/>
        <v>#DIV/0!</v>
      </c>
      <c r="BG10" s="69"/>
      <c r="BH10" s="69"/>
      <c r="BI10" s="69"/>
      <c r="BJ10" s="69"/>
      <c r="BK10" s="77" t="str">
        <f t="shared" si="13"/>
        <v xml:space="preserve"> f</v>
      </c>
      <c r="BL10" s="69" t="e">
        <f>'Piper Plot'!$R$22-(1-'Piper Plot'!AM10)*0.5+(1-'Piper Plot'!BC10)*0.5</f>
        <v>#DIV/0!</v>
      </c>
      <c r="BM10" s="69" t="e">
        <f>'Piper Plot'!$S$22+(1-'Piper Plot'!AM10)*'Piper Plot'!$S$13+(1-'Piper Plot'!BC10)*'Piper Plot'!$S$13</f>
        <v>#DIV/0!</v>
      </c>
      <c r="BN10" s="69"/>
      <c r="BO10" s="69"/>
    </row>
    <row r="11" spans="2:67" x14ac:dyDescent="0.3">
      <c r="Q11" s="48"/>
      <c r="R11" s="50" t="s">
        <v>173</v>
      </c>
      <c r="S11" s="50" t="s">
        <v>174</v>
      </c>
      <c r="T11" s="48"/>
      <c r="U11" s="48">
        <f>1/'Piper Plot'!T4</f>
        <v>0.2</v>
      </c>
      <c r="V11" s="48" t="s">
        <v>175</v>
      </c>
      <c r="W11" s="48"/>
      <c r="X11" s="48"/>
      <c r="Y11" s="48"/>
      <c r="Z11" s="48"/>
      <c r="AA11" s="48"/>
      <c r="AE11" s="77" t="str">
        <f>IF('Piper Plot'!$N$4="y",CONCATENATE(Final!B11," f",Final!C11),"")</f>
        <v xml:space="preserve"> f</v>
      </c>
      <c r="AF11" s="78">
        <f>Final!R11*2</f>
        <v>0</v>
      </c>
      <c r="AG11" s="79">
        <f>Final!Q11*2</f>
        <v>0</v>
      </c>
      <c r="AH11" s="79">
        <f>Final!O11+Final!P11</f>
        <v>0</v>
      </c>
      <c r="AI11" s="79">
        <f t="shared" si="0"/>
        <v>0</v>
      </c>
      <c r="AJ11" s="69"/>
      <c r="AK11" s="80" t="e">
        <f t="shared" si="1"/>
        <v>#DIV/0!</v>
      </c>
      <c r="AL11" s="80" t="e">
        <f t="shared" si="2"/>
        <v>#DIV/0!</v>
      </c>
      <c r="AM11" s="80" t="e">
        <f t="shared" si="3"/>
        <v>#DIV/0!</v>
      </c>
      <c r="AN11" s="80" t="e">
        <f t="shared" si="4"/>
        <v>#DIV/0!</v>
      </c>
      <c r="AO11" s="69" t="e">
        <f>(1-AK11)-AL11*'Piper Plot'!$R$13</f>
        <v>#DIV/0!</v>
      </c>
      <c r="AP11" s="69" t="e">
        <f>AL11*'Piper Plot'!$S$13</f>
        <v>#DIV/0!</v>
      </c>
      <c r="AQ11" s="69"/>
      <c r="AR11" s="69"/>
      <c r="AS11" s="69"/>
      <c r="AT11" s="69"/>
      <c r="AU11" s="77" t="str">
        <f t="shared" si="5"/>
        <v xml:space="preserve"> f</v>
      </c>
      <c r="AV11" s="79">
        <f>Final!T11</f>
        <v>0</v>
      </c>
      <c r="AW11" s="79">
        <f>Final!W11*2+Final!X11</f>
        <v>0</v>
      </c>
      <c r="AX11" s="79">
        <f>Final!U11+Final!V11*2</f>
        <v>0</v>
      </c>
      <c r="AY11" s="79">
        <f t="shared" si="6"/>
        <v>0</v>
      </c>
      <c r="AZ11" s="69"/>
      <c r="BA11" s="80" t="e">
        <f t="shared" si="7"/>
        <v>#DIV/0!</v>
      </c>
      <c r="BB11" s="80" t="e">
        <f t="shared" si="8"/>
        <v>#DIV/0!</v>
      </c>
      <c r="BC11" s="80" t="e">
        <f t="shared" si="9"/>
        <v>#DIV/0!</v>
      </c>
      <c r="BD11" s="80" t="e">
        <f t="shared" si="10"/>
        <v>#DIV/0!</v>
      </c>
      <c r="BE11" s="81" t="e">
        <f t="shared" si="11"/>
        <v>#DIV/0!</v>
      </c>
      <c r="BF11" s="69" t="e">
        <f t="shared" si="12"/>
        <v>#DIV/0!</v>
      </c>
      <c r="BG11" s="69"/>
      <c r="BH11" s="69"/>
      <c r="BI11" s="69"/>
      <c r="BJ11" s="69"/>
      <c r="BK11" s="77" t="str">
        <f t="shared" si="13"/>
        <v xml:space="preserve"> f</v>
      </c>
      <c r="BL11" s="69" t="e">
        <f>'Piper Plot'!$R$22-(1-'Piper Plot'!AM11)*0.5+(1-'Piper Plot'!BC11)*0.5</f>
        <v>#DIV/0!</v>
      </c>
      <c r="BM11" s="69" t="e">
        <f>'Piper Plot'!$S$22+(1-'Piper Plot'!AM11)*'Piper Plot'!$S$13+(1-'Piper Plot'!BC11)*'Piper Plot'!$S$13</f>
        <v>#DIV/0!</v>
      </c>
      <c r="BN11" s="69"/>
      <c r="BO11" s="69"/>
    </row>
    <row r="12" spans="2:67" x14ac:dyDescent="0.3">
      <c r="N12" s="44" t="s">
        <v>169</v>
      </c>
      <c r="Q12" s="49" t="s">
        <v>176</v>
      </c>
      <c r="R12" s="48">
        <v>0</v>
      </c>
      <c r="S12" s="48">
        <v>0</v>
      </c>
      <c r="T12" s="50" t="s">
        <v>177</v>
      </c>
      <c r="U12" s="50"/>
      <c r="V12" s="50" t="s">
        <v>178</v>
      </c>
      <c r="W12" s="48"/>
      <c r="X12" s="50" t="s">
        <v>179</v>
      </c>
      <c r="Y12" s="50" t="s">
        <v>180</v>
      </c>
      <c r="Z12" s="50" t="s">
        <v>181</v>
      </c>
      <c r="AA12" s="50" t="s">
        <v>182</v>
      </c>
      <c r="AE12" s="77" t="str">
        <f>IF('Piper Plot'!$N$4="y",CONCATENATE(Final!B12," f",Final!C12),"")</f>
        <v xml:space="preserve"> f</v>
      </c>
      <c r="AF12" s="78">
        <f>Final!R12*2</f>
        <v>0</v>
      </c>
      <c r="AG12" s="79">
        <f>Final!Q12*2</f>
        <v>0</v>
      </c>
      <c r="AH12" s="79">
        <f>Final!O12+Final!P12</f>
        <v>0</v>
      </c>
      <c r="AI12" s="79">
        <f t="shared" si="0"/>
        <v>0</v>
      </c>
      <c r="AJ12" s="69"/>
      <c r="AK12" s="80" t="e">
        <f t="shared" si="1"/>
        <v>#DIV/0!</v>
      </c>
      <c r="AL12" s="80" t="e">
        <f t="shared" si="2"/>
        <v>#DIV/0!</v>
      </c>
      <c r="AM12" s="80" t="e">
        <f t="shared" si="3"/>
        <v>#DIV/0!</v>
      </c>
      <c r="AN12" s="80" t="e">
        <f t="shared" si="4"/>
        <v>#DIV/0!</v>
      </c>
      <c r="AO12" s="69" t="e">
        <f>(1-AK12)-AL12*'Piper Plot'!$R$13</f>
        <v>#DIV/0!</v>
      </c>
      <c r="AP12" s="69" t="e">
        <f>AL12*'Piper Plot'!$S$13</f>
        <v>#DIV/0!</v>
      </c>
      <c r="AQ12" s="69"/>
      <c r="AR12" s="69"/>
      <c r="AS12" s="69"/>
      <c r="AT12" s="69"/>
      <c r="AU12" s="77" t="str">
        <f t="shared" si="5"/>
        <v xml:space="preserve"> f</v>
      </c>
      <c r="AV12" s="79">
        <f>Final!T12</f>
        <v>0</v>
      </c>
      <c r="AW12" s="79">
        <f>Final!W12*2+Final!X12</f>
        <v>0</v>
      </c>
      <c r="AX12" s="79">
        <f>Final!U12+Final!V12*2</f>
        <v>0</v>
      </c>
      <c r="AY12" s="79">
        <f t="shared" si="6"/>
        <v>0</v>
      </c>
      <c r="AZ12" s="69"/>
      <c r="BA12" s="80" t="e">
        <f t="shared" si="7"/>
        <v>#DIV/0!</v>
      </c>
      <c r="BB12" s="80" t="e">
        <f t="shared" si="8"/>
        <v>#DIV/0!</v>
      </c>
      <c r="BC12" s="80" t="e">
        <f t="shared" si="9"/>
        <v>#DIV/0!</v>
      </c>
      <c r="BD12" s="80" t="e">
        <f t="shared" si="10"/>
        <v>#DIV/0!</v>
      </c>
      <c r="BE12" s="81" t="e">
        <f t="shared" si="11"/>
        <v>#DIV/0!</v>
      </c>
      <c r="BF12" s="69" t="e">
        <f t="shared" si="12"/>
        <v>#DIV/0!</v>
      </c>
      <c r="BG12" s="69"/>
      <c r="BH12" s="69"/>
      <c r="BI12" s="69"/>
      <c r="BJ12" s="69"/>
      <c r="BK12" s="77" t="str">
        <f t="shared" si="13"/>
        <v xml:space="preserve"> f</v>
      </c>
      <c r="BL12" s="69" t="e">
        <f>'Piper Plot'!$R$22-(1-'Piper Plot'!AM12)*0.5+(1-'Piper Plot'!BC12)*0.5</f>
        <v>#DIV/0!</v>
      </c>
      <c r="BM12" s="69" t="e">
        <f>'Piper Plot'!$S$22+(1-'Piper Plot'!AM12)*'Piper Plot'!$S$13+(1-'Piper Plot'!BC12)*'Piper Plot'!$S$13</f>
        <v>#DIV/0!</v>
      </c>
      <c r="BN12" s="69"/>
      <c r="BO12" s="69"/>
    </row>
    <row r="13" spans="2:67" x14ac:dyDescent="0.3">
      <c r="N13" s="44" t="s">
        <v>169</v>
      </c>
      <c r="Q13" s="49"/>
      <c r="R13" s="48">
        <v>0.5</v>
      </c>
      <c r="S13" s="48">
        <f>3^0.5/2</f>
        <v>0.8660254037844386</v>
      </c>
      <c r="T13" s="48" t="s">
        <v>183</v>
      </c>
      <c r="U13" s="48">
        <f>U11</f>
        <v>0.2</v>
      </c>
      <c r="V13" s="48">
        <v>0</v>
      </c>
      <c r="W13" s="48"/>
      <c r="X13" s="48">
        <f>AVERAGE(R12:R13)-LabelOFF*COS(AA13*PI()/180)</f>
        <v>0.15624999999999997</v>
      </c>
      <c r="Y13" s="48">
        <f>AVERAGE(S12:S13)+SIN(AA13*PI()/180)*LabelOFF</f>
        <v>0.59539246510180155</v>
      </c>
      <c r="Z13" s="56" t="str">
        <f>'Piper Plot'!AG3</f>
        <v>Mg</v>
      </c>
      <c r="AA13" s="48">
        <v>60</v>
      </c>
      <c r="AE13" s="77" t="str">
        <f>IF('Piper Plot'!$N$4="y",CONCATENATE(Final!B13," f",Final!C13),"")</f>
        <v xml:space="preserve"> f</v>
      </c>
      <c r="AF13" s="78">
        <f>Final!R13*2</f>
        <v>0</v>
      </c>
      <c r="AG13" s="79">
        <f>Final!Q13*2</f>
        <v>0</v>
      </c>
      <c r="AH13" s="79">
        <f>Final!O13+Final!P13</f>
        <v>0</v>
      </c>
      <c r="AI13" s="79">
        <f t="shared" si="0"/>
        <v>0</v>
      </c>
      <c r="AJ13" s="69"/>
      <c r="AK13" s="80" t="e">
        <f t="shared" si="1"/>
        <v>#DIV/0!</v>
      </c>
      <c r="AL13" s="80" t="e">
        <f t="shared" si="2"/>
        <v>#DIV/0!</v>
      </c>
      <c r="AM13" s="80" t="e">
        <f t="shared" si="3"/>
        <v>#DIV/0!</v>
      </c>
      <c r="AN13" s="80" t="e">
        <f t="shared" si="4"/>
        <v>#DIV/0!</v>
      </c>
      <c r="AO13" s="69" t="e">
        <f>(1-AK13)-AL13*'Piper Plot'!$R$13</f>
        <v>#DIV/0!</v>
      </c>
      <c r="AP13" s="69" t="e">
        <f>AL13*'Piper Plot'!$S$13</f>
        <v>#DIV/0!</v>
      </c>
      <c r="AQ13" s="69"/>
      <c r="AR13" s="69"/>
      <c r="AS13" s="69"/>
      <c r="AT13" s="69"/>
      <c r="AU13" s="77" t="str">
        <f t="shared" si="5"/>
        <v xml:space="preserve"> f</v>
      </c>
      <c r="AV13" s="79">
        <f>Final!T13</f>
        <v>0</v>
      </c>
      <c r="AW13" s="79">
        <f>Final!W13*2+Final!X13</f>
        <v>0</v>
      </c>
      <c r="AX13" s="79">
        <f>Final!U13+Final!V13*2</f>
        <v>0</v>
      </c>
      <c r="AY13" s="79">
        <f t="shared" si="6"/>
        <v>0</v>
      </c>
      <c r="AZ13" s="69"/>
      <c r="BA13" s="80" t="e">
        <f t="shared" si="7"/>
        <v>#DIV/0!</v>
      </c>
      <c r="BB13" s="80" t="e">
        <f t="shared" si="8"/>
        <v>#DIV/0!</v>
      </c>
      <c r="BC13" s="80" t="e">
        <f t="shared" si="9"/>
        <v>#DIV/0!</v>
      </c>
      <c r="BD13" s="80" t="e">
        <f t="shared" si="10"/>
        <v>#DIV/0!</v>
      </c>
      <c r="BE13" s="81" t="e">
        <f t="shared" si="11"/>
        <v>#DIV/0!</v>
      </c>
      <c r="BF13" s="69" t="e">
        <f t="shared" si="12"/>
        <v>#DIV/0!</v>
      </c>
      <c r="BG13" s="69"/>
      <c r="BH13" s="69"/>
      <c r="BI13" s="69"/>
      <c r="BJ13" s="69"/>
      <c r="BK13" s="77" t="str">
        <f t="shared" si="13"/>
        <v xml:space="preserve"> f</v>
      </c>
      <c r="BL13" s="69" t="e">
        <f>'Piper Plot'!$R$22-(1-'Piper Plot'!AM13)*0.5+(1-'Piper Plot'!BC13)*0.5</f>
        <v>#DIV/0!</v>
      </c>
      <c r="BM13" s="69" t="e">
        <f>'Piper Plot'!$S$22+(1-'Piper Plot'!AM13)*'Piper Plot'!$S$13+(1-'Piper Plot'!BC13)*'Piper Plot'!$S$13</f>
        <v>#DIV/0!</v>
      </c>
      <c r="BN13" s="69"/>
      <c r="BO13" s="69"/>
    </row>
    <row r="14" spans="2:67" x14ac:dyDescent="0.3">
      <c r="N14" s="44" t="s">
        <v>169</v>
      </c>
      <c r="Q14" s="49"/>
      <c r="R14" s="48">
        <v>1</v>
      </c>
      <c r="S14" s="48">
        <v>0</v>
      </c>
      <c r="T14" s="48"/>
      <c r="U14" s="48">
        <f>U13-U13/2</f>
        <v>0.1</v>
      </c>
      <c r="V14" s="48">
        <f>V13+U13*'Piper Plot'!$S$13</f>
        <v>0.17320508075688773</v>
      </c>
      <c r="W14" s="48"/>
      <c r="X14" s="48">
        <f>AVERAGE(R14:R15)</f>
        <v>0.5</v>
      </c>
      <c r="Y14" s="48">
        <f>AVERAGE(S14:S15)-LabelOFF</f>
        <v>-0.1875</v>
      </c>
      <c r="Z14" s="56" t="str">
        <f>'Piper Plot'!AF3</f>
        <v>Ca</v>
      </c>
      <c r="AA14" s="48">
        <v>0</v>
      </c>
      <c r="AE14" s="77" t="str">
        <f>IF('Piper Plot'!$N$4="y",CONCATENATE(Final!B14," f",Final!C14),"")</f>
        <v xml:space="preserve"> f</v>
      </c>
      <c r="AF14" s="78">
        <f>Final!R14*2</f>
        <v>0</v>
      </c>
      <c r="AG14" s="79">
        <f>Final!Q14*2</f>
        <v>0</v>
      </c>
      <c r="AH14" s="79">
        <f>Final!O14+Final!P14</f>
        <v>0</v>
      </c>
      <c r="AI14" s="79">
        <f t="shared" si="0"/>
        <v>0</v>
      </c>
      <c r="AJ14" s="69"/>
      <c r="AK14" s="80" t="e">
        <f t="shared" si="1"/>
        <v>#DIV/0!</v>
      </c>
      <c r="AL14" s="80" t="e">
        <f t="shared" si="2"/>
        <v>#DIV/0!</v>
      </c>
      <c r="AM14" s="80" t="e">
        <f t="shared" si="3"/>
        <v>#DIV/0!</v>
      </c>
      <c r="AN14" s="80" t="e">
        <f t="shared" si="4"/>
        <v>#DIV/0!</v>
      </c>
      <c r="AO14" s="69" t="e">
        <f>(1-AK14)-AL14*'Piper Plot'!$R$13</f>
        <v>#DIV/0!</v>
      </c>
      <c r="AP14" s="69" t="e">
        <f>AL14*'Piper Plot'!$S$13</f>
        <v>#DIV/0!</v>
      </c>
      <c r="AQ14" s="69"/>
      <c r="AR14" s="69"/>
      <c r="AS14" s="69"/>
      <c r="AT14" s="69"/>
      <c r="AU14" s="77" t="str">
        <f t="shared" si="5"/>
        <v xml:space="preserve"> f</v>
      </c>
      <c r="AV14" s="79">
        <f>Final!T14</f>
        <v>0</v>
      </c>
      <c r="AW14" s="79">
        <f>Final!W14*2+Final!X14</f>
        <v>0</v>
      </c>
      <c r="AX14" s="79">
        <f>Final!U14+Final!V14*2</f>
        <v>0</v>
      </c>
      <c r="AY14" s="79">
        <f t="shared" si="6"/>
        <v>0</v>
      </c>
      <c r="AZ14" s="69"/>
      <c r="BA14" s="80" t="e">
        <f t="shared" si="7"/>
        <v>#DIV/0!</v>
      </c>
      <c r="BB14" s="80" t="e">
        <f t="shared" si="8"/>
        <v>#DIV/0!</v>
      </c>
      <c r="BC14" s="80" t="e">
        <f t="shared" si="9"/>
        <v>#DIV/0!</v>
      </c>
      <c r="BD14" s="80" t="e">
        <f t="shared" si="10"/>
        <v>#DIV/0!</v>
      </c>
      <c r="BE14" s="81" t="e">
        <f t="shared" si="11"/>
        <v>#DIV/0!</v>
      </c>
      <c r="BF14" s="69" t="e">
        <f t="shared" si="12"/>
        <v>#DIV/0!</v>
      </c>
      <c r="BG14" s="69"/>
      <c r="BH14" s="69"/>
      <c r="BI14" s="69"/>
      <c r="BJ14" s="69"/>
      <c r="BK14" s="77" t="str">
        <f t="shared" si="13"/>
        <v xml:space="preserve"> f</v>
      </c>
      <c r="BL14" s="69" t="e">
        <f>'Piper Plot'!$R$22-(1-'Piper Plot'!AM14)*0.5+(1-'Piper Plot'!BC14)*0.5</f>
        <v>#DIV/0!</v>
      </c>
      <c r="BM14" s="69" t="e">
        <f>'Piper Plot'!$S$22+(1-'Piper Plot'!AM14)*'Piper Plot'!$S$13+(1-'Piper Plot'!BC14)*'Piper Plot'!$S$13</f>
        <v>#DIV/0!</v>
      </c>
      <c r="BN14" s="69"/>
      <c r="BO14" s="69"/>
    </row>
    <row r="15" spans="2:67" x14ac:dyDescent="0.3">
      <c r="N15" s="44" t="s">
        <v>169</v>
      </c>
      <c r="Q15" s="49"/>
      <c r="R15" s="48">
        <v>0</v>
      </c>
      <c r="S15" s="48">
        <v>0</v>
      </c>
      <c r="T15" s="48"/>
      <c r="U15" s="48"/>
      <c r="V15" s="48"/>
      <c r="W15" s="48"/>
      <c r="X15" s="48">
        <f>AVERAGE(R18:R19)+LabelOFF*COS(AA15*PI()/180)</f>
        <v>2.09375</v>
      </c>
      <c r="Y15" s="48">
        <f>AVERAGE(S18:S19)-SIN(AA15*PI()/180)*LabelOFF</f>
        <v>0.59539246510180155</v>
      </c>
      <c r="Z15" s="56" t="str">
        <f>'Piper Plot'!AW3</f>
        <v>SO4+NO3</v>
      </c>
      <c r="AA15" s="48">
        <v>-60</v>
      </c>
      <c r="AE15" s="77" t="str">
        <f>IF('Piper Plot'!$N$4="y",CONCATENATE(Final!B15," f",Final!C15),"")</f>
        <v xml:space="preserve"> f</v>
      </c>
      <c r="AF15" s="78">
        <f>Final!R15*2</f>
        <v>0</v>
      </c>
      <c r="AG15" s="79">
        <f>Final!Q15*2</f>
        <v>0</v>
      </c>
      <c r="AH15" s="79">
        <f>Final!O15+Final!P15</f>
        <v>0</v>
      </c>
      <c r="AI15" s="79">
        <f t="shared" si="0"/>
        <v>0</v>
      </c>
      <c r="AJ15" s="69"/>
      <c r="AK15" s="80" t="e">
        <f t="shared" si="1"/>
        <v>#DIV/0!</v>
      </c>
      <c r="AL15" s="80" t="e">
        <f t="shared" si="2"/>
        <v>#DIV/0!</v>
      </c>
      <c r="AM15" s="80" t="e">
        <f t="shared" si="3"/>
        <v>#DIV/0!</v>
      </c>
      <c r="AN15" s="80" t="e">
        <f t="shared" si="4"/>
        <v>#DIV/0!</v>
      </c>
      <c r="AO15" s="69" t="e">
        <f>(1-AK15)-AL15*'Piper Plot'!$R$13</f>
        <v>#DIV/0!</v>
      </c>
      <c r="AP15" s="69" t="e">
        <f>AL15*'Piper Plot'!$S$13</f>
        <v>#DIV/0!</v>
      </c>
      <c r="AQ15" s="69"/>
      <c r="AR15" s="69"/>
      <c r="AS15" s="69"/>
      <c r="AT15" s="69"/>
      <c r="AU15" s="77" t="str">
        <f t="shared" si="5"/>
        <v xml:space="preserve"> f</v>
      </c>
      <c r="AV15" s="79">
        <f>Final!T15</f>
        <v>0</v>
      </c>
      <c r="AW15" s="79">
        <f>Final!W15*2+Final!X15</f>
        <v>0</v>
      </c>
      <c r="AX15" s="79">
        <f>Final!U15+Final!V15*2</f>
        <v>0</v>
      </c>
      <c r="AY15" s="79">
        <f t="shared" si="6"/>
        <v>0</v>
      </c>
      <c r="AZ15" s="69"/>
      <c r="BA15" s="80" t="e">
        <f t="shared" si="7"/>
        <v>#DIV/0!</v>
      </c>
      <c r="BB15" s="80" t="e">
        <f t="shared" si="8"/>
        <v>#DIV/0!</v>
      </c>
      <c r="BC15" s="80" t="e">
        <f t="shared" si="9"/>
        <v>#DIV/0!</v>
      </c>
      <c r="BD15" s="80" t="e">
        <f t="shared" si="10"/>
        <v>#DIV/0!</v>
      </c>
      <c r="BE15" s="81" t="e">
        <f t="shared" si="11"/>
        <v>#DIV/0!</v>
      </c>
      <c r="BF15" s="69" t="e">
        <f t="shared" si="12"/>
        <v>#DIV/0!</v>
      </c>
      <c r="BG15" s="69"/>
      <c r="BH15" s="69"/>
      <c r="BI15" s="69"/>
      <c r="BJ15" s="69"/>
      <c r="BK15" s="77" t="str">
        <f t="shared" si="13"/>
        <v xml:space="preserve"> f</v>
      </c>
      <c r="BL15" s="69" t="e">
        <f>'Piper Plot'!$R$22-(1-'Piper Plot'!AM15)*0.5+(1-'Piper Plot'!BC15)*0.5</f>
        <v>#DIV/0!</v>
      </c>
      <c r="BM15" s="69" t="e">
        <f>'Piper Plot'!$S$22+(1-'Piper Plot'!AM15)*'Piper Plot'!$S$13+(1-'Piper Plot'!BC15)*'Piper Plot'!$S$13</f>
        <v>#DIV/0!</v>
      </c>
      <c r="BN15" s="69"/>
      <c r="BO15" s="69"/>
    </row>
    <row r="16" spans="2:67" x14ac:dyDescent="0.3">
      <c r="N16" s="44" t="s">
        <v>169</v>
      </c>
      <c r="Q16" s="49"/>
      <c r="R16" s="48"/>
      <c r="S16" s="48"/>
      <c r="T16" s="48"/>
      <c r="U16" s="48">
        <f>IF(U13&lt;1-$U$11,U13+$U$11,-10)</f>
        <v>0.4</v>
      </c>
      <c r="V16" s="48">
        <v>0</v>
      </c>
      <c r="W16" s="48"/>
      <c r="X16" s="48">
        <f>AVERAGE(R19:R20)</f>
        <v>1.75</v>
      </c>
      <c r="Y16" s="48">
        <f>AVERAGE(S19:S20)-LabelOFF</f>
        <v>-0.1875</v>
      </c>
      <c r="Z16" s="56" t="str">
        <f>'Piper Plot'!AV3</f>
        <v>Cl</v>
      </c>
      <c r="AA16" s="48">
        <v>0</v>
      </c>
      <c r="AE16" s="77" t="str">
        <f>IF('Piper Plot'!$N$4="y",CONCATENATE(Final!B16," f",Final!C16),"")</f>
        <v xml:space="preserve"> f</v>
      </c>
      <c r="AF16" s="78">
        <f>Final!R16*2</f>
        <v>0</v>
      </c>
      <c r="AG16" s="79">
        <f>Final!Q16*2</f>
        <v>0</v>
      </c>
      <c r="AH16" s="79">
        <f>Final!O16+Final!P16</f>
        <v>0</v>
      </c>
      <c r="AI16" s="79">
        <f t="shared" si="0"/>
        <v>0</v>
      </c>
      <c r="AJ16" s="69"/>
      <c r="AK16" s="80" t="e">
        <f t="shared" si="1"/>
        <v>#DIV/0!</v>
      </c>
      <c r="AL16" s="80" t="e">
        <f t="shared" si="2"/>
        <v>#DIV/0!</v>
      </c>
      <c r="AM16" s="80" t="e">
        <f t="shared" si="3"/>
        <v>#DIV/0!</v>
      </c>
      <c r="AN16" s="80" t="e">
        <f t="shared" si="4"/>
        <v>#DIV/0!</v>
      </c>
      <c r="AO16" s="69" t="e">
        <f>(1-AK16)-AL16*'Piper Plot'!$R$13</f>
        <v>#DIV/0!</v>
      </c>
      <c r="AP16" s="69" t="e">
        <f>AL16*'Piper Plot'!$S$13</f>
        <v>#DIV/0!</v>
      </c>
      <c r="AQ16" s="69"/>
      <c r="AR16" s="69"/>
      <c r="AS16" s="69"/>
      <c r="AT16" s="69"/>
      <c r="AU16" s="77" t="str">
        <f t="shared" si="5"/>
        <v xml:space="preserve"> f</v>
      </c>
      <c r="AV16" s="79">
        <f>Final!T16</f>
        <v>0</v>
      </c>
      <c r="AW16" s="79">
        <f>Final!W16*2+Final!X16</f>
        <v>0</v>
      </c>
      <c r="AX16" s="79">
        <f>Final!U16+Final!V16*2</f>
        <v>0</v>
      </c>
      <c r="AY16" s="79">
        <f t="shared" si="6"/>
        <v>0</v>
      </c>
      <c r="AZ16" s="69"/>
      <c r="BA16" s="80" t="e">
        <f t="shared" si="7"/>
        <v>#DIV/0!</v>
      </c>
      <c r="BB16" s="80" t="e">
        <f t="shared" si="8"/>
        <v>#DIV/0!</v>
      </c>
      <c r="BC16" s="80" t="e">
        <f t="shared" si="9"/>
        <v>#DIV/0!</v>
      </c>
      <c r="BD16" s="80" t="e">
        <f t="shared" si="10"/>
        <v>#DIV/0!</v>
      </c>
      <c r="BE16" s="81" t="e">
        <f t="shared" si="11"/>
        <v>#DIV/0!</v>
      </c>
      <c r="BF16" s="69" t="e">
        <f t="shared" si="12"/>
        <v>#DIV/0!</v>
      </c>
      <c r="BG16" s="69"/>
      <c r="BH16" s="69"/>
      <c r="BI16" s="69"/>
      <c r="BJ16" s="69"/>
      <c r="BK16" s="77" t="str">
        <f t="shared" si="13"/>
        <v xml:space="preserve"> f</v>
      </c>
      <c r="BL16" s="69" t="e">
        <f>'Piper Plot'!$R$22-(1-'Piper Plot'!AM16)*0.5+(1-'Piper Plot'!BC16)*0.5</f>
        <v>#DIV/0!</v>
      </c>
      <c r="BM16" s="69" t="e">
        <f>'Piper Plot'!$S$22+(1-'Piper Plot'!AM16)*'Piper Plot'!$S$13+(1-'Piper Plot'!BC16)*'Piper Plot'!$S$13</f>
        <v>#DIV/0!</v>
      </c>
      <c r="BN16" s="69"/>
      <c r="BO16" s="69"/>
    </row>
    <row r="17" spans="14:67" x14ac:dyDescent="0.3">
      <c r="N17" s="44" t="s">
        <v>169</v>
      </c>
      <c r="Q17" s="49" t="s">
        <v>184</v>
      </c>
      <c r="R17" s="48">
        <f>R12+1+AnionOffset</f>
        <v>1.25</v>
      </c>
      <c r="S17" s="48">
        <v>0</v>
      </c>
      <c r="T17" s="48"/>
      <c r="U17" s="48">
        <f>U16-U16/2</f>
        <v>0.2</v>
      </c>
      <c r="V17" s="48">
        <f>V16+U16*'Piper Plot'!$S$13</f>
        <v>0.34641016151377546</v>
      </c>
      <c r="W17" s="48"/>
      <c r="X17" s="48">
        <f>(AVERAGE(R22:R23)+AVERAGE(R13:R14))/2</f>
        <v>0.8125</v>
      </c>
      <c r="Y17" s="48">
        <f>(AVERAGE(S22:S23)+AVERAGE(S13:S14))/2</f>
        <v>0.5412658773652741</v>
      </c>
      <c r="Z17" s="56" t="str">
        <f>'Piper Plot'!AH3</f>
        <v>Na + K</v>
      </c>
      <c r="AA17" s="48">
        <v>-60</v>
      </c>
      <c r="AE17" s="77" t="str">
        <f>IF('Piper Plot'!$N$4="y",CONCATENATE(Final!B17," f",Final!C17),"")</f>
        <v xml:space="preserve"> f</v>
      </c>
      <c r="AF17" s="78">
        <f>Final!R17*2</f>
        <v>0</v>
      </c>
      <c r="AG17" s="79">
        <f>Final!Q17*2</f>
        <v>0</v>
      </c>
      <c r="AH17" s="79">
        <f>Final!O17+Final!P17</f>
        <v>0</v>
      </c>
      <c r="AI17" s="79">
        <f t="shared" si="0"/>
        <v>0</v>
      </c>
      <c r="AJ17" s="69"/>
      <c r="AK17" s="80" t="e">
        <f t="shared" si="1"/>
        <v>#DIV/0!</v>
      </c>
      <c r="AL17" s="80" t="e">
        <f t="shared" si="2"/>
        <v>#DIV/0!</v>
      </c>
      <c r="AM17" s="80" t="e">
        <f t="shared" si="3"/>
        <v>#DIV/0!</v>
      </c>
      <c r="AN17" s="80" t="e">
        <f t="shared" si="4"/>
        <v>#DIV/0!</v>
      </c>
      <c r="AO17" s="69" t="e">
        <f>(1-AK17)-AL17*'Piper Plot'!$R$13</f>
        <v>#DIV/0!</v>
      </c>
      <c r="AP17" s="69" t="e">
        <f>AL17*'Piper Plot'!$S$13</f>
        <v>#DIV/0!</v>
      </c>
      <c r="AQ17" s="69"/>
      <c r="AR17" s="69"/>
      <c r="AS17" s="69"/>
      <c r="AT17" s="69"/>
      <c r="AU17" s="77" t="str">
        <f t="shared" si="5"/>
        <v xml:space="preserve"> f</v>
      </c>
      <c r="AV17" s="79">
        <f>Final!T17</f>
        <v>0</v>
      </c>
      <c r="AW17" s="79">
        <f>Final!W17*2+Final!X17</f>
        <v>0</v>
      </c>
      <c r="AX17" s="79">
        <f>Final!U17+Final!V17*2</f>
        <v>0</v>
      </c>
      <c r="AY17" s="79">
        <f t="shared" si="6"/>
        <v>0</v>
      </c>
      <c r="AZ17" s="69"/>
      <c r="BA17" s="80" t="e">
        <f t="shared" si="7"/>
        <v>#DIV/0!</v>
      </c>
      <c r="BB17" s="80" t="e">
        <f t="shared" si="8"/>
        <v>#DIV/0!</v>
      </c>
      <c r="BC17" s="80" t="e">
        <f t="shared" si="9"/>
        <v>#DIV/0!</v>
      </c>
      <c r="BD17" s="80" t="e">
        <f t="shared" si="10"/>
        <v>#DIV/0!</v>
      </c>
      <c r="BE17" s="81" t="e">
        <f t="shared" si="11"/>
        <v>#DIV/0!</v>
      </c>
      <c r="BF17" s="69" t="e">
        <f t="shared" si="12"/>
        <v>#DIV/0!</v>
      </c>
      <c r="BG17" s="69"/>
      <c r="BH17" s="69"/>
      <c r="BI17" s="69"/>
      <c r="BJ17" s="69"/>
      <c r="BK17" s="77" t="str">
        <f t="shared" si="13"/>
        <v xml:space="preserve"> f</v>
      </c>
      <c r="BL17" s="69" t="e">
        <f>'Piper Plot'!$R$22-(1-'Piper Plot'!AM17)*0.5+(1-'Piper Plot'!BC17)*0.5</f>
        <v>#DIV/0!</v>
      </c>
      <c r="BM17" s="69" t="e">
        <f>'Piper Plot'!$S$22+(1-'Piper Plot'!AM17)*'Piper Plot'!$S$13+(1-'Piper Plot'!BC17)*'Piper Plot'!$S$13</f>
        <v>#DIV/0!</v>
      </c>
      <c r="BN17" s="69"/>
      <c r="BO17" s="69"/>
    </row>
    <row r="18" spans="14:67" x14ac:dyDescent="0.3">
      <c r="N18" s="44" t="s">
        <v>169</v>
      </c>
      <c r="Q18" s="49"/>
      <c r="R18" s="48">
        <f>R13+1+AnionOffset</f>
        <v>1.75</v>
      </c>
      <c r="S18" s="48">
        <f>3^0.5/2</f>
        <v>0.8660254037844386</v>
      </c>
      <c r="T18" s="48"/>
      <c r="U18" s="48"/>
      <c r="V18" s="48"/>
      <c r="W18" s="48"/>
      <c r="X18" s="48">
        <f>AVERAGE(R23:R24)-LabelOFF*COS(AA18*PI()/180)</f>
        <v>0.78125</v>
      </c>
      <c r="Y18" s="48">
        <f>AVERAGE(S23:S24)+SIN(AA18*PI()/180)*LabelOFF</f>
        <v>1.6779242198323496</v>
      </c>
      <c r="Z18" s="48" t="str">
        <f>'Piper Plot'!BL3</f>
        <v>Cl + SO4+NO3</v>
      </c>
      <c r="AA18" s="48">
        <v>60</v>
      </c>
      <c r="AE18" s="77" t="str">
        <f>IF('Piper Plot'!$N$4="y",CONCATENATE(Final!B18," f",Final!C18),"")</f>
        <v xml:space="preserve"> f</v>
      </c>
      <c r="AF18" s="78">
        <f>Final!R18*2</f>
        <v>0</v>
      </c>
      <c r="AG18" s="79">
        <f>Final!Q18*2</f>
        <v>0</v>
      </c>
      <c r="AH18" s="79">
        <f>Final!O18+Final!P18</f>
        <v>0</v>
      </c>
      <c r="AI18" s="79">
        <f t="shared" si="0"/>
        <v>0</v>
      </c>
      <c r="AJ18" s="69"/>
      <c r="AK18" s="80" t="e">
        <f t="shared" si="1"/>
        <v>#DIV/0!</v>
      </c>
      <c r="AL18" s="80" t="e">
        <f t="shared" si="2"/>
        <v>#DIV/0!</v>
      </c>
      <c r="AM18" s="80" t="e">
        <f t="shared" si="3"/>
        <v>#DIV/0!</v>
      </c>
      <c r="AN18" s="80" t="e">
        <f t="shared" si="4"/>
        <v>#DIV/0!</v>
      </c>
      <c r="AO18" s="69" t="e">
        <f>(1-AK18)-AL18*'Piper Plot'!$R$13</f>
        <v>#DIV/0!</v>
      </c>
      <c r="AP18" s="69" t="e">
        <f>AL18*'Piper Plot'!$S$13</f>
        <v>#DIV/0!</v>
      </c>
      <c r="AQ18" s="69"/>
      <c r="AR18" s="69"/>
      <c r="AS18" s="69"/>
      <c r="AT18" s="69"/>
      <c r="AU18" s="77" t="str">
        <f t="shared" si="5"/>
        <v xml:space="preserve"> f</v>
      </c>
      <c r="AV18" s="79">
        <f>Final!T18</f>
        <v>0</v>
      </c>
      <c r="AW18" s="79">
        <f>Final!W18*2+Final!X18</f>
        <v>0</v>
      </c>
      <c r="AX18" s="79">
        <f>Final!U18+Final!V18*2</f>
        <v>0</v>
      </c>
      <c r="AY18" s="79">
        <f t="shared" si="6"/>
        <v>0</v>
      </c>
      <c r="AZ18" s="69"/>
      <c r="BA18" s="80" t="e">
        <f t="shared" si="7"/>
        <v>#DIV/0!</v>
      </c>
      <c r="BB18" s="80" t="e">
        <f t="shared" si="8"/>
        <v>#DIV/0!</v>
      </c>
      <c r="BC18" s="80" t="e">
        <f t="shared" si="9"/>
        <v>#DIV/0!</v>
      </c>
      <c r="BD18" s="80" t="e">
        <f t="shared" si="10"/>
        <v>#DIV/0!</v>
      </c>
      <c r="BE18" s="81" t="e">
        <f t="shared" si="11"/>
        <v>#DIV/0!</v>
      </c>
      <c r="BF18" s="69" t="e">
        <f t="shared" si="12"/>
        <v>#DIV/0!</v>
      </c>
      <c r="BG18" s="69"/>
      <c r="BH18" s="69"/>
      <c r="BI18" s="69"/>
      <c r="BJ18" s="69"/>
      <c r="BK18" s="77" t="str">
        <f t="shared" si="13"/>
        <v xml:space="preserve"> f</v>
      </c>
      <c r="BL18" s="69" t="e">
        <f>'Piper Plot'!$R$22-(1-'Piper Plot'!AM18)*0.5+(1-'Piper Plot'!BC18)*0.5</f>
        <v>#DIV/0!</v>
      </c>
      <c r="BM18" s="69" t="e">
        <f>'Piper Plot'!$S$22+(1-'Piper Plot'!AM18)*'Piper Plot'!$S$13+(1-'Piper Plot'!BC18)*'Piper Plot'!$S$13</f>
        <v>#DIV/0!</v>
      </c>
      <c r="BN18" s="69"/>
      <c r="BO18" s="69"/>
    </row>
    <row r="19" spans="14:67" x14ac:dyDescent="0.3">
      <c r="N19" s="44" t="s">
        <v>169</v>
      </c>
      <c r="Q19" s="49"/>
      <c r="R19" s="48">
        <f>R14+1+AnionOffset</f>
        <v>2.25</v>
      </c>
      <c r="S19" s="48">
        <v>0</v>
      </c>
      <c r="T19" s="48"/>
      <c r="U19" s="48">
        <f>IF(U16&lt;1-$U$11,U16+$U$11,-10)</f>
        <v>0.60000000000000009</v>
      </c>
      <c r="V19" s="48">
        <v>0</v>
      </c>
      <c r="W19" s="48"/>
      <c r="X19" s="48">
        <f>AVERAGE(R24:R25)+COS(AA19*PI()/180)*LabelOFF</f>
        <v>1.46875</v>
      </c>
      <c r="Y19" s="48">
        <f>AVERAGE(S24:S25)-SIN(AA19*PI()/180)*LabelOFF</f>
        <v>1.6779242198323496</v>
      </c>
      <c r="Z19" s="48" t="str">
        <f>'Piper Plot'!BM3</f>
        <v>Ca + Mg</v>
      </c>
      <c r="AA19" s="48">
        <v>-60</v>
      </c>
      <c r="AE19" s="77" t="str">
        <f>IF('Piper Plot'!$N$4="y",CONCATENATE(Final!B19," f",Final!C19),"")</f>
        <v xml:space="preserve"> f</v>
      </c>
      <c r="AF19" s="78">
        <f>Final!R19*2</f>
        <v>0</v>
      </c>
      <c r="AG19" s="79">
        <f>Final!Q19*2</f>
        <v>0</v>
      </c>
      <c r="AH19" s="79">
        <f>Final!O19+Final!P19</f>
        <v>0</v>
      </c>
      <c r="AI19" s="79">
        <f t="shared" si="0"/>
        <v>0</v>
      </c>
      <c r="AJ19" s="69"/>
      <c r="AK19" s="80" t="e">
        <f t="shared" si="1"/>
        <v>#DIV/0!</v>
      </c>
      <c r="AL19" s="80" t="e">
        <f t="shared" si="2"/>
        <v>#DIV/0!</v>
      </c>
      <c r="AM19" s="80" t="e">
        <f t="shared" si="3"/>
        <v>#DIV/0!</v>
      </c>
      <c r="AN19" s="80" t="e">
        <f t="shared" si="4"/>
        <v>#DIV/0!</v>
      </c>
      <c r="AO19" s="69" t="e">
        <f>(1-AK19)-AL19*'Piper Plot'!$R$13</f>
        <v>#DIV/0!</v>
      </c>
      <c r="AP19" s="69" t="e">
        <f>AL19*'Piper Plot'!$S$13</f>
        <v>#DIV/0!</v>
      </c>
      <c r="AQ19" s="69"/>
      <c r="AR19" s="69"/>
      <c r="AS19" s="69"/>
      <c r="AT19" s="69"/>
      <c r="AU19" s="77" t="str">
        <f t="shared" si="5"/>
        <v xml:space="preserve"> f</v>
      </c>
      <c r="AV19" s="79">
        <f>Final!T19</f>
        <v>0</v>
      </c>
      <c r="AW19" s="79">
        <f>Final!W19*2+Final!X19</f>
        <v>0</v>
      </c>
      <c r="AX19" s="79">
        <f>Final!U19+Final!V19*2</f>
        <v>0</v>
      </c>
      <c r="AY19" s="79">
        <f t="shared" si="6"/>
        <v>0</v>
      </c>
      <c r="AZ19" s="69"/>
      <c r="BA19" s="80" t="e">
        <f t="shared" si="7"/>
        <v>#DIV/0!</v>
      </c>
      <c r="BB19" s="80" t="e">
        <f t="shared" si="8"/>
        <v>#DIV/0!</v>
      </c>
      <c r="BC19" s="80" t="e">
        <f t="shared" si="9"/>
        <v>#DIV/0!</v>
      </c>
      <c r="BD19" s="80" t="e">
        <f t="shared" si="10"/>
        <v>#DIV/0!</v>
      </c>
      <c r="BE19" s="81" t="e">
        <f t="shared" si="11"/>
        <v>#DIV/0!</v>
      </c>
      <c r="BF19" s="69" t="e">
        <f t="shared" si="12"/>
        <v>#DIV/0!</v>
      </c>
      <c r="BG19" s="69"/>
      <c r="BH19" s="69"/>
      <c r="BI19" s="69"/>
      <c r="BJ19" s="69"/>
      <c r="BK19" s="77" t="str">
        <f t="shared" si="13"/>
        <v xml:space="preserve"> f</v>
      </c>
      <c r="BL19" s="69" t="e">
        <f>'Piper Plot'!$R$22-(1-'Piper Plot'!AM19)*0.5+(1-'Piper Plot'!BC19)*0.5</f>
        <v>#DIV/0!</v>
      </c>
      <c r="BM19" s="69" t="e">
        <f>'Piper Plot'!$S$22+(1-'Piper Plot'!AM19)*'Piper Plot'!$S$13+(1-'Piper Plot'!BC19)*'Piper Plot'!$S$13</f>
        <v>#DIV/0!</v>
      </c>
      <c r="BN19" s="69"/>
      <c r="BO19" s="69"/>
    </row>
    <row r="20" spans="14:67" x14ac:dyDescent="0.3">
      <c r="N20" s="44" t="s">
        <v>169</v>
      </c>
      <c r="Q20" s="49"/>
      <c r="R20" s="48">
        <f>R15+1+AnionOffset</f>
        <v>1.25</v>
      </c>
      <c r="S20" s="48">
        <f>S17</f>
        <v>0</v>
      </c>
      <c r="T20" s="48"/>
      <c r="U20" s="48">
        <f>U19-U19/2</f>
        <v>0.30000000000000004</v>
      </c>
      <c r="V20" s="48">
        <f>V19+U19*'Piper Plot'!$S$13</f>
        <v>0.51961524227066325</v>
      </c>
      <c r="W20" s="48"/>
      <c r="X20" s="48">
        <f>(AVERAGE(R25:R26)+AVERAGE(R17:R18))/2</f>
        <v>1.4375</v>
      </c>
      <c r="Y20" s="48">
        <f>(AVERAGE(S25:S26)+AVERAGE(S17:S18))/2</f>
        <v>0.5412658773652741</v>
      </c>
      <c r="Z20" s="56" t="str">
        <f>'Piper Plot'!AX3</f>
        <v>HCO3 + CO3</v>
      </c>
      <c r="AA20" s="48">
        <v>60</v>
      </c>
      <c r="AE20" s="77" t="str">
        <f>IF('Piper Plot'!$N$4="y",CONCATENATE(Final!B20," f",Final!C20),"")</f>
        <v xml:space="preserve"> f</v>
      </c>
      <c r="AF20" s="78">
        <f>Final!R20*2</f>
        <v>0</v>
      </c>
      <c r="AG20" s="79">
        <f>Final!Q20*2</f>
        <v>0</v>
      </c>
      <c r="AH20" s="79">
        <f>Final!O20+Final!P20</f>
        <v>0</v>
      </c>
      <c r="AI20" s="79">
        <f t="shared" si="0"/>
        <v>0</v>
      </c>
      <c r="AJ20" s="69"/>
      <c r="AK20" s="80" t="e">
        <f t="shared" si="1"/>
        <v>#DIV/0!</v>
      </c>
      <c r="AL20" s="80" t="e">
        <f t="shared" si="2"/>
        <v>#DIV/0!</v>
      </c>
      <c r="AM20" s="80" t="e">
        <f t="shared" si="3"/>
        <v>#DIV/0!</v>
      </c>
      <c r="AN20" s="80" t="e">
        <f t="shared" si="4"/>
        <v>#DIV/0!</v>
      </c>
      <c r="AO20" s="69" t="e">
        <f>(1-AK20)-AL20*'Piper Plot'!$R$13</f>
        <v>#DIV/0!</v>
      </c>
      <c r="AP20" s="69" t="e">
        <f>AL20*'Piper Plot'!$S$13</f>
        <v>#DIV/0!</v>
      </c>
      <c r="AQ20" s="69"/>
      <c r="AR20" s="69"/>
      <c r="AS20" s="69"/>
      <c r="AT20" s="69"/>
      <c r="AU20" s="77" t="str">
        <f t="shared" si="5"/>
        <v xml:space="preserve"> f</v>
      </c>
      <c r="AV20" s="79">
        <f>Final!T20</f>
        <v>0</v>
      </c>
      <c r="AW20" s="79">
        <f>Final!W20*2+Final!X20</f>
        <v>0</v>
      </c>
      <c r="AX20" s="79">
        <f>Final!U20+Final!V20*2</f>
        <v>0</v>
      </c>
      <c r="AY20" s="79">
        <f t="shared" si="6"/>
        <v>0</v>
      </c>
      <c r="AZ20" s="69"/>
      <c r="BA20" s="80" t="e">
        <f t="shared" si="7"/>
        <v>#DIV/0!</v>
      </c>
      <c r="BB20" s="80" t="e">
        <f t="shared" si="8"/>
        <v>#DIV/0!</v>
      </c>
      <c r="BC20" s="80" t="e">
        <f t="shared" si="9"/>
        <v>#DIV/0!</v>
      </c>
      <c r="BD20" s="80" t="e">
        <f t="shared" si="10"/>
        <v>#DIV/0!</v>
      </c>
      <c r="BE20" s="81" t="e">
        <f t="shared" si="11"/>
        <v>#DIV/0!</v>
      </c>
      <c r="BF20" s="69" t="e">
        <f t="shared" si="12"/>
        <v>#DIV/0!</v>
      </c>
      <c r="BG20" s="69"/>
      <c r="BH20" s="69"/>
      <c r="BI20" s="69"/>
      <c r="BJ20" s="69"/>
      <c r="BK20" s="77" t="str">
        <f t="shared" si="13"/>
        <v xml:space="preserve"> f</v>
      </c>
      <c r="BL20" s="69" t="e">
        <f>'Piper Plot'!$R$22-(1-'Piper Plot'!AM20)*0.5+(1-'Piper Plot'!BC20)*0.5</f>
        <v>#DIV/0!</v>
      </c>
      <c r="BM20" s="69" t="e">
        <f>'Piper Plot'!$S$22+(1-'Piper Plot'!AM20)*'Piper Plot'!$S$13+(1-'Piper Plot'!BC20)*'Piper Plot'!$S$13</f>
        <v>#DIV/0!</v>
      </c>
      <c r="BN20" s="69"/>
      <c r="BO20" s="69"/>
    </row>
    <row r="21" spans="14:67" x14ac:dyDescent="0.3">
      <c r="N21" s="44" t="s">
        <v>169</v>
      </c>
      <c r="Q21" s="49"/>
      <c r="R21" s="48"/>
      <c r="S21" s="48"/>
      <c r="T21" s="48"/>
      <c r="U21" s="48"/>
      <c r="V21" s="48"/>
      <c r="W21" s="48"/>
      <c r="X21" s="48"/>
      <c r="Y21" s="48"/>
      <c r="Z21" s="48"/>
      <c r="AA21" s="48"/>
      <c r="AE21" s="77" t="str">
        <f>IF('Piper Plot'!$N$4="y",CONCATENATE(Final!B21," f",Final!C21),"")</f>
        <v xml:space="preserve"> f</v>
      </c>
      <c r="AF21" s="78">
        <f>Final!R21*2</f>
        <v>0</v>
      </c>
      <c r="AG21" s="79">
        <f>Final!Q21*2</f>
        <v>0</v>
      </c>
      <c r="AH21" s="79">
        <f>Final!O21+Final!P21</f>
        <v>0</v>
      </c>
      <c r="AI21" s="79">
        <f t="shared" si="0"/>
        <v>0</v>
      </c>
      <c r="AJ21" s="69"/>
      <c r="AK21" s="80" t="e">
        <f t="shared" si="1"/>
        <v>#DIV/0!</v>
      </c>
      <c r="AL21" s="80" t="e">
        <f t="shared" si="2"/>
        <v>#DIV/0!</v>
      </c>
      <c r="AM21" s="80" t="e">
        <f t="shared" si="3"/>
        <v>#DIV/0!</v>
      </c>
      <c r="AN21" s="80" t="e">
        <f t="shared" si="4"/>
        <v>#DIV/0!</v>
      </c>
      <c r="AO21" s="69" t="e">
        <f>(1-AK21)-AL21*'Piper Plot'!$R$13</f>
        <v>#DIV/0!</v>
      </c>
      <c r="AP21" s="69" t="e">
        <f>AL21*'Piper Plot'!$S$13</f>
        <v>#DIV/0!</v>
      </c>
      <c r="AQ21" s="69"/>
      <c r="AR21" s="69"/>
      <c r="AS21" s="69"/>
      <c r="AT21" s="69"/>
      <c r="AU21" s="77" t="str">
        <f t="shared" si="5"/>
        <v xml:space="preserve"> f</v>
      </c>
      <c r="AV21" s="79">
        <f>Final!T21</f>
        <v>0</v>
      </c>
      <c r="AW21" s="79">
        <f>Final!W21*2+Final!X21</f>
        <v>0</v>
      </c>
      <c r="AX21" s="79">
        <f>Final!U21+Final!V21*2</f>
        <v>0</v>
      </c>
      <c r="AY21" s="79">
        <f t="shared" si="6"/>
        <v>0</v>
      </c>
      <c r="AZ21" s="69"/>
      <c r="BA21" s="80" t="e">
        <f t="shared" si="7"/>
        <v>#DIV/0!</v>
      </c>
      <c r="BB21" s="80" t="e">
        <f t="shared" si="8"/>
        <v>#DIV/0!</v>
      </c>
      <c r="BC21" s="80" t="e">
        <f t="shared" si="9"/>
        <v>#DIV/0!</v>
      </c>
      <c r="BD21" s="80" t="e">
        <f t="shared" si="10"/>
        <v>#DIV/0!</v>
      </c>
      <c r="BE21" s="81" t="e">
        <f t="shared" si="11"/>
        <v>#DIV/0!</v>
      </c>
      <c r="BF21" s="69" t="e">
        <f t="shared" si="12"/>
        <v>#DIV/0!</v>
      </c>
      <c r="BG21" s="69"/>
      <c r="BH21" s="69"/>
      <c r="BI21" s="69"/>
      <c r="BJ21" s="69"/>
      <c r="BK21" s="77" t="str">
        <f t="shared" si="13"/>
        <v xml:space="preserve"> f</v>
      </c>
      <c r="BL21" s="69" t="e">
        <f>'Piper Plot'!$R$22-(1-'Piper Plot'!AM21)*0.5+(1-'Piper Plot'!BC21)*0.5</f>
        <v>#DIV/0!</v>
      </c>
      <c r="BM21" s="69" t="e">
        <f>'Piper Plot'!$S$22+(1-'Piper Plot'!AM21)*'Piper Plot'!$S$13+(1-'Piper Plot'!BC21)*'Piper Plot'!$S$13</f>
        <v>#DIV/0!</v>
      </c>
      <c r="BN21" s="69"/>
      <c r="BO21" s="69"/>
    </row>
    <row r="22" spans="14:67" x14ac:dyDescent="0.3">
      <c r="N22" s="44" t="s">
        <v>169</v>
      </c>
      <c r="Q22" s="49" t="s">
        <v>185</v>
      </c>
      <c r="R22" s="48">
        <f>R19/2</f>
        <v>1.125</v>
      </c>
      <c r="S22" s="48">
        <f>AnionOffset*3^0.5/2</f>
        <v>0.21650635094610965</v>
      </c>
      <c r="T22" s="48"/>
      <c r="U22" s="48">
        <f>IF(U19&lt;1-$U$11,U19+$U$11,-10)</f>
        <v>0.8</v>
      </c>
      <c r="V22" s="48">
        <v>0</v>
      </c>
      <c r="W22" s="48"/>
      <c r="X22" s="48">
        <v>0</v>
      </c>
      <c r="Y22" s="48">
        <f t="shared" ref="Y22:Y31" si="14">IF(X22&lt;=1,-NumberOFF,-99)</f>
        <v>-6.25E-2</v>
      </c>
      <c r="Z22" s="48">
        <f t="shared" ref="Z22:Z31" si="15">100-X22*100</f>
        <v>100</v>
      </c>
      <c r="AA22" s="48">
        <v>0</v>
      </c>
      <c r="AE22" s="77" t="str">
        <f>IF('Piper Plot'!$N$4="y",CONCATENATE(Final!B22," f",Final!C22),"")</f>
        <v xml:space="preserve"> f</v>
      </c>
      <c r="AF22" s="78">
        <f>Final!R22*2</f>
        <v>0</v>
      </c>
      <c r="AG22" s="79">
        <f>Final!Q22*2</f>
        <v>0</v>
      </c>
      <c r="AH22" s="79">
        <f>Final!O22+Final!P22</f>
        <v>0</v>
      </c>
      <c r="AI22" s="79">
        <f t="shared" si="0"/>
        <v>0</v>
      </c>
      <c r="AJ22" s="69"/>
      <c r="AK22" s="80" t="e">
        <f t="shared" si="1"/>
        <v>#DIV/0!</v>
      </c>
      <c r="AL22" s="80" t="e">
        <f t="shared" si="2"/>
        <v>#DIV/0!</v>
      </c>
      <c r="AM22" s="80" t="e">
        <f t="shared" si="3"/>
        <v>#DIV/0!</v>
      </c>
      <c r="AN22" s="80" t="e">
        <f t="shared" si="4"/>
        <v>#DIV/0!</v>
      </c>
      <c r="AO22" s="69" t="e">
        <f>(1-AK22)-AL22*'Piper Plot'!$R$13</f>
        <v>#DIV/0!</v>
      </c>
      <c r="AP22" s="69" t="e">
        <f>AL22*'Piper Plot'!$S$13</f>
        <v>#DIV/0!</v>
      </c>
      <c r="AQ22" s="69"/>
      <c r="AR22" s="69"/>
      <c r="AS22" s="69"/>
      <c r="AT22" s="69"/>
      <c r="AU22" s="77" t="str">
        <f t="shared" si="5"/>
        <v xml:space="preserve"> f</v>
      </c>
      <c r="AV22" s="79">
        <f>Final!T22</f>
        <v>0</v>
      </c>
      <c r="AW22" s="79">
        <f>Final!W22*2+Final!X22</f>
        <v>0</v>
      </c>
      <c r="AX22" s="79">
        <f>Final!U22+Final!V22*2</f>
        <v>0</v>
      </c>
      <c r="AY22" s="79">
        <f t="shared" si="6"/>
        <v>0</v>
      </c>
      <c r="AZ22" s="69"/>
      <c r="BA22" s="80" t="e">
        <f t="shared" si="7"/>
        <v>#DIV/0!</v>
      </c>
      <c r="BB22" s="80" t="e">
        <f t="shared" si="8"/>
        <v>#DIV/0!</v>
      </c>
      <c r="BC22" s="80" t="e">
        <f t="shared" si="9"/>
        <v>#DIV/0!</v>
      </c>
      <c r="BD22" s="80" t="e">
        <f t="shared" si="10"/>
        <v>#DIV/0!</v>
      </c>
      <c r="BE22" s="81" t="e">
        <f t="shared" si="11"/>
        <v>#DIV/0!</v>
      </c>
      <c r="BF22" s="69" t="e">
        <f t="shared" si="12"/>
        <v>#DIV/0!</v>
      </c>
      <c r="BG22" s="69"/>
      <c r="BH22" s="69"/>
      <c r="BI22" s="69"/>
      <c r="BJ22" s="69"/>
      <c r="BK22" s="77" t="str">
        <f t="shared" si="13"/>
        <v xml:space="preserve"> f</v>
      </c>
      <c r="BL22" s="69" t="e">
        <f>'Piper Plot'!$R$22-(1-'Piper Plot'!AM22)*0.5+(1-'Piper Plot'!BC22)*0.5</f>
        <v>#DIV/0!</v>
      </c>
      <c r="BM22" s="69" t="e">
        <f>'Piper Plot'!$S$22+(1-'Piper Plot'!AM22)*'Piper Plot'!$S$13+(1-'Piper Plot'!BC22)*'Piper Plot'!$S$13</f>
        <v>#DIV/0!</v>
      </c>
      <c r="BN22" s="69"/>
      <c r="BO22" s="69"/>
    </row>
    <row r="23" spans="14:67" x14ac:dyDescent="0.3">
      <c r="N23" s="44" t="s">
        <v>169</v>
      </c>
      <c r="Q23" s="49"/>
      <c r="R23" s="48">
        <f>R22-0.5</f>
        <v>0.625</v>
      </c>
      <c r="S23" s="48">
        <f>S22+S13</f>
        <v>1.0825317547305482</v>
      </c>
      <c r="T23" s="48"/>
      <c r="U23" s="48">
        <f>U22-U22/2</f>
        <v>0.4</v>
      </c>
      <c r="V23" s="48">
        <f>V22+U22*'Piper Plot'!$S$13</f>
        <v>0.69282032302755092</v>
      </c>
      <c r="W23" s="48"/>
      <c r="X23" s="48">
        <f t="shared" ref="X23:X31" si="16">X22+$U$11</f>
        <v>0.2</v>
      </c>
      <c r="Y23" s="48">
        <f t="shared" si="14"/>
        <v>-6.25E-2</v>
      </c>
      <c r="Z23" s="48">
        <f t="shared" si="15"/>
        <v>80</v>
      </c>
      <c r="AA23" s="48">
        <v>0</v>
      </c>
      <c r="AE23" s="77" t="str">
        <f>IF('Piper Plot'!$N$4="y",CONCATENATE(Final!B23," f",Final!C23),"")</f>
        <v xml:space="preserve"> f</v>
      </c>
      <c r="AF23" s="78">
        <f>Final!R23*2</f>
        <v>0</v>
      </c>
      <c r="AG23" s="79">
        <f>Final!Q23*2</f>
        <v>0</v>
      </c>
      <c r="AH23" s="79">
        <f>Final!O23+Final!P23</f>
        <v>0</v>
      </c>
      <c r="AI23" s="79">
        <f t="shared" si="0"/>
        <v>0</v>
      </c>
      <c r="AJ23" s="69"/>
      <c r="AK23" s="80" t="e">
        <f t="shared" si="1"/>
        <v>#DIV/0!</v>
      </c>
      <c r="AL23" s="80" t="e">
        <f t="shared" si="2"/>
        <v>#DIV/0!</v>
      </c>
      <c r="AM23" s="80" t="e">
        <f t="shared" si="3"/>
        <v>#DIV/0!</v>
      </c>
      <c r="AN23" s="80" t="e">
        <f t="shared" si="4"/>
        <v>#DIV/0!</v>
      </c>
      <c r="AO23" s="69" t="e">
        <f>(1-AK23)-AL23*'Piper Plot'!$R$13</f>
        <v>#DIV/0!</v>
      </c>
      <c r="AP23" s="69" t="e">
        <f>AL23*'Piper Plot'!$S$13</f>
        <v>#DIV/0!</v>
      </c>
      <c r="AQ23" s="69"/>
      <c r="AR23" s="69"/>
      <c r="AS23" s="69"/>
      <c r="AT23" s="69"/>
      <c r="AU23" s="77" t="str">
        <f t="shared" si="5"/>
        <v xml:space="preserve"> f</v>
      </c>
      <c r="AV23" s="79">
        <f>Final!T23</f>
        <v>0</v>
      </c>
      <c r="AW23" s="79">
        <f>Final!W23*2+Final!X23</f>
        <v>0</v>
      </c>
      <c r="AX23" s="79">
        <f>Final!U23+Final!V23*2</f>
        <v>0</v>
      </c>
      <c r="AY23" s="79">
        <f t="shared" si="6"/>
        <v>0</v>
      </c>
      <c r="AZ23" s="69"/>
      <c r="BA23" s="80" t="e">
        <f t="shared" si="7"/>
        <v>#DIV/0!</v>
      </c>
      <c r="BB23" s="80" t="e">
        <f t="shared" si="8"/>
        <v>#DIV/0!</v>
      </c>
      <c r="BC23" s="80" t="e">
        <f t="shared" si="9"/>
        <v>#DIV/0!</v>
      </c>
      <c r="BD23" s="80" t="e">
        <f t="shared" si="10"/>
        <v>#DIV/0!</v>
      </c>
      <c r="BE23" s="81" t="e">
        <f t="shared" si="11"/>
        <v>#DIV/0!</v>
      </c>
      <c r="BF23" s="69" t="e">
        <f t="shared" si="12"/>
        <v>#DIV/0!</v>
      </c>
      <c r="BG23" s="69"/>
      <c r="BH23" s="69"/>
      <c r="BI23" s="69"/>
      <c r="BJ23" s="69"/>
      <c r="BK23" s="77" t="str">
        <f t="shared" si="13"/>
        <v xml:space="preserve"> f</v>
      </c>
      <c r="BL23" s="69" t="e">
        <f>'Piper Plot'!$R$22-(1-'Piper Plot'!AM23)*0.5+(1-'Piper Plot'!BC23)*0.5</f>
        <v>#DIV/0!</v>
      </c>
      <c r="BM23" s="69" t="e">
        <f>'Piper Plot'!$S$22+(1-'Piper Plot'!AM23)*'Piper Plot'!$S$13+(1-'Piper Plot'!BC23)*'Piper Plot'!$S$13</f>
        <v>#DIV/0!</v>
      </c>
      <c r="BN23" s="69"/>
      <c r="BO23" s="69"/>
    </row>
    <row r="24" spans="14:67" x14ac:dyDescent="0.3">
      <c r="N24" s="44" t="s">
        <v>169</v>
      </c>
      <c r="Q24" s="49"/>
      <c r="R24" s="48">
        <f>R22</f>
        <v>1.125</v>
      </c>
      <c r="S24" s="48">
        <f>S23+S13</f>
        <v>1.9485571585149868</v>
      </c>
      <c r="T24" s="48"/>
      <c r="U24" s="48"/>
      <c r="V24" s="48"/>
      <c r="W24" s="48"/>
      <c r="X24" s="48">
        <f t="shared" si="16"/>
        <v>0.4</v>
      </c>
      <c r="Y24" s="48">
        <f t="shared" si="14"/>
        <v>-6.25E-2</v>
      </c>
      <c r="Z24" s="48">
        <f t="shared" si="15"/>
        <v>60</v>
      </c>
      <c r="AA24" s="48">
        <v>0</v>
      </c>
      <c r="AE24" s="77" t="str">
        <f>IF('Piper Plot'!$N$4="y",CONCATENATE(Final!B24," f",Final!C24),"")</f>
        <v xml:space="preserve"> f</v>
      </c>
      <c r="AF24" s="78">
        <f>Final!R24*2</f>
        <v>0</v>
      </c>
      <c r="AG24" s="79">
        <f>Final!Q24*2</f>
        <v>0</v>
      </c>
      <c r="AH24" s="79">
        <f>Final!O24+Final!P24</f>
        <v>0</v>
      </c>
      <c r="AI24" s="79">
        <f t="shared" si="0"/>
        <v>0</v>
      </c>
      <c r="AJ24" s="69"/>
      <c r="AK24" s="80" t="e">
        <f t="shared" si="1"/>
        <v>#DIV/0!</v>
      </c>
      <c r="AL24" s="80" t="e">
        <f t="shared" si="2"/>
        <v>#DIV/0!</v>
      </c>
      <c r="AM24" s="80" t="e">
        <f t="shared" si="3"/>
        <v>#DIV/0!</v>
      </c>
      <c r="AN24" s="80" t="e">
        <f t="shared" si="4"/>
        <v>#DIV/0!</v>
      </c>
      <c r="AO24" s="69" t="e">
        <f>(1-AK24)-AL24*'Piper Plot'!$R$13</f>
        <v>#DIV/0!</v>
      </c>
      <c r="AP24" s="69" t="e">
        <f>AL24*'Piper Plot'!$S$13</f>
        <v>#DIV/0!</v>
      </c>
      <c r="AQ24" s="69"/>
      <c r="AR24" s="69"/>
      <c r="AS24" s="69"/>
      <c r="AT24" s="69"/>
      <c r="AU24" s="77" t="str">
        <f t="shared" si="5"/>
        <v xml:space="preserve"> f</v>
      </c>
      <c r="AV24" s="79">
        <f>Final!T24</f>
        <v>0</v>
      </c>
      <c r="AW24" s="79">
        <f>Final!W24*2+Final!X24</f>
        <v>0</v>
      </c>
      <c r="AX24" s="79">
        <f>Final!U24+Final!V24*2</f>
        <v>0</v>
      </c>
      <c r="AY24" s="79">
        <f t="shared" si="6"/>
        <v>0</v>
      </c>
      <c r="AZ24" s="69"/>
      <c r="BA24" s="80" t="e">
        <f t="shared" si="7"/>
        <v>#DIV/0!</v>
      </c>
      <c r="BB24" s="80" t="e">
        <f t="shared" si="8"/>
        <v>#DIV/0!</v>
      </c>
      <c r="BC24" s="80" t="e">
        <f t="shared" si="9"/>
        <v>#DIV/0!</v>
      </c>
      <c r="BD24" s="80" t="e">
        <f t="shared" si="10"/>
        <v>#DIV/0!</v>
      </c>
      <c r="BE24" s="81" t="e">
        <f t="shared" si="11"/>
        <v>#DIV/0!</v>
      </c>
      <c r="BF24" s="69" t="e">
        <f t="shared" si="12"/>
        <v>#DIV/0!</v>
      </c>
      <c r="BG24" s="69"/>
      <c r="BH24" s="69"/>
      <c r="BI24" s="69"/>
      <c r="BJ24" s="69"/>
      <c r="BK24" s="77" t="str">
        <f t="shared" si="13"/>
        <v xml:space="preserve"> f</v>
      </c>
      <c r="BL24" s="69" t="e">
        <f>'Piper Plot'!$R$22-(1-'Piper Plot'!AM24)*0.5+(1-'Piper Plot'!BC24)*0.5</f>
        <v>#DIV/0!</v>
      </c>
      <c r="BM24" s="69" t="e">
        <f>'Piper Plot'!$S$22+(1-'Piper Plot'!AM24)*'Piper Plot'!$S$13+(1-'Piper Plot'!BC24)*'Piper Plot'!$S$13</f>
        <v>#DIV/0!</v>
      </c>
      <c r="BN24" s="69"/>
      <c r="BO24" s="69"/>
    </row>
    <row r="25" spans="14:67" x14ac:dyDescent="0.3">
      <c r="N25" s="44" t="s">
        <v>169</v>
      </c>
      <c r="Q25" s="49"/>
      <c r="R25" s="48">
        <f>R24+0.5</f>
        <v>1.625</v>
      </c>
      <c r="S25" s="48">
        <f>S23</f>
        <v>1.0825317547305482</v>
      </c>
      <c r="T25" s="48"/>
      <c r="U25" s="48">
        <f>IF(U22&lt;1-$U$11,U22+$U$11,-10)</f>
        <v>-10</v>
      </c>
      <c r="V25" s="48">
        <v>0</v>
      </c>
      <c r="W25" s="48"/>
      <c r="X25" s="48">
        <f t="shared" si="16"/>
        <v>0.60000000000000009</v>
      </c>
      <c r="Y25" s="48">
        <f t="shared" si="14"/>
        <v>-6.25E-2</v>
      </c>
      <c r="Z25" s="48">
        <f t="shared" si="15"/>
        <v>39.999999999999993</v>
      </c>
      <c r="AA25" s="48">
        <v>0</v>
      </c>
      <c r="AE25" s="77" t="str">
        <f>IF('Piper Plot'!$N$4="y",CONCATENATE(Final!B25," f",Final!C25),"")</f>
        <v xml:space="preserve"> f</v>
      </c>
      <c r="AF25" s="78">
        <f>Final!R25*2</f>
        <v>0</v>
      </c>
      <c r="AG25" s="79">
        <f>Final!Q25*2</f>
        <v>0</v>
      </c>
      <c r="AH25" s="79">
        <f>Final!O25+Final!P25</f>
        <v>0</v>
      </c>
      <c r="AI25" s="79">
        <f t="shared" si="0"/>
        <v>0</v>
      </c>
      <c r="AJ25" s="69"/>
      <c r="AK25" s="80" t="e">
        <f t="shared" si="1"/>
        <v>#DIV/0!</v>
      </c>
      <c r="AL25" s="80" t="e">
        <f t="shared" si="2"/>
        <v>#DIV/0!</v>
      </c>
      <c r="AM25" s="80" t="e">
        <f t="shared" si="3"/>
        <v>#DIV/0!</v>
      </c>
      <c r="AN25" s="80" t="e">
        <f t="shared" si="4"/>
        <v>#DIV/0!</v>
      </c>
      <c r="AO25" s="69" t="e">
        <f>(1-AK25)-AL25*'Piper Plot'!$R$13</f>
        <v>#DIV/0!</v>
      </c>
      <c r="AP25" s="69" t="e">
        <f>AL25*'Piper Plot'!$S$13</f>
        <v>#DIV/0!</v>
      </c>
      <c r="AQ25" s="69"/>
      <c r="AR25" s="69"/>
      <c r="AS25" s="69"/>
      <c r="AT25" s="69"/>
      <c r="AU25" s="77" t="str">
        <f t="shared" si="5"/>
        <v xml:space="preserve"> f</v>
      </c>
      <c r="AV25" s="79">
        <f>Final!T25</f>
        <v>0</v>
      </c>
      <c r="AW25" s="79">
        <f>Final!W25*2+Final!X25</f>
        <v>0</v>
      </c>
      <c r="AX25" s="79">
        <f>Final!U25+Final!V25*2</f>
        <v>0</v>
      </c>
      <c r="AY25" s="79">
        <f t="shared" si="6"/>
        <v>0</v>
      </c>
      <c r="AZ25" s="69"/>
      <c r="BA25" s="80" t="e">
        <f t="shared" si="7"/>
        <v>#DIV/0!</v>
      </c>
      <c r="BB25" s="80" t="e">
        <f t="shared" si="8"/>
        <v>#DIV/0!</v>
      </c>
      <c r="BC25" s="80" t="e">
        <f t="shared" si="9"/>
        <v>#DIV/0!</v>
      </c>
      <c r="BD25" s="80" t="e">
        <f t="shared" si="10"/>
        <v>#DIV/0!</v>
      </c>
      <c r="BE25" s="81" t="e">
        <f t="shared" si="11"/>
        <v>#DIV/0!</v>
      </c>
      <c r="BF25" s="69" t="e">
        <f t="shared" si="12"/>
        <v>#DIV/0!</v>
      </c>
      <c r="BG25" s="69"/>
      <c r="BH25" s="69"/>
      <c r="BI25" s="69"/>
      <c r="BJ25" s="69"/>
      <c r="BK25" s="77" t="str">
        <f t="shared" si="13"/>
        <v xml:space="preserve"> f</v>
      </c>
      <c r="BL25" s="69" t="e">
        <f>'Piper Plot'!$R$22-(1-'Piper Plot'!AM25)*0.5+(1-'Piper Plot'!BC25)*0.5</f>
        <v>#DIV/0!</v>
      </c>
      <c r="BM25" s="69" t="e">
        <f>'Piper Plot'!$S$22+(1-'Piper Plot'!AM25)*'Piper Plot'!$S$13+(1-'Piper Plot'!BC25)*'Piper Plot'!$S$13</f>
        <v>#DIV/0!</v>
      </c>
      <c r="BN25" s="69"/>
      <c r="BO25" s="69"/>
    </row>
    <row r="26" spans="14:67" x14ac:dyDescent="0.3">
      <c r="N26" s="44" t="s">
        <v>169</v>
      </c>
      <c r="Q26" s="49"/>
      <c r="R26" s="48">
        <f>R22</f>
        <v>1.125</v>
      </c>
      <c r="S26" s="48">
        <f>S22</f>
        <v>0.21650635094610965</v>
      </c>
      <c r="T26" s="48"/>
      <c r="U26" s="48">
        <f>U25-U25/2</f>
        <v>-5</v>
      </c>
      <c r="V26" s="48">
        <f>V25+U25*'Piper Plot'!$S$13</f>
        <v>-8.6602540378443855</v>
      </c>
      <c r="W26" s="48"/>
      <c r="X26" s="48">
        <f t="shared" si="16"/>
        <v>0.8</v>
      </c>
      <c r="Y26" s="48">
        <f t="shared" si="14"/>
        <v>-6.25E-2</v>
      </c>
      <c r="Z26" s="48">
        <f t="shared" si="15"/>
        <v>20</v>
      </c>
      <c r="AA26" s="48">
        <v>0</v>
      </c>
      <c r="AE26" s="77" t="str">
        <f>IF('Piper Plot'!$N$4="y",CONCATENATE(Final!B26," f",Final!C26),"")</f>
        <v xml:space="preserve"> f</v>
      </c>
      <c r="AF26" s="78">
        <f>Final!R26*2</f>
        <v>0</v>
      </c>
      <c r="AG26" s="79">
        <f>Final!Q26*2</f>
        <v>0</v>
      </c>
      <c r="AH26" s="79">
        <f>Final!O26+Final!P26</f>
        <v>0</v>
      </c>
      <c r="AI26" s="79">
        <f t="shared" si="0"/>
        <v>0</v>
      </c>
      <c r="AJ26" s="69"/>
      <c r="AK26" s="80" t="e">
        <f t="shared" si="1"/>
        <v>#DIV/0!</v>
      </c>
      <c r="AL26" s="80" t="e">
        <f t="shared" si="2"/>
        <v>#DIV/0!</v>
      </c>
      <c r="AM26" s="80" t="e">
        <f t="shared" si="3"/>
        <v>#DIV/0!</v>
      </c>
      <c r="AN26" s="80" t="e">
        <f t="shared" si="4"/>
        <v>#DIV/0!</v>
      </c>
      <c r="AO26" s="69" t="e">
        <f>(1-AK26)-AL26*'Piper Plot'!$R$13</f>
        <v>#DIV/0!</v>
      </c>
      <c r="AP26" s="69" t="e">
        <f>AL26*'Piper Plot'!$S$13</f>
        <v>#DIV/0!</v>
      </c>
      <c r="AQ26" s="69"/>
      <c r="AR26" s="69"/>
      <c r="AS26" s="69"/>
      <c r="AT26" s="69"/>
      <c r="AU26" s="77" t="str">
        <f t="shared" si="5"/>
        <v xml:space="preserve"> f</v>
      </c>
      <c r="AV26" s="79">
        <f>Final!T26</f>
        <v>0</v>
      </c>
      <c r="AW26" s="79">
        <f>Final!W26*2+Final!X26</f>
        <v>0</v>
      </c>
      <c r="AX26" s="79">
        <f>Final!U26+Final!V26*2</f>
        <v>0</v>
      </c>
      <c r="AY26" s="79">
        <f t="shared" si="6"/>
        <v>0</v>
      </c>
      <c r="AZ26" s="69"/>
      <c r="BA26" s="80" t="e">
        <f t="shared" si="7"/>
        <v>#DIV/0!</v>
      </c>
      <c r="BB26" s="80" t="e">
        <f t="shared" si="8"/>
        <v>#DIV/0!</v>
      </c>
      <c r="BC26" s="80" t="e">
        <f t="shared" si="9"/>
        <v>#DIV/0!</v>
      </c>
      <c r="BD26" s="80" t="e">
        <f t="shared" si="10"/>
        <v>#DIV/0!</v>
      </c>
      <c r="BE26" s="81" t="e">
        <f t="shared" si="11"/>
        <v>#DIV/0!</v>
      </c>
      <c r="BF26" s="69" t="e">
        <f t="shared" si="12"/>
        <v>#DIV/0!</v>
      </c>
      <c r="BG26" s="69"/>
      <c r="BH26" s="69"/>
      <c r="BI26" s="69"/>
      <c r="BJ26" s="69"/>
      <c r="BK26" s="77" t="str">
        <f t="shared" si="13"/>
        <v xml:space="preserve"> f</v>
      </c>
      <c r="BL26" s="69" t="e">
        <f>'Piper Plot'!$R$22-(1-'Piper Plot'!AM26)*0.5+(1-'Piper Plot'!BC26)*0.5</f>
        <v>#DIV/0!</v>
      </c>
      <c r="BM26" s="69" t="e">
        <f>'Piper Plot'!$S$22+(1-'Piper Plot'!AM26)*'Piper Plot'!$S$13+(1-'Piper Plot'!BC26)*'Piper Plot'!$S$13</f>
        <v>#DIV/0!</v>
      </c>
      <c r="BN26" s="69"/>
      <c r="BO26" s="69"/>
    </row>
    <row r="27" spans="14:67" x14ac:dyDescent="0.3">
      <c r="N27" s="44" t="s">
        <v>169</v>
      </c>
      <c r="Q27" s="48"/>
      <c r="R27" s="48"/>
      <c r="S27" s="48"/>
      <c r="T27" s="48"/>
      <c r="U27" s="48"/>
      <c r="V27" s="48"/>
      <c r="W27" s="48"/>
      <c r="X27" s="48">
        <f t="shared" si="16"/>
        <v>1</v>
      </c>
      <c r="Y27" s="48">
        <f t="shared" si="14"/>
        <v>-6.25E-2</v>
      </c>
      <c r="Z27" s="48">
        <f t="shared" si="15"/>
        <v>0</v>
      </c>
      <c r="AA27" s="48">
        <v>0</v>
      </c>
      <c r="AE27" s="77" t="str">
        <f>IF('Piper Plot'!$N$4="y",CONCATENATE(Final!B27," f",Final!C27),"")</f>
        <v xml:space="preserve"> f</v>
      </c>
      <c r="AF27" s="78">
        <f>Final!R27*2</f>
        <v>0</v>
      </c>
      <c r="AG27" s="79">
        <f>Final!Q27*2</f>
        <v>0</v>
      </c>
      <c r="AH27" s="79">
        <f>Final!O27+Final!P27</f>
        <v>0</v>
      </c>
      <c r="AI27" s="79">
        <f t="shared" si="0"/>
        <v>0</v>
      </c>
      <c r="AJ27" s="69"/>
      <c r="AK27" s="80" t="e">
        <f t="shared" si="1"/>
        <v>#DIV/0!</v>
      </c>
      <c r="AL27" s="80" t="e">
        <f t="shared" si="2"/>
        <v>#DIV/0!</v>
      </c>
      <c r="AM27" s="80" t="e">
        <f t="shared" si="3"/>
        <v>#DIV/0!</v>
      </c>
      <c r="AN27" s="80" t="e">
        <f t="shared" si="4"/>
        <v>#DIV/0!</v>
      </c>
      <c r="AO27" s="69" t="e">
        <f>(1-AK27)-AL27*'Piper Plot'!$R$13</f>
        <v>#DIV/0!</v>
      </c>
      <c r="AP27" s="69" t="e">
        <f>AL27*'Piper Plot'!$S$13</f>
        <v>#DIV/0!</v>
      </c>
      <c r="AQ27" s="69"/>
      <c r="AR27" s="69"/>
      <c r="AS27" s="69"/>
      <c r="AT27" s="69"/>
      <c r="AU27" s="77" t="str">
        <f t="shared" si="5"/>
        <v xml:space="preserve"> f</v>
      </c>
      <c r="AV27" s="79">
        <f>Final!T27</f>
        <v>0</v>
      </c>
      <c r="AW27" s="79">
        <f>Final!W27*2+Final!X27</f>
        <v>0</v>
      </c>
      <c r="AX27" s="79">
        <f>Final!U27+Final!V27*2</f>
        <v>0</v>
      </c>
      <c r="AY27" s="79">
        <f t="shared" si="6"/>
        <v>0</v>
      </c>
      <c r="AZ27" s="69"/>
      <c r="BA27" s="80" t="e">
        <f t="shared" si="7"/>
        <v>#DIV/0!</v>
      </c>
      <c r="BB27" s="80" t="e">
        <f t="shared" si="8"/>
        <v>#DIV/0!</v>
      </c>
      <c r="BC27" s="80" t="e">
        <f t="shared" si="9"/>
        <v>#DIV/0!</v>
      </c>
      <c r="BD27" s="80" t="e">
        <f t="shared" si="10"/>
        <v>#DIV/0!</v>
      </c>
      <c r="BE27" s="81" t="e">
        <f t="shared" si="11"/>
        <v>#DIV/0!</v>
      </c>
      <c r="BF27" s="69" t="e">
        <f t="shared" si="12"/>
        <v>#DIV/0!</v>
      </c>
      <c r="BG27" s="69"/>
      <c r="BH27" s="69"/>
      <c r="BI27" s="69"/>
      <c r="BJ27" s="69"/>
      <c r="BK27" s="77" t="str">
        <f t="shared" si="13"/>
        <v xml:space="preserve"> f</v>
      </c>
      <c r="BL27" s="69" t="e">
        <f>'Piper Plot'!$R$22-(1-'Piper Plot'!AM27)*0.5+(1-'Piper Plot'!BC27)*0.5</f>
        <v>#DIV/0!</v>
      </c>
      <c r="BM27" s="69" t="e">
        <f>'Piper Plot'!$S$22+(1-'Piper Plot'!AM27)*'Piper Plot'!$S$13+(1-'Piper Plot'!BC27)*'Piper Plot'!$S$13</f>
        <v>#DIV/0!</v>
      </c>
      <c r="BN27" s="69"/>
      <c r="BO27" s="69"/>
    </row>
    <row r="28" spans="14:67" x14ac:dyDescent="0.3">
      <c r="N28" s="44" t="s">
        <v>169</v>
      </c>
      <c r="Q28" s="48"/>
      <c r="R28" s="48"/>
      <c r="S28" s="48"/>
      <c r="T28" s="48"/>
      <c r="U28" s="48">
        <f>IF(U25&lt;1-$U$11,U25+$U$11,-10)</f>
        <v>-9.8000000000000007</v>
      </c>
      <c r="V28" s="48">
        <v>0</v>
      </c>
      <c r="W28" s="48"/>
      <c r="X28" s="48">
        <f t="shared" si="16"/>
        <v>1.2</v>
      </c>
      <c r="Y28" s="48">
        <f t="shared" si="14"/>
        <v>-99</v>
      </c>
      <c r="Z28" s="48">
        <f t="shared" si="15"/>
        <v>-20</v>
      </c>
      <c r="AA28" s="48">
        <v>0</v>
      </c>
      <c r="AE28" s="77" t="str">
        <f>IF('Piper Plot'!$N$4="y",CONCATENATE(Final!B28," f",Final!C28),"")</f>
        <v xml:space="preserve"> f</v>
      </c>
      <c r="AF28" s="78">
        <f>Final!R28*2</f>
        <v>0</v>
      </c>
      <c r="AG28" s="79">
        <f>Final!Q28*2</f>
        <v>0</v>
      </c>
      <c r="AH28" s="79">
        <f>Final!O28+Final!P28</f>
        <v>0</v>
      </c>
      <c r="AI28" s="79">
        <f t="shared" si="0"/>
        <v>0</v>
      </c>
      <c r="AJ28" s="69"/>
      <c r="AK28" s="80" t="e">
        <f t="shared" si="1"/>
        <v>#DIV/0!</v>
      </c>
      <c r="AL28" s="80" t="e">
        <f t="shared" si="2"/>
        <v>#DIV/0!</v>
      </c>
      <c r="AM28" s="80" t="e">
        <f t="shared" si="3"/>
        <v>#DIV/0!</v>
      </c>
      <c r="AN28" s="80" t="e">
        <f t="shared" si="4"/>
        <v>#DIV/0!</v>
      </c>
      <c r="AO28" s="69" t="e">
        <f>(1-AK28)-AL28*'Piper Plot'!$R$13</f>
        <v>#DIV/0!</v>
      </c>
      <c r="AP28" s="69" t="e">
        <f>AL28*'Piper Plot'!$S$13</f>
        <v>#DIV/0!</v>
      </c>
      <c r="AQ28" s="69"/>
      <c r="AR28" s="69"/>
      <c r="AS28" s="69"/>
      <c r="AT28" s="69"/>
      <c r="AU28" s="77" t="str">
        <f t="shared" si="5"/>
        <v xml:space="preserve"> f</v>
      </c>
      <c r="AV28" s="79">
        <f>Final!T28</f>
        <v>0</v>
      </c>
      <c r="AW28" s="79">
        <f>Final!W28*2+Final!X28</f>
        <v>0</v>
      </c>
      <c r="AX28" s="79">
        <f>Final!U28+Final!V28*2</f>
        <v>0</v>
      </c>
      <c r="AY28" s="79">
        <f t="shared" si="6"/>
        <v>0</v>
      </c>
      <c r="AZ28" s="69"/>
      <c r="BA28" s="80" t="e">
        <f t="shared" si="7"/>
        <v>#DIV/0!</v>
      </c>
      <c r="BB28" s="80" t="e">
        <f t="shared" si="8"/>
        <v>#DIV/0!</v>
      </c>
      <c r="BC28" s="80" t="e">
        <f t="shared" si="9"/>
        <v>#DIV/0!</v>
      </c>
      <c r="BD28" s="80" t="e">
        <f t="shared" si="10"/>
        <v>#DIV/0!</v>
      </c>
      <c r="BE28" s="81" t="e">
        <f t="shared" si="11"/>
        <v>#DIV/0!</v>
      </c>
      <c r="BF28" s="69" t="e">
        <f t="shared" si="12"/>
        <v>#DIV/0!</v>
      </c>
      <c r="BG28" s="69"/>
      <c r="BH28" s="69"/>
      <c r="BI28" s="69"/>
      <c r="BJ28" s="69"/>
      <c r="BK28" s="77" t="str">
        <f t="shared" si="13"/>
        <v xml:space="preserve"> f</v>
      </c>
      <c r="BL28" s="69" t="e">
        <f>'Piper Plot'!$R$22-(1-'Piper Plot'!AM28)*0.5+(1-'Piper Plot'!BC28)*0.5</f>
        <v>#DIV/0!</v>
      </c>
      <c r="BM28" s="69" t="e">
        <f>'Piper Plot'!$S$22+(1-'Piper Plot'!AM28)*'Piper Plot'!$S$13+(1-'Piper Plot'!BC28)*'Piper Plot'!$S$13</f>
        <v>#DIV/0!</v>
      </c>
      <c r="BN28" s="69"/>
      <c r="BO28" s="69"/>
    </row>
    <row r="29" spans="14:67" x14ac:dyDescent="0.3">
      <c r="Q29" s="48"/>
      <c r="R29" s="48"/>
      <c r="S29" s="48"/>
      <c r="T29" s="48"/>
      <c r="U29" s="48">
        <f>U28-U28/2</f>
        <v>-4.9000000000000004</v>
      </c>
      <c r="V29" s="48">
        <f>V28+U28*'Piper Plot'!$S$13</f>
        <v>-8.4870489570874987</v>
      </c>
      <c r="W29" s="48"/>
      <c r="X29" s="48">
        <f t="shared" si="16"/>
        <v>1.4</v>
      </c>
      <c r="Y29" s="48">
        <f t="shared" si="14"/>
        <v>-99</v>
      </c>
      <c r="Z29" s="48">
        <f t="shared" si="15"/>
        <v>-40</v>
      </c>
      <c r="AA29" s="48">
        <v>0</v>
      </c>
      <c r="AE29" s="77" t="str">
        <f>IF('Piper Plot'!$N$4="y",CONCATENATE(Final!B29," f",Final!C29),"")</f>
        <v xml:space="preserve"> f</v>
      </c>
      <c r="AF29" s="78">
        <f>Final!R29*2</f>
        <v>0</v>
      </c>
      <c r="AG29" s="79">
        <f>Final!Q29*2</f>
        <v>0</v>
      </c>
      <c r="AH29" s="79">
        <f>Final!O29+Final!P29</f>
        <v>0</v>
      </c>
      <c r="AI29" s="79">
        <f t="shared" si="0"/>
        <v>0</v>
      </c>
      <c r="AJ29" s="69"/>
      <c r="AK29" s="80" t="e">
        <f t="shared" si="1"/>
        <v>#DIV/0!</v>
      </c>
      <c r="AL29" s="80" t="e">
        <f t="shared" si="2"/>
        <v>#DIV/0!</v>
      </c>
      <c r="AM29" s="80" t="e">
        <f t="shared" si="3"/>
        <v>#DIV/0!</v>
      </c>
      <c r="AN29" s="80" t="e">
        <f t="shared" si="4"/>
        <v>#DIV/0!</v>
      </c>
      <c r="AO29" s="69" t="e">
        <f>(1-AK29)-AL29*'Piper Plot'!$R$13</f>
        <v>#DIV/0!</v>
      </c>
      <c r="AP29" s="69" t="e">
        <f>AL29*'Piper Plot'!$S$13</f>
        <v>#DIV/0!</v>
      </c>
      <c r="AQ29" s="69"/>
      <c r="AR29" s="69"/>
      <c r="AS29" s="69"/>
      <c r="AT29" s="69"/>
      <c r="AU29" s="77" t="str">
        <f t="shared" si="5"/>
        <v xml:space="preserve"> f</v>
      </c>
      <c r="AV29" s="79">
        <f>Final!T29</f>
        <v>0</v>
      </c>
      <c r="AW29" s="79">
        <f>Final!W29*2+Final!X29</f>
        <v>0</v>
      </c>
      <c r="AX29" s="79">
        <f>Final!U29+Final!V29*2</f>
        <v>0</v>
      </c>
      <c r="AY29" s="79">
        <f t="shared" si="6"/>
        <v>0</v>
      </c>
      <c r="AZ29" s="69"/>
      <c r="BA29" s="80" t="e">
        <f t="shared" si="7"/>
        <v>#DIV/0!</v>
      </c>
      <c r="BB29" s="80" t="e">
        <f t="shared" si="8"/>
        <v>#DIV/0!</v>
      </c>
      <c r="BC29" s="80" t="e">
        <f t="shared" si="9"/>
        <v>#DIV/0!</v>
      </c>
      <c r="BD29" s="80" t="e">
        <f t="shared" si="10"/>
        <v>#DIV/0!</v>
      </c>
      <c r="BE29" s="81" t="e">
        <f t="shared" si="11"/>
        <v>#DIV/0!</v>
      </c>
      <c r="BF29" s="69" t="e">
        <f t="shared" si="12"/>
        <v>#DIV/0!</v>
      </c>
      <c r="BG29" s="69"/>
      <c r="BH29" s="69"/>
      <c r="BI29" s="69"/>
      <c r="BJ29" s="69"/>
      <c r="BK29" s="77" t="str">
        <f t="shared" si="13"/>
        <v xml:space="preserve"> f</v>
      </c>
      <c r="BL29" s="69" t="e">
        <f>'Piper Plot'!$R$22-(1-'Piper Plot'!AM29)*0.5+(1-'Piper Plot'!BC29)*0.5</f>
        <v>#DIV/0!</v>
      </c>
      <c r="BM29" s="69" t="e">
        <f>'Piper Plot'!$S$22+(1-'Piper Plot'!AM29)*'Piper Plot'!$S$13+(1-'Piper Plot'!BC29)*'Piper Plot'!$S$13</f>
        <v>#DIV/0!</v>
      </c>
      <c r="BN29" s="69"/>
      <c r="BO29" s="69"/>
    </row>
    <row r="30" spans="14:67" x14ac:dyDescent="0.3">
      <c r="Q30" s="48"/>
      <c r="R30" s="48"/>
      <c r="S30" s="48"/>
      <c r="T30" s="48"/>
      <c r="U30" s="48"/>
      <c r="V30" s="48"/>
      <c r="W30" s="48"/>
      <c r="X30" s="48">
        <f t="shared" si="16"/>
        <v>1.5999999999999999</v>
      </c>
      <c r="Y30" s="48">
        <f t="shared" si="14"/>
        <v>-99</v>
      </c>
      <c r="Z30" s="48">
        <f t="shared" si="15"/>
        <v>-60</v>
      </c>
      <c r="AA30" s="48">
        <v>0</v>
      </c>
      <c r="AE30" s="77" t="str">
        <f>IF('Piper Plot'!$N$4="y",CONCATENATE(Final!B30," f",Final!C30),"")</f>
        <v xml:space="preserve"> f</v>
      </c>
      <c r="AF30" s="78">
        <f>Final!R30*2</f>
        <v>0</v>
      </c>
      <c r="AG30" s="79">
        <f>Final!Q30*2</f>
        <v>0</v>
      </c>
      <c r="AH30" s="79">
        <f>Final!O30+Final!P30</f>
        <v>0</v>
      </c>
      <c r="AI30" s="79">
        <f t="shared" si="0"/>
        <v>0</v>
      </c>
      <c r="AJ30" s="69"/>
      <c r="AK30" s="80" t="e">
        <f t="shared" si="1"/>
        <v>#DIV/0!</v>
      </c>
      <c r="AL30" s="80" t="e">
        <f t="shared" si="2"/>
        <v>#DIV/0!</v>
      </c>
      <c r="AM30" s="80" t="e">
        <f t="shared" si="3"/>
        <v>#DIV/0!</v>
      </c>
      <c r="AN30" s="80" t="e">
        <f t="shared" si="4"/>
        <v>#DIV/0!</v>
      </c>
      <c r="AO30" s="69" t="e">
        <f>(1-AK30)-AL30*'Piper Plot'!$R$13</f>
        <v>#DIV/0!</v>
      </c>
      <c r="AP30" s="69" t="e">
        <f>AL30*'Piper Plot'!$S$13</f>
        <v>#DIV/0!</v>
      </c>
      <c r="AQ30" s="69"/>
      <c r="AR30" s="69"/>
      <c r="AS30" s="69"/>
      <c r="AT30" s="69"/>
      <c r="AU30" s="77" t="str">
        <f t="shared" si="5"/>
        <v xml:space="preserve"> f</v>
      </c>
      <c r="AV30" s="79">
        <f>Final!T30</f>
        <v>0</v>
      </c>
      <c r="AW30" s="79">
        <f>Final!W30*2+Final!X30</f>
        <v>0</v>
      </c>
      <c r="AX30" s="79">
        <f>Final!U30+Final!V30*2</f>
        <v>0</v>
      </c>
      <c r="AY30" s="79">
        <f t="shared" si="6"/>
        <v>0</v>
      </c>
      <c r="AZ30" s="69"/>
      <c r="BA30" s="80" t="e">
        <f t="shared" si="7"/>
        <v>#DIV/0!</v>
      </c>
      <c r="BB30" s="80" t="e">
        <f t="shared" si="8"/>
        <v>#DIV/0!</v>
      </c>
      <c r="BC30" s="80" t="e">
        <f t="shared" si="9"/>
        <v>#DIV/0!</v>
      </c>
      <c r="BD30" s="80" t="e">
        <f t="shared" si="10"/>
        <v>#DIV/0!</v>
      </c>
      <c r="BE30" s="81" t="e">
        <f t="shared" si="11"/>
        <v>#DIV/0!</v>
      </c>
      <c r="BF30" s="69" t="e">
        <f t="shared" si="12"/>
        <v>#DIV/0!</v>
      </c>
      <c r="BG30" s="69"/>
      <c r="BH30" s="69"/>
      <c r="BI30" s="69"/>
      <c r="BJ30" s="69"/>
      <c r="BK30" s="77" t="str">
        <f t="shared" si="13"/>
        <v xml:space="preserve"> f</v>
      </c>
      <c r="BL30" s="69" t="e">
        <f>'Piper Plot'!$R$22-(1-'Piper Plot'!AM30)*0.5+(1-'Piper Plot'!BC30)*0.5</f>
        <v>#DIV/0!</v>
      </c>
      <c r="BM30" s="69" t="e">
        <f>'Piper Plot'!$S$22+(1-'Piper Plot'!AM30)*'Piper Plot'!$S$13+(1-'Piper Plot'!BC30)*'Piper Plot'!$S$13</f>
        <v>#DIV/0!</v>
      </c>
      <c r="BN30" s="69"/>
      <c r="BO30" s="69"/>
    </row>
    <row r="31" spans="14:67" x14ac:dyDescent="0.3">
      <c r="P31" s="51"/>
      <c r="Q31" s="48"/>
      <c r="R31" s="48"/>
      <c r="S31" s="48"/>
      <c r="T31" s="48"/>
      <c r="U31" s="48">
        <f>IF(U28&lt;1-$U$11,U28+$U$11,-10)</f>
        <v>-9.6000000000000014</v>
      </c>
      <c r="V31" s="48">
        <v>0</v>
      </c>
      <c r="W31" s="48"/>
      <c r="X31" s="48">
        <f t="shared" si="16"/>
        <v>1.7999999999999998</v>
      </c>
      <c r="Y31" s="48">
        <f t="shared" si="14"/>
        <v>-99</v>
      </c>
      <c r="Z31" s="48">
        <f t="shared" si="15"/>
        <v>-79.999999999999972</v>
      </c>
      <c r="AA31" s="48">
        <v>0</v>
      </c>
      <c r="AE31" s="77" t="str">
        <f>IF('Piper Plot'!$N$4="y",CONCATENATE(Final!B31," f",Final!C31),"")</f>
        <v xml:space="preserve"> f</v>
      </c>
      <c r="AF31" s="78">
        <f>Final!R31*2</f>
        <v>0</v>
      </c>
      <c r="AG31" s="79">
        <f>Final!Q31*2</f>
        <v>0</v>
      </c>
      <c r="AH31" s="79">
        <f>Final!O31+Final!P31</f>
        <v>0</v>
      </c>
      <c r="AI31" s="79">
        <f t="shared" si="0"/>
        <v>0</v>
      </c>
      <c r="AJ31" s="69"/>
      <c r="AK31" s="80" t="e">
        <f t="shared" si="1"/>
        <v>#DIV/0!</v>
      </c>
      <c r="AL31" s="80" t="e">
        <f t="shared" si="2"/>
        <v>#DIV/0!</v>
      </c>
      <c r="AM31" s="80" t="e">
        <f t="shared" si="3"/>
        <v>#DIV/0!</v>
      </c>
      <c r="AN31" s="80" t="e">
        <f t="shared" si="4"/>
        <v>#DIV/0!</v>
      </c>
      <c r="AO31" s="69" t="e">
        <f>(1-AK31)-AL31*'Piper Plot'!$R$13</f>
        <v>#DIV/0!</v>
      </c>
      <c r="AP31" s="69" t="e">
        <f>AL31*'Piper Plot'!$S$13</f>
        <v>#DIV/0!</v>
      </c>
      <c r="AQ31" s="69"/>
      <c r="AR31" s="69"/>
      <c r="AS31" s="69"/>
      <c r="AT31" s="69"/>
      <c r="AU31" s="77" t="str">
        <f t="shared" si="5"/>
        <v xml:space="preserve"> f</v>
      </c>
      <c r="AV31" s="79">
        <f>Final!T31</f>
        <v>0</v>
      </c>
      <c r="AW31" s="79">
        <f>Final!W31*2+Final!X31</f>
        <v>0</v>
      </c>
      <c r="AX31" s="79">
        <f>Final!U31+Final!V31*2</f>
        <v>0</v>
      </c>
      <c r="AY31" s="79">
        <f t="shared" si="6"/>
        <v>0</v>
      </c>
      <c r="AZ31" s="69"/>
      <c r="BA31" s="80" t="e">
        <f t="shared" si="7"/>
        <v>#DIV/0!</v>
      </c>
      <c r="BB31" s="80" t="e">
        <f t="shared" si="8"/>
        <v>#DIV/0!</v>
      </c>
      <c r="BC31" s="80" t="e">
        <f t="shared" si="9"/>
        <v>#DIV/0!</v>
      </c>
      <c r="BD31" s="80" t="e">
        <f t="shared" si="10"/>
        <v>#DIV/0!</v>
      </c>
      <c r="BE31" s="81" t="e">
        <f t="shared" si="11"/>
        <v>#DIV/0!</v>
      </c>
      <c r="BF31" s="69" t="e">
        <f t="shared" si="12"/>
        <v>#DIV/0!</v>
      </c>
      <c r="BG31" s="69"/>
      <c r="BH31" s="69"/>
      <c r="BI31" s="69"/>
      <c r="BJ31" s="69"/>
      <c r="BK31" s="77" t="str">
        <f t="shared" si="13"/>
        <v xml:space="preserve"> f</v>
      </c>
      <c r="BL31" s="69" t="e">
        <f>'Piper Plot'!$R$22-(1-'Piper Plot'!AM31)*0.5+(1-'Piper Plot'!BC31)*0.5</f>
        <v>#DIV/0!</v>
      </c>
      <c r="BM31" s="69" t="e">
        <f>'Piper Plot'!$S$22+(1-'Piper Plot'!AM31)*'Piper Plot'!$S$13+(1-'Piper Plot'!BC31)*'Piper Plot'!$S$13</f>
        <v>#DIV/0!</v>
      </c>
      <c r="BN31" s="69"/>
      <c r="BO31" s="69"/>
    </row>
    <row r="32" spans="14:67" x14ac:dyDescent="0.3">
      <c r="P32" s="51"/>
      <c r="Q32" s="52"/>
      <c r="R32" s="52"/>
      <c r="S32" s="48"/>
      <c r="T32" s="48"/>
      <c r="U32" s="48">
        <f>U31-U31/2</f>
        <v>-4.8000000000000007</v>
      </c>
      <c r="V32" s="48">
        <f>V31+U31*'Piper Plot'!$S$13</f>
        <v>-8.3138438763306119</v>
      </c>
      <c r="W32" s="48"/>
      <c r="X32" s="48"/>
      <c r="Y32" s="48"/>
      <c r="Z32" s="48"/>
      <c r="AA32" s="48"/>
      <c r="AE32" s="77" t="str">
        <f>IF('Piper Plot'!$N$4="y",CONCATENATE(Final!B32," f",Final!C32),"")</f>
        <v xml:space="preserve"> f</v>
      </c>
      <c r="AF32" s="78">
        <f>Final!R32*2</f>
        <v>0</v>
      </c>
      <c r="AG32" s="79">
        <f>Final!Q32*2</f>
        <v>0</v>
      </c>
      <c r="AH32" s="79">
        <f>Final!O32+Final!P32</f>
        <v>0</v>
      </c>
      <c r="AI32" s="79">
        <f t="shared" si="0"/>
        <v>0</v>
      </c>
      <c r="AJ32" s="69"/>
      <c r="AK32" s="80" t="e">
        <f t="shared" si="1"/>
        <v>#DIV/0!</v>
      </c>
      <c r="AL32" s="80" t="e">
        <f t="shared" si="2"/>
        <v>#DIV/0!</v>
      </c>
      <c r="AM32" s="80" t="e">
        <f t="shared" si="3"/>
        <v>#DIV/0!</v>
      </c>
      <c r="AN32" s="80" t="e">
        <f t="shared" si="4"/>
        <v>#DIV/0!</v>
      </c>
      <c r="AO32" s="69" t="e">
        <f>(1-AK32)-AL32*'Piper Plot'!$R$13</f>
        <v>#DIV/0!</v>
      </c>
      <c r="AP32" s="69" t="e">
        <f>AL32*'Piper Plot'!$S$13</f>
        <v>#DIV/0!</v>
      </c>
      <c r="AQ32" s="69"/>
      <c r="AR32" s="69"/>
      <c r="AS32" s="69"/>
      <c r="AT32" s="69"/>
      <c r="AU32" s="77" t="str">
        <f t="shared" si="5"/>
        <v xml:space="preserve"> f</v>
      </c>
      <c r="AV32" s="79">
        <f>Final!T32</f>
        <v>0</v>
      </c>
      <c r="AW32" s="79">
        <f>Final!W32*2+Final!X32</f>
        <v>0</v>
      </c>
      <c r="AX32" s="79">
        <f>Final!U32+Final!V32*2</f>
        <v>0</v>
      </c>
      <c r="AY32" s="79">
        <f t="shared" si="6"/>
        <v>0</v>
      </c>
      <c r="AZ32" s="69"/>
      <c r="BA32" s="80" t="e">
        <f t="shared" si="7"/>
        <v>#DIV/0!</v>
      </c>
      <c r="BB32" s="80" t="e">
        <f t="shared" si="8"/>
        <v>#DIV/0!</v>
      </c>
      <c r="BC32" s="80" t="e">
        <f t="shared" si="9"/>
        <v>#DIV/0!</v>
      </c>
      <c r="BD32" s="80" t="e">
        <f t="shared" si="10"/>
        <v>#DIV/0!</v>
      </c>
      <c r="BE32" s="81" t="e">
        <f t="shared" si="11"/>
        <v>#DIV/0!</v>
      </c>
      <c r="BF32" s="69" t="e">
        <f t="shared" si="12"/>
        <v>#DIV/0!</v>
      </c>
      <c r="BG32" s="69"/>
      <c r="BH32" s="69"/>
      <c r="BI32" s="69"/>
      <c r="BJ32" s="69"/>
      <c r="BK32" s="77" t="str">
        <f t="shared" si="13"/>
        <v xml:space="preserve"> f</v>
      </c>
      <c r="BL32" s="69" t="e">
        <f>'Piper Plot'!$R$22-(1-'Piper Plot'!AM32)*0.5+(1-'Piper Plot'!BC32)*0.5</f>
        <v>#DIV/0!</v>
      </c>
      <c r="BM32" s="69" t="e">
        <f>'Piper Plot'!$S$22+(1-'Piper Plot'!AM32)*'Piper Plot'!$S$13+(1-'Piper Plot'!BC32)*'Piper Plot'!$S$13</f>
        <v>#DIV/0!</v>
      </c>
      <c r="BN32" s="69"/>
      <c r="BO32" s="69"/>
    </row>
    <row r="33" spans="16:67" x14ac:dyDescent="0.3">
      <c r="P33" s="53"/>
      <c r="Q33" s="52"/>
      <c r="R33" s="52"/>
      <c r="S33" s="48"/>
      <c r="T33" s="48"/>
      <c r="U33" s="48"/>
      <c r="V33" s="48"/>
      <c r="W33" s="48"/>
      <c r="X33" s="48">
        <f t="shared" ref="X33:X42" si="17">X22/2-NumberOFF*COS(AA33*PI()/180)</f>
        <v>-3.1250000000000007E-2</v>
      </c>
      <c r="Y33" s="48">
        <f t="shared" ref="Y33:Y42" si="18">IF(X22&lt;=1,X22*ApexCAT,-99)+SIN(AA33*PI()/180)*NumberOFF</f>
        <v>5.4126587736527412E-2</v>
      </c>
      <c r="Z33" s="48">
        <f t="shared" ref="Z33:Z42" si="19">X22*100</f>
        <v>0</v>
      </c>
      <c r="AA33" s="48">
        <v>60</v>
      </c>
      <c r="AE33" s="77" t="str">
        <f>IF('Piper Plot'!$N$4="y",CONCATENATE(Final!B33," f",Final!C33),"")</f>
        <v xml:space="preserve"> f</v>
      </c>
      <c r="AF33" s="78">
        <f>Final!R33*2</f>
        <v>0</v>
      </c>
      <c r="AG33" s="79">
        <f>Final!Q33*2</f>
        <v>0</v>
      </c>
      <c r="AH33" s="79">
        <f>Final!O33+Final!P33</f>
        <v>0</v>
      </c>
      <c r="AI33" s="79">
        <f t="shared" si="0"/>
        <v>0</v>
      </c>
      <c r="AJ33" s="69"/>
      <c r="AK33" s="80" t="e">
        <f t="shared" si="1"/>
        <v>#DIV/0!</v>
      </c>
      <c r="AL33" s="80" t="e">
        <f t="shared" si="2"/>
        <v>#DIV/0!</v>
      </c>
      <c r="AM33" s="80" t="e">
        <f t="shared" si="3"/>
        <v>#DIV/0!</v>
      </c>
      <c r="AN33" s="80" t="e">
        <f t="shared" si="4"/>
        <v>#DIV/0!</v>
      </c>
      <c r="AO33" s="69" t="e">
        <f>(1-AK33)-AL33*'Piper Plot'!$R$13</f>
        <v>#DIV/0!</v>
      </c>
      <c r="AP33" s="69" t="e">
        <f>AL33*'Piper Plot'!$S$13</f>
        <v>#DIV/0!</v>
      </c>
      <c r="AQ33" s="69"/>
      <c r="AR33" s="69"/>
      <c r="AS33" s="69"/>
      <c r="AT33" s="69"/>
      <c r="AU33" s="77" t="str">
        <f t="shared" si="5"/>
        <v xml:space="preserve"> f</v>
      </c>
      <c r="AV33" s="79">
        <f>Final!T33</f>
        <v>0</v>
      </c>
      <c r="AW33" s="79">
        <f>Final!W33*2+Final!X33</f>
        <v>0</v>
      </c>
      <c r="AX33" s="79">
        <f>Final!U33+Final!V33*2</f>
        <v>0</v>
      </c>
      <c r="AY33" s="79">
        <f t="shared" si="6"/>
        <v>0</v>
      </c>
      <c r="AZ33" s="69"/>
      <c r="BA33" s="80" t="e">
        <f t="shared" si="7"/>
        <v>#DIV/0!</v>
      </c>
      <c r="BB33" s="80" t="e">
        <f t="shared" si="8"/>
        <v>#DIV/0!</v>
      </c>
      <c r="BC33" s="80" t="e">
        <f t="shared" si="9"/>
        <v>#DIV/0!</v>
      </c>
      <c r="BD33" s="80" t="e">
        <f t="shared" si="10"/>
        <v>#DIV/0!</v>
      </c>
      <c r="BE33" s="81" t="e">
        <f t="shared" si="11"/>
        <v>#DIV/0!</v>
      </c>
      <c r="BF33" s="69" t="e">
        <f t="shared" si="12"/>
        <v>#DIV/0!</v>
      </c>
      <c r="BG33" s="69"/>
      <c r="BH33" s="69"/>
      <c r="BI33" s="69"/>
      <c r="BJ33" s="69"/>
      <c r="BK33" s="77" t="str">
        <f t="shared" si="13"/>
        <v xml:space="preserve"> f</v>
      </c>
      <c r="BL33" s="69" t="e">
        <f>'Piper Plot'!$R$22-(1-'Piper Plot'!AM33)*0.5+(1-'Piper Plot'!BC33)*0.5</f>
        <v>#DIV/0!</v>
      </c>
      <c r="BM33" s="69" t="e">
        <f>'Piper Plot'!$S$22+(1-'Piper Plot'!AM33)*'Piper Plot'!$S$13+(1-'Piper Plot'!BC33)*'Piper Plot'!$S$13</f>
        <v>#DIV/0!</v>
      </c>
      <c r="BN33" s="69"/>
      <c r="BO33" s="69"/>
    </row>
    <row r="34" spans="16:67" x14ac:dyDescent="0.3">
      <c r="P34" s="51"/>
      <c r="Q34" s="54"/>
      <c r="R34" s="54"/>
      <c r="S34" s="48"/>
      <c r="T34" s="48"/>
      <c r="U34" s="48">
        <f>IF(U31&lt;1-$U$11,U31+$U$11,-10)</f>
        <v>-9.4000000000000021</v>
      </c>
      <c r="V34" s="48">
        <v>0</v>
      </c>
      <c r="W34" s="48"/>
      <c r="X34" s="48">
        <f t="shared" si="17"/>
        <v>6.8750000000000006E-2</v>
      </c>
      <c r="Y34" s="48">
        <f t="shared" si="18"/>
        <v>0.22733166849341513</v>
      </c>
      <c r="Z34" s="48">
        <f t="shared" si="19"/>
        <v>20</v>
      </c>
      <c r="AA34" s="48">
        <f t="shared" ref="AA34:AA42" si="20">AA33</f>
        <v>60</v>
      </c>
      <c r="AE34" s="77" t="str">
        <f>IF('Piper Plot'!$N$4="y",CONCATENATE(Final!B34," f",Final!C34),"")</f>
        <v xml:space="preserve"> f</v>
      </c>
      <c r="AF34" s="78">
        <f>Final!R34*2</f>
        <v>0</v>
      </c>
      <c r="AG34" s="79">
        <f>Final!Q34*2</f>
        <v>0</v>
      </c>
      <c r="AH34" s="79">
        <f>Final!O34+Final!P34</f>
        <v>0</v>
      </c>
      <c r="AI34" s="79">
        <f t="shared" si="0"/>
        <v>0</v>
      </c>
      <c r="AJ34" s="69"/>
      <c r="AK34" s="80" t="e">
        <f t="shared" si="1"/>
        <v>#DIV/0!</v>
      </c>
      <c r="AL34" s="80" t="e">
        <f t="shared" si="2"/>
        <v>#DIV/0!</v>
      </c>
      <c r="AM34" s="80" t="e">
        <f t="shared" si="3"/>
        <v>#DIV/0!</v>
      </c>
      <c r="AN34" s="80" t="e">
        <f t="shared" si="4"/>
        <v>#DIV/0!</v>
      </c>
      <c r="AO34" s="69" t="e">
        <f>(1-AK34)-AL34*'Piper Plot'!$R$13</f>
        <v>#DIV/0!</v>
      </c>
      <c r="AP34" s="69" t="e">
        <f>AL34*'Piper Plot'!$S$13</f>
        <v>#DIV/0!</v>
      </c>
      <c r="AQ34" s="69"/>
      <c r="AR34" s="69"/>
      <c r="AS34" s="69"/>
      <c r="AT34" s="69"/>
      <c r="AU34" s="77" t="str">
        <f t="shared" si="5"/>
        <v xml:space="preserve"> f</v>
      </c>
      <c r="AV34" s="79">
        <f>Final!T34</f>
        <v>0</v>
      </c>
      <c r="AW34" s="79">
        <f>Final!W34*2+Final!X34</f>
        <v>0</v>
      </c>
      <c r="AX34" s="79">
        <f>Final!U34+Final!V34*2</f>
        <v>0</v>
      </c>
      <c r="AY34" s="79">
        <f t="shared" si="6"/>
        <v>0</v>
      </c>
      <c r="AZ34" s="69"/>
      <c r="BA34" s="80" t="e">
        <f t="shared" si="7"/>
        <v>#DIV/0!</v>
      </c>
      <c r="BB34" s="80" t="e">
        <f t="shared" si="8"/>
        <v>#DIV/0!</v>
      </c>
      <c r="BC34" s="80" t="e">
        <f t="shared" si="9"/>
        <v>#DIV/0!</v>
      </c>
      <c r="BD34" s="80" t="e">
        <f t="shared" si="10"/>
        <v>#DIV/0!</v>
      </c>
      <c r="BE34" s="81" t="e">
        <f t="shared" si="11"/>
        <v>#DIV/0!</v>
      </c>
      <c r="BF34" s="69" t="e">
        <f t="shared" si="12"/>
        <v>#DIV/0!</v>
      </c>
      <c r="BG34" s="69"/>
      <c r="BH34" s="69"/>
      <c r="BI34" s="69"/>
      <c r="BJ34" s="69"/>
      <c r="BK34" s="77" t="str">
        <f t="shared" si="13"/>
        <v xml:space="preserve"> f</v>
      </c>
      <c r="BL34" s="69" t="e">
        <f>'Piper Plot'!$R$22-(1-'Piper Plot'!AM34)*0.5+(1-'Piper Plot'!BC34)*0.5</f>
        <v>#DIV/0!</v>
      </c>
      <c r="BM34" s="69" t="e">
        <f>'Piper Plot'!$S$22+(1-'Piper Plot'!AM34)*'Piper Plot'!$S$13+(1-'Piper Plot'!BC34)*'Piper Plot'!$S$13</f>
        <v>#DIV/0!</v>
      </c>
      <c r="BN34" s="69"/>
      <c r="BO34" s="69"/>
    </row>
    <row r="35" spans="16:67" x14ac:dyDescent="0.3">
      <c r="P35" s="51"/>
      <c r="Q35" s="55"/>
      <c r="R35" s="55"/>
      <c r="S35" s="48"/>
      <c r="T35" s="48"/>
      <c r="U35" s="48">
        <f>U34-U34/2</f>
        <v>-4.7000000000000011</v>
      </c>
      <c r="V35" s="48">
        <f>V34+U34*'Piper Plot'!$S$13</f>
        <v>-8.1406387955737252</v>
      </c>
      <c r="W35" s="48"/>
      <c r="X35" s="48">
        <f t="shared" si="17"/>
        <v>0.16875000000000001</v>
      </c>
      <c r="Y35" s="48">
        <f t="shared" si="18"/>
        <v>0.40053674925030286</v>
      </c>
      <c r="Z35" s="48">
        <f t="shared" si="19"/>
        <v>40</v>
      </c>
      <c r="AA35" s="48">
        <f t="shared" si="20"/>
        <v>60</v>
      </c>
      <c r="AE35" s="77" t="str">
        <f>IF('Piper Plot'!$N$4="y",CONCATENATE(Final!B35," f",Final!C35),"")</f>
        <v xml:space="preserve"> f</v>
      </c>
      <c r="AF35" s="78">
        <f>Final!R35*2</f>
        <v>0</v>
      </c>
      <c r="AG35" s="79">
        <f>Final!Q35*2</f>
        <v>0</v>
      </c>
      <c r="AH35" s="79">
        <f>Final!O35+Final!P35</f>
        <v>0</v>
      </c>
      <c r="AI35" s="79">
        <f t="shared" si="0"/>
        <v>0</v>
      </c>
      <c r="AJ35" s="69"/>
      <c r="AK35" s="80" t="e">
        <f t="shared" si="1"/>
        <v>#DIV/0!</v>
      </c>
      <c r="AL35" s="80" t="e">
        <f t="shared" si="2"/>
        <v>#DIV/0!</v>
      </c>
      <c r="AM35" s="80" t="e">
        <f t="shared" si="3"/>
        <v>#DIV/0!</v>
      </c>
      <c r="AN35" s="80" t="e">
        <f t="shared" si="4"/>
        <v>#DIV/0!</v>
      </c>
      <c r="AO35" s="69" t="e">
        <f>(1-AK35)-AL35*'Piper Plot'!$R$13</f>
        <v>#DIV/0!</v>
      </c>
      <c r="AP35" s="69" t="e">
        <f>AL35*'Piper Plot'!$S$13</f>
        <v>#DIV/0!</v>
      </c>
      <c r="AQ35" s="69"/>
      <c r="AR35" s="69"/>
      <c r="AS35" s="69"/>
      <c r="AT35" s="69"/>
      <c r="AU35" s="77" t="str">
        <f t="shared" si="5"/>
        <v xml:space="preserve"> f</v>
      </c>
      <c r="AV35" s="79">
        <f>Final!T35</f>
        <v>0</v>
      </c>
      <c r="AW35" s="79">
        <f>Final!W35*2+Final!X35</f>
        <v>0</v>
      </c>
      <c r="AX35" s="79">
        <f>Final!U35+Final!V35*2</f>
        <v>0</v>
      </c>
      <c r="AY35" s="79">
        <f t="shared" si="6"/>
        <v>0</v>
      </c>
      <c r="AZ35" s="69"/>
      <c r="BA35" s="80" t="e">
        <f t="shared" si="7"/>
        <v>#DIV/0!</v>
      </c>
      <c r="BB35" s="80" t="e">
        <f t="shared" si="8"/>
        <v>#DIV/0!</v>
      </c>
      <c r="BC35" s="80" t="e">
        <f t="shared" si="9"/>
        <v>#DIV/0!</v>
      </c>
      <c r="BD35" s="80" t="e">
        <f t="shared" si="10"/>
        <v>#DIV/0!</v>
      </c>
      <c r="BE35" s="81" t="e">
        <f t="shared" si="11"/>
        <v>#DIV/0!</v>
      </c>
      <c r="BF35" s="69" t="e">
        <f t="shared" si="12"/>
        <v>#DIV/0!</v>
      </c>
      <c r="BG35" s="69"/>
      <c r="BH35" s="69"/>
      <c r="BI35" s="69"/>
      <c r="BJ35" s="69"/>
      <c r="BK35" s="77" t="str">
        <f t="shared" si="13"/>
        <v xml:space="preserve"> f</v>
      </c>
      <c r="BL35" s="69" t="e">
        <f>'Piper Plot'!$R$22-(1-'Piper Plot'!AM35)*0.5+(1-'Piper Plot'!BC35)*0.5</f>
        <v>#DIV/0!</v>
      </c>
      <c r="BM35" s="69" t="e">
        <f>'Piper Plot'!$S$22+(1-'Piper Plot'!AM35)*'Piper Plot'!$S$13+(1-'Piper Plot'!BC35)*'Piper Plot'!$S$13</f>
        <v>#DIV/0!</v>
      </c>
      <c r="BN35" s="69"/>
      <c r="BO35" s="69"/>
    </row>
    <row r="36" spans="16:67" x14ac:dyDescent="0.3">
      <c r="P36" s="51"/>
      <c r="Q36" s="55"/>
      <c r="R36" s="55"/>
      <c r="S36" s="48"/>
      <c r="T36" s="48"/>
      <c r="U36" s="48"/>
      <c r="V36" s="48"/>
      <c r="W36" s="48"/>
      <c r="X36" s="48">
        <f t="shared" si="17"/>
        <v>0.26875000000000004</v>
      </c>
      <c r="Y36" s="48">
        <f t="shared" si="18"/>
        <v>0.5737418300071907</v>
      </c>
      <c r="Z36" s="48">
        <f t="shared" si="19"/>
        <v>60.000000000000007</v>
      </c>
      <c r="AA36" s="48">
        <f t="shared" si="20"/>
        <v>60</v>
      </c>
      <c r="AE36" s="77" t="str">
        <f>IF('Piper Plot'!$N$4="y",CONCATENATE(Final!B36," f",Final!C36),"")</f>
        <v xml:space="preserve"> f</v>
      </c>
      <c r="AF36" s="78">
        <f>Final!R36*2</f>
        <v>0</v>
      </c>
      <c r="AG36" s="79">
        <f>Final!Q36*2</f>
        <v>0</v>
      </c>
      <c r="AH36" s="79">
        <f>Final!O36+Final!P36</f>
        <v>0</v>
      </c>
      <c r="AI36" s="79">
        <f t="shared" si="0"/>
        <v>0</v>
      </c>
      <c r="AJ36" s="69"/>
      <c r="AK36" s="80" t="e">
        <f t="shared" si="1"/>
        <v>#DIV/0!</v>
      </c>
      <c r="AL36" s="80" t="e">
        <f t="shared" si="2"/>
        <v>#DIV/0!</v>
      </c>
      <c r="AM36" s="80" t="e">
        <f t="shared" si="3"/>
        <v>#DIV/0!</v>
      </c>
      <c r="AN36" s="80" t="e">
        <f t="shared" si="4"/>
        <v>#DIV/0!</v>
      </c>
      <c r="AO36" s="69" t="e">
        <f>(1-AK36)-AL36*'Piper Plot'!$R$13</f>
        <v>#DIV/0!</v>
      </c>
      <c r="AP36" s="69" t="e">
        <f>AL36*'Piper Plot'!$S$13</f>
        <v>#DIV/0!</v>
      </c>
      <c r="AQ36" s="69"/>
      <c r="AR36" s="69"/>
      <c r="AS36" s="69"/>
      <c r="AT36" s="69"/>
      <c r="AU36" s="77" t="str">
        <f t="shared" si="5"/>
        <v xml:space="preserve"> f</v>
      </c>
      <c r="AV36" s="79">
        <f>Final!T36</f>
        <v>0</v>
      </c>
      <c r="AW36" s="79">
        <f>Final!W36*2+Final!X36</f>
        <v>0</v>
      </c>
      <c r="AX36" s="79">
        <f>Final!U36+Final!V36*2</f>
        <v>0</v>
      </c>
      <c r="AY36" s="79">
        <f t="shared" si="6"/>
        <v>0</v>
      </c>
      <c r="AZ36" s="69"/>
      <c r="BA36" s="80" t="e">
        <f t="shared" si="7"/>
        <v>#DIV/0!</v>
      </c>
      <c r="BB36" s="80" t="e">
        <f t="shared" si="8"/>
        <v>#DIV/0!</v>
      </c>
      <c r="BC36" s="80" t="e">
        <f t="shared" si="9"/>
        <v>#DIV/0!</v>
      </c>
      <c r="BD36" s="80" t="e">
        <f t="shared" si="10"/>
        <v>#DIV/0!</v>
      </c>
      <c r="BE36" s="81" t="e">
        <f t="shared" si="11"/>
        <v>#DIV/0!</v>
      </c>
      <c r="BF36" s="69" t="e">
        <f t="shared" si="12"/>
        <v>#DIV/0!</v>
      </c>
      <c r="BG36" s="69"/>
      <c r="BH36" s="69"/>
      <c r="BI36" s="69"/>
      <c r="BJ36" s="69"/>
      <c r="BK36" s="77" t="str">
        <f t="shared" si="13"/>
        <v xml:space="preserve"> f</v>
      </c>
      <c r="BL36" s="69" t="e">
        <f>'Piper Plot'!$R$22-(1-'Piper Plot'!AM36)*0.5+(1-'Piper Plot'!BC36)*0.5</f>
        <v>#DIV/0!</v>
      </c>
      <c r="BM36" s="69" t="e">
        <f>'Piper Plot'!$S$22+(1-'Piper Plot'!AM36)*'Piper Plot'!$S$13+(1-'Piper Plot'!BC36)*'Piper Plot'!$S$13</f>
        <v>#DIV/0!</v>
      </c>
      <c r="BN36" s="69"/>
      <c r="BO36" s="69"/>
    </row>
    <row r="37" spans="16:67" x14ac:dyDescent="0.3">
      <c r="P37" s="51"/>
      <c r="Q37" s="55"/>
      <c r="R37" s="55"/>
      <c r="S37" s="48"/>
      <c r="T37" s="48"/>
      <c r="U37" s="48">
        <f>IF(U34&lt;1-$U$11,U34+$U$11,-10)</f>
        <v>-9.2000000000000028</v>
      </c>
      <c r="V37" s="48">
        <v>0</v>
      </c>
      <c r="W37" s="48"/>
      <c r="X37" s="48">
        <f t="shared" si="17"/>
        <v>0.36875000000000002</v>
      </c>
      <c r="Y37" s="48">
        <f t="shared" si="18"/>
        <v>0.74694691076407838</v>
      </c>
      <c r="Z37" s="48">
        <f t="shared" si="19"/>
        <v>80</v>
      </c>
      <c r="AA37" s="48">
        <f t="shared" si="20"/>
        <v>60</v>
      </c>
      <c r="AE37" s="77" t="str">
        <f>IF('Piper Plot'!$N$4="y",CONCATENATE(Final!B37," f",Final!C37),"")</f>
        <v xml:space="preserve"> f</v>
      </c>
      <c r="AF37" s="78">
        <f>Final!R37*2</f>
        <v>0</v>
      </c>
      <c r="AG37" s="79">
        <f>Final!Q37*2</f>
        <v>0</v>
      </c>
      <c r="AH37" s="79">
        <f>Final!O37+Final!P37</f>
        <v>0</v>
      </c>
      <c r="AI37" s="79">
        <f t="shared" si="0"/>
        <v>0</v>
      </c>
      <c r="AJ37" s="69"/>
      <c r="AK37" s="80" t="e">
        <f t="shared" si="1"/>
        <v>#DIV/0!</v>
      </c>
      <c r="AL37" s="80" t="e">
        <f t="shared" si="2"/>
        <v>#DIV/0!</v>
      </c>
      <c r="AM37" s="80" t="e">
        <f t="shared" si="3"/>
        <v>#DIV/0!</v>
      </c>
      <c r="AN37" s="80" t="e">
        <f t="shared" si="4"/>
        <v>#DIV/0!</v>
      </c>
      <c r="AO37" s="69" t="e">
        <f>(1-AK37)-AL37*'Piper Plot'!$R$13</f>
        <v>#DIV/0!</v>
      </c>
      <c r="AP37" s="69" t="e">
        <f>AL37*'Piper Plot'!$S$13</f>
        <v>#DIV/0!</v>
      </c>
      <c r="AQ37" s="69"/>
      <c r="AR37" s="69"/>
      <c r="AS37" s="69"/>
      <c r="AT37" s="69"/>
      <c r="AU37" s="77" t="str">
        <f t="shared" si="5"/>
        <v xml:space="preserve"> f</v>
      </c>
      <c r="AV37" s="79">
        <f>Final!T37</f>
        <v>0</v>
      </c>
      <c r="AW37" s="79">
        <f>Final!W37*2+Final!X37</f>
        <v>0</v>
      </c>
      <c r="AX37" s="79">
        <f>Final!U37+Final!V37*2</f>
        <v>0</v>
      </c>
      <c r="AY37" s="79">
        <f t="shared" si="6"/>
        <v>0</v>
      </c>
      <c r="AZ37" s="69"/>
      <c r="BA37" s="80" t="e">
        <f t="shared" si="7"/>
        <v>#DIV/0!</v>
      </c>
      <c r="BB37" s="80" t="e">
        <f t="shared" si="8"/>
        <v>#DIV/0!</v>
      </c>
      <c r="BC37" s="80" t="e">
        <f t="shared" si="9"/>
        <v>#DIV/0!</v>
      </c>
      <c r="BD37" s="80" t="e">
        <f t="shared" si="10"/>
        <v>#DIV/0!</v>
      </c>
      <c r="BE37" s="81" t="e">
        <f t="shared" si="11"/>
        <v>#DIV/0!</v>
      </c>
      <c r="BF37" s="69" t="e">
        <f t="shared" si="12"/>
        <v>#DIV/0!</v>
      </c>
      <c r="BG37" s="69"/>
      <c r="BH37" s="69"/>
      <c r="BI37" s="69"/>
      <c r="BJ37" s="69"/>
      <c r="BK37" s="77" t="str">
        <f t="shared" si="13"/>
        <v xml:space="preserve"> f</v>
      </c>
      <c r="BL37" s="69" t="e">
        <f>'Piper Plot'!$R$22-(1-'Piper Plot'!AM37)*0.5+(1-'Piper Plot'!BC37)*0.5</f>
        <v>#DIV/0!</v>
      </c>
      <c r="BM37" s="69" t="e">
        <f>'Piper Plot'!$S$22+(1-'Piper Plot'!AM37)*'Piper Plot'!$S$13+(1-'Piper Plot'!BC37)*'Piper Plot'!$S$13</f>
        <v>#DIV/0!</v>
      </c>
      <c r="BN37" s="69"/>
      <c r="BO37" s="69"/>
    </row>
    <row r="38" spans="16:67" x14ac:dyDescent="0.3">
      <c r="P38" s="51"/>
      <c r="Q38" s="55"/>
      <c r="R38" s="55"/>
      <c r="S38" s="48"/>
      <c r="T38" s="48"/>
      <c r="U38" s="48">
        <f>U37-U37/2</f>
        <v>-4.6000000000000014</v>
      </c>
      <c r="V38" s="48">
        <f>V37+U37*'Piper Plot'!$S$13</f>
        <v>-7.9674337148168375</v>
      </c>
      <c r="W38" s="48"/>
      <c r="X38" s="48">
        <f t="shared" si="17"/>
        <v>0.46875</v>
      </c>
      <c r="Y38" s="48">
        <f t="shared" si="18"/>
        <v>0.92015199152096605</v>
      </c>
      <c r="Z38" s="48">
        <f t="shared" si="19"/>
        <v>100</v>
      </c>
      <c r="AA38" s="48">
        <f t="shared" si="20"/>
        <v>60</v>
      </c>
      <c r="AE38" s="77" t="str">
        <f>IF('Piper Plot'!$N$4="y",CONCATENATE(Final!B38," f",Final!C38),"")</f>
        <v xml:space="preserve"> f</v>
      </c>
      <c r="AF38" s="78">
        <f>Final!R38*2</f>
        <v>0</v>
      </c>
      <c r="AG38" s="79">
        <f>Final!Q38*2</f>
        <v>0</v>
      </c>
      <c r="AH38" s="79">
        <f>Final!O38+Final!P38</f>
        <v>0</v>
      </c>
      <c r="AI38" s="79">
        <f t="shared" si="0"/>
        <v>0</v>
      </c>
      <c r="AJ38" s="69"/>
      <c r="AK38" s="80" t="e">
        <f t="shared" si="1"/>
        <v>#DIV/0!</v>
      </c>
      <c r="AL38" s="80" t="e">
        <f t="shared" si="2"/>
        <v>#DIV/0!</v>
      </c>
      <c r="AM38" s="80" t="e">
        <f t="shared" si="3"/>
        <v>#DIV/0!</v>
      </c>
      <c r="AN38" s="80" t="e">
        <f t="shared" si="4"/>
        <v>#DIV/0!</v>
      </c>
      <c r="AO38" s="69" t="e">
        <f>(1-AK38)-AL38*'Piper Plot'!$R$13</f>
        <v>#DIV/0!</v>
      </c>
      <c r="AP38" s="69" t="e">
        <f>AL38*'Piper Plot'!$S$13</f>
        <v>#DIV/0!</v>
      </c>
      <c r="AQ38" s="69"/>
      <c r="AR38" s="69"/>
      <c r="AS38" s="69"/>
      <c r="AT38" s="69"/>
      <c r="AU38" s="77" t="str">
        <f t="shared" si="5"/>
        <v xml:space="preserve"> f</v>
      </c>
      <c r="AV38" s="79">
        <f>Final!T38</f>
        <v>0</v>
      </c>
      <c r="AW38" s="79">
        <f>Final!W38*2+Final!X38</f>
        <v>0</v>
      </c>
      <c r="AX38" s="79">
        <f>Final!U38+Final!V38*2</f>
        <v>0</v>
      </c>
      <c r="AY38" s="79">
        <f t="shared" si="6"/>
        <v>0</v>
      </c>
      <c r="AZ38" s="69"/>
      <c r="BA38" s="80" t="e">
        <f t="shared" si="7"/>
        <v>#DIV/0!</v>
      </c>
      <c r="BB38" s="80" t="e">
        <f t="shared" si="8"/>
        <v>#DIV/0!</v>
      </c>
      <c r="BC38" s="80" t="e">
        <f t="shared" si="9"/>
        <v>#DIV/0!</v>
      </c>
      <c r="BD38" s="80" t="e">
        <f t="shared" si="10"/>
        <v>#DIV/0!</v>
      </c>
      <c r="BE38" s="81" t="e">
        <f t="shared" si="11"/>
        <v>#DIV/0!</v>
      </c>
      <c r="BF38" s="69" t="e">
        <f t="shared" si="12"/>
        <v>#DIV/0!</v>
      </c>
      <c r="BG38" s="69"/>
      <c r="BH38" s="69"/>
      <c r="BI38" s="69"/>
      <c r="BJ38" s="69"/>
      <c r="BK38" s="77" t="str">
        <f t="shared" si="13"/>
        <v xml:space="preserve"> f</v>
      </c>
      <c r="BL38" s="69" t="e">
        <f>'Piper Plot'!$R$22-(1-'Piper Plot'!AM38)*0.5+(1-'Piper Plot'!BC38)*0.5</f>
        <v>#DIV/0!</v>
      </c>
      <c r="BM38" s="69" t="e">
        <f>'Piper Plot'!$S$22+(1-'Piper Plot'!AM38)*'Piper Plot'!$S$13+(1-'Piper Plot'!BC38)*'Piper Plot'!$S$13</f>
        <v>#DIV/0!</v>
      </c>
      <c r="BN38" s="69"/>
      <c r="BO38" s="69"/>
    </row>
    <row r="39" spans="16:67" x14ac:dyDescent="0.3">
      <c r="P39" s="51"/>
      <c r="Q39" s="55"/>
      <c r="R39" s="55"/>
      <c r="S39" s="48"/>
      <c r="T39" s="48"/>
      <c r="U39" s="48"/>
      <c r="V39" s="48"/>
      <c r="W39" s="48"/>
      <c r="X39" s="48">
        <f t="shared" si="17"/>
        <v>0.56874999999999998</v>
      </c>
      <c r="Y39" s="48">
        <f t="shared" si="18"/>
        <v>-98.945873412263467</v>
      </c>
      <c r="Z39" s="48">
        <f t="shared" si="19"/>
        <v>120</v>
      </c>
      <c r="AA39" s="48">
        <f t="shared" si="20"/>
        <v>60</v>
      </c>
      <c r="AE39" s="77" t="str">
        <f>IF('Piper Plot'!$N$4="y",CONCATENATE(Final!B39," f",Final!C39),"")</f>
        <v xml:space="preserve"> f</v>
      </c>
      <c r="AF39" s="78">
        <f>Final!R39*2</f>
        <v>0</v>
      </c>
      <c r="AG39" s="79">
        <f>Final!Q39*2</f>
        <v>0</v>
      </c>
      <c r="AH39" s="79">
        <f>Final!O39+Final!P39</f>
        <v>0</v>
      </c>
      <c r="AI39" s="79">
        <f t="shared" si="0"/>
        <v>0</v>
      </c>
      <c r="AJ39" s="69"/>
      <c r="AK39" s="80" t="e">
        <f t="shared" si="1"/>
        <v>#DIV/0!</v>
      </c>
      <c r="AL39" s="80" t="e">
        <f t="shared" si="2"/>
        <v>#DIV/0!</v>
      </c>
      <c r="AM39" s="80" t="e">
        <f t="shared" si="3"/>
        <v>#DIV/0!</v>
      </c>
      <c r="AN39" s="80" t="e">
        <f t="shared" si="4"/>
        <v>#DIV/0!</v>
      </c>
      <c r="AO39" s="69" t="e">
        <f>(1-AK39)-AL39*'Piper Plot'!$R$13</f>
        <v>#DIV/0!</v>
      </c>
      <c r="AP39" s="69" t="e">
        <f>AL39*'Piper Plot'!$S$13</f>
        <v>#DIV/0!</v>
      </c>
      <c r="AQ39" s="69"/>
      <c r="AR39" s="69"/>
      <c r="AS39" s="69"/>
      <c r="AT39" s="69"/>
      <c r="AU39" s="77" t="str">
        <f t="shared" si="5"/>
        <v xml:space="preserve"> f</v>
      </c>
      <c r="AV39" s="79">
        <f>Final!T39</f>
        <v>0</v>
      </c>
      <c r="AW39" s="79">
        <f>Final!W39*2+Final!X39</f>
        <v>0</v>
      </c>
      <c r="AX39" s="79">
        <f>Final!U39+Final!V39*2</f>
        <v>0</v>
      </c>
      <c r="AY39" s="79">
        <f t="shared" si="6"/>
        <v>0</v>
      </c>
      <c r="AZ39" s="69"/>
      <c r="BA39" s="80" t="e">
        <f t="shared" si="7"/>
        <v>#DIV/0!</v>
      </c>
      <c r="BB39" s="80" t="e">
        <f t="shared" si="8"/>
        <v>#DIV/0!</v>
      </c>
      <c r="BC39" s="80" t="e">
        <f t="shared" si="9"/>
        <v>#DIV/0!</v>
      </c>
      <c r="BD39" s="80" t="e">
        <f t="shared" si="10"/>
        <v>#DIV/0!</v>
      </c>
      <c r="BE39" s="81" t="e">
        <f t="shared" si="11"/>
        <v>#DIV/0!</v>
      </c>
      <c r="BF39" s="69" t="e">
        <f t="shared" si="12"/>
        <v>#DIV/0!</v>
      </c>
      <c r="BG39" s="69"/>
      <c r="BH39" s="69"/>
      <c r="BI39" s="69"/>
      <c r="BJ39" s="69"/>
      <c r="BK39" s="77" t="str">
        <f t="shared" si="13"/>
        <v xml:space="preserve"> f</v>
      </c>
      <c r="BL39" s="69" t="e">
        <f>'Piper Plot'!$R$22-(1-'Piper Plot'!AM39)*0.5+(1-'Piper Plot'!BC39)*0.5</f>
        <v>#DIV/0!</v>
      </c>
      <c r="BM39" s="69" t="e">
        <f>'Piper Plot'!$S$22+(1-'Piper Plot'!AM39)*'Piper Plot'!$S$13+(1-'Piper Plot'!BC39)*'Piper Plot'!$S$13</f>
        <v>#DIV/0!</v>
      </c>
      <c r="BN39" s="69"/>
      <c r="BO39" s="69"/>
    </row>
    <row r="40" spans="16:67" x14ac:dyDescent="0.3">
      <c r="P40" s="51"/>
      <c r="Q40" s="55"/>
      <c r="R40" s="55"/>
      <c r="S40" s="48"/>
      <c r="T40" s="48"/>
      <c r="U40" s="48">
        <f>IF(U37&lt;1-$U$11,U37+$U$11,-10)</f>
        <v>-9.0000000000000036</v>
      </c>
      <c r="V40" s="48">
        <v>0</v>
      </c>
      <c r="W40" s="48"/>
      <c r="X40" s="48">
        <f t="shared" si="17"/>
        <v>0.66874999999999996</v>
      </c>
      <c r="Y40" s="48">
        <f t="shared" si="18"/>
        <v>-98.945873412263467</v>
      </c>
      <c r="Z40" s="48">
        <f t="shared" si="19"/>
        <v>140</v>
      </c>
      <c r="AA40" s="48">
        <f t="shared" si="20"/>
        <v>60</v>
      </c>
      <c r="AE40" s="77" t="str">
        <f>IF('Piper Plot'!$N$4="y",CONCATENATE(Final!B40," f",Final!C40),"")</f>
        <v xml:space="preserve"> f</v>
      </c>
      <c r="AF40" s="78">
        <f>Final!R40*2</f>
        <v>0</v>
      </c>
      <c r="AG40" s="79">
        <f>Final!Q40*2</f>
        <v>0</v>
      </c>
      <c r="AH40" s="79">
        <f>Final!O40+Final!P40</f>
        <v>0</v>
      </c>
      <c r="AI40" s="79">
        <f t="shared" si="0"/>
        <v>0</v>
      </c>
      <c r="AJ40" s="69"/>
      <c r="AK40" s="80" t="e">
        <f t="shared" si="1"/>
        <v>#DIV/0!</v>
      </c>
      <c r="AL40" s="80" t="e">
        <f t="shared" si="2"/>
        <v>#DIV/0!</v>
      </c>
      <c r="AM40" s="80" t="e">
        <f t="shared" si="3"/>
        <v>#DIV/0!</v>
      </c>
      <c r="AN40" s="80" t="e">
        <f t="shared" si="4"/>
        <v>#DIV/0!</v>
      </c>
      <c r="AO40" s="69" t="e">
        <f>(1-AK40)-AL40*'Piper Plot'!$R$13</f>
        <v>#DIV/0!</v>
      </c>
      <c r="AP40" s="69" t="e">
        <f>AL40*'Piper Plot'!$S$13</f>
        <v>#DIV/0!</v>
      </c>
      <c r="AQ40" s="69"/>
      <c r="AR40" s="69"/>
      <c r="AS40" s="69"/>
      <c r="AT40" s="69"/>
      <c r="AU40" s="77" t="str">
        <f t="shared" si="5"/>
        <v xml:space="preserve"> f</v>
      </c>
      <c r="AV40" s="79">
        <f>Final!T40</f>
        <v>0</v>
      </c>
      <c r="AW40" s="79">
        <f>Final!W40*2+Final!X40</f>
        <v>0</v>
      </c>
      <c r="AX40" s="79">
        <f>Final!U40+Final!V40*2</f>
        <v>0</v>
      </c>
      <c r="AY40" s="79">
        <f t="shared" si="6"/>
        <v>0</v>
      </c>
      <c r="AZ40" s="69"/>
      <c r="BA40" s="80" t="e">
        <f t="shared" si="7"/>
        <v>#DIV/0!</v>
      </c>
      <c r="BB40" s="80" t="e">
        <f t="shared" si="8"/>
        <v>#DIV/0!</v>
      </c>
      <c r="BC40" s="80" t="e">
        <f t="shared" si="9"/>
        <v>#DIV/0!</v>
      </c>
      <c r="BD40" s="80" t="e">
        <f t="shared" si="10"/>
        <v>#DIV/0!</v>
      </c>
      <c r="BE40" s="81" t="e">
        <f t="shared" si="11"/>
        <v>#DIV/0!</v>
      </c>
      <c r="BF40" s="69" t="e">
        <f t="shared" si="12"/>
        <v>#DIV/0!</v>
      </c>
      <c r="BG40" s="69"/>
      <c r="BH40" s="69"/>
      <c r="BI40" s="69"/>
      <c r="BJ40" s="69"/>
      <c r="BK40" s="77" t="str">
        <f t="shared" si="13"/>
        <v xml:space="preserve"> f</v>
      </c>
      <c r="BL40" s="69" t="e">
        <f>'Piper Plot'!$R$22-(1-'Piper Plot'!AM40)*0.5+(1-'Piper Plot'!BC40)*0.5</f>
        <v>#DIV/0!</v>
      </c>
      <c r="BM40" s="69" t="e">
        <f>'Piper Plot'!$S$22+(1-'Piper Plot'!AM40)*'Piper Plot'!$S$13+(1-'Piper Plot'!BC40)*'Piper Plot'!$S$13</f>
        <v>#DIV/0!</v>
      </c>
      <c r="BN40" s="69"/>
      <c r="BO40" s="69"/>
    </row>
    <row r="41" spans="16:67" x14ac:dyDescent="0.3">
      <c r="P41" s="51"/>
      <c r="Q41" s="55"/>
      <c r="R41" s="55"/>
      <c r="S41" s="48"/>
      <c r="T41" s="48"/>
      <c r="U41" s="48">
        <f>U40-U40/2</f>
        <v>-4.5000000000000018</v>
      </c>
      <c r="V41" s="48">
        <f>V40+U40*'Piper Plot'!$S$13</f>
        <v>-7.7942286340599507</v>
      </c>
      <c r="W41" s="48"/>
      <c r="X41" s="48">
        <f t="shared" si="17"/>
        <v>0.76874999999999993</v>
      </c>
      <c r="Y41" s="48">
        <f t="shared" si="18"/>
        <v>-98.945873412263467</v>
      </c>
      <c r="Z41" s="48">
        <f t="shared" si="19"/>
        <v>160</v>
      </c>
      <c r="AA41" s="48">
        <f t="shared" si="20"/>
        <v>60</v>
      </c>
      <c r="AE41" s="77" t="str">
        <f>IF('Piper Plot'!$N$4="y",CONCATENATE(Final!B41," f",Final!C41),"")</f>
        <v xml:space="preserve"> f</v>
      </c>
      <c r="AF41" s="78">
        <f>Final!R41*2</f>
        <v>0</v>
      </c>
      <c r="AG41" s="79">
        <f>Final!Q41*2</f>
        <v>0</v>
      </c>
      <c r="AH41" s="79">
        <f>Final!O41+Final!P41</f>
        <v>0</v>
      </c>
      <c r="AI41" s="79">
        <f t="shared" si="0"/>
        <v>0</v>
      </c>
      <c r="AJ41" s="69"/>
      <c r="AK41" s="80" t="e">
        <f t="shared" si="1"/>
        <v>#DIV/0!</v>
      </c>
      <c r="AL41" s="80" t="e">
        <f t="shared" si="2"/>
        <v>#DIV/0!</v>
      </c>
      <c r="AM41" s="80" t="e">
        <f t="shared" si="3"/>
        <v>#DIV/0!</v>
      </c>
      <c r="AN41" s="80" t="e">
        <f t="shared" si="4"/>
        <v>#DIV/0!</v>
      </c>
      <c r="AO41" s="69" t="e">
        <f>(1-AK41)-AL41*'Piper Plot'!$R$13</f>
        <v>#DIV/0!</v>
      </c>
      <c r="AP41" s="69" t="e">
        <f>AL41*'Piper Plot'!$S$13</f>
        <v>#DIV/0!</v>
      </c>
      <c r="AQ41" s="69"/>
      <c r="AR41" s="69"/>
      <c r="AS41" s="69"/>
      <c r="AT41" s="69"/>
      <c r="AU41" s="77" t="str">
        <f t="shared" si="5"/>
        <v xml:space="preserve"> f</v>
      </c>
      <c r="AV41" s="79">
        <f>Final!T41</f>
        <v>0</v>
      </c>
      <c r="AW41" s="79">
        <f>Final!W41*2+Final!X41</f>
        <v>0</v>
      </c>
      <c r="AX41" s="79">
        <f>Final!U41+Final!V41*2</f>
        <v>0</v>
      </c>
      <c r="AY41" s="79">
        <f t="shared" si="6"/>
        <v>0</v>
      </c>
      <c r="AZ41" s="69"/>
      <c r="BA41" s="80" t="e">
        <f t="shared" si="7"/>
        <v>#DIV/0!</v>
      </c>
      <c r="BB41" s="80" t="e">
        <f t="shared" si="8"/>
        <v>#DIV/0!</v>
      </c>
      <c r="BC41" s="80" t="e">
        <f t="shared" si="9"/>
        <v>#DIV/0!</v>
      </c>
      <c r="BD41" s="80" t="e">
        <f t="shared" si="10"/>
        <v>#DIV/0!</v>
      </c>
      <c r="BE41" s="81" t="e">
        <f t="shared" si="11"/>
        <v>#DIV/0!</v>
      </c>
      <c r="BF41" s="69" t="e">
        <f t="shared" si="12"/>
        <v>#DIV/0!</v>
      </c>
      <c r="BG41" s="69"/>
      <c r="BH41" s="69"/>
      <c r="BI41" s="69"/>
      <c r="BJ41" s="69"/>
      <c r="BK41" s="77" t="str">
        <f t="shared" si="13"/>
        <v xml:space="preserve"> f</v>
      </c>
      <c r="BL41" s="69" t="e">
        <f>'Piper Plot'!$R$22-(1-'Piper Plot'!AM41)*0.5+(1-'Piper Plot'!BC41)*0.5</f>
        <v>#DIV/0!</v>
      </c>
      <c r="BM41" s="69" t="e">
        <f>'Piper Plot'!$S$22+(1-'Piper Plot'!AM41)*'Piper Plot'!$S$13+(1-'Piper Plot'!BC41)*'Piper Plot'!$S$13</f>
        <v>#DIV/0!</v>
      </c>
      <c r="BN41" s="69"/>
      <c r="BO41" s="69"/>
    </row>
    <row r="42" spans="16:67" x14ac:dyDescent="0.3">
      <c r="P42" s="51"/>
      <c r="Q42" s="55"/>
      <c r="R42" s="55"/>
      <c r="S42" s="48"/>
      <c r="T42" s="48"/>
      <c r="U42" s="48"/>
      <c r="V42" s="48"/>
      <c r="W42" s="48"/>
      <c r="X42" s="48">
        <f t="shared" si="17"/>
        <v>0.86874999999999991</v>
      </c>
      <c r="Y42" s="48">
        <f t="shared" si="18"/>
        <v>-98.945873412263467</v>
      </c>
      <c r="Z42" s="48">
        <f t="shared" si="19"/>
        <v>179.99999999999997</v>
      </c>
      <c r="AA42" s="48">
        <f t="shared" si="20"/>
        <v>60</v>
      </c>
      <c r="AE42" s="77" t="str">
        <f>IF('Piper Plot'!$N$4="y",CONCATENATE(Final!B42," f",Final!C42),"")</f>
        <v xml:space="preserve"> f</v>
      </c>
      <c r="AF42" s="78">
        <f>Final!R42*2</f>
        <v>0</v>
      </c>
      <c r="AG42" s="79">
        <f>Final!Q42*2</f>
        <v>0</v>
      </c>
      <c r="AH42" s="79">
        <f>Final!O42+Final!P42</f>
        <v>0</v>
      </c>
      <c r="AI42" s="79">
        <f t="shared" si="0"/>
        <v>0</v>
      </c>
      <c r="AJ42" s="69"/>
      <c r="AK42" s="80" t="e">
        <f t="shared" si="1"/>
        <v>#DIV/0!</v>
      </c>
      <c r="AL42" s="80" t="e">
        <f t="shared" si="2"/>
        <v>#DIV/0!</v>
      </c>
      <c r="AM42" s="80" t="e">
        <f t="shared" si="3"/>
        <v>#DIV/0!</v>
      </c>
      <c r="AN42" s="80" t="e">
        <f t="shared" si="4"/>
        <v>#DIV/0!</v>
      </c>
      <c r="AO42" s="69" t="e">
        <f>(1-AK42)-AL42*'Piper Plot'!$R$13</f>
        <v>#DIV/0!</v>
      </c>
      <c r="AP42" s="69" t="e">
        <f>AL42*'Piper Plot'!$S$13</f>
        <v>#DIV/0!</v>
      </c>
      <c r="AQ42" s="69"/>
      <c r="AR42" s="69"/>
      <c r="AS42" s="69"/>
      <c r="AT42" s="69"/>
      <c r="AU42" s="77" t="str">
        <f t="shared" si="5"/>
        <v xml:space="preserve"> f</v>
      </c>
      <c r="AV42" s="79">
        <f>Final!T42</f>
        <v>0</v>
      </c>
      <c r="AW42" s="79">
        <f>Final!W42*2+Final!X42</f>
        <v>0</v>
      </c>
      <c r="AX42" s="79">
        <f>Final!U42+Final!V42*2</f>
        <v>0</v>
      </c>
      <c r="AY42" s="79">
        <f t="shared" si="6"/>
        <v>0</v>
      </c>
      <c r="AZ42" s="69"/>
      <c r="BA42" s="80" t="e">
        <f t="shared" si="7"/>
        <v>#DIV/0!</v>
      </c>
      <c r="BB42" s="80" t="e">
        <f t="shared" si="8"/>
        <v>#DIV/0!</v>
      </c>
      <c r="BC42" s="80" t="e">
        <f t="shared" si="9"/>
        <v>#DIV/0!</v>
      </c>
      <c r="BD42" s="80" t="e">
        <f t="shared" si="10"/>
        <v>#DIV/0!</v>
      </c>
      <c r="BE42" s="81" t="e">
        <f t="shared" si="11"/>
        <v>#DIV/0!</v>
      </c>
      <c r="BF42" s="69" t="e">
        <f t="shared" si="12"/>
        <v>#DIV/0!</v>
      </c>
      <c r="BG42" s="69"/>
      <c r="BH42" s="69"/>
      <c r="BI42" s="69"/>
      <c r="BJ42" s="69"/>
      <c r="BK42" s="77" t="str">
        <f t="shared" si="13"/>
        <v xml:space="preserve"> f</v>
      </c>
      <c r="BL42" s="69" t="e">
        <f>'Piper Plot'!$R$22-(1-'Piper Plot'!AM42)*0.5+(1-'Piper Plot'!BC42)*0.5</f>
        <v>#DIV/0!</v>
      </c>
      <c r="BM42" s="69" t="e">
        <f>'Piper Plot'!$S$22+(1-'Piper Plot'!AM42)*'Piper Plot'!$S$13+(1-'Piper Plot'!BC42)*'Piper Plot'!$S$13</f>
        <v>#DIV/0!</v>
      </c>
      <c r="BN42" s="69"/>
      <c r="BO42" s="69"/>
    </row>
    <row r="43" spans="16:67" x14ac:dyDescent="0.3">
      <c r="P43" s="51"/>
      <c r="Q43" s="52"/>
      <c r="R43" s="55"/>
      <c r="S43" s="48"/>
      <c r="T43" s="48" t="s">
        <v>186</v>
      </c>
      <c r="U43" s="48">
        <f>IF(V43&lt;'Piper Plot'!$S$13-$V$43/2,U13/2,-10)</f>
        <v>0.1</v>
      </c>
      <c r="V43" s="48">
        <f>$U$11*'Piper Plot'!$S$13</f>
        <v>0.17320508075688773</v>
      </c>
      <c r="W43" s="48"/>
      <c r="X43" s="48"/>
      <c r="Y43" s="48"/>
      <c r="Z43" s="48"/>
      <c r="AA43" s="48"/>
      <c r="AE43" s="77" t="str">
        <f>IF('Piper Plot'!$N$4="y",CONCATENATE(Final!B43," f",Final!C43),"")</f>
        <v xml:space="preserve"> f</v>
      </c>
      <c r="AF43" s="78">
        <f>Final!R43*2</f>
        <v>0</v>
      </c>
      <c r="AG43" s="79">
        <f>Final!Q43*2</f>
        <v>0</v>
      </c>
      <c r="AH43" s="79">
        <f>Final!O43+Final!P43</f>
        <v>0</v>
      </c>
      <c r="AI43" s="79">
        <f t="shared" si="0"/>
        <v>0</v>
      </c>
      <c r="AJ43" s="69"/>
      <c r="AK43" s="80" t="e">
        <f t="shared" si="1"/>
        <v>#DIV/0!</v>
      </c>
      <c r="AL43" s="80" t="e">
        <f t="shared" si="2"/>
        <v>#DIV/0!</v>
      </c>
      <c r="AM43" s="80" t="e">
        <f t="shared" si="3"/>
        <v>#DIV/0!</v>
      </c>
      <c r="AN43" s="80" t="e">
        <f t="shared" si="4"/>
        <v>#DIV/0!</v>
      </c>
      <c r="AO43" s="69" t="e">
        <f>(1-AK43)-AL43*'Piper Plot'!$R$13</f>
        <v>#DIV/0!</v>
      </c>
      <c r="AP43" s="69" t="e">
        <f>AL43*'Piper Plot'!$S$13</f>
        <v>#DIV/0!</v>
      </c>
      <c r="AQ43" s="69"/>
      <c r="AR43" s="69"/>
      <c r="AS43" s="69"/>
      <c r="AT43" s="69"/>
      <c r="AU43" s="77" t="str">
        <f t="shared" si="5"/>
        <v xml:space="preserve"> f</v>
      </c>
      <c r="AV43" s="79">
        <f>Final!T43</f>
        <v>0</v>
      </c>
      <c r="AW43" s="79">
        <f>Final!W43*2+Final!X43</f>
        <v>0</v>
      </c>
      <c r="AX43" s="79">
        <f>Final!U43+Final!V43*2</f>
        <v>0</v>
      </c>
      <c r="AY43" s="79">
        <f t="shared" si="6"/>
        <v>0</v>
      </c>
      <c r="AZ43" s="69"/>
      <c r="BA43" s="80" t="e">
        <f t="shared" si="7"/>
        <v>#DIV/0!</v>
      </c>
      <c r="BB43" s="80" t="e">
        <f t="shared" si="8"/>
        <v>#DIV/0!</v>
      </c>
      <c r="BC43" s="80" t="e">
        <f t="shared" si="9"/>
        <v>#DIV/0!</v>
      </c>
      <c r="BD43" s="80" t="e">
        <f t="shared" si="10"/>
        <v>#DIV/0!</v>
      </c>
      <c r="BE43" s="81" t="e">
        <f t="shared" si="11"/>
        <v>#DIV/0!</v>
      </c>
      <c r="BF43" s="69" t="e">
        <f t="shared" si="12"/>
        <v>#DIV/0!</v>
      </c>
      <c r="BG43" s="69"/>
      <c r="BH43" s="69"/>
      <c r="BI43" s="69"/>
      <c r="BJ43" s="69"/>
      <c r="BK43" s="77" t="str">
        <f t="shared" si="13"/>
        <v xml:space="preserve"> f</v>
      </c>
      <c r="BL43" s="69" t="e">
        <f>'Piper Plot'!$R$22-(1-'Piper Plot'!AM43)*0.5+(1-'Piper Plot'!BC43)*0.5</f>
        <v>#DIV/0!</v>
      </c>
      <c r="BM43" s="69" t="e">
        <f>'Piper Plot'!$S$22+(1-'Piper Plot'!AM43)*'Piper Plot'!$S$13+(1-'Piper Plot'!BC43)*'Piper Plot'!$S$13</f>
        <v>#DIV/0!</v>
      </c>
      <c r="BN43" s="69"/>
      <c r="BO43" s="69"/>
    </row>
    <row r="44" spans="16:67" x14ac:dyDescent="0.3">
      <c r="P44" s="51"/>
      <c r="Q44" s="52"/>
      <c r="R44" s="52"/>
      <c r="S44" s="48"/>
      <c r="T44" s="48"/>
      <c r="U44" s="48">
        <f>IF(V43&lt;'Piper Plot'!$S$13-$V$43/2,1-U13/2,-10)</f>
        <v>0.9</v>
      </c>
      <c r="V44" s="48">
        <f>V43</f>
        <v>0.17320508075688773</v>
      </c>
      <c r="W44" s="48"/>
      <c r="X44" s="48">
        <f t="shared" ref="X44:X53" si="21">1-X22/2+NumberOFF*COS(AA44*PI()/180)</f>
        <v>1.03125</v>
      </c>
      <c r="Y44" s="48">
        <f t="shared" ref="Y44:Y53" si="22">IF(X22&lt;=1,X22*ApexCAT,-99)-SIN(AA44*PI()/180)*NumberOFF</f>
        <v>5.4126587736527412E-2</v>
      </c>
      <c r="Z44" s="48">
        <f t="shared" ref="Z44:Z53" si="23">Z22</f>
        <v>100</v>
      </c>
      <c r="AA44" s="48">
        <v>-60</v>
      </c>
      <c r="AE44" s="77" t="str">
        <f>IF('Piper Plot'!$N$4="y",CONCATENATE(Final!B44," f",Final!C44),"")</f>
        <v xml:space="preserve"> f</v>
      </c>
      <c r="AF44" s="78">
        <f>Final!R44*2</f>
        <v>0</v>
      </c>
      <c r="AG44" s="79">
        <f>Final!Q44*2</f>
        <v>0</v>
      </c>
      <c r="AH44" s="79">
        <f>Final!O44+Final!P44</f>
        <v>0</v>
      </c>
      <c r="AI44" s="79">
        <f t="shared" si="0"/>
        <v>0</v>
      </c>
      <c r="AJ44" s="69"/>
      <c r="AK44" s="80" t="e">
        <f t="shared" si="1"/>
        <v>#DIV/0!</v>
      </c>
      <c r="AL44" s="80" t="e">
        <f t="shared" si="2"/>
        <v>#DIV/0!</v>
      </c>
      <c r="AM44" s="80" t="e">
        <f t="shared" si="3"/>
        <v>#DIV/0!</v>
      </c>
      <c r="AN44" s="80" t="e">
        <f t="shared" si="4"/>
        <v>#DIV/0!</v>
      </c>
      <c r="AO44" s="69" t="e">
        <f>(1-AK44)-AL44*'Piper Plot'!$R$13</f>
        <v>#DIV/0!</v>
      </c>
      <c r="AP44" s="69" t="e">
        <f>AL44*'Piper Plot'!$S$13</f>
        <v>#DIV/0!</v>
      </c>
      <c r="AQ44" s="69"/>
      <c r="AR44" s="69"/>
      <c r="AS44" s="69"/>
      <c r="AT44" s="69"/>
      <c r="AU44" s="77" t="str">
        <f t="shared" si="5"/>
        <v xml:space="preserve"> f</v>
      </c>
      <c r="AV44" s="79">
        <f>Final!T44</f>
        <v>0</v>
      </c>
      <c r="AW44" s="79">
        <f>Final!W44*2+Final!X44</f>
        <v>0</v>
      </c>
      <c r="AX44" s="79">
        <f>Final!U44+Final!V44*2</f>
        <v>0</v>
      </c>
      <c r="AY44" s="79">
        <f t="shared" si="6"/>
        <v>0</v>
      </c>
      <c r="AZ44" s="69"/>
      <c r="BA44" s="80" t="e">
        <f t="shared" si="7"/>
        <v>#DIV/0!</v>
      </c>
      <c r="BB44" s="80" t="e">
        <f t="shared" si="8"/>
        <v>#DIV/0!</v>
      </c>
      <c r="BC44" s="80" t="e">
        <f t="shared" si="9"/>
        <v>#DIV/0!</v>
      </c>
      <c r="BD44" s="80" t="e">
        <f t="shared" si="10"/>
        <v>#DIV/0!</v>
      </c>
      <c r="BE44" s="81" t="e">
        <f t="shared" si="11"/>
        <v>#DIV/0!</v>
      </c>
      <c r="BF44" s="69" t="e">
        <f t="shared" si="12"/>
        <v>#DIV/0!</v>
      </c>
      <c r="BG44" s="69"/>
      <c r="BH44" s="69"/>
      <c r="BI44" s="69"/>
      <c r="BJ44" s="69"/>
      <c r="BK44" s="77" t="str">
        <f t="shared" si="13"/>
        <v xml:space="preserve"> f</v>
      </c>
      <c r="BL44" s="69" t="e">
        <f>'Piper Plot'!$R$22-(1-'Piper Plot'!AM44)*0.5+(1-'Piper Plot'!BC44)*0.5</f>
        <v>#DIV/0!</v>
      </c>
      <c r="BM44" s="69" t="e">
        <f>'Piper Plot'!$S$22+(1-'Piper Plot'!AM44)*'Piper Plot'!$S$13+(1-'Piper Plot'!BC44)*'Piper Plot'!$S$13</f>
        <v>#DIV/0!</v>
      </c>
      <c r="BN44" s="69"/>
      <c r="BO44" s="69"/>
    </row>
    <row r="45" spans="16:67" x14ac:dyDescent="0.3">
      <c r="P45" s="51"/>
      <c r="Q45" s="52"/>
      <c r="R45" s="52"/>
      <c r="S45" s="48"/>
      <c r="T45" s="48"/>
      <c r="U45" s="48"/>
      <c r="V45" s="48"/>
      <c r="W45" s="48"/>
      <c r="X45" s="48">
        <f t="shared" si="21"/>
        <v>0.93125000000000002</v>
      </c>
      <c r="Y45" s="48">
        <f t="shared" si="22"/>
        <v>0.22733166849341513</v>
      </c>
      <c r="Z45" s="48">
        <f t="shared" si="23"/>
        <v>80</v>
      </c>
      <c r="AA45" s="48">
        <f t="shared" ref="AA45:AA53" si="24">AA44</f>
        <v>-60</v>
      </c>
      <c r="AE45" s="77" t="str">
        <f>IF('Piper Plot'!$N$4="y",CONCATENATE(Final!B45," f",Final!C45),"")</f>
        <v xml:space="preserve"> f</v>
      </c>
      <c r="AF45" s="78">
        <f>Final!R45*2</f>
        <v>0</v>
      </c>
      <c r="AG45" s="79">
        <f>Final!Q45*2</f>
        <v>0</v>
      </c>
      <c r="AH45" s="79">
        <f>Final!O45+Final!P45</f>
        <v>0</v>
      </c>
      <c r="AI45" s="79">
        <f t="shared" si="0"/>
        <v>0</v>
      </c>
      <c r="AJ45" s="69"/>
      <c r="AK45" s="80" t="e">
        <f t="shared" si="1"/>
        <v>#DIV/0!</v>
      </c>
      <c r="AL45" s="80" t="e">
        <f t="shared" si="2"/>
        <v>#DIV/0!</v>
      </c>
      <c r="AM45" s="80" t="e">
        <f t="shared" si="3"/>
        <v>#DIV/0!</v>
      </c>
      <c r="AN45" s="80" t="e">
        <f t="shared" si="4"/>
        <v>#DIV/0!</v>
      </c>
      <c r="AO45" s="69" t="e">
        <f>(1-AK45)-AL45*'Piper Plot'!$R$13</f>
        <v>#DIV/0!</v>
      </c>
      <c r="AP45" s="69" t="e">
        <f>AL45*'Piper Plot'!$S$13</f>
        <v>#DIV/0!</v>
      </c>
      <c r="AQ45" s="69"/>
      <c r="AR45" s="69"/>
      <c r="AS45" s="69"/>
      <c r="AT45" s="69"/>
      <c r="AU45" s="77" t="str">
        <f t="shared" si="5"/>
        <v xml:space="preserve"> f</v>
      </c>
      <c r="AV45" s="79">
        <f>Final!T45</f>
        <v>0</v>
      </c>
      <c r="AW45" s="79">
        <f>Final!W45*2+Final!X45</f>
        <v>0</v>
      </c>
      <c r="AX45" s="79">
        <f>Final!U45+Final!V45*2</f>
        <v>0</v>
      </c>
      <c r="AY45" s="79">
        <f t="shared" si="6"/>
        <v>0</v>
      </c>
      <c r="AZ45" s="69"/>
      <c r="BA45" s="80" t="e">
        <f t="shared" si="7"/>
        <v>#DIV/0!</v>
      </c>
      <c r="BB45" s="80" t="e">
        <f t="shared" si="8"/>
        <v>#DIV/0!</v>
      </c>
      <c r="BC45" s="80" t="e">
        <f t="shared" si="9"/>
        <v>#DIV/0!</v>
      </c>
      <c r="BD45" s="80" t="e">
        <f t="shared" si="10"/>
        <v>#DIV/0!</v>
      </c>
      <c r="BE45" s="81" t="e">
        <f t="shared" si="11"/>
        <v>#DIV/0!</v>
      </c>
      <c r="BF45" s="69" t="e">
        <f t="shared" si="12"/>
        <v>#DIV/0!</v>
      </c>
      <c r="BG45" s="69"/>
      <c r="BH45" s="69"/>
      <c r="BI45" s="69"/>
      <c r="BJ45" s="69"/>
      <c r="BK45" s="77" t="str">
        <f t="shared" si="13"/>
        <v xml:space="preserve"> f</v>
      </c>
      <c r="BL45" s="69" t="e">
        <f>'Piper Plot'!$R$22-(1-'Piper Plot'!AM45)*0.5+(1-'Piper Plot'!BC45)*0.5</f>
        <v>#DIV/0!</v>
      </c>
      <c r="BM45" s="69" t="e">
        <f>'Piper Plot'!$S$22+(1-'Piper Plot'!AM45)*'Piper Plot'!$S$13+(1-'Piper Plot'!BC45)*'Piper Plot'!$S$13</f>
        <v>#DIV/0!</v>
      </c>
      <c r="BN45" s="69"/>
      <c r="BO45" s="69"/>
    </row>
    <row r="46" spans="16:67" x14ac:dyDescent="0.3">
      <c r="P46" s="51"/>
      <c r="Q46" s="52"/>
      <c r="R46" s="52"/>
      <c r="S46" s="48"/>
      <c r="T46" s="48"/>
      <c r="U46" s="48">
        <f>IF(V46&lt;'Piper Plot'!$S$13-$V$43/2,U16/2,-10)</f>
        <v>0.2</v>
      </c>
      <c r="V46" s="48">
        <f>V43+$V$43</f>
        <v>0.34641016151377546</v>
      </c>
      <c r="W46" s="48"/>
      <c r="X46" s="48">
        <f t="shared" si="21"/>
        <v>0.83125000000000004</v>
      </c>
      <c r="Y46" s="48">
        <f t="shared" si="22"/>
        <v>0.40053674925030286</v>
      </c>
      <c r="Z46" s="48">
        <f t="shared" si="23"/>
        <v>60</v>
      </c>
      <c r="AA46" s="48">
        <f t="shared" si="24"/>
        <v>-60</v>
      </c>
      <c r="AE46" s="77" t="str">
        <f>IF('Piper Plot'!$N$4="y",CONCATENATE(Final!B46," f",Final!C46),"")</f>
        <v xml:space="preserve"> f</v>
      </c>
      <c r="AF46" s="78">
        <f>Final!R46*2</f>
        <v>0</v>
      </c>
      <c r="AG46" s="79">
        <f>Final!Q46*2</f>
        <v>0</v>
      </c>
      <c r="AH46" s="79">
        <f>Final!O46+Final!P46</f>
        <v>0</v>
      </c>
      <c r="AI46" s="79">
        <f t="shared" si="0"/>
        <v>0</v>
      </c>
      <c r="AJ46" s="69"/>
      <c r="AK46" s="80" t="e">
        <f t="shared" si="1"/>
        <v>#DIV/0!</v>
      </c>
      <c r="AL46" s="80" t="e">
        <f t="shared" si="2"/>
        <v>#DIV/0!</v>
      </c>
      <c r="AM46" s="80" t="e">
        <f t="shared" si="3"/>
        <v>#DIV/0!</v>
      </c>
      <c r="AN46" s="80" t="e">
        <f t="shared" si="4"/>
        <v>#DIV/0!</v>
      </c>
      <c r="AO46" s="69" t="e">
        <f>(1-AK46)-AL46*'Piper Plot'!$R$13</f>
        <v>#DIV/0!</v>
      </c>
      <c r="AP46" s="69" t="e">
        <f>AL46*'Piper Plot'!$S$13</f>
        <v>#DIV/0!</v>
      </c>
      <c r="AQ46" s="69"/>
      <c r="AR46" s="69"/>
      <c r="AS46" s="69"/>
      <c r="AT46" s="69"/>
      <c r="AU46" s="77" t="str">
        <f t="shared" si="5"/>
        <v xml:space="preserve"> f</v>
      </c>
      <c r="AV46" s="79">
        <f>Final!T46</f>
        <v>0</v>
      </c>
      <c r="AW46" s="79">
        <f>Final!W46*2+Final!X46</f>
        <v>0</v>
      </c>
      <c r="AX46" s="79">
        <f>Final!U46+Final!V46*2</f>
        <v>0</v>
      </c>
      <c r="AY46" s="79">
        <f t="shared" si="6"/>
        <v>0</v>
      </c>
      <c r="AZ46" s="69"/>
      <c r="BA46" s="80" t="e">
        <f t="shared" si="7"/>
        <v>#DIV/0!</v>
      </c>
      <c r="BB46" s="80" t="e">
        <f t="shared" si="8"/>
        <v>#DIV/0!</v>
      </c>
      <c r="BC46" s="80" t="e">
        <f t="shared" si="9"/>
        <v>#DIV/0!</v>
      </c>
      <c r="BD46" s="80" t="e">
        <f t="shared" si="10"/>
        <v>#DIV/0!</v>
      </c>
      <c r="BE46" s="81" t="e">
        <f t="shared" si="11"/>
        <v>#DIV/0!</v>
      </c>
      <c r="BF46" s="69" t="e">
        <f t="shared" si="12"/>
        <v>#DIV/0!</v>
      </c>
      <c r="BG46" s="69"/>
      <c r="BH46" s="69"/>
      <c r="BI46" s="69"/>
      <c r="BJ46" s="69"/>
      <c r="BK46" s="77" t="str">
        <f t="shared" si="13"/>
        <v xml:space="preserve"> f</v>
      </c>
      <c r="BL46" s="69" t="e">
        <f>'Piper Plot'!$R$22-(1-'Piper Plot'!AM46)*0.5+(1-'Piper Plot'!BC46)*0.5</f>
        <v>#DIV/0!</v>
      </c>
      <c r="BM46" s="69" t="e">
        <f>'Piper Plot'!$S$22+(1-'Piper Plot'!AM46)*'Piper Plot'!$S$13+(1-'Piper Plot'!BC46)*'Piper Plot'!$S$13</f>
        <v>#DIV/0!</v>
      </c>
      <c r="BN46" s="69"/>
      <c r="BO46" s="69"/>
    </row>
    <row r="47" spans="16:67" x14ac:dyDescent="0.3">
      <c r="P47" s="51"/>
      <c r="Q47" s="52"/>
      <c r="R47" s="52"/>
      <c r="S47" s="48"/>
      <c r="T47" s="48"/>
      <c r="U47" s="48">
        <f>IF(V46&lt;'Piper Plot'!$S$13-$V$43/2,1-U16/2,-10)</f>
        <v>0.8</v>
      </c>
      <c r="V47" s="48">
        <f>V46</f>
        <v>0.34641016151377546</v>
      </c>
      <c r="W47" s="48"/>
      <c r="X47" s="48">
        <f t="shared" si="21"/>
        <v>0.73124999999999996</v>
      </c>
      <c r="Y47" s="48">
        <f t="shared" si="22"/>
        <v>0.5737418300071907</v>
      </c>
      <c r="Z47" s="48">
        <f t="shared" si="23"/>
        <v>39.999999999999993</v>
      </c>
      <c r="AA47" s="48">
        <f t="shared" si="24"/>
        <v>-60</v>
      </c>
      <c r="AE47" s="77" t="str">
        <f>IF('Piper Plot'!$N$4="y",CONCATENATE(Final!B47," f",Final!C47),"")</f>
        <v xml:space="preserve"> f</v>
      </c>
      <c r="AF47" s="78">
        <f>Final!R47*2</f>
        <v>0</v>
      </c>
      <c r="AG47" s="79">
        <f>Final!Q47*2</f>
        <v>0</v>
      </c>
      <c r="AH47" s="79">
        <f>Final!O47+Final!P47</f>
        <v>0</v>
      </c>
      <c r="AI47" s="79">
        <f t="shared" si="0"/>
        <v>0</v>
      </c>
      <c r="AJ47" s="69"/>
      <c r="AK47" s="80" t="e">
        <f t="shared" si="1"/>
        <v>#DIV/0!</v>
      </c>
      <c r="AL47" s="80" t="e">
        <f t="shared" si="2"/>
        <v>#DIV/0!</v>
      </c>
      <c r="AM47" s="80" t="e">
        <f t="shared" si="3"/>
        <v>#DIV/0!</v>
      </c>
      <c r="AN47" s="80" t="e">
        <f t="shared" si="4"/>
        <v>#DIV/0!</v>
      </c>
      <c r="AO47" s="69" t="e">
        <f>(1-AK47)-AL47*'Piper Plot'!$R$13</f>
        <v>#DIV/0!</v>
      </c>
      <c r="AP47" s="69" t="e">
        <f>AL47*'Piper Plot'!$S$13</f>
        <v>#DIV/0!</v>
      </c>
      <c r="AQ47" s="69"/>
      <c r="AR47" s="69"/>
      <c r="AS47" s="69"/>
      <c r="AT47" s="69"/>
      <c r="AU47" s="77" t="str">
        <f t="shared" si="5"/>
        <v xml:space="preserve"> f</v>
      </c>
      <c r="AV47" s="79">
        <f>Final!T47</f>
        <v>0</v>
      </c>
      <c r="AW47" s="79">
        <f>Final!W47*2+Final!X47</f>
        <v>0</v>
      </c>
      <c r="AX47" s="79">
        <f>Final!U47+Final!V47*2</f>
        <v>0</v>
      </c>
      <c r="AY47" s="79">
        <f t="shared" si="6"/>
        <v>0</v>
      </c>
      <c r="AZ47" s="69"/>
      <c r="BA47" s="80" t="e">
        <f t="shared" si="7"/>
        <v>#DIV/0!</v>
      </c>
      <c r="BB47" s="80" t="e">
        <f t="shared" si="8"/>
        <v>#DIV/0!</v>
      </c>
      <c r="BC47" s="80" t="e">
        <f t="shared" si="9"/>
        <v>#DIV/0!</v>
      </c>
      <c r="BD47" s="80" t="e">
        <f t="shared" si="10"/>
        <v>#DIV/0!</v>
      </c>
      <c r="BE47" s="81" t="e">
        <f t="shared" si="11"/>
        <v>#DIV/0!</v>
      </c>
      <c r="BF47" s="69" t="e">
        <f t="shared" si="12"/>
        <v>#DIV/0!</v>
      </c>
      <c r="BG47" s="69"/>
      <c r="BH47" s="69"/>
      <c r="BI47" s="69"/>
      <c r="BJ47" s="69"/>
      <c r="BK47" s="77" t="str">
        <f t="shared" si="13"/>
        <v xml:space="preserve"> f</v>
      </c>
      <c r="BL47" s="69" t="e">
        <f>'Piper Plot'!$R$22-(1-'Piper Plot'!AM47)*0.5+(1-'Piper Plot'!BC47)*0.5</f>
        <v>#DIV/0!</v>
      </c>
      <c r="BM47" s="69" t="e">
        <f>'Piper Plot'!$S$22+(1-'Piper Plot'!AM47)*'Piper Plot'!$S$13+(1-'Piper Plot'!BC47)*'Piper Plot'!$S$13</f>
        <v>#DIV/0!</v>
      </c>
      <c r="BN47" s="69"/>
      <c r="BO47" s="69"/>
    </row>
    <row r="48" spans="16:67" x14ac:dyDescent="0.3">
      <c r="P48" s="51"/>
      <c r="Q48" s="52"/>
      <c r="R48" s="52"/>
      <c r="S48" s="48"/>
      <c r="T48" s="48"/>
      <c r="U48" s="48"/>
      <c r="V48" s="48"/>
      <c r="W48" s="48"/>
      <c r="X48" s="48">
        <f t="shared" si="21"/>
        <v>0.63124999999999998</v>
      </c>
      <c r="Y48" s="48">
        <f t="shared" si="22"/>
        <v>0.74694691076407838</v>
      </c>
      <c r="Z48" s="48">
        <f t="shared" si="23"/>
        <v>20</v>
      </c>
      <c r="AA48" s="48">
        <f t="shared" si="24"/>
        <v>-60</v>
      </c>
      <c r="AE48" s="77" t="str">
        <f>IF('Piper Plot'!$N$4="y",CONCATENATE(Final!B48," f",Final!C48),"")</f>
        <v xml:space="preserve"> f</v>
      </c>
      <c r="AF48" s="78">
        <f>Final!R48*2</f>
        <v>0</v>
      </c>
      <c r="AG48" s="79">
        <f>Final!Q48*2</f>
        <v>0</v>
      </c>
      <c r="AH48" s="79">
        <f>Final!O48+Final!P48</f>
        <v>0</v>
      </c>
      <c r="AI48" s="79">
        <f t="shared" si="0"/>
        <v>0</v>
      </c>
      <c r="AJ48" s="69"/>
      <c r="AK48" s="80" t="e">
        <f t="shared" si="1"/>
        <v>#DIV/0!</v>
      </c>
      <c r="AL48" s="80" t="e">
        <f t="shared" si="2"/>
        <v>#DIV/0!</v>
      </c>
      <c r="AM48" s="80" t="e">
        <f t="shared" si="3"/>
        <v>#DIV/0!</v>
      </c>
      <c r="AN48" s="80" t="e">
        <f t="shared" si="4"/>
        <v>#DIV/0!</v>
      </c>
      <c r="AO48" s="69" t="e">
        <f>(1-AK48)-AL48*'Piper Plot'!$R$13</f>
        <v>#DIV/0!</v>
      </c>
      <c r="AP48" s="69" t="e">
        <f>AL48*'Piper Plot'!$S$13</f>
        <v>#DIV/0!</v>
      </c>
      <c r="AQ48" s="69"/>
      <c r="AR48" s="69"/>
      <c r="AS48" s="69"/>
      <c r="AT48" s="69"/>
      <c r="AU48" s="77" t="str">
        <f t="shared" si="5"/>
        <v xml:space="preserve"> f</v>
      </c>
      <c r="AV48" s="79">
        <f>Final!T48</f>
        <v>0</v>
      </c>
      <c r="AW48" s="79">
        <f>Final!W48*2+Final!X48</f>
        <v>0</v>
      </c>
      <c r="AX48" s="79">
        <f>Final!U48+Final!V48*2</f>
        <v>0</v>
      </c>
      <c r="AY48" s="79">
        <f t="shared" si="6"/>
        <v>0</v>
      </c>
      <c r="AZ48" s="69"/>
      <c r="BA48" s="80" t="e">
        <f t="shared" si="7"/>
        <v>#DIV/0!</v>
      </c>
      <c r="BB48" s="80" t="e">
        <f t="shared" si="8"/>
        <v>#DIV/0!</v>
      </c>
      <c r="BC48" s="80" t="e">
        <f t="shared" si="9"/>
        <v>#DIV/0!</v>
      </c>
      <c r="BD48" s="80" t="e">
        <f t="shared" si="10"/>
        <v>#DIV/0!</v>
      </c>
      <c r="BE48" s="81" t="e">
        <f t="shared" si="11"/>
        <v>#DIV/0!</v>
      </c>
      <c r="BF48" s="69" t="e">
        <f t="shared" si="12"/>
        <v>#DIV/0!</v>
      </c>
      <c r="BG48" s="69"/>
      <c r="BH48" s="69"/>
      <c r="BI48" s="69"/>
      <c r="BJ48" s="69"/>
      <c r="BK48" s="77" t="str">
        <f t="shared" si="13"/>
        <v xml:space="preserve"> f</v>
      </c>
      <c r="BL48" s="69" t="e">
        <f>'Piper Plot'!$R$22-(1-'Piper Plot'!AM48)*0.5+(1-'Piper Plot'!BC48)*0.5</f>
        <v>#DIV/0!</v>
      </c>
      <c r="BM48" s="69" t="e">
        <f>'Piper Plot'!$S$22+(1-'Piper Plot'!AM48)*'Piper Plot'!$S$13+(1-'Piper Plot'!BC48)*'Piper Plot'!$S$13</f>
        <v>#DIV/0!</v>
      </c>
      <c r="BN48" s="69"/>
      <c r="BO48" s="69"/>
    </row>
    <row r="49" spans="16:67" x14ac:dyDescent="0.3">
      <c r="P49" s="51"/>
      <c r="Q49" s="52"/>
      <c r="R49" s="52"/>
      <c r="S49" s="48"/>
      <c r="T49" s="48"/>
      <c r="U49" s="48">
        <f>IF(V49&lt;'Piper Plot'!$S$13-$V$43/2,U19/2,-10)</f>
        <v>0.30000000000000004</v>
      </c>
      <c r="V49" s="48">
        <f>V46+$V$43</f>
        <v>0.51961524227066325</v>
      </c>
      <c r="W49" s="48"/>
      <c r="X49" s="48">
        <f t="shared" si="21"/>
        <v>0.53125</v>
      </c>
      <c r="Y49" s="48">
        <f t="shared" si="22"/>
        <v>0.92015199152096605</v>
      </c>
      <c r="Z49" s="48">
        <f t="shared" si="23"/>
        <v>0</v>
      </c>
      <c r="AA49" s="48">
        <f t="shared" si="24"/>
        <v>-60</v>
      </c>
      <c r="AE49" s="77" t="str">
        <f>IF('Piper Plot'!$N$4="y",CONCATENATE(Final!B49," f",Final!C49),"")</f>
        <v xml:space="preserve"> f</v>
      </c>
      <c r="AF49" s="78">
        <f>Final!R49*2</f>
        <v>0</v>
      </c>
      <c r="AG49" s="79">
        <f>Final!Q49*2</f>
        <v>0</v>
      </c>
      <c r="AH49" s="79">
        <f>Final!O49+Final!P49</f>
        <v>0</v>
      </c>
      <c r="AI49" s="79">
        <f t="shared" si="0"/>
        <v>0</v>
      </c>
      <c r="AJ49" s="69"/>
      <c r="AK49" s="80" t="e">
        <f t="shared" si="1"/>
        <v>#DIV/0!</v>
      </c>
      <c r="AL49" s="80" t="e">
        <f t="shared" si="2"/>
        <v>#DIV/0!</v>
      </c>
      <c r="AM49" s="80" t="e">
        <f t="shared" si="3"/>
        <v>#DIV/0!</v>
      </c>
      <c r="AN49" s="80" t="e">
        <f t="shared" si="4"/>
        <v>#DIV/0!</v>
      </c>
      <c r="AO49" s="69" t="e">
        <f>(1-AK49)-AL49*'Piper Plot'!$R$13</f>
        <v>#DIV/0!</v>
      </c>
      <c r="AP49" s="69" t="e">
        <f>AL49*'Piper Plot'!$S$13</f>
        <v>#DIV/0!</v>
      </c>
      <c r="AQ49" s="69"/>
      <c r="AR49" s="69"/>
      <c r="AS49" s="69"/>
      <c r="AT49" s="69"/>
      <c r="AU49" s="77" t="str">
        <f t="shared" si="5"/>
        <v xml:space="preserve"> f</v>
      </c>
      <c r="AV49" s="79">
        <f>Final!T49</f>
        <v>0</v>
      </c>
      <c r="AW49" s="79">
        <f>Final!W49*2+Final!X49</f>
        <v>0</v>
      </c>
      <c r="AX49" s="79">
        <f>Final!U49+Final!V49*2</f>
        <v>0</v>
      </c>
      <c r="AY49" s="79">
        <f t="shared" si="6"/>
        <v>0</v>
      </c>
      <c r="AZ49" s="69"/>
      <c r="BA49" s="80" t="e">
        <f t="shared" si="7"/>
        <v>#DIV/0!</v>
      </c>
      <c r="BB49" s="80" t="e">
        <f t="shared" si="8"/>
        <v>#DIV/0!</v>
      </c>
      <c r="BC49" s="80" t="e">
        <f t="shared" si="9"/>
        <v>#DIV/0!</v>
      </c>
      <c r="BD49" s="80" t="e">
        <f t="shared" si="10"/>
        <v>#DIV/0!</v>
      </c>
      <c r="BE49" s="81" t="e">
        <f t="shared" si="11"/>
        <v>#DIV/0!</v>
      </c>
      <c r="BF49" s="69" t="e">
        <f t="shared" si="12"/>
        <v>#DIV/0!</v>
      </c>
      <c r="BG49" s="69"/>
      <c r="BH49" s="69"/>
      <c r="BI49" s="69"/>
      <c r="BJ49" s="69"/>
      <c r="BK49" s="77" t="str">
        <f t="shared" si="13"/>
        <v xml:space="preserve"> f</v>
      </c>
      <c r="BL49" s="69" t="e">
        <f>'Piper Plot'!$R$22-(1-'Piper Plot'!AM49)*0.5+(1-'Piper Plot'!BC49)*0.5</f>
        <v>#DIV/0!</v>
      </c>
      <c r="BM49" s="69" t="e">
        <f>'Piper Plot'!$S$22+(1-'Piper Plot'!AM49)*'Piper Plot'!$S$13+(1-'Piper Plot'!BC49)*'Piper Plot'!$S$13</f>
        <v>#DIV/0!</v>
      </c>
      <c r="BN49" s="69"/>
      <c r="BO49" s="69"/>
    </row>
    <row r="50" spans="16:67" x14ac:dyDescent="0.3">
      <c r="P50" s="51"/>
      <c r="Q50" s="52"/>
      <c r="R50" s="52"/>
      <c r="S50" s="48"/>
      <c r="T50" s="48"/>
      <c r="U50" s="48">
        <f>IF(V49&lt;'Piper Plot'!$S$13-$V$43/2,1-U19/2,-10)</f>
        <v>0.7</v>
      </c>
      <c r="V50" s="48">
        <f>V49</f>
        <v>0.51961524227066325</v>
      </c>
      <c r="W50" s="48"/>
      <c r="X50" s="48">
        <f t="shared" si="21"/>
        <v>0.43125000000000002</v>
      </c>
      <c r="Y50" s="48">
        <f t="shared" si="22"/>
        <v>-98.945873412263467</v>
      </c>
      <c r="Z50" s="48">
        <f t="shared" si="23"/>
        <v>-20</v>
      </c>
      <c r="AA50" s="48">
        <f t="shared" si="24"/>
        <v>-60</v>
      </c>
      <c r="AE50" s="77" t="str">
        <f>IF('Piper Plot'!$N$4="y",CONCATENATE(Final!B50," f",Final!C50),"")</f>
        <v xml:space="preserve"> f</v>
      </c>
      <c r="AF50" s="78">
        <f>Final!R50*2</f>
        <v>0</v>
      </c>
      <c r="AG50" s="79">
        <f>Final!Q50*2</f>
        <v>0</v>
      </c>
      <c r="AH50" s="79">
        <f>Final!O50+Final!P50</f>
        <v>0</v>
      </c>
      <c r="AI50" s="79">
        <f t="shared" si="0"/>
        <v>0</v>
      </c>
      <c r="AJ50" s="69"/>
      <c r="AK50" s="80" t="e">
        <f t="shared" si="1"/>
        <v>#DIV/0!</v>
      </c>
      <c r="AL50" s="80" t="e">
        <f t="shared" si="2"/>
        <v>#DIV/0!</v>
      </c>
      <c r="AM50" s="80" t="e">
        <f t="shared" si="3"/>
        <v>#DIV/0!</v>
      </c>
      <c r="AN50" s="80" t="e">
        <f t="shared" si="4"/>
        <v>#DIV/0!</v>
      </c>
      <c r="AO50" s="69" t="e">
        <f>(1-AK50)-AL50*'Piper Plot'!$R$13</f>
        <v>#DIV/0!</v>
      </c>
      <c r="AP50" s="69" t="e">
        <f>AL50*'Piper Plot'!$S$13</f>
        <v>#DIV/0!</v>
      </c>
      <c r="AQ50" s="69"/>
      <c r="AR50" s="69"/>
      <c r="AS50" s="69"/>
      <c r="AT50" s="69"/>
      <c r="AU50" s="77" t="str">
        <f t="shared" si="5"/>
        <v xml:space="preserve"> f</v>
      </c>
      <c r="AV50" s="79">
        <f>Final!T50</f>
        <v>0</v>
      </c>
      <c r="AW50" s="79">
        <f>Final!W50*2+Final!X50</f>
        <v>0</v>
      </c>
      <c r="AX50" s="79">
        <f>Final!U50+Final!V50*2</f>
        <v>0</v>
      </c>
      <c r="AY50" s="79">
        <f t="shared" si="6"/>
        <v>0</v>
      </c>
      <c r="AZ50" s="69"/>
      <c r="BA50" s="80" t="e">
        <f t="shared" si="7"/>
        <v>#DIV/0!</v>
      </c>
      <c r="BB50" s="80" t="e">
        <f t="shared" si="8"/>
        <v>#DIV/0!</v>
      </c>
      <c r="BC50" s="80" t="e">
        <f t="shared" si="9"/>
        <v>#DIV/0!</v>
      </c>
      <c r="BD50" s="80" t="e">
        <f t="shared" si="10"/>
        <v>#DIV/0!</v>
      </c>
      <c r="BE50" s="81" t="e">
        <f t="shared" si="11"/>
        <v>#DIV/0!</v>
      </c>
      <c r="BF50" s="69" t="e">
        <f t="shared" si="12"/>
        <v>#DIV/0!</v>
      </c>
      <c r="BG50" s="69"/>
      <c r="BH50" s="69"/>
      <c r="BI50" s="69"/>
      <c r="BJ50" s="69"/>
      <c r="BK50" s="77" t="str">
        <f t="shared" si="13"/>
        <v xml:space="preserve"> f</v>
      </c>
      <c r="BL50" s="69" t="e">
        <f>'Piper Plot'!$R$22-(1-'Piper Plot'!AM50)*0.5+(1-'Piper Plot'!BC50)*0.5</f>
        <v>#DIV/0!</v>
      </c>
      <c r="BM50" s="69" t="e">
        <f>'Piper Plot'!$S$22+(1-'Piper Plot'!AM50)*'Piper Plot'!$S$13+(1-'Piper Plot'!BC50)*'Piper Plot'!$S$13</f>
        <v>#DIV/0!</v>
      </c>
      <c r="BN50" s="69"/>
      <c r="BO50" s="69"/>
    </row>
    <row r="51" spans="16:67" x14ac:dyDescent="0.3">
      <c r="P51" s="51"/>
      <c r="Q51" s="52"/>
      <c r="R51" s="52"/>
      <c r="S51" s="48"/>
      <c r="T51" s="48"/>
      <c r="U51" s="48"/>
      <c r="V51" s="48"/>
      <c r="W51" s="48"/>
      <c r="X51" s="48">
        <f t="shared" si="21"/>
        <v>0.33125000000000004</v>
      </c>
      <c r="Y51" s="48">
        <f t="shared" si="22"/>
        <v>-98.945873412263467</v>
      </c>
      <c r="Z51" s="48">
        <f t="shared" si="23"/>
        <v>-40</v>
      </c>
      <c r="AA51" s="48">
        <f t="shared" si="24"/>
        <v>-60</v>
      </c>
      <c r="AE51" s="77" t="str">
        <f>IF('Piper Plot'!$N$4="y",CONCATENATE(Final!B51," f",Final!C51),"")</f>
        <v xml:space="preserve"> f</v>
      </c>
      <c r="AF51" s="78">
        <f>Final!R51*2</f>
        <v>0</v>
      </c>
      <c r="AG51" s="79">
        <f>Final!Q51*2</f>
        <v>0</v>
      </c>
      <c r="AH51" s="79">
        <f>Final!O51+Final!P51</f>
        <v>0</v>
      </c>
      <c r="AI51" s="79">
        <f t="shared" si="0"/>
        <v>0</v>
      </c>
      <c r="AJ51" s="69"/>
      <c r="AK51" s="80" t="e">
        <f t="shared" si="1"/>
        <v>#DIV/0!</v>
      </c>
      <c r="AL51" s="80" t="e">
        <f t="shared" si="2"/>
        <v>#DIV/0!</v>
      </c>
      <c r="AM51" s="80" t="e">
        <f t="shared" si="3"/>
        <v>#DIV/0!</v>
      </c>
      <c r="AN51" s="80" t="e">
        <f t="shared" si="4"/>
        <v>#DIV/0!</v>
      </c>
      <c r="AO51" s="69" t="e">
        <f>(1-AK51)-AL51*'Piper Plot'!$R$13</f>
        <v>#DIV/0!</v>
      </c>
      <c r="AP51" s="69" t="e">
        <f>AL51*'Piper Plot'!$S$13</f>
        <v>#DIV/0!</v>
      </c>
      <c r="AQ51" s="69"/>
      <c r="AR51" s="69"/>
      <c r="AS51" s="69"/>
      <c r="AT51" s="69"/>
      <c r="AU51" s="77" t="str">
        <f t="shared" si="5"/>
        <v xml:space="preserve"> f</v>
      </c>
      <c r="AV51" s="79">
        <f>Final!T51</f>
        <v>0</v>
      </c>
      <c r="AW51" s="79">
        <f>Final!W51*2+Final!X51</f>
        <v>0</v>
      </c>
      <c r="AX51" s="79">
        <f>Final!U51+Final!V51*2</f>
        <v>0</v>
      </c>
      <c r="AY51" s="79">
        <f t="shared" si="6"/>
        <v>0</v>
      </c>
      <c r="AZ51" s="69"/>
      <c r="BA51" s="80" t="e">
        <f t="shared" si="7"/>
        <v>#DIV/0!</v>
      </c>
      <c r="BB51" s="80" t="e">
        <f t="shared" si="8"/>
        <v>#DIV/0!</v>
      </c>
      <c r="BC51" s="80" t="e">
        <f t="shared" si="9"/>
        <v>#DIV/0!</v>
      </c>
      <c r="BD51" s="80" t="e">
        <f t="shared" si="10"/>
        <v>#DIV/0!</v>
      </c>
      <c r="BE51" s="81" t="e">
        <f t="shared" si="11"/>
        <v>#DIV/0!</v>
      </c>
      <c r="BF51" s="69" t="e">
        <f t="shared" si="12"/>
        <v>#DIV/0!</v>
      </c>
      <c r="BG51" s="69"/>
      <c r="BH51" s="69"/>
      <c r="BI51" s="69"/>
      <c r="BJ51" s="69"/>
      <c r="BK51" s="77" t="str">
        <f t="shared" si="13"/>
        <v xml:space="preserve"> f</v>
      </c>
      <c r="BL51" s="69" t="e">
        <f>'Piper Plot'!$R$22-(1-'Piper Plot'!AM51)*0.5+(1-'Piper Plot'!BC51)*0.5</f>
        <v>#DIV/0!</v>
      </c>
      <c r="BM51" s="69" t="e">
        <f>'Piper Plot'!$S$22+(1-'Piper Plot'!AM51)*'Piper Plot'!$S$13+(1-'Piper Plot'!BC51)*'Piper Plot'!$S$13</f>
        <v>#DIV/0!</v>
      </c>
      <c r="BN51" s="69"/>
      <c r="BO51" s="69"/>
    </row>
    <row r="52" spans="16:67" x14ac:dyDescent="0.3">
      <c r="P52" s="51"/>
      <c r="Q52" s="52"/>
      <c r="R52" s="52"/>
      <c r="S52" s="48"/>
      <c r="T52" s="48"/>
      <c r="U52" s="48">
        <f>IF(V52&lt;'Piper Plot'!$S$13-$V$43/2,U22/2,-10)</f>
        <v>0.4</v>
      </c>
      <c r="V52" s="48">
        <f>V49+$V$43</f>
        <v>0.69282032302755092</v>
      </c>
      <c r="W52" s="48"/>
      <c r="X52" s="48">
        <f t="shared" si="21"/>
        <v>0.23125000000000007</v>
      </c>
      <c r="Y52" s="48">
        <f t="shared" si="22"/>
        <v>-98.945873412263467</v>
      </c>
      <c r="Z52" s="48">
        <f t="shared" si="23"/>
        <v>-60</v>
      </c>
      <c r="AA52" s="48">
        <f t="shared" si="24"/>
        <v>-60</v>
      </c>
      <c r="AE52" s="77" t="str">
        <f>IF('Piper Plot'!$N$4="y",CONCATENATE(Final!B52," f",Final!C52),"")</f>
        <v xml:space="preserve"> f</v>
      </c>
      <c r="AF52" s="78">
        <f>Final!R52*2</f>
        <v>0</v>
      </c>
      <c r="AG52" s="79">
        <f>Final!Q52*2</f>
        <v>0</v>
      </c>
      <c r="AH52" s="79">
        <f>Final!O52+Final!P52</f>
        <v>0</v>
      </c>
      <c r="AI52" s="79">
        <f t="shared" si="0"/>
        <v>0</v>
      </c>
      <c r="AJ52" s="69"/>
      <c r="AK52" s="80" t="e">
        <f t="shared" si="1"/>
        <v>#DIV/0!</v>
      </c>
      <c r="AL52" s="80" t="e">
        <f t="shared" si="2"/>
        <v>#DIV/0!</v>
      </c>
      <c r="AM52" s="80" t="e">
        <f t="shared" si="3"/>
        <v>#DIV/0!</v>
      </c>
      <c r="AN52" s="80" t="e">
        <f t="shared" si="4"/>
        <v>#DIV/0!</v>
      </c>
      <c r="AO52" s="69" t="e">
        <f>(1-AK52)-AL52*'Piper Plot'!$R$13</f>
        <v>#DIV/0!</v>
      </c>
      <c r="AP52" s="69" t="e">
        <f>AL52*'Piper Plot'!$S$13</f>
        <v>#DIV/0!</v>
      </c>
      <c r="AQ52" s="69"/>
      <c r="AR52" s="69"/>
      <c r="AS52" s="69"/>
      <c r="AT52" s="69"/>
      <c r="AU52" s="77" t="str">
        <f t="shared" si="5"/>
        <v xml:space="preserve"> f</v>
      </c>
      <c r="AV52" s="79">
        <f>Final!T52</f>
        <v>0</v>
      </c>
      <c r="AW52" s="79">
        <f>Final!W52*2+Final!X52</f>
        <v>0</v>
      </c>
      <c r="AX52" s="79">
        <f>Final!U52+Final!V52*2</f>
        <v>0</v>
      </c>
      <c r="AY52" s="79">
        <f t="shared" si="6"/>
        <v>0</v>
      </c>
      <c r="AZ52" s="69"/>
      <c r="BA52" s="80" t="e">
        <f t="shared" si="7"/>
        <v>#DIV/0!</v>
      </c>
      <c r="BB52" s="80" t="e">
        <f t="shared" si="8"/>
        <v>#DIV/0!</v>
      </c>
      <c r="BC52" s="80" t="e">
        <f t="shared" si="9"/>
        <v>#DIV/0!</v>
      </c>
      <c r="BD52" s="80" t="e">
        <f t="shared" si="10"/>
        <v>#DIV/0!</v>
      </c>
      <c r="BE52" s="81" t="e">
        <f t="shared" si="11"/>
        <v>#DIV/0!</v>
      </c>
      <c r="BF52" s="69" t="e">
        <f t="shared" si="12"/>
        <v>#DIV/0!</v>
      </c>
      <c r="BG52" s="69"/>
      <c r="BH52" s="69"/>
      <c r="BI52" s="69"/>
      <c r="BJ52" s="69"/>
      <c r="BK52" s="77" t="str">
        <f t="shared" si="13"/>
        <v xml:space="preserve"> f</v>
      </c>
      <c r="BL52" s="69" t="e">
        <f>'Piper Plot'!$R$22-(1-'Piper Plot'!AM52)*0.5+(1-'Piper Plot'!BC52)*0.5</f>
        <v>#DIV/0!</v>
      </c>
      <c r="BM52" s="69" t="e">
        <f>'Piper Plot'!$S$22+(1-'Piper Plot'!AM52)*'Piper Plot'!$S$13+(1-'Piper Plot'!BC52)*'Piper Plot'!$S$13</f>
        <v>#DIV/0!</v>
      </c>
      <c r="BN52" s="69"/>
      <c r="BO52" s="69"/>
    </row>
    <row r="53" spans="16:67" x14ac:dyDescent="0.3">
      <c r="P53" s="51"/>
      <c r="Q53" s="52"/>
      <c r="R53" s="52"/>
      <c r="S53" s="48"/>
      <c r="T53" s="48"/>
      <c r="U53" s="48">
        <f>IF(V52&lt;'Piper Plot'!$S$13-$V$43/2,1-U22/2,-10)</f>
        <v>0.6</v>
      </c>
      <c r="V53" s="48">
        <f>V52</f>
        <v>0.69282032302755092</v>
      </c>
      <c r="W53" s="48"/>
      <c r="X53" s="48">
        <f t="shared" si="21"/>
        <v>0.13125000000000009</v>
      </c>
      <c r="Y53" s="48">
        <f t="shared" si="22"/>
        <v>-98.945873412263467</v>
      </c>
      <c r="Z53" s="48">
        <f t="shared" si="23"/>
        <v>-79.999999999999972</v>
      </c>
      <c r="AA53" s="48">
        <f t="shared" si="24"/>
        <v>-60</v>
      </c>
      <c r="AE53" s="77" t="str">
        <f>IF('Piper Plot'!$N$4="y",CONCATENATE(Final!B53," f",Final!C53),"")</f>
        <v xml:space="preserve"> f</v>
      </c>
      <c r="AF53" s="78">
        <f>Final!R53*2</f>
        <v>0</v>
      </c>
      <c r="AG53" s="79">
        <f>Final!Q53*2</f>
        <v>0</v>
      </c>
      <c r="AH53" s="79">
        <f>Final!O53+Final!P53</f>
        <v>0</v>
      </c>
      <c r="AI53" s="79">
        <f t="shared" si="0"/>
        <v>0</v>
      </c>
      <c r="AJ53" s="69"/>
      <c r="AK53" s="80" t="e">
        <f t="shared" si="1"/>
        <v>#DIV/0!</v>
      </c>
      <c r="AL53" s="80" t="e">
        <f t="shared" si="2"/>
        <v>#DIV/0!</v>
      </c>
      <c r="AM53" s="80" t="e">
        <f t="shared" si="3"/>
        <v>#DIV/0!</v>
      </c>
      <c r="AN53" s="80" t="e">
        <f t="shared" si="4"/>
        <v>#DIV/0!</v>
      </c>
      <c r="AO53" s="69" t="e">
        <f>(1-AK53)-AL53*'Piper Plot'!$R$13</f>
        <v>#DIV/0!</v>
      </c>
      <c r="AP53" s="69" t="e">
        <f>AL53*'Piper Plot'!$S$13</f>
        <v>#DIV/0!</v>
      </c>
      <c r="AQ53" s="69"/>
      <c r="AR53" s="69"/>
      <c r="AS53" s="69"/>
      <c r="AT53" s="69"/>
      <c r="AU53" s="77" t="str">
        <f t="shared" si="5"/>
        <v xml:space="preserve"> f</v>
      </c>
      <c r="AV53" s="79">
        <f>Final!T53</f>
        <v>0</v>
      </c>
      <c r="AW53" s="79">
        <f>Final!W53*2+Final!X53</f>
        <v>0</v>
      </c>
      <c r="AX53" s="79">
        <f>Final!U53+Final!V53*2</f>
        <v>0</v>
      </c>
      <c r="AY53" s="79">
        <f t="shared" si="6"/>
        <v>0</v>
      </c>
      <c r="AZ53" s="69"/>
      <c r="BA53" s="80" t="e">
        <f t="shared" si="7"/>
        <v>#DIV/0!</v>
      </c>
      <c r="BB53" s="80" t="e">
        <f t="shared" si="8"/>
        <v>#DIV/0!</v>
      </c>
      <c r="BC53" s="80" t="e">
        <f t="shared" si="9"/>
        <v>#DIV/0!</v>
      </c>
      <c r="BD53" s="80" t="e">
        <f t="shared" si="10"/>
        <v>#DIV/0!</v>
      </c>
      <c r="BE53" s="81" t="e">
        <f t="shared" si="11"/>
        <v>#DIV/0!</v>
      </c>
      <c r="BF53" s="69" t="e">
        <f t="shared" si="12"/>
        <v>#DIV/0!</v>
      </c>
      <c r="BG53" s="69"/>
      <c r="BH53" s="69"/>
      <c r="BI53" s="69"/>
      <c r="BJ53" s="69"/>
      <c r="BK53" s="77" t="str">
        <f t="shared" si="13"/>
        <v xml:space="preserve"> f</v>
      </c>
      <c r="BL53" s="69" t="e">
        <f>'Piper Plot'!$R$22-(1-'Piper Plot'!AM53)*0.5+(1-'Piper Plot'!BC53)*0.5</f>
        <v>#DIV/0!</v>
      </c>
      <c r="BM53" s="69" t="e">
        <f>'Piper Plot'!$S$22+(1-'Piper Plot'!AM53)*'Piper Plot'!$S$13+(1-'Piper Plot'!BC53)*'Piper Plot'!$S$13</f>
        <v>#DIV/0!</v>
      </c>
      <c r="BN53" s="69"/>
      <c r="BO53" s="69"/>
    </row>
    <row r="54" spans="16:67" x14ac:dyDescent="0.3">
      <c r="P54" s="51"/>
      <c r="Q54" s="52"/>
      <c r="R54" s="52"/>
      <c r="S54" s="48"/>
      <c r="T54" s="48"/>
      <c r="U54" s="48"/>
      <c r="V54" s="48"/>
      <c r="W54" s="48"/>
      <c r="X54" s="48"/>
      <c r="Y54" s="48"/>
      <c r="Z54" s="48"/>
      <c r="AA54" s="48"/>
      <c r="AE54" s="77" t="str">
        <f>IF('Piper Plot'!$N$4="y",CONCATENATE(Final!B54," f",Final!C54),"")</f>
        <v xml:space="preserve"> f</v>
      </c>
      <c r="AF54" s="78">
        <f>Final!R54*2</f>
        <v>0</v>
      </c>
      <c r="AG54" s="79">
        <f>Final!Q54*2</f>
        <v>0</v>
      </c>
      <c r="AH54" s="79">
        <f>Final!O54+Final!P54</f>
        <v>0</v>
      </c>
      <c r="AI54" s="79">
        <f t="shared" si="0"/>
        <v>0</v>
      </c>
      <c r="AJ54" s="69"/>
      <c r="AK54" s="80" t="e">
        <f t="shared" si="1"/>
        <v>#DIV/0!</v>
      </c>
      <c r="AL54" s="80" t="e">
        <f t="shared" si="2"/>
        <v>#DIV/0!</v>
      </c>
      <c r="AM54" s="80" t="e">
        <f t="shared" si="3"/>
        <v>#DIV/0!</v>
      </c>
      <c r="AN54" s="80" t="e">
        <f t="shared" si="4"/>
        <v>#DIV/0!</v>
      </c>
      <c r="AO54" s="69" t="e">
        <f>(1-AK54)-AL54*'Piper Plot'!$R$13</f>
        <v>#DIV/0!</v>
      </c>
      <c r="AP54" s="69" t="e">
        <f>AL54*'Piper Plot'!$S$13</f>
        <v>#DIV/0!</v>
      </c>
      <c r="AQ54" s="69"/>
      <c r="AR54" s="69"/>
      <c r="AS54" s="69"/>
      <c r="AT54" s="69"/>
      <c r="AU54" s="77" t="str">
        <f t="shared" si="5"/>
        <v xml:space="preserve"> f</v>
      </c>
      <c r="AV54" s="79">
        <f>Final!T54</f>
        <v>0</v>
      </c>
      <c r="AW54" s="79">
        <f>Final!W54*2+Final!X54</f>
        <v>0</v>
      </c>
      <c r="AX54" s="79">
        <f>Final!U54+Final!V54*2</f>
        <v>0</v>
      </c>
      <c r="AY54" s="79">
        <f t="shared" si="6"/>
        <v>0</v>
      </c>
      <c r="AZ54" s="69"/>
      <c r="BA54" s="80" t="e">
        <f t="shared" si="7"/>
        <v>#DIV/0!</v>
      </c>
      <c r="BB54" s="80" t="e">
        <f t="shared" si="8"/>
        <v>#DIV/0!</v>
      </c>
      <c r="BC54" s="80" t="e">
        <f t="shared" si="9"/>
        <v>#DIV/0!</v>
      </c>
      <c r="BD54" s="80" t="e">
        <f t="shared" si="10"/>
        <v>#DIV/0!</v>
      </c>
      <c r="BE54" s="81" t="e">
        <f t="shared" si="11"/>
        <v>#DIV/0!</v>
      </c>
      <c r="BF54" s="69" t="e">
        <f t="shared" si="12"/>
        <v>#DIV/0!</v>
      </c>
      <c r="BG54" s="69"/>
      <c r="BH54" s="69"/>
      <c r="BI54" s="69"/>
      <c r="BJ54" s="69"/>
      <c r="BK54" s="77" t="str">
        <f t="shared" si="13"/>
        <v xml:space="preserve"> f</v>
      </c>
      <c r="BL54" s="69" t="e">
        <f>'Piper Plot'!$R$22-(1-'Piper Plot'!AM54)*0.5+(1-'Piper Plot'!BC54)*0.5</f>
        <v>#DIV/0!</v>
      </c>
      <c r="BM54" s="69" t="e">
        <f>'Piper Plot'!$S$22+(1-'Piper Plot'!AM54)*'Piper Plot'!$S$13+(1-'Piper Plot'!BC54)*'Piper Plot'!$S$13</f>
        <v>#DIV/0!</v>
      </c>
      <c r="BN54" s="69"/>
      <c r="BO54" s="69"/>
    </row>
    <row r="55" spans="16:67" x14ac:dyDescent="0.3">
      <c r="P55" s="51"/>
      <c r="Q55" s="52"/>
      <c r="R55" s="52"/>
      <c r="S55" s="48"/>
      <c r="T55" s="48"/>
      <c r="U55" s="48">
        <f>IF(V55&lt;'Piper Plot'!$S$13-$V$43/2,U25/2,-10)</f>
        <v>-10</v>
      </c>
      <c r="V55" s="48">
        <f>V52+$V$43</f>
        <v>0.8660254037844386</v>
      </c>
      <c r="W55" s="48"/>
      <c r="X55" s="48">
        <f t="shared" ref="X55:X64" si="25">X22+1+AnionOffset</f>
        <v>1.25</v>
      </c>
      <c r="Y55" s="48">
        <f t="shared" ref="Y55:Y64" si="26">Y22</f>
        <v>-6.25E-2</v>
      </c>
      <c r="Z55" s="48">
        <f t="shared" ref="Z55:Z64" si="27">Z33</f>
        <v>0</v>
      </c>
      <c r="AA55" s="48">
        <f t="shared" ref="AA55:AA64" si="28">AA22</f>
        <v>0</v>
      </c>
      <c r="AE55" s="77" t="str">
        <f>IF('Piper Plot'!$N$4="y",CONCATENATE(Final!B55," f",Final!C55),"")</f>
        <v xml:space="preserve"> f</v>
      </c>
      <c r="AF55" s="78">
        <f>Final!R55*2</f>
        <v>0</v>
      </c>
      <c r="AG55" s="79">
        <f>Final!Q55*2</f>
        <v>0</v>
      </c>
      <c r="AH55" s="79">
        <f>Final!O55+Final!P55</f>
        <v>0</v>
      </c>
      <c r="AI55" s="79">
        <f t="shared" si="0"/>
        <v>0</v>
      </c>
      <c r="AJ55" s="69"/>
      <c r="AK55" s="80" t="e">
        <f t="shared" si="1"/>
        <v>#DIV/0!</v>
      </c>
      <c r="AL55" s="80" t="e">
        <f t="shared" si="2"/>
        <v>#DIV/0!</v>
      </c>
      <c r="AM55" s="80" t="e">
        <f t="shared" si="3"/>
        <v>#DIV/0!</v>
      </c>
      <c r="AN55" s="80" t="e">
        <f t="shared" si="4"/>
        <v>#DIV/0!</v>
      </c>
      <c r="AO55" s="69" t="e">
        <f>(1-AK55)-AL55*'Piper Plot'!$R$13</f>
        <v>#DIV/0!</v>
      </c>
      <c r="AP55" s="69" t="e">
        <f>AL55*'Piper Plot'!$S$13</f>
        <v>#DIV/0!</v>
      </c>
      <c r="AQ55" s="69"/>
      <c r="AR55" s="69"/>
      <c r="AS55" s="69"/>
      <c r="AT55" s="69"/>
      <c r="AU55" s="77" t="str">
        <f t="shared" si="5"/>
        <v xml:space="preserve"> f</v>
      </c>
      <c r="AV55" s="79">
        <f>Final!T55</f>
        <v>0</v>
      </c>
      <c r="AW55" s="79">
        <f>Final!W55*2+Final!X55</f>
        <v>0</v>
      </c>
      <c r="AX55" s="79">
        <f>Final!U55+Final!V55*2</f>
        <v>0</v>
      </c>
      <c r="AY55" s="79">
        <f t="shared" si="6"/>
        <v>0</v>
      </c>
      <c r="AZ55" s="69"/>
      <c r="BA55" s="80" t="e">
        <f t="shared" si="7"/>
        <v>#DIV/0!</v>
      </c>
      <c r="BB55" s="80" t="e">
        <f t="shared" si="8"/>
        <v>#DIV/0!</v>
      </c>
      <c r="BC55" s="80" t="e">
        <f t="shared" si="9"/>
        <v>#DIV/0!</v>
      </c>
      <c r="BD55" s="80" t="e">
        <f t="shared" si="10"/>
        <v>#DIV/0!</v>
      </c>
      <c r="BE55" s="81" t="e">
        <f t="shared" si="11"/>
        <v>#DIV/0!</v>
      </c>
      <c r="BF55" s="69" t="e">
        <f t="shared" si="12"/>
        <v>#DIV/0!</v>
      </c>
      <c r="BG55" s="69"/>
      <c r="BH55" s="69"/>
      <c r="BI55" s="69"/>
      <c r="BJ55" s="69"/>
      <c r="BK55" s="77" t="str">
        <f t="shared" si="13"/>
        <v xml:space="preserve"> f</v>
      </c>
      <c r="BL55" s="69" t="e">
        <f>'Piper Plot'!$R$22-(1-'Piper Plot'!AM55)*0.5+(1-'Piper Plot'!BC55)*0.5</f>
        <v>#DIV/0!</v>
      </c>
      <c r="BM55" s="69" t="e">
        <f>'Piper Plot'!$S$22+(1-'Piper Plot'!AM55)*'Piper Plot'!$S$13+(1-'Piper Plot'!BC55)*'Piper Plot'!$S$13</f>
        <v>#DIV/0!</v>
      </c>
      <c r="BN55" s="69"/>
      <c r="BO55" s="69"/>
    </row>
    <row r="56" spans="16:67" x14ac:dyDescent="0.3">
      <c r="P56" s="51"/>
      <c r="Q56" s="52"/>
      <c r="R56" s="52"/>
      <c r="S56" s="48"/>
      <c r="T56" s="48"/>
      <c r="U56" s="48">
        <f>IF(V55&lt;'Piper Plot'!$S$13-$V$43/2,1-U25/2,-10)</f>
        <v>-10</v>
      </c>
      <c r="V56" s="48">
        <f>V55</f>
        <v>0.8660254037844386</v>
      </c>
      <c r="W56" s="48"/>
      <c r="X56" s="48">
        <f t="shared" si="25"/>
        <v>1.45</v>
      </c>
      <c r="Y56" s="48">
        <f t="shared" si="26"/>
        <v>-6.25E-2</v>
      </c>
      <c r="Z56" s="48">
        <f t="shared" si="27"/>
        <v>20</v>
      </c>
      <c r="AA56" s="48">
        <f t="shared" si="28"/>
        <v>0</v>
      </c>
      <c r="AE56" s="77" t="str">
        <f>IF('Piper Plot'!$N$4="y",CONCATENATE(Final!B56," f",Final!C56),"")</f>
        <v xml:space="preserve"> f</v>
      </c>
      <c r="AF56" s="78">
        <f>Final!R56*2</f>
        <v>0</v>
      </c>
      <c r="AG56" s="79">
        <f>Final!Q56*2</f>
        <v>0</v>
      </c>
      <c r="AH56" s="79">
        <f>Final!O56+Final!P56</f>
        <v>0</v>
      </c>
      <c r="AI56" s="79">
        <f t="shared" si="0"/>
        <v>0</v>
      </c>
      <c r="AJ56" s="69"/>
      <c r="AK56" s="80" t="e">
        <f t="shared" si="1"/>
        <v>#DIV/0!</v>
      </c>
      <c r="AL56" s="80" t="e">
        <f t="shared" si="2"/>
        <v>#DIV/0!</v>
      </c>
      <c r="AM56" s="80" t="e">
        <f t="shared" si="3"/>
        <v>#DIV/0!</v>
      </c>
      <c r="AN56" s="80" t="e">
        <f t="shared" si="4"/>
        <v>#DIV/0!</v>
      </c>
      <c r="AO56" s="69" t="e">
        <f>(1-AK56)-AL56*'Piper Plot'!$R$13</f>
        <v>#DIV/0!</v>
      </c>
      <c r="AP56" s="69" t="e">
        <f>AL56*'Piper Plot'!$S$13</f>
        <v>#DIV/0!</v>
      </c>
      <c r="AQ56" s="69"/>
      <c r="AR56" s="69"/>
      <c r="AS56" s="69"/>
      <c r="AT56" s="69"/>
      <c r="AU56" s="77" t="str">
        <f t="shared" si="5"/>
        <v xml:space="preserve"> f</v>
      </c>
      <c r="AV56" s="79">
        <f>Final!T56</f>
        <v>0</v>
      </c>
      <c r="AW56" s="79">
        <f>Final!W56*2+Final!X56</f>
        <v>0</v>
      </c>
      <c r="AX56" s="79">
        <f>Final!U56+Final!V56*2</f>
        <v>0</v>
      </c>
      <c r="AY56" s="79">
        <f t="shared" si="6"/>
        <v>0</v>
      </c>
      <c r="AZ56" s="69"/>
      <c r="BA56" s="80" t="e">
        <f t="shared" si="7"/>
        <v>#DIV/0!</v>
      </c>
      <c r="BB56" s="80" t="e">
        <f t="shared" si="8"/>
        <v>#DIV/0!</v>
      </c>
      <c r="BC56" s="80" t="e">
        <f t="shared" si="9"/>
        <v>#DIV/0!</v>
      </c>
      <c r="BD56" s="80" t="e">
        <f t="shared" si="10"/>
        <v>#DIV/0!</v>
      </c>
      <c r="BE56" s="81" t="e">
        <f t="shared" si="11"/>
        <v>#DIV/0!</v>
      </c>
      <c r="BF56" s="69" t="e">
        <f t="shared" si="12"/>
        <v>#DIV/0!</v>
      </c>
      <c r="BG56" s="69"/>
      <c r="BH56" s="69"/>
      <c r="BI56" s="69"/>
      <c r="BJ56" s="69"/>
      <c r="BK56" s="77" t="str">
        <f t="shared" si="13"/>
        <v xml:space="preserve"> f</v>
      </c>
      <c r="BL56" s="69" t="e">
        <f>'Piper Plot'!$R$22-(1-'Piper Plot'!AM56)*0.5+(1-'Piper Plot'!BC56)*0.5</f>
        <v>#DIV/0!</v>
      </c>
      <c r="BM56" s="69" t="e">
        <f>'Piper Plot'!$S$22+(1-'Piper Plot'!AM56)*'Piper Plot'!$S$13+(1-'Piper Plot'!BC56)*'Piper Plot'!$S$13</f>
        <v>#DIV/0!</v>
      </c>
      <c r="BN56" s="69"/>
      <c r="BO56" s="69"/>
    </row>
    <row r="57" spans="16:67" x14ac:dyDescent="0.3">
      <c r="P57" s="51"/>
      <c r="Q57" s="52"/>
      <c r="R57" s="52"/>
      <c r="S57" s="48"/>
      <c r="T57" s="48"/>
      <c r="U57" s="48"/>
      <c r="V57" s="48"/>
      <c r="W57" s="48"/>
      <c r="X57" s="48">
        <f t="shared" si="25"/>
        <v>1.65</v>
      </c>
      <c r="Y57" s="48">
        <f t="shared" si="26"/>
        <v>-6.25E-2</v>
      </c>
      <c r="Z57" s="48">
        <f t="shared" si="27"/>
        <v>40</v>
      </c>
      <c r="AA57" s="48">
        <f t="shared" si="28"/>
        <v>0</v>
      </c>
      <c r="AE57" s="77" t="str">
        <f>IF('Piper Plot'!$N$4="y",CONCATENATE(Final!B57," f",Final!C57),"")</f>
        <v xml:space="preserve"> f</v>
      </c>
      <c r="AF57" s="78">
        <f>Final!R57*2</f>
        <v>0</v>
      </c>
      <c r="AG57" s="79">
        <f>Final!Q57*2</f>
        <v>0</v>
      </c>
      <c r="AH57" s="79">
        <f>Final!O57+Final!P57</f>
        <v>0</v>
      </c>
      <c r="AI57" s="79">
        <f t="shared" si="0"/>
        <v>0</v>
      </c>
      <c r="AJ57" s="69"/>
      <c r="AK57" s="80" t="e">
        <f t="shared" si="1"/>
        <v>#DIV/0!</v>
      </c>
      <c r="AL57" s="80" t="e">
        <f t="shared" si="2"/>
        <v>#DIV/0!</v>
      </c>
      <c r="AM57" s="80" t="e">
        <f t="shared" si="3"/>
        <v>#DIV/0!</v>
      </c>
      <c r="AN57" s="80" t="e">
        <f t="shared" si="4"/>
        <v>#DIV/0!</v>
      </c>
      <c r="AO57" s="69" t="e">
        <f>(1-AK57)-AL57*'Piper Plot'!$R$13</f>
        <v>#DIV/0!</v>
      </c>
      <c r="AP57" s="69" t="e">
        <f>AL57*'Piper Plot'!$S$13</f>
        <v>#DIV/0!</v>
      </c>
      <c r="AQ57" s="69"/>
      <c r="AR57" s="69"/>
      <c r="AS57" s="69"/>
      <c r="AT57" s="69"/>
      <c r="AU57" s="77" t="str">
        <f t="shared" si="5"/>
        <v xml:space="preserve"> f</v>
      </c>
      <c r="AV57" s="79">
        <f>Final!T57</f>
        <v>0</v>
      </c>
      <c r="AW57" s="79">
        <f>Final!W57*2+Final!X57</f>
        <v>0</v>
      </c>
      <c r="AX57" s="79">
        <f>Final!U57+Final!V57*2</f>
        <v>0</v>
      </c>
      <c r="AY57" s="79">
        <f t="shared" si="6"/>
        <v>0</v>
      </c>
      <c r="AZ57" s="69"/>
      <c r="BA57" s="80" t="e">
        <f t="shared" si="7"/>
        <v>#DIV/0!</v>
      </c>
      <c r="BB57" s="80" t="e">
        <f t="shared" si="8"/>
        <v>#DIV/0!</v>
      </c>
      <c r="BC57" s="80" t="e">
        <f t="shared" si="9"/>
        <v>#DIV/0!</v>
      </c>
      <c r="BD57" s="80" t="e">
        <f t="shared" si="10"/>
        <v>#DIV/0!</v>
      </c>
      <c r="BE57" s="81" t="e">
        <f t="shared" si="11"/>
        <v>#DIV/0!</v>
      </c>
      <c r="BF57" s="69" t="e">
        <f t="shared" si="12"/>
        <v>#DIV/0!</v>
      </c>
      <c r="BG57" s="69"/>
      <c r="BH57" s="69"/>
      <c r="BI57" s="69"/>
      <c r="BJ57" s="69"/>
      <c r="BK57" s="77" t="str">
        <f t="shared" si="13"/>
        <v xml:space="preserve"> f</v>
      </c>
      <c r="BL57" s="69" t="e">
        <f>'Piper Plot'!$R$22-(1-'Piper Plot'!AM57)*0.5+(1-'Piper Plot'!BC57)*0.5</f>
        <v>#DIV/0!</v>
      </c>
      <c r="BM57" s="69" t="e">
        <f>'Piper Plot'!$S$22+(1-'Piper Plot'!AM57)*'Piper Plot'!$S$13+(1-'Piper Plot'!BC57)*'Piper Plot'!$S$13</f>
        <v>#DIV/0!</v>
      </c>
      <c r="BN57" s="69"/>
      <c r="BO57" s="69"/>
    </row>
    <row r="58" spans="16:67" x14ac:dyDescent="0.3">
      <c r="P58" s="51"/>
      <c r="Q58" s="52"/>
      <c r="R58" s="52"/>
      <c r="S58" s="48"/>
      <c r="T58" s="48"/>
      <c r="U58" s="48">
        <f>IF(V58&lt;'Piper Plot'!$S$13-$V$43/2,U28/2,-10)</f>
        <v>-10</v>
      </c>
      <c r="V58" s="48">
        <f>V55+$V$43</f>
        <v>1.0392304845413263</v>
      </c>
      <c r="W58" s="48"/>
      <c r="X58" s="48">
        <f t="shared" si="25"/>
        <v>1.85</v>
      </c>
      <c r="Y58" s="48">
        <f t="shared" si="26"/>
        <v>-6.25E-2</v>
      </c>
      <c r="Z58" s="48">
        <f t="shared" si="27"/>
        <v>60.000000000000007</v>
      </c>
      <c r="AA58" s="48">
        <f t="shared" si="28"/>
        <v>0</v>
      </c>
      <c r="AE58" s="77" t="str">
        <f>IF('Piper Plot'!$N$4="y",CONCATENATE(Final!B58," f",Final!C58),"")</f>
        <v xml:space="preserve"> f</v>
      </c>
      <c r="AF58" s="78">
        <f>Final!R58*2</f>
        <v>0</v>
      </c>
      <c r="AG58" s="79">
        <f>Final!Q58*2</f>
        <v>0</v>
      </c>
      <c r="AH58" s="79">
        <f>Final!O58+Final!P58</f>
        <v>0</v>
      </c>
      <c r="AI58" s="79">
        <f t="shared" si="0"/>
        <v>0</v>
      </c>
      <c r="AJ58" s="69"/>
      <c r="AK58" s="80" t="e">
        <f t="shared" si="1"/>
        <v>#DIV/0!</v>
      </c>
      <c r="AL58" s="80" t="e">
        <f t="shared" si="2"/>
        <v>#DIV/0!</v>
      </c>
      <c r="AM58" s="80" t="e">
        <f t="shared" si="3"/>
        <v>#DIV/0!</v>
      </c>
      <c r="AN58" s="80" t="e">
        <f t="shared" si="4"/>
        <v>#DIV/0!</v>
      </c>
      <c r="AO58" s="69" t="e">
        <f>(1-AK58)-AL58*'Piper Plot'!$R$13</f>
        <v>#DIV/0!</v>
      </c>
      <c r="AP58" s="69" t="e">
        <f>AL58*'Piper Plot'!$S$13</f>
        <v>#DIV/0!</v>
      </c>
      <c r="AQ58" s="69"/>
      <c r="AR58" s="69"/>
      <c r="AS58" s="69"/>
      <c r="AT58" s="69"/>
      <c r="AU58" s="77" t="str">
        <f t="shared" si="5"/>
        <v xml:space="preserve"> f</v>
      </c>
      <c r="AV58" s="79">
        <f>Final!T58</f>
        <v>0</v>
      </c>
      <c r="AW58" s="79">
        <f>Final!W58*2+Final!X58</f>
        <v>0</v>
      </c>
      <c r="AX58" s="79">
        <f>Final!U58+Final!V58*2</f>
        <v>0</v>
      </c>
      <c r="AY58" s="79">
        <f t="shared" si="6"/>
        <v>0</v>
      </c>
      <c r="AZ58" s="69"/>
      <c r="BA58" s="80" t="e">
        <f t="shared" si="7"/>
        <v>#DIV/0!</v>
      </c>
      <c r="BB58" s="80" t="e">
        <f t="shared" si="8"/>
        <v>#DIV/0!</v>
      </c>
      <c r="BC58" s="80" t="e">
        <f t="shared" si="9"/>
        <v>#DIV/0!</v>
      </c>
      <c r="BD58" s="80" t="e">
        <f t="shared" si="10"/>
        <v>#DIV/0!</v>
      </c>
      <c r="BE58" s="81" t="e">
        <f t="shared" si="11"/>
        <v>#DIV/0!</v>
      </c>
      <c r="BF58" s="69" t="e">
        <f t="shared" si="12"/>
        <v>#DIV/0!</v>
      </c>
      <c r="BG58" s="69"/>
      <c r="BH58" s="69"/>
      <c r="BI58" s="69"/>
      <c r="BJ58" s="69"/>
      <c r="BK58" s="77" t="str">
        <f t="shared" si="13"/>
        <v xml:space="preserve"> f</v>
      </c>
      <c r="BL58" s="69" t="e">
        <f>'Piper Plot'!$R$22-(1-'Piper Plot'!AM58)*0.5+(1-'Piper Plot'!BC58)*0.5</f>
        <v>#DIV/0!</v>
      </c>
      <c r="BM58" s="69" t="e">
        <f>'Piper Plot'!$S$22+(1-'Piper Plot'!AM58)*'Piper Plot'!$S$13+(1-'Piper Plot'!BC58)*'Piper Plot'!$S$13</f>
        <v>#DIV/0!</v>
      </c>
      <c r="BN58" s="69"/>
      <c r="BO58" s="69"/>
    </row>
    <row r="59" spans="16:67" x14ac:dyDescent="0.3">
      <c r="P59" s="51"/>
      <c r="Q59" s="52"/>
      <c r="R59" s="52"/>
      <c r="S59" s="48"/>
      <c r="T59" s="48"/>
      <c r="U59" s="48">
        <f>IF(V58&lt;'Piper Plot'!$S$13-$V$43/2,1-U28/2,-10)</f>
        <v>-10</v>
      </c>
      <c r="V59" s="48">
        <f>V58</f>
        <v>1.0392304845413263</v>
      </c>
      <c r="W59" s="48"/>
      <c r="X59" s="48">
        <f t="shared" si="25"/>
        <v>2.0499999999999998</v>
      </c>
      <c r="Y59" s="48">
        <f t="shared" si="26"/>
        <v>-6.25E-2</v>
      </c>
      <c r="Z59" s="48">
        <f t="shared" si="27"/>
        <v>80</v>
      </c>
      <c r="AA59" s="48">
        <f t="shared" si="28"/>
        <v>0</v>
      </c>
      <c r="AE59" s="77" t="str">
        <f>IF('Piper Plot'!$N$4="y",CONCATENATE(Final!B59," f",Final!C59),"")</f>
        <v xml:space="preserve"> f</v>
      </c>
      <c r="AF59" s="78">
        <f>Final!R59*2</f>
        <v>0</v>
      </c>
      <c r="AG59" s="79">
        <f>Final!Q59*2</f>
        <v>0</v>
      </c>
      <c r="AH59" s="79">
        <f>Final!O59+Final!P59</f>
        <v>0</v>
      </c>
      <c r="AI59" s="79">
        <f t="shared" si="0"/>
        <v>0</v>
      </c>
      <c r="AJ59" s="69"/>
      <c r="AK59" s="80" t="e">
        <f t="shared" si="1"/>
        <v>#DIV/0!</v>
      </c>
      <c r="AL59" s="80" t="e">
        <f t="shared" si="2"/>
        <v>#DIV/0!</v>
      </c>
      <c r="AM59" s="80" t="e">
        <f t="shared" si="3"/>
        <v>#DIV/0!</v>
      </c>
      <c r="AN59" s="80" t="e">
        <f t="shared" si="4"/>
        <v>#DIV/0!</v>
      </c>
      <c r="AO59" s="69" t="e">
        <f>(1-AK59)-AL59*'Piper Plot'!$R$13</f>
        <v>#DIV/0!</v>
      </c>
      <c r="AP59" s="69" t="e">
        <f>AL59*'Piper Plot'!$S$13</f>
        <v>#DIV/0!</v>
      </c>
      <c r="AQ59" s="69"/>
      <c r="AR59" s="69"/>
      <c r="AS59" s="69"/>
      <c r="AT59" s="69"/>
      <c r="AU59" s="77" t="str">
        <f t="shared" si="5"/>
        <v xml:space="preserve"> f</v>
      </c>
      <c r="AV59" s="79">
        <f>Final!T59</f>
        <v>0</v>
      </c>
      <c r="AW59" s="79">
        <f>Final!W59*2+Final!X59</f>
        <v>0</v>
      </c>
      <c r="AX59" s="79">
        <f>Final!U59+Final!V59*2</f>
        <v>0</v>
      </c>
      <c r="AY59" s="79">
        <f t="shared" si="6"/>
        <v>0</v>
      </c>
      <c r="AZ59" s="69"/>
      <c r="BA59" s="80" t="e">
        <f t="shared" si="7"/>
        <v>#DIV/0!</v>
      </c>
      <c r="BB59" s="80" t="e">
        <f t="shared" si="8"/>
        <v>#DIV/0!</v>
      </c>
      <c r="BC59" s="80" t="e">
        <f t="shared" si="9"/>
        <v>#DIV/0!</v>
      </c>
      <c r="BD59" s="80" t="e">
        <f t="shared" si="10"/>
        <v>#DIV/0!</v>
      </c>
      <c r="BE59" s="81" t="e">
        <f t="shared" si="11"/>
        <v>#DIV/0!</v>
      </c>
      <c r="BF59" s="69" t="e">
        <f t="shared" si="12"/>
        <v>#DIV/0!</v>
      </c>
      <c r="BG59" s="69"/>
      <c r="BH59" s="69"/>
      <c r="BI59" s="69"/>
      <c r="BJ59" s="69"/>
      <c r="BK59" s="77" t="str">
        <f t="shared" si="13"/>
        <v xml:space="preserve"> f</v>
      </c>
      <c r="BL59" s="69" t="e">
        <f>'Piper Plot'!$R$22-(1-'Piper Plot'!AM59)*0.5+(1-'Piper Plot'!BC59)*0.5</f>
        <v>#DIV/0!</v>
      </c>
      <c r="BM59" s="69" t="e">
        <f>'Piper Plot'!$S$22+(1-'Piper Plot'!AM59)*'Piper Plot'!$S$13+(1-'Piper Plot'!BC59)*'Piper Plot'!$S$13</f>
        <v>#DIV/0!</v>
      </c>
      <c r="BN59" s="69"/>
      <c r="BO59" s="69"/>
    </row>
    <row r="60" spans="16:67" x14ac:dyDescent="0.3">
      <c r="P60" s="51"/>
      <c r="Q60" s="52"/>
      <c r="R60" s="52"/>
      <c r="S60" s="48"/>
      <c r="T60" s="48"/>
      <c r="U60" s="48"/>
      <c r="V60" s="48"/>
      <c r="W60" s="48"/>
      <c r="X60" s="48">
        <f t="shared" si="25"/>
        <v>2.25</v>
      </c>
      <c r="Y60" s="48">
        <f t="shared" si="26"/>
        <v>-6.25E-2</v>
      </c>
      <c r="Z60" s="48">
        <f t="shared" si="27"/>
        <v>100</v>
      </c>
      <c r="AA60" s="48">
        <f t="shared" si="28"/>
        <v>0</v>
      </c>
      <c r="AE60" s="77" t="str">
        <f>IF('Piper Plot'!$N$4="y",CONCATENATE(Final!B60," f",Final!C60),"")</f>
        <v xml:space="preserve"> f</v>
      </c>
      <c r="AF60" s="78">
        <f>Final!R60*2</f>
        <v>0</v>
      </c>
      <c r="AG60" s="79">
        <f>Final!Q60*2</f>
        <v>0</v>
      </c>
      <c r="AH60" s="79">
        <f>Final!O60+Final!P60</f>
        <v>0</v>
      </c>
      <c r="AI60" s="79">
        <f t="shared" si="0"/>
        <v>0</v>
      </c>
      <c r="AJ60" s="69"/>
      <c r="AK60" s="80" t="e">
        <f t="shared" si="1"/>
        <v>#DIV/0!</v>
      </c>
      <c r="AL60" s="80" t="e">
        <f t="shared" si="2"/>
        <v>#DIV/0!</v>
      </c>
      <c r="AM60" s="80" t="e">
        <f t="shared" si="3"/>
        <v>#DIV/0!</v>
      </c>
      <c r="AN60" s="80" t="e">
        <f t="shared" si="4"/>
        <v>#DIV/0!</v>
      </c>
      <c r="AO60" s="69" t="e">
        <f>(1-AK60)-AL60*'Piper Plot'!$R$13</f>
        <v>#DIV/0!</v>
      </c>
      <c r="AP60" s="69" t="e">
        <f>AL60*'Piper Plot'!$S$13</f>
        <v>#DIV/0!</v>
      </c>
      <c r="AQ60" s="69"/>
      <c r="AR60" s="69"/>
      <c r="AS60" s="69"/>
      <c r="AT60" s="69"/>
      <c r="AU60" s="77" t="str">
        <f t="shared" si="5"/>
        <v xml:space="preserve"> f</v>
      </c>
      <c r="AV60" s="79">
        <f>Final!T60</f>
        <v>0</v>
      </c>
      <c r="AW60" s="79">
        <f>Final!W60*2+Final!X60</f>
        <v>0</v>
      </c>
      <c r="AX60" s="79">
        <f>Final!U60+Final!V60*2</f>
        <v>0</v>
      </c>
      <c r="AY60" s="79">
        <f t="shared" si="6"/>
        <v>0</v>
      </c>
      <c r="AZ60" s="69"/>
      <c r="BA60" s="80" t="e">
        <f t="shared" si="7"/>
        <v>#DIV/0!</v>
      </c>
      <c r="BB60" s="80" t="e">
        <f t="shared" si="8"/>
        <v>#DIV/0!</v>
      </c>
      <c r="BC60" s="80" t="e">
        <f t="shared" si="9"/>
        <v>#DIV/0!</v>
      </c>
      <c r="BD60" s="80" t="e">
        <f t="shared" si="10"/>
        <v>#DIV/0!</v>
      </c>
      <c r="BE60" s="81" t="e">
        <f t="shared" si="11"/>
        <v>#DIV/0!</v>
      </c>
      <c r="BF60" s="69" t="e">
        <f t="shared" si="12"/>
        <v>#DIV/0!</v>
      </c>
      <c r="BG60" s="69"/>
      <c r="BH60" s="69"/>
      <c r="BI60" s="69"/>
      <c r="BJ60" s="69"/>
      <c r="BK60" s="77" t="str">
        <f t="shared" si="13"/>
        <v xml:space="preserve"> f</v>
      </c>
      <c r="BL60" s="69" t="e">
        <f>'Piper Plot'!$R$22-(1-'Piper Plot'!AM60)*0.5+(1-'Piper Plot'!BC60)*0.5</f>
        <v>#DIV/0!</v>
      </c>
      <c r="BM60" s="69" t="e">
        <f>'Piper Plot'!$S$22+(1-'Piper Plot'!AM60)*'Piper Plot'!$S$13+(1-'Piper Plot'!BC60)*'Piper Plot'!$S$13</f>
        <v>#DIV/0!</v>
      </c>
      <c r="BN60" s="69"/>
      <c r="BO60" s="69"/>
    </row>
    <row r="61" spans="16:67" x14ac:dyDescent="0.3">
      <c r="P61" s="51"/>
      <c r="Q61" s="52"/>
      <c r="R61" s="52"/>
      <c r="S61" s="48"/>
      <c r="T61" s="48"/>
      <c r="U61" s="48">
        <f>IF(V61&lt;'Piper Plot'!$S$13-$V$43/2,U31/2,-10)</f>
        <v>-10</v>
      </c>
      <c r="V61" s="48">
        <f>V58+$V$43</f>
        <v>1.2124355652982139</v>
      </c>
      <c r="W61" s="48"/>
      <c r="X61" s="48">
        <f t="shared" si="25"/>
        <v>2.4500000000000002</v>
      </c>
      <c r="Y61" s="48">
        <f t="shared" si="26"/>
        <v>-99</v>
      </c>
      <c r="Z61" s="48">
        <f t="shared" si="27"/>
        <v>120</v>
      </c>
      <c r="AA61" s="48">
        <f t="shared" si="28"/>
        <v>0</v>
      </c>
      <c r="AE61" s="77" t="str">
        <f>IF('Piper Plot'!$N$4="y",CONCATENATE(Final!B61," f",Final!C61),"")</f>
        <v xml:space="preserve"> f</v>
      </c>
      <c r="AF61" s="78">
        <f>Final!R61*2</f>
        <v>0</v>
      </c>
      <c r="AG61" s="79">
        <f>Final!Q61*2</f>
        <v>0</v>
      </c>
      <c r="AH61" s="79">
        <f>Final!O61+Final!P61</f>
        <v>0</v>
      </c>
      <c r="AI61" s="79">
        <f t="shared" si="0"/>
        <v>0</v>
      </c>
      <c r="AJ61" s="69"/>
      <c r="AK61" s="80" t="e">
        <f t="shared" si="1"/>
        <v>#DIV/0!</v>
      </c>
      <c r="AL61" s="80" t="e">
        <f t="shared" si="2"/>
        <v>#DIV/0!</v>
      </c>
      <c r="AM61" s="80" t="e">
        <f t="shared" si="3"/>
        <v>#DIV/0!</v>
      </c>
      <c r="AN61" s="80" t="e">
        <f t="shared" si="4"/>
        <v>#DIV/0!</v>
      </c>
      <c r="AO61" s="69" t="e">
        <f>(1-AK61)-AL61*'Piper Plot'!$R$13</f>
        <v>#DIV/0!</v>
      </c>
      <c r="AP61" s="69" t="e">
        <f>AL61*'Piper Plot'!$S$13</f>
        <v>#DIV/0!</v>
      </c>
      <c r="AQ61" s="69"/>
      <c r="AR61" s="69"/>
      <c r="AS61" s="69"/>
      <c r="AT61" s="69"/>
      <c r="AU61" s="77" t="str">
        <f t="shared" si="5"/>
        <v xml:space="preserve"> f</v>
      </c>
      <c r="AV61" s="79">
        <f>Final!T61</f>
        <v>0</v>
      </c>
      <c r="AW61" s="79">
        <f>Final!W61*2+Final!X61</f>
        <v>0</v>
      </c>
      <c r="AX61" s="79">
        <f>Final!U61+Final!V61*2</f>
        <v>0</v>
      </c>
      <c r="AY61" s="79">
        <f t="shared" si="6"/>
        <v>0</v>
      </c>
      <c r="AZ61" s="69"/>
      <c r="BA61" s="80" t="e">
        <f t="shared" si="7"/>
        <v>#DIV/0!</v>
      </c>
      <c r="BB61" s="80" t="e">
        <f t="shared" si="8"/>
        <v>#DIV/0!</v>
      </c>
      <c r="BC61" s="80" t="e">
        <f t="shared" si="9"/>
        <v>#DIV/0!</v>
      </c>
      <c r="BD61" s="80" t="e">
        <f t="shared" si="10"/>
        <v>#DIV/0!</v>
      </c>
      <c r="BE61" s="81" t="e">
        <f t="shared" si="11"/>
        <v>#DIV/0!</v>
      </c>
      <c r="BF61" s="69" t="e">
        <f t="shared" si="12"/>
        <v>#DIV/0!</v>
      </c>
      <c r="BG61" s="69"/>
      <c r="BH61" s="69"/>
      <c r="BI61" s="69"/>
      <c r="BJ61" s="69"/>
      <c r="BK61" s="77" t="str">
        <f t="shared" si="13"/>
        <v xml:space="preserve"> f</v>
      </c>
      <c r="BL61" s="69" t="e">
        <f>'Piper Plot'!$R$22-(1-'Piper Plot'!AM61)*0.5+(1-'Piper Plot'!BC61)*0.5</f>
        <v>#DIV/0!</v>
      </c>
      <c r="BM61" s="69" t="e">
        <f>'Piper Plot'!$S$22+(1-'Piper Plot'!AM61)*'Piper Plot'!$S$13+(1-'Piper Plot'!BC61)*'Piper Plot'!$S$13</f>
        <v>#DIV/0!</v>
      </c>
      <c r="BN61" s="69"/>
      <c r="BO61" s="69"/>
    </row>
    <row r="62" spans="16:67" x14ac:dyDescent="0.3">
      <c r="P62" s="51"/>
      <c r="Q62" s="52"/>
      <c r="R62" s="52"/>
      <c r="S62" s="48"/>
      <c r="T62" s="48"/>
      <c r="U62" s="48">
        <f>IF(V61&lt;'Piper Plot'!$S$13-$V$43/2,1-U31/2,-10)</f>
        <v>-10</v>
      </c>
      <c r="V62" s="48">
        <f>V61</f>
        <v>1.2124355652982139</v>
      </c>
      <c r="W62" s="48"/>
      <c r="X62" s="48">
        <f t="shared" si="25"/>
        <v>2.65</v>
      </c>
      <c r="Y62" s="48">
        <f t="shared" si="26"/>
        <v>-99</v>
      </c>
      <c r="Z62" s="48">
        <f t="shared" si="27"/>
        <v>140</v>
      </c>
      <c r="AA62" s="48">
        <f t="shared" si="28"/>
        <v>0</v>
      </c>
      <c r="AE62" s="77" t="str">
        <f>IF('Piper Plot'!$N$4="y",CONCATENATE(Final!B62," f",Final!C62),"")</f>
        <v xml:space="preserve"> f</v>
      </c>
      <c r="AF62" s="78">
        <f>Final!R62*2</f>
        <v>0</v>
      </c>
      <c r="AG62" s="79">
        <f>Final!Q62*2</f>
        <v>0</v>
      </c>
      <c r="AH62" s="79">
        <f>Final!O62+Final!P62</f>
        <v>0</v>
      </c>
      <c r="AI62" s="79">
        <f t="shared" si="0"/>
        <v>0</v>
      </c>
      <c r="AJ62" s="69"/>
      <c r="AK62" s="80" t="e">
        <f t="shared" si="1"/>
        <v>#DIV/0!</v>
      </c>
      <c r="AL62" s="80" t="e">
        <f t="shared" si="2"/>
        <v>#DIV/0!</v>
      </c>
      <c r="AM62" s="80" t="e">
        <f t="shared" si="3"/>
        <v>#DIV/0!</v>
      </c>
      <c r="AN62" s="80" t="e">
        <f t="shared" si="4"/>
        <v>#DIV/0!</v>
      </c>
      <c r="AO62" s="69" t="e">
        <f>(1-AK62)-AL62*'Piper Plot'!$R$13</f>
        <v>#DIV/0!</v>
      </c>
      <c r="AP62" s="69" t="e">
        <f>AL62*'Piper Plot'!$S$13</f>
        <v>#DIV/0!</v>
      </c>
      <c r="AQ62" s="69"/>
      <c r="AR62" s="69"/>
      <c r="AS62" s="69"/>
      <c r="AT62" s="69"/>
      <c r="AU62" s="77" t="str">
        <f t="shared" si="5"/>
        <v xml:space="preserve"> f</v>
      </c>
      <c r="AV62" s="79">
        <f>Final!T62</f>
        <v>0</v>
      </c>
      <c r="AW62" s="79">
        <f>Final!W62*2+Final!X62</f>
        <v>0</v>
      </c>
      <c r="AX62" s="79">
        <f>Final!U62+Final!V62*2</f>
        <v>0</v>
      </c>
      <c r="AY62" s="79">
        <f t="shared" si="6"/>
        <v>0</v>
      </c>
      <c r="AZ62" s="69"/>
      <c r="BA62" s="80" t="e">
        <f t="shared" si="7"/>
        <v>#DIV/0!</v>
      </c>
      <c r="BB62" s="80" t="e">
        <f t="shared" si="8"/>
        <v>#DIV/0!</v>
      </c>
      <c r="BC62" s="80" t="e">
        <f t="shared" si="9"/>
        <v>#DIV/0!</v>
      </c>
      <c r="BD62" s="80" t="e">
        <f t="shared" si="10"/>
        <v>#DIV/0!</v>
      </c>
      <c r="BE62" s="81" t="e">
        <f t="shared" si="11"/>
        <v>#DIV/0!</v>
      </c>
      <c r="BF62" s="69" t="e">
        <f t="shared" si="12"/>
        <v>#DIV/0!</v>
      </c>
      <c r="BG62" s="69"/>
      <c r="BH62" s="69"/>
      <c r="BI62" s="69"/>
      <c r="BJ62" s="69"/>
      <c r="BK62" s="77" t="str">
        <f t="shared" si="13"/>
        <v xml:space="preserve"> f</v>
      </c>
      <c r="BL62" s="69" t="e">
        <f>'Piper Plot'!$R$22-(1-'Piper Plot'!AM62)*0.5+(1-'Piper Plot'!BC62)*0.5</f>
        <v>#DIV/0!</v>
      </c>
      <c r="BM62" s="69" t="e">
        <f>'Piper Plot'!$S$22+(1-'Piper Plot'!AM62)*'Piper Plot'!$S$13+(1-'Piper Plot'!BC62)*'Piper Plot'!$S$13</f>
        <v>#DIV/0!</v>
      </c>
      <c r="BN62" s="69"/>
      <c r="BO62" s="69"/>
    </row>
    <row r="63" spans="16:67" x14ac:dyDescent="0.3">
      <c r="Q63" s="52"/>
      <c r="R63" s="52"/>
      <c r="S63" s="48"/>
      <c r="T63" s="48"/>
      <c r="U63" s="48"/>
      <c r="V63" s="48"/>
      <c r="W63" s="48"/>
      <c r="X63" s="48">
        <f t="shared" si="25"/>
        <v>2.8499999999999996</v>
      </c>
      <c r="Y63" s="48">
        <f t="shared" si="26"/>
        <v>-99</v>
      </c>
      <c r="Z63" s="48">
        <f t="shared" si="27"/>
        <v>160</v>
      </c>
      <c r="AA63" s="48">
        <f t="shared" si="28"/>
        <v>0</v>
      </c>
      <c r="AE63" s="77" t="str">
        <f>IF('Piper Plot'!$N$4="y",CONCATENATE(Final!B63," f",Final!C63),"")</f>
        <v xml:space="preserve"> f</v>
      </c>
      <c r="AF63" s="78">
        <f>Final!R63*2</f>
        <v>0</v>
      </c>
      <c r="AG63" s="79">
        <f>Final!Q63*2</f>
        <v>0</v>
      </c>
      <c r="AH63" s="79">
        <f>Final!O63+Final!P63</f>
        <v>0</v>
      </c>
      <c r="AI63" s="79">
        <f t="shared" si="0"/>
        <v>0</v>
      </c>
      <c r="AJ63" s="69"/>
      <c r="AK63" s="80" t="e">
        <f t="shared" si="1"/>
        <v>#DIV/0!</v>
      </c>
      <c r="AL63" s="80" t="e">
        <f t="shared" si="2"/>
        <v>#DIV/0!</v>
      </c>
      <c r="AM63" s="80" t="e">
        <f t="shared" si="3"/>
        <v>#DIV/0!</v>
      </c>
      <c r="AN63" s="80" t="e">
        <f t="shared" si="4"/>
        <v>#DIV/0!</v>
      </c>
      <c r="AO63" s="69" t="e">
        <f>(1-AK63)-AL63*'Piper Plot'!$R$13</f>
        <v>#DIV/0!</v>
      </c>
      <c r="AP63" s="69" t="e">
        <f>AL63*'Piper Plot'!$S$13</f>
        <v>#DIV/0!</v>
      </c>
      <c r="AQ63" s="69"/>
      <c r="AR63" s="69"/>
      <c r="AS63" s="69"/>
      <c r="AT63" s="69"/>
      <c r="AU63" s="77" t="str">
        <f t="shared" si="5"/>
        <v xml:space="preserve"> f</v>
      </c>
      <c r="AV63" s="79">
        <f>Final!T63</f>
        <v>0</v>
      </c>
      <c r="AW63" s="79">
        <f>Final!W63*2+Final!X63</f>
        <v>0</v>
      </c>
      <c r="AX63" s="79">
        <f>Final!U63+Final!V63*2</f>
        <v>0</v>
      </c>
      <c r="AY63" s="79">
        <f t="shared" si="6"/>
        <v>0</v>
      </c>
      <c r="AZ63" s="69"/>
      <c r="BA63" s="80" t="e">
        <f t="shared" si="7"/>
        <v>#DIV/0!</v>
      </c>
      <c r="BB63" s="80" t="e">
        <f t="shared" si="8"/>
        <v>#DIV/0!</v>
      </c>
      <c r="BC63" s="80" t="e">
        <f t="shared" si="9"/>
        <v>#DIV/0!</v>
      </c>
      <c r="BD63" s="80" t="e">
        <f t="shared" si="10"/>
        <v>#DIV/0!</v>
      </c>
      <c r="BE63" s="81" t="e">
        <f t="shared" si="11"/>
        <v>#DIV/0!</v>
      </c>
      <c r="BF63" s="69" t="e">
        <f t="shared" si="12"/>
        <v>#DIV/0!</v>
      </c>
      <c r="BG63" s="69"/>
      <c r="BH63" s="69"/>
      <c r="BI63" s="69"/>
      <c r="BJ63" s="69"/>
      <c r="BK63" s="77" t="str">
        <f t="shared" si="13"/>
        <v xml:space="preserve"> f</v>
      </c>
      <c r="BL63" s="69" t="e">
        <f>'Piper Plot'!$R$22-(1-'Piper Plot'!AM63)*0.5+(1-'Piper Plot'!BC63)*0.5</f>
        <v>#DIV/0!</v>
      </c>
      <c r="BM63" s="69" t="e">
        <f>'Piper Plot'!$S$22+(1-'Piper Plot'!AM63)*'Piper Plot'!$S$13+(1-'Piper Plot'!BC63)*'Piper Plot'!$S$13</f>
        <v>#DIV/0!</v>
      </c>
      <c r="BN63" s="69"/>
      <c r="BO63" s="69"/>
    </row>
    <row r="64" spans="16:67" x14ac:dyDescent="0.3">
      <c r="Q64" s="48"/>
      <c r="R64" s="48"/>
      <c r="S64" s="48"/>
      <c r="T64" s="48"/>
      <c r="U64" s="48">
        <f>IF(V64&lt;'Piper Plot'!$S$13-$V$43/2,U34/2,-10)</f>
        <v>-10</v>
      </c>
      <c r="V64" s="48">
        <f>V61+$V$43</f>
        <v>1.3856406460551016</v>
      </c>
      <c r="W64" s="48"/>
      <c r="X64" s="48">
        <f t="shared" si="25"/>
        <v>3.05</v>
      </c>
      <c r="Y64" s="48">
        <f t="shared" si="26"/>
        <v>-99</v>
      </c>
      <c r="Z64" s="48">
        <f t="shared" si="27"/>
        <v>179.99999999999997</v>
      </c>
      <c r="AA64" s="48">
        <f t="shared" si="28"/>
        <v>0</v>
      </c>
      <c r="AE64" s="77" t="str">
        <f>IF('Piper Plot'!$N$4="y",CONCATENATE(Final!B64," f",Final!C64),"")</f>
        <v xml:space="preserve"> f</v>
      </c>
      <c r="AF64" s="78">
        <f>Final!R64*2</f>
        <v>0</v>
      </c>
      <c r="AG64" s="79">
        <f>Final!Q64*2</f>
        <v>0</v>
      </c>
      <c r="AH64" s="79">
        <f>Final!O64+Final!P64</f>
        <v>0</v>
      </c>
      <c r="AI64" s="79">
        <f t="shared" si="0"/>
        <v>0</v>
      </c>
      <c r="AJ64" s="69"/>
      <c r="AK64" s="80" t="e">
        <f t="shared" si="1"/>
        <v>#DIV/0!</v>
      </c>
      <c r="AL64" s="80" t="e">
        <f t="shared" si="2"/>
        <v>#DIV/0!</v>
      </c>
      <c r="AM64" s="80" t="e">
        <f t="shared" si="3"/>
        <v>#DIV/0!</v>
      </c>
      <c r="AN64" s="80" t="e">
        <f t="shared" si="4"/>
        <v>#DIV/0!</v>
      </c>
      <c r="AO64" s="69" t="e">
        <f>(1-AK64)-AL64*'Piper Plot'!$R$13</f>
        <v>#DIV/0!</v>
      </c>
      <c r="AP64" s="69" t="e">
        <f>AL64*'Piper Plot'!$S$13</f>
        <v>#DIV/0!</v>
      </c>
      <c r="AQ64" s="69"/>
      <c r="AR64" s="69"/>
      <c r="AS64" s="69"/>
      <c r="AT64" s="69"/>
      <c r="AU64" s="77" t="str">
        <f t="shared" si="5"/>
        <v xml:space="preserve"> f</v>
      </c>
      <c r="AV64" s="79">
        <f>Final!T64</f>
        <v>0</v>
      </c>
      <c r="AW64" s="79">
        <f>Final!W64*2+Final!X64</f>
        <v>0</v>
      </c>
      <c r="AX64" s="79">
        <f>Final!U64+Final!V64*2</f>
        <v>0</v>
      </c>
      <c r="AY64" s="79">
        <f t="shared" si="6"/>
        <v>0</v>
      </c>
      <c r="AZ64" s="69"/>
      <c r="BA64" s="80" t="e">
        <f t="shared" si="7"/>
        <v>#DIV/0!</v>
      </c>
      <c r="BB64" s="80" t="e">
        <f t="shared" si="8"/>
        <v>#DIV/0!</v>
      </c>
      <c r="BC64" s="80" t="e">
        <f t="shared" si="9"/>
        <v>#DIV/0!</v>
      </c>
      <c r="BD64" s="80" t="e">
        <f t="shared" si="10"/>
        <v>#DIV/0!</v>
      </c>
      <c r="BE64" s="81" t="e">
        <f t="shared" si="11"/>
        <v>#DIV/0!</v>
      </c>
      <c r="BF64" s="69" t="e">
        <f t="shared" si="12"/>
        <v>#DIV/0!</v>
      </c>
      <c r="BG64" s="69"/>
      <c r="BH64" s="69"/>
      <c r="BI64" s="69"/>
      <c r="BJ64" s="69"/>
      <c r="BK64" s="77" t="str">
        <f t="shared" si="13"/>
        <v xml:space="preserve"> f</v>
      </c>
      <c r="BL64" s="69" t="e">
        <f>'Piper Plot'!$R$22-(1-'Piper Plot'!AM64)*0.5+(1-'Piper Plot'!BC64)*0.5</f>
        <v>#DIV/0!</v>
      </c>
      <c r="BM64" s="69" t="e">
        <f>'Piper Plot'!$S$22+(1-'Piper Plot'!AM64)*'Piper Plot'!$S$13+(1-'Piper Plot'!BC64)*'Piper Plot'!$S$13</f>
        <v>#DIV/0!</v>
      </c>
      <c r="BN64" s="69"/>
      <c r="BO64" s="69"/>
    </row>
    <row r="65" spans="17:67" x14ac:dyDescent="0.3">
      <c r="Q65" s="48"/>
      <c r="R65" s="48"/>
      <c r="S65" s="48"/>
      <c r="T65" s="48"/>
      <c r="U65" s="48">
        <f>IF(V64&lt;'Piper Plot'!$S$13-$V$43/2,1-U34/2,-10)</f>
        <v>-10</v>
      </c>
      <c r="V65" s="48">
        <f>V64</f>
        <v>1.3856406460551016</v>
      </c>
      <c r="W65" s="48"/>
      <c r="X65" s="48"/>
      <c r="Y65" s="48"/>
      <c r="Z65" s="48"/>
      <c r="AA65" s="48"/>
      <c r="AE65" s="77" t="str">
        <f>IF('Piper Plot'!$N$4="y",CONCATENATE(Final!B65," f",Final!C65),"")</f>
        <v xml:space="preserve"> f</v>
      </c>
      <c r="AF65" s="78">
        <f>Final!R65*2</f>
        <v>0</v>
      </c>
      <c r="AG65" s="79">
        <f>Final!Q65*2</f>
        <v>0</v>
      </c>
      <c r="AH65" s="79">
        <f>Final!O65+Final!P65</f>
        <v>0</v>
      </c>
      <c r="AI65" s="79">
        <f t="shared" si="0"/>
        <v>0</v>
      </c>
      <c r="AJ65" s="69"/>
      <c r="AK65" s="80" t="e">
        <f t="shared" si="1"/>
        <v>#DIV/0!</v>
      </c>
      <c r="AL65" s="80" t="e">
        <f t="shared" si="2"/>
        <v>#DIV/0!</v>
      </c>
      <c r="AM65" s="80" t="e">
        <f t="shared" si="3"/>
        <v>#DIV/0!</v>
      </c>
      <c r="AN65" s="80" t="e">
        <f t="shared" si="4"/>
        <v>#DIV/0!</v>
      </c>
      <c r="AO65" s="69" t="e">
        <f>(1-AK65)-AL65*'Piper Plot'!$R$13</f>
        <v>#DIV/0!</v>
      </c>
      <c r="AP65" s="69" t="e">
        <f>AL65*'Piper Plot'!$S$13</f>
        <v>#DIV/0!</v>
      </c>
      <c r="AQ65" s="69"/>
      <c r="AR65" s="69"/>
      <c r="AS65" s="69"/>
      <c r="AT65" s="69"/>
      <c r="AU65" s="77" t="str">
        <f t="shared" si="5"/>
        <v xml:space="preserve"> f</v>
      </c>
      <c r="AV65" s="79">
        <f>Final!T65</f>
        <v>0</v>
      </c>
      <c r="AW65" s="79">
        <f>Final!W65*2+Final!X65</f>
        <v>0</v>
      </c>
      <c r="AX65" s="79">
        <f>Final!U65+Final!V65*2</f>
        <v>0</v>
      </c>
      <c r="AY65" s="79">
        <f t="shared" si="6"/>
        <v>0</v>
      </c>
      <c r="AZ65" s="69"/>
      <c r="BA65" s="80" t="e">
        <f t="shared" si="7"/>
        <v>#DIV/0!</v>
      </c>
      <c r="BB65" s="80" t="e">
        <f t="shared" si="8"/>
        <v>#DIV/0!</v>
      </c>
      <c r="BC65" s="80" t="e">
        <f t="shared" si="9"/>
        <v>#DIV/0!</v>
      </c>
      <c r="BD65" s="80" t="e">
        <f t="shared" si="10"/>
        <v>#DIV/0!</v>
      </c>
      <c r="BE65" s="81" t="e">
        <f t="shared" si="11"/>
        <v>#DIV/0!</v>
      </c>
      <c r="BF65" s="69" t="e">
        <f t="shared" si="12"/>
        <v>#DIV/0!</v>
      </c>
      <c r="BG65" s="69"/>
      <c r="BH65" s="69"/>
      <c r="BI65" s="69"/>
      <c r="BJ65" s="69"/>
      <c r="BK65" s="77" t="str">
        <f t="shared" si="13"/>
        <v xml:space="preserve"> f</v>
      </c>
      <c r="BL65" s="69" t="e">
        <f>'Piper Plot'!$R$22-(1-'Piper Plot'!AM65)*0.5+(1-'Piper Plot'!BC65)*0.5</f>
        <v>#DIV/0!</v>
      </c>
      <c r="BM65" s="69" t="e">
        <f>'Piper Plot'!$S$22+(1-'Piper Plot'!AM65)*'Piper Plot'!$S$13+(1-'Piper Plot'!BC65)*'Piper Plot'!$S$13</f>
        <v>#DIV/0!</v>
      </c>
      <c r="BN65" s="69"/>
      <c r="BO65" s="69"/>
    </row>
    <row r="66" spans="17:67" x14ac:dyDescent="0.3">
      <c r="Q66" s="48"/>
      <c r="R66" s="48"/>
      <c r="S66" s="48"/>
      <c r="T66" s="48"/>
      <c r="U66" s="48"/>
      <c r="V66" s="48"/>
      <c r="W66" s="48"/>
      <c r="X66" s="48">
        <f t="shared" ref="X66:X75" si="29">X33+1+AnionOffset</f>
        <v>1.21875</v>
      </c>
      <c r="Y66" s="48">
        <f t="shared" ref="Y66:Y75" si="30">Y33</f>
        <v>5.4126587736527412E-2</v>
      </c>
      <c r="Z66" s="48">
        <f t="shared" ref="Z66:Z75" si="31">Z44</f>
        <v>100</v>
      </c>
      <c r="AA66" s="48">
        <f t="shared" ref="AA66:AA75" si="32">AA33</f>
        <v>60</v>
      </c>
      <c r="AE66" s="77" t="str">
        <f>IF('Piper Plot'!$N$4="y",CONCATENATE(Final!B66," f",Final!C66),"")</f>
        <v xml:space="preserve"> f</v>
      </c>
      <c r="AF66" s="78">
        <f>Final!R66*2</f>
        <v>0</v>
      </c>
      <c r="AG66" s="79">
        <f>Final!Q66*2</f>
        <v>0</v>
      </c>
      <c r="AH66" s="79">
        <f>Final!O66+Final!P66</f>
        <v>0</v>
      </c>
      <c r="AI66" s="79">
        <f t="shared" si="0"/>
        <v>0</v>
      </c>
      <c r="AJ66" s="69"/>
      <c r="AK66" s="80" t="e">
        <f t="shared" si="1"/>
        <v>#DIV/0!</v>
      </c>
      <c r="AL66" s="80" t="e">
        <f t="shared" si="2"/>
        <v>#DIV/0!</v>
      </c>
      <c r="AM66" s="80" t="e">
        <f t="shared" si="3"/>
        <v>#DIV/0!</v>
      </c>
      <c r="AN66" s="80" t="e">
        <f t="shared" si="4"/>
        <v>#DIV/0!</v>
      </c>
      <c r="AO66" s="69" t="e">
        <f>(1-AK66)-AL66*'Piper Plot'!$R$13</f>
        <v>#DIV/0!</v>
      </c>
      <c r="AP66" s="69" t="e">
        <f>AL66*'Piper Plot'!$S$13</f>
        <v>#DIV/0!</v>
      </c>
      <c r="AQ66" s="69"/>
      <c r="AR66" s="69"/>
      <c r="AS66" s="69"/>
      <c r="AT66" s="69"/>
      <c r="AU66" s="77" t="str">
        <f t="shared" si="5"/>
        <v xml:space="preserve"> f</v>
      </c>
      <c r="AV66" s="79">
        <f>Final!T66</f>
        <v>0</v>
      </c>
      <c r="AW66" s="79">
        <f>Final!W66*2+Final!X66</f>
        <v>0</v>
      </c>
      <c r="AX66" s="79">
        <f>Final!U66+Final!V66*2</f>
        <v>0</v>
      </c>
      <c r="AY66" s="79">
        <f t="shared" si="6"/>
        <v>0</v>
      </c>
      <c r="AZ66" s="69"/>
      <c r="BA66" s="80" t="e">
        <f t="shared" si="7"/>
        <v>#DIV/0!</v>
      </c>
      <c r="BB66" s="80" t="e">
        <f t="shared" si="8"/>
        <v>#DIV/0!</v>
      </c>
      <c r="BC66" s="80" t="e">
        <f t="shared" si="9"/>
        <v>#DIV/0!</v>
      </c>
      <c r="BD66" s="80" t="e">
        <f t="shared" si="10"/>
        <v>#DIV/0!</v>
      </c>
      <c r="BE66" s="81" t="e">
        <f t="shared" si="11"/>
        <v>#DIV/0!</v>
      </c>
      <c r="BF66" s="69" t="e">
        <f t="shared" si="12"/>
        <v>#DIV/0!</v>
      </c>
      <c r="BG66" s="69"/>
      <c r="BH66" s="69"/>
      <c r="BI66" s="69"/>
      <c r="BJ66" s="69"/>
      <c r="BK66" s="77" t="str">
        <f t="shared" si="13"/>
        <v xml:space="preserve"> f</v>
      </c>
      <c r="BL66" s="69" t="e">
        <f>'Piper Plot'!$R$22-(1-'Piper Plot'!AM66)*0.5+(1-'Piper Plot'!BC66)*0.5</f>
        <v>#DIV/0!</v>
      </c>
      <c r="BM66" s="69" t="e">
        <f>'Piper Plot'!$S$22+(1-'Piper Plot'!AM66)*'Piper Plot'!$S$13+(1-'Piper Plot'!BC66)*'Piper Plot'!$S$13</f>
        <v>#DIV/0!</v>
      </c>
      <c r="BN66" s="69"/>
      <c r="BO66" s="69"/>
    </row>
    <row r="67" spans="17:67" x14ac:dyDescent="0.3">
      <c r="Q67" s="48"/>
      <c r="R67" s="48"/>
      <c r="S67" s="48"/>
      <c r="T67" s="48"/>
      <c r="U67" s="48">
        <f>IF(V67&lt;'Piper Plot'!$S$13-$V$43/2,U37/2,-10)</f>
        <v>-10</v>
      </c>
      <c r="V67" s="48">
        <f>V64+$V$43</f>
        <v>1.5588457268119893</v>
      </c>
      <c r="W67" s="48"/>
      <c r="X67" s="48">
        <f t="shared" si="29"/>
        <v>1.3187500000000001</v>
      </c>
      <c r="Y67" s="48">
        <f t="shared" si="30"/>
        <v>0.22733166849341513</v>
      </c>
      <c r="Z67" s="48">
        <f t="shared" si="31"/>
        <v>80</v>
      </c>
      <c r="AA67" s="48">
        <f t="shared" si="32"/>
        <v>60</v>
      </c>
      <c r="AE67" s="77" t="str">
        <f>IF('Piper Plot'!$N$4="y",CONCATENATE(Final!B67," f",Final!C67),"")</f>
        <v xml:space="preserve"> f</v>
      </c>
      <c r="AF67" s="78">
        <f>Final!R67*2</f>
        <v>0</v>
      </c>
      <c r="AG67" s="79">
        <f>Final!Q67*2</f>
        <v>0</v>
      </c>
      <c r="AH67" s="79">
        <f>Final!O67+Final!P67</f>
        <v>0</v>
      </c>
      <c r="AI67" s="79">
        <f t="shared" si="0"/>
        <v>0</v>
      </c>
      <c r="AJ67" s="69"/>
      <c r="AK67" s="80" t="e">
        <f t="shared" si="1"/>
        <v>#DIV/0!</v>
      </c>
      <c r="AL67" s="80" t="e">
        <f t="shared" si="2"/>
        <v>#DIV/0!</v>
      </c>
      <c r="AM67" s="80" t="e">
        <f t="shared" si="3"/>
        <v>#DIV/0!</v>
      </c>
      <c r="AN67" s="80" t="e">
        <f t="shared" si="4"/>
        <v>#DIV/0!</v>
      </c>
      <c r="AO67" s="69" t="e">
        <f>(1-AK67)-AL67*'Piper Plot'!$R$13</f>
        <v>#DIV/0!</v>
      </c>
      <c r="AP67" s="69" t="e">
        <f>AL67*'Piper Plot'!$S$13</f>
        <v>#DIV/0!</v>
      </c>
      <c r="AQ67" s="69"/>
      <c r="AR67" s="69"/>
      <c r="AS67" s="69"/>
      <c r="AT67" s="69"/>
      <c r="AU67" s="77" t="str">
        <f t="shared" si="5"/>
        <v xml:space="preserve"> f</v>
      </c>
      <c r="AV67" s="79">
        <f>Final!T67</f>
        <v>0</v>
      </c>
      <c r="AW67" s="79">
        <f>Final!W67*2+Final!X67</f>
        <v>0</v>
      </c>
      <c r="AX67" s="79">
        <f>Final!U67+Final!V67*2</f>
        <v>0</v>
      </c>
      <c r="AY67" s="79">
        <f t="shared" si="6"/>
        <v>0</v>
      </c>
      <c r="AZ67" s="69"/>
      <c r="BA67" s="80" t="e">
        <f t="shared" si="7"/>
        <v>#DIV/0!</v>
      </c>
      <c r="BB67" s="80" t="e">
        <f t="shared" si="8"/>
        <v>#DIV/0!</v>
      </c>
      <c r="BC67" s="80" t="e">
        <f t="shared" si="9"/>
        <v>#DIV/0!</v>
      </c>
      <c r="BD67" s="80" t="e">
        <f t="shared" si="10"/>
        <v>#DIV/0!</v>
      </c>
      <c r="BE67" s="81" t="e">
        <f t="shared" si="11"/>
        <v>#DIV/0!</v>
      </c>
      <c r="BF67" s="69" t="e">
        <f t="shared" si="12"/>
        <v>#DIV/0!</v>
      </c>
      <c r="BG67" s="69"/>
      <c r="BH67" s="69"/>
      <c r="BI67" s="69"/>
      <c r="BJ67" s="69"/>
      <c r="BK67" s="77" t="str">
        <f t="shared" si="13"/>
        <v xml:space="preserve"> f</v>
      </c>
      <c r="BL67" s="69" t="e">
        <f>'Piper Plot'!$R$22-(1-'Piper Plot'!AM67)*0.5+(1-'Piper Plot'!BC67)*0.5</f>
        <v>#DIV/0!</v>
      </c>
      <c r="BM67" s="69" t="e">
        <f>'Piper Plot'!$S$22+(1-'Piper Plot'!AM67)*'Piper Plot'!$S$13+(1-'Piper Plot'!BC67)*'Piper Plot'!$S$13</f>
        <v>#DIV/0!</v>
      </c>
      <c r="BN67" s="69"/>
      <c r="BO67" s="69"/>
    </row>
    <row r="68" spans="17:67" x14ac:dyDescent="0.3">
      <c r="Q68" s="48"/>
      <c r="R68" s="48"/>
      <c r="S68" s="48"/>
      <c r="T68" s="48"/>
      <c r="U68" s="48">
        <f>IF(V67&lt;'Piper Plot'!$S$13-$V$43/2,1-U37/2,-10)</f>
        <v>-10</v>
      </c>
      <c r="V68" s="48">
        <f>V67</f>
        <v>1.5588457268119893</v>
      </c>
      <c r="W68" s="48"/>
      <c r="X68" s="48">
        <f t="shared" si="29"/>
        <v>1.41875</v>
      </c>
      <c r="Y68" s="48">
        <f t="shared" si="30"/>
        <v>0.40053674925030286</v>
      </c>
      <c r="Z68" s="48">
        <f t="shared" si="31"/>
        <v>60</v>
      </c>
      <c r="AA68" s="48">
        <f t="shared" si="32"/>
        <v>60</v>
      </c>
      <c r="AE68" s="77" t="str">
        <f>IF('Piper Plot'!$N$4="y",CONCATENATE(Final!B68," f",Final!C68),"")</f>
        <v xml:space="preserve"> f</v>
      </c>
      <c r="AF68" s="78">
        <f>Final!R68*2</f>
        <v>0</v>
      </c>
      <c r="AG68" s="79">
        <f>Final!Q68*2</f>
        <v>0</v>
      </c>
      <c r="AH68" s="79">
        <f>Final!O68+Final!P68</f>
        <v>0</v>
      </c>
      <c r="AI68" s="79">
        <f t="shared" ref="AI68:AI131" si="33">SUM(AF68:AH68)</f>
        <v>0</v>
      </c>
      <c r="AJ68" s="69"/>
      <c r="AK68" s="80" t="e">
        <f t="shared" ref="AK68:AK131" si="34">AF68/$AI68</f>
        <v>#DIV/0!</v>
      </c>
      <c r="AL68" s="80" t="e">
        <f t="shared" ref="AL68:AL131" si="35">AG68/$AI68</f>
        <v>#DIV/0!</v>
      </c>
      <c r="AM68" s="80" t="e">
        <f t="shared" ref="AM68:AM131" si="36">AH68/$AI68</f>
        <v>#DIV/0!</v>
      </c>
      <c r="AN68" s="80" t="e">
        <f t="shared" ref="AN68:AN131" si="37">SUM(AK68:AM68)</f>
        <v>#DIV/0!</v>
      </c>
      <c r="AO68" s="69" t="e">
        <f>(1-AK68)-AL68*'Piper Plot'!$R$13</f>
        <v>#DIV/0!</v>
      </c>
      <c r="AP68" s="69" t="e">
        <f>AL68*'Piper Plot'!$S$13</f>
        <v>#DIV/0!</v>
      </c>
      <c r="AQ68" s="69"/>
      <c r="AR68" s="69"/>
      <c r="AS68" s="69"/>
      <c r="AT68" s="69"/>
      <c r="AU68" s="77" t="str">
        <f t="shared" ref="AU68:AU131" si="38">AE68</f>
        <v xml:space="preserve"> f</v>
      </c>
      <c r="AV68" s="79">
        <f>Final!T68</f>
        <v>0</v>
      </c>
      <c r="AW68" s="79">
        <f>Final!W68*2+Final!X68</f>
        <v>0</v>
      </c>
      <c r="AX68" s="79">
        <f>Final!U68+Final!V68*2</f>
        <v>0</v>
      </c>
      <c r="AY68" s="79">
        <f t="shared" ref="AY68:AY131" si="39">SUM(AV68:AX68)</f>
        <v>0</v>
      </c>
      <c r="AZ68" s="69"/>
      <c r="BA68" s="80" t="e">
        <f t="shared" ref="BA68:BA131" si="40">AV68/$AY68</f>
        <v>#DIV/0!</v>
      </c>
      <c r="BB68" s="80" t="e">
        <f t="shared" ref="BB68:BB131" si="41">AW68/$AY68</f>
        <v>#DIV/0!</v>
      </c>
      <c r="BC68" s="80" t="e">
        <f t="shared" ref="BC68:BC131" si="42">AX68/$AY68</f>
        <v>#DIV/0!</v>
      </c>
      <c r="BD68" s="80" t="e">
        <f t="shared" ref="BD68:BD131" si="43">SUM(BA68:BC68)</f>
        <v>#DIV/0!</v>
      </c>
      <c r="BE68" s="81" t="e">
        <f t="shared" ref="BE68:BE131" si="44">AnionOffset+1+BA68+BB68/2</f>
        <v>#DIV/0!</v>
      </c>
      <c r="BF68" s="69" t="e">
        <f t="shared" ref="BF68:BF131" si="45">BB68*3^0.5/2</f>
        <v>#DIV/0!</v>
      </c>
      <c r="BG68" s="69"/>
      <c r="BH68" s="69"/>
      <c r="BI68" s="69"/>
      <c r="BJ68" s="69"/>
      <c r="BK68" s="77" t="str">
        <f t="shared" ref="BK68:BK131" si="46">AE68</f>
        <v xml:space="preserve"> f</v>
      </c>
      <c r="BL68" s="69" t="e">
        <f>'Piper Plot'!$R$22-(1-'Piper Plot'!AM68)*0.5+(1-'Piper Plot'!BC68)*0.5</f>
        <v>#DIV/0!</v>
      </c>
      <c r="BM68" s="69" t="e">
        <f>'Piper Plot'!$S$22+(1-'Piper Plot'!AM68)*'Piper Plot'!$S$13+(1-'Piper Plot'!BC68)*'Piper Plot'!$S$13</f>
        <v>#DIV/0!</v>
      </c>
      <c r="BN68" s="69"/>
      <c r="BO68" s="69"/>
    </row>
    <row r="69" spans="17:67" x14ac:dyDescent="0.3">
      <c r="Q69" s="48"/>
      <c r="R69" s="48"/>
      <c r="S69" s="48"/>
      <c r="T69" s="48"/>
      <c r="U69" s="48"/>
      <c r="V69" s="48"/>
      <c r="W69" s="48"/>
      <c r="X69" s="48">
        <f t="shared" si="29"/>
        <v>1.51875</v>
      </c>
      <c r="Y69" s="48">
        <f t="shared" si="30"/>
        <v>0.5737418300071907</v>
      </c>
      <c r="Z69" s="48">
        <f t="shared" si="31"/>
        <v>39.999999999999993</v>
      </c>
      <c r="AA69" s="48">
        <f t="shared" si="32"/>
        <v>60</v>
      </c>
      <c r="AE69" s="77" t="str">
        <f>IF('Piper Plot'!$N$4="y",CONCATENATE(Final!B69," f",Final!C69),"")</f>
        <v xml:space="preserve"> f</v>
      </c>
      <c r="AF69" s="78">
        <f>Final!R69*2</f>
        <v>0</v>
      </c>
      <c r="AG69" s="79">
        <f>Final!Q69*2</f>
        <v>0</v>
      </c>
      <c r="AH69" s="79">
        <f>Final!O69+Final!P69</f>
        <v>0</v>
      </c>
      <c r="AI69" s="79">
        <f t="shared" si="33"/>
        <v>0</v>
      </c>
      <c r="AJ69" s="69"/>
      <c r="AK69" s="80" t="e">
        <f t="shared" si="34"/>
        <v>#DIV/0!</v>
      </c>
      <c r="AL69" s="80" t="e">
        <f t="shared" si="35"/>
        <v>#DIV/0!</v>
      </c>
      <c r="AM69" s="80" t="e">
        <f t="shared" si="36"/>
        <v>#DIV/0!</v>
      </c>
      <c r="AN69" s="80" t="e">
        <f t="shared" si="37"/>
        <v>#DIV/0!</v>
      </c>
      <c r="AO69" s="69" t="e">
        <f>(1-AK69)-AL69*'Piper Plot'!$R$13</f>
        <v>#DIV/0!</v>
      </c>
      <c r="AP69" s="69" t="e">
        <f>AL69*'Piper Plot'!$S$13</f>
        <v>#DIV/0!</v>
      </c>
      <c r="AQ69" s="69"/>
      <c r="AR69" s="69"/>
      <c r="AS69" s="69"/>
      <c r="AT69" s="69"/>
      <c r="AU69" s="77" t="str">
        <f t="shared" si="38"/>
        <v xml:space="preserve"> f</v>
      </c>
      <c r="AV69" s="79">
        <f>Final!T69</f>
        <v>0</v>
      </c>
      <c r="AW69" s="79">
        <f>Final!W69*2+Final!X69</f>
        <v>0</v>
      </c>
      <c r="AX69" s="79">
        <f>Final!U69+Final!V69*2</f>
        <v>0</v>
      </c>
      <c r="AY69" s="79">
        <f t="shared" si="39"/>
        <v>0</v>
      </c>
      <c r="AZ69" s="69"/>
      <c r="BA69" s="80" t="e">
        <f t="shared" si="40"/>
        <v>#DIV/0!</v>
      </c>
      <c r="BB69" s="80" t="e">
        <f t="shared" si="41"/>
        <v>#DIV/0!</v>
      </c>
      <c r="BC69" s="80" t="e">
        <f t="shared" si="42"/>
        <v>#DIV/0!</v>
      </c>
      <c r="BD69" s="80" t="e">
        <f t="shared" si="43"/>
        <v>#DIV/0!</v>
      </c>
      <c r="BE69" s="81" t="e">
        <f t="shared" si="44"/>
        <v>#DIV/0!</v>
      </c>
      <c r="BF69" s="69" t="e">
        <f t="shared" si="45"/>
        <v>#DIV/0!</v>
      </c>
      <c r="BG69" s="69"/>
      <c r="BH69" s="69"/>
      <c r="BI69" s="69"/>
      <c r="BJ69" s="69"/>
      <c r="BK69" s="77" t="str">
        <f t="shared" si="46"/>
        <v xml:space="preserve"> f</v>
      </c>
      <c r="BL69" s="69" t="e">
        <f>'Piper Plot'!$R$22-(1-'Piper Plot'!AM69)*0.5+(1-'Piper Plot'!BC69)*0.5</f>
        <v>#DIV/0!</v>
      </c>
      <c r="BM69" s="69" t="e">
        <f>'Piper Plot'!$S$22+(1-'Piper Plot'!AM69)*'Piper Plot'!$S$13+(1-'Piper Plot'!BC69)*'Piper Plot'!$S$13</f>
        <v>#DIV/0!</v>
      </c>
      <c r="BN69" s="69"/>
      <c r="BO69" s="69"/>
    </row>
    <row r="70" spans="17:67" x14ac:dyDescent="0.3">
      <c r="Q70" s="48"/>
      <c r="R70" s="48"/>
      <c r="S70" s="48"/>
      <c r="T70" s="48"/>
      <c r="U70" s="48">
        <f>IF(V70&lt;'Piper Plot'!$S$13-$V$43/2,U40/2,-10)</f>
        <v>-10</v>
      </c>
      <c r="V70" s="48">
        <f>V67+$V$43</f>
        <v>1.732050807568877</v>
      </c>
      <c r="W70" s="48"/>
      <c r="X70" s="48">
        <f t="shared" si="29"/>
        <v>1.6187499999999999</v>
      </c>
      <c r="Y70" s="48">
        <f t="shared" si="30"/>
        <v>0.74694691076407838</v>
      </c>
      <c r="Z70" s="48">
        <f t="shared" si="31"/>
        <v>20</v>
      </c>
      <c r="AA70" s="48">
        <f t="shared" si="32"/>
        <v>60</v>
      </c>
      <c r="AE70" s="77" t="str">
        <f>IF('Piper Plot'!$N$4="y",CONCATENATE(Final!B70," f",Final!C70),"")</f>
        <v xml:space="preserve"> f</v>
      </c>
      <c r="AF70" s="78">
        <f>Final!R70*2</f>
        <v>0</v>
      </c>
      <c r="AG70" s="79">
        <f>Final!Q70*2</f>
        <v>0</v>
      </c>
      <c r="AH70" s="79">
        <f>Final!O70+Final!P70</f>
        <v>0</v>
      </c>
      <c r="AI70" s="79">
        <f t="shared" si="33"/>
        <v>0</v>
      </c>
      <c r="AJ70" s="69"/>
      <c r="AK70" s="80" t="e">
        <f t="shared" si="34"/>
        <v>#DIV/0!</v>
      </c>
      <c r="AL70" s="80" t="e">
        <f t="shared" si="35"/>
        <v>#DIV/0!</v>
      </c>
      <c r="AM70" s="80" t="e">
        <f t="shared" si="36"/>
        <v>#DIV/0!</v>
      </c>
      <c r="AN70" s="80" t="e">
        <f t="shared" si="37"/>
        <v>#DIV/0!</v>
      </c>
      <c r="AO70" s="69" t="e">
        <f>(1-AK70)-AL70*'Piper Plot'!$R$13</f>
        <v>#DIV/0!</v>
      </c>
      <c r="AP70" s="69" t="e">
        <f>AL70*'Piper Plot'!$S$13</f>
        <v>#DIV/0!</v>
      </c>
      <c r="AQ70" s="69"/>
      <c r="AR70" s="69"/>
      <c r="AS70" s="69"/>
      <c r="AT70" s="69"/>
      <c r="AU70" s="77" t="str">
        <f t="shared" si="38"/>
        <v xml:space="preserve"> f</v>
      </c>
      <c r="AV70" s="79">
        <f>Final!T70</f>
        <v>0</v>
      </c>
      <c r="AW70" s="79">
        <f>Final!W70*2+Final!X70</f>
        <v>0</v>
      </c>
      <c r="AX70" s="79">
        <f>Final!U70+Final!V70*2</f>
        <v>0</v>
      </c>
      <c r="AY70" s="79">
        <f t="shared" si="39"/>
        <v>0</v>
      </c>
      <c r="AZ70" s="69"/>
      <c r="BA70" s="80" t="e">
        <f t="shared" si="40"/>
        <v>#DIV/0!</v>
      </c>
      <c r="BB70" s="80" t="e">
        <f t="shared" si="41"/>
        <v>#DIV/0!</v>
      </c>
      <c r="BC70" s="80" t="e">
        <f t="shared" si="42"/>
        <v>#DIV/0!</v>
      </c>
      <c r="BD70" s="80" t="e">
        <f t="shared" si="43"/>
        <v>#DIV/0!</v>
      </c>
      <c r="BE70" s="81" t="e">
        <f t="shared" si="44"/>
        <v>#DIV/0!</v>
      </c>
      <c r="BF70" s="69" t="e">
        <f t="shared" si="45"/>
        <v>#DIV/0!</v>
      </c>
      <c r="BG70" s="69"/>
      <c r="BH70" s="69"/>
      <c r="BI70" s="69"/>
      <c r="BJ70" s="69"/>
      <c r="BK70" s="77" t="str">
        <f t="shared" si="46"/>
        <v xml:space="preserve"> f</v>
      </c>
      <c r="BL70" s="69" t="e">
        <f>'Piper Plot'!$R$22-(1-'Piper Plot'!AM70)*0.5+(1-'Piper Plot'!BC70)*0.5</f>
        <v>#DIV/0!</v>
      </c>
      <c r="BM70" s="69" t="e">
        <f>'Piper Plot'!$S$22+(1-'Piper Plot'!AM70)*'Piper Plot'!$S$13+(1-'Piper Plot'!BC70)*'Piper Plot'!$S$13</f>
        <v>#DIV/0!</v>
      </c>
      <c r="BN70" s="69"/>
      <c r="BO70" s="69"/>
    </row>
    <row r="71" spans="17:67" x14ac:dyDescent="0.3">
      <c r="Q71" s="48"/>
      <c r="R71" s="48"/>
      <c r="S71" s="48"/>
      <c r="T71" s="48"/>
      <c r="U71" s="48">
        <f>IF(V70&lt;'Piper Plot'!$S$13-$V$43/2,1-U40/2,-10)</f>
        <v>-10</v>
      </c>
      <c r="V71" s="48">
        <f>V70</f>
        <v>1.732050807568877</v>
      </c>
      <c r="W71" s="48"/>
      <c r="X71" s="48">
        <f t="shared" si="29"/>
        <v>1.71875</v>
      </c>
      <c r="Y71" s="48">
        <f t="shared" si="30"/>
        <v>0.92015199152096605</v>
      </c>
      <c r="Z71" s="48">
        <f t="shared" si="31"/>
        <v>0</v>
      </c>
      <c r="AA71" s="48">
        <f t="shared" si="32"/>
        <v>60</v>
      </c>
      <c r="AE71" s="77" t="str">
        <f>IF('Piper Plot'!$N$4="y",CONCATENATE(Final!B71," f",Final!C71),"")</f>
        <v xml:space="preserve"> f</v>
      </c>
      <c r="AF71" s="78">
        <f>Final!R71*2</f>
        <v>0</v>
      </c>
      <c r="AG71" s="79">
        <f>Final!Q71*2</f>
        <v>0</v>
      </c>
      <c r="AH71" s="79">
        <f>Final!O71+Final!P71</f>
        <v>0</v>
      </c>
      <c r="AI71" s="79">
        <f t="shared" si="33"/>
        <v>0</v>
      </c>
      <c r="AJ71" s="69"/>
      <c r="AK71" s="80" t="e">
        <f t="shared" si="34"/>
        <v>#DIV/0!</v>
      </c>
      <c r="AL71" s="80" t="e">
        <f t="shared" si="35"/>
        <v>#DIV/0!</v>
      </c>
      <c r="AM71" s="80" t="e">
        <f t="shared" si="36"/>
        <v>#DIV/0!</v>
      </c>
      <c r="AN71" s="80" t="e">
        <f t="shared" si="37"/>
        <v>#DIV/0!</v>
      </c>
      <c r="AO71" s="69" t="e">
        <f>(1-AK71)-AL71*'Piper Plot'!$R$13</f>
        <v>#DIV/0!</v>
      </c>
      <c r="AP71" s="69" t="e">
        <f>AL71*'Piper Plot'!$S$13</f>
        <v>#DIV/0!</v>
      </c>
      <c r="AQ71" s="69"/>
      <c r="AR71" s="69"/>
      <c r="AS71" s="69"/>
      <c r="AT71" s="69"/>
      <c r="AU71" s="77" t="str">
        <f t="shared" si="38"/>
        <v xml:space="preserve"> f</v>
      </c>
      <c r="AV71" s="79">
        <f>Final!T71</f>
        <v>0</v>
      </c>
      <c r="AW71" s="79">
        <f>Final!W71*2+Final!X71</f>
        <v>0</v>
      </c>
      <c r="AX71" s="79">
        <f>Final!U71+Final!V71*2</f>
        <v>0</v>
      </c>
      <c r="AY71" s="79">
        <f t="shared" si="39"/>
        <v>0</v>
      </c>
      <c r="AZ71" s="69"/>
      <c r="BA71" s="80" t="e">
        <f t="shared" si="40"/>
        <v>#DIV/0!</v>
      </c>
      <c r="BB71" s="80" t="e">
        <f t="shared" si="41"/>
        <v>#DIV/0!</v>
      </c>
      <c r="BC71" s="80" t="e">
        <f t="shared" si="42"/>
        <v>#DIV/0!</v>
      </c>
      <c r="BD71" s="80" t="e">
        <f t="shared" si="43"/>
        <v>#DIV/0!</v>
      </c>
      <c r="BE71" s="81" t="e">
        <f t="shared" si="44"/>
        <v>#DIV/0!</v>
      </c>
      <c r="BF71" s="69" t="e">
        <f t="shared" si="45"/>
        <v>#DIV/0!</v>
      </c>
      <c r="BG71" s="69"/>
      <c r="BH71" s="69"/>
      <c r="BI71" s="69"/>
      <c r="BJ71" s="69"/>
      <c r="BK71" s="77" t="str">
        <f t="shared" si="46"/>
        <v xml:space="preserve"> f</v>
      </c>
      <c r="BL71" s="69" t="e">
        <f>'Piper Plot'!$R$22-(1-'Piper Plot'!AM71)*0.5+(1-'Piper Plot'!BC71)*0.5</f>
        <v>#DIV/0!</v>
      </c>
      <c r="BM71" s="69" t="e">
        <f>'Piper Plot'!$S$22+(1-'Piper Plot'!AM71)*'Piper Plot'!$S$13+(1-'Piper Plot'!BC71)*'Piper Plot'!$S$13</f>
        <v>#DIV/0!</v>
      </c>
      <c r="BN71" s="69"/>
      <c r="BO71" s="69"/>
    </row>
    <row r="72" spans="17:67" x14ac:dyDescent="0.3">
      <c r="Q72" s="48"/>
      <c r="R72" s="48"/>
      <c r="S72" s="48"/>
      <c r="T72" s="48"/>
      <c r="U72" s="48"/>
      <c r="V72" s="48"/>
      <c r="W72" s="48"/>
      <c r="X72" s="48">
        <f t="shared" si="29"/>
        <v>1.8187500000000001</v>
      </c>
      <c r="Y72" s="48">
        <f t="shared" si="30"/>
        <v>-98.945873412263467</v>
      </c>
      <c r="Z72" s="48">
        <f t="shared" si="31"/>
        <v>-20</v>
      </c>
      <c r="AA72" s="48">
        <f t="shared" si="32"/>
        <v>60</v>
      </c>
      <c r="AE72" s="77" t="str">
        <f>IF('Piper Plot'!$N$4="y",CONCATENATE(Final!B72," f",Final!C72),"")</f>
        <v xml:space="preserve"> f</v>
      </c>
      <c r="AF72" s="78">
        <f>Final!R72*2</f>
        <v>0</v>
      </c>
      <c r="AG72" s="79">
        <f>Final!Q72*2</f>
        <v>0</v>
      </c>
      <c r="AH72" s="79">
        <f>Final!O72+Final!P72</f>
        <v>0</v>
      </c>
      <c r="AI72" s="79">
        <f t="shared" si="33"/>
        <v>0</v>
      </c>
      <c r="AJ72" s="69"/>
      <c r="AK72" s="80" t="e">
        <f t="shared" si="34"/>
        <v>#DIV/0!</v>
      </c>
      <c r="AL72" s="80" t="e">
        <f t="shared" si="35"/>
        <v>#DIV/0!</v>
      </c>
      <c r="AM72" s="80" t="e">
        <f t="shared" si="36"/>
        <v>#DIV/0!</v>
      </c>
      <c r="AN72" s="80" t="e">
        <f t="shared" si="37"/>
        <v>#DIV/0!</v>
      </c>
      <c r="AO72" s="69" t="e">
        <f>(1-AK72)-AL72*'Piper Plot'!$R$13</f>
        <v>#DIV/0!</v>
      </c>
      <c r="AP72" s="69" t="e">
        <f>AL72*'Piper Plot'!$S$13</f>
        <v>#DIV/0!</v>
      </c>
      <c r="AQ72" s="69"/>
      <c r="AR72" s="69"/>
      <c r="AS72" s="69"/>
      <c r="AT72" s="69"/>
      <c r="AU72" s="77" t="str">
        <f t="shared" si="38"/>
        <v xml:space="preserve"> f</v>
      </c>
      <c r="AV72" s="79">
        <f>Final!T72</f>
        <v>0</v>
      </c>
      <c r="AW72" s="79">
        <f>Final!W72*2+Final!X72</f>
        <v>0</v>
      </c>
      <c r="AX72" s="79">
        <f>Final!U72+Final!V72*2</f>
        <v>0</v>
      </c>
      <c r="AY72" s="79">
        <f t="shared" si="39"/>
        <v>0</v>
      </c>
      <c r="AZ72" s="69"/>
      <c r="BA72" s="80" t="e">
        <f t="shared" si="40"/>
        <v>#DIV/0!</v>
      </c>
      <c r="BB72" s="80" t="e">
        <f t="shared" si="41"/>
        <v>#DIV/0!</v>
      </c>
      <c r="BC72" s="80" t="e">
        <f t="shared" si="42"/>
        <v>#DIV/0!</v>
      </c>
      <c r="BD72" s="80" t="e">
        <f t="shared" si="43"/>
        <v>#DIV/0!</v>
      </c>
      <c r="BE72" s="81" t="e">
        <f t="shared" si="44"/>
        <v>#DIV/0!</v>
      </c>
      <c r="BF72" s="69" t="e">
        <f t="shared" si="45"/>
        <v>#DIV/0!</v>
      </c>
      <c r="BG72" s="69"/>
      <c r="BH72" s="69"/>
      <c r="BI72" s="69"/>
      <c r="BJ72" s="69"/>
      <c r="BK72" s="77" t="str">
        <f t="shared" si="46"/>
        <v xml:space="preserve"> f</v>
      </c>
      <c r="BL72" s="69" t="e">
        <f>'Piper Plot'!$R$22-(1-'Piper Plot'!AM72)*0.5+(1-'Piper Plot'!BC72)*0.5</f>
        <v>#DIV/0!</v>
      </c>
      <c r="BM72" s="69" t="e">
        <f>'Piper Plot'!$S$22+(1-'Piper Plot'!AM72)*'Piper Plot'!$S$13+(1-'Piper Plot'!BC72)*'Piper Plot'!$S$13</f>
        <v>#DIV/0!</v>
      </c>
      <c r="BN72" s="69"/>
      <c r="BO72" s="69"/>
    </row>
    <row r="73" spans="17:67" x14ac:dyDescent="0.3">
      <c r="Q73" s="48"/>
      <c r="R73" s="48"/>
      <c r="S73" s="48"/>
      <c r="T73" s="48" t="s">
        <v>187</v>
      </c>
      <c r="U73" s="48">
        <f>U11</f>
        <v>0.2</v>
      </c>
      <c r="V73" s="48">
        <v>0</v>
      </c>
      <c r="W73" s="48"/>
      <c r="X73" s="48">
        <f t="shared" si="29"/>
        <v>1.91875</v>
      </c>
      <c r="Y73" s="48">
        <f t="shared" si="30"/>
        <v>-98.945873412263467</v>
      </c>
      <c r="Z73" s="48">
        <f t="shared" si="31"/>
        <v>-40</v>
      </c>
      <c r="AA73" s="48">
        <f t="shared" si="32"/>
        <v>60</v>
      </c>
      <c r="AE73" s="77" t="str">
        <f>IF('Piper Plot'!$N$4="y",CONCATENATE(Final!B73," f",Final!C73),"")</f>
        <v xml:space="preserve"> f</v>
      </c>
      <c r="AF73" s="78">
        <f>Final!R73*2</f>
        <v>0</v>
      </c>
      <c r="AG73" s="79">
        <f>Final!Q73*2</f>
        <v>0</v>
      </c>
      <c r="AH73" s="79">
        <f>Final!O73+Final!P73</f>
        <v>0</v>
      </c>
      <c r="AI73" s="79">
        <f t="shared" si="33"/>
        <v>0</v>
      </c>
      <c r="AJ73" s="69"/>
      <c r="AK73" s="80" t="e">
        <f t="shared" si="34"/>
        <v>#DIV/0!</v>
      </c>
      <c r="AL73" s="80" t="e">
        <f t="shared" si="35"/>
        <v>#DIV/0!</v>
      </c>
      <c r="AM73" s="80" t="e">
        <f t="shared" si="36"/>
        <v>#DIV/0!</v>
      </c>
      <c r="AN73" s="80" t="e">
        <f t="shared" si="37"/>
        <v>#DIV/0!</v>
      </c>
      <c r="AO73" s="69" t="e">
        <f>(1-AK73)-AL73*'Piper Plot'!$R$13</f>
        <v>#DIV/0!</v>
      </c>
      <c r="AP73" s="69" t="e">
        <f>AL73*'Piper Plot'!$S$13</f>
        <v>#DIV/0!</v>
      </c>
      <c r="AQ73" s="69"/>
      <c r="AR73" s="69"/>
      <c r="AS73" s="69"/>
      <c r="AT73" s="69"/>
      <c r="AU73" s="77" t="str">
        <f t="shared" si="38"/>
        <v xml:space="preserve"> f</v>
      </c>
      <c r="AV73" s="79">
        <f>Final!T73</f>
        <v>0</v>
      </c>
      <c r="AW73" s="79">
        <f>Final!W73*2+Final!X73</f>
        <v>0</v>
      </c>
      <c r="AX73" s="79">
        <f>Final!U73+Final!V73*2</f>
        <v>0</v>
      </c>
      <c r="AY73" s="79">
        <f t="shared" si="39"/>
        <v>0</v>
      </c>
      <c r="AZ73" s="69"/>
      <c r="BA73" s="80" t="e">
        <f t="shared" si="40"/>
        <v>#DIV/0!</v>
      </c>
      <c r="BB73" s="80" t="e">
        <f t="shared" si="41"/>
        <v>#DIV/0!</v>
      </c>
      <c r="BC73" s="80" t="e">
        <f t="shared" si="42"/>
        <v>#DIV/0!</v>
      </c>
      <c r="BD73" s="80" t="e">
        <f t="shared" si="43"/>
        <v>#DIV/0!</v>
      </c>
      <c r="BE73" s="81" t="e">
        <f t="shared" si="44"/>
        <v>#DIV/0!</v>
      </c>
      <c r="BF73" s="69" t="e">
        <f t="shared" si="45"/>
        <v>#DIV/0!</v>
      </c>
      <c r="BG73" s="69"/>
      <c r="BH73" s="69"/>
      <c r="BI73" s="69"/>
      <c r="BJ73" s="69"/>
      <c r="BK73" s="77" t="str">
        <f t="shared" si="46"/>
        <v xml:space="preserve"> f</v>
      </c>
      <c r="BL73" s="69" t="e">
        <f>'Piper Plot'!$R$22-(1-'Piper Plot'!AM73)*0.5+(1-'Piper Plot'!BC73)*0.5</f>
        <v>#DIV/0!</v>
      </c>
      <c r="BM73" s="69" t="e">
        <f>'Piper Plot'!$S$22+(1-'Piper Plot'!AM73)*'Piper Plot'!$S$13+(1-'Piper Plot'!BC73)*'Piper Plot'!$S$13</f>
        <v>#DIV/0!</v>
      </c>
      <c r="BN73" s="69"/>
      <c r="BO73" s="69"/>
    </row>
    <row r="74" spans="17:67" x14ac:dyDescent="0.3">
      <c r="Q74" s="48"/>
      <c r="R74" s="48"/>
      <c r="S74" s="48"/>
      <c r="T74" s="48"/>
      <c r="U74" s="48">
        <f>U73+(1-U73)/2</f>
        <v>0.60000000000000009</v>
      </c>
      <c r="V74" s="48">
        <f>V73+(1-U73)*'Piper Plot'!$S$13</f>
        <v>0.69282032302755092</v>
      </c>
      <c r="W74" s="48"/>
      <c r="X74" s="48">
        <f t="shared" si="29"/>
        <v>2.0187499999999998</v>
      </c>
      <c r="Y74" s="48">
        <f t="shared" si="30"/>
        <v>-98.945873412263467</v>
      </c>
      <c r="Z74" s="48">
        <f t="shared" si="31"/>
        <v>-60</v>
      </c>
      <c r="AA74" s="48">
        <f t="shared" si="32"/>
        <v>60</v>
      </c>
      <c r="AE74" s="77" t="str">
        <f>IF('Piper Plot'!$N$4="y",CONCATENATE(Final!B74," f",Final!C74),"")</f>
        <v xml:space="preserve"> f</v>
      </c>
      <c r="AF74" s="78">
        <f>Final!R74*2</f>
        <v>0</v>
      </c>
      <c r="AG74" s="79">
        <f>Final!Q74*2</f>
        <v>0</v>
      </c>
      <c r="AH74" s="79">
        <f>Final!O74+Final!P74</f>
        <v>0</v>
      </c>
      <c r="AI74" s="79">
        <f t="shared" si="33"/>
        <v>0</v>
      </c>
      <c r="AJ74" s="69"/>
      <c r="AK74" s="80" t="e">
        <f t="shared" si="34"/>
        <v>#DIV/0!</v>
      </c>
      <c r="AL74" s="80" t="e">
        <f t="shared" si="35"/>
        <v>#DIV/0!</v>
      </c>
      <c r="AM74" s="80" t="e">
        <f t="shared" si="36"/>
        <v>#DIV/0!</v>
      </c>
      <c r="AN74" s="80" t="e">
        <f t="shared" si="37"/>
        <v>#DIV/0!</v>
      </c>
      <c r="AO74" s="69" t="e">
        <f>(1-AK74)-AL74*'Piper Plot'!$R$13</f>
        <v>#DIV/0!</v>
      </c>
      <c r="AP74" s="69" t="e">
        <f>AL74*'Piper Plot'!$S$13</f>
        <v>#DIV/0!</v>
      </c>
      <c r="AQ74" s="69"/>
      <c r="AR74" s="69"/>
      <c r="AS74" s="69"/>
      <c r="AT74" s="69"/>
      <c r="AU74" s="77" t="str">
        <f t="shared" si="38"/>
        <v xml:space="preserve"> f</v>
      </c>
      <c r="AV74" s="79">
        <f>Final!T74</f>
        <v>0</v>
      </c>
      <c r="AW74" s="79">
        <f>Final!W74*2+Final!X74</f>
        <v>0</v>
      </c>
      <c r="AX74" s="79">
        <f>Final!U74+Final!V74*2</f>
        <v>0</v>
      </c>
      <c r="AY74" s="79">
        <f t="shared" si="39"/>
        <v>0</v>
      </c>
      <c r="AZ74" s="69"/>
      <c r="BA74" s="80" t="e">
        <f t="shared" si="40"/>
        <v>#DIV/0!</v>
      </c>
      <c r="BB74" s="80" t="e">
        <f t="shared" si="41"/>
        <v>#DIV/0!</v>
      </c>
      <c r="BC74" s="80" t="e">
        <f t="shared" si="42"/>
        <v>#DIV/0!</v>
      </c>
      <c r="BD74" s="80" t="e">
        <f t="shared" si="43"/>
        <v>#DIV/0!</v>
      </c>
      <c r="BE74" s="81" t="e">
        <f t="shared" si="44"/>
        <v>#DIV/0!</v>
      </c>
      <c r="BF74" s="69" t="e">
        <f t="shared" si="45"/>
        <v>#DIV/0!</v>
      </c>
      <c r="BG74" s="69"/>
      <c r="BH74" s="69"/>
      <c r="BI74" s="69"/>
      <c r="BJ74" s="69"/>
      <c r="BK74" s="77" t="str">
        <f t="shared" si="46"/>
        <v xml:space="preserve"> f</v>
      </c>
      <c r="BL74" s="69" t="e">
        <f>'Piper Plot'!$R$22-(1-'Piper Plot'!AM74)*0.5+(1-'Piper Plot'!BC74)*0.5</f>
        <v>#DIV/0!</v>
      </c>
      <c r="BM74" s="69" t="e">
        <f>'Piper Plot'!$S$22+(1-'Piper Plot'!AM74)*'Piper Plot'!$S$13+(1-'Piper Plot'!BC74)*'Piper Plot'!$S$13</f>
        <v>#DIV/0!</v>
      </c>
      <c r="BN74" s="69"/>
      <c r="BO74" s="69"/>
    </row>
    <row r="75" spans="17:67" x14ac:dyDescent="0.3">
      <c r="Q75" s="48"/>
      <c r="R75" s="48"/>
      <c r="S75" s="48"/>
      <c r="T75" s="48"/>
      <c r="U75" s="48"/>
      <c r="V75" s="48"/>
      <c r="W75" s="48"/>
      <c r="X75" s="48">
        <f t="shared" si="29"/>
        <v>2.1187499999999999</v>
      </c>
      <c r="Y75" s="48">
        <f t="shared" si="30"/>
        <v>-98.945873412263467</v>
      </c>
      <c r="Z75" s="48">
        <f t="shared" si="31"/>
        <v>-79.999999999999972</v>
      </c>
      <c r="AA75" s="48">
        <f t="shared" si="32"/>
        <v>60</v>
      </c>
      <c r="AE75" s="77" t="str">
        <f>IF('Piper Plot'!$N$4="y",CONCATENATE(Final!B75," f",Final!C75),"")</f>
        <v xml:space="preserve"> f</v>
      </c>
      <c r="AF75" s="78">
        <f>Final!R75*2</f>
        <v>0</v>
      </c>
      <c r="AG75" s="79">
        <f>Final!Q75*2</f>
        <v>0</v>
      </c>
      <c r="AH75" s="79">
        <f>Final!O75+Final!P75</f>
        <v>0</v>
      </c>
      <c r="AI75" s="79">
        <f t="shared" si="33"/>
        <v>0</v>
      </c>
      <c r="AJ75" s="69"/>
      <c r="AK75" s="80" t="e">
        <f t="shared" si="34"/>
        <v>#DIV/0!</v>
      </c>
      <c r="AL75" s="80" t="e">
        <f t="shared" si="35"/>
        <v>#DIV/0!</v>
      </c>
      <c r="AM75" s="80" t="e">
        <f t="shared" si="36"/>
        <v>#DIV/0!</v>
      </c>
      <c r="AN75" s="80" t="e">
        <f t="shared" si="37"/>
        <v>#DIV/0!</v>
      </c>
      <c r="AO75" s="69" t="e">
        <f>(1-AK75)-AL75*'Piper Plot'!$R$13</f>
        <v>#DIV/0!</v>
      </c>
      <c r="AP75" s="69" t="e">
        <f>AL75*'Piper Plot'!$S$13</f>
        <v>#DIV/0!</v>
      </c>
      <c r="AQ75" s="69"/>
      <c r="AR75" s="69"/>
      <c r="AS75" s="69"/>
      <c r="AT75" s="69"/>
      <c r="AU75" s="77" t="str">
        <f t="shared" si="38"/>
        <v xml:space="preserve"> f</v>
      </c>
      <c r="AV75" s="79">
        <f>Final!T75</f>
        <v>0</v>
      </c>
      <c r="AW75" s="79">
        <f>Final!W75*2+Final!X75</f>
        <v>0</v>
      </c>
      <c r="AX75" s="79">
        <f>Final!U75+Final!V75*2</f>
        <v>0</v>
      </c>
      <c r="AY75" s="79">
        <f t="shared" si="39"/>
        <v>0</v>
      </c>
      <c r="AZ75" s="69"/>
      <c r="BA75" s="80" t="e">
        <f t="shared" si="40"/>
        <v>#DIV/0!</v>
      </c>
      <c r="BB75" s="80" t="e">
        <f t="shared" si="41"/>
        <v>#DIV/0!</v>
      </c>
      <c r="BC75" s="80" t="e">
        <f t="shared" si="42"/>
        <v>#DIV/0!</v>
      </c>
      <c r="BD75" s="80" t="e">
        <f t="shared" si="43"/>
        <v>#DIV/0!</v>
      </c>
      <c r="BE75" s="81" t="e">
        <f t="shared" si="44"/>
        <v>#DIV/0!</v>
      </c>
      <c r="BF75" s="69" t="e">
        <f t="shared" si="45"/>
        <v>#DIV/0!</v>
      </c>
      <c r="BG75" s="69"/>
      <c r="BH75" s="69"/>
      <c r="BI75" s="69"/>
      <c r="BJ75" s="69"/>
      <c r="BK75" s="77" t="str">
        <f t="shared" si="46"/>
        <v xml:space="preserve"> f</v>
      </c>
      <c r="BL75" s="69" t="e">
        <f>'Piper Plot'!$R$22-(1-'Piper Plot'!AM75)*0.5+(1-'Piper Plot'!BC75)*0.5</f>
        <v>#DIV/0!</v>
      </c>
      <c r="BM75" s="69" t="e">
        <f>'Piper Plot'!$S$22+(1-'Piper Plot'!AM75)*'Piper Plot'!$S$13+(1-'Piper Plot'!BC75)*'Piper Plot'!$S$13</f>
        <v>#DIV/0!</v>
      </c>
      <c r="BN75" s="69"/>
      <c r="BO75" s="69"/>
    </row>
    <row r="76" spans="17:67" x14ac:dyDescent="0.3">
      <c r="Q76" s="48"/>
      <c r="R76" s="48"/>
      <c r="S76" s="48"/>
      <c r="T76" s="48"/>
      <c r="U76" s="48">
        <f>IF(U73&lt;1-$U$11,U73+$U$11,-10)</f>
        <v>0.4</v>
      </c>
      <c r="V76" s="48">
        <v>0</v>
      </c>
      <c r="W76" s="48"/>
      <c r="X76" s="48"/>
      <c r="Y76" s="48"/>
      <c r="Z76" s="48"/>
      <c r="AA76" s="48"/>
      <c r="AE76" s="77" t="str">
        <f>IF('Piper Plot'!$N$4="y",CONCATENATE(Final!B76," f",Final!C76),"")</f>
        <v xml:space="preserve"> f</v>
      </c>
      <c r="AF76" s="78">
        <f>Final!R76*2</f>
        <v>0</v>
      </c>
      <c r="AG76" s="79">
        <f>Final!Q76*2</f>
        <v>0</v>
      </c>
      <c r="AH76" s="79">
        <f>Final!O76+Final!P76</f>
        <v>0</v>
      </c>
      <c r="AI76" s="79">
        <f t="shared" si="33"/>
        <v>0</v>
      </c>
      <c r="AJ76" s="69"/>
      <c r="AK76" s="80" t="e">
        <f t="shared" si="34"/>
        <v>#DIV/0!</v>
      </c>
      <c r="AL76" s="80" t="e">
        <f t="shared" si="35"/>
        <v>#DIV/0!</v>
      </c>
      <c r="AM76" s="80" t="e">
        <f t="shared" si="36"/>
        <v>#DIV/0!</v>
      </c>
      <c r="AN76" s="80" t="e">
        <f t="shared" si="37"/>
        <v>#DIV/0!</v>
      </c>
      <c r="AO76" s="69" t="e">
        <f>(1-AK76)-AL76*'Piper Plot'!$R$13</f>
        <v>#DIV/0!</v>
      </c>
      <c r="AP76" s="69" t="e">
        <f>AL76*'Piper Plot'!$S$13</f>
        <v>#DIV/0!</v>
      </c>
      <c r="AQ76" s="69"/>
      <c r="AR76" s="69"/>
      <c r="AS76" s="69"/>
      <c r="AT76" s="69"/>
      <c r="AU76" s="77" t="str">
        <f t="shared" si="38"/>
        <v xml:space="preserve"> f</v>
      </c>
      <c r="AV76" s="79">
        <f>Final!T76</f>
        <v>0</v>
      </c>
      <c r="AW76" s="79">
        <f>Final!W76*2+Final!X76</f>
        <v>0</v>
      </c>
      <c r="AX76" s="79">
        <f>Final!U76+Final!V76*2</f>
        <v>0</v>
      </c>
      <c r="AY76" s="79">
        <f t="shared" si="39"/>
        <v>0</v>
      </c>
      <c r="AZ76" s="69"/>
      <c r="BA76" s="80" t="e">
        <f t="shared" si="40"/>
        <v>#DIV/0!</v>
      </c>
      <c r="BB76" s="80" t="e">
        <f t="shared" si="41"/>
        <v>#DIV/0!</v>
      </c>
      <c r="BC76" s="80" t="e">
        <f t="shared" si="42"/>
        <v>#DIV/0!</v>
      </c>
      <c r="BD76" s="80" t="e">
        <f t="shared" si="43"/>
        <v>#DIV/0!</v>
      </c>
      <c r="BE76" s="81" t="e">
        <f t="shared" si="44"/>
        <v>#DIV/0!</v>
      </c>
      <c r="BF76" s="69" t="e">
        <f t="shared" si="45"/>
        <v>#DIV/0!</v>
      </c>
      <c r="BG76" s="69"/>
      <c r="BH76" s="69"/>
      <c r="BI76" s="69"/>
      <c r="BJ76" s="69"/>
      <c r="BK76" s="77" t="str">
        <f t="shared" si="46"/>
        <v xml:space="preserve"> f</v>
      </c>
      <c r="BL76" s="69" t="e">
        <f>'Piper Plot'!$R$22-(1-'Piper Plot'!AM76)*0.5+(1-'Piper Plot'!BC76)*0.5</f>
        <v>#DIV/0!</v>
      </c>
      <c r="BM76" s="69" t="e">
        <f>'Piper Plot'!$S$22+(1-'Piper Plot'!AM76)*'Piper Plot'!$S$13+(1-'Piper Plot'!BC76)*'Piper Plot'!$S$13</f>
        <v>#DIV/0!</v>
      </c>
      <c r="BN76" s="69"/>
      <c r="BO76" s="69"/>
    </row>
    <row r="77" spans="17:67" x14ac:dyDescent="0.3">
      <c r="Q77" s="48"/>
      <c r="R77" s="48"/>
      <c r="S77" s="48"/>
      <c r="T77" s="48"/>
      <c r="U77" s="48">
        <f>U76+(1-U76)/2</f>
        <v>0.7</v>
      </c>
      <c r="V77" s="48">
        <f>V76+(1-U76)*'Piper Plot'!$S$13</f>
        <v>0.51961524227066314</v>
      </c>
      <c r="W77" s="48"/>
      <c r="X77" s="48">
        <f t="shared" ref="X77:X86" si="47">X44+1+AnionOffset</f>
        <v>2.28125</v>
      </c>
      <c r="Y77" s="48">
        <f t="shared" ref="Y77:Y86" si="48">Y44</f>
        <v>5.4126587736527412E-2</v>
      </c>
      <c r="Z77" s="48">
        <f t="shared" ref="Z77:Z86" si="49">Z55</f>
        <v>0</v>
      </c>
      <c r="AA77" s="48">
        <f t="shared" ref="AA77:AA86" si="50">AA44</f>
        <v>-60</v>
      </c>
      <c r="AE77" s="77" t="str">
        <f>IF('Piper Plot'!$N$4="y",CONCATENATE(Final!B77," f",Final!C77),"")</f>
        <v xml:space="preserve"> f</v>
      </c>
      <c r="AF77" s="78">
        <f>Final!R77*2</f>
        <v>0</v>
      </c>
      <c r="AG77" s="79">
        <f>Final!Q77*2</f>
        <v>0</v>
      </c>
      <c r="AH77" s="79">
        <f>Final!O77+Final!P77</f>
        <v>0</v>
      </c>
      <c r="AI77" s="79">
        <f t="shared" si="33"/>
        <v>0</v>
      </c>
      <c r="AJ77" s="69"/>
      <c r="AK77" s="80" t="e">
        <f t="shared" si="34"/>
        <v>#DIV/0!</v>
      </c>
      <c r="AL77" s="80" t="e">
        <f t="shared" si="35"/>
        <v>#DIV/0!</v>
      </c>
      <c r="AM77" s="80" t="e">
        <f t="shared" si="36"/>
        <v>#DIV/0!</v>
      </c>
      <c r="AN77" s="80" t="e">
        <f t="shared" si="37"/>
        <v>#DIV/0!</v>
      </c>
      <c r="AO77" s="69" t="e">
        <f>(1-AK77)-AL77*'Piper Plot'!$R$13</f>
        <v>#DIV/0!</v>
      </c>
      <c r="AP77" s="69" t="e">
        <f>AL77*'Piper Plot'!$S$13</f>
        <v>#DIV/0!</v>
      </c>
      <c r="AQ77" s="69"/>
      <c r="AR77" s="69"/>
      <c r="AS77" s="69"/>
      <c r="AT77" s="69"/>
      <c r="AU77" s="77" t="str">
        <f t="shared" si="38"/>
        <v xml:space="preserve"> f</v>
      </c>
      <c r="AV77" s="79">
        <f>Final!T77</f>
        <v>0</v>
      </c>
      <c r="AW77" s="79">
        <f>Final!W77*2+Final!X77</f>
        <v>0</v>
      </c>
      <c r="AX77" s="79">
        <f>Final!U77+Final!V77*2</f>
        <v>0</v>
      </c>
      <c r="AY77" s="79">
        <f t="shared" si="39"/>
        <v>0</v>
      </c>
      <c r="AZ77" s="69"/>
      <c r="BA77" s="80" t="e">
        <f t="shared" si="40"/>
        <v>#DIV/0!</v>
      </c>
      <c r="BB77" s="80" t="e">
        <f t="shared" si="41"/>
        <v>#DIV/0!</v>
      </c>
      <c r="BC77" s="80" t="e">
        <f t="shared" si="42"/>
        <v>#DIV/0!</v>
      </c>
      <c r="BD77" s="80" t="e">
        <f t="shared" si="43"/>
        <v>#DIV/0!</v>
      </c>
      <c r="BE77" s="81" t="e">
        <f t="shared" si="44"/>
        <v>#DIV/0!</v>
      </c>
      <c r="BF77" s="69" t="e">
        <f t="shared" si="45"/>
        <v>#DIV/0!</v>
      </c>
      <c r="BG77" s="69"/>
      <c r="BH77" s="69"/>
      <c r="BI77" s="69"/>
      <c r="BJ77" s="69"/>
      <c r="BK77" s="77" t="str">
        <f t="shared" si="46"/>
        <v xml:space="preserve"> f</v>
      </c>
      <c r="BL77" s="69" t="e">
        <f>'Piper Plot'!$R$22-(1-'Piper Plot'!AM77)*0.5+(1-'Piper Plot'!BC77)*0.5</f>
        <v>#DIV/0!</v>
      </c>
      <c r="BM77" s="69" t="e">
        <f>'Piper Plot'!$S$22+(1-'Piper Plot'!AM77)*'Piper Plot'!$S$13+(1-'Piper Plot'!BC77)*'Piper Plot'!$S$13</f>
        <v>#DIV/0!</v>
      </c>
      <c r="BN77" s="69"/>
      <c r="BO77" s="69"/>
    </row>
    <row r="78" spans="17:67" x14ac:dyDescent="0.3">
      <c r="Q78" s="48"/>
      <c r="R78" s="48"/>
      <c r="S78" s="48"/>
      <c r="T78" s="48"/>
      <c r="U78" s="48"/>
      <c r="V78" s="48"/>
      <c r="W78" s="48"/>
      <c r="X78" s="48">
        <f t="shared" si="47"/>
        <v>2.1812499999999999</v>
      </c>
      <c r="Y78" s="48">
        <f t="shared" si="48"/>
        <v>0.22733166849341513</v>
      </c>
      <c r="Z78" s="48">
        <f t="shared" si="49"/>
        <v>20</v>
      </c>
      <c r="AA78" s="48">
        <f t="shared" si="50"/>
        <v>-60</v>
      </c>
      <c r="AE78" s="77" t="str">
        <f>IF('Piper Plot'!$N$4="y",CONCATENATE(Final!B78," f",Final!C78),"")</f>
        <v xml:space="preserve"> f</v>
      </c>
      <c r="AF78" s="78">
        <f>Final!R78*2</f>
        <v>0</v>
      </c>
      <c r="AG78" s="79">
        <f>Final!Q78*2</f>
        <v>0</v>
      </c>
      <c r="AH78" s="79">
        <f>Final!O78+Final!P78</f>
        <v>0</v>
      </c>
      <c r="AI78" s="79">
        <f t="shared" si="33"/>
        <v>0</v>
      </c>
      <c r="AJ78" s="69"/>
      <c r="AK78" s="80" t="e">
        <f t="shared" si="34"/>
        <v>#DIV/0!</v>
      </c>
      <c r="AL78" s="80" t="e">
        <f t="shared" si="35"/>
        <v>#DIV/0!</v>
      </c>
      <c r="AM78" s="80" t="e">
        <f t="shared" si="36"/>
        <v>#DIV/0!</v>
      </c>
      <c r="AN78" s="80" t="e">
        <f t="shared" si="37"/>
        <v>#DIV/0!</v>
      </c>
      <c r="AO78" s="69" t="e">
        <f>(1-AK78)-AL78*'Piper Plot'!$R$13</f>
        <v>#DIV/0!</v>
      </c>
      <c r="AP78" s="69" t="e">
        <f>AL78*'Piper Plot'!$S$13</f>
        <v>#DIV/0!</v>
      </c>
      <c r="AQ78" s="69"/>
      <c r="AR78" s="69"/>
      <c r="AS78" s="69"/>
      <c r="AT78" s="69"/>
      <c r="AU78" s="77" t="str">
        <f t="shared" si="38"/>
        <v xml:space="preserve"> f</v>
      </c>
      <c r="AV78" s="79">
        <f>Final!T78</f>
        <v>0</v>
      </c>
      <c r="AW78" s="79">
        <f>Final!W78*2+Final!X78</f>
        <v>0</v>
      </c>
      <c r="AX78" s="79">
        <f>Final!U78+Final!V78*2</f>
        <v>0</v>
      </c>
      <c r="AY78" s="79">
        <f t="shared" si="39"/>
        <v>0</v>
      </c>
      <c r="AZ78" s="69"/>
      <c r="BA78" s="80" t="e">
        <f t="shared" si="40"/>
        <v>#DIV/0!</v>
      </c>
      <c r="BB78" s="80" t="e">
        <f t="shared" si="41"/>
        <v>#DIV/0!</v>
      </c>
      <c r="BC78" s="80" t="e">
        <f t="shared" si="42"/>
        <v>#DIV/0!</v>
      </c>
      <c r="BD78" s="80" t="e">
        <f t="shared" si="43"/>
        <v>#DIV/0!</v>
      </c>
      <c r="BE78" s="81" t="e">
        <f t="shared" si="44"/>
        <v>#DIV/0!</v>
      </c>
      <c r="BF78" s="69" t="e">
        <f t="shared" si="45"/>
        <v>#DIV/0!</v>
      </c>
      <c r="BG78" s="69"/>
      <c r="BH78" s="69"/>
      <c r="BI78" s="69"/>
      <c r="BJ78" s="69"/>
      <c r="BK78" s="77" t="str">
        <f t="shared" si="46"/>
        <v xml:space="preserve"> f</v>
      </c>
      <c r="BL78" s="69" t="e">
        <f>'Piper Plot'!$R$22-(1-'Piper Plot'!AM78)*0.5+(1-'Piper Plot'!BC78)*0.5</f>
        <v>#DIV/0!</v>
      </c>
      <c r="BM78" s="69" t="e">
        <f>'Piper Plot'!$S$22+(1-'Piper Plot'!AM78)*'Piper Plot'!$S$13+(1-'Piper Plot'!BC78)*'Piper Plot'!$S$13</f>
        <v>#DIV/0!</v>
      </c>
      <c r="BN78" s="69"/>
      <c r="BO78" s="69"/>
    </row>
    <row r="79" spans="17:67" x14ac:dyDescent="0.3">
      <c r="Q79" s="48"/>
      <c r="R79" s="48"/>
      <c r="S79" s="48"/>
      <c r="T79" s="48"/>
      <c r="U79" s="48">
        <f>IF(U76&lt;1-$U$11,U76+$U$11,-10)</f>
        <v>0.60000000000000009</v>
      </c>
      <c r="V79" s="48">
        <v>0</v>
      </c>
      <c r="W79" s="48"/>
      <c r="X79" s="48">
        <f t="shared" si="47"/>
        <v>2.0812499999999998</v>
      </c>
      <c r="Y79" s="48">
        <f t="shared" si="48"/>
        <v>0.40053674925030286</v>
      </c>
      <c r="Z79" s="48">
        <f t="shared" si="49"/>
        <v>40</v>
      </c>
      <c r="AA79" s="48">
        <f t="shared" si="50"/>
        <v>-60</v>
      </c>
      <c r="AE79" s="77" t="str">
        <f>IF('Piper Plot'!$N$4="y",CONCATENATE(Final!B79," f",Final!C79),"")</f>
        <v xml:space="preserve"> f</v>
      </c>
      <c r="AF79" s="78">
        <f>Final!R79*2</f>
        <v>0</v>
      </c>
      <c r="AG79" s="79">
        <f>Final!Q79*2</f>
        <v>0</v>
      </c>
      <c r="AH79" s="79">
        <f>Final!O79+Final!P79</f>
        <v>0</v>
      </c>
      <c r="AI79" s="79">
        <f t="shared" si="33"/>
        <v>0</v>
      </c>
      <c r="AJ79" s="69"/>
      <c r="AK79" s="80" t="e">
        <f t="shared" si="34"/>
        <v>#DIV/0!</v>
      </c>
      <c r="AL79" s="80" t="e">
        <f t="shared" si="35"/>
        <v>#DIV/0!</v>
      </c>
      <c r="AM79" s="80" t="e">
        <f t="shared" si="36"/>
        <v>#DIV/0!</v>
      </c>
      <c r="AN79" s="80" t="e">
        <f t="shared" si="37"/>
        <v>#DIV/0!</v>
      </c>
      <c r="AO79" s="69" t="e">
        <f>(1-AK79)-AL79*'Piper Plot'!$R$13</f>
        <v>#DIV/0!</v>
      </c>
      <c r="AP79" s="69" t="e">
        <f>AL79*'Piper Plot'!$S$13</f>
        <v>#DIV/0!</v>
      </c>
      <c r="AQ79" s="69"/>
      <c r="AR79" s="69"/>
      <c r="AS79" s="69"/>
      <c r="AT79" s="69"/>
      <c r="AU79" s="77" t="str">
        <f t="shared" si="38"/>
        <v xml:space="preserve"> f</v>
      </c>
      <c r="AV79" s="79">
        <f>Final!T79</f>
        <v>0</v>
      </c>
      <c r="AW79" s="79">
        <f>Final!W79*2+Final!X79</f>
        <v>0</v>
      </c>
      <c r="AX79" s="79">
        <f>Final!U79+Final!V79*2</f>
        <v>0</v>
      </c>
      <c r="AY79" s="79">
        <f t="shared" si="39"/>
        <v>0</v>
      </c>
      <c r="AZ79" s="69"/>
      <c r="BA79" s="80" t="e">
        <f t="shared" si="40"/>
        <v>#DIV/0!</v>
      </c>
      <c r="BB79" s="80" t="e">
        <f t="shared" si="41"/>
        <v>#DIV/0!</v>
      </c>
      <c r="BC79" s="80" t="e">
        <f t="shared" si="42"/>
        <v>#DIV/0!</v>
      </c>
      <c r="BD79" s="80" t="e">
        <f t="shared" si="43"/>
        <v>#DIV/0!</v>
      </c>
      <c r="BE79" s="81" t="e">
        <f t="shared" si="44"/>
        <v>#DIV/0!</v>
      </c>
      <c r="BF79" s="69" t="e">
        <f t="shared" si="45"/>
        <v>#DIV/0!</v>
      </c>
      <c r="BG79" s="69"/>
      <c r="BH79" s="69"/>
      <c r="BI79" s="69"/>
      <c r="BJ79" s="69"/>
      <c r="BK79" s="77" t="str">
        <f t="shared" si="46"/>
        <v xml:space="preserve"> f</v>
      </c>
      <c r="BL79" s="69" t="e">
        <f>'Piper Plot'!$R$22-(1-'Piper Plot'!AM79)*0.5+(1-'Piper Plot'!BC79)*0.5</f>
        <v>#DIV/0!</v>
      </c>
      <c r="BM79" s="69" t="e">
        <f>'Piper Plot'!$S$22+(1-'Piper Plot'!AM79)*'Piper Plot'!$S$13+(1-'Piper Plot'!BC79)*'Piper Plot'!$S$13</f>
        <v>#DIV/0!</v>
      </c>
      <c r="BN79" s="69"/>
      <c r="BO79" s="69"/>
    </row>
    <row r="80" spans="17:67" x14ac:dyDescent="0.3">
      <c r="Q80" s="48"/>
      <c r="R80" s="48"/>
      <c r="S80" s="48"/>
      <c r="T80" s="48"/>
      <c r="U80" s="48">
        <f>U79+(1-U79)/2</f>
        <v>0.8</v>
      </c>
      <c r="V80" s="48">
        <f>V79+(1-U79)*'Piper Plot'!$S$13</f>
        <v>0.34641016151377535</v>
      </c>
      <c r="W80" s="48"/>
      <c r="X80" s="48">
        <f t="shared" si="47"/>
        <v>1.98125</v>
      </c>
      <c r="Y80" s="48">
        <f t="shared" si="48"/>
        <v>0.5737418300071907</v>
      </c>
      <c r="Z80" s="48">
        <f t="shared" si="49"/>
        <v>60.000000000000007</v>
      </c>
      <c r="AA80" s="48">
        <f t="shared" si="50"/>
        <v>-60</v>
      </c>
      <c r="AE80" s="77" t="str">
        <f>IF('Piper Plot'!$N$4="y",CONCATENATE(Final!B80," f",Final!C80),"")</f>
        <v xml:space="preserve"> f</v>
      </c>
      <c r="AF80" s="78">
        <f>Final!R80*2</f>
        <v>0</v>
      </c>
      <c r="AG80" s="79">
        <f>Final!Q80*2</f>
        <v>0</v>
      </c>
      <c r="AH80" s="79">
        <f>Final!O80+Final!P80</f>
        <v>0</v>
      </c>
      <c r="AI80" s="79">
        <f t="shared" si="33"/>
        <v>0</v>
      </c>
      <c r="AJ80" s="69"/>
      <c r="AK80" s="80" t="e">
        <f t="shared" si="34"/>
        <v>#DIV/0!</v>
      </c>
      <c r="AL80" s="80" t="e">
        <f t="shared" si="35"/>
        <v>#DIV/0!</v>
      </c>
      <c r="AM80" s="80" t="e">
        <f t="shared" si="36"/>
        <v>#DIV/0!</v>
      </c>
      <c r="AN80" s="80" t="e">
        <f t="shared" si="37"/>
        <v>#DIV/0!</v>
      </c>
      <c r="AO80" s="69" t="e">
        <f>(1-AK80)-AL80*'Piper Plot'!$R$13</f>
        <v>#DIV/0!</v>
      </c>
      <c r="AP80" s="69" t="e">
        <f>AL80*'Piper Plot'!$S$13</f>
        <v>#DIV/0!</v>
      </c>
      <c r="AQ80" s="69"/>
      <c r="AR80" s="69"/>
      <c r="AS80" s="69"/>
      <c r="AT80" s="69"/>
      <c r="AU80" s="77" t="str">
        <f t="shared" si="38"/>
        <v xml:space="preserve"> f</v>
      </c>
      <c r="AV80" s="79">
        <f>Final!T80</f>
        <v>0</v>
      </c>
      <c r="AW80" s="79">
        <f>Final!W80*2+Final!X80</f>
        <v>0</v>
      </c>
      <c r="AX80" s="79">
        <f>Final!U80+Final!V80*2</f>
        <v>0</v>
      </c>
      <c r="AY80" s="79">
        <f t="shared" si="39"/>
        <v>0</v>
      </c>
      <c r="AZ80" s="69"/>
      <c r="BA80" s="80" t="e">
        <f t="shared" si="40"/>
        <v>#DIV/0!</v>
      </c>
      <c r="BB80" s="80" t="e">
        <f t="shared" si="41"/>
        <v>#DIV/0!</v>
      </c>
      <c r="BC80" s="80" t="e">
        <f t="shared" si="42"/>
        <v>#DIV/0!</v>
      </c>
      <c r="BD80" s="80" t="e">
        <f t="shared" si="43"/>
        <v>#DIV/0!</v>
      </c>
      <c r="BE80" s="81" t="e">
        <f t="shared" si="44"/>
        <v>#DIV/0!</v>
      </c>
      <c r="BF80" s="69" t="e">
        <f t="shared" si="45"/>
        <v>#DIV/0!</v>
      </c>
      <c r="BG80" s="69"/>
      <c r="BH80" s="69"/>
      <c r="BI80" s="69"/>
      <c r="BJ80" s="69"/>
      <c r="BK80" s="77" t="str">
        <f t="shared" si="46"/>
        <v xml:space="preserve"> f</v>
      </c>
      <c r="BL80" s="69" t="e">
        <f>'Piper Plot'!$R$22-(1-'Piper Plot'!AM80)*0.5+(1-'Piper Plot'!BC80)*0.5</f>
        <v>#DIV/0!</v>
      </c>
      <c r="BM80" s="69" t="e">
        <f>'Piper Plot'!$S$22+(1-'Piper Plot'!AM80)*'Piper Plot'!$S$13+(1-'Piper Plot'!BC80)*'Piper Plot'!$S$13</f>
        <v>#DIV/0!</v>
      </c>
      <c r="BN80" s="69"/>
      <c r="BO80" s="69"/>
    </row>
    <row r="81" spans="17:67" x14ac:dyDescent="0.3">
      <c r="Q81" s="48"/>
      <c r="R81" s="48"/>
      <c r="S81" s="48"/>
      <c r="T81" s="48"/>
      <c r="U81" s="48"/>
      <c r="V81" s="48"/>
      <c r="W81" s="48"/>
      <c r="X81" s="48">
        <f t="shared" si="47"/>
        <v>1.8812500000000001</v>
      </c>
      <c r="Y81" s="48">
        <f t="shared" si="48"/>
        <v>0.74694691076407838</v>
      </c>
      <c r="Z81" s="48">
        <f t="shared" si="49"/>
        <v>80</v>
      </c>
      <c r="AA81" s="48">
        <f t="shared" si="50"/>
        <v>-60</v>
      </c>
      <c r="AE81" s="77" t="str">
        <f>IF('Piper Plot'!$N$4="y",CONCATENATE(Final!B81," f",Final!C81),"")</f>
        <v xml:space="preserve"> f</v>
      </c>
      <c r="AF81" s="78">
        <f>Final!R81*2</f>
        <v>0</v>
      </c>
      <c r="AG81" s="79">
        <f>Final!Q81*2</f>
        <v>0</v>
      </c>
      <c r="AH81" s="79">
        <f>Final!O81+Final!P81</f>
        <v>0</v>
      </c>
      <c r="AI81" s="79">
        <f t="shared" si="33"/>
        <v>0</v>
      </c>
      <c r="AJ81" s="69"/>
      <c r="AK81" s="80" t="e">
        <f t="shared" si="34"/>
        <v>#DIV/0!</v>
      </c>
      <c r="AL81" s="80" t="e">
        <f t="shared" si="35"/>
        <v>#DIV/0!</v>
      </c>
      <c r="AM81" s="80" t="e">
        <f t="shared" si="36"/>
        <v>#DIV/0!</v>
      </c>
      <c r="AN81" s="80" t="e">
        <f t="shared" si="37"/>
        <v>#DIV/0!</v>
      </c>
      <c r="AO81" s="69" t="e">
        <f>(1-AK81)-AL81*'Piper Plot'!$R$13</f>
        <v>#DIV/0!</v>
      </c>
      <c r="AP81" s="69" t="e">
        <f>AL81*'Piper Plot'!$S$13</f>
        <v>#DIV/0!</v>
      </c>
      <c r="AQ81" s="69"/>
      <c r="AR81" s="69"/>
      <c r="AS81" s="69"/>
      <c r="AT81" s="69"/>
      <c r="AU81" s="77" t="str">
        <f t="shared" si="38"/>
        <v xml:space="preserve"> f</v>
      </c>
      <c r="AV81" s="79">
        <f>Final!T81</f>
        <v>0</v>
      </c>
      <c r="AW81" s="79">
        <f>Final!W81*2+Final!X81</f>
        <v>0</v>
      </c>
      <c r="AX81" s="79">
        <f>Final!U81+Final!V81*2</f>
        <v>0</v>
      </c>
      <c r="AY81" s="79">
        <f t="shared" si="39"/>
        <v>0</v>
      </c>
      <c r="AZ81" s="69"/>
      <c r="BA81" s="80" t="e">
        <f t="shared" si="40"/>
        <v>#DIV/0!</v>
      </c>
      <c r="BB81" s="80" t="e">
        <f t="shared" si="41"/>
        <v>#DIV/0!</v>
      </c>
      <c r="BC81" s="80" t="e">
        <f t="shared" si="42"/>
        <v>#DIV/0!</v>
      </c>
      <c r="BD81" s="80" t="e">
        <f t="shared" si="43"/>
        <v>#DIV/0!</v>
      </c>
      <c r="BE81" s="81" t="e">
        <f t="shared" si="44"/>
        <v>#DIV/0!</v>
      </c>
      <c r="BF81" s="69" t="e">
        <f t="shared" si="45"/>
        <v>#DIV/0!</v>
      </c>
      <c r="BG81" s="69"/>
      <c r="BH81" s="69"/>
      <c r="BI81" s="69"/>
      <c r="BJ81" s="69"/>
      <c r="BK81" s="77" t="str">
        <f t="shared" si="46"/>
        <v xml:space="preserve"> f</v>
      </c>
      <c r="BL81" s="69" t="e">
        <f>'Piper Plot'!$R$22-(1-'Piper Plot'!AM81)*0.5+(1-'Piper Plot'!BC81)*0.5</f>
        <v>#DIV/0!</v>
      </c>
      <c r="BM81" s="69" t="e">
        <f>'Piper Plot'!$S$22+(1-'Piper Plot'!AM81)*'Piper Plot'!$S$13+(1-'Piper Plot'!BC81)*'Piper Plot'!$S$13</f>
        <v>#DIV/0!</v>
      </c>
      <c r="BN81" s="69"/>
      <c r="BO81" s="69"/>
    </row>
    <row r="82" spans="17:67" x14ac:dyDescent="0.3">
      <c r="Q82" s="48"/>
      <c r="R82" s="48"/>
      <c r="S82" s="48"/>
      <c r="T82" s="48"/>
      <c r="U82" s="48">
        <f>IF(U79&lt;1-$U$11,U79+$U$11,-10)</f>
        <v>0.8</v>
      </c>
      <c r="V82" s="48">
        <v>0</v>
      </c>
      <c r="W82" s="48"/>
      <c r="X82" s="48">
        <f t="shared" si="47"/>
        <v>1.78125</v>
      </c>
      <c r="Y82" s="48">
        <f t="shared" si="48"/>
        <v>0.92015199152096605</v>
      </c>
      <c r="Z82" s="48">
        <f t="shared" si="49"/>
        <v>100</v>
      </c>
      <c r="AA82" s="48">
        <f t="shared" si="50"/>
        <v>-60</v>
      </c>
      <c r="AE82" s="77" t="str">
        <f>IF('Piper Plot'!$N$4="y",CONCATENATE(Final!B82," f",Final!C82),"")</f>
        <v xml:space="preserve"> f</v>
      </c>
      <c r="AF82" s="78">
        <f>Final!R82*2</f>
        <v>0</v>
      </c>
      <c r="AG82" s="79">
        <f>Final!Q82*2</f>
        <v>0</v>
      </c>
      <c r="AH82" s="79">
        <f>Final!O82+Final!P82</f>
        <v>0</v>
      </c>
      <c r="AI82" s="79">
        <f t="shared" si="33"/>
        <v>0</v>
      </c>
      <c r="AJ82" s="69"/>
      <c r="AK82" s="80" t="e">
        <f t="shared" si="34"/>
        <v>#DIV/0!</v>
      </c>
      <c r="AL82" s="80" t="e">
        <f t="shared" si="35"/>
        <v>#DIV/0!</v>
      </c>
      <c r="AM82" s="80" t="e">
        <f t="shared" si="36"/>
        <v>#DIV/0!</v>
      </c>
      <c r="AN82" s="80" t="e">
        <f t="shared" si="37"/>
        <v>#DIV/0!</v>
      </c>
      <c r="AO82" s="69" t="e">
        <f>(1-AK82)-AL82*'Piper Plot'!$R$13</f>
        <v>#DIV/0!</v>
      </c>
      <c r="AP82" s="69" t="e">
        <f>AL82*'Piper Plot'!$S$13</f>
        <v>#DIV/0!</v>
      </c>
      <c r="AQ82" s="69"/>
      <c r="AR82" s="69"/>
      <c r="AS82" s="69"/>
      <c r="AT82" s="69"/>
      <c r="AU82" s="77" t="str">
        <f t="shared" si="38"/>
        <v xml:space="preserve"> f</v>
      </c>
      <c r="AV82" s="79">
        <f>Final!T82</f>
        <v>0</v>
      </c>
      <c r="AW82" s="79">
        <f>Final!W82*2+Final!X82</f>
        <v>0</v>
      </c>
      <c r="AX82" s="79">
        <f>Final!U82+Final!V82*2</f>
        <v>0</v>
      </c>
      <c r="AY82" s="79">
        <f t="shared" si="39"/>
        <v>0</v>
      </c>
      <c r="AZ82" s="69"/>
      <c r="BA82" s="80" t="e">
        <f t="shared" si="40"/>
        <v>#DIV/0!</v>
      </c>
      <c r="BB82" s="80" t="e">
        <f t="shared" si="41"/>
        <v>#DIV/0!</v>
      </c>
      <c r="BC82" s="80" t="e">
        <f t="shared" si="42"/>
        <v>#DIV/0!</v>
      </c>
      <c r="BD82" s="80" t="e">
        <f t="shared" si="43"/>
        <v>#DIV/0!</v>
      </c>
      <c r="BE82" s="81" t="e">
        <f t="shared" si="44"/>
        <v>#DIV/0!</v>
      </c>
      <c r="BF82" s="69" t="e">
        <f t="shared" si="45"/>
        <v>#DIV/0!</v>
      </c>
      <c r="BG82" s="69"/>
      <c r="BH82" s="69"/>
      <c r="BI82" s="69"/>
      <c r="BJ82" s="69"/>
      <c r="BK82" s="77" t="str">
        <f t="shared" si="46"/>
        <v xml:space="preserve"> f</v>
      </c>
      <c r="BL82" s="69" t="e">
        <f>'Piper Plot'!$R$22-(1-'Piper Plot'!AM82)*0.5+(1-'Piper Plot'!BC82)*0.5</f>
        <v>#DIV/0!</v>
      </c>
      <c r="BM82" s="69" t="e">
        <f>'Piper Plot'!$S$22+(1-'Piper Plot'!AM82)*'Piper Plot'!$S$13+(1-'Piper Plot'!BC82)*'Piper Plot'!$S$13</f>
        <v>#DIV/0!</v>
      </c>
      <c r="BN82" s="69"/>
      <c r="BO82" s="69"/>
    </row>
    <row r="83" spans="17:67" x14ac:dyDescent="0.3">
      <c r="Q83" s="48"/>
      <c r="R83" s="48"/>
      <c r="S83" s="48"/>
      <c r="T83" s="48"/>
      <c r="U83" s="48">
        <f>U82+(1-U82)/2</f>
        <v>0.9</v>
      </c>
      <c r="V83" s="48">
        <f>V82+(1-U82)*'Piper Plot'!$S$13</f>
        <v>0.17320508075688767</v>
      </c>
      <c r="W83" s="48"/>
      <c r="X83" s="48">
        <f t="shared" si="47"/>
        <v>1.6812499999999999</v>
      </c>
      <c r="Y83" s="48">
        <f t="shared" si="48"/>
        <v>-98.945873412263467</v>
      </c>
      <c r="Z83" s="48">
        <f t="shared" si="49"/>
        <v>120</v>
      </c>
      <c r="AA83" s="48">
        <f t="shared" si="50"/>
        <v>-60</v>
      </c>
      <c r="AE83" s="77" t="str">
        <f>IF('Piper Plot'!$N$4="y",CONCATENATE(Final!B83," f",Final!C83),"")</f>
        <v xml:space="preserve"> f</v>
      </c>
      <c r="AF83" s="78">
        <f>Final!R83*2</f>
        <v>0</v>
      </c>
      <c r="AG83" s="79">
        <f>Final!Q83*2</f>
        <v>0</v>
      </c>
      <c r="AH83" s="79">
        <f>Final!O83+Final!P83</f>
        <v>0</v>
      </c>
      <c r="AI83" s="79">
        <f t="shared" si="33"/>
        <v>0</v>
      </c>
      <c r="AJ83" s="69"/>
      <c r="AK83" s="80" t="e">
        <f t="shared" si="34"/>
        <v>#DIV/0!</v>
      </c>
      <c r="AL83" s="80" t="e">
        <f t="shared" si="35"/>
        <v>#DIV/0!</v>
      </c>
      <c r="AM83" s="80" t="e">
        <f t="shared" si="36"/>
        <v>#DIV/0!</v>
      </c>
      <c r="AN83" s="80" t="e">
        <f t="shared" si="37"/>
        <v>#DIV/0!</v>
      </c>
      <c r="AO83" s="69" t="e">
        <f>(1-AK83)-AL83*'Piper Plot'!$R$13</f>
        <v>#DIV/0!</v>
      </c>
      <c r="AP83" s="69" t="e">
        <f>AL83*'Piper Plot'!$S$13</f>
        <v>#DIV/0!</v>
      </c>
      <c r="AQ83" s="69"/>
      <c r="AR83" s="69"/>
      <c r="AS83" s="69"/>
      <c r="AT83" s="69"/>
      <c r="AU83" s="77" t="str">
        <f t="shared" si="38"/>
        <v xml:space="preserve"> f</v>
      </c>
      <c r="AV83" s="79">
        <f>Final!T83</f>
        <v>0</v>
      </c>
      <c r="AW83" s="79">
        <f>Final!W83*2+Final!X83</f>
        <v>0</v>
      </c>
      <c r="AX83" s="79">
        <f>Final!U83+Final!V83*2</f>
        <v>0</v>
      </c>
      <c r="AY83" s="79">
        <f t="shared" si="39"/>
        <v>0</v>
      </c>
      <c r="AZ83" s="69"/>
      <c r="BA83" s="80" t="e">
        <f t="shared" si="40"/>
        <v>#DIV/0!</v>
      </c>
      <c r="BB83" s="80" t="e">
        <f t="shared" si="41"/>
        <v>#DIV/0!</v>
      </c>
      <c r="BC83" s="80" t="e">
        <f t="shared" si="42"/>
        <v>#DIV/0!</v>
      </c>
      <c r="BD83" s="80" t="e">
        <f t="shared" si="43"/>
        <v>#DIV/0!</v>
      </c>
      <c r="BE83" s="81" t="e">
        <f t="shared" si="44"/>
        <v>#DIV/0!</v>
      </c>
      <c r="BF83" s="69" t="e">
        <f t="shared" si="45"/>
        <v>#DIV/0!</v>
      </c>
      <c r="BG83" s="69"/>
      <c r="BH83" s="69"/>
      <c r="BI83" s="69"/>
      <c r="BJ83" s="69"/>
      <c r="BK83" s="77" t="str">
        <f t="shared" si="46"/>
        <v xml:space="preserve"> f</v>
      </c>
      <c r="BL83" s="69" t="e">
        <f>'Piper Plot'!$R$22-(1-'Piper Plot'!AM83)*0.5+(1-'Piper Plot'!BC83)*0.5</f>
        <v>#DIV/0!</v>
      </c>
      <c r="BM83" s="69" t="e">
        <f>'Piper Plot'!$S$22+(1-'Piper Plot'!AM83)*'Piper Plot'!$S$13+(1-'Piper Plot'!BC83)*'Piper Plot'!$S$13</f>
        <v>#DIV/0!</v>
      </c>
      <c r="BN83" s="69"/>
      <c r="BO83" s="69"/>
    </row>
    <row r="84" spans="17:67" x14ac:dyDescent="0.3">
      <c r="Q84" s="48"/>
      <c r="R84" s="48"/>
      <c r="S84" s="48"/>
      <c r="T84" s="48"/>
      <c r="U84" s="48"/>
      <c r="V84" s="48"/>
      <c r="W84" s="48"/>
      <c r="X84" s="48">
        <f t="shared" si="47"/>
        <v>1.58125</v>
      </c>
      <c r="Y84" s="48">
        <f t="shared" si="48"/>
        <v>-98.945873412263467</v>
      </c>
      <c r="Z84" s="48">
        <f t="shared" si="49"/>
        <v>140</v>
      </c>
      <c r="AA84" s="48">
        <f t="shared" si="50"/>
        <v>-60</v>
      </c>
      <c r="AE84" s="77" t="str">
        <f>IF('Piper Plot'!$N$4="y",CONCATENATE(Final!B84," f",Final!C84),"")</f>
        <v xml:space="preserve"> f</v>
      </c>
      <c r="AF84" s="78">
        <f>Final!R84*2</f>
        <v>0</v>
      </c>
      <c r="AG84" s="79">
        <f>Final!Q84*2</f>
        <v>0</v>
      </c>
      <c r="AH84" s="79">
        <f>Final!O84+Final!P84</f>
        <v>0</v>
      </c>
      <c r="AI84" s="79">
        <f t="shared" si="33"/>
        <v>0</v>
      </c>
      <c r="AJ84" s="69"/>
      <c r="AK84" s="80" t="e">
        <f t="shared" si="34"/>
        <v>#DIV/0!</v>
      </c>
      <c r="AL84" s="80" t="e">
        <f t="shared" si="35"/>
        <v>#DIV/0!</v>
      </c>
      <c r="AM84" s="80" t="e">
        <f t="shared" si="36"/>
        <v>#DIV/0!</v>
      </c>
      <c r="AN84" s="80" t="e">
        <f t="shared" si="37"/>
        <v>#DIV/0!</v>
      </c>
      <c r="AO84" s="69" t="e">
        <f>(1-AK84)-AL84*'Piper Plot'!$R$13</f>
        <v>#DIV/0!</v>
      </c>
      <c r="AP84" s="69" t="e">
        <f>AL84*'Piper Plot'!$S$13</f>
        <v>#DIV/0!</v>
      </c>
      <c r="AQ84" s="69"/>
      <c r="AR84" s="69"/>
      <c r="AS84" s="69"/>
      <c r="AT84" s="69"/>
      <c r="AU84" s="77" t="str">
        <f t="shared" si="38"/>
        <v xml:space="preserve"> f</v>
      </c>
      <c r="AV84" s="79">
        <f>Final!T84</f>
        <v>0</v>
      </c>
      <c r="AW84" s="79">
        <f>Final!W84*2+Final!X84</f>
        <v>0</v>
      </c>
      <c r="AX84" s="79">
        <f>Final!U84+Final!V84*2</f>
        <v>0</v>
      </c>
      <c r="AY84" s="79">
        <f t="shared" si="39"/>
        <v>0</v>
      </c>
      <c r="AZ84" s="69"/>
      <c r="BA84" s="80" t="e">
        <f t="shared" si="40"/>
        <v>#DIV/0!</v>
      </c>
      <c r="BB84" s="80" t="e">
        <f t="shared" si="41"/>
        <v>#DIV/0!</v>
      </c>
      <c r="BC84" s="80" t="e">
        <f t="shared" si="42"/>
        <v>#DIV/0!</v>
      </c>
      <c r="BD84" s="80" t="e">
        <f t="shared" si="43"/>
        <v>#DIV/0!</v>
      </c>
      <c r="BE84" s="81" t="e">
        <f t="shared" si="44"/>
        <v>#DIV/0!</v>
      </c>
      <c r="BF84" s="69" t="e">
        <f t="shared" si="45"/>
        <v>#DIV/0!</v>
      </c>
      <c r="BG84" s="69"/>
      <c r="BH84" s="69"/>
      <c r="BI84" s="69"/>
      <c r="BJ84" s="69"/>
      <c r="BK84" s="77" t="str">
        <f t="shared" si="46"/>
        <v xml:space="preserve"> f</v>
      </c>
      <c r="BL84" s="69" t="e">
        <f>'Piper Plot'!$R$22-(1-'Piper Plot'!AM84)*0.5+(1-'Piper Plot'!BC84)*0.5</f>
        <v>#DIV/0!</v>
      </c>
      <c r="BM84" s="69" t="e">
        <f>'Piper Plot'!$S$22+(1-'Piper Plot'!AM84)*'Piper Plot'!$S$13+(1-'Piper Plot'!BC84)*'Piper Plot'!$S$13</f>
        <v>#DIV/0!</v>
      </c>
      <c r="BN84" s="69"/>
      <c r="BO84" s="69"/>
    </row>
    <row r="85" spans="17:67" x14ac:dyDescent="0.3">
      <c r="Q85" s="48"/>
      <c r="R85" s="48"/>
      <c r="S85" s="48"/>
      <c r="T85" s="48"/>
      <c r="U85" s="48">
        <f>IF(U82&lt;1-$U$11,U82+$U$11,-10)</f>
        <v>-10</v>
      </c>
      <c r="V85" s="48">
        <v>0</v>
      </c>
      <c r="W85" s="48"/>
      <c r="X85" s="48">
        <f t="shared" si="47"/>
        <v>1.4812500000000002</v>
      </c>
      <c r="Y85" s="48">
        <f t="shared" si="48"/>
        <v>-98.945873412263467</v>
      </c>
      <c r="Z85" s="48">
        <f t="shared" si="49"/>
        <v>160</v>
      </c>
      <c r="AA85" s="48">
        <f t="shared" si="50"/>
        <v>-60</v>
      </c>
      <c r="AE85" s="77" t="str">
        <f>IF('Piper Plot'!$N$4="y",CONCATENATE(Final!B85," f",Final!C85),"")</f>
        <v xml:space="preserve"> f</v>
      </c>
      <c r="AF85" s="78">
        <f>Final!R85*2</f>
        <v>0</v>
      </c>
      <c r="AG85" s="79">
        <f>Final!Q85*2</f>
        <v>0</v>
      </c>
      <c r="AH85" s="79">
        <f>Final!O85+Final!P85</f>
        <v>0</v>
      </c>
      <c r="AI85" s="79">
        <f t="shared" si="33"/>
        <v>0</v>
      </c>
      <c r="AJ85" s="69"/>
      <c r="AK85" s="80" t="e">
        <f t="shared" si="34"/>
        <v>#DIV/0!</v>
      </c>
      <c r="AL85" s="80" t="e">
        <f t="shared" si="35"/>
        <v>#DIV/0!</v>
      </c>
      <c r="AM85" s="80" t="e">
        <f t="shared" si="36"/>
        <v>#DIV/0!</v>
      </c>
      <c r="AN85" s="80" t="e">
        <f t="shared" si="37"/>
        <v>#DIV/0!</v>
      </c>
      <c r="AO85" s="69" t="e">
        <f>(1-AK85)-AL85*'Piper Plot'!$R$13</f>
        <v>#DIV/0!</v>
      </c>
      <c r="AP85" s="69" t="e">
        <f>AL85*'Piper Plot'!$S$13</f>
        <v>#DIV/0!</v>
      </c>
      <c r="AQ85" s="69"/>
      <c r="AR85" s="69"/>
      <c r="AS85" s="69"/>
      <c r="AT85" s="69"/>
      <c r="AU85" s="77" t="str">
        <f t="shared" si="38"/>
        <v xml:space="preserve"> f</v>
      </c>
      <c r="AV85" s="79">
        <f>Final!T85</f>
        <v>0</v>
      </c>
      <c r="AW85" s="79">
        <f>Final!W85*2+Final!X85</f>
        <v>0</v>
      </c>
      <c r="AX85" s="79">
        <f>Final!U85+Final!V85*2</f>
        <v>0</v>
      </c>
      <c r="AY85" s="79">
        <f t="shared" si="39"/>
        <v>0</v>
      </c>
      <c r="AZ85" s="69"/>
      <c r="BA85" s="80" t="e">
        <f t="shared" si="40"/>
        <v>#DIV/0!</v>
      </c>
      <c r="BB85" s="80" t="e">
        <f t="shared" si="41"/>
        <v>#DIV/0!</v>
      </c>
      <c r="BC85" s="80" t="e">
        <f t="shared" si="42"/>
        <v>#DIV/0!</v>
      </c>
      <c r="BD85" s="80" t="e">
        <f t="shared" si="43"/>
        <v>#DIV/0!</v>
      </c>
      <c r="BE85" s="81" t="e">
        <f t="shared" si="44"/>
        <v>#DIV/0!</v>
      </c>
      <c r="BF85" s="69" t="e">
        <f t="shared" si="45"/>
        <v>#DIV/0!</v>
      </c>
      <c r="BG85" s="69"/>
      <c r="BH85" s="69"/>
      <c r="BI85" s="69"/>
      <c r="BJ85" s="69"/>
      <c r="BK85" s="77" t="str">
        <f t="shared" si="46"/>
        <v xml:space="preserve"> f</v>
      </c>
      <c r="BL85" s="69" t="e">
        <f>'Piper Plot'!$R$22-(1-'Piper Plot'!AM85)*0.5+(1-'Piper Plot'!BC85)*0.5</f>
        <v>#DIV/0!</v>
      </c>
      <c r="BM85" s="69" t="e">
        <f>'Piper Plot'!$S$22+(1-'Piper Plot'!AM85)*'Piper Plot'!$S$13+(1-'Piper Plot'!BC85)*'Piper Plot'!$S$13</f>
        <v>#DIV/0!</v>
      </c>
      <c r="BN85" s="69"/>
      <c r="BO85" s="69"/>
    </row>
    <row r="86" spans="17:67" x14ac:dyDescent="0.3">
      <c r="Q86" s="48"/>
      <c r="R86" s="48"/>
      <c r="S86" s="48"/>
      <c r="T86" s="48"/>
      <c r="U86" s="48">
        <f>U85+(1-U85)/2</f>
        <v>-4.5</v>
      </c>
      <c r="V86" s="48">
        <f>V85+(1-U85)*'Piper Plot'!$S$13</f>
        <v>9.5262794416288248</v>
      </c>
      <c r="W86" s="48"/>
      <c r="X86" s="48">
        <f t="shared" si="47"/>
        <v>1.3812500000000001</v>
      </c>
      <c r="Y86" s="48">
        <f t="shared" si="48"/>
        <v>-98.945873412263467</v>
      </c>
      <c r="Z86" s="48">
        <f t="shared" si="49"/>
        <v>179.99999999999997</v>
      </c>
      <c r="AA86" s="48">
        <f t="shared" si="50"/>
        <v>-60</v>
      </c>
      <c r="AE86" s="77" t="str">
        <f>IF('Piper Plot'!$N$4="y",CONCATENATE(Final!B86," f",Final!C86),"")</f>
        <v xml:space="preserve"> f</v>
      </c>
      <c r="AF86" s="78">
        <f>Final!R86*2</f>
        <v>0</v>
      </c>
      <c r="AG86" s="79">
        <f>Final!Q86*2</f>
        <v>0</v>
      </c>
      <c r="AH86" s="79">
        <f>Final!O86+Final!P86</f>
        <v>0</v>
      </c>
      <c r="AI86" s="79">
        <f t="shared" si="33"/>
        <v>0</v>
      </c>
      <c r="AJ86" s="69"/>
      <c r="AK86" s="80" t="e">
        <f t="shared" si="34"/>
        <v>#DIV/0!</v>
      </c>
      <c r="AL86" s="80" t="e">
        <f t="shared" si="35"/>
        <v>#DIV/0!</v>
      </c>
      <c r="AM86" s="80" t="e">
        <f t="shared" si="36"/>
        <v>#DIV/0!</v>
      </c>
      <c r="AN86" s="80" t="e">
        <f t="shared" si="37"/>
        <v>#DIV/0!</v>
      </c>
      <c r="AO86" s="69" t="e">
        <f>(1-AK86)-AL86*'Piper Plot'!$R$13</f>
        <v>#DIV/0!</v>
      </c>
      <c r="AP86" s="69" t="e">
        <f>AL86*'Piper Plot'!$S$13</f>
        <v>#DIV/0!</v>
      </c>
      <c r="AQ86" s="69"/>
      <c r="AR86" s="69"/>
      <c r="AS86" s="69"/>
      <c r="AT86" s="69"/>
      <c r="AU86" s="77" t="str">
        <f t="shared" si="38"/>
        <v xml:space="preserve"> f</v>
      </c>
      <c r="AV86" s="79">
        <f>Final!T86</f>
        <v>0</v>
      </c>
      <c r="AW86" s="79">
        <f>Final!W86*2+Final!X86</f>
        <v>0</v>
      </c>
      <c r="AX86" s="79">
        <f>Final!U86+Final!V86*2</f>
        <v>0</v>
      </c>
      <c r="AY86" s="79">
        <f t="shared" si="39"/>
        <v>0</v>
      </c>
      <c r="AZ86" s="69"/>
      <c r="BA86" s="80" t="e">
        <f t="shared" si="40"/>
        <v>#DIV/0!</v>
      </c>
      <c r="BB86" s="80" t="e">
        <f t="shared" si="41"/>
        <v>#DIV/0!</v>
      </c>
      <c r="BC86" s="80" t="e">
        <f t="shared" si="42"/>
        <v>#DIV/0!</v>
      </c>
      <c r="BD86" s="80" t="e">
        <f t="shared" si="43"/>
        <v>#DIV/0!</v>
      </c>
      <c r="BE86" s="81" t="e">
        <f t="shared" si="44"/>
        <v>#DIV/0!</v>
      </c>
      <c r="BF86" s="69" t="e">
        <f t="shared" si="45"/>
        <v>#DIV/0!</v>
      </c>
      <c r="BG86" s="69"/>
      <c r="BH86" s="69"/>
      <c r="BI86" s="69"/>
      <c r="BJ86" s="69"/>
      <c r="BK86" s="77" t="str">
        <f t="shared" si="46"/>
        <v xml:space="preserve"> f</v>
      </c>
      <c r="BL86" s="69" t="e">
        <f>'Piper Plot'!$R$22-(1-'Piper Plot'!AM86)*0.5+(1-'Piper Plot'!BC86)*0.5</f>
        <v>#DIV/0!</v>
      </c>
      <c r="BM86" s="69" t="e">
        <f>'Piper Plot'!$S$22+(1-'Piper Plot'!AM86)*'Piper Plot'!$S$13+(1-'Piper Plot'!BC86)*'Piper Plot'!$S$13</f>
        <v>#DIV/0!</v>
      </c>
      <c r="BN86" s="69"/>
      <c r="BO86" s="69"/>
    </row>
    <row r="87" spans="17:67" x14ac:dyDescent="0.3">
      <c r="Q87" s="48"/>
      <c r="R87" s="48"/>
      <c r="S87" s="48"/>
      <c r="T87" s="48"/>
      <c r="U87" s="48"/>
      <c r="V87" s="48"/>
      <c r="W87" s="48"/>
      <c r="X87" s="48"/>
      <c r="Y87" s="48"/>
      <c r="Z87" s="48"/>
      <c r="AA87" s="48"/>
      <c r="AE87" s="77" t="str">
        <f>IF('Piper Plot'!$N$4="y",CONCATENATE(Final!B87," f",Final!C87),"")</f>
        <v xml:space="preserve"> f</v>
      </c>
      <c r="AF87" s="78">
        <f>Final!R87*2</f>
        <v>0</v>
      </c>
      <c r="AG87" s="79">
        <f>Final!Q87*2</f>
        <v>0</v>
      </c>
      <c r="AH87" s="79">
        <f>Final!O87+Final!P87</f>
        <v>0</v>
      </c>
      <c r="AI87" s="79">
        <f t="shared" si="33"/>
        <v>0</v>
      </c>
      <c r="AJ87" s="69"/>
      <c r="AK87" s="80" t="e">
        <f t="shared" si="34"/>
        <v>#DIV/0!</v>
      </c>
      <c r="AL87" s="80" t="e">
        <f t="shared" si="35"/>
        <v>#DIV/0!</v>
      </c>
      <c r="AM87" s="80" t="e">
        <f t="shared" si="36"/>
        <v>#DIV/0!</v>
      </c>
      <c r="AN87" s="80" t="e">
        <f t="shared" si="37"/>
        <v>#DIV/0!</v>
      </c>
      <c r="AO87" s="69" t="e">
        <f>(1-AK87)-AL87*'Piper Plot'!$R$13</f>
        <v>#DIV/0!</v>
      </c>
      <c r="AP87" s="69" t="e">
        <f>AL87*'Piper Plot'!$S$13</f>
        <v>#DIV/0!</v>
      </c>
      <c r="AQ87" s="69"/>
      <c r="AR87" s="69"/>
      <c r="AS87" s="69"/>
      <c r="AT87" s="69"/>
      <c r="AU87" s="77" t="str">
        <f t="shared" si="38"/>
        <v xml:space="preserve"> f</v>
      </c>
      <c r="AV87" s="79">
        <f>Final!T87</f>
        <v>0</v>
      </c>
      <c r="AW87" s="79">
        <f>Final!W87*2+Final!X87</f>
        <v>0</v>
      </c>
      <c r="AX87" s="79">
        <f>Final!U87+Final!V87*2</f>
        <v>0</v>
      </c>
      <c r="AY87" s="79">
        <f t="shared" si="39"/>
        <v>0</v>
      </c>
      <c r="AZ87" s="69"/>
      <c r="BA87" s="80" t="e">
        <f t="shared" si="40"/>
        <v>#DIV/0!</v>
      </c>
      <c r="BB87" s="80" t="e">
        <f t="shared" si="41"/>
        <v>#DIV/0!</v>
      </c>
      <c r="BC87" s="80" t="e">
        <f t="shared" si="42"/>
        <v>#DIV/0!</v>
      </c>
      <c r="BD87" s="80" t="e">
        <f t="shared" si="43"/>
        <v>#DIV/0!</v>
      </c>
      <c r="BE87" s="81" t="e">
        <f t="shared" si="44"/>
        <v>#DIV/0!</v>
      </c>
      <c r="BF87" s="69" t="e">
        <f t="shared" si="45"/>
        <v>#DIV/0!</v>
      </c>
      <c r="BG87" s="69"/>
      <c r="BH87" s="69"/>
      <c r="BI87" s="69"/>
      <c r="BJ87" s="69"/>
      <c r="BK87" s="77" t="str">
        <f t="shared" si="46"/>
        <v xml:space="preserve"> f</v>
      </c>
      <c r="BL87" s="69" t="e">
        <f>'Piper Plot'!$R$22-(1-'Piper Plot'!AM87)*0.5+(1-'Piper Plot'!BC87)*0.5</f>
        <v>#DIV/0!</v>
      </c>
      <c r="BM87" s="69" t="e">
        <f>'Piper Plot'!$S$22+(1-'Piper Plot'!AM87)*'Piper Plot'!$S$13+(1-'Piper Plot'!BC87)*'Piper Plot'!$S$13</f>
        <v>#DIV/0!</v>
      </c>
      <c r="BN87" s="69"/>
      <c r="BO87" s="69"/>
    </row>
    <row r="88" spans="17:67" x14ac:dyDescent="0.3">
      <c r="Q88" s="48"/>
      <c r="R88" s="48"/>
      <c r="S88" s="48"/>
      <c r="T88" s="48"/>
      <c r="U88" s="48">
        <f>IF(U85&lt;1-$U$11,U85+$U$11,-10)</f>
        <v>-9.8000000000000007</v>
      </c>
      <c r="V88" s="48">
        <v>0</v>
      </c>
      <c r="W88" s="48"/>
      <c r="X88" s="48">
        <f>U193-NumberOFF*COS(AA88*PI()/180)</f>
        <v>0.69375000000000009</v>
      </c>
      <c r="Y88" s="48">
        <f>V193+SIN(AA88*PI()/180)*NumberOFF</f>
        <v>0.85520008623713306</v>
      </c>
      <c r="Z88" s="48">
        <f>$U$11*100</f>
        <v>20</v>
      </c>
      <c r="AA88" s="48">
        <v>-60</v>
      </c>
      <c r="AE88" s="77" t="str">
        <f>IF('Piper Plot'!$N$4="y",CONCATENATE(Final!B88," f",Final!C88),"")</f>
        <v xml:space="preserve"> f</v>
      </c>
      <c r="AF88" s="78">
        <f>Final!R88*2</f>
        <v>0</v>
      </c>
      <c r="AG88" s="79">
        <f>Final!Q88*2</f>
        <v>0</v>
      </c>
      <c r="AH88" s="79">
        <f>Final!O88+Final!P88</f>
        <v>0</v>
      </c>
      <c r="AI88" s="79">
        <f t="shared" si="33"/>
        <v>0</v>
      </c>
      <c r="AJ88" s="69"/>
      <c r="AK88" s="80" t="e">
        <f t="shared" si="34"/>
        <v>#DIV/0!</v>
      </c>
      <c r="AL88" s="80" t="e">
        <f t="shared" si="35"/>
        <v>#DIV/0!</v>
      </c>
      <c r="AM88" s="80" t="e">
        <f t="shared" si="36"/>
        <v>#DIV/0!</v>
      </c>
      <c r="AN88" s="80" t="e">
        <f t="shared" si="37"/>
        <v>#DIV/0!</v>
      </c>
      <c r="AO88" s="69" t="e">
        <f>(1-AK88)-AL88*'Piper Plot'!$R$13</f>
        <v>#DIV/0!</v>
      </c>
      <c r="AP88" s="69" t="e">
        <f>AL88*'Piper Plot'!$S$13</f>
        <v>#DIV/0!</v>
      </c>
      <c r="AQ88" s="69"/>
      <c r="AR88" s="69"/>
      <c r="AS88" s="69"/>
      <c r="AT88" s="69"/>
      <c r="AU88" s="77" t="str">
        <f t="shared" si="38"/>
        <v xml:space="preserve"> f</v>
      </c>
      <c r="AV88" s="79">
        <f>Final!T88</f>
        <v>0</v>
      </c>
      <c r="AW88" s="79">
        <f>Final!W88*2+Final!X88</f>
        <v>0</v>
      </c>
      <c r="AX88" s="79">
        <f>Final!U88+Final!V88*2</f>
        <v>0</v>
      </c>
      <c r="AY88" s="79">
        <f t="shared" si="39"/>
        <v>0</v>
      </c>
      <c r="AZ88" s="69"/>
      <c r="BA88" s="80" t="e">
        <f t="shared" si="40"/>
        <v>#DIV/0!</v>
      </c>
      <c r="BB88" s="80" t="e">
        <f t="shared" si="41"/>
        <v>#DIV/0!</v>
      </c>
      <c r="BC88" s="80" t="e">
        <f t="shared" si="42"/>
        <v>#DIV/0!</v>
      </c>
      <c r="BD88" s="80" t="e">
        <f t="shared" si="43"/>
        <v>#DIV/0!</v>
      </c>
      <c r="BE88" s="81" t="e">
        <f t="shared" si="44"/>
        <v>#DIV/0!</v>
      </c>
      <c r="BF88" s="69" t="e">
        <f t="shared" si="45"/>
        <v>#DIV/0!</v>
      </c>
      <c r="BG88" s="69"/>
      <c r="BH88" s="69"/>
      <c r="BI88" s="69"/>
      <c r="BJ88" s="69"/>
      <c r="BK88" s="77" t="str">
        <f t="shared" si="46"/>
        <v xml:space="preserve"> f</v>
      </c>
      <c r="BL88" s="69" t="e">
        <f>'Piper Plot'!$R$22-(1-'Piper Plot'!AM88)*0.5+(1-'Piper Plot'!BC88)*0.5</f>
        <v>#DIV/0!</v>
      </c>
      <c r="BM88" s="69" t="e">
        <f>'Piper Plot'!$S$22+(1-'Piper Plot'!AM88)*'Piper Plot'!$S$13+(1-'Piper Plot'!BC88)*'Piper Plot'!$S$13</f>
        <v>#DIV/0!</v>
      </c>
      <c r="BN88" s="69"/>
      <c r="BO88" s="69"/>
    </row>
    <row r="89" spans="17:67" x14ac:dyDescent="0.3">
      <c r="Q89" s="48"/>
      <c r="R89" s="48"/>
      <c r="S89" s="48"/>
      <c r="T89" s="48"/>
      <c r="U89" s="48">
        <f>U88+(1-U88)/2</f>
        <v>-4.4000000000000004</v>
      </c>
      <c r="V89" s="48">
        <f>V88+(1-U88)*'Piper Plot'!$S$13</f>
        <v>9.353074360871938</v>
      </c>
      <c r="W89" s="48"/>
      <c r="X89" s="48">
        <f>U194+NumberOFF*COS(AA89*PI()/180)</f>
        <v>1.2562500000000001</v>
      </c>
      <c r="Y89" s="48">
        <f>V194-SIN(AA89*PI()/180)*NumberOFF</f>
        <v>1.8294786654946265</v>
      </c>
      <c r="Z89" s="48">
        <f>100-Z88</f>
        <v>80</v>
      </c>
      <c r="AA89" s="48">
        <f t="shared" ref="AA89:AA107" si="51">AA88</f>
        <v>-60</v>
      </c>
      <c r="AE89" s="77" t="str">
        <f>IF('Piper Plot'!$N$4="y",CONCATENATE(Final!B89," f",Final!C89),"")</f>
        <v xml:space="preserve"> f</v>
      </c>
      <c r="AF89" s="78">
        <f>Final!R89*2</f>
        <v>0</v>
      </c>
      <c r="AG89" s="79">
        <f>Final!Q89*2</f>
        <v>0</v>
      </c>
      <c r="AH89" s="79">
        <f>Final!O89+Final!P89</f>
        <v>0</v>
      </c>
      <c r="AI89" s="79">
        <f t="shared" si="33"/>
        <v>0</v>
      </c>
      <c r="AJ89" s="69"/>
      <c r="AK89" s="80" t="e">
        <f t="shared" si="34"/>
        <v>#DIV/0!</v>
      </c>
      <c r="AL89" s="80" t="e">
        <f t="shared" si="35"/>
        <v>#DIV/0!</v>
      </c>
      <c r="AM89" s="80" t="e">
        <f t="shared" si="36"/>
        <v>#DIV/0!</v>
      </c>
      <c r="AN89" s="80" t="e">
        <f t="shared" si="37"/>
        <v>#DIV/0!</v>
      </c>
      <c r="AO89" s="69" t="e">
        <f>(1-AK89)-AL89*'Piper Plot'!$R$13</f>
        <v>#DIV/0!</v>
      </c>
      <c r="AP89" s="69" t="e">
        <f>AL89*'Piper Plot'!$S$13</f>
        <v>#DIV/0!</v>
      </c>
      <c r="AQ89" s="69"/>
      <c r="AR89" s="69"/>
      <c r="AS89" s="69"/>
      <c r="AT89" s="69"/>
      <c r="AU89" s="77" t="str">
        <f t="shared" si="38"/>
        <v xml:space="preserve"> f</v>
      </c>
      <c r="AV89" s="79">
        <f>Final!T89</f>
        <v>0</v>
      </c>
      <c r="AW89" s="79">
        <f>Final!W89*2+Final!X89</f>
        <v>0</v>
      </c>
      <c r="AX89" s="79">
        <f>Final!U89+Final!V89*2</f>
        <v>0</v>
      </c>
      <c r="AY89" s="79">
        <f t="shared" si="39"/>
        <v>0</v>
      </c>
      <c r="AZ89" s="69"/>
      <c r="BA89" s="80" t="e">
        <f t="shared" si="40"/>
        <v>#DIV/0!</v>
      </c>
      <c r="BB89" s="80" t="e">
        <f t="shared" si="41"/>
        <v>#DIV/0!</v>
      </c>
      <c r="BC89" s="80" t="e">
        <f t="shared" si="42"/>
        <v>#DIV/0!</v>
      </c>
      <c r="BD89" s="80" t="e">
        <f t="shared" si="43"/>
        <v>#DIV/0!</v>
      </c>
      <c r="BE89" s="81" t="e">
        <f t="shared" si="44"/>
        <v>#DIV/0!</v>
      </c>
      <c r="BF89" s="69" t="e">
        <f t="shared" si="45"/>
        <v>#DIV/0!</v>
      </c>
      <c r="BG89" s="69"/>
      <c r="BH89" s="69"/>
      <c r="BI89" s="69"/>
      <c r="BJ89" s="69"/>
      <c r="BK89" s="77" t="str">
        <f t="shared" si="46"/>
        <v xml:space="preserve"> f</v>
      </c>
      <c r="BL89" s="69" t="e">
        <f>'Piper Plot'!$R$22-(1-'Piper Plot'!AM89)*0.5+(1-'Piper Plot'!BC89)*0.5</f>
        <v>#DIV/0!</v>
      </c>
      <c r="BM89" s="69" t="e">
        <f>'Piper Plot'!$S$22+(1-'Piper Plot'!AM89)*'Piper Plot'!$S$13+(1-'Piper Plot'!BC89)*'Piper Plot'!$S$13</f>
        <v>#DIV/0!</v>
      </c>
      <c r="BN89" s="69"/>
      <c r="BO89" s="69"/>
    </row>
    <row r="90" spans="17:67" x14ac:dyDescent="0.3">
      <c r="Q90" s="48"/>
      <c r="R90" s="48"/>
      <c r="S90" s="48"/>
      <c r="T90" s="48"/>
      <c r="U90" s="48"/>
      <c r="V90" s="48"/>
      <c r="W90" s="48"/>
      <c r="X90" s="48">
        <f>U196-NumberOFF*COS(AA90*PI()/180)</f>
        <v>0.79374999999999996</v>
      </c>
      <c r="Y90" s="48">
        <f>V196+SIN(AA90*PI()/180)*NumberOFF</f>
        <v>0.68199500548024539</v>
      </c>
      <c r="Z90" s="48">
        <f>Z88+$Z$88</f>
        <v>40</v>
      </c>
      <c r="AA90" s="48">
        <f t="shared" si="51"/>
        <v>-60</v>
      </c>
      <c r="AE90" s="77" t="str">
        <f>IF('Piper Plot'!$N$4="y",CONCATENATE(Final!B90," f",Final!C90),"")</f>
        <v xml:space="preserve"> f</v>
      </c>
      <c r="AF90" s="78">
        <f>Final!R90*2</f>
        <v>0</v>
      </c>
      <c r="AG90" s="79">
        <f>Final!Q90*2</f>
        <v>0</v>
      </c>
      <c r="AH90" s="79">
        <f>Final!O90+Final!P90</f>
        <v>0</v>
      </c>
      <c r="AI90" s="79">
        <f t="shared" si="33"/>
        <v>0</v>
      </c>
      <c r="AJ90" s="69"/>
      <c r="AK90" s="80" t="e">
        <f t="shared" si="34"/>
        <v>#DIV/0!</v>
      </c>
      <c r="AL90" s="80" t="e">
        <f t="shared" si="35"/>
        <v>#DIV/0!</v>
      </c>
      <c r="AM90" s="80" t="e">
        <f t="shared" si="36"/>
        <v>#DIV/0!</v>
      </c>
      <c r="AN90" s="80" t="e">
        <f t="shared" si="37"/>
        <v>#DIV/0!</v>
      </c>
      <c r="AO90" s="69" t="e">
        <f>(1-AK90)-AL90*'Piper Plot'!$R$13</f>
        <v>#DIV/0!</v>
      </c>
      <c r="AP90" s="69" t="e">
        <f>AL90*'Piper Plot'!$S$13</f>
        <v>#DIV/0!</v>
      </c>
      <c r="AQ90" s="69"/>
      <c r="AR90" s="69"/>
      <c r="AS90" s="69"/>
      <c r="AT90" s="69"/>
      <c r="AU90" s="77" t="str">
        <f t="shared" si="38"/>
        <v xml:space="preserve"> f</v>
      </c>
      <c r="AV90" s="79">
        <f>Final!T90</f>
        <v>0</v>
      </c>
      <c r="AW90" s="79">
        <f>Final!W90*2+Final!X90</f>
        <v>0</v>
      </c>
      <c r="AX90" s="79">
        <f>Final!U90+Final!V90*2</f>
        <v>0</v>
      </c>
      <c r="AY90" s="79">
        <f t="shared" si="39"/>
        <v>0</v>
      </c>
      <c r="AZ90" s="69"/>
      <c r="BA90" s="80" t="e">
        <f t="shared" si="40"/>
        <v>#DIV/0!</v>
      </c>
      <c r="BB90" s="80" t="e">
        <f t="shared" si="41"/>
        <v>#DIV/0!</v>
      </c>
      <c r="BC90" s="80" t="e">
        <f t="shared" si="42"/>
        <v>#DIV/0!</v>
      </c>
      <c r="BD90" s="80" t="e">
        <f t="shared" si="43"/>
        <v>#DIV/0!</v>
      </c>
      <c r="BE90" s="81" t="e">
        <f t="shared" si="44"/>
        <v>#DIV/0!</v>
      </c>
      <c r="BF90" s="69" t="e">
        <f t="shared" si="45"/>
        <v>#DIV/0!</v>
      </c>
      <c r="BG90" s="69"/>
      <c r="BH90" s="69"/>
      <c r="BI90" s="69"/>
      <c r="BJ90" s="69"/>
      <c r="BK90" s="77" t="str">
        <f t="shared" si="46"/>
        <v xml:space="preserve"> f</v>
      </c>
      <c r="BL90" s="69" t="e">
        <f>'Piper Plot'!$R$22-(1-'Piper Plot'!AM90)*0.5+(1-'Piper Plot'!BC90)*0.5</f>
        <v>#DIV/0!</v>
      </c>
      <c r="BM90" s="69" t="e">
        <f>'Piper Plot'!$S$22+(1-'Piper Plot'!AM90)*'Piper Plot'!$S$13+(1-'Piper Plot'!BC90)*'Piper Plot'!$S$13</f>
        <v>#DIV/0!</v>
      </c>
      <c r="BN90" s="69"/>
      <c r="BO90" s="69"/>
    </row>
    <row r="91" spans="17:67" x14ac:dyDescent="0.3">
      <c r="Q91" s="48"/>
      <c r="R91" s="48"/>
      <c r="S91" s="48"/>
      <c r="T91" s="48"/>
      <c r="U91" s="48">
        <f>IF(U88&lt;1-$U$11,U88+$U$11,-10)</f>
        <v>-9.6000000000000014</v>
      </c>
      <c r="V91" s="48">
        <v>0</v>
      </c>
      <c r="W91" s="48"/>
      <c r="X91" s="48">
        <f>U197+NumberOFF*COS(AA91*PI()/180)</f>
        <v>1.35625</v>
      </c>
      <c r="Y91" s="48">
        <f>V197-SIN(AA91*PI()/180)*NumberOFF</f>
        <v>1.6562735847377388</v>
      </c>
      <c r="Z91" s="48">
        <f>100-Z90</f>
        <v>60</v>
      </c>
      <c r="AA91" s="48">
        <f t="shared" si="51"/>
        <v>-60</v>
      </c>
      <c r="AE91" s="77" t="str">
        <f>IF('Piper Plot'!$N$4="y",CONCATENATE(Final!B91," f",Final!C91),"")</f>
        <v xml:space="preserve"> f</v>
      </c>
      <c r="AF91" s="78">
        <f>Final!R91*2</f>
        <v>0</v>
      </c>
      <c r="AG91" s="79">
        <f>Final!Q91*2</f>
        <v>0</v>
      </c>
      <c r="AH91" s="79">
        <f>Final!O91+Final!P91</f>
        <v>0</v>
      </c>
      <c r="AI91" s="79">
        <f t="shared" si="33"/>
        <v>0</v>
      </c>
      <c r="AJ91" s="69"/>
      <c r="AK91" s="80" t="e">
        <f t="shared" si="34"/>
        <v>#DIV/0!</v>
      </c>
      <c r="AL91" s="80" t="e">
        <f t="shared" si="35"/>
        <v>#DIV/0!</v>
      </c>
      <c r="AM91" s="80" t="e">
        <f t="shared" si="36"/>
        <v>#DIV/0!</v>
      </c>
      <c r="AN91" s="80" t="e">
        <f t="shared" si="37"/>
        <v>#DIV/0!</v>
      </c>
      <c r="AO91" s="69" t="e">
        <f>(1-AK91)-AL91*'Piper Plot'!$R$13</f>
        <v>#DIV/0!</v>
      </c>
      <c r="AP91" s="69" t="e">
        <f>AL91*'Piper Plot'!$S$13</f>
        <v>#DIV/0!</v>
      </c>
      <c r="AQ91" s="69"/>
      <c r="AR91" s="69"/>
      <c r="AS91" s="69"/>
      <c r="AT91" s="69"/>
      <c r="AU91" s="77" t="str">
        <f t="shared" si="38"/>
        <v xml:space="preserve"> f</v>
      </c>
      <c r="AV91" s="79">
        <f>Final!T91</f>
        <v>0</v>
      </c>
      <c r="AW91" s="79">
        <f>Final!W91*2+Final!X91</f>
        <v>0</v>
      </c>
      <c r="AX91" s="79">
        <f>Final!U91+Final!V91*2</f>
        <v>0</v>
      </c>
      <c r="AY91" s="79">
        <f t="shared" si="39"/>
        <v>0</v>
      </c>
      <c r="AZ91" s="69"/>
      <c r="BA91" s="80" t="e">
        <f t="shared" si="40"/>
        <v>#DIV/0!</v>
      </c>
      <c r="BB91" s="80" t="e">
        <f t="shared" si="41"/>
        <v>#DIV/0!</v>
      </c>
      <c r="BC91" s="80" t="e">
        <f t="shared" si="42"/>
        <v>#DIV/0!</v>
      </c>
      <c r="BD91" s="80" t="e">
        <f t="shared" si="43"/>
        <v>#DIV/0!</v>
      </c>
      <c r="BE91" s="81" t="e">
        <f t="shared" si="44"/>
        <v>#DIV/0!</v>
      </c>
      <c r="BF91" s="69" t="e">
        <f t="shared" si="45"/>
        <v>#DIV/0!</v>
      </c>
      <c r="BG91" s="69"/>
      <c r="BH91" s="69"/>
      <c r="BI91" s="69"/>
      <c r="BJ91" s="69"/>
      <c r="BK91" s="77" t="str">
        <f t="shared" si="46"/>
        <v xml:space="preserve"> f</v>
      </c>
      <c r="BL91" s="69" t="e">
        <f>'Piper Plot'!$R$22-(1-'Piper Plot'!AM91)*0.5+(1-'Piper Plot'!BC91)*0.5</f>
        <v>#DIV/0!</v>
      </c>
      <c r="BM91" s="69" t="e">
        <f>'Piper Plot'!$S$22+(1-'Piper Plot'!AM91)*'Piper Plot'!$S$13+(1-'Piper Plot'!BC91)*'Piper Plot'!$S$13</f>
        <v>#DIV/0!</v>
      </c>
      <c r="BN91" s="69"/>
      <c r="BO91" s="69"/>
    </row>
    <row r="92" spans="17:67" x14ac:dyDescent="0.3">
      <c r="Q92" s="48"/>
      <c r="R92" s="48"/>
      <c r="S92" s="48"/>
      <c r="T92" s="48"/>
      <c r="U92" s="48">
        <f>U91+(1-U91)/2</f>
        <v>-4.3000000000000007</v>
      </c>
      <c r="V92" s="48">
        <f>V91+(1-U91)*'Piper Plot'!$S$13</f>
        <v>9.1798692801150512</v>
      </c>
      <c r="W92" s="48"/>
      <c r="X92" s="48">
        <f>U199-NumberOFF*COS(AA92*PI()/180)</f>
        <v>0.89375000000000004</v>
      </c>
      <c r="Y92" s="48">
        <f>V199+SIN(AA92*PI()/180)*NumberOFF</f>
        <v>0.50878992472335749</v>
      </c>
      <c r="Z92" s="48">
        <f>Z90+$Z$88</f>
        <v>60</v>
      </c>
      <c r="AA92" s="48">
        <f t="shared" si="51"/>
        <v>-60</v>
      </c>
      <c r="AE92" s="77" t="str">
        <f>IF('Piper Plot'!$N$4="y",CONCATENATE(Final!B92," f",Final!C92),"")</f>
        <v xml:space="preserve"> f</v>
      </c>
      <c r="AF92" s="78">
        <f>Final!R92*2</f>
        <v>0</v>
      </c>
      <c r="AG92" s="79">
        <f>Final!Q92*2</f>
        <v>0</v>
      </c>
      <c r="AH92" s="79">
        <f>Final!O92+Final!P92</f>
        <v>0</v>
      </c>
      <c r="AI92" s="79">
        <f t="shared" si="33"/>
        <v>0</v>
      </c>
      <c r="AJ92" s="69"/>
      <c r="AK92" s="80" t="e">
        <f t="shared" si="34"/>
        <v>#DIV/0!</v>
      </c>
      <c r="AL92" s="80" t="e">
        <f t="shared" si="35"/>
        <v>#DIV/0!</v>
      </c>
      <c r="AM92" s="80" t="e">
        <f t="shared" si="36"/>
        <v>#DIV/0!</v>
      </c>
      <c r="AN92" s="80" t="e">
        <f t="shared" si="37"/>
        <v>#DIV/0!</v>
      </c>
      <c r="AO92" s="69" t="e">
        <f>(1-AK92)-AL92*'Piper Plot'!$R$13</f>
        <v>#DIV/0!</v>
      </c>
      <c r="AP92" s="69" t="e">
        <f>AL92*'Piper Plot'!$S$13</f>
        <v>#DIV/0!</v>
      </c>
      <c r="AQ92" s="69"/>
      <c r="AR92" s="69"/>
      <c r="AS92" s="69"/>
      <c r="AT92" s="69"/>
      <c r="AU92" s="77" t="str">
        <f t="shared" si="38"/>
        <v xml:space="preserve"> f</v>
      </c>
      <c r="AV92" s="79">
        <f>Final!T92</f>
        <v>0</v>
      </c>
      <c r="AW92" s="79">
        <f>Final!W92*2+Final!X92</f>
        <v>0</v>
      </c>
      <c r="AX92" s="79">
        <f>Final!U92+Final!V92*2</f>
        <v>0</v>
      </c>
      <c r="AY92" s="79">
        <f t="shared" si="39"/>
        <v>0</v>
      </c>
      <c r="AZ92" s="69"/>
      <c r="BA92" s="80" t="e">
        <f t="shared" si="40"/>
        <v>#DIV/0!</v>
      </c>
      <c r="BB92" s="80" t="e">
        <f t="shared" si="41"/>
        <v>#DIV/0!</v>
      </c>
      <c r="BC92" s="80" t="e">
        <f t="shared" si="42"/>
        <v>#DIV/0!</v>
      </c>
      <c r="BD92" s="80" t="e">
        <f t="shared" si="43"/>
        <v>#DIV/0!</v>
      </c>
      <c r="BE92" s="81" t="e">
        <f t="shared" si="44"/>
        <v>#DIV/0!</v>
      </c>
      <c r="BF92" s="69" t="e">
        <f t="shared" si="45"/>
        <v>#DIV/0!</v>
      </c>
      <c r="BG92" s="69"/>
      <c r="BH92" s="69"/>
      <c r="BI92" s="69"/>
      <c r="BJ92" s="69"/>
      <c r="BK92" s="77" t="str">
        <f t="shared" si="46"/>
        <v xml:space="preserve"> f</v>
      </c>
      <c r="BL92" s="69" t="e">
        <f>'Piper Plot'!$R$22-(1-'Piper Plot'!AM92)*0.5+(1-'Piper Plot'!BC92)*0.5</f>
        <v>#DIV/0!</v>
      </c>
      <c r="BM92" s="69" t="e">
        <f>'Piper Plot'!$S$22+(1-'Piper Plot'!AM92)*'Piper Plot'!$S$13+(1-'Piper Plot'!BC92)*'Piper Plot'!$S$13</f>
        <v>#DIV/0!</v>
      </c>
      <c r="BN92" s="69"/>
      <c r="BO92" s="69"/>
    </row>
    <row r="93" spans="17:67" x14ac:dyDescent="0.3">
      <c r="Q93" s="48"/>
      <c r="R93" s="48"/>
      <c r="S93" s="48"/>
      <c r="T93" s="48"/>
      <c r="U93" s="48"/>
      <c r="V93" s="48"/>
      <c r="W93" s="48"/>
      <c r="X93" s="48">
        <f>U200+NumberOFF*COS(AA93*PI()/180)</f>
        <v>1.45625</v>
      </c>
      <c r="Y93" s="48">
        <f>V200-SIN(AA93*PI()/180)*NumberOFF</f>
        <v>1.4830685039808509</v>
      </c>
      <c r="Z93" s="48">
        <f>100-Z92</f>
        <v>40</v>
      </c>
      <c r="AA93" s="48">
        <f t="shared" si="51"/>
        <v>-60</v>
      </c>
      <c r="AE93" s="77" t="str">
        <f>IF('Piper Plot'!$N$4="y",CONCATENATE(Final!B93," f",Final!C93),"")</f>
        <v xml:space="preserve"> f</v>
      </c>
      <c r="AF93" s="78">
        <f>Final!R93*2</f>
        <v>0</v>
      </c>
      <c r="AG93" s="79">
        <f>Final!Q93*2</f>
        <v>0</v>
      </c>
      <c r="AH93" s="79">
        <f>Final!O93+Final!P93</f>
        <v>0</v>
      </c>
      <c r="AI93" s="79">
        <f t="shared" si="33"/>
        <v>0</v>
      </c>
      <c r="AJ93" s="69"/>
      <c r="AK93" s="80" t="e">
        <f t="shared" si="34"/>
        <v>#DIV/0!</v>
      </c>
      <c r="AL93" s="80" t="e">
        <f t="shared" si="35"/>
        <v>#DIV/0!</v>
      </c>
      <c r="AM93" s="80" t="e">
        <f t="shared" si="36"/>
        <v>#DIV/0!</v>
      </c>
      <c r="AN93" s="80" t="e">
        <f t="shared" si="37"/>
        <v>#DIV/0!</v>
      </c>
      <c r="AO93" s="69" t="e">
        <f>(1-AK93)-AL93*'Piper Plot'!$R$13</f>
        <v>#DIV/0!</v>
      </c>
      <c r="AP93" s="69" t="e">
        <f>AL93*'Piper Plot'!$S$13</f>
        <v>#DIV/0!</v>
      </c>
      <c r="AQ93" s="69"/>
      <c r="AR93" s="69"/>
      <c r="AS93" s="69"/>
      <c r="AT93" s="69"/>
      <c r="AU93" s="77" t="str">
        <f t="shared" si="38"/>
        <v xml:space="preserve"> f</v>
      </c>
      <c r="AV93" s="79">
        <f>Final!T93</f>
        <v>0</v>
      </c>
      <c r="AW93" s="79">
        <f>Final!W93*2+Final!X93</f>
        <v>0</v>
      </c>
      <c r="AX93" s="79">
        <f>Final!U93+Final!V93*2</f>
        <v>0</v>
      </c>
      <c r="AY93" s="79">
        <f t="shared" si="39"/>
        <v>0</v>
      </c>
      <c r="AZ93" s="69"/>
      <c r="BA93" s="80" t="e">
        <f t="shared" si="40"/>
        <v>#DIV/0!</v>
      </c>
      <c r="BB93" s="80" t="e">
        <f t="shared" si="41"/>
        <v>#DIV/0!</v>
      </c>
      <c r="BC93" s="80" t="e">
        <f t="shared" si="42"/>
        <v>#DIV/0!</v>
      </c>
      <c r="BD93" s="80" t="e">
        <f t="shared" si="43"/>
        <v>#DIV/0!</v>
      </c>
      <c r="BE93" s="81" t="e">
        <f t="shared" si="44"/>
        <v>#DIV/0!</v>
      </c>
      <c r="BF93" s="69" t="e">
        <f t="shared" si="45"/>
        <v>#DIV/0!</v>
      </c>
      <c r="BG93" s="69"/>
      <c r="BH93" s="69"/>
      <c r="BI93" s="69"/>
      <c r="BJ93" s="69"/>
      <c r="BK93" s="77" t="str">
        <f t="shared" si="46"/>
        <v xml:space="preserve"> f</v>
      </c>
      <c r="BL93" s="69" t="e">
        <f>'Piper Plot'!$R$22-(1-'Piper Plot'!AM93)*0.5+(1-'Piper Plot'!BC93)*0.5</f>
        <v>#DIV/0!</v>
      </c>
      <c r="BM93" s="69" t="e">
        <f>'Piper Plot'!$S$22+(1-'Piper Plot'!AM93)*'Piper Plot'!$S$13+(1-'Piper Plot'!BC93)*'Piper Plot'!$S$13</f>
        <v>#DIV/0!</v>
      </c>
      <c r="BN93" s="69"/>
      <c r="BO93" s="69"/>
    </row>
    <row r="94" spans="17:67" x14ac:dyDescent="0.3">
      <c r="Q94" s="48"/>
      <c r="R94" s="48"/>
      <c r="S94" s="48"/>
      <c r="T94" s="48"/>
      <c r="U94" s="48">
        <f>IF(U91&lt;1-$U$11,U91+$U$11,-10)</f>
        <v>-9.4000000000000021</v>
      </c>
      <c r="V94" s="48">
        <v>0</v>
      </c>
      <c r="W94" s="48"/>
      <c r="X94" s="48">
        <f>U202-NumberOFF*COS(AA94*PI()/180)</f>
        <v>0.99374999999999991</v>
      </c>
      <c r="Y94" s="48">
        <f>V202+SIN(AA94*PI()/180)*NumberOFF</f>
        <v>0.33558484396646993</v>
      </c>
      <c r="Z94" s="48">
        <f>Z92+$Z$88</f>
        <v>80</v>
      </c>
      <c r="AA94" s="48">
        <f t="shared" si="51"/>
        <v>-60</v>
      </c>
      <c r="AE94" s="77" t="str">
        <f>IF('Piper Plot'!$N$4="y",CONCATENATE(Final!B94," f",Final!C94),"")</f>
        <v xml:space="preserve"> f</v>
      </c>
      <c r="AF94" s="78">
        <f>Final!R94*2</f>
        <v>0</v>
      </c>
      <c r="AG94" s="79">
        <f>Final!Q94*2</f>
        <v>0</v>
      </c>
      <c r="AH94" s="79">
        <f>Final!O94+Final!P94</f>
        <v>0</v>
      </c>
      <c r="AI94" s="79">
        <f t="shared" si="33"/>
        <v>0</v>
      </c>
      <c r="AJ94" s="69"/>
      <c r="AK94" s="80" t="e">
        <f t="shared" si="34"/>
        <v>#DIV/0!</v>
      </c>
      <c r="AL94" s="80" t="e">
        <f t="shared" si="35"/>
        <v>#DIV/0!</v>
      </c>
      <c r="AM94" s="80" t="e">
        <f t="shared" si="36"/>
        <v>#DIV/0!</v>
      </c>
      <c r="AN94" s="80" t="e">
        <f t="shared" si="37"/>
        <v>#DIV/0!</v>
      </c>
      <c r="AO94" s="69" t="e">
        <f>(1-AK94)-AL94*'Piper Plot'!$R$13</f>
        <v>#DIV/0!</v>
      </c>
      <c r="AP94" s="69" t="e">
        <f>AL94*'Piper Plot'!$S$13</f>
        <v>#DIV/0!</v>
      </c>
      <c r="AQ94" s="69"/>
      <c r="AR94" s="69"/>
      <c r="AS94" s="69"/>
      <c r="AT94" s="69"/>
      <c r="AU94" s="77" t="str">
        <f t="shared" si="38"/>
        <v xml:space="preserve"> f</v>
      </c>
      <c r="AV94" s="79">
        <f>Final!T94</f>
        <v>0</v>
      </c>
      <c r="AW94" s="79">
        <f>Final!W94*2+Final!X94</f>
        <v>0</v>
      </c>
      <c r="AX94" s="79">
        <f>Final!U94+Final!V94*2</f>
        <v>0</v>
      </c>
      <c r="AY94" s="79">
        <f t="shared" si="39"/>
        <v>0</v>
      </c>
      <c r="AZ94" s="69"/>
      <c r="BA94" s="80" t="e">
        <f t="shared" si="40"/>
        <v>#DIV/0!</v>
      </c>
      <c r="BB94" s="80" t="e">
        <f t="shared" si="41"/>
        <v>#DIV/0!</v>
      </c>
      <c r="BC94" s="80" t="e">
        <f t="shared" si="42"/>
        <v>#DIV/0!</v>
      </c>
      <c r="BD94" s="80" t="e">
        <f t="shared" si="43"/>
        <v>#DIV/0!</v>
      </c>
      <c r="BE94" s="81" t="e">
        <f t="shared" si="44"/>
        <v>#DIV/0!</v>
      </c>
      <c r="BF94" s="69" t="e">
        <f t="shared" si="45"/>
        <v>#DIV/0!</v>
      </c>
      <c r="BG94" s="69"/>
      <c r="BH94" s="69"/>
      <c r="BI94" s="69"/>
      <c r="BJ94" s="69"/>
      <c r="BK94" s="77" t="str">
        <f t="shared" si="46"/>
        <v xml:space="preserve"> f</v>
      </c>
      <c r="BL94" s="69" t="e">
        <f>'Piper Plot'!$R$22-(1-'Piper Plot'!AM94)*0.5+(1-'Piper Plot'!BC94)*0.5</f>
        <v>#DIV/0!</v>
      </c>
      <c r="BM94" s="69" t="e">
        <f>'Piper Plot'!$S$22+(1-'Piper Plot'!AM94)*'Piper Plot'!$S$13+(1-'Piper Plot'!BC94)*'Piper Plot'!$S$13</f>
        <v>#DIV/0!</v>
      </c>
      <c r="BN94" s="69"/>
      <c r="BO94" s="69"/>
    </row>
    <row r="95" spans="17:67" x14ac:dyDescent="0.3">
      <c r="Q95" s="48"/>
      <c r="R95" s="48"/>
      <c r="S95" s="48"/>
      <c r="T95" s="48"/>
      <c r="U95" s="48">
        <f>U94+(1-U94)/2</f>
        <v>-4.2000000000000011</v>
      </c>
      <c r="V95" s="48">
        <f>V94+(1-U94)*'Piper Plot'!$S$13</f>
        <v>9.0066641993581626</v>
      </c>
      <c r="W95" s="48"/>
      <c r="X95" s="48">
        <f>U203+NumberOFF*COS(AA95*PI()/180)</f>
        <v>1.5562499999999999</v>
      </c>
      <c r="Y95" s="48">
        <f>V203-SIN(AA95*PI()/180)*NumberOFF</f>
        <v>1.3098634232239632</v>
      </c>
      <c r="Z95" s="48">
        <f>100-Z94</f>
        <v>20</v>
      </c>
      <c r="AA95" s="48">
        <f t="shared" si="51"/>
        <v>-60</v>
      </c>
      <c r="AE95" s="77" t="str">
        <f>IF('Piper Plot'!$N$4="y",CONCATENATE(Final!B95," f",Final!C95),"")</f>
        <v xml:space="preserve"> f</v>
      </c>
      <c r="AF95" s="78">
        <f>Final!R95*2</f>
        <v>0</v>
      </c>
      <c r="AG95" s="79">
        <f>Final!Q95*2</f>
        <v>0</v>
      </c>
      <c r="AH95" s="79">
        <f>Final!O95+Final!P95</f>
        <v>0</v>
      </c>
      <c r="AI95" s="79">
        <f t="shared" si="33"/>
        <v>0</v>
      </c>
      <c r="AJ95" s="69"/>
      <c r="AK95" s="80" t="e">
        <f t="shared" si="34"/>
        <v>#DIV/0!</v>
      </c>
      <c r="AL95" s="80" t="e">
        <f t="shared" si="35"/>
        <v>#DIV/0!</v>
      </c>
      <c r="AM95" s="80" t="e">
        <f t="shared" si="36"/>
        <v>#DIV/0!</v>
      </c>
      <c r="AN95" s="80" t="e">
        <f t="shared" si="37"/>
        <v>#DIV/0!</v>
      </c>
      <c r="AO95" s="69" t="e">
        <f>(1-AK95)-AL95*'Piper Plot'!$R$13</f>
        <v>#DIV/0!</v>
      </c>
      <c r="AP95" s="69" t="e">
        <f>AL95*'Piper Plot'!$S$13</f>
        <v>#DIV/0!</v>
      </c>
      <c r="AQ95" s="69"/>
      <c r="AR95" s="69"/>
      <c r="AS95" s="69"/>
      <c r="AT95" s="69"/>
      <c r="AU95" s="77" t="str">
        <f t="shared" si="38"/>
        <v xml:space="preserve"> f</v>
      </c>
      <c r="AV95" s="79">
        <f>Final!T95</f>
        <v>0</v>
      </c>
      <c r="AW95" s="79">
        <f>Final!W95*2+Final!X95</f>
        <v>0</v>
      </c>
      <c r="AX95" s="79">
        <f>Final!U95+Final!V95*2</f>
        <v>0</v>
      </c>
      <c r="AY95" s="79">
        <f t="shared" si="39"/>
        <v>0</v>
      </c>
      <c r="AZ95" s="69"/>
      <c r="BA95" s="80" t="e">
        <f t="shared" si="40"/>
        <v>#DIV/0!</v>
      </c>
      <c r="BB95" s="80" t="e">
        <f t="shared" si="41"/>
        <v>#DIV/0!</v>
      </c>
      <c r="BC95" s="80" t="e">
        <f t="shared" si="42"/>
        <v>#DIV/0!</v>
      </c>
      <c r="BD95" s="80" t="e">
        <f t="shared" si="43"/>
        <v>#DIV/0!</v>
      </c>
      <c r="BE95" s="81" t="e">
        <f t="shared" si="44"/>
        <v>#DIV/0!</v>
      </c>
      <c r="BF95" s="69" t="e">
        <f t="shared" si="45"/>
        <v>#DIV/0!</v>
      </c>
      <c r="BG95" s="69"/>
      <c r="BH95" s="69"/>
      <c r="BI95" s="69"/>
      <c r="BJ95" s="69"/>
      <c r="BK95" s="77" t="str">
        <f t="shared" si="46"/>
        <v xml:space="preserve"> f</v>
      </c>
      <c r="BL95" s="69" t="e">
        <f>'Piper Plot'!$R$22-(1-'Piper Plot'!AM95)*0.5+(1-'Piper Plot'!BC95)*0.5</f>
        <v>#DIV/0!</v>
      </c>
      <c r="BM95" s="69" t="e">
        <f>'Piper Plot'!$S$22+(1-'Piper Plot'!AM95)*'Piper Plot'!$S$13+(1-'Piper Plot'!BC95)*'Piper Plot'!$S$13</f>
        <v>#DIV/0!</v>
      </c>
      <c r="BN95" s="69"/>
      <c r="BO95" s="69"/>
    </row>
    <row r="96" spans="17:67" x14ac:dyDescent="0.3">
      <c r="Q96" s="48"/>
      <c r="R96" s="48"/>
      <c r="S96" s="48"/>
      <c r="T96" s="48"/>
      <c r="U96" s="48"/>
      <c r="V96" s="48"/>
      <c r="W96" s="48"/>
      <c r="X96" s="48">
        <f>U205-NumberOFF*COS(AA96*PI()/180)</f>
        <v>-4.40625</v>
      </c>
      <c r="Y96" s="48">
        <f>V205+SIN(AA96*PI()/180)*NumberOFF</f>
        <v>9.688659204838407</v>
      </c>
      <c r="Z96" s="48">
        <f>Z94+$Z$88</f>
        <v>100</v>
      </c>
      <c r="AA96" s="48">
        <f t="shared" si="51"/>
        <v>-60</v>
      </c>
      <c r="AE96" s="77" t="str">
        <f>IF('Piper Plot'!$N$4="y",CONCATENATE(Final!B96," f",Final!C96),"")</f>
        <v xml:space="preserve"> f</v>
      </c>
      <c r="AF96" s="78">
        <f>Final!R96*2</f>
        <v>0</v>
      </c>
      <c r="AG96" s="79">
        <f>Final!Q96*2</f>
        <v>0</v>
      </c>
      <c r="AH96" s="79">
        <f>Final!O96+Final!P96</f>
        <v>0</v>
      </c>
      <c r="AI96" s="79">
        <f t="shared" si="33"/>
        <v>0</v>
      </c>
      <c r="AJ96" s="69"/>
      <c r="AK96" s="80" t="e">
        <f t="shared" si="34"/>
        <v>#DIV/0!</v>
      </c>
      <c r="AL96" s="80" t="e">
        <f t="shared" si="35"/>
        <v>#DIV/0!</v>
      </c>
      <c r="AM96" s="80" t="e">
        <f t="shared" si="36"/>
        <v>#DIV/0!</v>
      </c>
      <c r="AN96" s="80" t="e">
        <f t="shared" si="37"/>
        <v>#DIV/0!</v>
      </c>
      <c r="AO96" s="69" t="e">
        <f>(1-AK96)-AL96*'Piper Plot'!$R$13</f>
        <v>#DIV/0!</v>
      </c>
      <c r="AP96" s="69" t="e">
        <f>AL96*'Piper Plot'!$S$13</f>
        <v>#DIV/0!</v>
      </c>
      <c r="AQ96" s="69"/>
      <c r="AR96" s="69"/>
      <c r="AS96" s="69"/>
      <c r="AT96" s="69"/>
      <c r="AU96" s="77" t="str">
        <f t="shared" si="38"/>
        <v xml:space="preserve"> f</v>
      </c>
      <c r="AV96" s="79">
        <f>Final!T96</f>
        <v>0</v>
      </c>
      <c r="AW96" s="79">
        <f>Final!W96*2+Final!X96</f>
        <v>0</v>
      </c>
      <c r="AX96" s="79">
        <f>Final!U96+Final!V96*2</f>
        <v>0</v>
      </c>
      <c r="AY96" s="79">
        <f t="shared" si="39"/>
        <v>0</v>
      </c>
      <c r="AZ96" s="69"/>
      <c r="BA96" s="80" t="e">
        <f t="shared" si="40"/>
        <v>#DIV/0!</v>
      </c>
      <c r="BB96" s="80" t="e">
        <f t="shared" si="41"/>
        <v>#DIV/0!</v>
      </c>
      <c r="BC96" s="80" t="e">
        <f t="shared" si="42"/>
        <v>#DIV/0!</v>
      </c>
      <c r="BD96" s="80" t="e">
        <f t="shared" si="43"/>
        <v>#DIV/0!</v>
      </c>
      <c r="BE96" s="81" t="e">
        <f t="shared" si="44"/>
        <v>#DIV/0!</v>
      </c>
      <c r="BF96" s="69" t="e">
        <f t="shared" si="45"/>
        <v>#DIV/0!</v>
      </c>
      <c r="BG96" s="69"/>
      <c r="BH96" s="69"/>
      <c r="BI96" s="69"/>
      <c r="BJ96" s="69"/>
      <c r="BK96" s="77" t="str">
        <f t="shared" si="46"/>
        <v xml:space="preserve"> f</v>
      </c>
      <c r="BL96" s="69" t="e">
        <f>'Piper Plot'!$R$22-(1-'Piper Plot'!AM96)*0.5+(1-'Piper Plot'!BC96)*0.5</f>
        <v>#DIV/0!</v>
      </c>
      <c r="BM96" s="69" t="e">
        <f>'Piper Plot'!$S$22+(1-'Piper Plot'!AM96)*'Piper Plot'!$S$13+(1-'Piper Plot'!BC96)*'Piper Plot'!$S$13</f>
        <v>#DIV/0!</v>
      </c>
      <c r="BN96" s="69"/>
      <c r="BO96" s="69"/>
    </row>
    <row r="97" spans="17:67" x14ac:dyDescent="0.3">
      <c r="Q97" s="48"/>
      <c r="R97" s="48"/>
      <c r="S97" s="48"/>
      <c r="T97" s="48"/>
      <c r="U97" s="48">
        <f>IF(U94&lt;1-$U$11,U94+$U$11,-10)</f>
        <v>-9.2000000000000028</v>
      </c>
      <c r="V97" s="48">
        <v>0</v>
      </c>
      <c r="W97" s="48"/>
      <c r="X97" s="48">
        <f>U206+NumberOFF*COS(AA97*PI()/180)</f>
        <v>-3.84375</v>
      </c>
      <c r="Y97" s="48">
        <f>V206-SIN(AA97*PI()/180)*NumberOFF</f>
        <v>10.662937784095902</v>
      </c>
      <c r="Z97" s="48">
        <f>100-Z96</f>
        <v>0</v>
      </c>
      <c r="AA97" s="48">
        <f t="shared" si="51"/>
        <v>-60</v>
      </c>
      <c r="AE97" s="77" t="str">
        <f>IF('Piper Plot'!$N$4="y",CONCATENATE(Final!B97," f",Final!C97),"")</f>
        <v xml:space="preserve"> f</v>
      </c>
      <c r="AF97" s="78">
        <f>Final!R97*2</f>
        <v>0</v>
      </c>
      <c r="AG97" s="79">
        <f>Final!Q97*2</f>
        <v>0</v>
      </c>
      <c r="AH97" s="79">
        <f>Final!O97+Final!P97</f>
        <v>0</v>
      </c>
      <c r="AI97" s="79">
        <f t="shared" si="33"/>
        <v>0</v>
      </c>
      <c r="AJ97" s="69"/>
      <c r="AK97" s="80" t="e">
        <f t="shared" si="34"/>
        <v>#DIV/0!</v>
      </c>
      <c r="AL97" s="80" t="e">
        <f t="shared" si="35"/>
        <v>#DIV/0!</v>
      </c>
      <c r="AM97" s="80" t="e">
        <f t="shared" si="36"/>
        <v>#DIV/0!</v>
      </c>
      <c r="AN97" s="80" t="e">
        <f t="shared" si="37"/>
        <v>#DIV/0!</v>
      </c>
      <c r="AO97" s="69" t="e">
        <f>(1-AK97)-AL97*'Piper Plot'!$R$13</f>
        <v>#DIV/0!</v>
      </c>
      <c r="AP97" s="69" t="e">
        <f>AL97*'Piper Plot'!$S$13</f>
        <v>#DIV/0!</v>
      </c>
      <c r="AQ97" s="69"/>
      <c r="AR97" s="69"/>
      <c r="AS97" s="69"/>
      <c r="AT97" s="69"/>
      <c r="AU97" s="77" t="str">
        <f t="shared" si="38"/>
        <v xml:space="preserve"> f</v>
      </c>
      <c r="AV97" s="79">
        <f>Final!T97</f>
        <v>0</v>
      </c>
      <c r="AW97" s="79">
        <f>Final!W97*2+Final!X97</f>
        <v>0</v>
      </c>
      <c r="AX97" s="79">
        <f>Final!U97+Final!V97*2</f>
        <v>0</v>
      </c>
      <c r="AY97" s="79">
        <f t="shared" si="39"/>
        <v>0</v>
      </c>
      <c r="AZ97" s="69"/>
      <c r="BA97" s="80" t="e">
        <f t="shared" si="40"/>
        <v>#DIV/0!</v>
      </c>
      <c r="BB97" s="80" t="e">
        <f t="shared" si="41"/>
        <v>#DIV/0!</v>
      </c>
      <c r="BC97" s="80" t="e">
        <f t="shared" si="42"/>
        <v>#DIV/0!</v>
      </c>
      <c r="BD97" s="80" t="e">
        <f t="shared" si="43"/>
        <v>#DIV/0!</v>
      </c>
      <c r="BE97" s="81" t="e">
        <f t="shared" si="44"/>
        <v>#DIV/0!</v>
      </c>
      <c r="BF97" s="69" t="e">
        <f t="shared" si="45"/>
        <v>#DIV/0!</v>
      </c>
      <c r="BG97" s="69"/>
      <c r="BH97" s="69"/>
      <c r="BI97" s="69"/>
      <c r="BJ97" s="69"/>
      <c r="BK97" s="77" t="str">
        <f t="shared" si="46"/>
        <v xml:space="preserve"> f</v>
      </c>
      <c r="BL97" s="69" t="e">
        <f>'Piper Plot'!$R$22-(1-'Piper Plot'!AM97)*0.5+(1-'Piper Plot'!BC97)*0.5</f>
        <v>#DIV/0!</v>
      </c>
      <c r="BM97" s="69" t="e">
        <f>'Piper Plot'!$S$22+(1-'Piper Plot'!AM97)*'Piper Plot'!$S$13+(1-'Piper Plot'!BC97)*'Piper Plot'!$S$13</f>
        <v>#DIV/0!</v>
      </c>
      <c r="BN97" s="69"/>
      <c r="BO97" s="69"/>
    </row>
    <row r="98" spans="17:67" x14ac:dyDescent="0.3">
      <c r="Q98" s="48"/>
      <c r="R98" s="48"/>
      <c r="S98" s="48"/>
      <c r="T98" s="48"/>
      <c r="U98" s="48">
        <f>U97+(1-U97)/2</f>
        <v>-4.1000000000000014</v>
      </c>
      <c r="V98" s="48">
        <f>V97+(1-U97)*'Piper Plot'!$S$13</f>
        <v>8.8334591186012759</v>
      </c>
      <c r="W98" s="48"/>
      <c r="X98" s="48">
        <f>U208-NumberOFF*COS(AA98*PI()/180)</f>
        <v>-4.3062500000000004</v>
      </c>
      <c r="Y98" s="48">
        <f>V208+SIN(AA98*PI()/180)*NumberOFF</f>
        <v>9.5154541240815202</v>
      </c>
      <c r="Z98" s="48">
        <f>Z96+$Z$88</f>
        <v>120</v>
      </c>
      <c r="AA98" s="48">
        <f t="shared" si="51"/>
        <v>-60</v>
      </c>
      <c r="AE98" s="77" t="str">
        <f>IF('Piper Plot'!$N$4="y",CONCATENATE(Final!B98," f",Final!C98),"")</f>
        <v xml:space="preserve"> f</v>
      </c>
      <c r="AF98" s="78">
        <f>Final!R98*2</f>
        <v>0</v>
      </c>
      <c r="AG98" s="79">
        <f>Final!Q98*2</f>
        <v>0</v>
      </c>
      <c r="AH98" s="79">
        <f>Final!O98+Final!P98</f>
        <v>0</v>
      </c>
      <c r="AI98" s="79">
        <f t="shared" si="33"/>
        <v>0</v>
      </c>
      <c r="AJ98" s="69"/>
      <c r="AK98" s="80" t="e">
        <f t="shared" si="34"/>
        <v>#DIV/0!</v>
      </c>
      <c r="AL98" s="80" t="e">
        <f t="shared" si="35"/>
        <v>#DIV/0!</v>
      </c>
      <c r="AM98" s="80" t="e">
        <f t="shared" si="36"/>
        <v>#DIV/0!</v>
      </c>
      <c r="AN98" s="80" t="e">
        <f t="shared" si="37"/>
        <v>#DIV/0!</v>
      </c>
      <c r="AO98" s="69" t="e">
        <f>(1-AK98)-AL98*'Piper Plot'!$R$13</f>
        <v>#DIV/0!</v>
      </c>
      <c r="AP98" s="69" t="e">
        <f>AL98*'Piper Plot'!$S$13</f>
        <v>#DIV/0!</v>
      </c>
      <c r="AQ98" s="69"/>
      <c r="AR98" s="69"/>
      <c r="AS98" s="69"/>
      <c r="AT98" s="69"/>
      <c r="AU98" s="77" t="str">
        <f t="shared" si="38"/>
        <v xml:space="preserve"> f</v>
      </c>
      <c r="AV98" s="79">
        <f>Final!T98</f>
        <v>0</v>
      </c>
      <c r="AW98" s="79">
        <f>Final!W98*2+Final!X98</f>
        <v>0</v>
      </c>
      <c r="AX98" s="79">
        <f>Final!U98+Final!V98*2</f>
        <v>0</v>
      </c>
      <c r="AY98" s="79">
        <f t="shared" si="39"/>
        <v>0</v>
      </c>
      <c r="AZ98" s="69"/>
      <c r="BA98" s="80" t="e">
        <f t="shared" si="40"/>
        <v>#DIV/0!</v>
      </c>
      <c r="BB98" s="80" t="e">
        <f t="shared" si="41"/>
        <v>#DIV/0!</v>
      </c>
      <c r="BC98" s="80" t="e">
        <f t="shared" si="42"/>
        <v>#DIV/0!</v>
      </c>
      <c r="BD98" s="80" t="e">
        <f t="shared" si="43"/>
        <v>#DIV/0!</v>
      </c>
      <c r="BE98" s="81" t="e">
        <f t="shared" si="44"/>
        <v>#DIV/0!</v>
      </c>
      <c r="BF98" s="69" t="e">
        <f t="shared" si="45"/>
        <v>#DIV/0!</v>
      </c>
      <c r="BG98" s="69"/>
      <c r="BH98" s="69"/>
      <c r="BI98" s="69"/>
      <c r="BJ98" s="69"/>
      <c r="BK98" s="77" t="str">
        <f t="shared" si="46"/>
        <v xml:space="preserve"> f</v>
      </c>
      <c r="BL98" s="69" t="e">
        <f>'Piper Plot'!$R$22-(1-'Piper Plot'!AM98)*0.5+(1-'Piper Plot'!BC98)*0.5</f>
        <v>#DIV/0!</v>
      </c>
      <c r="BM98" s="69" t="e">
        <f>'Piper Plot'!$S$22+(1-'Piper Plot'!AM98)*'Piper Plot'!$S$13+(1-'Piper Plot'!BC98)*'Piper Plot'!$S$13</f>
        <v>#DIV/0!</v>
      </c>
      <c r="BN98" s="69"/>
      <c r="BO98" s="69"/>
    </row>
    <row r="99" spans="17:67" x14ac:dyDescent="0.3">
      <c r="Q99" s="48"/>
      <c r="R99" s="48"/>
      <c r="S99" s="48"/>
      <c r="T99" s="48"/>
      <c r="U99" s="48"/>
      <c r="V99" s="48"/>
      <c r="W99" s="48"/>
      <c r="X99" s="48">
        <f>U209+NumberOFF*COS(AA99*PI()/180)</f>
        <v>-3.7437500000000004</v>
      </c>
      <c r="Y99" s="48">
        <f>V209-SIN(AA99*PI()/180)*NumberOFF</f>
        <v>10.489732703339016</v>
      </c>
      <c r="Z99" s="48">
        <f>100-Z98</f>
        <v>-20</v>
      </c>
      <c r="AA99" s="48">
        <f t="shared" si="51"/>
        <v>-60</v>
      </c>
      <c r="AE99" s="77" t="str">
        <f>IF('Piper Plot'!$N$4="y",CONCATENATE(Final!B99," f",Final!C99),"")</f>
        <v xml:space="preserve"> f</v>
      </c>
      <c r="AF99" s="78">
        <f>Final!R99*2</f>
        <v>0</v>
      </c>
      <c r="AG99" s="79">
        <f>Final!Q99*2</f>
        <v>0</v>
      </c>
      <c r="AH99" s="79">
        <f>Final!O99+Final!P99</f>
        <v>0</v>
      </c>
      <c r="AI99" s="79">
        <f t="shared" si="33"/>
        <v>0</v>
      </c>
      <c r="AJ99" s="69"/>
      <c r="AK99" s="80" t="e">
        <f t="shared" si="34"/>
        <v>#DIV/0!</v>
      </c>
      <c r="AL99" s="80" t="e">
        <f t="shared" si="35"/>
        <v>#DIV/0!</v>
      </c>
      <c r="AM99" s="80" t="e">
        <f t="shared" si="36"/>
        <v>#DIV/0!</v>
      </c>
      <c r="AN99" s="80" t="e">
        <f t="shared" si="37"/>
        <v>#DIV/0!</v>
      </c>
      <c r="AO99" s="69" t="e">
        <f>(1-AK99)-AL99*'Piper Plot'!$R$13</f>
        <v>#DIV/0!</v>
      </c>
      <c r="AP99" s="69" t="e">
        <f>AL99*'Piper Plot'!$S$13</f>
        <v>#DIV/0!</v>
      </c>
      <c r="AQ99" s="69"/>
      <c r="AR99" s="69"/>
      <c r="AS99" s="69"/>
      <c r="AT99" s="69"/>
      <c r="AU99" s="77" t="str">
        <f t="shared" si="38"/>
        <v xml:space="preserve"> f</v>
      </c>
      <c r="AV99" s="79">
        <f>Final!T99</f>
        <v>0</v>
      </c>
      <c r="AW99" s="79">
        <f>Final!W99*2+Final!X99</f>
        <v>0</v>
      </c>
      <c r="AX99" s="79">
        <f>Final!U99+Final!V99*2</f>
        <v>0</v>
      </c>
      <c r="AY99" s="79">
        <f t="shared" si="39"/>
        <v>0</v>
      </c>
      <c r="AZ99" s="69"/>
      <c r="BA99" s="80" t="e">
        <f t="shared" si="40"/>
        <v>#DIV/0!</v>
      </c>
      <c r="BB99" s="80" t="e">
        <f t="shared" si="41"/>
        <v>#DIV/0!</v>
      </c>
      <c r="BC99" s="80" t="e">
        <f t="shared" si="42"/>
        <v>#DIV/0!</v>
      </c>
      <c r="BD99" s="80" t="e">
        <f t="shared" si="43"/>
        <v>#DIV/0!</v>
      </c>
      <c r="BE99" s="81" t="e">
        <f t="shared" si="44"/>
        <v>#DIV/0!</v>
      </c>
      <c r="BF99" s="69" t="e">
        <f t="shared" si="45"/>
        <v>#DIV/0!</v>
      </c>
      <c r="BG99" s="69"/>
      <c r="BH99" s="69"/>
      <c r="BI99" s="69"/>
      <c r="BJ99" s="69"/>
      <c r="BK99" s="77" t="str">
        <f t="shared" si="46"/>
        <v xml:space="preserve"> f</v>
      </c>
      <c r="BL99" s="69" t="e">
        <f>'Piper Plot'!$R$22-(1-'Piper Plot'!AM99)*0.5+(1-'Piper Plot'!BC99)*0.5</f>
        <v>#DIV/0!</v>
      </c>
      <c r="BM99" s="69" t="e">
        <f>'Piper Plot'!$S$22+(1-'Piper Plot'!AM99)*'Piper Plot'!$S$13+(1-'Piper Plot'!BC99)*'Piper Plot'!$S$13</f>
        <v>#DIV/0!</v>
      </c>
      <c r="BN99" s="69"/>
      <c r="BO99" s="69"/>
    </row>
    <row r="100" spans="17:67" x14ac:dyDescent="0.3">
      <c r="Q100" s="48"/>
      <c r="R100" s="48"/>
      <c r="S100" s="48"/>
      <c r="T100" s="48"/>
      <c r="U100" s="48">
        <f>IF(U97&lt;1-$U$11,U97+$U$11,-10)</f>
        <v>-9.0000000000000036</v>
      </c>
      <c r="V100" s="48">
        <v>0</v>
      </c>
      <c r="W100" s="48"/>
      <c r="X100" s="48">
        <f>U211-NumberOFF*COS(AA100*PI()/180)</f>
        <v>-4.2062500000000007</v>
      </c>
      <c r="Y100" s="48">
        <f>V211+SIN(AA100*PI()/180)*NumberOFF</f>
        <v>9.3422490433246335</v>
      </c>
      <c r="Z100" s="48">
        <f>Z98+$Z$88</f>
        <v>140</v>
      </c>
      <c r="AA100" s="48">
        <f t="shared" si="51"/>
        <v>-60</v>
      </c>
      <c r="AE100" s="77" t="str">
        <f>IF('Piper Plot'!$N$4="y",CONCATENATE(Final!B100," f",Final!C100),"")</f>
        <v xml:space="preserve"> f</v>
      </c>
      <c r="AF100" s="78">
        <f>Final!R100*2</f>
        <v>0</v>
      </c>
      <c r="AG100" s="79">
        <f>Final!Q100*2</f>
        <v>0</v>
      </c>
      <c r="AH100" s="79">
        <f>Final!O100+Final!P100</f>
        <v>0</v>
      </c>
      <c r="AI100" s="79">
        <f t="shared" si="33"/>
        <v>0</v>
      </c>
      <c r="AJ100" s="69"/>
      <c r="AK100" s="80" t="e">
        <f t="shared" si="34"/>
        <v>#DIV/0!</v>
      </c>
      <c r="AL100" s="80" t="e">
        <f t="shared" si="35"/>
        <v>#DIV/0!</v>
      </c>
      <c r="AM100" s="80" t="e">
        <f t="shared" si="36"/>
        <v>#DIV/0!</v>
      </c>
      <c r="AN100" s="80" t="e">
        <f t="shared" si="37"/>
        <v>#DIV/0!</v>
      </c>
      <c r="AO100" s="69" t="e">
        <f>(1-AK100)-AL100*'Piper Plot'!$R$13</f>
        <v>#DIV/0!</v>
      </c>
      <c r="AP100" s="69" t="e">
        <f>AL100*'Piper Plot'!$S$13</f>
        <v>#DIV/0!</v>
      </c>
      <c r="AQ100" s="69"/>
      <c r="AR100" s="69"/>
      <c r="AS100" s="69"/>
      <c r="AT100" s="69"/>
      <c r="AU100" s="77" t="str">
        <f t="shared" si="38"/>
        <v xml:space="preserve"> f</v>
      </c>
      <c r="AV100" s="79">
        <f>Final!T100</f>
        <v>0</v>
      </c>
      <c r="AW100" s="79">
        <f>Final!W100*2+Final!X100</f>
        <v>0</v>
      </c>
      <c r="AX100" s="79">
        <f>Final!U100+Final!V100*2</f>
        <v>0</v>
      </c>
      <c r="AY100" s="79">
        <f t="shared" si="39"/>
        <v>0</v>
      </c>
      <c r="AZ100" s="69"/>
      <c r="BA100" s="80" t="e">
        <f t="shared" si="40"/>
        <v>#DIV/0!</v>
      </c>
      <c r="BB100" s="80" t="e">
        <f t="shared" si="41"/>
        <v>#DIV/0!</v>
      </c>
      <c r="BC100" s="80" t="e">
        <f t="shared" si="42"/>
        <v>#DIV/0!</v>
      </c>
      <c r="BD100" s="80" t="e">
        <f t="shared" si="43"/>
        <v>#DIV/0!</v>
      </c>
      <c r="BE100" s="81" t="e">
        <f t="shared" si="44"/>
        <v>#DIV/0!</v>
      </c>
      <c r="BF100" s="69" t="e">
        <f t="shared" si="45"/>
        <v>#DIV/0!</v>
      </c>
      <c r="BG100" s="69"/>
      <c r="BH100" s="69"/>
      <c r="BI100" s="69"/>
      <c r="BJ100" s="69"/>
      <c r="BK100" s="77" t="str">
        <f t="shared" si="46"/>
        <v xml:space="preserve"> f</v>
      </c>
      <c r="BL100" s="69" t="e">
        <f>'Piper Plot'!$R$22-(1-'Piper Plot'!AM100)*0.5+(1-'Piper Plot'!BC100)*0.5</f>
        <v>#DIV/0!</v>
      </c>
      <c r="BM100" s="69" t="e">
        <f>'Piper Plot'!$S$22+(1-'Piper Plot'!AM100)*'Piper Plot'!$S$13+(1-'Piper Plot'!BC100)*'Piper Plot'!$S$13</f>
        <v>#DIV/0!</v>
      </c>
      <c r="BN100" s="69"/>
      <c r="BO100" s="69"/>
    </row>
    <row r="101" spans="17:67" x14ac:dyDescent="0.3">
      <c r="Q101" s="48"/>
      <c r="R101" s="48"/>
      <c r="S101" s="48"/>
      <c r="T101" s="48"/>
      <c r="U101" s="48">
        <f>U100+(1-U100)/2</f>
        <v>-4.0000000000000018</v>
      </c>
      <c r="V101" s="48">
        <f>V100+(1-U100)*'Piper Plot'!$S$13</f>
        <v>8.6602540378443891</v>
      </c>
      <c r="W101" s="48"/>
      <c r="X101" s="48">
        <f>U212+NumberOFF*COS(AA101*PI()/180)</f>
        <v>-3.6437500000000007</v>
      </c>
      <c r="Y101" s="48">
        <f>V212-SIN(AA101*PI()/180)*NumberOFF</f>
        <v>10.316527622582129</v>
      </c>
      <c r="Z101" s="48">
        <f>100-Z100</f>
        <v>-40</v>
      </c>
      <c r="AA101" s="48">
        <f t="shared" si="51"/>
        <v>-60</v>
      </c>
      <c r="AE101" s="77" t="str">
        <f>IF('Piper Plot'!$N$4="y",CONCATENATE(Final!B101," f",Final!C101),"")</f>
        <v xml:space="preserve"> f</v>
      </c>
      <c r="AF101" s="78">
        <f>Final!R101*2</f>
        <v>0</v>
      </c>
      <c r="AG101" s="79">
        <f>Final!Q101*2</f>
        <v>0</v>
      </c>
      <c r="AH101" s="79">
        <f>Final!O101+Final!P101</f>
        <v>0</v>
      </c>
      <c r="AI101" s="79">
        <f t="shared" si="33"/>
        <v>0</v>
      </c>
      <c r="AJ101" s="69"/>
      <c r="AK101" s="80" t="e">
        <f t="shared" si="34"/>
        <v>#DIV/0!</v>
      </c>
      <c r="AL101" s="80" t="e">
        <f t="shared" si="35"/>
        <v>#DIV/0!</v>
      </c>
      <c r="AM101" s="80" t="e">
        <f t="shared" si="36"/>
        <v>#DIV/0!</v>
      </c>
      <c r="AN101" s="80" t="e">
        <f t="shared" si="37"/>
        <v>#DIV/0!</v>
      </c>
      <c r="AO101" s="69" t="e">
        <f>(1-AK101)-AL101*'Piper Plot'!$R$13</f>
        <v>#DIV/0!</v>
      </c>
      <c r="AP101" s="69" t="e">
        <f>AL101*'Piper Plot'!$S$13</f>
        <v>#DIV/0!</v>
      </c>
      <c r="AQ101" s="69"/>
      <c r="AR101" s="69"/>
      <c r="AS101" s="69"/>
      <c r="AT101" s="69"/>
      <c r="AU101" s="77" t="str">
        <f t="shared" si="38"/>
        <v xml:space="preserve"> f</v>
      </c>
      <c r="AV101" s="79">
        <f>Final!T101</f>
        <v>0</v>
      </c>
      <c r="AW101" s="79">
        <f>Final!W101*2+Final!X101</f>
        <v>0</v>
      </c>
      <c r="AX101" s="79">
        <f>Final!U101+Final!V101*2</f>
        <v>0</v>
      </c>
      <c r="AY101" s="79">
        <f t="shared" si="39"/>
        <v>0</v>
      </c>
      <c r="AZ101" s="69"/>
      <c r="BA101" s="80" t="e">
        <f t="shared" si="40"/>
        <v>#DIV/0!</v>
      </c>
      <c r="BB101" s="80" t="e">
        <f t="shared" si="41"/>
        <v>#DIV/0!</v>
      </c>
      <c r="BC101" s="80" t="e">
        <f t="shared" si="42"/>
        <v>#DIV/0!</v>
      </c>
      <c r="BD101" s="80" t="e">
        <f t="shared" si="43"/>
        <v>#DIV/0!</v>
      </c>
      <c r="BE101" s="81" t="e">
        <f t="shared" si="44"/>
        <v>#DIV/0!</v>
      </c>
      <c r="BF101" s="69" t="e">
        <f t="shared" si="45"/>
        <v>#DIV/0!</v>
      </c>
      <c r="BG101" s="69"/>
      <c r="BH101" s="69"/>
      <c r="BI101" s="69"/>
      <c r="BJ101" s="69"/>
      <c r="BK101" s="77" t="str">
        <f t="shared" si="46"/>
        <v xml:space="preserve"> f</v>
      </c>
      <c r="BL101" s="69" t="e">
        <f>'Piper Plot'!$R$22-(1-'Piper Plot'!AM101)*0.5+(1-'Piper Plot'!BC101)*0.5</f>
        <v>#DIV/0!</v>
      </c>
      <c r="BM101" s="69" t="e">
        <f>'Piper Plot'!$S$22+(1-'Piper Plot'!AM101)*'Piper Plot'!$S$13+(1-'Piper Plot'!BC101)*'Piper Plot'!$S$13</f>
        <v>#DIV/0!</v>
      </c>
      <c r="BN101" s="69"/>
      <c r="BO101" s="69"/>
    </row>
    <row r="102" spans="17:67" x14ac:dyDescent="0.3">
      <c r="Q102" s="48"/>
      <c r="R102" s="48"/>
      <c r="S102" s="48"/>
      <c r="T102" s="48" t="s">
        <v>188</v>
      </c>
      <c r="U102" s="48"/>
      <c r="V102" s="48"/>
      <c r="W102" s="48"/>
      <c r="X102" s="48">
        <f>U214-NumberOFF*COS(AA102*PI()/180)</f>
        <v>-4.1062500000000011</v>
      </c>
      <c r="Y102" s="48">
        <f>V214+SIN(AA102*PI()/180)*NumberOFF</f>
        <v>9.1690439625677449</v>
      </c>
      <c r="Z102" s="48">
        <f>Z100+$Z$88</f>
        <v>160</v>
      </c>
      <c r="AA102" s="48">
        <f t="shared" si="51"/>
        <v>-60</v>
      </c>
      <c r="AE102" s="77" t="str">
        <f>IF('Piper Plot'!$N$4="y",CONCATENATE(Final!B102," f",Final!C102),"")</f>
        <v xml:space="preserve"> f</v>
      </c>
      <c r="AF102" s="78">
        <f>Final!R102*2</f>
        <v>0</v>
      </c>
      <c r="AG102" s="79">
        <f>Final!Q102*2</f>
        <v>0</v>
      </c>
      <c r="AH102" s="79">
        <f>Final!O102+Final!P102</f>
        <v>0</v>
      </c>
      <c r="AI102" s="79">
        <f t="shared" si="33"/>
        <v>0</v>
      </c>
      <c r="AJ102" s="69"/>
      <c r="AK102" s="80" t="e">
        <f t="shared" si="34"/>
        <v>#DIV/0!</v>
      </c>
      <c r="AL102" s="80" t="e">
        <f t="shared" si="35"/>
        <v>#DIV/0!</v>
      </c>
      <c r="AM102" s="80" t="e">
        <f t="shared" si="36"/>
        <v>#DIV/0!</v>
      </c>
      <c r="AN102" s="80" t="e">
        <f t="shared" si="37"/>
        <v>#DIV/0!</v>
      </c>
      <c r="AO102" s="69" t="e">
        <f>(1-AK102)-AL102*'Piper Plot'!$R$13</f>
        <v>#DIV/0!</v>
      </c>
      <c r="AP102" s="69" t="e">
        <f>AL102*'Piper Plot'!$S$13</f>
        <v>#DIV/0!</v>
      </c>
      <c r="AQ102" s="69"/>
      <c r="AR102" s="69"/>
      <c r="AS102" s="69"/>
      <c r="AT102" s="69"/>
      <c r="AU102" s="77" t="str">
        <f t="shared" si="38"/>
        <v xml:space="preserve"> f</v>
      </c>
      <c r="AV102" s="79">
        <f>Final!T102</f>
        <v>0</v>
      </c>
      <c r="AW102" s="79">
        <f>Final!W102*2+Final!X102</f>
        <v>0</v>
      </c>
      <c r="AX102" s="79">
        <f>Final!U102+Final!V102*2</f>
        <v>0</v>
      </c>
      <c r="AY102" s="79">
        <f t="shared" si="39"/>
        <v>0</v>
      </c>
      <c r="AZ102" s="69"/>
      <c r="BA102" s="80" t="e">
        <f t="shared" si="40"/>
        <v>#DIV/0!</v>
      </c>
      <c r="BB102" s="80" t="e">
        <f t="shared" si="41"/>
        <v>#DIV/0!</v>
      </c>
      <c r="BC102" s="80" t="e">
        <f t="shared" si="42"/>
        <v>#DIV/0!</v>
      </c>
      <c r="BD102" s="80" t="e">
        <f t="shared" si="43"/>
        <v>#DIV/0!</v>
      </c>
      <c r="BE102" s="81" t="e">
        <f t="shared" si="44"/>
        <v>#DIV/0!</v>
      </c>
      <c r="BF102" s="69" t="e">
        <f t="shared" si="45"/>
        <v>#DIV/0!</v>
      </c>
      <c r="BG102" s="69"/>
      <c r="BH102" s="69"/>
      <c r="BI102" s="69"/>
      <c r="BJ102" s="69"/>
      <c r="BK102" s="77" t="str">
        <f t="shared" si="46"/>
        <v xml:space="preserve"> f</v>
      </c>
      <c r="BL102" s="69" t="e">
        <f>'Piper Plot'!$R$22-(1-'Piper Plot'!AM102)*0.5+(1-'Piper Plot'!BC102)*0.5</f>
        <v>#DIV/0!</v>
      </c>
      <c r="BM102" s="69" t="e">
        <f>'Piper Plot'!$S$22+(1-'Piper Plot'!AM102)*'Piper Plot'!$S$13+(1-'Piper Plot'!BC102)*'Piper Plot'!$S$13</f>
        <v>#DIV/0!</v>
      </c>
      <c r="BN102" s="69"/>
      <c r="BO102" s="69"/>
    </row>
    <row r="103" spans="17:67" x14ac:dyDescent="0.3">
      <c r="Q103" s="48"/>
      <c r="R103" s="48"/>
      <c r="S103" s="48"/>
      <c r="T103" s="48" t="s">
        <v>183</v>
      </c>
      <c r="U103" s="48">
        <f>'Piper Plot'!U13+1+AnionOffset</f>
        <v>1.45</v>
      </c>
      <c r="V103" s="48">
        <f>'Piper Plot'!V13</f>
        <v>0</v>
      </c>
      <c r="W103" s="48"/>
      <c r="X103" s="48">
        <f>U215+NumberOFF*COS(AA103*PI()/180)</f>
        <v>-3.5437500000000011</v>
      </c>
      <c r="Y103" s="48">
        <f>V215-SIN(AA103*PI()/180)*NumberOFF</f>
        <v>10.14332254182524</v>
      </c>
      <c r="Z103" s="48">
        <f>100-Z102</f>
        <v>-60</v>
      </c>
      <c r="AA103" s="48">
        <f t="shared" si="51"/>
        <v>-60</v>
      </c>
      <c r="AE103" s="77" t="str">
        <f>IF('Piper Plot'!$N$4="y",CONCATENATE(Final!B103," f",Final!C103),"")</f>
        <v xml:space="preserve"> f</v>
      </c>
      <c r="AF103" s="78">
        <f>Final!R103*2</f>
        <v>0</v>
      </c>
      <c r="AG103" s="79">
        <f>Final!Q103*2</f>
        <v>0</v>
      </c>
      <c r="AH103" s="79">
        <f>Final!O103+Final!P103</f>
        <v>0</v>
      </c>
      <c r="AI103" s="79">
        <f t="shared" si="33"/>
        <v>0</v>
      </c>
      <c r="AJ103" s="69"/>
      <c r="AK103" s="80" t="e">
        <f t="shared" si="34"/>
        <v>#DIV/0!</v>
      </c>
      <c r="AL103" s="80" t="e">
        <f t="shared" si="35"/>
        <v>#DIV/0!</v>
      </c>
      <c r="AM103" s="80" t="e">
        <f t="shared" si="36"/>
        <v>#DIV/0!</v>
      </c>
      <c r="AN103" s="80" t="e">
        <f t="shared" si="37"/>
        <v>#DIV/0!</v>
      </c>
      <c r="AO103" s="69" t="e">
        <f>(1-AK103)-AL103*'Piper Plot'!$R$13</f>
        <v>#DIV/0!</v>
      </c>
      <c r="AP103" s="69" t="e">
        <f>AL103*'Piper Plot'!$S$13</f>
        <v>#DIV/0!</v>
      </c>
      <c r="AQ103" s="69"/>
      <c r="AR103" s="69"/>
      <c r="AS103" s="69"/>
      <c r="AT103" s="69"/>
      <c r="AU103" s="77" t="str">
        <f t="shared" si="38"/>
        <v xml:space="preserve"> f</v>
      </c>
      <c r="AV103" s="79">
        <f>Final!T103</f>
        <v>0</v>
      </c>
      <c r="AW103" s="79">
        <f>Final!W103*2+Final!X103</f>
        <v>0</v>
      </c>
      <c r="AX103" s="79">
        <f>Final!U103+Final!V103*2</f>
        <v>0</v>
      </c>
      <c r="AY103" s="79">
        <f t="shared" si="39"/>
        <v>0</v>
      </c>
      <c r="AZ103" s="69"/>
      <c r="BA103" s="80" t="e">
        <f t="shared" si="40"/>
        <v>#DIV/0!</v>
      </c>
      <c r="BB103" s="80" t="e">
        <f t="shared" si="41"/>
        <v>#DIV/0!</v>
      </c>
      <c r="BC103" s="80" t="e">
        <f t="shared" si="42"/>
        <v>#DIV/0!</v>
      </c>
      <c r="BD103" s="80" t="e">
        <f t="shared" si="43"/>
        <v>#DIV/0!</v>
      </c>
      <c r="BE103" s="81" t="e">
        <f t="shared" si="44"/>
        <v>#DIV/0!</v>
      </c>
      <c r="BF103" s="69" t="e">
        <f t="shared" si="45"/>
        <v>#DIV/0!</v>
      </c>
      <c r="BG103" s="69"/>
      <c r="BH103" s="69"/>
      <c r="BI103" s="69"/>
      <c r="BJ103" s="69"/>
      <c r="BK103" s="77" t="str">
        <f t="shared" si="46"/>
        <v xml:space="preserve"> f</v>
      </c>
      <c r="BL103" s="69" t="e">
        <f>'Piper Plot'!$R$22-(1-'Piper Plot'!AM103)*0.5+(1-'Piper Plot'!BC103)*0.5</f>
        <v>#DIV/0!</v>
      </c>
      <c r="BM103" s="69" t="e">
        <f>'Piper Plot'!$S$22+(1-'Piper Plot'!AM103)*'Piper Plot'!$S$13+(1-'Piper Plot'!BC103)*'Piper Plot'!$S$13</f>
        <v>#DIV/0!</v>
      </c>
      <c r="BN103" s="69"/>
      <c r="BO103" s="69"/>
    </row>
    <row r="104" spans="17:67" x14ac:dyDescent="0.3">
      <c r="Q104" s="48"/>
      <c r="R104" s="48"/>
      <c r="S104" s="48"/>
      <c r="T104" s="48"/>
      <c r="U104" s="48">
        <f>'Piper Plot'!U14+1+AnionOffset</f>
        <v>1.35</v>
      </c>
      <c r="V104" s="48">
        <f>'Piper Plot'!V14</f>
        <v>0.17320508075688773</v>
      </c>
      <c r="W104" s="48"/>
      <c r="X104" s="48">
        <f>U217-NumberOFF*COS(AA104*PI()/180)</f>
        <v>-4.0062500000000014</v>
      </c>
      <c r="Y104" s="48">
        <f>V217+SIN(AA104*PI()/180)*NumberOFF</f>
        <v>8.9958388818108581</v>
      </c>
      <c r="Z104" s="48">
        <f>Z102+$Z$88</f>
        <v>180</v>
      </c>
      <c r="AA104" s="48">
        <f t="shared" si="51"/>
        <v>-60</v>
      </c>
      <c r="AE104" s="77" t="str">
        <f>IF('Piper Plot'!$N$4="y",CONCATENATE(Final!B104," f",Final!C104),"")</f>
        <v xml:space="preserve"> f</v>
      </c>
      <c r="AF104" s="78">
        <f>Final!R104*2</f>
        <v>0</v>
      </c>
      <c r="AG104" s="79">
        <f>Final!Q104*2</f>
        <v>0</v>
      </c>
      <c r="AH104" s="79">
        <f>Final!O104+Final!P104</f>
        <v>0</v>
      </c>
      <c r="AI104" s="79">
        <f t="shared" si="33"/>
        <v>0</v>
      </c>
      <c r="AJ104" s="69"/>
      <c r="AK104" s="80" t="e">
        <f t="shared" si="34"/>
        <v>#DIV/0!</v>
      </c>
      <c r="AL104" s="80" t="e">
        <f t="shared" si="35"/>
        <v>#DIV/0!</v>
      </c>
      <c r="AM104" s="80" t="e">
        <f t="shared" si="36"/>
        <v>#DIV/0!</v>
      </c>
      <c r="AN104" s="80" t="e">
        <f t="shared" si="37"/>
        <v>#DIV/0!</v>
      </c>
      <c r="AO104" s="69" t="e">
        <f>(1-AK104)-AL104*'Piper Plot'!$R$13</f>
        <v>#DIV/0!</v>
      </c>
      <c r="AP104" s="69" t="e">
        <f>AL104*'Piper Plot'!$S$13</f>
        <v>#DIV/0!</v>
      </c>
      <c r="AQ104" s="69"/>
      <c r="AR104" s="69"/>
      <c r="AS104" s="69"/>
      <c r="AT104" s="69"/>
      <c r="AU104" s="77" t="str">
        <f t="shared" si="38"/>
        <v xml:space="preserve"> f</v>
      </c>
      <c r="AV104" s="79">
        <f>Final!T104</f>
        <v>0</v>
      </c>
      <c r="AW104" s="79">
        <f>Final!W104*2+Final!X104</f>
        <v>0</v>
      </c>
      <c r="AX104" s="79">
        <f>Final!U104+Final!V104*2</f>
        <v>0</v>
      </c>
      <c r="AY104" s="79">
        <f t="shared" si="39"/>
        <v>0</v>
      </c>
      <c r="AZ104" s="69"/>
      <c r="BA104" s="80" t="e">
        <f t="shared" si="40"/>
        <v>#DIV/0!</v>
      </c>
      <c r="BB104" s="80" t="e">
        <f t="shared" si="41"/>
        <v>#DIV/0!</v>
      </c>
      <c r="BC104" s="80" t="e">
        <f t="shared" si="42"/>
        <v>#DIV/0!</v>
      </c>
      <c r="BD104" s="80" t="e">
        <f t="shared" si="43"/>
        <v>#DIV/0!</v>
      </c>
      <c r="BE104" s="81" t="e">
        <f t="shared" si="44"/>
        <v>#DIV/0!</v>
      </c>
      <c r="BF104" s="69" t="e">
        <f t="shared" si="45"/>
        <v>#DIV/0!</v>
      </c>
      <c r="BG104" s="69"/>
      <c r="BH104" s="69"/>
      <c r="BI104" s="69"/>
      <c r="BJ104" s="69"/>
      <c r="BK104" s="77" t="str">
        <f t="shared" si="46"/>
        <v xml:space="preserve"> f</v>
      </c>
      <c r="BL104" s="69" t="e">
        <f>'Piper Plot'!$R$22-(1-'Piper Plot'!AM104)*0.5+(1-'Piper Plot'!BC104)*0.5</f>
        <v>#DIV/0!</v>
      </c>
      <c r="BM104" s="69" t="e">
        <f>'Piper Plot'!$S$22+(1-'Piper Plot'!AM104)*'Piper Plot'!$S$13+(1-'Piper Plot'!BC104)*'Piper Plot'!$S$13</f>
        <v>#DIV/0!</v>
      </c>
      <c r="BN104" s="69"/>
      <c r="BO104" s="69"/>
    </row>
    <row r="105" spans="17:67" x14ac:dyDescent="0.3">
      <c r="Q105" s="48"/>
      <c r="R105" s="48"/>
      <c r="S105" s="48"/>
      <c r="T105" s="48"/>
      <c r="U105" s="48"/>
      <c r="V105" s="48"/>
      <c r="W105" s="48"/>
      <c r="X105" s="48">
        <f>U218+NumberOFF*COS(AA105*PI()/180)</f>
        <v>-3.4437500000000014</v>
      </c>
      <c r="Y105" s="48">
        <f>V218-SIN(AA105*PI()/180)*NumberOFF</f>
        <v>9.9701174610683534</v>
      </c>
      <c r="Z105" s="48">
        <f>100-Z104</f>
        <v>-80</v>
      </c>
      <c r="AA105" s="48">
        <f t="shared" si="51"/>
        <v>-60</v>
      </c>
      <c r="AE105" s="77" t="str">
        <f>IF('Piper Plot'!$N$4="y",CONCATENATE(Final!B105," f",Final!C105),"")</f>
        <v xml:space="preserve"> f</v>
      </c>
      <c r="AF105" s="78">
        <f>Final!R105*2</f>
        <v>0</v>
      </c>
      <c r="AG105" s="79">
        <f>Final!Q105*2</f>
        <v>0</v>
      </c>
      <c r="AH105" s="79">
        <f>Final!O105+Final!P105</f>
        <v>0</v>
      </c>
      <c r="AI105" s="79">
        <f t="shared" si="33"/>
        <v>0</v>
      </c>
      <c r="AJ105" s="69"/>
      <c r="AK105" s="80" t="e">
        <f t="shared" si="34"/>
        <v>#DIV/0!</v>
      </c>
      <c r="AL105" s="80" t="e">
        <f t="shared" si="35"/>
        <v>#DIV/0!</v>
      </c>
      <c r="AM105" s="80" t="e">
        <f t="shared" si="36"/>
        <v>#DIV/0!</v>
      </c>
      <c r="AN105" s="80" t="e">
        <f t="shared" si="37"/>
        <v>#DIV/0!</v>
      </c>
      <c r="AO105" s="69" t="e">
        <f>(1-AK105)-AL105*'Piper Plot'!$R$13</f>
        <v>#DIV/0!</v>
      </c>
      <c r="AP105" s="69" t="e">
        <f>AL105*'Piper Plot'!$S$13</f>
        <v>#DIV/0!</v>
      </c>
      <c r="AQ105" s="69"/>
      <c r="AR105" s="69"/>
      <c r="AS105" s="69"/>
      <c r="AT105" s="69"/>
      <c r="AU105" s="77" t="str">
        <f t="shared" si="38"/>
        <v xml:space="preserve"> f</v>
      </c>
      <c r="AV105" s="79">
        <f>Final!T105</f>
        <v>0</v>
      </c>
      <c r="AW105" s="79">
        <f>Final!W105*2+Final!X105</f>
        <v>0</v>
      </c>
      <c r="AX105" s="79">
        <f>Final!U105+Final!V105*2</f>
        <v>0</v>
      </c>
      <c r="AY105" s="79">
        <f t="shared" si="39"/>
        <v>0</v>
      </c>
      <c r="AZ105" s="69"/>
      <c r="BA105" s="80" t="e">
        <f t="shared" si="40"/>
        <v>#DIV/0!</v>
      </c>
      <c r="BB105" s="80" t="e">
        <f t="shared" si="41"/>
        <v>#DIV/0!</v>
      </c>
      <c r="BC105" s="80" t="e">
        <f t="shared" si="42"/>
        <v>#DIV/0!</v>
      </c>
      <c r="BD105" s="80" t="e">
        <f t="shared" si="43"/>
        <v>#DIV/0!</v>
      </c>
      <c r="BE105" s="81" t="e">
        <f t="shared" si="44"/>
        <v>#DIV/0!</v>
      </c>
      <c r="BF105" s="69" t="e">
        <f t="shared" si="45"/>
        <v>#DIV/0!</v>
      </c>
      <c r="BG105" s="69"/>
      <c r="BH105" s="69"/>
      <c r="BI105" s="69"/>
      <c r="BJ105" s="69"/>
      <c r="BK105" s="77" t="str">
        <f t="shared" si="46"/>
        <v xml:space="preserve"> f</v>
      </c>
      <c r="BL105" s="69" t="e">
        <f>'Piper Plot'!$R$22-(1-'Piper Plot'!AM105)*0.5+(1-'Piper Plot'!BC105)*0.5</f>
        <v>#DIV/0!</v>
      </c>
      <c r="BM105" s="69" t="e">
        <f>'Piper Plot'!$S$22+(1-'Piper Plot'!AM105)*'Piper Plot'!$S$13+(1-'Piper Plot'!BC105)*'Piper Plot'!$S$13</f>
        <v>#DIV/0!</v>
      </c>
      <c r="BN105" s="69"/>
      <c r="BO105" s="69"/>
    </row>
    <row r="106" spans="17:67" x14ac:dyDescent="0.3">
      <c r="Q106" s="48"/>
      <c r="R106" s="48"/>
      <c r="S106" s="48"/>
      <c r="T106" s="48"/>
      <c r="U106" s="48">
        <f>'Piper Plot'!U16+1+AnionOffset</f>
        <v>1.65</v>
      </c>
      <c r="V106" s="48">
        <f>'Piper Plot'!V16</f>
        <v>0</v>
      </c>
      <c r="W106" s="48"/>
      <c r="X106" s="48">
        <f>U220-NumberOFF*COS(AA106*PI()/180)</f>
        <v>-3.9062500000000018</v>
      </c>
      <c r="Y106" s="48">
        <f>V220+SIN(AA106*PI()/180)*NumberOFF</f>
        <v>8.8226338010539713</v>
      </c>
      <c r="Z106" s="48">
        <f>Z104+$Z$88</f>
        <v>200</v>
      </c>
      <c r="AA106" s="48">
        <f t="shared" si="51"/>
        <v>-60</v>
      </c>
      <c r="AE106" s="77" t="str">
        <f>IF('Piper Plot'!$N$4="y",CONCATENATE(Final!B106," f",Final!C106),"")</f>
        <v xml:space="preserve"> f</v>
      </c>
      <c r="AF106" s="78">
        <f>Final!R106*2</f>
        <v>0</v>
      </c>
      <c r="AG106" s="79">
        <f>Final!Q106*2</f>
        <v>0</v>
      </c>
      <c r="AH106" s="79">
        <f>Final!O106+Final!P106</f>
        <v>0</v>
      </c>
      <c r="AI106" s="79">
        <f t="shared" si="33"/>
        <v>0</v>
      </c>
      <c r="AJ106" s="69"/>
      <c r="AK106" s="80" t="e">
        <f t="shared" si="34"/>
        <v>#DIV/0!</v>
      </c>
      <c r="AL106" s="80" t="e">
        <f t="shared" si="35"/>
        <v>#DIV/0!</v>
      </c>
      <c r="AM106" s="80" t="e">
        <f t="shared" si="36"/>
        <v>#DIV/0!</v>
      </c>
      <c r="AN106" s="80" t="e">
        <f t="shared" si="37"/>
        <v>#DIV/0!</v>
      </c>
      <c r="AO106" s="69" t="e">
        <f>(1-AK106)-AL106*'Piper Plot'!$R$13</f>
        <v>#DIV/0!</v>
      </c>
      <c r="AP106" s="69" t="e">
        <f>AL106*'Piper Plot'!$S$13</f>
        <v>#DIV/0!</v>
      </c>
      <c r="AQ106" s="69"/>
      <c r="AR106" s="69"/>
      <c r="AS106" s="69"/>
      <c r="AT106" s="69"/>
      <c r="AU106" s="77" t="str">
        <f t="shared" si="38"/>
        <v xml:space="preserve"> f</v>
      </c>
      <c r="AV106" s="79">
        <f>Final!T106</f>
        <v>0</v>
      </c>
      <c r="AW106" s="79">
        <f>Final!W106*2+Final!X106</f>
        <v>0</v>
      </c>
      <c r="AX106" s="79">
        <f>Final!U106+Final!V106*2</f>
        <v>0</v>
      </c>
      <c r="AY106" s="79">
        <f t="shared" si="39"/>
        <v>0</v>
      </c>
      <c r="AZ106" s="69"/>
      <c r="BA106" s="80" t="e">
        <f t="shared" si="40"/>
        <v>#DIV/0!</v>
      </c>
      <c r="BB106" s="80" t="e">
        <f t="shared" si="41"/>
        <v>#DIV/0!</v>
      </c>
      <c r="BC106" s="80" t="e">
        <f t="shared" si="42"/>
        <v>#DIV/0!</v>
      </c>
      <c r="BD106" s="80" t="e">
        <f t="shared" si="43"/>
        <v>#DIV/0!</v>
      </c>
      <c r="BE106" s="81" t="e">
        <f t="shared" si="44"/>
        <v>#DIV/0!</v>
      </c>
      <c r="BF106" s="69" t="e">
        <f t="shared" si="45"/>
        <v>#DIV/0!</v>
      </c>
      <c r="BG106" s="69"/>
      <c r="BH106" s="69"/>
      <c r="BI106" s="69"/>
      <c r="BJ106" s="69"/>
      <c r="BK106" s="77" t="str">
        <f t="shared" si="46"/>
        <v xml:space="preserve"> f</v>
      </c>
      <c r="BL106" s="69" t="e">
        <f>'Piper Plot'!$R$22-(1-'Piper Plot'!AM106)*0.5+(1-'Piper Plot'!BC106)*0.5</f>
        <v>#DIV/0!</v>
      </c>
      <c r="BM106" s="69" t="e">
        <f>'Piper Plot'!$S$22+(1-'Piper Plot'!AM106)*'Piper Plot'!$S$13+(1-'Piper Plot'!BC106)*'Piper Plot'!$S$13</f>
        <v>#DIV/0!</v>
      </c>
      <c r="BN106" s="69"/>
      <c r="BO106" s="69"/>
    </row>
    <row r="107" spans="17:67" x14ac:dyDescent="0.3">
      <c r="Q107" s="48"/>
      <c r="R107" s="48"/>
      <c r="S107" s="48"/>
      <c r="T107" s="48"/>
      <c r="U107" s="48">
        <f>'Piper Plot'!U17+1+AnionOffset</f>
        <v>1.45</v>
      </c>
      <c r="V107" s="48">
        <f>'Piper Plot'!V17</f>
        <v>0.34641016151377546</v>
      </c>
      <c r="W107" s="48"/>
      <c r="X107" s="48">
        <f>U221+NumberOFF*COS(AA107*PI()/180)</f>
        <v>-3.3437500000000018</v>
      </c>
      <c r="Y107" s="48">
        <f>V221-SIN(AA107*PI()/180)*NumberOFF</f>
        <v>9.7969123803114666</v>
      </c>
      <c r="Z107" s="48">
        <f>100-Z106</f>
        <v>-100</v>
      </c>
      <c r="AA107" s="48">
        <f t="shared" si="51"/>
        <v>-60</v>
      </c>
      <c r="AE107" s="77" t="str">
        <f>IF('Piper Plot'!$N$4="y",CONCATENATE(Final!B107," f",Final!C107),"")</f>
        <v xml:space="preserve"> f</v>
      </c>
      <c r="AF107" s="78">
        <f>Final!R107*2</f>
        <v>0</v>
      </c>
      <c r="AG107" s="79">
        <f>Final!Q107*2</f>
        <v>0</v>
      </c>
      <c r="AH107" s="79">
        <f>Final!O107+Final!P107</f>
        <v>0</v>
      </c>
      <c r="AI107" s="79">
        <f t="shared" si="33"/>
        <v>0</v>
      </c>
      <c r="AJ107" s="69"/>
      <c r="AK107" s="80" t="e">
        <f t="shared" si="34"/>
        <v>#DIV/0!</v>
      </c>
      <c r="AL107" s="80" t="e">
        <f t="shared" si="35"/>
        <v>#DIV/0!</v>
      </c>
      <c r="AM107" s="80" t="e">
        <f t="shared" si="36"/>
        <v>#DIV/0!</v>
      </c>
      <c r="AN107" s="80" t="e">
        <f t="shared" si="37"/>
        <v>#DIV/0!</v>
      </c>
      <c r="AO107" s="69" t="e">
        <f>(1-AK107)-AL107*'Piper Plot'!$R$13</f>
        <v>#DIV/0!</v>
      </c>
      <c r="AP107" s="69" t="e">
        <f>AL107*'Piper Plot'!$S$13</f>
        <v>#DIV/0!</v>
      </c>
      <c r="AQ107" s="69"/>
      <c r="AR107" s="69"/>
      <c r="AS107" s="69"/>
      <c r="AT107" s="69"/>
      <c r="AU107" s="77" t="str">
        <f t="shared" si="38"/>
        <v xml:space="preserve"> f</v>
      </c>
      <c r="AV107" s="79">
        <f>Final!T107</f>
        <v>0</v>
      </c>
      <c r="AW107" s="79">
        <f>Final!W107*2+Final!X107</f>
        <v>0</v>
      </c>
      <c r="AX107" s="79">
        <f>Final!U107+Final!V107*2</f>
        <v>0</v>
      </c>
      <c r="AY107" s="79">
        <f t="shared" si="39"/>
        <v>0</v>
      </c>
      <c r="AZ107" s="69"/>
      <c r="BA107" s="80" t="e">
        <f t="shared" si="40"/>
        <v>#DIV/0!</v>
      </c>
      <c r="BB107" s="80" t="e">
        <f t="shared" si="41"/>
        <v>#DIV/0!</v>
      </c>
      <c r="BC107" s="80" t="e">
        <f t="shared" si="42"/>
        <v>#DIV/0!</v>
      </c>
      <c r="BD107" s="80" t="e">
        <f t="shared" si="43"/>
        <v>#DIV/0!</v>
      </c>
      <c r="BE107" s="81" t="e">
        <f t="shared" si="44"/>
        <v>#DIV/0!</v>
      </c>
      <c r="BF107" s="69" t="e">
        <f t="shared" si="45"/>
        <v>#DIV/0!</v>
      </c>
      <c r="BG107" s="69"/>
      <c r="BH107" s="69"/>
      <c r="BI107" s="69"/>
      <c r="BJ107" s="69"/>
      <c r="BK107" s="77" t="str">
        <f t="shared" si="46"/>
        <v xml:space="preserve"> f</v>
      </c>
      <c r="BL107" s="69" t="e">
        <f>'Piper Plot'!$R$22-(1-'Piper Plot'!AM107)*0.5+(1-'Piper Plot'!BC107)*0.5</f>
        <v>#DIV/0!</v>
      </c>
      <c r="BM107" s="69" t="e">
        <f>'Piper Plot'!$S$22+(1-'Piper Plot'!AM107)*'Piper Plot'!$S$13+(1-'Piper Plot'!BC107)*'Piper Plot'!$S$13</f>
        <v>#DIV/0!</v>
      </c>
      <c r="BN107" s="69"/>
      <c r="BO107" s="69"/>
    </row>
    <row r="108" spans="17:67" x14ac:dyDescent="0.3">
      <c r="Q108" s="48"/>
      <c r="R108" s="48"/>
      <c r="S108" s="48"/>
      <c r="T108" s="48"/>
      <c r="U108" s="48"/>
      <c r="V108" s="48"/>
      <c r="W108" s="48"/>
      <c r="X108" s="48"/>
      <c r="Y108" s="48"/>
      <c r="Z108" s="48"/>
      <c r="AA108" s="48"/>
      <c r="AE108" s="77" t="str">
        <f>IF('Piper Plot'!$N$4="y",CONCATENATE(Final!B108," f",Final!C108),"")</f>
        <v xml:space="preserve"> f</v>
      </c>
      <c r="AF108" s="78">
        <f>Final!R108*2</f>
        <v>0</v>
      </c>
      <c r="AG108" s="79">
        <f>Final!Q108*2</f>
        <v>0</v>
      </c>
      <c r="AH108" s="79">
        <f>Final!O108+Final!P108</f>
        <v>0</v>
      </c>
      <c r="AI108" s="79">
        <f t="shared" si="33"/>
        <v>0</v>
      </c>
      <c r="AJ108" s="69"/>
      <c r="AK108" s="80" t="e">
        <f t="shared" si="34"/>
        <v>#DIV/0!</v>
      </c>
      <c r="AL108" s="80" t="e">
        <f t="shared" si="35"/>
        <v>#DIV/0!</v>
      </c>
      <c r="AM108" s="80" t="e">
        <f t="shared" si="36"/>
        <v>#DIV/0!</v>
      </c>
      <c r="AN108" s="80" t="e">
        <f t="shared" si="37"/>
        <v>#DIV/0!</v>
      </c>
      <c r="AO108" s="69" t="e">
        <f>(1-AK108)-AL108*'Piper Plot'!$R$13</f>
        <v>#DIV/0!</v>
      </c>
      <c r="AP108" s="69" t="e">
        <f>AL108*'Piper Plot'!$S$13</f>
        <v>#DIV/0!</v>
      </c>
      <c r="AQ108" s="69"/>
      <c r="AR108" s="69"/>
      <c r="AS108" s="69"/>
      <c r="AT108" s="69"/>
      <c r="AU108" s="77" t="str">
        <f t="shared" si="38"/>
        <v xml:space="preserve"> f</v>
      </c>
      <c r="AV108" s="79">
        <f>Final!T108</f>
        <v>0</v>
      </c>
      <c r="AW108" s="79">
        <f>Final!W108*2+Final!X108</f>
        <v>0</v>
      </c>
      <c r="AX108" s="79">
        <f>Final!U108+Final!V108*2</f>
        <v>0</v>
      </c>
      <c r="AY108" s="79">
        <f t="shared" si="39"/>
        <v>0</v>
      </c>
      <c r="AZ108" s="69"/>
      <c r="BA108" s="80" t="e">
        <f t="shared" si="40"/>
        <v>#DIV/0!</v>
      </c>
      <c r="BB108" s="80" t="e">
        <f t="shared" si="41"/>
        <v>#DIV/0!</v>
      </c>
      <c r="BC108" s="80" t="e">
        <f t="shared" si="42"/>
        <v>#DIV/0!</v>
      </c>
      <c r="BD108" s="80" t="e">
        <f t="shared" si="43"/>
        <v>#DIV/0!</v>
      </c>
      <c r="BE108" s="81" t="e">
        <f t="shared" si="44"/>
        <v>#DIV/0!</v>
      </c>
      <c r="BF108" s="69" t="e">
        <f t="shared" si="45"/>
        <v>#DIV/0!</v>
      </c>
      <c r="BG108" s="69"/>
      <c r="BH108" s="69"/>
      <c r="BI108" s="69"/>
      <c r="BJ108" s="69"/>
      <c r="BK108" s="77" t="str">
        <f t="shared" si="46"/>
        <v xml:space="preserve"> f</v>
      </c>
      <c r="BL108" s="69" t="e">
        <f>'Piper Plot'!$R$22-(1-'Piper Plot'!AM108)*0.5+(1-'Piper Plot'!BC108)*0.5</f>
        <v>#DIV/0!</v>
      </c>
      <c r="BM108" s="69" t="e">
        <f>'Piper Plot'!$S$22+(1-'Piper Plot'!AM108)*'Piper Plot'!$S$13+(1-'Piper Plot'!BC108)*'Piper Plot'!$S$13</f>
        <v>#DIV/0!</v>
      </c>
      <c r="BN108" s="69"/>
      <c r="BO108" s="69"/>
    </row>
    <row r="109" spans="17:67" x14ac:dyDescent="0.3">
      <c r="Q109" s="48"/>
      <c r="R109" s="48"/>
      <c r="S109" s="48"/>
      <c r="T109" s="48"/>
      <c r="U109" s="48">
        <f>'Piper Plot'!U19+1+AnionOffset</f>
        <v>1.85</v>
      </c>
      <c r="V109" s="48">
        <f>'Piper Plot'!V19</f>
        <v>0</v>
      </c>
      <c r="W109" s="48"/>
      <c r="X109" s="48">
        <f>U223+NumberOFF*COS(AA109*PI()/180)</f>
        <v>1.2562500000000001</v>
      </c>
      <c r="Y109" s="48">
        <f>V223-SIN(AA109*PI()/180)*NumberOFF</f>
        <v>0.33558484396646998</v>
      </c>
      <c r="Z109" s="48">
        <f>Z89</f>
        <v>80</v>
      </c>
      <c r="AA109" s="48">
        <v>60</v>
      </c>
      <c r="AE109" s="77" t="str">
        <f>IF('Piper Plot'!$N$4="y",CONCATENATE(Final!B109," f",Final!C109),"")</f>
        <v xml:space="preserve"> f</v>
      </c>
      <c r="AF109" s="78">
        <f>Final!R109*2</f>
        <v>0</v>
      </c>
      <c r="AG109" s="79">
        <f>Final!Q109*2</f>
        <v>0</v>
      </c>
      <c r="AH109" s="79">
        <f>Final!O109+Final!P109</f>
        <v>0</v>
      </c>
      <c r="AI109" s="79">
        <f t="shared" si="33"/>
        <v>0</v>
      </c>
      <c r="AJ109" s="69"/>
      <c r="AK109" s="80" t="e">
        <f t="shared" si="34"/>
        <v>#DIV/0!</v>
      </c>
      <c r="AL109" s="80" t="e">
        <f t="shared" si="35"/>
        <v>#DIV/0!</v>
      </c>
      <c r="AM109" s="80" t="e">
        <f t="shared" si="36"/>
        <v>#DIV/0!</v>
      </c>
      <c r="AN109" s="80" t="e">
        <f t="shared" si="37"/>
        <v>#DIV/0!</v>
      </c>
      <c r="AO109" s="69" t="e">
        <f>(1-AK109)-AL109*'Piper Plot'!$R$13</f>
        <v>#DIV/0!</v>
      </c>
      <c r="AP109" s="69" t="e">
        <f>AL109*'Piper Plot'!$S$13</f>
        <v>#DIV/0!</v>
      </c>
      <c r="AQ109" s="69"/>
      <c r="AR109" s="69"/>
      <c r="AS109" s="69"/>
      <c r="AT109" s="69"/>
      <c r="AU109" s="77" t="str">
        <f t="shared" si="38"/>
        <v xml:space="preserve"> f</v>
      </c>
      <c r="AV109" s="79">
        <f>Final!T109</f>
        <v>0</v>
      </c>
      <c r="AW109" s="79">
        <f>Final!W109*2+Final!X109</f>
        <v>0</v>
      </c>
      <c r="AX109" s="79">
        <f>Final!U109+Final!V109*2</f>
        <v>0</v>
      </c>
      <c r="AY109" s="79">
        <f t="shared" si="39"/>
        <v>0</v>
      </c>
      <c r="AZ109" s="69"/>
      <c r="BA109" s="80" t="e">
        <f t="shared" si="40"/>
        <v>#DIV/0!</v>
      </c>
      <c r="BB109" s="80" t="e">
        <f t="shared" si="41"/>
        <v>#DIV/0!</v>
      </c>
      <c r="BC109" s="80" t="e">
        <f t="shared" si="42"/>
        <v>#DIV/0!</v>
      </c>
      <c r="BD109" s="80" t="e">
        <f t="shared" si="43"/>
        <v>#DIV/0!</v>
      </c>
      <c r="BE109" s="81" t="e">
        <f t="shared" si="44"/>
        <v>#DIV/0!</v>
      </c>
      <c r="BF109" s="69" t="e">
        <f t="shared" si="45"/>
        <v>#DIV/0!</v>
      </c>
      <c r="BG109" s="69"/>
      <c r="BH109" s="69"/>
      <c r="BI109" s="69"/>
      <c r="BJ109" s="69"/>
      <c r="BK109" s="77" t="str">
        <f t="shared" si="46"/>
        <v xml:space="preserve"> f</v>
      </c>
      <c r="BL109" s="69" t="e">
        <f>'Piper Plot'!$R$22-(1-'Piper Plot'!AM109)*0.5+(1-'Piper Plot'!BC109)*0.5</f>
        <v>#DIV/0!</v>
      </c>
      <c r="BM109" s="69" t="e">
        <f>'Piper Plot'!$S$22+(1-'Piper Plot'!AM109)*'Piper Plot'!$S$13+(1-'Piper Plot'!BC109)*'Piper Plot'!$S$13</f>
        <v>#DIV/0!</v>
      </c>
      <c r="BN109" s="69"/>
      <c r="BO109" s="69"/>
    </row>
    <row r="110" spans="17:67" x14ac:dyDescent="0.3">
      <c r="Q110" s="48"/>
      <c r="R110" s="48"/>
      <c r="S110" s="48"/>
      <c r="T110" s="48"/>
      <c r="U110" s="48">
        <f>'Piper Plot'!U20+1+AnionOffset</f>
        <v>1.55</v>
      </c>
      <c r="V110" s="48">
        <f>'Piper Plot'!V20</f>
        <v>0.51961524227066325</v>
      </c>
      <c r="W110" s="48"/>
      <c r="X110" s="48">
        <f>U224-NumberOFF*COS(AA110*PI()/180)</f>
        <v>0.69375000000000009</v>
      </c>
      <c r="Y110" s="48">
        <f>V224+SIN(AA110*PI()/180)*NumberOFF</f>
        <v>1.3098634232239632</v>
      </c>
      <c r="Z110" s="48">
        <f>Z88</f>
        <v>20</v>
      </c>
      <c r="AA110" s="48">
        <v>60</v>
      </c>
      <c r="AE110" s="77" t="str">
        <f>IF('Piper Plot'!$N$4="y",CONCATENATE(Final!B110," f",Final!C110),"")</f>
        <v xml:space="preserve"> f</v>
      </c>
      <c r="AF110" s="78">
        <f>Final!R110*2</f>
        <v>0</v>
      </c>
      <c r="AG110" s="79">
        <f>Final!Q110*2</f>
        <v>0</v>
      </c>
      <c r="AH110" s="79">
        <f>Final!O110+Final!P110</f>
        <v>0</v>
      </c>
      <c r="AI110" s="79">
        <f t="shared" si="33"/>
        <v>0</v>
      </c>
      <c r="AJ110" s="69"/>
      <c r="AK110" s="80" t="e">
        <f t="shared" si="34"/>
        <v>#DIV/0!</v>
      </c>
      <c r="AL110" s="80" t="e">
        <f t="shared" si="35"/>
        <v>#DIV/0!</v>
      </c>
      <c r="AM110" s="80" t="e">
        <f t="shared" si="36"/>
        <v>#DIV/0!</v>
      </c>
      <c r="AN110" s="80" t="e">
        <f t="shared" si="37"/>
        <v>#DIV/0!</v>
      </c>
      <c r="AO110" s="69" t="e">
        <f>(1-AK110)-AL110*'Piper Plot'!$R$13</f>
        <v>#DIV/0!</v>
      </c>
      <c r="AP110" s="69" t="e">
        <f>AL110*'Piper Plot'!$S$13</f>
        <v>#DIV/0!</v>
      </c>
      <c r="AQ110" s="69"/>
      <c r="AR110" s="69"/>
      <c r="AS110" s="69"/>
      <c r="AT110" s="69"/>
      <c r="AU110" s="77" t="str">
        <f t="shared" si="38"/>
        <v xml:space="preserve"> f</v>
      </c>
      <c r="AV110" s="79">
        <f>Final!T110</f>
        <v>0</v>
      </c>
      <c r="AW110" s="79">
        <f>Final!W110*2+Final!X110</f>
        <v>0</v>
      </c>
      <c r="AX110" s="79">
        <f>Final!U110+Final!V110*2</f>
        <v>0</v>
      </c>
      <c r="AY110" s="79">
        <f t="shared" si="39"/>
        <v>0</v>
      </c>
      <c r="AZ110" s="69"/>
      <c r="BA110" s="80" t="e">
        <f t="shared" si="40"/>
        <v>#DIV/0!</v>
      </c>
      <c r="BB110" s="80" t="e">
        <f t="shared" si="41"/>
        <v>#DIV/0!</v>
      </c>
      <c r="BC110" s="80" t="e">
        <f t="shared" si="42"/>
        <v>#DIV/0!</v>
      </c>
      <c r="BD110" s="80" t="e">
        <f t="shared" si="43"/>
        <v>#DIV/0!</v>
      </c>
      <c r="BE110" s="81" t="e">
        <f t="shared" si="44"/>
        <v>#DIV/0!</v>
      </c>
      <c r="BF110" s="69" t="e">
        <f t="shared" si="45"/>
        <v>#DIV/0!</v>
      </c>
      <c r="BG110" s="69"/>
      <c r="BH110" s="69"/>
      <c r="BI110" s="69"/>
      <c r="BJ110" s="69"/>
      <c r="BK110" s="77" t="str">
        <f t="shared" si="46"/>
        <v xml:space="preserve"> f</v>
      </c>
      <c r="BL110" s="69" t="e">
        <f>'Piper Plot'!$R$22-(1-'Piper Plot'!AM110)*0.5+(1-'Piper Plot'!BC110)*0.5</f>
        <v>#DIV/0!</v>
      </c>
      <c r="BM110" s="69" t="e">
        <f>'Piper Plot'!$S$22+(1-'Piper Plot'!AM110)*'Piper Plot'!$S$13+(1-'Piper Plot'!BC110)*'Piper Plot'!$S$13</f>
        <v>#DIV/0!</v>
      </c>
      <c r="BN110" s="69"/>
      <c r="BO110" s="69"/>
    </row>
    <row r="111" spans="17:67" x14ac:dyDescent="0.3">
      <c r="Q111" s="48"/>
      <c r="R111" s="48"/>
      <c r="S111" s="48"/>
      <c r="T111" s="48"/>
      <c r="U111" s="48"/>
      <c r="V111" s="48"/>
      <c r="W111" s="48"/>
      <c r="X111" s="48">
        <f>U226+NumberOFF*COS(AA112*PI()/180)</f>
        <v>1.35625</v>
      </c>
      <c r="Y111" s="48">
        <f>V226-SIN(AA112*PI()/180)*NumberOFF</f>
        <v>0.50878992472335771</v>
      </c>
      <c r="Z111" s="48">
        <f>Z91</f>
        <v>60</v>
      </c>
      <c r="AA111" s="48">
        <v>60</v>
      </c>
      <c r="AE111" s="77" t="str">
        <f>IF('Piper Plot'!$N$4="y",CONCATENATE(Final!B111," f",Final!C111),"")</f>
        <v xml:space="preserve"> f</v>
      </c>
      <c r="AF111" s="78">
        <f>Final!R111*2</f>
        <v>0</v>
      </c>
      <c r="AG111" s="79">
        <f>Final!Q111*2</f>
        <v>0</v>
      </c>
      <c r="AH111" s="79">
        <f>Final!O111+Final!P111</f>
        <v>0</v>
      </c>
      <c r="AI111" s="79">
        <f t="shared" si="33"/>
        <v>0</v>
      </c>
      <c r="AJ111" s="69"/>
      <c r="AK111" s="80" t="e">
        <f t="shared" si="34"/>
        <v>#DIV/0!</v>
      </c>
      <c r="AL111" s="80" t="e">
        <f t="shared" si="35"/>
        <v>#DIV/0!</v>
      </c>
      <c r="AM111" s="80" t="e">
        <f t="shared" si="36"/>
        <v>#DIV/0!</v>
      </c>
      <c r="AN111" s="80" t="e">
        <f t="shared" si="37"/>
        <v>#DIV/0!</v>
      </c>
      <c r="AO111" s="69" t="e">
        <f>(1-AK111)-AL111*'Piper Plot'!$R$13</f>
        <v>#DIV/0!</v>
      </c>
      <c r="AP111" s="69" t="e">
        <f>AL111*'Piper Plot'!$S$13</f>
        <v>#DIV/0!</v>
      </c>
      <c r="AQ111" s="69"/>
      <c r="AR111" s="69"/>
      <c r="AS111" s="69"/>
      <c r="AT111" s="69"/>
      <c r="AU111" s="77" t="str">
        <f t="shared" si="38"/>
        <v xml:space="preserve"> f</v>
      </c>
      <c r="AV111" s="79">
        <f>Final!T111</f>
        <v>0</v>
      </c>
      <c r="AW111" s="79">
        <f>Final!W111*2+Final!X111</f>
        <v>0</v>
      </c>
      <c r="AX111" s="79">
        <f>Final!U111+Final!V111*2</f>
        <v>0</v>
      </c>
      <c r="AY111" s="79">
        <f t="shared" si="39"/>
        <v>0</v>
      </c>
      <c r="AZ111" s="69"/>
      <c r="BA111" s="80" t="e">
        <f t="shared" si="40"/>
        <v>#DIV/0!</v>
      </c>
      <c r="BB111" s="80" t="e">
        <f t="shared" si="41"/>
        <v>#DIV/0!</v>
      </c>
      <c r="BC111" s="80" t="e">
        <f t="shared" si="42"/>
        <v>#DIV/0!</v>
      </c>
      <c r="BD111" s="80" t="e">
        <f t="shared" si="43"/>
        <v>#DIV/0!</v>
      </c>
      <c r="BE111" s="81" t="e">
        <f t="shared" si="44"/>
        <v>#DIV/0!</v>
      </c>
      <c r="BF111" s="69" t="e">
        <f t="shared" si="45"/>
        <v>#DIV/0!</v>
      </c>
      <c r="BG111" s="69"/>
      <c r="BH111" s="69"/>
      <c r="BI111" s="69"/>
      <c r="BJ111" s="69"/>
      <c r="BK111" s="77" t="str">
        <f t="shared" si="46"/>
        <v xml:space="preserve"> f</v>
      </c>
      <c r="BL111" s="69" t="e">
        <f>'Piper Plot'!$R$22-(1-'Piper Plot'!AM111)*0.5+(1-'Piper Plot'!BC111)*0.5</f>
        <v>#DIV/0!</v>
      </c>
      <c r="BM111" s="69" t="e">
        <f>'Piper Plot'!$S$22+(1-'Piper Plot'!AM111)*'Piper Plot'!$S$13+(1-'Piper Plot'!BC111)*'Piper Plot'!$S$13</f>
        <v>#DIV/0!</v>
      </c>
      <c r="BN111" s="69"/>
      <c r="BO111" s="69"/>
    </row>
    <row r="112" spans="17:67" x14ac:dyDescent="0.3">
      <c r="Q112" s="48"/>
      <c r="R112" s="48"/>
      <c r="S112" s="48"/>
      <c r="T112" s="48"/>
      <c r="U112" s="48">
        <f>'Piper Plot'!U22+1+AnionOffset</f>
        <v>2.0499999999999998</v>
      </c>
      <c r="V112" s="48">
        <f>'Piper Plot'!V22</f>
        <v>0</v>
      </c>
      <c r="W112" s="48"/>
      <c r="X112" s="48">
        <f>U227-NumberOFF*COS(AA113*PI()/180)</f>
        <v>0.79374999999999996</v>
      </c>
      <c r="Y112" s="48">
        <f>V227+SIN(AA113*PI()/180)*NumberOFF</f>
        <v>1.4830685039808511</v>
      </c>
      <c r="Z112" s="48">
        <f>Z90</f>
        <v>40</v>
      </c>
      <c r="AA112" s="48">
        <v>60</v>
      </c>
      <c r="AE112" s="77" t="str">
        <f>IF('Piper Plot'!$N$4="y",CONCATENATE(Final!B112," f",Final!C112),"")</f>
        <v xml:space="preserve"> f</v>
      </c>
      <c r="AF112" s="78">
        <f>Final!R112*2</f>
        <v>0</v>
      </c>
      <c r="AG112" s="79">
        <f>Final!Q112*2</f>
        <v>0</v>
      </c>
      <c r="AH112" s="79">
        <f>Final!O112+Final!P112</f>
        <v>0</v>
      </c>
      <c r="AI112" s="79">
        <f t="shared" si="33"/>
        <v>0</v>
      </c>
      <c r="AJ112" s="69"/>
      <c r="AK112" s="80" t="e">
        <f t="shared" si="34"/>
        <v>#DIV/0!</v>
      </c>
      <c r="AL112" s="80" t="e">
        <f t="shared" si="35"/>
        <v>#DIV/0!</v>
      </c>
      <c r="AM112" s="80" t="e">
        <f t="shared" si="36"/>
        <v>#DIV/0!</v>
      </c>
      <c r="AN112" s="80" t="e">
        <f t="shared" si="37"/>
        <v>#DIV/0!</v>
      </c>
      <c r="AO112" s="69" t="e">
        <f>(1-AK112)-AL112*'Piper Plot'!$R$13</f>
        <v>#DIV/0!</v>
      </c>
      <c r="AP112" s="69" t="e">
        <f>AL112*'Piper Plot'!$S$13</f>
        <v>#DIV/0!</v>
      </c>
      <c r="AQ112" s="69"/>
      <c r="AR112" s="69"/>
      <c r="AS112" s="69"/>
      <c r="AT112" s="69"/>
      <c r="AU112" s="77" t="str">
        <f t="shared" si="38"/>
        <v xml:space="preserve"> f</v>
      </c>
      <c r="AV112" s="79">
        <f>Final!T112</f>
        <v>0</v>
      </c>
      <c r="AW112" s="79">
        <f>Final!W112*2+Final!X112</f>
        <v>0</v>
      </c>
      <c r="AX112" s="79">
        <f>Final!U112+Final!V112*2</f>
        <v>0</v>
      </c>
      <c r="AY112" s="79">
        <f t="shared" si="39"/>
        <v>0</v>
      </c>
      <c r="AZ112" s="69"/>
      <c r="BA112" s="80" t="e">
        <f t="shared" si="40"/>
        <v>#DIV/0!</v>
      </c>
      <c r="BB112" s="80" t="e">
        <f t="shared" si="41"/>
        <v>#DIV/0!</v>
      </c>
      <c r="BC112" s="80" t="e">
        <f t="shared" si="42"/>
        <v>#DIV/0!</v>
      </c>
      <c r="BD112" s="80" t="e">
        <f t="shared" si="43"/>
        <v>#DIV/0!</v>
      </c>
      <c r="BE112" s="81" t="e">
        <f t="shared" si="44"/>
        <v>#DIV/0!</v>
      </c>
      <c r="BF112" s="69" t="e">
        <f t="shared" si="45"/>
        <v>#DIV/0!</v>
      </c>
      <c r="BG112" s="69"/>
      <c r="BH112" s="69"/>
      <c r="BI112" s="69"/>
      <c r="BJ112" s="69"/>
      <c r="BK112" s="77" t="str">
        <f t="shared" si="46"/>
        <v xml:space="preserve"> f</v>
      </c>
      <c r="BL112" s="69" t="e">
        <f>'Piper Plot'!$R$22-(1-'Piper Plot'!AM112)*0.5+(1-'Piper Plot'!BC112)*0.5</f>
        <v>#DIV/0!</v>
      </c>
      <c r="BM112" s="69" t="e">
        <f>'Piper Plot'!$S$22+(1-'Piper Plot'!AM112)*'Piper Plot'!$S$13+(1-'Piper Plot'!BC112)*'Piper Plot'!$S$13</f>
        <v>#DIV/0!</v>
      </c>
      <c r="BN112" s="69"/>
      <c r="BO112" s="69"/>
    </row>
    <row r="113" spans="17:67" x14ac:dyDescent="0.3">
      <c r="Q113" s="48"/>
      <c r="R113" s="48"/>
      <c r="S113" s="48"/>
      <c r="T113" s="48"/>
      <c r="U113" s="48">
        <f>'Piper Plot'!U23+1+AnionOffset</f>
        <v>1.65</v>
      </c>
      <c r="V113" s="48">
        <f>'Piper Plot'!V23</f>
        <v>0.69282032302755092</v>
      </c>
      <c r="W113" s="48"/>
      <c r="X113" s="48">
        <f>U229+NumberOFF*COS(AA115*PI()/180)</f>
        <v>1.45625</v>
      </c>
      <c r="Y113" s="48">
        <f>V229-SIN(AA115*PI()/180)*NumberOFF</f>
        <v>0.68199500548024539</v>
      </c>
      <c r="Z113" s="48">
        <f>Z93</f>
        <v>40</v>
      </c>
      <c r="AA113" s="48">
        <v>60</v>
      </c>
      <c r="AE113" s="77" t="str">
        <f>IF('Piper Plot'!$N$4="y",CONCATENATE(Final!B113," f",Final!C113),"")</f>
        <v xml:space="preserve"> f</v>
      </c>
      <c r="AF113" s="78">
        <f>Final!R113*2</f>
        <v>0</v>
      </c>
      <c r="AG113" s="79">
        <f>Final!Q113*2</f>
        <v>0</v>
      </c>
      <c r="AH113" s="79">
        <f>Final!O113+Final!P113</f>
        <v>0</v>
      </c>
      <c r="AI113" s="79">
        <f t="shared" si="33"/>
        <v>0</v>
      </c>
      <c r="AJ113" s="69"/>
      <c r="AK113" s="80" t="e">
        <f t="shared" si="34"/>
        <v>#DIV/0!</v>
      </c>
      <c r="AL113" s="80" t="e">
        <f t="shared" si="35"/>
        <v>#DIV/0!</v>
      </c>
      <c r="AM113" s="80" t="e">
        <f t="shared" si="36"/>
        <v>#DIV/0!</v>
      </c>
      <c r="AN113" s="80" t="e">
        <f t="shared" si="37"/>
        <v>#DIV/0!</v>
      </c>
      <c r="AO113" s="69" t="e">
        <f>(1-AK113)-AL113*'Piper Plot'!$R$13</f>
        <v>#DIV/0!</v>
      </c>
      <c r="AP113" s="69" t="e">
        <f>AL113*'Piper Plot'!$S$13</f>
        <v>#DIV/0!</v>
      </c>
      <c r="AQ113" s="69"/>
      <c r="AR113" s="69"/>
      <c r="AS113" s="69"/>
      <c r="AT113" s="69"/>
      <c r="AU113" s="77" t="str">
        <f t="shared" si="38"/>
        <v xml:space="preserve"> f</v>
      </c>
      <c r="AV113" s="79">
        <f>Final!T113</f>
        <v>0</v>
      </c>
      <c r="AW113" s="79">
        <f>Final!W113*2+Final!X113</f>
        <v>0</v>
      </c>
      <c r="AX113" s="79">
        <f>Final!U113+Final!V113*2</f>
        <v>0</v>
      </c>
      <c r="AY113" s="79">
        <f t="shared" si="39"/>
        <v>0</v>
      </c>
      <c r="AZ113" s="69"/>
      <c r="BA113" s="80" t="e">
        <f t="shared" si="40"/>
        <v>#DIV/0!</v>
      </c>
      <c r="BB113" s="80" t="e">
        <f t="shared" si="41"/>
        <v>#DIV/0!</v>
      </c>
      <c r="BC113" s="80" t="e">
        <f t="shared" si="42"/>
        <v>#DIV/0!</v>
      </c>
      <c r="BD113" s="80" t="e">
        <f t="shared" si="43"/>
        <v>#DIV/0!</v>
      </c>
      <c r="BE113" s="81" t="e">
        <f t="shared" si="44"/>
        <v>#DIV/0!</v>
      </c>
      <c r="BF113" s="69" t="e">
        <f t="shared" si="45"/>
        <v>#DIV/0!</v>
      </c>
      <c r="BG113" s="69"/>
      <c r="BH113" s="69"/>
      <c r="BI113" s="69"/>
      <c r="BJ113" s="69"/>
      <c r="BK113" s="77" t="str">
        <f t="shared" si="46"/>
        <v xml:space="preserve"> f</v>
      </c>
      <c r="BL113" s="69" t="e">
        <f>'Piper Plot'!$R$22-(1-'Piper Plot'!AM113)*0.5+(1-'Piper Plot'!BC113)*0.5</f>
        <v>#DIV/0!</v>
      </c>
      <c r="BM113" s="69" t="e">
        <f>'Piper Plot'!$S$22+(1-'Piper Plot'!AM113)*'Piper Plot'!$S$13+(1-'Piper Plot'!BC113)*'Piper Plot'!$S$13</f>
        <v>#DIV/0!</v>
      </c>
      <c r="BN113" s="69"/>
      <c r="BO113" s="69"/>
    </row>
    <row r="114" spans="17:67" x14ac:dyDescent="0.3">
      <c r="Q114" s="48"/>
      <c r="R114" s="48"/>
      <c r="S114" s="48"/>
      <c r="T114" s="48"/>
      <c r="U114" s="48"/>
      <c r="V114" s="48"/>
      <c r="W114" s="48"/>
      <c r="X114" s="48">
        <f>U230-NumberOFF*COS(AA116*PI()/180)</f>
        <v>0.89375000000000004</v>
      </c>
      <c r="Y114" s="48">
        <f>V230+SIN(AA116*PI()/180)*NumberOFF</f>
        <v>1.6562735847377388</v>
      </c>
      <c r="Z114" s="48">
        <f>Z92</f>
        <v>60</v>
      </c>
      <c r="AA114" s="48">
        <v>60</v>
      </c>
      <c r="AE114" s="77" t="str">
        <f>IF('Piper Plot'!$N$4="y",CONCATENATE(Final!B114," f",Final!C114),"")</f>
        <v xml:space="preserve"> f</v>
      </c>
      <c r="AF114" s="78">
        <f>Final!R114*2</f>
        <v>0</v>
      </c>
      <c r="AG114" s="79">
        <f>Final!Q114*2</f>
        <v>0</v>
      </c>
      <c r="AH114" s="79">
        <f>Final!O114+Final!P114</f>
        <v>0</v>
      </c>
      <c r="AI114" s="79">
        <f t="shared" si="33"/>
        <v>0</v>
      </c>
      <c r="AJ114" s="69"/>
      <c r="AK114" s="80" t="e">
        <f t="shared" si="34"/>
        <v>#DIV/0!</v>
      </c>
      <c r="AL114" s="80" t="e">
        <f t="shared" si="35"/>
        <v>#DIV/0!</v>
      </c>
      <c r="AM114" s="80" t="e">
        <f t="shared" si="36"/>
        <v>#DIV/0!</v>
      </c>
      <c r="AN114" s="80" t="e">
        <f t="shared" si="37"/>
        <v>#DIV/0!</v>
      </c>
      <c r="AO114" s="69" t="e">
        <f>(1-AK114)-AL114*'Piper Plot'!$R$13</f>
        <v>#DIV/0!</v>
      </c>
      <c r="AP114" s="69" t="e">
        <f>AL114*'Piper Plot'!$S$13</f>
        <v>#DIV/0!</v>
      </c>
      <c r="AQ114" s="69"/>
      <c r="AR114" s="69"/>
      <c r="AS114" s="69"/>
      <c r="AT114" s="69"/>
      <c r="AU114" s="77" t="str">
        <f t="shared" si="38"/>
        <v xml:space="preserve"> f</v>
      </c>
      <c r="AV114" s="79">
        <f>Final!T114</f>
        <v>0</v>
      </c>
      <c r="AW114" s="79">
        <f>Final!W114*2+Final!X114</f>
        <v>0</v>
      </c>
      <c r="AX114" s="79">
        <f>Final!U114+Final!V114*2</f>
        <v>0</v>
      </c>
      <c r="AY114" s="79">
        <f t="shared" si="39"/>
        <v>0</v>
      </c>
      <c r="AZ114" s="69"/>
      <c r="BA114" s="80" t="e">
        <f t="shared" si="40"/>
        <v>#DIV/0!</v>
      </c>
      <c r="BB114" s="80" t="e">
        <f t="shared" si="41"/>
        <v>#DIV/0!</v>
      </c>
      <c r="BC114" s="80" t="e">
        <f t="shared" si="42"/>
        <v>#DIV/0!</v>
      </c>
      <c r="BD114" s="80" t="e">
        <f t="shared" si="43"/>
        <v>#DIV/0!</v>
      </c>
      <c r="BE114" s="81" t="e">
        <f t="shared" si="44"/>
        <v>#DIV/0!</v>
      </c>
      <c r="BF114" s="69" t="e">
        <f t="shared" si="45"/>
        <v>#DIV/0!</v>
      </c>
      <c r="BG114" s="69"/>
      <c r="BH114" s="69"/>
      <c r="BI114" s="69"/>
      <c r="BJ114" s="69"/>
      <c r="BK114" s="77" t="str">
        <f t="shared" si="46"/>
        <v xml:space="preserve"> f</v>
      </c>
      <c r="BL114" s="69" t="e">
        <f>'Piper Plot'!$R$22-(1-'Piper Plot'!AM114)*0.5+(1-'Piper Plot'!BC114)*0.5</f>
        <v>#DIV/0!</v>
      </c>
      <c r="BM114" s="69" t="e">
        <f>'Piper Plot'!$S$22+(1-'Piper Plot'!AM114)*'Piper Plot'!$S$13+(1-'Piper Plot'!BC114)*'Piper Plot'!$S$13</f>
        <v>#DIV/0!</v>
      </c>
      <c r="BN114" s="69"/>
      <c r="BO114" s="69"/>
    </row>
    <row r="115" spans="17:67" x14ac:dyDescent="0.3">
      <c r="Q115" s="48"/>
      <c r="R115" s="48"/>
      <c r="S115" s="48"/>
      <c r="T115" s="48"/>
      <c r="U115" s="48">
        <f>'Piper Plot'!U25+1+AnionOffset</f>
        <v>-8.75</v>
      </c>
      <c r="V115" s="48">
        <f>'Piper Plot'!V25</f>
        <v>0</v>
      </c>
      <c r="W115" s="48"/>
      <c r="X115" s="48">
        <f>U232+NumberOFF*COS(AA118*PI()/180)</f>
        <v>1.5562499999999999</v>
      </c>
      <c r="Y115" s="48">
        <f>V232-SIN(AA118*PI()/180)*NumberOFF</f>
        <v>0.85520008623713306</v>
      </c>
      <c r="Z115" s="48">
        <f>Z95</f>
        <v>20</v>
      </c>
      <c r="AA115" s="48">
        <v>60</v>
      </c>
      <c r="AE115" s="77" t="str">
        <f>IF('Piper Plot'!$N$4="y",CONCATENATE(Final!B115," f",Final!C115),"")</f>
        <v xml:space="preserve"> f</v>
      </c>
      <c r="AF115" s="78">
        <f>Final!R115*2</f>
        <v>0</v>
      </c>
      <c r="AG115" s="79">
        <f>Final!Q115*2</f>
        <v>0</v>
      </c>
      <c r="AH115" s="79">
        <f>Final!O115+Final!P115</f>
        <v>0</v>
      </c>
      <c r="AI115" s="79">
        <f t="shared" si="33"/>
        <v>0</v>
      </c>
      <c r="AJ115" s="69"/>
      <c r="AK115" s="80" t="e">
        <f t="shared" si="34"/>
        <v>#DIV/0!</v>
      </c>
      <c r="AL115" s="80" t="e">
        <f t="shared" si="35"/>
        <v>#DIV/0!</v>
      </c>
      <c r="AM115" s="80" t="e">
        <f t="shared" si="36"/>
        <v>#DIV/0!</v>
      </c>
      <c r="AN115" s="80" t="e">
        <f t="shared" si="37"/>
        <v>#DIV/0!</v>
      </c>
      <c r="AO115" s="69" t="e">
        <f>(1-AK115)-AL115*'Piper Plot'!$R$13</f>
        <v>#DIV/0!</v>
      </c>
      <c r="AP115" s="69" t="e">
        <f>AL115*'Piper Plot'!$S$13</f>
        <v>#DIV/0!</v>
      </c>
      <c r="AQ115" s="69"/>
      <c r="AR115" s="69"/>
      <c r="AS115" s="69"/>
      <c r="AT115" s="69"/>
      <c r="AU115" s="77" t="str">
        <f t="shared" si="38"/>
        <v xml:space="preserve"> f</v>
      </c>
      <c r="AV115" s="79">
        <f>Final!T115</f>
        <v>0</v>
      </c>
      <c r="AW115" s="79">
        <f>Final!W115*2+Final!X115</f>
        <v>0</v>
      </c>
      <c r="AX115" s="79">
        <f>Final!U115+Final!V115*2</f>
        <v>0</v>
      </c>
      <c r="AY115" s="79">
        <f t="shared" si="39"/>
        <v>0</v>
      </c>
      <c r="AZ115" s="69"/>
      <c r="BA115" s="80" t="e">
        <f t="shared" si="40"/>
        <v>#DIV/0!</v>
      </c>
      <c r="BB115" s="80" t="e">
        <f t="shared" si="41"/>
        <v>#DIV/0!</v>
      </c>
      <c r="BC115" s="80" t="e">
        <f t="shared" si="42"/>
        <v>#DIV/0!</v>
      </c>
      <c r="BD115" s="80" t="e">
        <f t="shared" si="43"/>
        <v>#DIV/0!</v>
      </c>
      <c r="BE115" s="81" t="e">
        <f t="shared" si="44"/>
        <v>#DIV/0!</v>
      </c>
      <c r="BF115" s="69" t="e">
        <f t="shared" si="45"/>
        <v>#DIV/0!</v>
      </c>
      <c r="BG115" s="69"/>
      <c r="BH115" s="69"/>
      <c r="BI115" s="69"/>
      <c r="BJ115" s="69"/>
      <c r="BK115" s="77" t="str">
        <f t="shared" si="46"/>
        <v xml:space="preserve"> f</v>
      </c>
      <c r="BL115" s="69" t="e">
        <f>'Piper Plot'!$R$22-(1-'Piper Plot'!AM115)*0.5+(1-'Piper Plot'!BC115)*0.5</f>
        <v>#DIV/0!</v>
      </c>
      <c r="BM115" s="69" t="e">
        <f>'Piper Plot'!$S$22+(1-'Piper Plot'!AM115)*'Piper Plot'!$S$13+(1-'Piper Plot'!BC115)*'Piper Plot'!$S$13</f>
        <v>#DIV/0!</v>
      </c>
      <c r="BN115" s="69"/>
      <c r="BO115" s="69"/>
    </row>
    <row r="116" spans="17:67" x14ac:dyDescent="0.3">
      <c r="Q116" s="48"/>
      <c r="R116" s="48"/>
      <c r="S116" s="48"/>
      <c r="T116" s="48"/>
      <c r="U116" s="48">
        <f>'Piper Plot'!U26+1+AnionOffset</f>
        <v>-3.75</v>
      </c>
      <c r="V116" s="48">
        <f>'Piper Plot'!V26</f>
        <v>-8.6602540378443855</v>
      </c>
      <c r="W116" s="48"/>
      <c r="X116" s="48">
        <f>U233-NumberOFF*COS(AA119*PI()/180)</f>
        <v>0.99374999999999991</v>
      </c>
      <c r="Y116" s="48">
        <f>V233+SIN(AA119*PI()/180)*NumberOFF</f>
        <v>1.8294786654946265</v>
      </c>
      <c r="Z116" s="48">
        <f>Z94</f>
        <v>80</v>
      </c>
      <c r="AA116" s="48">
        <v>60</v>
      </c>
      <c r="AE116" s="77" t="str">
        <f>IF('Piper Plot'!$N$4="y",CONCATENATE(Final!B116," f",Final!C116),"")</f>
        <v xml:space="preserve"> f</v>
      </c>
      <c r="AF116" s="78">
        <f>Final!R116*2</f>
        <v>0</v>
      </c>
      <c r="AG116" s="79">
        <f>Final!Q116*2</f>
        <v>0</v>
      </c>
      <c r="AH116" s="79">
        <f>Final!O116+Final!P116</f>
        <v>0</v>
      </c>
      <c r="AI116" s="79">
        <f t="shared" si="33"/>
        <v>0</v>
      </c>
      <c r="AJ116" s="69"/>
      <c r="AK116" s="80" t="e">
        <f t="shared" si="34"/>
        <v>#DIV/0!</v>
      </c>
      <c r="AL116" s="80" t="e">
        <f t="shared" si="35"/>
        <v>#DIV/0!</v>
      </c>
      <c r="AM116" s="80" t="e">
        <f t="shared" si="36"/>
        <v>#DIV/0!</v>
      </c>
      <c r="AN116" s="80" t="e">
        <f t="shared" si="37"/>
        <v>#DIV/0!</v>
      </c>
      <c r="AO116" s="69" t="e">
        <f>(1-AK116)-AL116*'Piper Plot'!$R$13</f>
        <v>#DIV/0!</v>
      </c>
      <c r="AP116" s="69" t="e">
        <f>AL116*'Piper Plot'!$S$13</f>
        <v>#DIV/0!</v>
      </c>
      <c r="AQ116" s="69"/>
      <c r="AR116" s="69"/>
      <c r="AS116" s="69"/>
      <c r="AT116" s="69"/>
      <c r="AU116" s="77" t="str">
        <f t="shared" si="38"/>
        <v xml:space="preserve"> f</v>
      </c>
      <c r="AV116" s="79">
        <f>Final!T116</f>
        <v>0</v>
      </c>
      <c r="AW116" s="79">
        <f>Final!W116*2+Final!X116</f>
        <v>0</v>
      </c>
      <c r="AX116" s="79">
        <f>Final!U116+Final!V116*2</f>
        <v>0</v>
      </c>
      <c r="AY116" s="79">
        <f t="shared" si="39"/>
        <v>0</v>
      </c>
      <c r="AZ116" s="69"/>
      <c r="BA116" s="80" t="e">
        <f t="shared" si="40"/>
        <v>#DIV/0!</v>
      </c>
      <c r="BB116" s="80" t="e">
        <f t="shared" si="41"/>
        <v>#DIV/0!</v>
      </c>
      <c r="BC116" s="80" t="e">
        <f t="shared" si="42"/>
        <v>#DIV/0!</v>
      </c>
      <c r="BD116" s="80" t="e">
        <f t="shared" si="43"/>
        <v>#DIV/0!</v>
      </c>
      <c r="BE116" s="81" t="e">
        <f t="shared" si="44"/>
        <v>#DIV/0!</v>
      </c>
      <c r="BF116" s="69" t="e">
        <f t="shared" si="45"/>
        <v>#DIV/0!</v>
      </c>
      <c r="BG116" s="69"/>
      <c r="BH116" s="69"/>
      <c r="BI116" s="69"/>
      <c r="BJ116" s="69"/>
      <c r="BK116" s="77" t="str">
        <f t="shared" si="46"/>
        <v xml:space="preserve"> f</v>
      </c>
      <c r="BL116" s="69" t="e">
        <f>'Piper Plot'!$R$22-(1-'Piper Plot'!AM116)*0.5+(1-'Piper Plot'!BC116)*0.5</f>
        <v>#DIV/0!</v>
      </c>
      <c r="BM116" s="69" t="e">
        <f>'Piper Plot'!$S$22+(1-'Piper Plot'!AM116)*'Piper Plot'!$S$13+(1-'Piper Plot'!BC116)*'Piper Plot'!$S$13</f>
        <v>#DIV/0!</v>
      </c>
      <c r="BN116" s="69"/>
      <c r="BO116" s="69"/>
    </row>
    <row r="117" spans="17:67" x14ac:dyDescent="0.3">
      <c r="Q117" s="48"/>
      <c r="R117" s="48"/>
      <c r="S117" s="48"/>
      <c r="T117" s="48"/>
      <c r="U117" s="48"/>
      <c r="V117" s="48"/>
      <c r="W117" s="48"/>
      <c r="X117" s="48">
        <f>U235+NumberOFF*COS(AA121*PI()/180)</f>
        <v>-3.84375</v>
      </c>
      <c r="Y117" s="48">
        <f>V235-SIN(AA121*PI()/180)*NumberOFF</f>
        <v>-8.4978742746348033</v>
      </c>
      <c r="Z117" s="48">
        <f>Z97</f>
        <v>0</v>
      </c>
      <c r="AA117" s="48">
        <v>60</v>
      </c>
      <c r="AE117" s="77" t="str">
        <f>IF('Piper Plot'!$N$4="y",CONCATENATE(Final!B117," f",Final!C117),"")</f>
        <v xml:space="preserve"> f</v>
      </c>
      <c r="AF117" s="78">
        <f>Final!R117*2</f>
        <v>0</v>
      </c>
      <c r="AG117" s="79">
        <f>Final!Q117*2</f>
        <v>0</v>
      </c>
      <c r="AH117" s="79">
        <f>Final!O117+Final!P117</f>
        <v>0</v>
      </c>
      <c r="AI117" s="79">
        <f t="shared" si="33"/>
        <v>0</v>
      </c>
      <c r="AJ117" s="69"/>
      <c r="AK117" s="80" t="e">
        <f t="shared" si="34"/>
        <v>#DIV/0!</v>
      </c>
      <c r="AL117" s="80" t="e">
        <f t="shared" si="35"/>
        <v>#DIV/0!</v>
      </c>
      <c r="AM117" s="80" t="e">
        <f t="shared" si="36"/>
        <v>#DIV/0!</v>
      </c>
      <c r="AN117" s="80" t="e">
        <f t="shared" si="37"/>
        <v>#DIV/0!</v>
      </c>
      <c r="AO117" s="69" t="e">
        <f>(1-AK117)-AL117*'Piper Plot'!$R$13</f>
        <v>#DIV/0!</v>
      </c>
      <c r="AP117" s="69" t="e">
        <f>AL117*'Piper Plot'!$S$13</f>
        <v>#DIV/0!</v>
      </c>
      <c r="AQ117" s="69"/>
      <c r="AR117" s="69"/>
      <c r="AS117" s="69"/>
      <c r="AT117" s="69"/>
      <c r="AU117" s="77" t="str">
        <f t="shared" si="38"/>
        <v xml:space="preserve"> f</v>
      </c>
      <c r="AV117" s="79">
        <f>Final!T117</f>
        <v>0</v>
      </c>
      <c r="AW117" s="79">
        <f>Final!W117*2+Final!X117</f>
        <v>0</v>
      </c>
      <c r="AX117" s="79">
        <f>Final!U117+Final!V117*2</f>
        <v>0</v>
      </c>
      <c r="AY117" s="79">
        <f t="shared" si="39"/>
        <v>0</v>
      </c>
      <c r="AZ117" s="69"/>
      <c r="BA117" s="80" t="e">
        <f t="shared" si="40"/>
        <v>#DIV/0!</v>
      </c>
      <c r="BB117" s="80" t="e">
        <f t="shared" si="41"/>
        <v>#DIV/0!</v>
      </c>
      <c r="BC117" s="80" t="e">
        <f t="shared" si="42"/>
        <v>#DIV/0!</v>
      </c>
      <c r="BD117" s="80" t="e">
        <f t="shared" si="43"/>
        <v>#DIV/0!</v>
      </c>
      <c r="BE117" s="81" t="e">
        <f t="shared" si="44"/>
        <v>#DIV/0!</v>
      </c>
      <c r="BF117" s="69" t="e">
        <f t="shared" si="45"/>
        <v>#DIV/0!</v>
      </c>
      <c r="BG117" s="69"/>
      <c r="BH117" s="69"/>
      <c r="BI117" s="69"/>
      <c r="BJ117" s="69"/>
      <c r="BK117" s="77" t="str">
        <f t="shared" si="46"/>
        <v xml:space="preserve"> f</v>
      </c>
      <c r="BL117" s="69" t="e">
        <f>'Piper Plot'!$R$22-(1-'Piper Plot'!AM117)*0.5+(1-'Piper Plot'!BC117)*0.5</f>
        <v>#DIV/0!</v>
      </c>
      <c r="BM117" s="69" t="e">
        <f>'Piper Plot'!$S$22+(1-'Piper Plot'!AM117)*'Piper Plot'!$S$13+(1-'Piper Plot'!BC117)*'Piper Plot'!$S$13</f>
        <v>#DIV/0!</v>
      </c>
      <c r="BN117" s="69"/>
      <c r="BO117" s="69"/>
    </row>
    <row r="118" spans="17:67" x14ac:dyDescent="0.3">
      <c r="Q118" s="48"/>
      <c r="R118" s="48"/>
      <c r="S118" s="48"/>
      <c r="T118" s="48"/>
      <c r="U118" s="48">
        <f>'Piper Plot'!U28+1+AnionOffset</f>
        <v>-8.5500000000000007</v>
      </c>
      <c r="V118" s="48">
        <f>'Piper Plot'!V28</f>
        <v>0</v>
      </c>
      <c r="W118" s="48"/>
      <c r="X118" s="48">
        <f>U236-NumberOFF*COS(AA122*PI()/180)</f>
        <v>-4.40625</v>
      </c>
      <c r="Y118" s="48">
        <f>V236+SIN(AA122*PI()/180)*NumberOFF</f>
        <v>-7.5235956953773098</v>
      </c>
      <c r="Z118" s="48">
        <f>Z96</f>
        <v>100</v>
      </c>
      <c r="AA118" s="48">
        <v>60</v>
      </c>
      <c r="AE118" s="77" t="str">
        <f>IF('Piper Plot'!$N$4="y",CONCATENATE(Final!B118," f",Final!C118),"")</f>
        <v xml:space="preserve"> f</v>
      </c>
      <c r="AF118" s="78">
        <f>Final!R118*2</f>
        <v>0</v>
      </c>
      <c r="AG118" s="79">
        <f>Final!Q118*2</f>
        <v>0</v>
      </c>
      <c r="AH118" s="79">
        <f>Final!O118+Final!P118</f>
        <v>0</v>
      </c>
      <c r="AI118" s="79">
        <f t="shared" si="33"/>
        <v>0</v>
      </c>
      <c r="AJ118" s="69"/>
      <c r="AK118" s="80" t="e">
        <f t="shared" si="34"/>
        <v>#DIV/0!</v>
      </c>
      <c r="AL118" s="80" t="e">
        <f t="shared" si="35"/>
        <v>#DIV/0!</v>
      </c>
      <c r="AM118" s="80" t="e">
        <f t="shared" si="36"/>
        <v>#DIV/0!</v>
      </c>
      <c r="AN118" s="80" t="e">
        <f t="shared" si="37"/>
        <v>#DIV/0!</v>
      </c>
      <c r="AO118" s="69" t="e">
        <f>(1-AK118)-AL118*'Piper Plot'!$R$13</f>
        <v>#DIV/0!</v>
      </c>
      <c r="AP118" s="69" t="e">
        <f>AL118*'Piper Plot'!$S$13</f>
        <v>#DIV/0!</v>
      </c>
      <c r="AQ118" s="69"/>
      <c r="AR118" s="69"/>
      <c r="AS118" s="69"/>
      <c r="AT118" s="69"/>
      <c r="AU118" s="77" t="str">
        <f t="shared" si="38"/>
        <v xml:space="preserve"> f</v>
      </c>
      <c r="AV118" s="79">
        <f>Final!T118</f>
        <v>0</v>
      </c>
      <c r="AW118" s="79">
        <f>Final!W118*2+Final!X118</f>
        <v>0</v>
      </c>
      <c r="AX118" s="79">
        <f>Final!U118+Final!V118*2</f>
        <v>0</v>
      </c>
      <c r="AY118" s="79">
        <f t="shared" si="39"/>
        <v>0</v>
      </c>
      <c r="AZ118" s="69"/>
      <c r="BA118" s="80" t="e">
        <f t="shared" si="40"/>
        <v>#DIV/0!</v>
      </c>
      <c r="BB118" s="80" t="e">
        <f t="shared" si="41"/>
        <v>#DIV/0!</v>
      </c>
      <c r="BC118" s="80" t="e">
        <f t="shared" si="42"/>
        <v>#DIV/0!</v>
      </c>
      <c r="BD118" s="80" t="e">
        <f t="shared" si="43"/>
        <v>#DIV/0!</v>
      </c>
      <c r="BE118" s="81" t="e">
        <f t="shared" si="44"/>
        <v>#DIV/0!</v>
      </c>
      <c r="BF118" s="69" t="e">
        <f t="shared" si="45"/>
        <v>#DIV/0!</v>
      </c>
      <c r="BG118" s="69"/>
      <c r="BH118" s="69"/>
      <c r="BI118" s="69"/>
      <c r="BJ118" s="69"/>
      <c r="BK118" s="77" t="str">
        <f t="shared" si="46"/>
        <v xml:space="preserve"> f</v>
      </c>
      <c r="BL118" s="69" t="e">
        <f>'Piper Plot'!$R$22-(1-'Piper Plot'!AM118)*0.5+(1-'Piper Plot'!BC118)*0.5</f>
        <v>#DIV/0!</v>
      </c>
      <c r="BM118" s="69" t="e">
        <f>'Piper Plot'!$S$22+(1-'Piper Plot'!AM118)*'Piper Plot'!$S$13+(1-'Piper Plot'!BC118)*'Piper Plot'!$S$13</f>
        <v>#DIV/0!</v>
      </c>
      <c r="BN118" s="69"/>
      <c r="BO118" s="69"/>
    </row>
    <row r="119" spans="17:67" x14ac:dyDescent="0.3">
      <c r="Q119" s="48"/>
      <c r="R119" s="48"/>
      <c r="S119" s="48"/>
      <c r="T119" s="48"/>
      <c r="U119" s="48">
        <f>'Piper Plot'!U29+1+AnionOffset</f>
        <v>-3.6500000000000004</v>
      </c>
      <c r="V119" s="48">
        <f>'Piper Plot'!V29</f>
        <v>-8.4870489570874987</v>
      </c>
      <c r="W119" s="48"/>
      <c r="X119" s="48">
        <f>U238+NumberOFF*COS(AA124*PI()/180)</f>
        <v>-3.7437500000000004</v>
      </c>
      <c r="Y119" s="48">
        <f>V238-SIN(AA124*PI()/180)*NumberOFF</f>
        <v>-8.3246691938779165</v>
      </c>
      <c r="Z119" s="48">
        <f>Z99</f>
        <v>-20</v>
      </c>
      <c r="AA119" s="48">
        <v>60</v>
      </c>
      <c r="AE119" s="77" t="str">
        <f>IF('Piper Plot'!$N$4="y",CONCATENATE(Final!B119," f",Final!C119),"")</f>
        <v xml:space="preserve"> f</v>
      </c>
      <c r="AF119" s="78">
        <f>Final!R119*2</f>
        <v>0</v>
      </c>
      <c r="AG119" s="79">
        <f>Final!Q119*2</f>
        <v>0</v>
      </c>
      <c r="AH119" s="79">
        <f>Final!O119+Final!P119</f>
        <v>0</v>
      </c>
      <c r="AI119" s="79">
        <f t="shared" si="33"/>
        <v>0</v>
      </c>
      <c r="AJ119" s="69"/>
      <c r="AK119" s="80" t="e">
        <f t="shared" si="34"/>
        <v>#DIV/0!</v>
      </c>
      <c r="AL119" s="80" t="e">
        <f t="shared" si="35"/>
        <v>#DIV/0!</v>
      </c>
      <c r="AM119" s="80" t="e">
        <f t="shared" si="36"/>
        <v>#DIV/0!</v>
      </c>
      <c r="AN119" s="80" t="e">
        <f t="shared" si="37"/>
        <v>#DIV/0!</v>
      </c>
      <c r="AO119" s="69" t="e">
        <f>(1-AK119)-AL119*'Piper Plot'!$R$13</f>
        <v>#DIV/0!</v>
      </c>
      <c r="AP119" s="69" t="e">
        <f>AL119*'Piper Plot'!$S$13</f>
        <v>#DIV/0!</v>
      </c>
      <c r="AQ119" s="69"/>
      <c r="AR119" s="69"/>
      <c r="AS119" s="69"/>
      <c r="AT119" s="69"/>
      <c r="AU119" s="77" t="str">
        <f t="shared" si="38"/>
        <v xml:space="preserve"> f</v>
      </c>
      <c r="AV119" s="79">
        <f>Final!T119</f>
        <v>0</v>
      </c>
      <c r="AW119" s="79">
        <f>Final!W119*2+Final!X119</f>
        <v>0</v>
      </c>
      <c r="AX119" s="79">
        <f>Final!U119+Final!V119*2</f>
        <v>0</v>
      </c>
      <c r="AY119" s="79">
        <f t="shared" si="39"/>
        <v>0</v>
      </c>
      <c r="AZ119" s="69"/>
      <c r="BA119" s="80" t="e">
        <f t="shared" si="40"/>
        <v>#DIV/0!</v>
      </c>
      <c r="BB119" s="80" t="e">
        <f t="shared" si="41"/>
        <v>#DIV/0!</v>
      </c>
      <c r="BC119" s="80" t="e">
        <f t="shared" si="42"/>
        <v>#DIV/0!</v>
      </c>
      <c r="BD119" s="80" t="e">
        <f t="shared" si="43"/>
        <v>#DIV/0!</v>
      </c>
      <c r="BE119" s="81" t="e">
        <f t="shared" si="44"/>
        <v>#DIV/0!</v>
      </c>
      <c r="BF119" s="69" t="e">
        <f t="shared" si="45"/>
        <v>#DIV/0!</v>
      </c>
      <c r="BG119" s="69"/>
      <c r="BH119" s="69"/>
      <c r="BI119" s="69"/>
      <c r="BJ119" s="69"/>
      <c r="BK119" s="77" t="str">
        <f t="shared" si="46"/>
        <v xml:space="preserve"> f</v>
      </c>
      <c r="BL119" s="69" t="e">
        <f>'Piper Plot'!$R$22-(1-'Piper Plot'!AM119)*0.5+(1-'Piper Plot'!BC119)*0.5</f>
        <v>#DIV/0!</v>
      </c>
      <c r="BM119" s="69" t="e">
        <f>'Piper Plot'!$S$22+(1-'Piper Plot'!AM119)*'Piper Plot'!$S$13+(1-'Piper Plot'!BC119)*'Piper Plot'!$S$13</f>
        <v>#DIV/0!</v>
      </c>
      <c r="BN119" s="69"/>
      <c r="BO119" s="69"/>
    </row>
    <row r="120" spans="17:67" x14ac:dyDescent="0.3">
      <c r="Q120" s="48"/>
      <c r="R120" s="48"/>
      <c r="S120" s="48"/>
      <c r="T120" s="48"/>
      <c r="U120" s="48"/>
      <c r="V120" s="48"/>
      <c r="W120" s="48"/>
      <c r="X120" s="48">
        <f>U239-NumberOFF*COS(AA125*PI()/180)</f>
        <v>-4.3062500000000004</v>
      </c>
      <c r="Y120" s="48">
        <f>V239+SIN(AA125*PI()/180)*NumberOFF</f>
        <v>-7.350390614620423</v>
      </c>
      <c r="Z120" s="48">
        <f>Z98</f>
        <v>120</v>
      </c>
      <c r="AA120" s="48">
        <v>60</v>
      </c>
      <c r="AE120" s="77" t="str">
        <f>IF('Piper Plot'!$N$4="y",CONCATENATE(Final!B120," f",Final!C120),"")</f>
        <v xml:space="preserve"> f</v>
      </c>
      <c r="AF120" s="78">
        <f>Final!R120*2</f>
        <v>0</v>
      </c>
      <c r="AG120" s="79">
        <f>Final!Q120*2</f>
        <v>0</v>
      </c>
      <c r="AH120" s="79">
        <f>Final!O120+Final!P120</f>
        <v>0</v>
      </c>
      <c r="AI120" s="79">
        <f t="shared" si="33"/>
        <v>0</v>
      </c>
      <c r="AJ120" s="69"/>
      <c r="AK120" s="80" t="e">
        <f t="shared" si="34"/>
        <v>#DIV/0!</v>
      </c>
      <c r="AL120" s="80" t="e">
        <f t="shared" si="35"/>
        <v>#DIV/0!</v>
      </c>
      <c r="AM120" s="80" t="e">
        <f t="shared" si="36"/>
        <v>#DIV/0!</v>
      </c>
      <c r="AN120" s="80" t="e">
        <f t="shared" si="37"/>
        <v>#DIV/0!</v>
      </c>
      <c r="AO120" s="69" t="e">
        <f>(1-AK120)-AL120*'Piper Plot'!$R$13</f>
        <v>#DIV/0!</v>
      </c>
      <c r="AP120" s="69" t="e">
        <f>AL120*'Piper Plot'!$S$13</f>
        <v>#DIV/0!</v>
      </c>
      <c r="AQ120" s="69"/>
      <c r="AR120" s="69"/>
      <c r="AS120" s="69"/>
      <c r="AT120" s="69"/>
      <c r="AU120" s="77" t="str">
        <f t="shared" si="38"/>
        <v xml:space="preserve"> f</v>
      </c>
      <c r="AV120" s="79">
        <f>Final!T120</f>
        <v>0</v>
      </c>
      <c r="AW120" s="79">
        <f>Final!W120*2+Final!X120</f>
        <v>0</v>
      </c>
      <c r="AX120" s="79">
        <f>Final!U120+Final!V120*2</f>
        <v>0</v>
      </c>
      <c r="AY120" s="79">
        <f t="shared" si="39"/>
        <v>0</v>
      </c>
      <c r="AZ120" s="69"/>
      <c r="BA120" s="80" t="e">
        <f t="shared" si="40"/>
        <v>#DIV/0!</v>
      </c>
      <c r="BB120" s="80" t="e">
        <f t="shared" si="41"/>
        <v>#DIV/0!</v>
      </c>
      <c r="BC120" s="80" t="e">
        <f t="shared" si="42"/>
        <v>#DIV/0!</v>
      </c>
      <c r="BD120" s="80" t="e">
        <f t="shared" si="43"/>
        <v>#DIV/0!</v>
      </c>
      <c r="BE120" s="81" t="e">
        <f t="shared" si="44"/>
        <v>#DIV/0!</v>
      </c>
      <c r="BF120" s="69" t="e">
        <f t="shared" si="45"/>
        <v>#DIV/0!</v>
      </c>
      <c r="BG120" s="69"/>
      <c r="BH120" s="69"/>
      <c r="BI120" s="69"/>
      <c r="BJ120" s="69"/>
      <c r="BK120" s="77" t="str">
        <f t="shared" si="46"/>
        <v xml:space="preserve"> f</v>
      </c>
      <c r="BL120" s="69" t="e">
        <f>'Piper Plot'!$R$22-(1-'Piper Plot'!AM120)*0.5+(1-'Piper Plot'!BC120)*0.5</f>
        <v>#DIV/0!</v>
      </c>
      <c r="BM120" s="69" t="e">
        <f>'Piper Plot'!$S$22+(1-'Piper Plot'!AM120)*'Piper Plot'!$S$13+(1-'Piper Plot'!BC120)*'Piper Plot'!$S$13</f>
        <v>#DIV/0!</v>
      </c>
      <c r="BN120" s="69"/>
      <c r="BO120" s="69"/>
    </row>
    <row r="121" spans="17:67" x14ac:dyDescent="0.3">
      <c r="Q121" s="48"/>
      <c r="R121" s="48"/>
      <c r="S121" s="48"/>
      <c r="T121" s="48"/>
      <c r="U121" s="48">
        <f>'Piper Plot'!U31+1+AnionOffset</f>
        <v>-8.3500000000000014</v>
      </c>
      <c r="V121" s="48">
        <f>'Piper Plot'!V31</f>
        <v>0</v>
      </c>
      <c r="W121" s="48"/>
      <c r="X121" s="48">
        <f>U241+NumberOFF*COS(AA127*PI()/180)</f>
        <v>-3.6125000000000007</v>
      </c>
      <c r="Y121" s="48">
        <f>V241-SIN(AA127*PI()/180)*NumberOFF</f>
        <v>-8.0973375253845017</v>
      </c>
      <c r="Z121" s="48">
        <f>Z101</f>
        <v>-40</v>
      </c>
      <c r="AA121" s="48">
        <v>60</v>
      </c>
      <c r="AE121" s="77" t="str">
        <f>IF('Piper Plot'!$N$4="y",CONCATENATE(Final!B121," f",Final!C121),"")</f>
        <v xml:space="preserve"> f</v>
      </c>
      <c r="AF121" s="78">
        <f>Final!R121*2</f>
        <v>0</v>
      </c>
      <c r="AG121" s="79">
        <f>Final!Q121*2</f>
        <v>0</v>
      </c>
      <c r="AH121" s="79">
        <f>Final!O121+Final!P121</f>
        <v>0</v>
      </c>
      <c r="AI121" s="79">
        <f t="shared" si="33"/>
        <v>0</v>
      </c>
      <c r="AJ121" s="69"/>
      <c r="AK121" s="80" t="e">
        <f t="shared" si="34"/>
        <v>#DIV/0!</v>
      </c>
      <c r="AL121" s="80" t="e">
        <f t="shared" si="35"/>
        <v>#DIV/0!</v>
      </c>
      <c r="AM121" s="80" t="e">
        <f t="shared" si="36"/>
        <v>#DIV/0!</v>
      </c>
      <c r="AN121" s="80" t="e">
        <f t="shared" si="37"/>
        <v>#DIV/0!</v>
      </c>
      <c r="AO121" s="69" t="e">
        <f>(1-AK121)-AL121*'Piper Plot'!$R$13</f>
        <v>#DIV/0!</v>
      </c>
      <c r="AP121" s="69" t="e">
        <f>AL121*'Piper Plot'!$S$13</f>
        <v>#DIV/0!</v>
      </c>
      <c r="AQ121" s="69"/>
      <c r="AR121" s="69"/>
      <c r="AS121" s="69"/>
      <c r="AT121" s="69"/>
      <c r="AU121" s="77" t="str">
        <f t="shared" si="38"/>
        <v xml:space="preserve"> f</v>
      </c>
      <c r="AV121" s="79">
        <f>Final!T121</f>
        <v>0</v>
      </c>
      <c r="AW121" s="79">
        <f>Final!W121*2+Final!X121</f>
        <v>0</v>
      </c>
      <c r="AX121" s="79">
        <f>Final!U121+Final!V121*2</f>
        <v>0</v>
      </c>
      <c r="AY121" s="79">
        <f t="shared" si="39"/>
        <v>0</v>
      </c>
      <c r="AZ121" s="69"/>
      <c r="BA121" s="80" t="e">
        <f t="shared" si="40"/>
        <v>#DIV/0!</v>
      </c>
      <c r="BB121" s="80" t="e">
        <f t="shared" si="41"/>
        <v>#DIV/0!</v>
      </c>
      <c r="BC121" s="80" t="e">
        <f t="shared" si="42"/>
        <v>#DIV/0!</v>
      </c>
      <c r="BD121" s="80" t="e">
        <f t="shared" si="43"/>
        <v>#DIV/0!</v>
      </c>
      <c r="BE121" s="81" t="e">
        <f t="shared" si="44"/>
        <v>#DIV/0!</v>
      </c>
      <c r="BF121" s="69" t="e">
        <f t="shared" si="45"/>
        <v>#DIV/0!</v>
      </c>
      <c r="BG121" s="69"/>
      <c r="BH121" s="69"/>
      <c r="BI121" s="69"/>
      <c r="BJ121" s="69"/>
      <c r="BK121" s="77" t="str">
        <f t="shared" si="46"/>
        <v xml:space="preserve"> f</v>
      </c>
      <c r="BL121" s="69" t="e">
        <f>'Piper Plot'!$R$22-(1-'Piper Plot'!AM121)*0.5+(1-'Piper Plot'!BC121)*0.5</f>
        <v>#DIV/0!</v>
      </c>
      <c r="BM121" s="69" t="e">
        <f>'Piper Plot'!$S$22+(1-'Piper Plot'!AM121)*'Piper Plot'!$S$13+(1-'Piper Plot'!BC121)*'Piper Plot'!$S$13</f>
        <v>#DIV/0!</v>
      </c>
      <c r="BN121" s="69"/>
      <c r="BO121" s="69"/>
    </row>
    <row r="122" spans="17:67" x14ac:dyDescent="0.3">
      <c r="Q122" s="48"/>
      <c r="R122" s="48"/>
      <c r="S122" s="48"/>
      <c r="T122" s="48"/>
      <c r="U122" s="48">
        <f>'Piper Plot'!U32+1+AnionOffset</f>
        <v>-3.5500000000000007</v>
      </c>
      <c r="V122" s="48">
        <f>'Piper Plot'!V32</f>
        <v>-8.3138438763306119</v>
      </c>
      <c r="W122" s="48"/>
      <c r="X122" s="48">
        <f>U242-NumberOFF*COS(AA128*PI()/180)</f>
        <v>-4.2375000000000007</v>
      </c>
      <c r="Y122" s="48">
        <f>V242+SIN(AA128*PI()/180)*NumberOFF</f>
        <v>-7.2313121216000633</v>
      </c>
      <c r="Z122" s="48">
        <f>Z100</f>
        <v>140</v>
      </c>
      <c r="AA122" s="48">
        <v>60</v>
      </c>
      <c r="AE122" s="77" t="str">
        <f>IF('Piper Plot'!$N$4="y",CONCATENATE(Final!B122," f",Final!C122),"")</f>
        <v xml:space="preserve"> f</v>
      </c>
      <c r="AF122" s="78">
        <f>Final!R122*2</f>
        <v>0</v>
      </c>
      <c r="AG122" s="79">
        <f>Final!Q122*2</f>
        <v>0</v>
      </c>
      <c r="AH122" s="79">
        <f>Final!O122+Final!P122</f>
        <v>0</v>
      </c>
      <c r="AI122" s="79">
        <f t="shared" si="33"/>
        <v>0</v>
      </c>
      <c r="AJ122" s="69"/>
      <c r="AK122" s="80" t="e">
        <f t="shared" si="34"/>
        <v>#DIV/0!</v>
      </c>
      <c r="AL122" s="80" t="e">
        <f t="shared" si="35"/>
        <v>#DIV/0!</v>
      </c>
      <c r="AM122" s="80" t="e">
        <f t="shared" si="36"/>
        <v>#DIV/0!</v>
      </c>
      <c r="AN122" s="80" t="e">
        <f t="shared" si="37"/>
        <v>#DIV/0!</v>
      </c>
      <c r="AO122" s="69" t="e">
        <f>(1-AK122)-AL122*'Piper Plot'!$R$13</f>
        <v>#DIV/0!</v>
      </c>
      <c r="AP122" s="69" t="e">
        <f>AL122*'Piper Plot'!$S$13</f>
        <v>#DIV/0!</v>
      </c>
      <c r="AQ122" s="69"/>
      <c r="AR122" s="69"/>
      <c r="AS122" s="69"/>
      <c r="AT122" s="69"/>
      <c r="AU122" s="77" t="str">
        <f t="shared" si="38"/>
        <v xml:space="preserve"> f</v>
      </c>
      <c r="AV122" s="79">
        <f>Final!T122</f>
        <v>0</v>
      </c>
      <c r="AW122" s="79">
        <f>Final!W122*2+Final!X122</f>
        <v>0</v>
      </c>
      <c r="AX122" s="79">
        <f>Final!U122+Final!V122*2</f>
        <v>0</v>
      </c>
      <c r="AY122" s="79">
        <f t="shared" si="39"/>
        <v>0</v>
      </c>
      <c r="AZ122" s="69"/>
      <c r="BA122" s="80" t="e">
        <f t="shared" si="40"/>
        <v>#DIV/0!</v>
      </c>
      <c r="BB122" s="80" t="e">
        <f t="shared" si="41"/>
        <v>#DIV/0!</v>
      </c>
      <c r="BC122" s="80" t="e">
        <f t="shared" si="42"/>
        <v>#DIV/0!</v>
      </c>
      <c r="BD122" s="80" t="e">
        <f t="shared" si="43"/>
        <v>#DIV/0!</v>
      </c>
      <c r="BE122" s="81" t="e">
        <f t="shared" si="44"/>
        <v>#DIV/0!</v>
      </c>
      <c r="BF122" s="69" t="e">
        <f t="shared" si="45"/>
        <v>#DIV/0!</v>
      </c>
      <c r="BG122" s="69"/>
      <c r="BH122" s="69"/>
      <c r="BI122" s="69"/>
      <c r="BJ122" s="69"/>
      <c r="BK122" s="77" t="str">
        <f t="shared" si="46"/>
        <v xml:space="preserve"> f</v>
      </c>
      <c r="BL122" s="69" t="e">
        <f>'Piper Plot'!$R$22-(1-'Piper Plot'!AM122)*0.5+(1-'Piper Plot'!BC122)*0.5</f>
        <v>#DIV/0!</v>
      </c>
      <c r="BM122" s="69" t="e">
        <f>'Piper Plot'!$S$22+(1-'Piper Plot'!AM122)*'Piper Plot'!$S$13+(1-'Piper Plot'!BC122)*'Piper Plot'!$S$13</f>
        <v>#DIV/0!</v>
      </c>
      <c r="BN122" s="69"/>
      <c r="BO122" s="69"/>
    </row>
    <row r="123" spans="17:67" x14ac:dyDescent="0.3">
      <c r="Q123" s="48"/>
      <c r="R123" s="48"/>
      <c r="S123" s="48"/>
      <c r="T123" s="48"/>
      <c r="U123" s="48"/>
      <c r="V123" s="48"/>
      <c r="W123" s="48"/>
      <c r="X123" s="48">
        <f>U244+NumberOFF*COS(AA130*PI()/180)</f>
        <v>-3.5125000000000011</v>
      </c>
      <c r="Y123" s="48">
        <f>V244-SIN(AA130*PI()/180)*NumberOFF</f>
        <v>-7.9241324446276158</v>
      </c>
      <c r="Z123" s="48">
        <f>Z103</f>
        <v>-60</v>
      </c>
      <c r="AA123" s="48">
        <v>60</v>
      </c>
      <c r="AE123" s="77" t="str">
        <f>IF('Piper Plot'!$N$4="y",CONCATENATE(Final!B123," f",Final!C123),"")</f>
        <v xml:space="preserve"> f</v>
      </c>
      <c r="AF123" s="78">
        <f>Final!R123*2</f>
        <v>0</v>
      </c>
      <c r="AG123" s="79">
        <f>Final!Q123*2</f>
        <v>0</v>
      </c>
      <c r="AH123" s="79">
        <f>Final!O123+Final!P123</f>
        <v>0</v>
      </c>
      <c r="AI123" s="79">
        <f t="shared" si="33"/>
        <v>0</v>
      </c>
      <c r="AJ123" s="69"/>
      <c r="AK123" s="80" t="e">
        <f t="shared" si="34"/>
        <v>#DIV/0!</v>
      </c>
      <c r="AL123" s="80" t="e">
        <f t="shared" si="35"/>
        <v>#DIV/0!</v>
      </c>
      <c r="AM123" s="80" t="e">
        <f t="shared" si="36"/>
        <v>#DIV/0!</v>
      </c>
      <c r="AN123" s="80" t="e">
        <f t="shared" si="37"/>
        <v>#DIV/0!</v>
      </c>
      <c r="AO123" s="69" t="e">
        <f>(1-AK123)-AL123*'Piper Plot'!$R$13</f>
        <v>#DIV/0!</v>
      </c>
      <c r="AP123" s="69" t="e">
        <f>AL123*'Piper Plot'!$S$13</f>
        <v>#DIV/0!</v>
      </c>
      <c r="AQ123" s="69"/>
      <c r="AR123" s="69"/>
      <c r="AS123" s="69"/>
      <c r="AT123" s="69"/>
      <c r="AU123" s="77" t="str">
        <f t="shared" si="38"/>
        <v xml:space="preserve"> f</v>
      </c>
      <c r="AV123" s="79">
        <f>Final!T123</f>
        <v>0</v>
      </c>
      <c r="AW123" s="79">
        <f>Final!W123*2+Final!X123</f>
        <v>0</v>
      </c>
      <c r="AX123" s="79">
        <f>Final!U123+Final!V123*2</f>
        <v>0</v>
      </c>
      <c r="AY123" s="79">
        <f t="shared" si="39"/>
        <v>0</v>
      </c>
      <c r="AZ123" s="69"/>
      <c r="BA123" s="80" t="e">
        <f t="shared" si="40"/>
        <v>#DIV/0!</v>
      </c>
      <c r="BB123" s="80" t="e">
        <f t="shared" si="41"/>
        <v>#DIV/0!</v>
      </c>
      <c r="BC123" s="80" t="e">
        <f t="shared" si="42"/>
        <v>#DIV/0!</v>
      </c>
      <c r="BD123" s="80" t="e">
        <f t="shared" si="43"/>
        <v>#DIV/0!</v>
      </c>
      <c r="BE123" s="81" t="e">
        <f t="shared" si="44"/>
        <v>#DIV/0!</v>
      </c>
      <c r="BF123" s="69" t="e">
        <f t="shared" si="45"/>
        <v>#DIV/0!</v>
      </c>
      <c r="BG123" s="69"/>
      <c r="BH123" s="69"/>
      <c r="BI123" s="69"/>
      <c r="BJ123" s="69"/>
      <c r="BK123" s="77" t="str">
        <f t="shared" si="46"/>
        <v xml:space="preserve"> f</v>
      </c>
      <c r="BL123" s="69" t="e">
        <f>'Piper Plot'!$R$22-(1-'Piper Plot'!AM123)*0.5+(1-'Piper Plot'!BC123)*0.5</f>
        <v>#DIV/0!</v>
      </c>
      <c r="BM123" s="69" t="e">
        <f>'Piper Plot'!$S$22+(1-'Piper Plot'!AM123)*'Piper Plot'!$S$13+(1-'Piper Plot'!BC123)*'Piper Plot'!$S$13</f>
        <v>#DIV/0!</v>
      </c>
      <c r="BN123" s="69"/>
      <c r="BO123" s="69"/>
    </row>
    <row r="124" spans="17:67" x14ac:dyDescent="0.3">
      <c r="Q124" s="48"/>
      <c r="R124" s="48"/>
      <c r="S124" s="48"/>
      <c r="T124" s="48"/>
      <c r="U124" s="48">
        <f>'Piper Plot'!U34+1+AnionOffset</f>
        <v>-8.1500000000000021</v>
      </c>
      <c r="V124" s="48">
        <f>'Piper Plot'!V34</f>
        <v>0</v>
      </c>
      <c r="W124" s="48"/>
      <c r="X124" s="48">
        <f>U245-NumberOFF*COS(AA131*PI()/180)</f>
        <v>-4.1375000000000011</v>
      </c>
      <c r="Y124" s="48">
        <f>V245+SIN(AA131*PI()/180)*NumberOFF</f>
        <v>-7.0581070408431774</v>
      </c>
      <c r="Z124" s="48">
        <f>Z102</f>
        <v>160</v>
      </c>
      <c r="AA124" s="48">
        <v>60</v>
      </c>
      <c r="AE124" s="77" t="str">
        <f>IF('Piper Plot'!$N$4="y",CONCATENATE(Final!B124," f",Final!C124),"")</f>
        <v xml:space="preserve"> f</v>
      </c>
      <c r="AF124" s="78">
        <f>Final!R124*2</f>
        <v>0</v>
      </c>
      <c r="AG124" s="79">
        <f>Final!Q124*2</f>
        <v>0</v>
      </c>
      <c r="AH124" s="79">
        <f>Final!O124+Final!P124</f>
        <v>0</v>
      </c>
      <c r="AI124" s="79">
        <f t="shared" si="33"/>
        <v>0</v>
      </c>
      <c r="AJ124" s="69"/>
      <c r="AK124" s="80" t="e">
        <f t="shared" si="34"/>
        <v>#DIV/0!</v>
      </c>
      <c r="AL124" s="80" t="e">
        <f t="shared" si="35"/>
        <v>#DIV/0!</v>
      </c>
      <c r="AM124" s="80" t="e">
        <f t="shared" si="36"/>
        <v>#DIV/0!</v>
      </c>
      <c r="AN124" s="80" t="e">
        <f t="shared" si="37"/>
        <v>#DIV/0!</v>
      </c>
      <c r="AO124" s="69" t="e">
        <f>(1-AK124)-AL124*'Piper Plot'!$R$13</f>
        <v>#DIV/0!</v>
      </c>
      <c r="AP124" s="69" t="e">
        <f>AL124*'Piper Plot'!$S$13</f>
        <v>#DIV/0!</v>
      </c>
      <c r="AQ124" s="69"/>
      <c r="AR124" s="69"/>
      <c r="AS124" s="69"/>
      <c r="AT124" s="69"/>
      <c r="AU124" s="77" t="str">
        <f t="shared" si="38"/>
        <v xml:space="preserve"> f</v>
      </c>
      <c r="AV124" s="79">
        <f>Final!T124</f>
        <v>0</v>
      </c>
      <c r="AW124" s="79">
        <f>Final!W124*2+Final!X124</f>
        <v>0</v>
      </c>
      <c r="AX124" s="79">
        <f>Final!U124+Final!V124*2</f>
        <v>0</v>
      </c>
      <c r="AY124" s="79">
        <f t="shared" si="39"/>
        <v>0</v>
      </c>
      <c r="AZ124" s="69"/>
      <c r="BA124" s="80" t="e">
        <f t="shared" si="40"/>
        <v>#DIV/0!</v>
      </c>
      <c r="BB124" s="80" t="e">
        <f t="shared" si="41"/>
        <v>#DIV/0!</v>
      </c>
      <c r="BC124" s="80" t="e">
        <f t="shared" si="42"/>
        <v>#DIV/0!</v>
      </c>
      <c r="BD124" s="80" t="e">
        <f t="shared" si="43"/>
        <v>#DIV/0!</v>
      </c>
      <c r="BE124" s="81" t="e">
        <f t="shared" si="44"/>
        <v>#DIV/0!</v>
      </c>
      <c r="BF124" s="69" t="e">
        <f t="shared" si="45"/>
        <v>#DIV/0!</v>
      </c>
      <c r="BG124" s="69"/>
      <c r="BH124" s="69"/>
      <c r="BI124" s="69"/>
      <c r="BJ124" s="69"/>
      <c r="BK124" s="77" t="str">
        <f t="shared" si="46"/>
        <v xml:space="preserve"> f</v>
      </c>
      <c r="BL124" s="69" t="e">
        <f>'Piper Plot'!$R$22-(1-'Piper Plot'!AM124)*0.5+(1-'Piper Plot'!BC124)*0.5</f>
        <v>#DIV/0!</v>
      </c>
      <c r="BM124" s="69" t="e">
        <f>'Piper Plot'!$S$22+(1-'Piper Plot'!AM124)*'Piper Plot'!$S$13+(1-'Piper Plot'!BC124)*'Piper Plot'!$S$13</f>
        <v>#DIV/0!</v>
      </c>
      <c r="BN124" s="69"/>
      <c r="BO124" s="69"/>
    </row>
    <row r="125" spans="17:67" x14ac:dyDescent="0.3">
      <c r="Q125" s="48"/>
      <c r="R125" s="48"/>
      <c r="S125" s="48"/>
      <c r="T125" s="48"/>
      <c r="U125" s="48">
        <f>'Piper Plot'!U35+1+AnionOffset</f>
        <v>-3.4500000000000011</v>
      </c>
      <c r="V125" s="48">
        <f>'Piper Plot'!V35</f>
        <v>-8.1406387955737252</v>
      </c>
      <c r="W125" s="48"/>
      <c r="X125" s="48">
        <f>U247+NumberOFF*COS(AA133*PI()/180)</f>
        <v>-3.4125000000000014</v>
      </c>
      <c r="Y125" s="48">
        <f>V247-SIN(AA133*PI()/180)*NumberOFF</f>
        <v>-7.7509273638707281</v>
      </c>
      <c r="Z125" s="48">
        <f>Z105</f>
        <v>-80</v>
      </c>
      <c r="AA125" s="48">
        <v>60</v>
      </c>
      <c r="AE125" s="77" t="str">
        <f>IF('Piper Plot'!$N$4="y",CONCATENATE(Final!B125," f",Final!C125),"")</f>
        <v xml:space="preserve"> f</v>
      </c>
      <c r="AF125" s="78">
        <f>Final!R125*2</f>
        <v>0</v>
      </c>
      <c r="AG125" s="79">
        <f>Final!Q125*2</f>
        <v>0</v>
      </c>
      <c r="AH125" s="79">
        <f>Final!O125+Final!P125</f>
        <v>0</v>
      </c>
      <c r="AI125" s="79">
        <f t="shared" si="33"/>
        <v>0</v>
      </c>
      <c r="AJ125" s="69"/>
      <c r="AK125" s="80" t="e">
        <f t="shared" si="34"/>
        <v>#DIV/0!</v>
      </c>
      <c r="AL125" s="80" t="e">
        <f t="shared" si="35"/>
        <v>#DIV/0!</v>
      </c>
      <c r="AM125" s="80" t="e">
        <f t="shared" si="36"/>
        <v>#DIV/0!</v>
      </c>
      <c r="AN125" s="80" t="e">
        <f t="shared" si="37"/>
        <v>#DIV/0!</v>
      </c>
      <c r="AO125" s="69" t="e">
        <f>(1-AK125)-AL125*'Piper Plot'!$R$13</f>
        <v>#DIV/0!</v>
      </c>
      <c r="AP125" s="69" t="e">
        <f>AL125*'Piper Plot'!$S$13</f>
        <v>#DIV/0!</v>
      </c>
      <c r="AQ125" s="69"/>
      <c r="AR125" s="69"/>
      <c r="AS125" s="69"/>
      <c r="AT125" s="69"/>
      <c r="AU125" s="77" t="str">
        <f t="shared" si="38"/>
        <v xml:space="preserve"> f</v>
      </c>
      <c r="AV125" s="79">
        <f>Final!T125</f>
        <v>0</v>
      </c>
      <c r="AW125" s="79">
        <f>Final!W125*2+Final!X125</f>
        <v>0</v>
      </c>
      <c r="AX125" s="79">
        <f>Final!U125+Final!V125*2</f>
        <v>0</v>
      </c>
      <c r="AY125" s="79">
        <f t="shared" si="39"/>
        <v>0</v>
      </c>
      <c r="AZ125" s="69"/>
      <c r="BA125" s="80" t="e">
        <f t="shared" si="40"/>
        <v>#DIV/0!</v>
      </c>
      <c r="BB125" s="80" t="e">
        <f t="shared" si="41"/>
        <v>#DIV/0!</v>
      </c>
      <c r="BC125" s="80" t="e">
        <f t="shared" si="42"/>
        <v>#DIV/0!</v>
      </c>
      <c r="BD125" s="80" t="e">
        <f t="shared" si="43"/>
        <v>#DIV/0!</v>
      </c>
      <c r="BE125" s="81" t="e">
        <f t="shared" si="44"/>
        <v>#DIV/0!</v>
      </c>
      <c r="BF125" s="69" t="e">
        <f t="shared" si="45"/>
        <v>#DIV/0!</v>
      </c>
      <c r="BG125" s="69"/>
      <c r="BH125" s="69"/>
      <c r="BI125" s="69"/>
      <c r="BJ125" s="69"/>
      <c r="BK125" s="77" t="str">
        <f t="shared" si="46"/>
        <v xml:space="preserve"> f</v>
      </c>
      <c r="BL125" s="69" t="e">
        <f>'Piper Plot'!$R$22-(1-'Piper Plot'!AM125)*0.5+(1-'Piper Plot'!BC125)*0.5</f>
        <v>#DIV/0!</v>
      </c>
      <c r="BM125" s="69" t="e">
        <f>'Piper Plot'!$S$22+(1-'Piper Plot'!AM125)*'Piper Plot'!$S$13+(1-'Piper Plot'!BC125)*'Piper Plot'!$S$13</f>
        <v>#DIV/0!</v>
      </c>
      <c r="BN125" s="69"/>
      <c r="BO125" s="69"/>
    </row>
    <row r="126" spans="17:67" x14ac:dyDescent="0.3">
      <c r="Q126" s="48"/>
      <c r="R126" s="48"/>
      <c r="S126" s="48"/>
      <c r="T126" s="48"/>
      <c r="U126" s="48"/>
      <c r="V126" s="48"/>
      <c r="W126" s="48"/>
      <c r="X126" s="48">
        <f>U248-NumberOFF*COS(AA134*PI()/180)</f>
        <v>-4.0375000000000014</v>
      </c>
      <c r="Y126" s="48">
        <f>V248+SIN(AA134*PI()/180)*NumberOFF</f>
        <v>-6.8849019600862897</v>
      </c>
      <c r="Z126" s="48">
        <f>Z104</f>
        <v>180</v>
      </c>
      <c r="AA126" s="48">
        <v>60</v>
      </c>
      <c r="AE126" s="77" t="str">
        <f>IF('Piper Plot'!$N$4="y",CONCATENATE(Final!B126," f",Final!C126),"")</f>
        <v xml:space="preserve"> f</v>
      </c>
      <c r="AF126" s="78">
        <f>Final!R126*2</f>
        <v>0</v>
      </c>
      <c r="AG126" s="79">
        <f>Final!Q126*2</f>
        <v>0</v>
      </c>
      <c r="AH126" s="79">
        <f>Final!O126+Final!P126</f>
        <v>0</v>
      </c>
      <c r="AI126" s="79">
        <f t="shared" si="33"/>
        <v>0</v>
      </c>
      <c r="AJ126" s="69"/>
      <c r="AK126" s="80" t="e">
        <f t="shared" si="34"/>
        <v>#DIV/0!</v>
      </c>
      <c r="AL126" s="80" t="e">
        <f t="shared" si="35"/>
        <v>#DIV/0!</v>
      </c>
      <c r="AM126" s="80" t="e">
        <f t="shared" si="36"/>
        <v>#DIV/0!</v>
      </c>
      <c r="AN126" s="80" t="e">
        <f t="shared" si="37"/>
        <v>#DIV/0!</v>
      </c>
      <c r="AO126" s="69" t="e">
        <f>(1-AK126)-AL126*'Piper Plot'!$R$13</f>
        <v>#DIV/0!</v>
      </c>
      <c r="AP126" s="69" t="e">
        <f>AL126*'Piper Plot'!$S$13</f>
        <v>#DIV/0!</v>
      </c>
      <c r="AQ126" s="69"/>
      <c r="AR126" s="69"/>
      <c r="AS126" s="69"/>
      <c r="AT126" s="69"/>
      <c r="AU126" s="77" t="str">
        <f t="shared" si="38"/>
        <v xml:space="preserve"> f</v>
      </c>
      <c r="AV126" s="79">
        <f>Final!T126</f>
        <v>0</v>
      </c>
      <c r="AW126" s="79">
        <f>Final!W126*2+Final!X126</f>
        <v>0</v>
      </c>
      <c r="AX126" s="79">
        <f>Final!U126+Final!V126*2</f>
        <v>0</v>
      </c>
      <c r="AY126" s="79">
        <f t="shared" si="39"/>
        <v>0</v>
      </c>
      <c r="AZ126" s="69"/>
      <c r="BA126" s="80" t="e">
        <f t="shared" si="40"/>
        <v>#DIV/0!</v>
      </c>
      <c r="BB126" s="80" t="e">
        <f t="shared" si="41"/>
        <v>#DIV/0!</v>
      </c>
      <c r="BC126" s="80" t="e">
        <f t="shared" si="42"/>
        <v>#DIV/0!</v>
      </c>
      <c r="BD126" s="80" t="e">
        <f t="shared" si="43"/>
        <v>#DIV/0!</v>
      </c>
      <c r="BE126" s="81" t="e">
        <f t="shared" si="44"/>
        <v>#DIV/0!</v>
      </c>
      <c r="BF126" s="69" t="e">
        <f t="shared" si="45"/>
        <v>#DIV/0!</v>
      </c>
      <c r="BG126" s="69"/>
      <c r="BH126" s="69"/>
      <c r="BI126" s="69"/>
      <c r="BJ126" s="69"/>
      <c r="BK126" s="77" t="str">
        <f t="shared" si="46"/>
        <v xml:space="preserve"> f</v>
      </c>
      <c r="BL126" s="69" t="e">
        <f>'Piper Plot'!$R$22-(1-'Piper Plot'!AM126)*0.5+(1-'Piper Plot'!BC126)*0.5</f>
        <v>#DIV/0!</v>
      </c>
      <c r="BM126" s="69" t="e">
        <f>'Piper Plot'!$S$22+(1-'Piper Plot'!AM126)*'Piper Plot'!$S$13+(1-'Piper Plot'!BC126)*'Piper Plot'!$S$13</f>
        <v>#DIV/0!</v>
      </c>
      <c r="BN126" s="69"/>
      <c r="BO126" s="69"/>
    </row>
    <row r="127" spans="17:67" x14ac:dyDescent="0.3">
      <c r="Q127" s="48"/>
      <c r="R127" s="48"/>
      <c r="S127" s="48"/>
      <c r="T127" s="48"/>
      <c r="U127" s="48">
        <f>'Piper Plot'!U37+1+AnionOffset</f>
        <v>-7.9500000000000028</v>
      </c>
      <c r="V127" s="48">
        <f>'Piper Plot'!V37</f>
        <v>0</v>
      </c>
      <c r="W127" s="48"/>
      <c r="X127" s="48"/>
      <c r="Y127" s="48"/>
      <c r="Z127" s="48"/>
      <c r="AA127" s="48"/>
      <c r="AE127" s="77" t="str">
        <f>IF('Piper Plot'!$N$4="y",CONCATENATE(Final!B127," f",Final!C127),"")</f>
        <v xml:space="preserve"> f</v>
      </c>
      <c r="AF127" s="78">
        <f>Final!R127*2</f>
        <v>0</v>
      </c>
      <c r="AG127" s="79">
        <f>Final!Q127*2</f>
        <v>0</v>
      </c>
      <c r="AH127" s="79">
        <f>Final!O127+Final!P127</f>
        <v>0</v>
      </c>
      <c r="AI127" s="79">
        <f t="shared" si="33"/>
        <v>0</v>
      </c>
      <c r="AJ127" s="69"/>
      <c r="AK127" s="80" t="e">
        <f t="shared" si="34"/>
        <v>#DIV/0!</v>
      </c>
      <c r="AL127" s="80" t="e">
        <f t="shared" si="35"/>
        <v>#DIV/0!</v>
      </c>
      <c r="AM127" s="80" t="e">
        <f t="shared" si="36"/>
        <v>#DIV/0!</v>
      </c>
      <c r="AN127" s="80" t="e">
        <f t="shared" si="37"/>
        <v>#DIV/0!</v>
      </c>
      <c r="AO127" s="69" t="e">
        <f>(1-AK127)-AL127*'Piper Plot'!$R$13</f>
        <v>#DIV/0!</v>
      </c>
      <c r="AP127" s="69" t="e">
        <f>AL127*'Piper Plot'!$S$13</f>
        <v>#DIV/0!</v>
      </c>
      <c r="AQ127" s="69"/>
      <c r="AR127" s="69"/>
      <c r="AS127" s="69"/>
      <c r="AT127" s="69"/>
      <c r="AU127" s="77" t="str">
        <f t="shared" si="38"/>
        <v xml:space="preserve"> f</v>
      </c>
      <c r="AV127" s="79">
        <f>Final!T127</f>
        <v>0</v>
      </c>
      <c r="AW127" s="79">
        <f>Final!W127*2+Final!X127</f>
        <v>0</v>
      </c>
      <c r="AX127" s="79">
        <f>Final!U127+Final!V127*2</f>
        <v>0</v>
      </c>
      <c r="AY127" s="79">
        <f t="shared" si="39"/>
        <v>0</v>
      </c>
      <c r="AZ127" s="69"/>
      <c r="BA127" s="80" t="e">
        <f t="shared" si="40"/>
        <v>#DIV/0!</v>
      </c>
      <c r="BB127" s="80" t="e">
        <f t="shared" si="41"/>
        <v>#DIV/0!</v>
      </c>
      <c r="BC127" s="80" t="e">
        <f t="shared" si="42"/>
        <v>#DIV/0!</v>
      </c>
      <c r="BD127" s="80" t="e">
        <f t="shared" si="43"/>
        <v>#DIV/0!</v>
      </c>
      <c r="BE127" s="81" t="e">
        <f t="shared" si="44"/>
        <v>#DIV/0!</v>
      </c>
      <c r="BF127" s="69" t="e">
        <f t="shared" si="45"/>
        <v>#DIV/0!</v>
      </c>
      <c r="BG127" s="69"/>
      <c r="BH127" s="69"/>
      <c r="BI127" s="69"/>
      <c r="BJ127" s="69"/>
      <c r="BK127" s="77" t="str">
        <f t="shared" si="46"/>
        <v xml:space="preserve"> f</v>
      </c>
      <c r="BL127" s="69" t="e">
        <f>'Piper Plot'!$R$22-(1-'Piper Plot'!AM127)*0.5+(1-'Piper Plot'!BC127)*0.5</f>
        <v>#DIV/0!</v>
      </c>
      <c r="BM127" s="69" t="e">
        <f>'Piper Plot'!$S$22+(1-'Piper Plot'!AM127)*'Piper Plot'!$S$13+(1-'Piper Plot'!BC127)*'Piper Plot'!$S$13</f>
        <v>#DIV/0!</v>
      </c>
      <c r="BN127" s="69"/>
      <c r="BO127" s="69"/>
    </row>
    <row r="128" spans="17:67" x14ac:dyDescent="0.3">
      <c r="Q128" s="48"/>
      <c r="R128" s="48"/>
      <c r="S128" s="48"/>
      <c r="T128" s="48"/>
      <c r="U128" s="48">
        <f>'Piper Plot'!U38+1+AnionOffset</f>
        <v>-3.3500000000000014</v>
      </c>
      <c r="V128" s="48">
        <f>'Piper Plot'!V38</f>
        <v>-7.9674337148168375</v>
      </c>
      <c r="W128" s="48"/>
      <c r="X128" s="48"/>
      <c r="Y128" s="48"/>
      <c r="Z128" s="48"/>
      <c r="AA128" s="48"/>
      <c r="AE128" s="77" t="str">
        <f>IF('Piper Plot'!$N$4="y",CONCATENATE(Final!B128," f",Final!C128),"")</f>
        <v xml:space="preserve"> f</v>
      </c>
      <c r="AF128" s="78">
        <f>Final!R128*2</f>
        <v>0</v>
      </c>
      <c r="AG128" s="79">
        <f>Final!Q128*2</f>
        <v>0</v>
      </c>
      <c r="AH128" s="79">
        <f>Final!O128+Final!P128</f>
        <v>0</v>
      </c>
      <c r="AI128" s="79">
        <f t="shared" si="33"/>
        <v>0</v>
      </c>
      <c r="AJ128" s="69"/>
      <c r="AK128" s="80" t="e">
        <f t="shared" si="34"/>
        <v>#DIV/0!</v>
      </c>
      <c r="AL128" s="80" t="e">
        <f t="shared" si="35"/>
        <v>#DIV/0!</v>
      </c>
      <c r="AM128" s="80" t="e">
        <f t="shared" si="36"/>
        <v>#DIV/0!</v>
      </c>
      <c r="AN128" s="80" t="e">
        <f t="shared" si="37"/>
        <v>#DIV/0!</v>
      </c>
      <c r="AO128" s="69" t="e">
        <f>(1-AK128)-AL128*'Piper Plot'!$R$13</f>
        <v>#DIV/0!</v>
      </c>
      <c r="AP128" s="69" t="e">
        <f>AL128*'Piper Plot'!$S$13</f>
        <v>#DIV/0!</v>
      </c>
      <c r="AQ128" s="69"/>
      <c r="AR128" s="69"/>
      <c r="AS128" s="69"/>
      <c r="AT128" s="69"/>
      <c r="AU128" s="77" t="str">
        <f t="shared" si="38"/>
        <v xml:space="preserve"> f</v>
      </c>
      <c r="AV128" s="79">
        <f>Final!T128</f>
        <v>0</v>
      </c>
      <c r="AW128" s="79">
        <f>Final!W128*2+Final!X128</f>
        <v>0</v>
      </c>
      <c r="AX128" s="79">
        <f>Final!U128+Final!V128*2</f>
        <v>0</v>
      </c>
      <c r="AY128" s="79">
        <f t="shared" si="39"/>
        <v>0</v>
      </c>
      <c r="AZ128" s="69"/>
      <c r="BA128" s="80" t="e">
        <f t="shared" si="40"/>
        <v>#DIV/0!</v>
      </c>
      <c r="BB128" s="80" t="e">
        <f t="shared" si="41"/>
        <v>#DIV/0!</v>
      </c>
      <c r="BC128" s="80" t="e">
        <f t="shared" si="42"/>
        <v>#DIV/0!</v>
      </c>
      <c r="BD128" s="80" t="e">
        <f t="shared" si="43"/>
        <v>#DIV/0!</v>
      </c>
      <c r="BE128" s="81" t="e">
        <f t="shared" si="44"/>
        <v>#DIV/0!</v>
      </c>
      <c r="BF128" s="69" t="e">
        <f t="shared" si="45"/>
        <v>#DIV/0!</v>
      </c>
      <c r="BG128" s="69"/>
      <c r="BH128" s="69"/>
      <c r="BI128" s="69"/>
      <c r="BJ128" s="69"/>
      <c r="BK128" s="77" t="str">
        <f t="shared" si="46"/>
        <v xml:space="preserve"> f</v>
      </c>
      <c r="BL128" s="69" t="e">
        <f>'Piper Plot'!$R$22-(1-'Piper Plot'!AM128)*0.5+(1-'Piper Plot'!BC128)*0.5</f>
        <v>#DIV/0!</v>
      </c>
      <c r="BM128" s="69" t="e">
        <f>'Piper Plot'!$S$22+(1-'Piper Plot'!AM128)*'Piper Plot'!$S$13+(1-'Piper Plot'!BC128)*'Piper Plot'!$S$13</f>
        <v>#DIV/0!</v>
      </c>
      <c r="BN128" s="69"/>
      <c r="BO128" s="69"/>
    </row>
    <row r="129" spans="17:67" x14ac:dyDescent="0.3">
      <c r="Q129" s="48"/>
      <c r="R129" s="48"/>
      <c r="S129" s="48"/>
      <c r="T129" s="48"/>
      <c r="U129" s="48"/>
      <c r="V129" s="48"/>
      <c r="W129" s="48"/>
      <c r="X129" s="48"/>
      <c r="Y129" s="48"/>
      <c r="Z129" s="48"/>
      <c r="AA129" s="48"/>
      <c r="AE129" s="77" t="str">
        <f>IF('Piper Plot'!$N$4="y",CONCATENATE(Final!B129," f",Final!C129),"")</f>
        <v xml:space="preserve"> f</v>
      </c>
      <c r="AF129" s="78">
        <f>Final!R129*2</f>
        <v>0</v>
      </c>
      <c r="AG129" s="79">
        <f>Final!Q129*2</f>
        <v>0</v>
      </c>
      <c r="AH129" s="79">
        <f>Final!O129+Final!P129</f>
        <v>0</v>
      </c>
      <c r="AI129" s="79">
        <f t="shared" si="33"/>
        <v>0</v>
      </c>
      <c r="AJ129" s="69"/>
      <c r="AK129" s="80" t="e">
        <f t="shared" si="34"/>
        <v>#DIV/0!</v>
      </c>
      <c r="AL129" s="80" t="e">
        <f t="shared" si="35"/>
        <v>#DIV/0!</v>
      </c>
      <c r="AM129" s="80" t="e">
        <f t="shared" si="36"/>
        <v>#DIV/0!</v>
      </c>
      <c r="AN129" s="80" t="e">
        <f t="shared" si="37"/>
        <v>#DIV/0!</v>
      </c>
      <c r="AO129" s="69" t="e">
        <f>(1-AK129)-AL129*'Piper Plot'!$R$13</f>
        <v>#DIV/0!</v>
      </c>
      <c r="AP129" s="69" t="e">
        <f>AL129*'Piper Plot'!$S$13</f>
        <v>#DIV/0!</v>
      </c>
      <c r="AQ129" s="69"/>
      <c r="AR129" s="69"/>
      <c r="AS129" s="69"/>
      <c r="AT129" s="69"/>
      <c r="AU129" s="77" t="str">
        <f t="shared" si="38"/>
        <v xml:space="preserve"> f</v>
      </c>
      <c r="AV129" s="79">
        <f>Final!T129</f>
        <v>0</v>
      </c>
      <c r="AW129" s="79">
        <f>Final!W129*2+Final!X129</f>
        <v>0</v>
      </c>
      <c r="AX129" s="79">
        <f>Final!U129+Final!V129*2</f>
        <v>0</v>
      </c>
      <c r="AY129" s="79">
        <f t="shared" si="39"/>
        <v>0</v>
      </c>
      <c r="AZ129" s="69"/>
      <c r="BA129" s="80" t="e">
        <f t="shared" si="40"/>
        <v>#DIV/0!</v>
      </c>
      <c r="BB129" s="80" t="e">
        <f t="shared" si="41"/>
        <v>#DIV/0!</v>
      </c>
      <c r="BC129" s="80" t="e">
        <f t="shared" si="42"/>
        <v>#DIV/0!</v>
      </c>
      <c r="BD129" s="80" t="e">
        <f t="shared" si="43"/>
        <v>#DIV/0!</v>
      </c>
      <c r="BE129" s="81" t="e">
        <f t="shared" si="44"/>
        <v>#DIV/0!</v>
      </c>
      <c r="BF129" s="69" t="e">
        <f t="shared" si="45"/>
        <v>#DIV/0!</v>
      </c>
      <c r="BG129" s="69"/>
      <c r="BH129" s="69"/>
      <c r="BI129" s="69"/>
      <c r="BJ129" s="69"/>
      <c r="BK129" s="77" t="str">
        <f t="shared" si="46"/>
        <v xml:space="preserve"> f</v>
      </c>
      <c r="BL129" s="69" t="e">
        <f>'Piper Plot'!$R$22-(1-'Piper Plot'!AM129)*0.5+(1-'Piper Plot'!BC129)*0.5</f>
        <v>#DIV/0!</v>
      </c>
      <c r="BM129" s="69" t="e">
        <f>'Piper Plot'!$S$22+(1-'Piper Plot'!AM129)*'Piper Plot'!$S$13+(1-'Piper Plot'!BC129)*'Piper Plot'!$S$13</f>
        <v>#DIV/0!</v>
      </c>
      <c r="BN129" s="69"/>
      <c r="BO129" s="69"/>
    </row>
    <row r="130" spans="17:67" x14ac:dyDescent="0.3">
      <c r="Q130" s="48"/>
      <c r="R130" s="48"/>
      <c r="S130" s="48"/>
      <c r="T130" s="48"/>
      <c r="U130" s="48">
        <f>'Piper Plot'!U40+1+AnionOffset</f>
        <v>-7.7500000000000036</v>
      </c>
      <c r="V130" s="48">
        <f>'Piper Plot'!V40</f>
        <v>0</v>
      </c>
      <c r="W130" s="48"/>
      <c r="X130" s="48"/>
      <c r="Y130" s="48"/>
      <c r="Z130" s="48"/>
      <c r="AA130" s="48"/>
      <c r="AE130" s="77" t="str">
        <f>IF('Piper Plot'!$N$4="y",CONCATENATE(Final!B130," f",Final!C130),"")</f>
        <v xml:space="preserve"> f</v>
      </c>
      <c r="AF130" s="78">
        <f>Final!R130*2</f>
        <v>0</v>
      </c>
      <c r="AG130" s="79">
        <f>Final!Q130*2</f>
        <v>0</v>
      </c>
      <c r="AH130" s="79">
        <f>Final!O130+Final!P130</f>
        <v>0</v>
      </c>
      <c r="AI130" s="79">
        <f t="shared" si="33"/>
        <v>0</v>
      </c>
      <c r="AJ130" s="69"/>
      <c r="AK130" s="80" t="e">
        <f t="shared" si="34"/>
        <v>#DIV/0!</v>
      </c>
      <c r="AL130" s="80" t="e">
        <f t="shared" si="35"/>
        <v>#DIV/0!</v>
      </c>
      <c r="AM130" s="80" t="e">
        <f t="shared" si="36"/>
        <v>#DIV/0!</v>
      </c>
      <c r="AN130" s="80" t="e">
        <f t="shared" si="37"/>
        <v>#DIV/0!</v>
      </c>
      <c r="AO130" s="69" t="e">
        <f>(1-AK130)-AL130*'Piper Plot'!$R$13</f>
        <v>#DIV/0!</v>
      </c>
      <c r="AP130" s="69" t="e">
        <f>AL130*'Piper Plot'!$S$13</f>
        <v>#DIV/0!</v>
      </c>
      <c r="AQ130" s="69"/>
      <c r="AR130" s="69"/>
      <c r="AS130" s="69"/>
      <c r="AT130" s="69"/>
      <c r="AU130" s="77" t="str">
        <f t="shared" si="38"/>
        <v xml:space="preserve"> f</v>
      </c>
      <c r="AV130" s="79">
        <f>Final!T130</f>
        <v>0</v>
      </c>
      <c r="AW130" s="79">
        <f>Final!W130*2+Final!X130</f>
        <v>0</v>
      </c>
      <c r="AX130" s="79">
        <f>Final!U130+Final!V130*2</f>
        <v>0</v>
      </c>
      <c r="AY130" s="79">
        <f t="shared" si="39"/>
        <v>0</v>
      </c>
      <c r="AZ130" s="69"/>
      <c r="BA130" s="80" t="e">
        <f t="shared" si="40"/>
        <v>#DIV/0!</v>
      </c>
      <c r="BB130" s="80" t="e">
        <f t="shared" si="41"/>
        <v>#DIV/0!</v>
      </c>
      <c r="BC130" s="80" t="e">
        <f t="shared" si="42"/>
        <v>#DIV/0!</v>
      </c>
      <c r="BD130" s="80" t="e">
        <f t="shared" si="43"/>
        <v>#DIV/0!</v>
      </c>
      <c r="BE130" s="81" t="e">
        <f t="shared" si="44"/>
        <v>#DIV/0!</v>
      </c>
      <c r="BF130" s="69" t="e">
        <f t="shared" si="45"/>
        <v>#DIV/0!</v>
      </c>
      <c r="BG130" s="69"/>
      <c r="BH130" s="69"/>
      <c r="BI130" s="69"/>
      <c r="BJ130" s="69"/>
      <c r="BK130" s="77" t="str">
        <f t="shared" si="46"/>
        <v xml:space="preserve"> f</v>
      </c>
      <c r="BL130" s="69" t="e">
        <f>'Piper Plot'!$R$22-(1-'Piper Plot'!AM130)*0.5+(1-'Piper Plot'!BC130)*0.5</f>
        <v>#DIV/0!</v>
      </c>
      <c r="BM130" s="69" t="e">
        <f>'Piper Plot'!$S$22+(1-'Piper Plot'!AM130)*'Piper Plot'!$S$13+(1-'Piper Plot'!BC130)*'Piper Plot'!$S$13</f>
        <v>#DIV/0!</v>
      </c>
      <c r="BN130" s="69"/>
      <c r="BO130" s="69"/>
    </row>
    <row r="131" spans="17:67" x14ac:dyDescent="0.3">
      <c r="Q131" s="48"/>
      <c r="R131" s="48"/>
      <c r="S131" s="48"/>
      <c r="T131" s="48"/>
      <c r="U131" s="48">
        <f>'Piper Plot'!U41+1+AnionOffset</f>
        <v>-3.2500000000000018</v>
      </c>
      <c r="V131" s="48">
        <f>'Piper Plot'!V41</f>
        <v>-7.7942286340599507</v>
      </c>
      <c r="W131" s="48"/>
      <c r="X131" s="48"/>
      <c r="Y131" s="48"/>
      <c r="Z131" s="48"/>
      <c r="AA131" s="48"/>
      <c r="AE131" s="77" t="str">
        <f>IF('Piper Plot'!$N$4="y",CONCATENATE(Final!B131," f",Final!C131),"")</f>
        <v xml:space="preserve"> f</v>
      </c>
      <c r="AF131" s="78">
        <f>Final!R131*2</f>
        <v>0</v>
      </c>
      <c r="AG131" s="79">
        <f>Final!Q131*2</f>
        <v>0</v>
      </c>
      <c r="AH131" s="79">
        <f>Final!O131+Final!P131</f>
        <v>0</v>
      </c>
      <c r="AI131" s="79">
        <f t="shared" si="33"/>
        <v>0</v>
      </c>
      <c r="AJ131" s="69"/>
      <c r="AK131" s="80" t="e">
        <f t="shared" si="34"/>
        <v>#DIV/0!</v>
      </c>
      <c r="AL131" s="80" t="e">
        <f t="shared" si="35"/>
        <v>#DIV/0!</v>
      </c>
      <c r="AM131" s="80" t="e">
        <f t="shared" si="36"/>
        <v>#DIV/0!</v>
      </c>
      <c r="AN131" s="80" t="e">
        <f t="shared" si="37"/>
        <v>#DIV/0!</v>
      </c>
      <c r="AO131" s="69" t="e">
        <f>(1-AK131)-AL131*'Piper Plot'!$R$13</f>
        <v>#DIV/0!</v>
      </c>
      <c r="AP131" s="69" t="e">
        <f>AL131*'Piper Plot'!$S$13</f>
        <v>#DIV/0!</v>
      </c>
      <c r="AQ131" s="69"/>
      <c r="AR131" s="69"/>
      <c r="AS131" s="69"/>
      <c r="AT131" s="69"/>
      <c r="AU131" s="77" t="str">
        <f t="shared" si="38"/>
        <v xml:space="preserve"> f</v>
      </c>
      <c r="AV131" s="79">
        <f>Final!T131</f>
        <v>0</v>
      </c>
      <c r="AW131" s="79">
        <f>Final!W131*2+Final!X131</f>
        <v>0</v>
      </c>
      <c r="AX131" s="79">
        <f>Final!U131+Final!V131*2</f>
        <v>0</v>
      </c>
      <c r="AY131" s="79">
        <f t="shared" si="39"/>
        <v>0</v>
      </c>
      <c r="AZ131" s="69"/>
      <c r="BA131" s="80" t="e">
        <f t="shared" si="40"/>
        <v>#DIV/0!</v>
      </c>
      <c r="BB131" s="80" t="e">
        <f t="shared" si="41"/>
        <v>#DIV/0!</v>
      </c>
      <c r="BC131" s="80" t="e">
        <f t="shared" si="42"/>
        <v>#DIV/0!</v>
      </c>
      <c r="BD131" s="80" t="e">
        <f t="shared" si="43"/>
        <v>#DIV/0!</v>
      </c>
      <c r="BE131" s="81" t="e">
        <f t="shared" si="44"/>
        <v>#DIV/0!</v>
      </c>
      <c r="BF131" s="69" t="e">
        <f t="shared" si="45"/>
        <v>#DIV/0!</v>
      </c>
      <c r="BG131" s="69"/>
      <c r="BH131" s="69"/>
      <c r="BI131" s="69"/>
      <c r="BJ131" s="69"/>
      <c r="BK131" s="77" t="str">
        <f t="shared" si="46"/>
        <v xml:space="preserve"> f</v>
      </c>
      <c r="BL131" s="69" t="e">
        <f>'Piper Plot'!$R$22-(1-'Piper Plot'!AM131)*0.5+(1-'Piper Plot'!BC131)*0.5</f>
        <v>#DIV/0!</v>
      </c>
      <c r="BM131" s="69" t="e">
        <f>'Piper Plot'!$S$22+(1-'Piper Plot'!AM131)*'Piper Plot'!$S$13+(1-'Piper Plot'!BC131)*'Piper Plot'!$S$13</f>
        <v>#DIV/0!</v>
      </c>
      <c r="BN131" s="69"/>
      <c r="BO131" s="69"/>
    </row>
    <row r="132" spans="17:67" x14ac:dyDescent="0.3">
      <c r="Q132" s="48"/>
      <c r="R132" s="48"/>
      <c r="S132" s="48"/>
      <c r="T132" s="48"/>
      <c r="U132" s="48"/>
      <c r="V132" s="48"/>
      <c r="W132" s="48"/>
      <c r="X132" s="48"/>
      <c r="Y132" s="48"/>
      <c r="Z132" s="48"/>
      <c r="AA132" s="48"/>
      <c r="AE132" s="77" t="str">
        <f>IF('Piper Plot'!$N$4="y",CONCATENATE(Final!B132," f",Final!C132),"")</f>
        <v xml:space="preserve"> f</v>
      </c>
      <c r="AF132" s="78">
        <f>Final!R132*2</f>
        <v>0</v>
      </c>
      <c r="AG132" s="79">
        <f>Final!Q132*2</f>
        <v>0</v>
      </c>
      <c r="AH132" s="79">
        <f>Final!O132+Final!P132</f>
        <v>0</v>
      </c>
      <c r="AI132" s="79">
        <f t="shared" ref="AI132:AI195" si="52">SUM(AF132:AH132)</f>
        <v>0</v>
      </c>
      <c r="AJ132" s="69"/>
      <c r="AK132" s="80" t="e">
        <f t="shared" ref="AK132:AK195" si="53">AF132/$AI132</f>
        <v>#DIV/0!</v>
      </c>
      <c r="AL132" s="80" t="e">
        <f t="shared" ref="AL132:AL195" si="54">AG132/$AI132</f>
        <v>#DIV/0!</v>
      </c>
      <c r="AM132" s="80" t="e">
        <f t="shared" ref="AM132:AM195" si="55">AH132/$AI132</f>
        <v>#DIV/0!</v>
      </c>
      <c r="AN132" s="80" t="e">
        <f t="shared" ref="AN132:AN195" si="56">SUM(AK132:AM132)</f>
        <v>#DIV/0!</v>
      </c>
      <c r="AO132" s="69" t="e">
        <f>(1-AK132)-AL132*'Piper Plot'!$R$13</f>
        <v>#DIV/0!</v>
      </c>
      <c r="AP132" s="69" t="e">
        <f>AL132*'Piper Plot'!$S$13</f>
        <v>#DIV/0!</v>
      </c>
      <c r="AQ132" s="69"/>
      <c r="AR132" s="69"/>
      <c r="AS132" s="69"/>
      <c r="AT132" s="69"/>
      <c r="AU132" s="77" t="str">
        <f t="shared" ref="AU132:AU195" si="57">AE132</f>
        <v xml:space="preserve"> f</v>
      </c>
      <c r="AV132" s="79">
        <f>Final!T132</f>
        <v>0</v>
      </c>
      <c r="AW132" s="79">
        <f>Final!W132*2+Final!X132</f>
        <v>0</v>
      </c>
      <c r="AX132" s="79">
        <f>Final!U132+Final!V132*2</f>
        <v>0</v>
      </c>
      <c r="AY132" s="79">
        <f t="shared" ref="AY132:AY195" si="58">SUM(AV132:AX132)</f>
        <v>0</v>
      </c>
      <c r="AZ132" s="69"/>
      <c r="BA132" s="80" t="e">
        <f t="shared" ref="BA132:BA195" si="59">AV132/$AY132</f>
        <v>#DIV/0!</v>
      </c>
      <c r="BB132" s="80" t="e">
        <f t="shared" ref="BB132:BB195" si="60">AW132/$AY132</f>
        <v>#DIV/0!</v>
      </c>
      <c r="BC132" s="80" t="e">
        <f t="shared" ref="BC132:BC195" si="61">AX132/$AY132</f>
        <v>#DIV/0!</v>
      </c>
      <c r="BD132" s="80" t="e">
        <f t="shared" ref="BD132:BD195" si="62">SUM(BA132:BC132)</f>
        <v>#DIV/0!</v>
      </c>
      <c r="BE132" s="81" t="e">
        <f t="shared" ref="BE132:BE195" si="63">AnionOffset+1+BA132+BB132/2</f>
        <v>#DIV/0!</v>
      </c>
      <c r="BF132" s="69" t="e">
        <f t="shared" ref="BF132:BF195" si="64">BB132*3^0.5/2</f>
        <v>#DIV/0!</v>
      </c>
      <c r="BG132" s="69"/>
      <c r="BH132" s="69"/>
      <c r="BI132" s="69"/>
      <c r="BJ132" s="69"/>
      <c r="BK132" s="77" t="str">
        <f t="shared" ref="BK132:BK195" si="65">AE132</f>
        <v xml:space="preserve"> f</v>
      </c>
      <c r="BL132" s="69" t="e">
        <f>'Piper Plot'!$R$22-(1-'Piper Plot'!AM132)*0.5+(1-'Piper Plot'!BC132)*0.5</f>
        <v>#DIV/0!</v>
      </c>
      <c r="BM132" s="69" t="e">
        <f>'Piper Plot'!$S$22+(1-'Piper Plot'!AM132)*'Piper Plot'!$S$13+(1-'Piper Plot'!BC132)*'Piper Plot'!$S$13</f>
        <v>#DIV/0!</v>
      </c>
      <c r="BN132" s="69"/>
      <c r="BO132" s="69"/>
    </row>
    <row r="133" spans="17:67" x14ac:dyDescent="0.3">
      <c r="Q133" s="48"/>
      <c r="R133" s="48"/>
      <c r="S133" s="48"/>
      <c r="T133" s="48" t="s">
        <v>189</v>
      </c>
      <c r="U133" s="48">
        <f>'Piper Plot'!U43+1+AnionOffset</f>
        <v>1.35</v>
      </c>
      <c r="V133" s="48">
        <f>'Piper Plot'!V43</f>
        <v>0.17320508075688773</v>
      </c>
      <c r="W133" s="48"/>
      <c r="X133" s="48"/>
      <c r="Y133" s="48"/>
      <c r="Z133" s="48"/>
      <c r="AA133" s="48"/>
      <c r="AE133" s="77" t="str">
        <f>IF('Piper Plot'!$N$4="y",CONCATENATE(Final!B133," f",Final!C133),"")</f>
        <v xml:space="preserve"> f</v>
      </c>
      <c r="AF133" s="78">
        <f>Final!R133*2</f>
        <v>0</v>
      </c>
      <c r="AG133" s="79">
        <f>Final!Q133*2</f>
        <v>0</v>
      </c>
      <c r="AH133" s="79">
        <f>Final!O133+Final!P133</f>
        <v>0</v>
      </c>
      <c r="AI133" s="79">
        <f t="shared" si="52"/>
        <v>0</v>
      </c>
      <c r="AJ133" s="69"/>
      <c r="AK133" s="80" t="e">
        <f t="shared" si="53"/>
        <v>#DIV/0!</v>
      </c>
      <c r="AL133" s="80" t="e">
        <f t="shared" si="54"/>
        <v>#DIV/0!</v>
      </c>
      <c r="AM133" s="80" t="e">
        <f t="shared" si="55"/>
        <v>#DIV/0!</v>
      </c>
      <c r="AN133" s="80" t="e">
        <f t="shared" si="56"/>
        <v>#DIV/0!</v>
      </c>
      <c r="AO133" s="69" t="e">
        <f>(1-AK133)-AL133*'Piper Plot'!$R$13</f>
        <v>#DIV/0!</v>
      </c>
      <c r="AP133" s="69" t="e">
        <f>AL133*'Piper Plot'!$S$13</f>
        <v>#DIV/0!</v>
      </c>
      <c r="AQ133" s="69"/>
      <c r="AR133" s="69"/>
      <c r="AS133" s="69"/>
      <c r="AT133" s="69"/>
      <c r="AU133" s="77" t="str">
        <f t="shared" si="57"/>
        <v xml:space="preserve"> f</v>
      </c>
      <c r="AV133" s="79">
        <f>Final!T133</f>
        <v>0</v>
      </c>
      <c r="AW133" s="79">
        <f>Final!W133*2+Final!X133</f>
        <v>0</v>
      </c>
      <c r="AX133" s="79">
        <f>Final!U133+Final!V133*2</f>
        <v>0</v>
      </c>
      <c r="AY133" s="79">
        <f t="shared" si="58"/>
        <v>0</v>
      </c>
      <c r="AZ133" s="69"/>
      <c r="BA133" s="80" t="e">
        <f t="shared" si="59"/>
        <v>#DIV/0!</v>
      </c>
      <c r="BB133" s="80" t="e">
        <f t="shared" si="60"/>
        <v>#DIV/0!</v>
      </c>
      <c r="BC133" s="80" t="e">
        <f t="shared" si="61"/>
        <v>#DIV/0!</v>
      </c>
      <c r="BD133" s="80" t="e">
        <f t="shared" si="62"/>
        <v>#DIV/0!</v>
      </c>
      <c r="BE133" s="81" t="e">
        <f t="shared" si="63"/>
        <v>#DIV/0!</v>
      </c>
      <c r="BF133" s="69" t="e">
        <f t="shared" si="64"/>
        <v>#DIV/0!</v>
      </c>
      <c r="BG133" s="69"/>
      <c r="BH133" s="69"/>
      <c r="BI133" s="69"/>
      <c r="BJ133" s="69"/>
      <c r="BK133" s="77" t="str">
        <f t="shared" si="65"/>
        <v xml:space="preserve"> f</v>
      </c>
      <c r="BL133" s="69" t="e">
        <f>'Piper Plot'!$R$22-(1-'Piper Plot'!AM133)*0.5+(1-'Piper Plot'!BC133)*0.5</f>
        <v>#DIV/0!</v>
      </c>
      <c r="BM133" s="69" t="e">
        <f>'Piper Plot'!$S$22+(1-'Piper Plot'!AM133)*'Piper Plot'!$S$13+(1-'Piper Plot'!BC133)*'Piper Plot'!$S$13</f>
        <v>#DIV/0!</v>
      </c>
      <c r="BN133" s="69"/>
      <c r="BO133" s="69"/>
    </row>
    <row r="134" spans="17:67" x14ac:dyDescent="0.3">
      <c r="Q134" s="48"/>
      <c r="R134" s="48"/>
      <c r="S134" s="48"/>
      <c r="T134" s="48"/>
      <c r="U134" s="48">
        <f>'Piper Plot'!U44+1+AnionOffset</f>
        <v>2.15</v>
      </c>
      <c r="V134" s="48">
        <f>'Piper Plot'!V44</f>
        <v>0.17320508075688773</v>
      </c>
      <c r="W134" s="48"/>
      <c r="X134" s="48"/>
      <c r="Y134" s="48"/>
      <c r="Z134" s="48"/>
      <c r="AA134" s="48"/>
      <c r="AE134" s="77" t="str">
        <f>IF('Piper Plot'!$N$4="y",CONCATENATE(Final!B134," f",Final!C134),"")</f>
        <v xml:space="preserve"> f</v>
      </c>
      <c r="AF134" s="78">
        <f>Final!R134*2</f>
        <v>0</v>
      </c>
      <c r="AG134" s="79">
        <f>Final!Q134*2</f>
        <v>0</v>
      </c>
      <c r="AH134" s="79">
        <f>Final!O134+Final!P134</f>
        <v>0</v>
      </c>
      <c r="AI134" s="79">
        <f t="shared" si="52"/>
        <v>0</v>
      </c>
      <c r="AJ134" s="69"/>
      <c r="AK134" s="80" t="e">
        <f t="shared" si="53"/>
        <v>#DIV/0!</v>
      </c>
      <c r="AL134" s="80" t="e">
        <f t="shared" si="54"/>
        <v>#DIV/0!</v>
      </c>
      <c r="AM134" s="80" t="e">
        <f t="shared" si="55"/>
        <v>#DIV/0!</v>
      </c>
      <c r="AN134" s="80" t="e">
        <f t="shared" si="56"/>
        <v>#DIV/0!</v>
      </c>
      <c r="AO134" s="69" t="e">
        <f>(1-AK134)-AL134*'Piper Plot'!$R$13</f>
        <v>#DIV/0!</v>
      </c>
      <c r="AP134" s="69" t="e">
        <f>AL134*'Piper Plot'!$S$13</f>
        <v>#DIV/0!</v>
      </c>
      <c r="AQ134" s="69"/>
      <c r="AR134" s="69"/>
      <c r="AS134" s="69"/>
      <c r="AT134" s="69"/>
      <c r="AU134" s="77" t="str">
        <f t="shared" si="57"/>
        <v xml:space="preserve"> f</v>
      </c>
      <c r="AV134" s="79">
        <f>Final!T134</f>
        <v>0</v>
      </c>
      <c r="AW134" s="79">
        <f>Final!W134*2+Final!X134</f>
        <v>0</v>
      </c>
      <c r="AX134" s="79">
        <f>Final!U134+Final!V134*2</f>
        <v>0</v>
      </c>
      <c r="AY134" s="79">
        <f t="shared" si="58"/>
        <v>0</v>
      </c>
      <c r="AZ134" s="69"/>
      <c r="BA134" s="80" t="e">
        <f t="shared" si="59"/>
        <v>#DIV/0!</v>
      </c>
      <c r="BB134" s="80" t="e">
        <f t="shared" si="60"/>
        <v>#DIV/0!</v>
      </c>
      <c r="BC134" s="80" t="e">
        <f t="shared" si="61"/>
        <v>#DIV/0!</v>
      </c>
      <c r="BD134" s="80" t="e">
        <f t="shared" si="62"/>
        <v>#DIV/0!</v>
      </c>
      <c r="BE134" s="81" t="e">
        <f t="shared" si="63"/>
        <v>#DIV/0!</v>
      </c>
      <c r="BF134" s="69" t="e">
        <f t="shared" si="64"/>
        <v>#DIV/0!</v>
      </c>
      <c r="BG134" s="69"/>
      <c r="BH134" s="69"/>
      <c r="BI134" s="69"/>
      <c r="BJ134" s="69"/>
      <c r="BK134" s="77" t="str">
        <f t="shared" si="65"/>
        <v xml:space="preserve"> f</v>
      </c>
      <c r="BL134" s="69" t="e">
        <f>'Piper Plot'!$R$22-(1-'Piper Plot'!AM134)*0.5+(1-'Piper Plot'!BC134)*0.5</f>
        <v>#DIV/0!</v>
      </c>
      <c r="BM134" s="69" t="e">
        <f>'Piper Plot'!$S$22+(1-'Piper Plot'!AM134)*'Piper Plot'!$S$13+(1-'Piper Plot'!BC134)*'Piper Plot'!$S$13</f>
        <v>#DIV/0!</v>
      </c>
      <c r="BN134" s="69"/>
      <c r="BO134" s="69"/>
    </row>
    <row r="135" spans="17:67" x14ac:dyDescent="0.3">
      <c r="Q135" s="48"/>
      <c r="R135" s="48"/>
      <c r="S135" s="48"/>
      <c r="T135" s="48"/>
      <c r="U135" s="48"/>
      <c r="V135" s="48"/>
      <c r="W135" s="48"/>
      <c r="X135" s="48"/>
      <c r="Y135" s="48"/>
      <c r="Z135" s="48"/>
      <c r="AA135" s="48"/>
      <c r="AE135" s="77" t="str">
        <f>IF('Piper Plot'!$N$4="y",CONCATENATE(Final!B135," f",Final!C135),"")</f>
        <v xml:space="preserve"> f</v>
      </c>
      <c r="AF135" s="78">
        <f>Final!R135*2</f>
        <v>0</v>
      </c>
      <c r="AG135" s="79">
        <f>Final!Q135*2</f>
        <v>0</v>
      </c>
      <c r="AH135" s="79">
        <f>Final!O135+Final!P135</f>
        <v>0</v>
      </c>
      <c r="AI135" s="79">
        <f t="shared" si="52"/>
        <v>0</v>
      </c>
      <c r="AJ135" s="69"/>
      <c r="AK135" s="80" t="e">
        <f t="shared" si="53"/>
        <v>#DIV/0!</v>
      </c>
      <c r="AL135" s="80" t="e">
        <f t="shared" si="54"/>
        <v>#DIV/0!</v>
      </c>
      <c r="AM135" s="80" t="e">
        <f t="shared" si="55"/>
        <v>#DIV/0!</v>
      </c>
      <c r="AN135" s="80" t="e">
        <f t="shared" si="56"/>
        <v>#DIV/0!</v>
      </c>
      <c r="AO135" s="69" t="e">
        <f>(1-AK135)-AL135*'Piper Plot'!$R$13</f>
        <v>#DIV/0!</v>
      </c>
      <c r="AP135" s="69" t="e">
        <f>AL135*'Piper Plot'!$S$13</f>
        <v>#DIV/0!</v>
      </c>
      <c r="AQ135" s="69"/>
      <c r="AR135" s="69"/>
      <c r="AS135" s="69"/>
      <c r="AT135" s="69"/>
      <c r="AU135" s="77" t="str">
        <f t="shared" si="57"/>
        <v xml:space="preserve"> f</v>
      </c>
      <c r="AV135" s="79">
        <f>Final!T135</f>
        <v>0</v>
      </c>
      <c r="AW135" s="79">
        <f>Final!W135*2+Final!X135</f>
        <v>0</v>
      </c>
      <c r="AX135" s="79">
        <f>Final!U135+Final!V135*2</f>
        <v>0</v>
      </c>
      <c r="AY135" s="79">
        <f t="shared" si="58"/>
        <v>0</v>
      </c>
      <c r="AZ135" s="69"/>
      <c r="BA135" s="80" t="e">
        <f t="shared" si="59"/>
        <v>#DIV/0!</v>
      </c>
      <c r="BB135" s="80" t="e">
        <f t="shared" si="60"/>
        <v>#DIV/0!</v>
      </c>
      <c r="BC135" s="80" t="e">
        <f t="shared" si="61"/>
        <v>#DIV/0!</v>
      </c>
      <c r="BD135" s="80" t="e">
        <f t="shared" si="62"/>
        <v>#DIV/0!</v>
      </c>
      <c r="BE135" s="81" t="e">
        <f t="shared" si="63"/>
        <v>#DIV/0!</v>
      </c>
      <c r="BF135" s="69" t="e">
        <f t="shared" si="64"/>
        <v>#DIV/0!</v>
      </c>
      <c r="BG135" s="69"/>
      <c r="BH135" s="69"/>
      <c r="BI135" s="69"/>
      <c r="BJ135" s="69"/>
      <c r="BK135" s="77" t="str">
        <f t="shared" si="65"/>
        <v xml:space="preserve"> f</v>
      </c>
      <c r="BL135" s="69" t="e">
        <f>'Piper Plot'!$R$22-(1-'Piper Plot'!AM135)*0.5+(1-'Piper Plot'!BC135)*0.5</f>
        <v>#DIV/0!</v>
      </c>
      <c r="BM135" s="69" t="e">
        <f>'Piper Plot'!$S$22+(1-'Piper Plot'!AM135)*'Piper Plot'!$S$13+(1-'Piper Plot'!BC135)*'Piper Plot'!$S$13</f>
        <v>#DIV/0!</v>
      </c>
      <c r="BN135" s="69"/>
      <c r="BO135" s="69"/>
    </row>
    <row r="136" spans="17:67" x14ac:dyDescent="0.3">
      <c r="Q136" s="48"/>
      <c r="R136" s="48"/>
      <c r="S136" s="48"/>
      <c r="T136" s="48"/>
      <c r="U136" s="48">
        <f>'Piper Plot'!U46+1+AnionOffset</f>
        <v>1.45</v>
      </c>
      <c r="V136" s="48">
        <f>'Piper Plot'!V46</f>
        <v>0.34641016151377546</v>
      </c>
      <c r="W136" s="48"/>
      <c r="X136" s="48"/>
      <c r="Y136" s="48"/>
      <c r="Z136" s="48"/>
      <c r="AA136" s="48"/>
      <c r="AE136" s="77" t="str">
        <f>IF('Piper Plot'!$N$4="y",CONCATENATE(Final!B136," f",Final!C136),"")</f>
        <v xml:space="preserve"> f</v>
      </c>
      <c r="AF136" s="78">
        <f>Final!R136*2</f>
        <v>0</v>
      </c>
      <c r="AG136" s="79">
        <f>Final!Q136*2</f>
        <v>0</v>
      </c>
      <c r="AH136" s="79">
        <f>Final!O136+Final!P136</f>
        <v>0</v>
      </c>
      <c r="AI136" s="79">
        <f t="shared" si="52"/>
        <v>0</v>
      </c>
      <c r="AJ136" s="69"/>
      <c r="AK136" s="80" t="e">
        <f t="shared" si="53"/>
        <v>#DIV/0!</v>
      </c>
      <c r="AL136" s="80" t="e">
        <f t="shared" si="54"/>
        <v>#DIV/0!</v>
      </c>
      <c r="AM136" s="80" t="e">
        <f t="shared" si="55"/>
        <v>#DIV/0!</v>
      </c>
      <c r="AN136" s="80" t="e">
        <f t="shared" si="56"/>
        <v>#DIV/0!</v>
      </c>
      <c r="AO136" s="69" t="e">
        <f>(1-AK136)-AL136*'Piper Plot'!$R$13</f>
        <v>#DIV/0!</v>
      </c>
      <c r="AP136" s="69" t="e">
        <f>AL136*'Piper Plot'!$S$13</f>
        <v>#DIV/0!</v>
      </c>
      <c r="AQ136" s="69"/>
      <c r="AR136" s="69"/>
      <c r="AS136" s="69"/>
      <c r="AT136" s="69"/>
      <c r="AU136" s="77" t="str">
        <f t="shared" si="57"/>
        <v xml:space="preserve"> f</v>
      </c>
      <c r="AV136" s="79">
        <f>Final!T136</f>
        <v>0</v>
      </c>
      <c r="AW136" s="79">
        <f>Final!W136*2+Final!X136</f>
        <v>0</v>
      </c>
      <c r="AX136" s="79">
        <f>Final!U136+Final!V136*2</f>
        <v>0</v>
      </c>
      <c r="AY136" s="79">
        <f t="shared" si="58"/>
        <v>0</v>
      </c>
      <c r="AZ136" s="69"/>
      <c r="BA136" s="80" t="e">
        <f t="shared" si="59"/>
        <v>#DIV/0!</v>
      </c>
      <c r="BB136" s="80" t="e">
        <f t="shared" si="60"/>
        <v>#DIV/0!</v>
      </c>
      <c r="BC136" s="80" t="e">
        <f t="shared" si="61"/>
        <v>#DIV/0!</v>
      </c>
      <c r="BD136" s="80" t="e">
        <f t="shared" si="62"/>
        <v>#DIV/0!</v>
      </c>
      <c r="BE136" s="81" t="e">
        <f t="shared" si="63"/>
        <v>#DIV/0!</v>
      </c>
      <c r="BF136" s="69" t="e">
        <f t="shared" si="64"/>
        <v>#DIV/0!</v>
      </c>
      <c r="BG136" s="69"/>
      <c r="BH136" s="69"/>
      <c r="BI136" s="69"/>
      <c r="BJ136" s="69"/>
      <c r="BK136" s="77" t="str">
        <f t="shared" si="65"/>
        <v xml:space="preserve"> f</v>
      </c>
      <c r="BL136" s="69" t="e">
        <f>'Piper Plot'!$R$22-(1-'Piper Plot'!AM136)*0.5+(1-'Piper Plot'!BC136)*0.5</f>
        <v>#DIV/0!</v>
      </c>
      <c r="BM136" s="69" t="e">
        <f>'Piper Plot'!$S$22+(1-'Piper Plot'!AM136)*'Piper Plot'!$S$13+(1-'Piper Plot'!BC136)*'Piper Plot'!$S$13</f>
        <v>#DIV/0!</v>
      </c>
      <c r="BN136" s="69"/>
      <c r="BO136" s="69"/>
    </row>
    <row r="137" spans="17:67" x14ac:dyDescent="0.3">
      <c r="Q137" s="48"/>
      <c r="R137" s="48"/>
      <c r="S137" s="48"/>
      <c r="T137" s="48"/>
      <c r="U137" s="48">
        <f>'Piper Plot'!U47+1+AnionOffset</f>
        <v>2.0499999999999998</v>
      </c>
      <c r="V137" s="48">
        <f>'Piper Plot'!V47</f>
        <v>0.34641016151377546</v>
      </c>
      <c r="W137" s="48"/>
      <c r="X137" s="48"/>
      <c r="Y137" s="48"/>
      <c r="Z137" s="48"/>
      <c r="AA137" s="48"/>
      <c r="AE137" s="77" t="str">
        <f>IF('Piper Plot'!$N$4="y",CONCATENATE(Final!B137," f",Final!C137),"")</f>
        <v xml:space="preserve"> f</v>
      </c>
      <c r="AF137" s="78">
        <f>Final!R137*2</f>
        <v>0</v>
      </c>
      <c r="AG137" s="79">
        <f>Final!Q137*2</f>
        <v>0</v>
      </c>
      <c r="AH137" s="79">
        <f>Final!O137+Final!P137</f>
        <v>0</v>
      </c>
      <c r="AI137" s="79">
        <f t="shared" si="52"/>
        <v>0</v>
      </c>
      <c r="AJ137" s="69"/>
      <c r="AK137" s="80" t="e">
        <f t="shared" si="53"/>
        <v>#DIV/0!</v>
      </c>
      <c r="AL137" s="80" t="e">
        <f t="shared" si="54"/>
        <v>#DIV/0!</v>
      </c>
      <c r="AM137" s="80" t="e">
        <f t="shared" si="55"/>
        <v>#DIV/0!</v>
      </c>
      <c r="AN137" s="80" t="e">
        <f t="shared" si="56"/>
        <v>#DIV/0!</v>
      </c>
      <c r="AO137" s="69" t="e">
        <f>(1-AK137)-AL137*'Piper Plot'!$R$13</f>
        <v>#DIV/0!</v>
      </c>
      <c r="AP137" s="69" t="e">
        <f>AL137*'Piper Plot'!$S$13</f>
        <v>#DIV/0!</v>
      </c>
      <c r="AQ137" s="69"/>
      <c r="AR137" s="69"/>
      <c r="AS137" s="69"/>
      <c r="AT137" s="69"/>
      <c r="AU137" s="77" t="str">
        <f t="shared" si="57"/>
        <v xml:space="preserve"> f</v>
      </c>
      <c r="AV137" s="79">
        <f>Final!T137</f>
        <v>0</v>
      </c>
      <c r="AW137" s="79">
        <f>Final!W137*2+Final!X137</f>
        <v>0</v>
      </c>
      <c r="AX137" s="79">
        <f>Final!U137+Final!V137*2</f>
        <v>0</v>
      </c>
      <c r="AY137" s="79">
        <f t="shared" si="58"/>
        <v>0</v>
      </c>
      <c r="AZ137" s="69"/>
      <c r="BA137" s="80" t="e">
        <f t="shared" si="59"/>
        <v>#DIV/0!</v>
      </c>
      <c r="BB137" s="80" t="e">
        <f t="shared" si="60"/>
        <v>#DIV/0!</v>
      </c>
      <c r="BC137" s="80" t="e">
        <f t="shared" si="61"/>
        <v>#DIV/0!</v>
      </c>
      <c r="BD137" s="80" t="e">
        <f t="shared" si="62"/>
        <v>#DIV/0!</v>
      </c>
      <c r="BE137" s="81" t="e">
        <f t="shared" si="63"/>
        <v>#DIV/0!</v>
      </c>
      <c r="BF137" s="69" t="e">
        <f t="shared" si="64"/>
        <v>#DIV/0!</v>
      </c>
      <c r="BG137" s="69"/>
      <c r="BH137" s="69"/>
      <c r="BI137" s="69"/>
      <c r="BJ137" s="69"/>
      <c r="BK137" s="77" t="str">
        <f t="shared" si="65"/>
        <v xml:space="preserve"> f</v>
      </c>
      <c r="BL137" s="69" t="e">
        <f>'Piper Plot'!$R$22-(1-'Piper Plot'!AM137)*0.5+(1-'Piper Plot'!BC137)*0.5</f>
        <v>#DIV/0!</v>
      </c>
      <c r="BM137" s="69" t="e">
        <f>'Piper Plot'!$S$22+(1-'Piper Plot'!AM137)*'Piper Plot'!$S$13+(1-'Piper Plot'!BC137)*'Piper Plot'!$S$13</f>
        <v>#DIV/0!</v>
      </c>
      <c r="BN137" s="69"/>
      <c r="BO137" s="69"/>
    </row>
    <row r="138" spans="17:67" x14ac:dyDescent="0.3">
      <c r="Q138" s="48"/>
      <c r="R138" s="48"/>
      <c r="S138" s="48"/>
      <c r="T138" s="48"/>
      <c r="U138" s="48"/>
      <c r="V138" s="48"/>
      <c r="W138" s="48"/>
      <c r="X138" s="48"/>
      <c r="Y138" s="48"/>
      <c r="Z138" s="48"/>
      <c r="AA138" s="48"/>
      <c r="AE138" s="77" t="str">
        <f>IF('Piper Plot'!$N$4="y",CONCATENATE(Final!B138," f",Final!C138),"")</f>
        <v xml:space="preserve"> f</v>
      </c>
      <c r="AF138" s="78">
        <f>Final!R138*2</f>
        <v>0</v>
      </c>
      <c r="AG138" s="79">
        <f>Final!Q138*2</f>
        <v>0</v>
      </c>
      <c r="AH138" s="79">
        <f>Final!O138+Final!P138</f>
        <v>0</v>
      </c>
      <c r="AI138" s="79">
        <f t="shared" si="52"/>
        <v>0</v>
      </c>
      <c r="AJ138" s="69"/>
      <c r="AK138" s="80" t="e">
        <f t="shared" si="53"/>
        <v>#DIV/0!</v>
      </c>
      <c r="AL138" s="80" t="e">
        <f t="shared" si="54"/>
        <v>#DIV/0!</v>
      </c>
      <c r="AM138" s="80" t="e">
        <f t="shared" si="55"/>
        <v>#DIV/0!</v>
      </c>
      <c r="AN138" s="80" t="e">
        <f t="shared" si="56"/>
        <v>#DIV/0!</v>
      </c>
      <c r="AO138" s="69" t="e">
        <f>(1-AK138)-AL138*'Piper Plot'!$R$13</f>
        <v>#DIV/0!</v>
      </c>
      <c r="AP138" s="69" t="e">
        <f>AL138*'Piper Plot'!$S$13</f>
        <v>#DIV/0!</v>
      </c>
      <c r="AQ138" s="69"/>
      <c r="AR138" s="69"/>
      <c r="AS138" s="69"/>
      <c r="AT138" s="69"/>
      <c r="AU138" s="77" t="str">
        <f t="shared" si="57"/>
        <v xml:space="preserve"> f</v>
      </c>
      <c r="AV138" s="79">
        <f>Final!T138</f>
        <v>0</v>
      </c>
      <c r="AW138" s="79">
        <f>Final!W138*2+Final!X138</f>
        <v>0</v>
      </c>
      <c r="AX138" s="79">
        <f>Final!U138+Final!V138*2</f>
        <v>0</v>
      </c>
      <c r="AY138" s="79">
        <f t="shared" si="58"/>
        <v>0</v>
      </c>
      <c r="AZ138" s="69"/>
      <c r="BA138" s="80" t="e">
        <f t="shared" si="59"/>
        <v>#DIV/0!</v>
      </c>
      <c r="BB138" s="80" t="e">
        <f t="shared" si="60"/>
        <v>#DIV/0!</v>
      </c>
      <c r="BC138" s="80" t="e">
        <f t="shared" si="61"/>
        <v>#DIV/0!</v>
      </c>
      <c r="BD138" s="80" t="e">
        <f t="shared" si="62"/>
        <v>#DIV/0!</v>
      </c>
      <c r="BE138" s="81" t="e">
        <f t="shared" si="63"/>
        <v>#DIV/0!</v>
      </c>
      <c r="BF138" s="69" t="e">
        <f t="shared" si="64"/>
        <v>#DIV/0!</v>
      </c>
      <c r="BG138" s="69"/>
      <c r="BH138" s="69"/>
      <c r="BI138" s="69"/>
      <c r="BJ138" s="69"/>
      <c r="BK138" s="77" t="str">
        <f t="shared" si="65"/>
        <v xml:space="preserve"> f</v>
      </c>
      <c r="BL138" s="69" t="e">
        <f>'Piper Plot'!$R$22-(1-'Piper Plot'!AM138)*0.5+(1-'Piper Plot'!BC138)*0.5</f>
        <v>#DIV/0!</v>
      </c>
      <c r="BM138" s="69" t="e">
        <f>'Piper Plot'!$S$22+(1-'Piper Plot'!AM138)*'Piper Plot'!$S$13+(1-'Piper Plot'!BC138)*'Piper Plot'!$S$13</f>
        <v>#DIV/0!</v>
      </c>
      <c r="BN138" s="69"/>
      <c r="BO138" s="69"/>
    </row>
    <row r="139" spans="17:67" x14ac:dyDescent="0.3">
      <c r="Q139" s="48"/>
      <c r="R139" s="48"/>
      <c r="S139" s="48"/>
      <c r="T139" s="48"/>
      <c r="U139" s="48">
        <f>'Piper Plot'!U49+1+AnionOffset</f>
        <v>1.55</v>
      </c>
      <c r="V139" s="48">
        <f>'Piper Plot'!V49</f>
        <v>0.51961524227066325</v>
      </c>
      <c r="W139" s="48"/>
      <c r="X139" s="48"/>
      <c r="Y139" s="48"/>
      <c r="Z139" s="48"/>
      <c r="AA139" s="48"/>
      <c r="AE139" s="77" t="str">
        <f>IF('Piper Plot'!$N$4="y",CONCATENATE(Final!B139," f",Final!C139),"")</f>
        <v xml:space="preserve"> f</v>
      </c>
      <c r="AF139" s="78">
        <f>Final!R139*2</f>
        <v>0</v>
      </c>
      <c r="AG139" s="79">
        <f>Final!Q139*2</f>
        <v>0</v>
      </c>
      <c r="AH139" s="79">
        <f>Final!O139+Final!P139</f>
        <v>0</v>
      </c>
      <c r="AI139" s="79">
        <f t="shared" si="52"/>
        <v>0</v>
      </c>
      <c r="AJ139" s="69"/>
      <c r="AK139" s="80" t="e">
        <f t="shared" si="53"/>
        <v>#DIV/0!</v>
      </c>
      <c r="AL139" s="80" t="e">
        <f t="shared" si="54"/>
        <v>#DIV/0!</v>
      </c>
      <c r="AM139" s="80" t="e">
        <f t="shared" si="55"/>
        <v>#DIV/0!</v>
      </c>
      <c r="AN139" s="80" t="e">
        <f t="shared" si="56"/>
        <v>#DIV/0!</v>
      </c>
      <c r="AO139" s="69" t="e">
        <f>(1-AK139)-AL139*'Piper Plot'!$R$13</f>
        <v>#DIV/0!</v>
      </c>
      <c r="AP139" s="69" t="e">
        <f>AL139*'Piper Plot'!$S$13</f>
        <v>#DIV/0!</v>
      </c>
      <c r="AQ139" s="69"/>
      <c r="AR139" s="69"/>
      <c r="AS139" s="69"/>
      <c r="AT139" s="69"/>
      <c r="AU139" s="77" t="str">
        <f t="shared" si="57"/>
        <v xml:space="preserve"> f</v>
      </c>
      <c r="AV139" s="79">
        <f>Final!T139</f>
        <v>0</v>
      </c>
      <c r="AW139" s="79">
        <f>Final!W139*2+Final!X139</f>
        <v>0</v>
      </c>
      <c r="AX139" s="79">
        <f>Final!U139+Final!V139*2</f>
        <v>0</v>
      </c>
      <c r="AY139" s="79">
        <f t="shared" si="58"/>
        <v>0</v>
      </c>
      <c r="AZ139" s="69"/>
      <c r="BA139" s="80" t="e">
        <f t="shared" si="59"/>
        <v>#DIV/0!</v>
      </c>
      <c r="BB139" s="80" t="e">
        <f t="shared" si="60"/>
        <v>#DIV/0!</v>
      </c>
      <c r="BC139" s="80" t="e">
        <f t="shared" si="61"/>
        <v>#DIV/0!</v>
      </c>
      <c r="BD139" s="80" t="e">
        <f t="shared" si="62"/>
        <v>#DIV/0!</v>
      </c>
      <c r="BE139" s="81" t="e">
        <f t="shared" si="63"/>
        <v>#DIV/0!</v>
      </c>
      <c r="BF139" s="69" t="e">
        <f t="shared" si="64"/>
        <v>#DIV/0!</v>
      </c>
      <c r="BG139" s="69"/>
      <c r="BH139" s="69"/>
      <c r="BI139" s="69"/>
      <c r="BJ139" s="69"/>
      <c r="BK139" s="77" t="str">
        <f t="shared" si="65"/>
        <v xml:space="preserve"> f</v>
      </c>
      <c r="BL139" s="69" t="e">
        <f>'Piper Plot'!$R$22-(1-'Piper Plot'!AM139)*0.5+(1-'Piper Plot'!BC139)*0.5</f>
        <v>#DIV/0!</v>
      </c>
      <c r="BM139" s="69" t="e">
        <f>'Piper Plot'!$S$22+(1-'Piper Plot'!AM139)*'Piper Plot'!$S$13+(1-'Piper Plot'!BC139)*'Piper Plot'!$S$13</f>
        <v>#DIV/0!</v>
      </c>
      <c r="BN139" s="69"/>
      <c r="BO139" s="69"/>
    </row>
    <row r="140" spans="17:67" x14ac:dyDescent="0.3">
      <c r="Q140" s="48"/>
      <c r="R140" s="48"/>
      <c r="S140" s="48"/>
      <c r="T140" s="48"/>
      <c r="U140" s="48">
        <f>'Piper Plot'!U50+1+AnionOffset</f>
        <v>1.95</v>
      </c>
      <c r="V140" s="48">
        <f>'Piper Plot'!V50</f>
        <v>0.51961524227066325</v>
      </c>
      <c r="W140" s="48"/>
      <c r="X140" s="48"/>
      <c r="Y140" s="48"/>
      <c r="Z140" s="48"/>
      <c r="AA140" s="48"/>
      <c r="AE140" s="77" t="str">
        <f>IF('Piper Plot'!$N$4="y",CONCATENATE(Final!B140," f",Final!C140),"")</f>
        <v xml:space="preserve"> f</v>
      </c>
      <c r="AF140" s="78">
        <f>Final!R140*2</f>
        <v>0</v>
      </c>
      <c r="AG140" s="79">
        <f>Final!Q140*2</f>
        <v>0</v>
      </c>
      <c r="AH140" s="79">
        <f>Final!O140+Final!P140</f>
        <v>0</v>
      </c>
      <c r="AI140" s="79">
        <f t="shared" si="52"/>
        <v>0</v>
      </c>
      <c r="AJ140" s="69"/>
      <c r="AK140" s="80" t="e">
        <f t="shared" si="53"/>
        <v>#DIV/0!</v>
      </c>
      <c r="AL140" s="80" t="e">
        <f t="shared" si="54"/>
        <v>#DIV/0!</v>
      </c>
      <c r="AM140" s="80" t="e">
        <f t="shared" si="55"/>
        <v>#DIV/0!</v>
      </c>
      <c r="AN140" s="80" t="e">
        <f t="shared" si="56"/>
        <v>#DIV/0!</v>
      </c>
      <c r="AO140" s="69" t="e">
        <f>(1-AK140)-AL140*'Piper Plot'!$R$13</f>
        <v>#DIV/0!</v>
      </c>
      <c r="AP140" s="69" t="e">
        <f>AL140*'Piper Plot'!$S$13</f>
        <v>#DIV/0!</v>
      </c>
      <c r="AQ140" s="69"/>
      <c r="AR140" s="69"/>
      <c r="AS140" s="69"/>
      <c r="AT140" s="69"/>
      <c r="AU140" s="77" t="str">
        <f t="shared" si="57"/>
        <v xml:space="preserve"> f</v>
      </c>
      <c r="AV140" s="79">
        <f>Final!T140</f>
        <v>0</v>
      </c>
      <c r="AW140" s="79">
        <f>Final!W140*2+Final!X140</f>
        <v>0</v>
      </c>
      <c r="AX140" s="79">
        <f>Final!U140+Final!V140*2</f>
        <v>0</v>
      </c>
      <c r="AY140" s="79">
        <f t="shared" si="58"/>
        <v>0</v>
      </c>
      <c r="AZ140" s="69"/>
      <c r="BA140" s="80" t="e">
        <f t="shared" si="59"/>
        <v>#DIV/0!</v>
      </c>
      <c r="BB140" s="80" t="e">
        <f t="shared" si="60"/>
        <v>#DIV/0!</v>
      </c>
      <c r="BC140" s="80" t="e">
        <f t="shared" si="61"/>
        <v>#DIV/0!</v>
      </c>
      <c r="BD140" s="80" t="e">
        <f t="shared" si="62"/>
        <v>#DIV/0!</v>
      </c>
      <c r="BE140" s="81" t="e">
        <f t="shared" si="63"/>
        <v>#DIV/0!</v>
      </c>
      <c r="BF140" s="69" t="e">
        <f t="shared" si="64"/>
        <v>#DIV/0!</v>
      </c>
      <c r="BG140" s="69"/>
      <c r="BH140" s="69"/>
      <c r="BI140" s="69"/>
      <c r="BJ140" s="69"/>
      <c r="BK140" s="77" t="str">
        <f t="shared" si="65"/>
        <v xml:space="preserve"> f</v>
      </c>
      <c r="BL140" s="69" t="e">
        <f>'Piper Plot'!$R$22-(1-'Piper Plot'!AM140)*0.5+(1-'Piper Plot'!BC140)*0.5</f>
        <v>#DIV/0!</v>
      </c>
      <c r="BM140" s="69" t="e">
        <f>'Piper Plot'!$S$22+(1-'Piper Plot'!AM140)*'Piper Plot'!$S$13+(1-'Piper Plot'!BC140)*'Piper Plot'!$S$13</f>
        <v>#DIV/0!</v>
      </c>
      <c r="BN140" s="69"/>
      <c r="BO140" s="69"/>
    </row>
    <row r="141" spans="17:67" x14ac:dyDescent="0.3">
      <c r="Q141" s="48"/>
      <c r="R141" s="48"/>
      <c r="S141" s="48"/>
      <c r="T141" s="48"/>
      <c r="U141" s="48"/>
      <c r="V141" s="48"/>
      <c r="W141" s="48"/>
      <c r="X141" s="48"/>
      <c r="Y141" s="48"/>
      <c r="Z141" s="48"/>
      <c r="AA141" s="48"/>
      <c r="AE141" s="77" t="str">
        <f>IF('Piper Plot'!$N$4="y",CONCATENATE(Final!B141," f",Final!C141),"")</f>
        <v xml:space="preserve"> f</v>
      </c>
      <c r="AF141" s="78">
        <f>Final!R141*2</f>
        <v>0</v>
      </c>
      <c r="AG141" s="79">
        <f>Final!Q141*2</f>
        <v>0</v>
      </c>
      <c r="AH141" s="79">
        <f>Final!O141+Final!P141</f>
        <v>0</v>
      </c>
      <c r="AI141" s="79">
        <f t="shared" si="52"/>
        <v>0</v>
      </c>
      <c r="AJ141" s="69"/>
      <c r="AK141" s="80" t="e">
        <f t="shared" si="53"/>
        <v>#DIV/0!</v>
      </c>
      <c r="AL141" s="80" t="e">
        <f t="shared" si="54"/>
        <v>#DIV/0!</v>
      </c>
      <c r="AM141" s="80" t="e">
        <f t="shared" si="55"/>
        <v>#DIV/0!</v>
      </c>
      <c r="AN141" s="80" t="e">
        <f t="shared" si="56"/>
        <v>#DIV/0!</v>
      </c>
      <c r="AO141" s="69" t="e">
        <f>(1-AK141)-AL141*'Piper Plot'!$R$13</f>
        <v>#DIV/0!</v>
      </c>
      <c r="AP141" s="69" t="e">
        <f>AL141*'Piper Plot'!$S$13</f>
        <v>#DIV/0!</v>
      </c>
      <c r="AQ141" s="69"/>
      <c r="AR141" s="69"/>
      <c r="AS141" s="69"/>
      <c r="AT141" s="69"/>
      <c r="AU141" s="77" t="str">
        <f t="shared" si="57"/>
        <v xml:space="preserve"> f</v>
      </c>
      <c r="AV141" s="79">
        <f>Final!T141</f>
        <v>0</v>
      </c>
      <c r="AW141" s="79">
        <f>Final!W141*2+Final!X141</f>
        <v>0</v>
      </c>
      <c r="AX141" s="79">
        <f>Final!U141+Final!V141*2</f>
        <v>0</v>
      </c>
      <c r="AY141" s="79">
        <f t="shared" si="58"/>
        <v>0</v>
      </c>
      <c r="AZ141" s="69"/>
      <c r="BA141" s="80" t="e">
        <f t="shared" si="59"/>
        <v>#DIV/0!</v>
      </c>
      <c r="BB141" s="80" t="e">
        <f t="shared" si="60"/>
        <v>#DIV/0!</v>
      </c>
      <c r="BC141" s="80" t="e">
        <f t="shared" si="61"/>
        <v>#DIV/0!</v>
      </c>
      <c r="BD141" s="80" t="e">
        <f t="shared" si="62"/>
        <v>#DIV/0!</v>
      </c>
      <c r="BE141" s="81" t="e">
        <f t="shared" si="63"/>
        <v>#DIV/0!</v>
      </c>
      <c r="BF141" s="69" t="e">
        <f t="shared" si="64"/>
        <v>#DIV/0!</v>
      </c>
      <c r="BG141" s="69"/>
      <c r="BH141" s="69"/>
      <c r="BI141" s="69"/>
      <c r="BJ141" s="69"/>
      <c r="BK141" s="77" t="str">
        <f t="shared" si="65"/>
        <v xml:space="preserve"> f</v>
      </c>
      <c r="BL141" s="69" t="e">
        <f>'Piper Plot'!$R$22-(1-'Piper Plot'!AM141)*0.5+(1-'Piper Plot'!BC141)*0.5</f>
        <v>#DIV/0!</v>
      </c>
      <c r="BM141" s="69" t="e">
        <f>'Piper Plot'!$S$22+(1-'Piper Plot'!AM141)*'Piper Plot'!$S$13+(1-'Piper Plot'!BC141)*'Piper Plot'!$S$13</f>
        <v>#DIV/0!</v>
      </c>
      <c r="BN141" s="69"/>
      <c r="BO141" s="69"/>
    </row>
    <row r="142" spans="17:67" x14ac:dyDescent="0.3">
      <c r="Q142" s="48"/>
      <c r="R142" s="48"/>
      <c r="S142" s="48"/>
      <c r="T142" s="48"/>
      <c r="U142" s="48">
        <f>'Piper Plot'!U52+1+AnionOffset</f>
        <v>1.65</v>
      </c>
      <c r="V142" s="48">
        <f>'Piper Plot'!V52</f>
        <v>0.69282032302755092</v>
      </c>
      <c r="W142" s="48"/>
      <c r="X142" s="48"/>
      <c r="Y142" s="48"/>
      <c r="Z142" s="48"/>
      <c r="AA142" s="48"/>
      <c r="AE142" s="77" t="str">
        <f>IF('Piper Plot'!$N$4="y",CONCATENATE(Final!B142," f",Final!C142),"")</f>
        <v xml:space="preserve"> f</v>
      </c>
      <c r="AF142" s="78">
        <f>Final!R142*2</f>
        <v>0</v>
      </c>
      <c r="AG142" s="79">
        <f>Final!Q142*2</f>
        <v>0</v>
      </c>
      <c r="AH142" s="79">
        <f>Final!O142+Final!P142</f>
        <v>0</v>
      </c>
      <c r="AI142" s="79">
        <f t="shared" si="52"/>
        <v>0</v>
      </c>
      <c r="AJ142" s="69"/>
      <c r="AK142" s="80" t="e">
        <f t="shared" si="53"/>
        <v>#DIV/0!</v>
      </c>
      <c r="AL142" s="80" t="e">
        <f t="shared" si="54"/>
        <v>#DIV/0!</v>
      </c>
      <c r="AM142" s="80" t="e">
        <f t="shared" si="55"/>
        <v>#DIV/0!</v>
      </c>
      <c r="AN142" s="80" t="e">
        <f t="shared" si="56"/>
        <v>#DIV/0!</v>
      </c>
      <c r="AO142" s="69" t="e">
        <f>(1-AK142)-AL142*'Piper Plot'!$R$13</f>
        <v>#DIV/0!</v>
      </c>
      <c r="AP142" s="69" t="e">
        <f>AL142*'Piper Plot'!$S$13</f>
        <v>#DIV/0!</v>
      </c>
      <c r="AQ142" s="69"/>
      <c r="AR142" s="69"/>
      <c r="AS142" s="69"/>
      <c r="AT142" s="69"/>
      <c r="AU142" s="77" t="str">
        <f t="shared" si="57"/>
        <v xml:space="preserve"> f</v>
      </c>
      <c r="AV142" s="79">
        <f>Final!T142</f>
        <v>0</v>
      </c>
      <c r="AW142" s="79">
        <f>Final!W142*2+Final!X142</f>
        <v>0</v>
      </c>
      <c r="AX142" s="79">
        <f>Final!U142+Final!V142*2</f>
        <v>0</v>
      </c>
      <c r="AY142" s="79">
        <f t="shared" si="58"/>
        <v>0</v>
      </c>
      <c r="AZ142" s="69"/>
      <c r="BA142" s="80" t="e">
        <f t="shared" si="59"/>
        <v>#DIV/0!</v>
      </c>
      <c r="BB142" s="80" t="e">
        <f t="shared" si="60"/>
        <v>#DIV/0!</v>
      </c>
      <c r="BC142" s="80" t="e">
        <f t="shared" si="61"/>
        <v>#DIV/0!</v>
      </c>
      <c r="BD142" s="80" t="e">
        <f t="shared" si="62"/>
        <v>#DIV/0!</v>
      </c>
      <c r="BE142" s="81" t="e">
        <f t="shared" si="63"/>
        <v>#DIV/0!</v>
      </c>
      <c r="BF142" s="69" t="e">
        <f t="shared" si="64"/>
        <v>#DIV/0!</v>
      </c>
      <c r="BG142" s="69"/>
      <c r="BH142" s="69"/>
      <c r="BI142" s="69"/>
      <c r="BJ142" s="69"/>
      <c r="BK142" s="77" t="str">
        <f t="shared" si="65"/>
        <v xml:space="preserve"> f</v>
      </c>
      <c r="BL142" s="69" t="e">
        <f>'Piper Plot'!$R$22-(1-'Piper Plot'!AM142)*0.5+(1-'Piper Plot'!BC142)*0.5</f>
        <v>#DIV/0!</v>
      </c>
      <c r="BM142" s="69" t="e">
        <f>'Piper Plot'!$S$22+(1-'Piper Plot'!AM142)*'Piper Plot'!$S$13+(1-'Piper Plot'!BC142)*'Piper Plot'!$S$13</f>
        <v>#DIV/0!</v>
      </c>
      <c r="BN142" s="69"/>
      <c r="BO142" s="69"/>
    </row>
    <row r="143" spans="17:67" x14ac:dyDescent="0.3">
      <c r="Q143" s="48"/>
      <c r="R143" s="48"/>
      <c r="S143" s="48"/>
      <c r="T143" s="48"/>
      <c r="U143" s="48">
        <f>'Piper Plot'!U53+1+AnionOffset</f>
        <v>1.85</v>
      </c>
      <c r="V143" s="48">
        <f>'Piper Plot'!V53</f>
        <v>0.69282032302755092</v>
      </c>
      <c r="W143" s="48"/>
      <c r="X143" s="48"/>
      <c r="Y143" s="48"/>
      <c r="Z143" s="48"/>
      <c r="AA143" s="48"/>
      <c r="AE143" s="77" t="str">
        <f>IF('Piper Plot'!$N$4="y",CONCATENATE(Final!B143," f",Final!C143),"")</f>
        <v xml:space="preserve"> f</v>
      </c>
      <c r="AF143" s="78">
        <f>Final!R143*2</f>
        <v>0</v>
      </c>
      <c r="AG143" s="79">
        <f>Final!Q143*2</f>
        <v>0</v>
      </c>
      <c r="AH143" s="79">
        <f>Final!O143+Final!P143</f>
        <v>0</v>
      </c>
      <c r="AI143" s="79">
        <f t="shared" si="52"/>
        <v>0</v>
      </c>
      <c r="AJ143" s="69"/>
      <c r="AK143" s="80" t="e">
        <f t="shared" si="53"/>
        <v>#DIV/0!</v>
      </c>
      <c r="AL143" s="80" t="e">
        <f t="shared" si="54"/>
        <v>#DIV/0!</v>
      </c>
      <c r="AM143" s="80" t="e">
        <f t="shared" si="55"/>
        <v>#DIV/0!</v>
      </c>
      <c r="AN143" s="80" t="e">
        <f t="shared" si="56"/>
        <v>#DIV/0!</v>
      </c>
      <c r="AO143" s="69" t="e">
        <f>(1-AK143)-AL143*'Piper Plot'!$R$13</f>
        <v>#DIV/0!</v>
      </c>
      <c r="AP143" s="69" t="e">
        <f>AL143*'Piper Plot'!$S$13</f>
        <v>#DIV/0!</v>
      </c>
      <c r="AQ143" s="69"/>
      <c r="AR143" s="69"/>
      <c r="AS143" s="69"/>
      <c r="AT143" s="69"/>
      <c r="AU143" s="77" t="str">
        <f t="shared" si="57"/>
        <v xml:space="preserve"> f</v>
      </c>
      <c r="AV143" s="79">
        <f>Final!T143</f>
        <v>0</v>
      </c>
      <c r="AW143" s="79">
        <f>Final!W143*2+Final!X143</f>
        <v>0</v>
      </c>
      <c r="AX143" s="79">
        <f>Final!U143+Final!V143*2</f>
        <v>0</v>
      </c>
      <c r="AY143" s="79">
        <f t="shared" si="58"/>
        <v>0</v>
      </c>
      <c r="AZ143" s="69"/>
      <c r="BA143" s="80" t="e">
        <f t="shared" si="59"/>
        <v>#DIV/0!</v>
      </c>
      <c r="BB143" s="80" t="e">
        <f t="shared" si="60"/>
        <v>#DIV/0!</v>
      </c>
      <c r="BC143" s="80" t="e">
        <f t="shared" si="61"/>
        <v>#DIV/0!</v>
      </c>
      <c r="BD143" s="80" t="e">
        <f t="shared" si="62"/>
        <v>#DIV/0!</v>
      </c>
      <c r="BE143" s="81" t="e">
        <f t="shared" si="63"/>
        <v>#DIV/0!</v>
      </c>
      <c r="BF143" s="69" t="e">
        <f t="shared" si="64"/>
        <v>#DIV/0!</v>
      </c>
      <c r="BG143" s="69"/>
      <c r="BH143" s="69"/>
      <c r="BI143" s="69"/>
      <c r="BJ143" s="69"/>
      <c r="BK143" s="77" t="str">
        <f t="shared" si="65"/>
        <v xml:space="preserve"> f</v>
      </c>
      <c r="BL143" s="69" t="e">
        <f>'Piper Plot'!$R$22-(1-'Piper Plot'!AM143)*0.5+(1-'Piper Plot'!BC143)*0.5</f>
        <v>#DIV/0!</v>
      </c>
      <c r="BM143" s="69" t="e">
        <f>'Piper Plot'!$S$22+(1-'Piper Plot'!AM143)*'Piper Plot'!$S$13+(1-'Piper Plot'!BC143)*'Piper Plot'!$S$13</f>
        <v>#DIV/0!</v>
      </c>
      <c r="BN143" s="69"/>
      <c r="BO143" s="69"/>
    </row>
    <row r="144" spans="17:67" x14ac:dyDescent="0.3">
      <c r="Q144" s="48"/>
      <c r="R144" s="48"/>
      <c r="S144" s="48"/>
      <c r="T144" s="48"/>
      <c r="U144" s="48"/>
      <c r="V144" s="48"/>
      <c r="W144" s="48"/>
      <c r="X144" s="48"/>
      <c r="Y144" s="48"/>
      <c r="Z144" s="48"/>
      <c r="AA144" s="48"/>
      <c r="AE144" s="77" t="str">
        <f>IF('Piper Plot'!$N$4="y",CONCATENATE(Final!B144," f",Final!C144),"")</f>
        <v xml:space="preserve"> f</v>
      </c>
      <c r="AF144" s="78">
        <f>Final!R144*2</f>
        <v>0</v>
      </c>
      <c r="AG144" s="79">
        <f>Final!Q144*2</f>
        <v>0</v>
      </c>
      <c r="AH144" s="79">
        <f>Final!O144+Final!P144</f>
        <v>0</v>
      </c>
      <c r="AI144" s="79">
        <f t="shared" si="52"/>
        <v>0</v>
      </c>
      <c r="AJ144" s="69"/>
      <c r="AK144" s="80" t="e">
        <f t="shared" si="53"/>
        <v>#DIV/0!</v>
      </c>
      <c r="AL144" s="80" t="e">
        <f t="shared" si="54"/>
        <v>#DIV/0!</v>
      </c>
      <c r="AM144" s="80" t="e">
        <f t="shared" si="55"/>
        <v>#DIV/0!</v>
      </c>
      <c r="AN144" s="80" t="e">
        <f t="shared" si="56"/>
        <v>#DIV/0!</v>
      </c>
      <c r="AO144" s="69" t="e">
        <f>(1-AK144)-AL144*'Piper Plot'!$R$13</f>
        <v>#DIV/0!</v>
      </c>
      <c r="AP144" s="69" t="e">
        <f>AL144*'Piper Plot'!$S$13</f>
        <v>#DIV/0!</v>
      </c>
      <c r="AQ144" s="69"/>
      <c r="AR144" s="69"/>
      <c r="AS144" s="69"/>
      <c r="AT144" s="69"/>
      <c r="AU144" s="77" t="str">
        <f t="shared" si="57"/>
        <v xml:space="preserve"> f</v>
      </c>
      <c r="AV144" s="79">
        <f>Final!T144</f>
        <v>0</v>
      </c>
      <c r="AW144" s="79">
        <f>Final!W144*2+Final!X144</f>
        <v>0</v>
      </c>
      <c r="AX144" s="79">
        <f>Final!U144+Final!V144*2</f>
        <v>0</v>
      </c>
      <c r="AY144" s="79">
        <f t="shared" si="58"/>
        <v>0</v>
      </c>
      <c r="AZ144" s="69"/>
      <c r="BA144" s="80" t="e">
        <f t="shared" si="59"/>
        <v>#DIV/0!</v>
      </c>
      <c r="BB144" s="80" t="e">
        <f t="shared" si="60"/>
        <v>#DIV/0!</v>
      </c>
      <c r="BC144" s="80" t="e">
        <f t="shared" si="61"/>
        <v>#DIV/0!</v>
      </c>
      <c r="BD144" s="80" t="e">
        <f t="shared" si="62"/>
        <v>#DIV/0!</v>
      </c>
      <c r="BE144" s="81" t="e">
        <f t="shared" si="63"/>
        <v>#DIV/0!</v>
      </c>
      <c r="BF144" s="69" t="e">
        <f t="shared" si="64"/>
        <v>#DIV/0!</v>
      </c>
      <c r="BG144" s="69"/>
      <c r="BH144" s="69"/>
      <c r="BI144" s="69"/>
      <c r="BJ144" s="69"/>
      <c r="BK144" s="77" t="str">
        <f t="shared" si="65"/>
        <v xml:space="preserve"> f</v>
      </c>
      <c r="BL144" s="69" t="e">
        <f>'Piper Plot'!$R$22-(1-'Piper Plot'!AM144)*0.5+(1-'Piper Plot'!BC144)*0.5</f>
        <v>#DIV/0!</v>
      </c>
      <c r="BM144" s="69" t="e">
        <f>'Piper Plot'!$S$22+(1-'Piper Plot'!AM144)*'Piper Plot'!$S$13+(1-'Piper Plot'!BC144)*'Piper Plot'!$S$13</f>
        <v>#DIV/0!</v>
      </c>
      <c r="BN144" s="69"/>
      <c r="BO144" s="69"/>
    </row>
    <row r="145" spans="17:67" x14ac:dyDescent="0.3">
      <c r="Q145" s="48"/>
      <c r="R145" s="48"/>
      <c r="S145" s="48"/>
      <c r="T145" s="48"/>
      <c r="U145" s="48">
        <f>'Piper Plot'!U55+1+AnionOffset</f>
        <v>-8.75</v>
      </c>
      <c r="V145" s="48">
        <f>'Piper Plot'!V55</f>
        <v>0.8660254037844386</v>
      </c>
      <c r="W145" s="48"/>
      <c r="X145" s="48"/>
      <c r="Y145" s="48"/>
      <c r="Z145" s="48"/>
      <c r="AA145" s="48"/>
      <c r="AE145" s="77" t="str">
        <f>IF('Piper Plot'!$N$4="y",CONCATENATE(Final!B145," f",Final!C145),"")</f>
        <v xml:space="preserve"> f</v>
      </c>
      <c r="AF145" s="78">
        <f>Final!R145*2</f>
        <v>0</v>
      </c>
      <c r="AG145" s="79">
        <f>Final!Q145*2</f>
        <v>0</v>
      </c>
      <c r="AH145" s="79">
        <f>Final!O145+Final!P145</f>
        <v>0</v>
      </c>
      <c r="AI145" s="79">
        <f t="shared" si="52"/>
        <v>0</v>
      </c>
      <c r="AJ145" s="69"/>
      <c r="AK145" s="80" t="e">
        <f t="shared" si="53"/>
        <v>#DIV/0!</v>
      </c>
      <c r="AL145" s="80" t="e">
        <f t="shared" si="54"/>
        <v>#DIV/0!</v>
      </c>
      <c r="AM145" s="80" t="e">
        <f t="shared" si="55"/>
        <v>#DIV/0!</v>
      </c>
      <c r="AN145" s="80" t="e">
        <f t="shared" si="56"/>
        <v>#DIV/0!</v>
      </c>
      <c r="AO145" s="69" t="e">
        <f>(1-AK145)-AL145*'Piper Plot'!$R$13</f>
        <v>#DIV/0!</v>
      </c>
      <c r="AP145" s="69" t="e">
        <f>AL145*'Piper Plot'!$S$13</f>
        <v>#DIV/0!</v>
      </c>
      <c r="AQ145" s="69"/>
      <c r="AR145" s="69"/>
      <c r="AS145" s="69"/>
      <c r="AT145" s="69"/>
      <c r="AU145" s="77" t="str">
        <f t="shared" si="57"/>
        <v xml:space="preserve"> f</v>
      </c>
      <c r="AV145" s="79">
        <f>Final!T145</f>
        <v>0</v>
      </c>
      <c r="AW145" s="79">
        <f>Final!W145*2+Final!X145</f>
        <v>0</v>
      </c>
      <c r="AX145" s="79">
        <f>Final!U145+Final!V145*2</f>
        <v>0</v>
      </c>
      <c r="AY145" s="79">
        <f t="shared" si="58"/>
        <v>0</v>
      </c>
      <c r="AZ145" s="69"/>
      <c r="BA145" s="80" t="e">
        <f t="shared" si="59"/>
        <v>#DIV/0!</v>
      </c>
      <c r="BB145" s="80" t="e">
        <f t="shared" si="60"/>
        <v>#DIV/0!</v>
      </c>
      <c r="BC145" s="80" t="e">
        <f t="shared" si="61"/>
        <v>#DIV/0!</v>
      </c>
      <c r="BD145" s="80" t="e">
        <f t="shared" si="62"/>
        <v>#DIV/0!</v>
      </c>
      <c r="BE145" s="81" t="e">
        <f t="shared" si="63"/>
        <v>#DIV/0!</v>
      </c>
      <c r="BF145" s="69" t="e">
        <f t="shared" si="64"/>
        <v>#DIV/0!</v>
      </c>
      <c r="BG145" s="69"/>
      <c r="BH145" s="69"/>
      <c r="BI145" s="69"/>
      <c r="BJ145" s="69"/>
      <c r="BK145" s="77" t="str">
        <f t="shared" si="65"/>
        <v xml:space="preserve"> f</v>
      </c>
      <c r="BL145" s="69" t="e">
        <f>'Piper Plot'!$R$22-(1-'Piper Plot'!AM145)*0.5+(1-'Piper Plot'!BC145)*0.5</f>
        <v>#DIV/0!</v>
      </c>
      <c r="BM145" s="69" t="e">
        <f>'Piper Plot'!$S$22+(1-'Piper Plot'!AM145)*'Piper Plot'!$S$13+(1-'Piper Plot'!BC145)*'Piper Plot'!$S$13</f>
        <v>#DIV/0!</v>
      </c>
      <c r="BN145" s="69"/>
      <c r="BO145" s="69"/>
    </row>
    <row r="146" spans="17:67" x14ac:dyDescent="0.3">
      <c r="Q146" s="48"/>
      <c r="R146" s="48"/>
      <c r="S146" s="48"/>
      <c r="T146" s="48"/>
      <c r="U146" s="48">
        <f>'Piper Plot'!U56+1+AnionOffset</f>
        <v>-8.75</v>
      </c>
      <c r="V146" s="48">
        <f>'Piper Plot'!V56</f>
        <v>0.8660254037844386</v>
      </c>
      <c r="W146" s="48"/>
      <c r="X146" s="48"/>
      <c r="Y146" s="48"/>
      <c r="Z146" s="48"/>
      <c r="AA146" s="48"/>
      <c r="AE146" s="77" t="str">
        <f>IF('Piper Plot'!$N$4="y",CONCATENATE(Final!B146," f",Final!C146),"")</f>
        <v xml:space="preserve"> f</v>
      </c>
      <c r="AF146" s="78">
        <f>Final!R146*2</f>
        <v>0</v>
      </c>
      <c r="AG146" s="79">
        <f>Final!Q146*2</f>
        <v>0</v>
      </c>
      <c r="AH146" s="79">
        <f>Final!O146+Final!P146</f>
        <v>0</v>
      </c>
      <c r="AI146" s="79">
        <f t="shared" si="52"/>
        <v>0</v>
      </c>
      <c r="AJ146" s="69"/>
      <c r="AK146" s="80" t="e">
        <f t="shared" si="53"/>
        <v>#DIV/0!</v>
      </c>
      <c r="AL146" s="80" t="e">
        <f t="shared" si="54"/>
        <v>#DIV/0!</v>
      </c>
      <c r="AM146" s="80" t="e">
        <f t="shared" si="55"/>
        <v>#DIV/0!</v>
      </c>
      <c r="AN146" s="80" t="e">
        <f t="shared" si="56"/>
        <v>#DIV/0!</v>
      </c>
      <c r="AO146" s="69" t="e">
        <f>(1-AK146)-AL146*'Piper Plot'!$R$13</f>
        <v>#DIV/0!</v>
      </c>
      <c r="AP146" s="69" t="e">
        <f>AL146*'Piper Plot'!$S$13</f>
        <v>#DIV/0!</v>
      </c>
      <c r="AQ146" s="69"/>
      <c r="AR146" s="69"/>
      <c r="AS146" s="69"/>
      <c r="AT146" s="69"/>
      <c r="AU146" s="77" t="str">
        <f t="shared" si="57"/>
        <v xml:space="preserve"> f</v>
      </c>
      <c r="AV146" s="79">
        <f>Final!T146</f>
        <v>0</v>
      </c>
      <c r="AW146" s="79">
        <f>Final!W146*2+Final!X146</f>
        <v>0</v>
      </c>
      <c r="AX146" s="79">
        <f>Final!U146+Final!V146*2</f>
        <v>0</v>
      </c>
      <c r="AY146" s="79">
        <f t="shared" si="58"/>
        <v>0</v>
      </c>
      <c r="AZ146" s="69"/>
      <c r="BA146" s="80" t="e">
        <f t="shared" si="59"/>
        <v>#DIV/0!</v>
      </c>
      <c r="BB146" s="80" t="e">
        <f t="shared" si="60"/>
        <v>#DIV/0!</v>
      </c>
      <c r="BC146" s="80" t="e">
        <f t="shared" si="61"/>
        <v>#DIV/0!</v>
      </c>
      <c r="BD146" s="80" t="e">
        <f t="shared" si="62"/>
        <v>#DIV/0!</v>
      </c>
      <c r="BE146" s="81" t="e">
        <f t="shared" si="63"/>
        <v>#DIV/0!</v>
      </c>
      <c r="BF146" s="69" t="e">
        <f t="shared" si="64"/>
        <v>#DIV/0!</v>
      </c>
      <c r="BG146" s="69"/>
      <c r="BH146" s="69"/>
      <c r="BI146" s="69"/>
      <c r="BJ146" s="69"/>
      <c r="BK146" s="77" t="str">
        <f t="shared" si="65"/>
        <v xml:space="preserve"> f</v>
      </c>
      <c r="BL146" s="69" t="e">
        <f>'Piper Plot'!$R$22-(1-'Piper Plot'!AM146)*0.5+(1-'Piper Plot'!BC146)*0.5</f>
        <v>#DIV/0!</v>
      </c>
      <c r="BM146" s="69" t="e">
        <f>'Piper Plot'!$S$22+(1-'Piper Plot'!AM146)*'Piper Plot'!$S$13+(1-'Piper Plot'!BC146)*'Piper Plot'!$S$13</f>
        <v>#DIV/0!</v>
      </c>
      <c r="BN146" s="69"/>
      <c r="BO146" s="69"/>
    </row>
    <row r="147" spans="17:67" x14ac:dyDescent="0.3">
      <c r="Q147" s="48"/>
      <c r="R147" s="48"/>
      <c r="S147" s="48"/>
      <c r="T147" s="48"/>
      <c r="U147" s="48"/>
      <c r="V147" s="48"/>
      <c r="W147" s="48"/>
      <c r="X147" s="48"/>
      <c r="Y147" s="48"/>
      <c r="Z147" s="48"/>
      <c r="AA147" s="48"/>
      <c r="AE147" s="77" t="str">
        <f>IF('Piper Plot'!$N$4="y",CONCATENATE(Final!B147," f",Final!C147),"")</f>
        <v xml:space="preserve"> f</v>
      </c>
      <c r="AF147" s="78">
        <f>Final!R147*2</f>
        <v>0</v>
      </c>
      <c r="AG147" s="79">
        <f>Final!Q147*2</f>
        <v>0</v>
      </c>
      <c r="AH147" s="79">
        <f>Final!O147+Final!P147</f>
        <v>0</v>
      </c>
      <c r="AI147" s="79">
        <f t="shared" si="52"/>
        <v>0</v>
      </c>
      <c r="AJ147" s="69"/>
      <c r="AK147" s="80" t="e">
        <f t="shared" si="53"/>
        <v>#DIV/0!</v>
      </c>
      <c r="AL147" s="80" t="e">
        <f t="shared" si="54"/>
        <v>#DIV/0!</v>
      </c>
      <c r="AM147" s="80" t="e">
        <f t="shared" si="55"/>
        <v>#DIV/0!</v>
      </c>
      <c r="AN147" s="80" t="e">
        <f t="shared" si="56"/>
        <v>#DIV/0!</v>
      </c>
      <c r="AO147" s="69" t="e">
        <f>(1-AK147)-AL147*'Piper Plot'!$R$13</f>
        <v>#DIV/0!</v>
      </c>
      <c r="AP147" s="69" t="e">
        <f>AL147*'Piper Plot'!$S$13</f>
        <v>#DIV/0!</v>
      </c>
      <c r="AQ147" s="69"/>
      <c r="AR147" s="69"/>
      <c r="AS147" s="69"/>
      <c r="AT147" s="69"/>
      <c r="AU147" s="77" t="str">
        <f t="shared" si="57"/>
        <v xml:space="preserve"> f</v>
      </c>
      <c r="AV147" s="79">
        <f>Final!T147</f>
        <v>0</v>
      </c>
      <c r="AW147" s="79">
        <f>Final!W147*2+Final!X147</f>
        <v>0</v>
      </c>
      <c r="AX147" s="79">
        <f>Final!U147+Final!V147*2</f>
        <v>0</v>
      </c>
      <c r="AY147" s="79">
        <f t="shared" si="58"/>
        <v>0</v>
      </c>
      <c r="AZ147" s="69"/>
      <c r="BA147" s="80" t="e">
        <f t="shared" si="59"/>
        <v>#DIV/0!</v>
      </c>
      <c r="BB147" s="80" t="e">
        <f t="shared" si="60"/>
        <v>#DIV/0!</v>
      </c>
      <c r="BC147" s="80" t="e">
        <f t="shared" si="61"/>
        <v>#DIV/0!</v>
      </c>
      <c r="BD147" s="80" t="e">
        <f t="shared" si="62"/>
        <v>#DIV/0!</v>
      </c>
      <c r="BE147" s="81" t="e">
        <f t="shared" si="63"/>
        <v>#DIV/0!</v>
      </c>
      <c r="BF147" s="69" t="e">
        <f t="shared" si="64"/>
        <v>#DIV/0!</v>
      </c>
      <c r="BG147" s="69"/>
      <c r="BH147" s="69"/>
      <c r="BI147" s="69"/>
      <c r="BJ147" s="69"/>
      <c r="BK147" s="77" t="str">
        <f t="shared" si="65"/>
        <v xml:space="preserve"> f</v>
      </c>
      <c r="BL147" s="69" t="e">
        <f>'Piper Plot'!$R$22-(1-'Piper Plot'!AM147)*0.5+(1-'Piper Plot'!BC147)*0.5</f>
        <v>#DIV/0!</v>
      </c>
      <c r="BM147" s="69" t="e">
        <f>'Piper Plot'!$S$22+(1-'Piper Plot'!AM147)*'Piper Plot'!$S$13+(1-'Piper Plot'!BC147)*'Piper Plot'!$S$13</f>
        <v>#DIV/0!</v>
      </c>
      <c r="BN147" s="69"/>
      <c r="BO147" s="69"/>
    </row>
    <row r="148" spans="17:67" x14ac:dyDescent="0.3">
      <c r="Q148" s="48"/>
      <c r="R148" s="48"/>
      <c r="S148" s="48"/>
      <c r="T148" s="48"/>
      <c r="U148" s="48">
        <f>'Piper Plot'!U58+1+AnionOffset</f>
        <v>-8.75</v>
      </c>
      <c r="V148" s="48">
        <f>'Piper Plot'!V58</f>
        <v>1.0392304845413263</v>
      </c>
      <c r="W148" s="48"/>
      <c r="X148" s="48"/>
      <c r="Y148" s="48"/>
      <c r="Z148" s="48"/>
      <c r="AA148" s="48"/>
      <c r="AE148" s="77" t="str">
        <f>IF('Piper Plot'!$N$4="y",CONCATENATE(Final!B148," f",Final!C148),"")</f>
        <v xml:space="preserve"> f</v>
      </c>
      <c r="AF148" s="78">
        <f>Final!R148*2</f>
        <v>0</v>
      </c>
      <c r="AG148" s="79">
        <f>Final!Q148*2</f>
        <v>0</v>
      </c>
      <c r="AH148" s="79">
        <f>Final!O148+Final!P148</f>
        <v>0</v>
      </c>
      <c r="AI148" s="79">
        <f t="shared" si="52"/>
        <v>0</v>
      </c>
      <c r="AJ148" s="69"/>
      <c r="AK148" s="80" t="e">
        <f t="shared" si="53"/>
        <v>#DIV/0!</v>
      </c>
      <c r="AL148" s="80" t="e">
        <f t="shared" si="54"/>
        <v>#DIV/0!</v>
      </c>
      <c r="AM148" s="80" t="e">
        <f t="shared" si="55"/>
        <v>#DIV/0!</v>
      </c>
      <c r="AN148" s="80" t="e">
        <f t="shared" si="56"/>
        <v>#DIV/0!</v>
      </c>
      <c r="AO148" s="69" t="e">
        <f>(1-AK148)-AL148*'Piper Plot'!$R$13</f>
        <v>#DIV/0!</v>
      </c>
      <c r="AP148" s="69" t="e">
        <f>AL148*'Piper Plot'!$S$13</f>
        <v>#DIV/0!</v>
      </c>
      <c r="AQ148" s="69"/>
      <c r="AR148" s="69"/>
      <c r="AS148" s="69"/>
      <c r="AT148" s="69"/>
      <c r="AU148" s="77" t="str">
        <f t="shared" si="57"/>
        <v xml:space="preserve"> f</v>
      </c>
      <c r="AV148" s="79">
        <f>Final!T148</f>
        <v>0</v>
      </c>
      <c r="AW148" s="79">
        <f>Final!W148*2+Final!X148</f>
        <v>0</v>
      </c>
      <c r="AX148" s="79">
        <f>Final!U148+Final!V148*2</f>
        <v>0</v>
      </c>
      <c r="AY148" s="79">
        <f t="shared" si="58"/>
        <v>0</v>
      </c>
      <c r="AZ148" s="69"/>
      <c r="BA148" s="80" t="e">
        <f t="shared" si="59"/>
        <v>#DIV/0!</v>
      </c>
      <c r="BB148" s="80" t="e">
        <f t="shared" si="60"/>
        <v>#DIV/0!</v>
      </c>
      <c r="BC148" s="80" t="e">
        <f t="shared" si="61"/>
        <v>#DIV/0!</v>
      </c>
      <c r="BD148" s="80" t="e">
        <f t="shared" si="62"/>
        <v>#DIV/0!</v>
      </c>
      <c r="BE148" s="81" t="e">
        <f t="shared" si="63"/>
        <v>#DIV/0!</v>
      </c>
      <c r="BF148" s="69" t="e">
        <f t="shared" si="64"/>
        <v>#DIV/0!</v>
      </c>
      <c r="BG148" s="69"/>
      <c r="BH148" s="69"/>
      <c r="BI148" s="69"/>
      <c r="BJ148" s="69"/>
      <c r="BK148" s="77" t="str">
        <f t="shared" si="65"/>
        <v xml:space="preserve"> f</v>
      </c>
      <c r="BL148" s="69" t="e">
        <f>'Piper Plot'!$R$22-(1-'Piper Plot'!AM148)*0.5+(1-'Piper Plot'!BC148)*0.5</f>
        <v>#DIV/0!</v>
      </c>
      <c r="BM148" s="69" t="e">
        <f>'Piper Plot'!$S$22+(1-'Piper Plot'!AM148)*'Piper Plot'!$S$13+(1-'Piper Plot'!BC148)*'Piper Plot'!$S$13</f>
        <v>#DIV/0!</v>
      </c>
      <c r="BN148" s="69"/>
      <c r="BO148" s="69"/>
    </row>
    <row r="149" spans="17:67" x14ac:dyDescent="0.3">
      <c r="Q149" s="48"/>
      <c r="R149" s="48"/>
      <c r="S149" s="48"/>
      <c r="T149" s="48"/>
      <c r="U149" s="48">
        <f>'Piper Plot'!U59+1+AnionOffset</f>
        <v>-8.75</v>
      </c>
      <c r="V149" s="48">
        <f>'Piper Plot'!V59</f>
        <v>1.0392304845413263</v>
      </c>
      <c r="W149" s="48"/>
      <c r="X149" s="48"/>
      <c r="Y149" s="48"/>
      <c r="Z149" s="48"/>
      <c r="AA149" s="48"/>
      <c r="AE149" s="77" t="str">
        <f>IF('Piper Plot'!$N$4="y",CONCATENATE(Final!B149," f",Final!C149),"")</f>
        <v xml:space="preserve"> f</v>
      </c>
      <c r="AF149" s="78">
        <f>Final!R149*2</f>
        <v>0</v>
      </c>
      <c r="AG149" s="79">
        <f>Final!Q149*2</f>
        <v>0</v>
      </c>
      <c r="AH149" s="79">
        <f>Final!O149+Final!P149</f>
        <v>0</v>
      </c>
      <c r="AI149" s="79">
        <f t="shared" si="52"/>
        <v>0</v>
      </c>
      <c r="AJ149" s="69"/>
      <c r="AK149" s="80" t="e">
        <f t="shared" si="53"/>
        <v>#DIV/0!</v>
      </c>
      <c r="AL149" s="80" t="e">
        <f t="shared" si="54"/>
        <v>#DIV/0!</v>
      </c>
      <c r="AM149" s="80" t="e">
        <f t="shared" si="55"/>
        <v>#DIV/0!</v>
      </c>
      <c r="AN149" s="80" t="e">
        <f t="shared" si="56"/>
        <v>#DIV/0!</v>
      </c>
      <c r="AO149" s="69" t="e">
        <f>(1-AK149)-AL149*'Piper Plot'!$R$13</f>
        <v>#DIV/0!</v>
      </c>
      <c r="AP149" s="69" t="e">
        <f>AL149*'Piper Plot'!$S$13</f>
        <v>#DIV/0!</v>
      </c>
      <c r="AQ149" s="69"/>
      <c r="AR149" s="69"/>
      <c r="AS149" s="69"/>
      <c r="AT149" s="69"/>
      <c r="AU149" s="77" t="str">
        <f t="shared" si="57"/>
        <v xml:space="preserve"> f</v>
      </c>
      <c r="AV149" s="79">
        <f>Final!T149</f>
        <v>0</v>
      </c>
      <c r="AW149" s="79">
        <f>Final!W149*2+Final!X149</f>
        <v>0</v>
      </c>
      <c r="AX149" s="79">
        <f>Final!U149+Final!V149*2</f>
        <v>0</v>
      </c>
      <c r="AY149" s="79">
        <f t="shared" si="58"/>
        <v>0</v>
      </c>
      <c r="AZ149" s="69"/>
      <c r="BA149" s="80" t="e">
        <f t="shared" si="59"/>
        <v>#DIV/0!</v>
      </c>
      <c r="BB149" s="80" t="e">
        <f t="shared" si="60"/>
        <v>#DIV/0!</v>
      </c>
      <c r="BC149" s="80" t="e">
        <f t="shared" si="61"/>
        <v>#DIV/0!</v>
      </c>
      <c r="BD149" s="80" t="e">
        <f t="shared" si="62"/>
        <v>#DIV/0!</v>
      </c>
      <c r="BE149" s="81" t="e">
        <f t="shared" si="63"/>
        <v>#DIV/0!</v>
      </c>
      <c r="BF149" s="69" t="e">
        <f t="shared" si="64"/>
        <v>#DIV/0!</v>
      </c>
      <c r="BG149" s="69"/>
      <c r="BH149" s="69"/>
      <c r="BI149" s="69"/>
      <c r="BJ149" s="69"/>
      <c r="BK149" s="77" t="str">
        <f t="shared" si="65"/>
        <v xml:space="preserve"> f</v>
      </c>
      <c r="BL149" s="69" t="e">
        <f>'Piper Plot'!$R$22-(1-'Piper Plot'!AM149)*0.5+(1-'Piper Plot'!BC149)*0.5</f>
        <v>#DIV/0!</v>
      </c>
      <c r="BM149" s="69" t="e">
        <f>'Piper Plot'!$S$22+(1-'Piper Plot'!AM149)*'Piper Plot'!$S$13+(1-'Piper Plot'!BC149)*'Piper Plot'!$S$13</f>
        <v>#DIV/0!</v>
      </c>
      <c r="BN149" s="69"/>
      <c r="BO149" s="69"/>
    </row>
    <row r="150" spans="17:67" x14ac:dyDescent="0.3">
      <c r="Q150" s="48"/>
      <c r="R150" s="48"/>
      <c r="S150" s="48"/>
      <c r="T150" s="48"/>
      <c r="U150" s="48"/>
      <c r="V150" s="48"/>
      <c r="W150" s="48"/>
      <c r="X150" s="48"/>
      <c r="Y150" s="48"/>
      <c r="Z150" s="48"/>
      <c r="AA150" s="48"/>
      <c r="AE150" s="77" t="str">
        <f>IF('Piper Plot'!$N$4="y",CONCATENATE(Final!B150," f",Final!C150),"")</f>
        <v xml:space="preserve"> f</v>
      </c>
      <c r="AF150" s="78">
        <f>Final!R150*2</f>
        <v>0</v>
      </c>
      <c r="AG150" s="79">
        <f>Final!Q150*2</f>
        <v>0</v>
      </c>
      <c r="AH150" s="79">
        <f>Final!O150+Final!P150</f>
        <v>0</v>
      </c>
      <c r="AI150" s="79">
        <f t="shared" si="52"/>
        <v>0</v>
      </c>
      <c r="AJ150" s="69"/>
      <c r="AK150" s="80" t="e">
        <f t="shared" si="53"/>
        <v>#DIV/0!</v>
      </c>
      <c r="AL150" s="80" t="e">
        <f t="shared" si="54"/>
        <v>#DIV/0!</v>
      </c>
      <c r="AM150" s="80" t="e">
        <f t="shared" si="55"/>
        <v>#DIV/0!</v>
      </c>
      <c r="AN150" s="80" t="e">
        <f t="shared" si="56"/>
        <v>#DIV/0!</v>
      </c>
      <c r="AO150" s="69" t="e">
        <f>(1-AK150)-AL150*'Piper Plot'!$R$13</f>
        <v>#DIV/0!</v>
      </c>
      <c r="AP150" s="69" t="e">
        <f>AL150*'Piper Plot'!$S$13</f>
        <v>#DIV/0!</v>
      </c>
      <c r="AQ150" s="69"/>
      <c r="AR150" s="69"/>
      <c r="AS150" s="69"/>
      <c r="AT150" s="69"/>
      <c r="AU150" s="77" t="str">
        <f t="shared" si="57"/>
        <v xml:space="preserve"> f</v>
      </c>
      <c r="AV150" s="79">
        <f>Final!T150</f>
        <v>0</v>
      </c>
      <c r="AW150" s="79">
        <f>Final!W150*2+Final!X150</f>
        <v>0</v>
      </c>
      <c r="AX150" s="79">
        <f>Final!U150+Final!V150*2</f>
        <v>0</v>
      </c>
      <c r="AY150" s="79">
        <f t="shared" si="58"/>
        <v>0</v>
      </c>
      <c r="AZ150" s="69"/>
      <c r="BA150" s="80" t="e">
        <f t="shared" si="59"/>
        <v>#DIV/0!</v>
      </c>
      <c r="BB150" s="80" t="e">
        <f t="shared" si="60"/>
        <v>#DIV/0!</v>
      </c>
      <c r="BC150" s="80" t="e">
        <f t="shared" si="61"/>
        <v>#DIV/0!</v>
      </c>
      <c r="BD150" s="80" t="e">
        <f t="shared" si="62"/>
        <v>#DIV/0!</v>
      </c>
      <c r="BE150" s="81" t="e">
        <f t="shared" si="63"/>
        <v>#DIV/0!</v>
      </c>
      <c r="BF150" s="69" t="e">
        <f t="shared" si="64"/>
        <v>#DIV/0!</v>
      </c>
      <c r="BG150" s="69"/>
      <c r="BH150" s="69"/>
      <c r="BI150" s="69"/>
      <c r="BJ150" s="69"/>
      <c r="BK150" s="77" t="str">
        <f t="shared" si="65"/>
        <v xml:space="preserve"> f</v>
      </c>
      <c r="BL150" s="69" t="e">
        <f>'Piper Plot'!$R$22-(1-'Piper Plot'!AM150)*0.5+(1-'Piper Plot'!BC150)*0.5</f>
        <v>#DIV/0!</v>
      </c>
      <c r="BM150" s="69" t="e">
        <f>'Piper Plot'!$S$22+(1-'Piper Plot'!AM150)*'Piper Plot'!$S$13+(1-'Piper Plot'!BC150)*'Piper Plot'!$S$13</f>
        <v>#DIV/0!</v>
      </c>
      <c r="BN150" s="69"/>
      <c r="BO150" s="69"/>
    </row>
    <row r="151" spans="17:67" x14ac:dyDescent="0.3">
      <c r="Q151" s="48"/>
      <c r="R151" s="48"/>
      <c r="S151" s="48"/>
      <c r="T151" s="48"/>
      <c r="U151" s="48">
        <f>'Piper Plot'!U61+1+AnionOffset</f>
        <v>-8.75</v>
      </c>
      <c r="V151" s="48">
        <f>'Piper Plot'!V61</f>
        <v>1.2124355652982139</v>
      </c>
      <c r="W151" s="48"/>
      <c r="X151" s="48"/>
      <c r="Y151" s="48"/>
      <c r="Z151" s="48"/>
      <c r="AA151" s="48"/>
      <c r="AE151" s="77" t="str">
        <f>IF('Piper Plot'!$N$4="y",CONCATENATE(Final!B151," f",Final!C151),"")</f>
        <v xml:space="preserve"> f</v>
      </c>
      <c r="AF151" s="78">
        <f>Final!R151*2</f>
        <v>0</v>
      </c>
      <c r="AG151" s="79">
        <f>Final!Q151*2</f>
        <v>0</v>
      </c>
      <c r="AH151" s="79">
        <f>Final!O151+Final!P151</f>
        <v>0</v>
      </c>
      <c r="AI151" s="79">
        <f t="shared" si="52"/>
        <v>0</v>
      </c>
      <c r="AJ151" s="69"/>
      <c r="AK151" s="80" t="e">
        <f t="shared" si="53"/>
        <v>#DIV/0!</v>
      </c>
      <c r="AL151" s="80" t="e">
        <f t="shared" si="54"/>
        <v>#DIV/0!</v>
      </c>
      <c r="AM151" s="80" t="e">
        <f t="shared" si="55"/>
        <v>#DIV/0!</v>
      </c>
      <c r="AN151" s="80" t="e">
        <f t="shared" si="56"/>
        <v>#DIV/0!</v>
      </c>
      <c r="AO151" s="69" t="e">
        <f>(1-AK151)-AL151*'Piper Plot'!$R$13</f>
        <v>#DIV/0!</v>
      </c>
      <c r="AP151" s="69" t="e">
        <f>AL151*'Piper Plot'!$S$13</f>
        <v>#DIV/0!</v>
      </c>
      <c r="AQ151" s="69"/>
      <c r="AR151" s="69"/>
      <c r="AS151" s="69"/>
      <c r="AT151" s="69"/>
      <c r="AU151" s="77" t="str">
        <f t="shared" si="57"/>
        <v xml:space="preserve"> f</v>
      </c>
      <c r="AV151" s="79">
        <f>Final!T151</f>
        <v>0</v>
      </c>
      <c r="AW151" s="79">
        <f>Final!W151*2+Final!X151</f>
        <v>0</v>
      </c>
      <c r="AX151" s="79">
        <f>Final!U151+Final!V151*2</f>
        <v>0</v>
      </c>
      <c r="AY151" s="79">
        <f t="shared" si="58"/>
        <v>0</v>
      </c>
      <c r="AZ151" s="69"/>
      <c r="BA151" s="80" t="e">
        <f t="shared" si="59"/>
        <v>#DIV/0!</v>
      </c>
      <c r="BB151" s="80" t="e">
        <f t="shared" si="60"/>
        <v>#DIV/0!</v>
      </c>
      <c r="BC151" s="80" t="e">
        <f t="shared" si="61"/>
        <v>#DIV/0!</v>
      </c>
      <c r="BD151" s="80" t="e">
        <f t="shared" si="62"/>
        <v>#DIV/0!</v>
      </c>
      <c r="BE151" s="81" t="e">
        <f t="shared" si="63"/>
        <v>#DIV/0!</v>
      </c>
      <c r="BF151" s="69" t="e">
        <f t="shared" si="64"/>
        <v>#DIV/0!</v>
      </c>
      <c r="BG151" s="69"/>
      <c r="BH151" s="69"/>
      <c r="BI151" s="69"/>
      <c r="BJ151" s="69"/>
      <c r="BK151" s="77" t="str">
        <f t="shared" si="65"/>
        <v xml:space="preserve"> f</v>
      </c>
      <c r="BL151" s="69" t="e">
        <f>'Piper Plot'!$R$22-(1-'Piper Plot'!AM151)*0.5+(1-'Piper Plot'!BC151)*0.5</f>
        <v>#DIV/0!</v>
      </c>
      <c r="BM151" s="69" t="e">
        <f>'Piper Plot'!$S$22+(1-'Piper Plot'!AM151)*'Piper Plot'!$S$13+(1-'Piper Plot'!BC151)*'Piper Plot'!$S$13</f>
        <v>#DIV/0!</v>
      </c>
      <c r="BN151" s="69"/>
      <c r="BO151" s="69"/>
    </row>
    <row r="152" spans="17:67" x14ac:dyDescent="0.3">
      <c r="Q152" s="48"/>
      <c r="R152" s="48"/>
      <c r="S152" s="48"/>
      <c r="T152" s="48"/>
      <c r="U152" s="48">
        <f>'Piper Plot'!U62+1+AnionOffset</f>
        <v>-8.75</v>
      </c>
      <c r="V152" s="48">
        <f>'Piper Plot'!V62</f>
        <v>1.2124355652982139</v>
      </c>
      <c r="W152" s="48"/>
      <c r="X152" s="48"/>
      <c r="Y152" s="48"/>
      <c r="Z152" s="48"/>
      <c r="AA152" s="48"/>
      <c r="AE152" s="77" t="str">
        <f>IF('Piper Plot'!$N$4="y",CONCATENATE(Final!B152," f",Final!C152),"")</f>
        <v xml:space="preserve"> f</v>
      </c>
      <c r="AF152" s="78">
        <f>Final!R152*2</f>
        <v>0</v>
      </c>
      <c r="AG152" s="79">
        <f>Final!Q152*2</f>
        <v>0</v>
      </c>
      <c r="AH152" s="79">
        <f>Final!O152+Final!P152</f>
        <v>0</v>
      </c>
      <c r="AI152" s="79">
        <f t="shared" si="52"/>
        <v>0</v>
      </c>
      <c r="AJ152" s="69"/>
      <c r="AK152" s="80" t="e">
        <f t="shared" si="53"/>
        <v>#DIV/0!</v>
      </c>
      <c r="AL152" s="80" t="e">
        <f t="shared" si="54"/>
        <v>#DIV/0!</v>
      </c>
      <c r="AM152" s="80" t="e">
        <f t="shared" si="55"/>
        <v>#DIV/0!</v>
      </c>
      <c r="AN152" s="80" t="e">
        <f t="shared" si="56"/>
        <v>#DIV/0!</v>
      </c>
      <c r="AO152" s="69" t="e">
        <f>(1-AK152)-AL152*'Piper Plot'!$R$13</f>
        <v>#DIV/0!</v>
      </c>
      <c r="AP152" s="69" t="e">
        <f>AL152*'Piper Plot'!$S$13</f>
        <v>#DIV/0!</v>
      </c>
      <c r="AQ152" s="69"/>
      <c r="AR152" s="69"/>
      <c r="AS152" s="69"/>
      <c r="AT152" s="69"/>
      <c r="AU152" s="77" t="str">
        <f t="shared" si="57"/>
        <v xml:space="preserve"> f</v>
      </c>
      <c r="AV152" s="79">
        <f>Final!T152</f>
        <v>0</v>
      </c>
      <c r="AW152" s="79">
        <f>Final!W152*2+Final!X152</f>
        <v>0</v>
      </c>
      <c r="AX152" s="79">
        <f>Final!U152+Final!V152*2</f>
        <v>0</v>
      </c>
      <c r="AY152" s="79">
        <f t="shared" si="58"/>
        <v>0</v>
      </c>
      <c r="AZ152" s="69"/>
      <c r="BA152" s="80" t="e">
        <f t="shared" si="59"/>
        <v>#DIV/0!</v>
      </c>
      <c r="BB152" s="80" t="e">
        <f t="shared" si="60"/>
        <v>#DIV/0!</v>
      </c>
      <c r="BC152" s="80" t="e">
        <f t="shared" si="61"/>
        <v>#DIV/0!</v>
      </c>
      <c r="BD152" s="80" t="e">
        <f t="shared" si="62"/>
        <v>#DIV/0!</v>
      </c>
      <c r="BE152" s="81" t="e">
        <f t="shared" si="63"/>
        <v>#DIV/0!</v>
      </c>
      <c r="BF152" s="69" t="e">
        <f t="shared" si="64"/>
        <v>#DIV/0!</v>
      </c>
      <c r="BG152" s="69"/>
      <c r="BH152" s="69"/>
      <c r="BI152" s="69"/>
      <c r="BJ152" s="69"/>
      <c r="BK152" s="77" t="str">
        <f t="shared" si="65"/>
        <v xml:space="preserve"> f</v>
      </c>
      <c r="BL152" s="69" t="e">
        <f>'Piper Plot'!$R$22-(1-'Piper Plot'!AM152)*0.5+(1-'Piper Plot'!BC152)*0.5</f>
        <v>#DIV/0!</v>
      </c>
      <c r="BM152" s="69" t="e">
        <f>'Piper Plot'!$S$22+(1-'Piper Plot'!AM152)*'Piper Plot'!$S$13+(1-'Piper Plot'!BC152)*'Piper Plot'!$S$13</f>
        <v>#DIV/0!</v>
      </c>
      <c r="BN152" s="69"/>
      <c r="BO152" s="69"/>
    </row>
    <row r="153" spans="17:67" x14ac:dyDescent="0.3">
      <c r="Q153" s="48"/>
      <c r="R153" s="48"/>
      <c r="S153" s="48"/>
      <c r="T153" s="48"/>
      <c r="U153" s="48"/>
      <c r="V153" s="48"/>
      <c r="W153" s="48"/>
      <c r="X153" s="48"/>
      <c r="Y153" s="48"/>
      <c r="Z153" s="48"/>
      <c r="AA153" s="48"/>
      <c r="AE153" s="77" t="str">
        <f>IF('Piper Plot'!$N$4="y",CONCATENATE(Final!B153," f",Final!C153),"")</f>
        <v xml:space="preserve"> f</v>
      </c>
      <c r="AF153" s="78">
        <f>Final!R153*2</f>
        <v>0</v>
      </c>
      <c r="AG153" s="79">
        <f>Final!Q153*2</f>
        <v>0</v>
      </c>
      <c r="AH153" s="79">
        <f>Final!O153+Final!P153</f>
        <v>0</v>
      </c>
      <c r="AI153" s="79">
        <f t="shared" si="52"/>
        <v>0</v>
      </c>
      <c r="AJ153" s="69"/>
      <c r="AK153" s="80" t="e">
        <f t="shared" si="53"/>
        <v>#DIV/0!</v>
      </c>
      <c r="AL153" s="80" t="e">
        <f t="shared" si="54"/>
        <v>#DIV/0!</v>
      </c>
      <c r="AM153" s="80" t="e">
        <f t="shared" si="55"/>
        <v>#DIV/0!</v>
      </c>
      <c r="AN153" s="80" t="e">
        <f t="shared" si="56"/>
        <v>#DIV/0!</v>
      </c>
      <c r="AO153" s="69" t="e">
        <f>(1-AK153)-AL153*'Piper Plot'!$R$13</f>
        <v>#DIV/0!</v>
      </c>
      <c r="AP153" s="69" t="e">
        <f>AL153*'Piper Plot'!$S$13</f>
        <v>#DIV/0!</v>
      </c>
      <c r="AQ153" s="69"/>
      <c r="AR153" s="69"/>
      <c r="AS153" s="69"/>
      <c r="AT153" s="69"/>
      <c r="AU153" s="77" t="str">
        <f t="shared" si="57"/>
        <v xml:space="preserve"> f</v>
      </c>
      <c r="AV153" s="79">
        <f>Final!T153</f>
        <v>0</v>
      </c>
      <c r="AW153" s="79">
        <f>Final!W153*2+Final!X153</f>
        <v>0</v>
      </c>
      <c r="AX153" s="79">
        <f>Final!U153+Final!V153*2</f>
        <v>0</v>
      </c>
      <c r="AY153" s="79">
        <f t="shared" si="58"/>
        <v>0</v>
      </c>
      <c r="AZ153" s="69"/>
      <c r="BA153" s="80" t="e">
        <f t="shared" si="59"/>
        <v>#DIV/0!</v>
      </c>
      <c r="BB153" s="80" t="e">
        <f t="shared" si="60"/>
        <v>#DIV/0!</v>
      </c>
      <c r="BC153" s="80" t="e">
        <f t="shared" si="61"/>
        <v>#DIV/0!</v>
      </c>
      <c r="BD153" s="80" t="e">
        <f t="shared" si="62"/>
        <v>#DIV/0!</v>
      </c>
      <c r="BE153" s="81" t="e">
        <f t="shared" si="63"/>
        <v>#DIV/0!</v>
      </c>
      <c r="BF153" s="69" t="e">
        <f t="shared" si="64"/>
        <v>#DIV/0!</v>
      </c>
      <c r="BG153" s="69"/>
      <c r="BH153" s="69"/>
      <c r="BI153" s="69"/>
      <c r="BJ153" s="69"/>
      <c r="BK153" s="77" t="str">
        <f t="shared" si="65"/>
        <v xml:space="preserve"> f</v>
      </c>
      <c r="BL153" s="69" t="e">
        <f>'Piper Plot'!$R$22-(1-'Piper Plot'!AM153)*0.5+(1-'Piper Plot'!BC153)*0.5</f>
        <v>#DIV/0!</v>
      </c>
      <c r="BM153" s="69" t="e">
        <f>'Piper Plot'!$S$22+(1-'Piper Plot'!AM153)*'Piper Plot'!$S$13+(1-'Piper Plot'!BC153)*'Piper Plot'!$S$13</f>
        <v>#DIV/0!</v>
      </c>
      <c r="BN153" s="69"/>
      <c r="BO153" s="69"/>
    </row>
    <row r="154" spans="17:67" x14ac:dyDescent="0.3">
      <c r="Q154" s="48"/>
      <c r="R154" s="48"/>
      <c r="S154" s="48"/>
      <c r="T154" s="48"/>
      <c r="U154" s="48">
        <f>'Piper Plot'!U64+1+AnionOffset</f>
        <v>-8.75</v>
      </c>
      <c r="V154" s="48">
        <f>'Piper Plot'!V64</f>
        <v>1.3856406460551016</v>
      </c>
      <c r="W154" s="48"/>
      <c r="X154" s="48"/>
      <c r="Y154" s="48"/>
      <c r="Z154" s="48"/>
      <c r="AA154" s="48"/>
      <c r="AE154" s="77" t="str">
        <f>IF('Piper Plot'!$N$4="y",CONCATENATE(Final!B154," f",Final!C154),"")</f>
        <v xml:space="preserve"> f</v>
      </c>
      <c r="AF154" s="78">
        <f>Final!R154*2</f>
        <v>0</v>
      </c>
      <c r="AG154" s="79">
        <f>Final!Q154*2</f>
        <v>0</v>
      </c>
      <c r="AH154" s="79">
        <f>Final!O154+Final!P154</f>
        <v>0</v>
      </c>
      <c r="AI154" s="79">
        <f t="shared" si="52"/>
        <v>0</v>
      </c>
      <c r="AJ154" s="69"/>
      <c r="AK154" s="80" t="e">
        <f t="shared" si="53"/>
        <v>#DIV/0!</v>
      </c>
      <c r="AL154" s="80" t="e">
        <f t="shared" si="54"/>
        <v>#DIV/0!</v>
      </c>
      <c r="AM154" s="80" t="e">
        <f t="shared" si="55"/>
        <v>#DIV/0!</v>
      </c>
      <c r="AN154" s="80" t="e">
        <f t="shared" si="56"/>
        <v>#DIV/0!</v>
      </c>
      <c r="AO154" s="69" t="e">
        <f>(1-AK154)-AL154*'Piper Plot'!$R$13</f>
        <v>#DIV/0!</v>
      </c>
      <c r="AP154" s="69" t="e">
        <f>AL154*'Piper Plot'!$S$13</f>
        <v>#DIV/0!</v>
      </c>
      <c r="AQ154" s="69"/>
      <c r="AR154" s="69"/>
      <c r="AS154" s="69"/>
      <c r="AT154" s="69"/>
      <c r="AU154" s="77" t="str">
        <f t="shared" si="57"/>
        <v xml:space="preserve"> f</v>
      </c>
      <c r="AV154" s="79">
        <f>Final!T154</f>
        <v>0</v>
      </c>
      <c r="AW154" s="79">
        <f>Final!W154*2+Final!X154</f>
        <v>0</v>
      </c>
      <c r="AX154" s="79">
        <f>Final!U154+Final!V154*2</f>
        <v>0</v>
      </c>
      <c r="AY154" s="79">
        <f t="shared" si="58"/>
        <v>0</v>
      </c>
      <c r="AZ154" s="69"/>
      <c r="BA154" s="80" t="e">
        <f t="shared" si="59"/>
        <v>#DIV/0!</v>
      </c>
      <c r="BB154" s="80" t="e">
        <f t="shared" si="60"/>
        <v>#DIV/0!</v>
      </c>
      <c r="BC154" s="80" t="e">
        <f t="shared" si="61"/>
        <v>#DIV/0!</v>
      </c>
      <c r="BD154" s="80" t="e">
        <f t="shared" si="62"/>
        <v>#DIV/0!</v>
      </c>
      <c r="BE154" s="81" t="e">
        <f t="shared" si="63"/>
        <v>#DIV/0!</v>
      </c>
      <c r="BF154" s="69" t="e">
        <f t="shared" si="64"/>
        <v>#DIV/0!</v>
      </c>
      <c r="BG154" s="69"/>
      <c r="BH154" s="69"/>
      <c r="BI154" s="69"/>
      <c r="BJ154" s="69"/>
      <c r="BK154" s="77" t="str">
        <f t="shared" si="65"/>
        <v xml:space="preserve"> f</v>
      </c>
      <c r="BL154" s="69" t="e">
        <f>'Piper Plot'!$R$22-(1-'Piper Plot'!AM154)*0.5+(1-'Piper Plot'!BC154)*0.5</f>
        <v>#DIV/0!</v>
      </c>
      <c r="BM154" s="69" t="e">
        <f>'Piper Plot'!$S$22+(1-'Piper Plot'!AM154)*'Piper Plot'!$S$13+(1-'Piper Plot'!BC154)*'Piper Plot'!$S$13</f>
        <v>#DIV/0!</v>
      </c>
      <c r="BN154" s="69"/>
      <c r="BO154" s="69"/>
    </row>
    <row r="155" spans="17:67" x14ac:dyDescent="0.3">
      <c r="Q155" s="48"/>
      <c r="R155" s="48"/>
      <c r="S155" s="48"/>
      <c r="T155" s="48"/>
      <c r="U155" s="48">
        <f>'Piper Plot'!U65+1+AnionOffset</f>
        <v>-8.75</v>
      </c>
      <c r="V155" s="48">
        <f>'Piper Plot'!V65</f>
        <v>1.3856406460551016</v>
      </c>
      <c r="W155" s="48"/>
      <c r="X155" s="48"/>
      <c r="Y155" s="48"/>
      <c r="Z155" s="48"/>
      <c r="AA155" s="48"/>
      <c r="AE155" s="77" t="str">
        <f>IF('Piper Plot'!$N$4="y",CONCATENATE(Final!B155," f",Final!C155),"")</f>
        <v xml:space="preserve"> f</v>
      </c>
      <c r="AF155" s="78">
        <f>Final!R155*2</f>
        <v>0</v>
      </c>
      <c r="AG155" s="79">
        <f>Final!Q155*2</f>
        <v>0</v>
      </c>
      <c r="AH155" s="79">
        <f>Final!O155+Final!P155</f>
        <v>0</v>
      </c>
      <c r="AI155" s="79">
        <f t="shared" si="52"/>
        <v>0</v>
      </c>
      <c r="AJ155" s="69"/>
      <c r="AK155" s="80" t="e">
        <f t="shared" si="53"/>
        <v>#DIV/0!</v>
      </c>
      <c r="AL155" s="80" t="e">
        <f t="shared" si="54"/>
        <v>#DIV/0!</v>
      </c>
      <c r="AM155" s="80" t="e">
        <f t="shared" si="55"/>
        <v>#DIV/0!</v>
      </c>
      <c r="AN155" s="80" t="e">
        <f t="shared" si="56"/>
        <v>#DIV/0!</v>
      </c>
      <c r="AO155" s="69" t="e">
        <f>(1-AK155)-AL155*'Piper Plot'!$R$13</f>
        <v>#DIV/0!</v>
      </c>
      <c r="AP155" s="69" t="e">
        <f>AL155*'Piper Plot'!$S$13</f>
        <v>#DIV/0!</v>
      </c>
      <c r="AQ155" s="69"/>
      <c r="AR155" s="69"/>
      <c r="AS155" s="69"/>
      <c r="AT155" s="69"/>
      <c r="AU155" s="77" t="str">
        <f t="shared" si="57"/>
        <v xml:space="preserve"> f</v>
      </c>
      <c r="AV155" s="79">
        <f>Final!T155</f>
        <v>0</v>
      </c>
      <c r="AW155" s="79">
        <f>Final!W155*2+Final!X155</f>
        <v>0</v>
      </c>
      <c r="AX155" s="79">
        <f>Final!U155+Final!V155*2</f>
        <v>0</v>
      </c>
      <c r="AY155" s="79">
        <f t="shared" si="58"/>
        <v>0</v>
      </c>
      <c r="AZ155" s="69"/>
      <c r="BA155" s="80" t="e">
        <f t="shared" si="59"/>
        <v>#DIV/0!</v>
      </c>
      <c r="BB155" s="80" t="e">
        <f t="shared" si="60"/>
        <v>#DIV/0!</v>
      </c>
      <c r="BC155" s="80" t="e">
        <f t="shared" si="61"/>
        <v>#DIV/0!</v>
      </c>
      <c r="BD155" s="80" t="e">
        <f t="shared" si="62"/>
        <v>#DIV/0!</v>
      </c>
      <c r="BE155" s="81" t="e">
        <f t="shared" si="63"/>
        <v>#DIV/0!</v>
      </c>
      <c r="BF155" s="69" t="e">
        <f t="shared" si="64"/>
        <v>#DIV/0!</v>
      </c>
      <c r="BG155" s="69"/>
      <c r="BH155" s="69"/>
      <c r="BI155" s="69"/>
      <c r="BJ155" s="69"/>
      <c r="BK155" s="77" t="str">
        <f t="shared" si="65"/>
        <v xml:space="preserve"> f</v>
      </c>
      <c r="BL155" s="69" t="e">
        <f>'Piper Plot'!$R$22-(1-'Piper Plot'!AM155)*0.5+(1-'Piper Plot'!BC155)*0.5</f>
        <v>#DIV/0!</v>
      </c>
      <c r="BM155" s="69" t="e">
        <f>'Piper Plot'!$S$22+(1-'Piper Plot'!AM155)*'Piper Plot'!$S$13+(1-'Piper Plot'!BC155)*'Piper Plot'!$S$13</f>
        <v>#DIV/0!</v>
      </c>
      <c r="BN155" s="69"/>
      <c r="BO155" s="69"/>
    </row>
    <row r="156" spans="17:67" x14ac:dyDescent="0.3">
      <c r="Q156" s="48"/>
      <c r="R156" s="48"/>
      <c r="S156" s="48"/>
      <c r="T156" s="48"/>
      <c r="U156" s="48"/>
      <c r="V156" s="48"/>
      <c r="W156" s="48"/>
      <c r="X156" s="48"/>
      <c r="Y156" s="48"/>
      <c r="Z156" s="48"/>
      <c r="AA156" s="48"/>
      <c r="AE156" s="77" t="str">
        <f>IF('Piper Plot'!$N$4="y",CONCATENATE(Final!B156," f",Final!C156),"")</f>
        <v xml:space="preserve"> f</v>
      </c>
      <c r="AF156" s="78">
        <f>Final!R156*2</f>
        <v>0</v>
      </c>
      <c r="AG156" s="79">
        <f>Final!Q156*2</f>
        <v>0</v>
      </c>
      <c r="AH156" s="79">
        <f>Final!O156+Final!P156</f>
        <v>0</v>
      </c>
      <c r="AI156" s="79">
        <f t="shared" si="52"/>
        <v>0</v>
      </c>
      <c r="AJ156" s="69"/>
      <c r="AK156" s="80" t="e">
        <f t="shared" si="53"/>
        <v>#DIV/0!</v>
      </c>
      <c r="AL156" s="80" t="e">
        <f t="shared" si="54"/>
        <v>#DIV/0!</v>
      </c>
      <c r="AM156" s="80" t="e">
        <f t="shared" si="55"/>
        <v>#DIV/0!</v>
      </c>
      <c r="AN156" s="80" t="e">
        <f t="shared" si="56"/>
        <v>#DIV/0!</v>
      </c>
      <c r="AO156" s="69" t="e">
        <f>(1-AK156)-AL156*'Piper Plot'!$R$13</f>
        <v>#DIV/0!</v>
      </c>
      <c r="AP156" s="69" t="e">
        <f>AL156*'Piper Plot'!$S$13</f>
        <v>#DIV/0!</v>
      </c>
      <c r="AQ156" s="69"/>
      <c r="AR156" s="69"/>
      <c r="AS156" s="69"/>
      <c r="AT156" s="69"/>
      <c r="AU156" s="77" t="str">
        <f t="shared" si="57"/>
        <v xml:space="preserve"> f</v>
      </c>
      <c r="AV156" s="79">
        <f>Final!T156</f>
        <v>0</v>
      </c>
      <c r="AW156" s="79">
        <f>Final!W156*2+Final!X156</f>
        <v>0</v>
      </c>
      <c r="AX156" s="79">
        <f>Final!U156+Final!V156*2</f>
        <v>0</v>
      </c>
      <c r="AY156" s="79">
        <f t="shared" si="58"/>
        <v>0</v>
      </c>
      <c r="AZ156" s="69"/>
      <c r="BA156" s="80" t="e">
        <f t="shared" si="59"/>
        <v>#DIV/0!</v>
      </c>
      <c r="BB156" s="80" t="e">
        <f t="shared" si="60"/>
        <v>#DIV/0!</v>
      </c>
      <c r="BC156" s="80" t="e">
        <f t="shared" si="61"/>
        <v>#DIV/0!</v>
      </c>
      <c r="BD156" s="80" t="e">
        <f t="shared" si="62"/>
        <v>#DIV/0!</v>
      </c>
      <c r="BE156" s="81" t="e">
        <f t="shared" si="63"/>
        <v>#DIV/0!</v>
      </c>
      <c r="BF156" s="69" t="e">
        <f t="shared" si="64"/>
        <v>#DIV/0!</v>
      </c>
      <c r="BG156" s="69"/>
      <c r="BH156" s="69"/>
      <c r="BI156" s="69"/>
      <c r="BJ156" s="69"/>
      <c r="BK156" s="77" t="str">
        <f t="shared" si="65"/>
        <v xml:space="preserve"> f</v>
      </c>
      <c r="BL156" s="69" t="e">
        <f>'Piper Plot'!$R$22-(1-'Piper Plot'!AM156)*0.5+(1-'Piper Plot'!BC156)*0.5</f>
        <v>#DIV/0!</v>
      </c>
      <c r="BM156" s="69" t="e">
        <f>'Piper Plot'!$S$22+(1-'Piper Plot'!AM156)*'Piper Plot'!$S$13+(1-'Piper Plot'!BC156)*'Piper Plot'!$S$13</f>
        <v>#DIV/0!</v>
      </c>
      <c r="BN156" s="69"/>
      <c r="BO156" s="69"/>
    </row>
    <row r="157" spans="17:67" x14ac:dyDescent="0.3">
      <c r="Q157" s="48"/>
      <c r="R157" s="48"/>
      <c r="S157" s="48"/>
      <c r="T157" s="48"/>
      <c r="U157" s="48">
        <f>'Piper Plot'!U67+1+AnionOffset</f>
        <v>-8.75</v>
      </c>
      <c r="V157" s="48">
        <f>'Piper Plot'!V67</f>
        <v>1.5588457268119893</v>
      </c>
      <c r="W157" s="48"/>
      <c r="X157" s="48"/>
      <c r="Y157" s="48"/>
      <c r="Z157" s="48"/>
      <c r="AA157" s="48"/>
      <c r="AE157" s="77" t="str">
        <f>IF('Piper Plot'!$N$4="y",CONCATENATE(Final!B157," f",Final!C157),"")</f>
        <v xml:space="preserve"> f</v>
      </c>
      <c r="AF157" s="78">
        <f>Final!R157*2</f>
        <v>0</v>
      </c>
      <c r="AG157" s="79">
        <f>Final!Q157*2</f>
        <v>0</v>
      </c>
      <c r="AH157" s="79">
        <f>Final!O157+Final!P157</f>
        <v>0</v>
      </c>
      <c r="AI157" s="79">
        <f t="shared" si="52"/>
        <v>0</v>
      </c>
      <c r="AJ157" s="69"/>
      <c r="AK157" s="80" t="e">
        <f t="shared" si="53"/>
        <v>#DIV/0!</v>
      </c>
      <c r="AL157" s="80" t="e">
        <f t="shared" si="54"/>
        <v>#DIV/0!</v>
      </c>
      <c r="AM157" s="80" t="e">
        <f t="shared" si="55"/>
        <v>#DIV/0!</v>
      </c>
      <c r="AN157" s="80" t="e">
        <f t="shared" si="56"/>
        <v>#DIV/0!</v>
      </c>
      <c r="AO157" s="69" t="e">
        <f>(1-AK157)-AL157*'Piper Plot'!$R$13</f>
        <v>#DIV/0!</v>
      </c>
      <c r="AP157" s="69" t="e">
        <f>AL157*'Piper Plot'!$S$13</f>
        <v>#DIV/0!</v>
      </c>
      <c r="AQ157" s="69"/>
      <c r="AR157" s="69"/>
      <c r="AS157" s="69"/>
      <c r="AT157" s="69"/>
      <c r="AU157" s="77" t="str">
        <f t="shared" si="57"/>
        <v xml:space="preserve"> f</v>
      </c>
      <c r="AV157" s="79">
        <f>Final!T157</f>
        <v>0</v>
      </c>
      <c r="AW157" s="79">
        <f>Final!W157*2+Final!X157</f>
        <v>0</v>
      </c>
      <c r="AX157" s="79">
        <f>Final!U157+Final!V157*2</f>
        <v>0</v>
      </c>
      <c r="AY157" s="79">
        <f t="shared" si="58"/>
        <v>0</v>
      </c>
      <c r="AZ157" s="69"/>
      <c r="BA157" s="80" t="e">
        <f t="shared" si="59"/>
        <v>#DIV/0!</v>
      </c>
      <c r="BB157" s="80" t="e">
        <f t="shared" si="60"/>
        <v>#DIV/0!</v>
      </c>
      <c r="BC157" s="80" t="e">
        <f t="shared" si="61"/>
        <v>#DIV/0!</v>
      </c>
      <c r="BD157" s="80" t="e">
        <f t="shared" si="62"/>
        <v>#DIV/0!</v>
      </c>
      <c r="BE157" s="81" t="e">
        <f t="shared" si="63"/>
        <v>#DIV/0!</v>
      </c>
      <c r="BF157" s="69" t="e">
        <f t="shared" si="64"/>
        <v>#DIV/0!</v>
      </c>
      <c r="BG157" s="69"/>
      <c r="BH157" s="69"/>
      <c r="BI157" s="69"/>
      <c r="BJ157" s="69"/>
      <c r="BK157" s="77" t="str">
        <f t="shared" si="65"/>
        <v xml:space="preserve"> f</v>
      </c>
      <c r="BL157" s="69" t="e">
        <f>'Piper Plot'!$R$22-(1-'Piper Plot'!AM157)*0.5+(1-'Piper Plot'!BC157)*0.5</f>
        <v>#DIV/0!</v>
      </c>
      <c r="BM157" s="69" t="e">
        <f>'Piper Plot'!$S$22+(1-'Piper Plot'!AM157)*'Piper Plot'!$S$13+(1-'Piper Plot'!BC157)*'Piper Plot'!$S$13</f>
        <v>#DIV/0!</v>
      </c>
      <c r="BN157" s="69"/>
      <c r="BO157" s="69"/>
    </row>
    <row r="158" spans="17:67" x14ac:dyDescent="0.3">
      <c r="Q158" s="48"/>
      <c r="R158" s="48"/>
      <c r="S158" s="48"/>
      <c r="T158" s="48"/>
      <c r="U158" s="48">
        <f>'Piper Plot'!U68+1+AnionOffset</f>
        <v>-8.75</v>
      </c>
      <c r="V158" s="48">
        <f>'Piper Plot'!V68</f>
        <v>1.5588457268119893</v>
      </c>
      <c r="W158" s="48"/>
      <c r="X158" s="48"/>
      <c r="Y158" s="48"/>
      <c r="Z158" s="48"/>
      <c r="AA158" s="48"/>
      <c r="AE158" s="77" t="str">
        <f>IF('Piper Plot'!$N$4="y",CONCATENATE(Final!B158," f",Final!C158),"")</f>
        <v xml:space="preserve"> f</v>
      </c>
      <c r="AF158" s="78">
        <f>Final!R158*2</f>
        <v>0</v>
      </c>
      <c r="AG158" s="79">
        <f>Final!Q158*2</f>
        <v>0</v>
      </c>
      <c r="AH158" s="79">
        <f>Final!O158+Final!P158</f>
        <v>0</v>
      </c>
      <c r="AI158" s="79">
        <f t="shared" si="52"/>
        <v>0</v>
      </c>
      <c r="AJ158" s="69"/>
      <c r="AK158" s="80" t="e">
        <f t="shared" si="53"/>
        <v>#DIV/0!</v>
      </c>
      <c r="AL158" s="80" t="e">
        <f t="shared" si="54"/>
        <v>#DIV/0!</v>
      </c>
      <c r="AM158" s="80" t="e">
        <f t="shared" si="55"/>
        <v>#DIV/0!</v>
      </c>
      <c r="AN158" s="80" t="e">
        <f t="shared" si="56"/>
        <v>#DIV/0!</v>
      </c>
      <c r="AO158" s="69" t="e">
        <f>(1-AK158)-AL158*'Piper Plot'!$R$13</f>
        <v>#DIV/0!</v>
      </c>
      <c r="AP158" s="69" t="e">
        <f>AL158*'Piper Plot'!$S$13</f>
        <v>#DIV/0!</v>
      </c>
      <c r="AQ158" s="69"/>
      <c r="AR158" s="69"/>
      <c r="AS158" s="69"/>
      <c r="AT158" s="69"/>
      <c r="AU158" s="77" t="str">
        <f t="shared" si="57"/>
        <v xml:space="preserve"> f</v>
      </c>
      <c r="AV158" s="79">
        <f>Final!T158</f>
        <v>0</v>
      </c>
      <c r="AW158" s="79">
        <f>Final!W158*2+Final!X158</f>
        <v>0</v>
      </c>
      <c r="AX158" s="79">
        <f>Final!U158+Final!V158*2</f>
        <v>0</v>
      </c>
      <c r="AY158" s="79">
        <f t="shared" si="58"/>
        <v>0</v>
      </c>
      <c r="AZ158" s="69"/>
      <c r="BA158" s="80" t="e">
        <f t="shared" si="59"/>
        <v>#DIV/0!</v>
      </c>
      <c r="BB158" s="80" t="e">
        <f t="shared" si="60"/>
        <v>#DIV/0!</v>
      </c>
      <c r="BC158" s="80" t="e">
        <f t="shared" si="61"/>
        <v>#DIV/0!</v>
      </c>
      <c r="BD158" s="80" t="e">
        <f t="shared" si="62"/>
        <v>#DIV/0!</v>
      </c>
      <c r="BE158" s="81" t="e">
        <f t="shared" si="63"/>
        <v>#DIV/0!</v>
      </c>
      <c r="BF158" s="69" t="e">
        <f t="shared" si="64"/>
        <v>#DIV/0!</v>
      </c>
      <c r="BG158" s="69"/>
      <c r="BH158" s="69"/>
      <c r="BI158" s="69"/>
      <c r="BJ158" s="69"/>
      <c r="BK158" s="77" t="str">
        <f t="shared" si="65"/>
        <v xml:space="preserve"> f</v>
      </c>
      <c r="BL158" s="69" t="e">
        <f>'Piper Plot'!$R$22-(1-'Piper Plot'!AM158)*0.5+(1-'Piper Plot'!BC158)*0.5</f>
        <v>#DIV/0!</v>
      </c>
      <c r="BM158" s="69" t="e">
        <f>'Piper Plot'!$S$22+(1-'Piper Plot'!AM158)*'Piper Plot'!$S$13+(1-'Piper Plot'!BC158)*'Piper Plot'!$S$13</f>
        <v>#DIV/0!</v>
      </c>
      <c r="BN158" s="69"/>
      <c r="BO158" s="69"/>
    </row>
    <row r="159" spans="17:67" x14ac:dyDescent="0.3">
      <c r="Q159" s="48"/>
      <c r="R159" s="48"/>
      <c r="S159" s="48"/>
      <c r="T159" s="48"/>
      <c r="U159" s="48"/>
      <c r="V159" s="48"/>
      <c r="W159" s="48"/>
      <c r="X159" s="48"/>
      <c r="Y159" s="48"/>
      <c r="Z159" s="48"/>
      <c r="AA159" s="48"/>
      <c r="AE159" s="77" t="str">
        <f>IF('Piper Plot'!$N$4="y",CONCATENATE(Final!B159," f",Final!C159),"")</f>
        <v xml:space="preserve"> f</v>
      </c>
      <c r="AF159" s="78">
        <f>Final!R159*2</f>
        <v>0</v>
      </c>
      <c r="AG159" s="79">
        <f>Final!Q159*2</f>
        <v>0</v>
      </c>
      <c r="AH159" s="79">
        <f>Final!O159+Final!P159</f>
        <v>0</v>
      </c>
      <c r="AI159" s="79">
        <f t="shared" si="52"/>
        <v>0</v>
      </c>
      <c r="AJ159" s="69"/>
      <c r="AK159" s="80" t="e">
        <f t="shared" si="53"/>
        <v>#DIV/0!</v>
      </c>
      <c r="AL159" s="80" t="e">
        <f t="shared" si="54"/>
        <v>#DIV/0!</v>
      </c>
      <c r="AM159" s="80" t="e">
        <f t="shared" si="55"/>
        <v>#DIV/0!</v>
      </c>
      <c r="AN159" s="80" t="e">
        <f t="shared" si="56"/>
        <v>#DIV/0!</v>
      </c>
      <c r="AO159" s="69" t="e">
        <f>(1-AK159)-AL159*'Piper Plot'!$R$13</f>
        <v>#DIV/0!</v>
      </c>
      <c r="AP159" s="69" t="e">
        <f>AL159*'Piper Plot'!$S$13</f>
        <v>#DIV/0!</v>
      </c>
      <c r="AQ159" s="69"/>
      <c r="AR159" s="69"/>
      <c r="AS159" s="69"/>
      <c r="AT159" s="69"/>
      <c r="AU159" s="77" t="str">
        <f t="shared" si="57"/>
        <v xml:space="preserve"> f</v>
      </c>
      <c r="AV159" s="79">
        <f>Final!T159</f>
        <v>0</v>
      </c>
      <c r="AW159" s="79">
        <f>Final!W159*2+Final!X159</f>
        <v>0</v>
      </c>
      <c r="AX159" s="79">
        <f>Final!U159+Final!V159*2</f>
        <v>0</v>
      </c>
      <c r="AY159" s="79">
        <f t="shared" si="58"/>
        <v>0</v>
      </c>
      <c r="AZ159" s="69"/>
      <c r="BA159" s="80" t="e">
        <f t="shared" si="59"/>
        <v>#DIV/0!</v>
      </c>
      <c r="BB159" s="80" t="e">
        <f t="shared" si="60"/>
        <v>#DIV/0!</v>
      </c>
      <c r="BC159" s="80" t="e">
        <f t="shared" si="61"/>
        <v>#DIV/0!</v>
      </c>
      <c r="BD159" s="80" t="e">
        <f t="shared" si="62"/>
        <v>#DIV/0!</v>
      </c>
      <c r="BE159" s="81" t="e">
        <f t="shared" si="63"/>
        <v>#DIV/0!</v>
      </c>
      <c r="BF159" s="69" t="e">
        <f t="shared" si="64"/>
        <v>#DIV/0!</v>
      </c>
      <c r="BG159" s="69"/>
      <c r="BH159" s="69"/>
      <c r="BI159" s="69"/>
      <c r="BJ159" s="69"/>
      <c r="BK159" s="77" t="str">
        <f t="shared" si="65"/>
        <v xml:space="preserve"> f</v>
      </c>
      <c r="BL159" s="69" t="e">
        <f>'Piper Plot'!$R$22-(1-'Piper Plot'!AM159)*0.5+(1-'Piper Plot'!BC159)*0.5</f>
        <v>#DIV/0!</v>
      </c>
      <c r="BM159" s="69" t="e">
        <f>'Piper Plot'!$S$22+(1-'Piper Plot'!AM159)*'Piper Plot'!$S$13+(1-'Piper Plot'!BC159)*'Piper Plot'!$S$13</f>
        <v>#DIV/0!</v>
      </c>
      <c r="BN159" s="69"/>
      <c r="BO159" s="69"/>
    </row>
    <row r="160" spans="17:67" x14ac:dyDescent="0.3">
      <c r="Q160" s="48"/>
      <c r="R160" s="48"/>
      <c r="S160" s="48"/>
      <c r="T160" s="48"/>
      <c r="U160" s="48">
        <f>'Piper Plot'!U70+1+AnionOffset</f>
        <v>-8.75</v>
      </c>
      <c r="V160" s="48">
        <f>'Piper Plot'!V70</f>
        <v>1.732050807568877</v>
      </c>
      <c r="W160" s="48"/>
      <c r="X160" s="48"/>
      <c r="Y160" s="48"/>
      <c r="Z160" s="48"/>
      <c r="AA160" s="48"/>
      <c r="AE160" s="77" t="str">
        <f>IF('Piper Plot'!$N$4="y",CONCATENATE(Final!B160," f",Final!C160),"")</f>
        <v xml:space="preserve"> f</v>
      </c>
      <c r="AF160" s="78">
        <f>Final!R160*2</f>
        <v>0</v>
      </c>
      <c r="AG160" s="79">
        <f>Final!Q160*2</f>
        <v>0</v>
      </c>
      <c r="AH160" s="79">
        <f>Final!O160+Final!P160</f>
        <v>0</v>
      </c>
      <c r="AI160" s="79">
        <f t="shared" si="52"/>
        <v>0</v>
      </c>
      <c r="AJ160" s="69"/>
      <c r="AK160" s="80" t="e">
        <f t="shared" si="53"/>
        <v>#DIV/0!</v>
      </c>
      <c r="AL160" s="80" t="e">
        <f t="shared" si="54"/>
        <v>#DIV/0!</v>
      </c>
      <c r="AM160" s="80" t="e">
        <f t="shared" si="55"/>
        <v>#DIV/0!</v>
      </c>
      <c r="AN160" s="80" t="e">
        <f t="shared" si="56"/>
        <v>#DIV/0!</v>
      </c>
      <c r="AO160" s="69" t="e">
        <f>(1-AK160)-AL160*'Piper Plot'!$R$13</f>
        <v>#DIV/0!</v>
      </c>
      <c r="AP160" s="69" t="e">
        <f>AL160*'Piper Plot'!$S$13</f>
        <v>#DIV/0!</v>
      </c>
      <c r="AQ160" s="69"/>
      <c r="AR160" s="69"/>
      <c r="AS160" s="69"/>
      <c r="AT160" s="69"/>
      <c r="AU160" s="77" t="str">
        <f t="shared" si="57"/>
        <v xml:space="preserve"> f</v>
      </c>
      <c r="AV160" s="79">
        <f>Final!T160</f>
        <v>0</v>
      </c>
      <c r="AW160" s="79">
        <f>Final!W160*2+Final!X160</f>
        <v>0</v>
      </c>
      <c r="AX160" s="79">
        <f>Final!U160+Final!V160*2</f>
        <v>0</v>
      </c>
      <c r="AY160" s="79">
        <f t="shared" si="58"/>
        <v>0</v>
      </c>
      <c r="AZ160" s="69"/>
      <c r="BA160" s="80" t="e">
        <f t="shared" si="59"/>
        <v>#DIV/0!</v>
      </c>
      <c r="BB160" s="80" t="e">
        <f t="shared" si="60"/>
        <v>#DIV/0!</v>
      </c>
      <c r="BC160" s="80" t="e">
        <f t="shared" si="61"/>
        <v>#DIV/0!</v>
      </c>
      <c r="BD160" s="80" t="e">
        <f t="shared" si="62"/>
        <v>#DIV/0!</v>
      </c>
      <c r="BE160" s="81" t="e">
        <f t="shared" si="63"/>
        <v>#DIV/0!</v>
      </c>
      <c r="BF160" s="69" t="e">
        <f t="shared" si="64"/>
        <v>#DIV/0!</v>
      </c>
      <c r="BG160" s="69"/>
      <c r="BH160" s="69"/>
      <c r="BI160" s="69"/>
      <c r="BJ160" s="69"/>
      <c r="BK160" s="77" t="str">
        <f t="shared" si="65"/>
        <v xml:space="preserve"> f</v>
      </c>
      <c r="BL160" s="69" t="e">
        <f>'Piper Plot'!$R$22-(1-'Piper Plot'!AM160)*0.5+(1-'Piper Plot'!BC160)*0.5</f>
        <v>#DIV/0!</v>
      </c>
      <c r="BM160" s="69" t="e">
        <f>'Piper Plot'!$S$22+(1-'Piper Plot'!AM160)*'Piper Plot'!$S$13+(1-'Piper Plot'!BC160)*'Piper Plot'!$S$13</f>
        <v>#DIV/0!</v>
      </c>
      <c r="BN160" s="69"/>
      <c r="BO160" s="69"/>
    </row>
    <row r="161" spans="17:67" x14ac:dyDescent="0.3">
      <c r="Q161" s="48"/>
      <c r="R161" s="48"/>
      <c r="S161" s="48"/>
      <c r="T161" s="48"/>
      <c r="U161" s="48">
        <f>'Piper Plot'!U71+1+AnionOffset</f>
        <v>-8.75</v>
      </c>
      <c r="V161" s="48">
        <f>'Piper Plot'!V71</f>
        <v>1.732050807568877</v>
      </c>
      <c r="W161" s="48"/>
      <c r="X161" s="48"/>
      <c r="Y161" s="48"/>
      <c r="Z161" s="48"/>
      <c r="AA161" s="48"/>
      <c r="AE161" s="77" t="str">
        <f>IF('Piper Plot'!$N$4="y",CONCATENATE(Final!B161," f",Final!C161),"")</f>
        <v xml:space="preserve"> f</v>
      </c>
      <c r="AF161" s="78">
        <f>Final!R161*2</f>
        <v>0</v>
      </c>
      <c r="AG161" s="79">
        <f>Final!Q161*2</f>
        <v>0</v>
      </c>
      <c r="AH161" s="79">
        <f>Final!O161+Final!P161</f>
        <v>0</v>
      </c>
      <c r="AI161" s="79">
        <f t="shared" si="52"/>
        <v>0</v>
      </c>
      <c r="AJ161" s="69"/>
      <c r="AK161" s="80" t="e">
        <f t="shared" si="53"/>
        <v>#DIV/0!</v>
      </c>
      <c r="AL161" s="80" t="e">
        <f t="shared" si="54"/>
        <v>#DIV/0!</v>
      </c>
      <c r="AM161" s="80" t="e">
        <f t="shared" si="55"/>
        <v>#DIV/0!</v>
      </c>
      <c r="AN161" s="80" t="e">
        <f t="shared" si="56"/>
        <v>#DIV/0!</v>
      </c>
      <c r="AO161" s="69" t="e">
        <f>(1-AK161)-AL161*'Piper Plot'!$R$13</f>
        <v>#DIV/0!</v>
      </c>
      <c r="AP161" s="69" t="e">
        <f>AL161*'Piper Plot'!$S$13</f>
        <v>#DIV/0!</v>
      </c>
      <c r="AQ161" s="69"/>
      <c r="AR161" s="69"/>
      <c r="AS161" s="69"/>
      <c r="AT161" s="69"/>
      <c r="AU161" s="77" t="str">
        <f t="shared" si="57"/>
        <v xml:space="preserve"> f</v>
      </c>
      <c r="AV161" s="79">
        <f>Final!T161</f>
        <v>0</v>
      </c>
      <c r="AW161" s="79">
        <f>Final!W161*2+Final!X161</f>
        <v>0</v>
      </c>
      <c r="AX161" s="79">
        <f>Final!U161+Final!V161*2</f>
        <v>0</v>
      </c>
      <c r="AY161" s="79">
        <f t="shared" si="58"/>
        <v>0</v>
      </c>
      <c r="AZ161" s="69"/>
      <c r="BA161" s="80" t="e">
        <f t="shared" si="59"/>
        <v>#DIV/0!</v>
      </c>
      <c r="BB161" s="80" t="e">
        <f t="shared" si="60"/>
        <v>#DIV/0!</v>
      </c>
      <c r="BC161" s="80" t="e">
        <f t="shared" si="61"/>
        <v>#DIV/0!</v>
      </c>
      <c r="BD161" s="80" t="e">
        <f t="shared" si="62"/>
        <v>#DIV/0!</v>
      </c>
      <c r="BE161" s="81" t="e">
        <f t="shared" si="63"/>
        <v>#DIV/0!</v>
      </c>
      <c r="BF161" s="69" t="e">
        <f t="shared" si="64"/>
        <v>#DIV/0!</v>
      </c>
      <c r="BG161" s="69"/>
      <c r="BH161" s="69"/>
      <c r="BI161" s="69"/>
      <c r="BJ161" s="69"/>
      <c r="BK161" s="77" t="str">
        <f t="shared" si="65"/>
        <v xml:space="preserve"> f</v>
      </c>
      <c r="BL161" s="69" t="e">
        <f>'Piper Plot'!$R$22-(1-'Piper Plot'!AM161)*0.5+(1-'Piper Plot'!BC161)*0.5</f>
        <v>#DIV/0!</v>
      </c>
      <c r="BM161" s="69" t="e">
        <f>'Piper Plot'!$S$22+(1-'Piper Plot'!AM161)*'Piper Plot'!$S$13+(1-'Piper Plot'!BC161)*'Piper Plot'!$S$13</f>
        <v>#DIV/0!</v>
      </c>
      <c r="BN161" s="69"/>
      <c r="BO161" s="69"/>
    </row>
    <row r="162" spans="17:67" x14ac:dyDescent="0.3">
      <c r="Q162" s="48"/>
      <c r="R162" s="48"/>
      <c r="S162" s="48"/>
      <c r="T162" s="48" t="s">
        <v>187</v>
      </c>
      <c r="U162" s="48"/>
      <c r="V162" s="48"/>
      <c r="W162" s="48"/>
      <c r="X162" s="48"/>
      <c r="Y162" s="48"/>
      <c r="Z162" s="48"/>
      <c r="AA162" s="48"/>
      <c r="AE162" s="77" t="str">
        <f>IF('Piper Plot'!$N$4="y",CONCATENATE(Final!B162," f",Final!C162),"")</f>
        <v xml:space="preserve"> f</v>
      </c>
      <c r="AF162" s="78">
        <f>Final!R162*2</f>
        <v>0</v>
      </c>
      <c r="AG162" s="79">
        <f>Final!Q162*2</f>
        <v>0</v>
      </c>
      <c r="AH162" s="79">
        <f>Final!O162+Final!P162</f>
        <v>0</v>
      </c>
      <c r="AI162" s="79">
        <f t="shared" si="52"/>
        <v>0</v>
      </c>
      <c r="AJ162" s="69"/>
      <c r="AK162" s="80" t="e">
        <f t="shared" si="53"/>
        <v>#DIV/0!</v>
      </c>
      <c r="AL162" s="80" t="e">
        <f t="shared" si="54"/>
        <v>#DIV/0!</v>
      </c>
      <c r="AM162" s="80" t="e">
        <f t="shared" si="55"/>
        <v>#DIV/0!</v>
      </c>
      <c r="AN162" s="80" t="e">
        <f t="shared" si="56"/>
        <v>#DIV/0!</v>
      </c>
      <c r="AO162" s="69" t="e">
        <f>(1-AK162)-AL162*'Piper Plot'!$R$13</f>
        <v>#DIV/0!</v>
      </c>
      <c r="AP162" s="69" t="e">
        <f>AL162*'Piper Plot'!$S$13</f>
        <v>#DIV/0!</v>
      </c>
      <c r="AQ162" s="69"/>
      <c r="AR162" s="69"/>
      <c r="AS162" s="69"/>
      <c r="AT162" s="69"/>
      <c r="AU162" s="77" t="str">
        <f t="shared" si="57"/>
        <v xml:space="preserve"> f</v>
      </c>
      <c r="AV162" s="79">
        <f>Final!T162</f>
        <v>0</v>
      </c>
      <c r="AW162" s="79">
        <f>Final!W162*2+Final!X162</f>
        <v>0</v>
      </c>
      <c r="AX162" s="79">
        <f>Final!U162+Final!V162*2</f>
        <v>0</v>
      </c>
      <c r="AY162" s="79">
        <f t="shared" si="58"/>
        <v>0</v>
      </c>
      <c r="AZ162" s="69"/>
      <c r="BA162" s="80" t="e">
        <f t="shared" si="59"/>
        <v>#DIV/0!</v>
      </c>
      <c r="BB162" s="80" t="e">
        <f t="shared" si="60"/>
        <v>#DIV/0!</v>
      </c>
      <c r="BC162" s="80" t="e">
        <f t="shared" si="61"/>
        <v>#DIV/0!</v>
      </c>
      <c r="BD162" s="80" t="e">
        <f t="shared" si="62"/>
        <v>#DIV/0!</v>
      </c>
      <c r="BE162" s="81" t="e">
        <f t="shared" si="63"/>
        <v>#DIV/0!</v>
      </c>
      <c r="BF162" s="69" t="e">
        <f t="shared" si="64"/>
        <v>#DIV/0!</v>
      </c>
      <c r="BG162" s="69"/>
      <c r="BH162" s="69"/>
      <c r="BI162" s="69"/>
      <c r="BJ162" s="69"/>
      <c r="BK162" s="77" t="str">
        <f t="shared" si="65"/>
        <v xml:space="preserve"> f</v>
      </c>
      <c r="BL162" s="69" t="e">
        <f>'Piper Plot'!$R$22-(1-'Piper Plot'!AM162)*0.5+(1-'Piper Plot'!BC162)*0.5</f>
        <v>#DIV/0!</v>
      </c>
      <c r="BM162" s="69" t="e">
        <f>'Piper Plot'!$S$22+(1-'Piper Plot'!AM162)*'Piper Plot'!$S$13+(1-'Piper Plot'!BC162)*'Piper Plot'!$S$13</f>
        <v>#DIV/0!</v>
      </c>
      <c r="BN162" s="69"/>
      <c r="BO162" s="69"/>
    </row>
    <row r="163" spans="17:67" x14ac:dyDescent="0.3">
      <c r="Q163" s="48"/>
      <c r="R163" s="48"/>
      <c r="S163" s="48"/>
      <c r="T163" s="48"/>
      <c r="U163" s="48">
        <f>'Piper Plot'!U73+1+AnionOffset</f>
        <v>1.45</v>
      </c>
      <c r="V163" s="48">
        <f>'Piper Plot'!V73</f>
        <v>0</v>
      </c>
      <c r="W163" s="48"/>
      <c r="X163" s="48"/>
      <c r="Y163" s="48"/>
      <c r="Z163" s="48"/>
      <c r="AA163" s="48"/>
      <c r="AE163" s="77" t="str">
        <f>IF('Piper Plot'!$N$4="y",CONCATENATE(Final!B163," f",Final!C163),"")</f>
        <v xml:space="preserve"> f</v>
      </c>
      <c r="AF163" s="78">
        <f>Final!R163*2</f>
        <v>0</v>
      </c>
      <c r="AG163" s="79">
        <f>Final!Q163*2</f>
        <v>0</v>
      </c>
      <c r="AH163" s="79">
        <f>Final!O163+Final!P163</f>
        <v>0</v>
      </c>
      <c r="AI163" s="79">
        <f t="shared" si="52"/>
        <v>0</v>
      </c>
      <c r="AJ163" s="69"/>
      <c r="AK163" s="80" t="e">
        <f t="shared" si="53"/>
        <v>#DIV/0!</v>
      </c>
      <c r="AL163" s="80" t="e">
        <f t="shared" si="54"/>
        <v>#DIV/0!</v>
      </c>
      <c r="AM163" s="80" t="e">
        <f t="shared" si="55"/>
        <v>#DIV/0!</v>
      </c>
      <c r="AN163" s="80" t="e">
        <f t="shared" si="56"/>
        <v>#DIV/0!</v>
      </c>
      <c r="AO163" s="69" t="e">
        <f>(1-AK163)-AL163*'Piper Plot'!$R$13</f>
        <v>#DIV/0!</v>
      </c>
      <c r="AP163" s="69" t="e">
        <f>AL163*'Piper Plot'!$S$13</f>
        <v>#DIV/0!</v>
      </c>
      <c r="AQ163" s="69"/>
      <c r="AR163" s="69"/>
      <c r="AS163" s="69"/>
      <c r="AT163" s="69"/>
      <c r="AU163" s="77" t="str">
        <f t="shared" si="57"/>
        <v xml:space="preserve"> f</v>
      </c>
      <c r="AV163" s="79">
        <f>Final!T163</f>
        <v>0</v>
      </c>
      <c r="AW163" s="79">
        <f>Final!W163*2+Final!X163</f>
        <v>0</v>
      </c>
      <c r="AX163" s="79">
        <f>Final!U163+Final!V163*2</f>
        <v>0</v>
      </c>
      <c r="AY163" s="79">
        <f t="shared" si="58"/>
        <v>0</v>
      </c>
      <c r="AZ163" s="69"/>
      <c r="BA163" s="80" t="e">
        <f t="shared" si="59"/>
        <v>#DIV/0!</v>
      </c>
      <c r="BB163" s="80" t="e">
        <f t="shared" si="60"/>
        <v>#DIV/0!</v>
      </c>
      <c r="BC163" s="80" t="e">
        <f t="shared" si="61"/>
        <v>#DIV/0!</v>
      </c>
      <c r="BD163" s="80" t="e">
        <f t="shared" si="62"/>
        <v>#DIV/0!</v>
      </c>
      <c r="BE163" s="81" t="e">
        <f t="shared" si="63"/>
        <v>#DIV/0!</v>
      </c>
      <c r="BF163" s="69" t="e">
        <f t="shared" si="64"/>
        <v>#DIV/0!</v>
      </c>
      <c r="BG163" s="69"/>
      <c r="BH163" s="69"/>
      <c r="BI163" s="69"/>
      <c r="BJ163" s="69"/>
      <c r="BK163" s="77" t="str">
        <f t="shared" si="65"/>
        <v xml:space="preserve"> f</v>
      </c>
      <c r="BL163" s="69" t="e">
        <f>'Piper Plot'!$R$22-(1-'Piper Plot'!AM163)*0.5+(1-'Piper Plot'!BC163)*0.5</f>
        <v>#DIV/0!</v>
      </c>
      <c r="BM163" s="69" t="e">
        <f>'Piper Plot'!$S$22+(1-'Piper Plot'!AM163)*'Piper Plot'!$S$13+(1-'Piper Plot'!BC163)*'Piper Plot'!$S$13</f>
        <v>#DIV/0!</v>
      </c>
      <c r="BN163" s="69"/>
      <c r="BO163" s="69"/>
    </row>
    <row r="164" spans="17:67" x14ac:dyDescent="0.3">
      <c r="Q164" s="48"/>
      <c r="R164" s="48"/>
      <c r="S164" s="48"/>
      <c r="T164" s="48"/>
      <c r="U164" s="48">
        <f>'Piper Plot'!U74+1+AnionOffset</f>
        <v>1.85</v>
      </c>
      <c r="V164" s="48">
        <f>'Piper Plot'!V74</f>
        <v>0.69282032302755092</v>
      </c>
      <c r="W164" s="48"/>
      <c r="X164" s="48"/>
      <c r="Y164" s="48"/>
      <c r="Z164" s="48"/>
      <c r="AA164" s="48"/>
      <c r="AE164" s="77" t="str">
        <f>IF('Piper Plot'!$N$4="y",CONCATENATE(Final!B164," f",Final!C164),"")</f>
        <v xml:space="preserve"> f</v>
      </c>
      <c r="AF164" s="78">
        <f>Final!R164*2</f>
        <v>0</v>
      </c>
      <c r="AG164" s="79">
        <f>Final!Q164*2</f>
        <v>0</v>
      </c>
      <c r="AH164" s="79">
        <f>Final!O164+Final!P164</f>
        <v>0</v>
      </c>
      <c r="AI164" s="79">
        <f t="shared" si="52"/>
        <v>0</v>
      </c>
      <c r="AJ164" s="69"/>
      <c r="AK164" s="80" t="e">
        <f t="shared" si="53"/>
        <v>#DIV/0!</v>
      </c>
      <c r="AL164" s="80" t="e">
        <f t="shared" si="54"/>
        <v>#DIV/0!</v>
      </c>
      <c r="AM164" s="80" t="e">
        <f t="shared" si="55"/>
        <v>#DIV/0!</v>
      </c>
      <c r="AN164" s="80" t="e">
        <f t="shared" si="56"/>
        <v>#DIV/0!</v>
      </c>
      <c r="AO164" s="69" t="e">
        <f>(1-AK164)-AL164*'Piper Plot'!$R$13</f>
        <v>#DIV/0!</v>
      </c>
      <c r="AP164" s="69" t="e">
        <f>AL164*'Piper Plot'!$S$13</f>
        <v>#DIV/0!</v>
      </c>
      <c r="AQ164" s="69"/>
      <c r="AR164" s="69"/>
      <c r="AS164" s="69"/>
      <c r="AT164" s="69"/>
      <c r="AU164" s="77" t="str">
        <f t="shared" si="57"/>
        <v xml:space="preserve"> f</v>
      </c>
      <c r="AV164" s="79">
        <f>Final!T164</f>
        <v>0</v>
      </c>
      <c r="AW164" s="79">
        <f>Final!W164*2+Final!X164</f>
        <v>0</v>
      </c>
      <c r="AX164" s="79">
        <f>Final!U164+Final!V164*2</f>
        <v>0</v>
      </c>
      <c r="AY164" s="79">
        <f t="shared" si="58"/>
        <v>0</v>
      </c>
      <c r="AZ164" s="69"/>
      <c r="BA164" s="80" t="e">
        <f t="shared" si="59"/>
        <v>#DIV/0!</v>
      </c>
      <c r="BB164" s="80" t="e">
        <f t="shared" si="60"/>
        <v>#DIV/0!</v>
      </c>
      <c r="BC164" s="80" t="e">
        <f t="shared" si="61"/>
        <v>#DIV/0!</v>
      </c>
      <c r="BD164" s="80" t="e">
        <f t="shared" si="62"/>
        <v>#DIV/0!</v>
      </c>
      <c r="BE164" s="81" t="e">
        <f t="shared" si="63"/>
        <v>#DIV/0!</v>
      </c>
      <c r="BF164" s="69" t="e">
        <f t="shared" si="64"/>
        <v>#DIV/0!</v>
      </c>
      <c r="BG164" s="69"/>
      <c r="BH164" s="69"/>
      <c r="BI164" s="69"/>
      <c r="BJ164" s="69"/>
      <c r="BK164" s="77" t="str">
        <f t="shared" si="65"/>
        <v xml:space="preserve"> f</v>
      </c>
      <c r="BL164" s="69" t="e">
        <f>'Piper Plot'!$R$22-(1-'Piper Plot'!AM164)*0.5+(1-'Piper Plot'!BC164)*0.5</f>
        <v>#DIV/0!</v>
      </c>
      <c r="BM164" s="69" t="e">
        <f>'Piper Plot'!$S$22+(1-'Piper Plot'!AM164)*'Piper Plot'!$S$13+(1-'Piper Plot'!BC164)*'Piper Plot'!$S$13</f>
        <v>#DIV/0!</v>
      </c>
      <c r="BN164" s="69"/>
      <c r="BO164" s="69"/>
    </row>
    <row r="165" spans="17:67" x14ac:dyDescent="0.3">
      <c r="Q165" s="48"/>
      <c r="R165" s="48"/>
      <c r="S165" s="48"/>
      <c r="T165" s="48"/>
      <c r="U165" s="48"/>
      <c r="V165" s="48"/>
      <c r="W165" s="48"/>
      <c r="X165" s="48"/>
      <c r="Y165" s="48"/>
      <c r="Z165" s="48"/>
      <c r="AA165" s="48"/>
      <c r="AE165" s="77" t="str">
        <f>IF('Piper Plot'!$N$4="y",CONCATENATE(Final!B165," f",Final!C165),"")</f>
        <v xml:space="preserve"> f</v>
      </c>
      <c r="AF165" s="78">
        <f>Final!R165*2</f>
        <v>0</v>
      </c>
      <c r="AG165" s="79">
        <f>Final!Q165*2</f>
        <v>0</v>
      </c>
      <c r="AH165" s="79">
        <f>Final!O165+Final!P165</f>
        <v>0</v>
      </c>
      <c r="AI165" s="79">
        <f t="shared" si="52"/>
        <v>0</v>
      </c>
      <c r="AJ165" s="69"/>
      <c r="AK165" s="80" t="e">
        <f t="shared" si="53"/>
        <v>#DIV/0!</v>
      </c>
      <c r="AL165" s="80" t="e">
        <f t="shared" si="54"/>
        <v>#DIV/0!</v>
      </c>
      <c r="AM165" s="80" t="e">
        <f t="shared" si="55"/>
        <v>#DIV/0!</v>
      </c>
      <c r="AN165" s="80" t="e">
        <f t="shared" si="56"/>
        <v>#DIV/0!</v>
      </c>
      <c r="AO165" s="69" t="e">
        <f>(1-AK165)-AL165*'Piper Plot'!$R$13</f>
        <v>#DIV/0!</v>
      </c>
      <c r="AP165" s="69" t="e">
        <f>AL165*'Piper Plot'!$S$13</f>
        <v>#DIV/0!</v>
      </c>
      <c r="AQ165" s="69"/>
      <c r="AR165" s="69"/>
      <c r="AS165" s="69"/>
      <c r="AT165" s="69"/>
      <c r="AU165" s="77" t="str">
        <f t="shared" si="57"/>
        <v xml:space="preserve"> f</v>
      </c>
      <c r="AV165" s="79">
        <f>Final!T165</f>
        <v>0</v>
      </c>
      <c r="AW165" s="79">
        <f>Final!W165*2+Final!X165</f>
        <v>0</v>
      </c>
      <c r="AX165" s="79">
        <f>Final!U165+Final!V165*2</f>
        <v>0</v>
      </c>
      <c r="AY165" s="79">
        <f t="shared" si="58"/>
        <v>0</v>
      </c>
      <c r="AZ165" s="69"/>
      <c r="BA165" s="80" t="e">
        <f t="shared" si="59"/>
        <v>#DIV/0!</v>
      </c>
      <c r="BB165" s="80" t="e">
        <f t="shared" si="60"/>
        <v>#DIV/0!</v>
      </c>
      <c r="BC165" s="80" t="e">
        <f t="shared" si="61"/>
        <v>#DIV/0!</v>
      </c>
      <c r="BD165" s="80" t="e">
        <f t="shared" si="62"/>
        <v>#DIV/0!</v>
      </c>
      <c r="BE165" s="81" t="e">
        <f t="shared" si="63"/>
        <v>#DIV/0!</v>
      </c>
      <c r="BF165" s="69" t="e">
        <f t="shared" si="64"/>
        <v>#DIV/0!</v>
      </c>
      <c r="BG165" s="69"/>
      <c r="BH165" s="69"/>
      <c r="BI165" s="69"/>
      <c r="BJ165" s="69"/>
      <c r="BK165" s="77" t="str">
        <f t="shared" si="65"/>
        <v xml:space="preserve"> f</v>
      </c>
      <c r="BL165" s="69" t="e">
        <f>'Piper Plot'!$R$22-(1-'Piper Plot'!AM165)*0.5+(1-'Piper Plot'!BC165)*0.5</f>
        <v>#DIV/0!</v>
      </c>
      <c r="BM165" s="69" t="e">
        <f>'Piper Plot'!$S$22+(1-'Piper Plot'!AM165)*'Piper Plot'!$S$13+(1-'Piper Plot'!BC165)*'Piper Plot'!$S$13</f>
        <v>#DIV/0!</v>
      </c>
      <c r="BN165" s="69"/>
      <c r="BO165" s="69"/>
    </row>
    <row r="166" spans="17:67" x14ac:dyDescent="0.3">
      <c r="Q166" s="48"/>
      <c r="R166" s="48"/>
      <c r="S166" s="48"/>
      <c r="T166" s="48"/>
      <c r="U166" s="48">
        <f>'Piper Plot'!U76+1+AnionOffset</f>
        <v>1.65</v>
      </c>
      <c r="V166" s="48">
        <f>'Piper Plot'!V76</f>
        <v>0</v>
      </c>
      <c r="W166" s="48"/>
      <c r="X166" s="48"/>
      <c r="Y166" s="48"/>
      <c r="Z166" s="48"/>
      <c r="AA166" s="48"/>
      <c r="AE166" s="77" t="str">
        <f>IF('Piper Plot'!$N$4="y",CONCATENATE(Final!B166," f",Final!C166),"")</f>
        <v xml:space="preserve"> f</v>
      </c>
      <c r="AF166" s="78">
        <f>Final!R166*2</f>
        <v>0</v>
      </c>
      <c r="AG166" s="79">
        <f>Final!Q166*2</f>
        <v>0</v>
      </c>
      <c r="AH166" s="79">
        <f>Final!O166+Final!P166</f>
        <v>0</v>
      </c>
      <c r="AI166" s="79">
        <f t="shared" si="52"/>
        <v>0</v>
      </c>
      <c r="AJ166" s="69"/>
      <c r="AK166" s="80" t="e">
        <f t="shared" si="53"/>
        <v>#DIV/0!</v>
      </c>
      <c r="AL166" s="80" t="e">
        <f t="shared" si="54"/>
        <v>#DIV/0!</v>
      </c>
      <c r="AM166" s="80" t="e">
        <f t="shared" si="55"/>
        <v>#DIV/0!</v>
      </c>
      <c r="AN166" s="80" t="e">
        <f t="shared" si="56"/>
        <v>#DIV/0!</v>
      </c>
      <c r="AO166" s="69" t="e">
        <f>(1-AK166)-AL166*'Piper Plot'!$R$13</f>
        <v>#DIV/0!</v>
      </c>
      <c r="AP166" s="69" t="e">
        <f>AL166*'Piper Plot'!$S$13</f>
        <v>#DIV/0!</v>
      </c>
      <c r="AQ166" s="69"/>
      <c r="AR166" s="69"/>
      <c r="AS166" s="69"/>
      <c r="AT166" s="69"/>
      <c r="AU166" s="77" t="str">
        <f t="shared" si="57"/>
        <v xml:space="preserve"> f</v>
      </c>
      <c r="AV166" s="79">
        <f>Final!T166</f>
        <v>0</v>
      </c>
      <c r="AW166" s="79">
        <f>Final!W166*2+Final!X166</f>
        <v>0</v>
      </c>
      <c r="AX166" s="79">
        <f>Final!U166+Final!V166*2</f>
        <v>0</v>
      </c>
      <c r="AY166" s="79">
        <f t="shared" si="58"/>
        <v>0</v>
      </c>
      <c r="AZ166" s="69"/>
      <c r="BA166" s="80" t="e">
        <f t="shared" si="59"/>
        <v>#DIV/0!</v>
      </c>
      <c r="BB166" s="80" t="e">
        <f t="shared" si="60"/>
        <v>#DIV/0!</v>
      </c>
      <c r="BC166" s="80" t="e">
        <f t="shared" si="61"/>
        <v>#DIV/0!</v>
      </c>
      <c r="BD166" s="80" t="e">
        <f t="shared" si="62"/>
        <v>#DIV/0!</v>
      </c>
      <c r="BE166" s="81" t="e">
        <f t="shared" si="63"/>
        <v>#DIV/0!</v>
      </c>
      <c r="BF166" s="69" t="e">
        <f t="shared" si="64"/>
        <v>#DIV/0!</v>
      </c>
      <c r="BG166" s="69"/>
      <c r="BH166" s="69"/>
      <c r="BI166" s="69"/>
      <c r="BJ166" s="69"/>
      <c r="BK166" s="77" t="str">
        <f t="shared" si="65"/>
        <v xml:space="preserve"> f</v>
      </c>
      <c r="BL166" s="69" t="e">
        <f>'Piper Plot'!$R$22-(1-'Piper Plot'!AM166)*0.5+(1-'Piper Plot'!BC166)*0.5</f>
        <v>#DIV/0!</v>
      </c>
      <c r="BM166" s="69" t="e">
        <f>'Piper Plot'!$S$22+(1-'Piper Plot'!AM166)*'Piper Plot'!$S$13+(1-'Piper Plot'!BC166)*'Piper Plot'!$S$13</f>
        <v>#DIV/0!</v>
      </c>
      <c r="BN166" s="69"/>
      <c r="BO166" s="69"/>
    </row>
    <row r="167" spans="17:67" x14ac:dyDescent="0.3">
      <c r="Q167" s="48"/>
      <c r="R167" s="48"/>
      <c r="S167" s="48"/>
      <c r="T167" s="48"/>
      <c r="U167" s="48">
        <f>'Piper Plot'!U77+1+AnionOffset</f>
        <v>1.95</v>
      </c>
      <c r="V167" s="48">
        <f>'Piper Plot'!V77</f>
        <v>0.51961524227066314</v>
      </c>
      <c r="W167" s="48"/>
      <c r="X167" s="48"/>
      <c r="Y167" s="48"/>
      <c r="Z167" s="48"/>
      <c r="AA167" s="48"/>
      <c r="AE167" s="77" t="str">
        <f>IF('Piper Plot'!$N$4="y",CONCATENATE(Final!B167," f",Final!C167),"")</f>
        <v xml:space="preserve"> f</v>
      </c>
      <c r="AF167" s="78">
        <f>Final!R167*2</f>
        <v>0</v>
      </c>
      <c r="AG167" s="79">
        <f>Final!Q167*2</f>
        <v>0</v>
      </c>
      <c r="AH167" s="79">
        <f>Final!O167+Final!P167</f>
        <v>0</v>
      </c>
      <c r="AI167" s="79">
        <f t="shared" si="52"/>
        <v>0</v>
      </c>
      <c r="AJ167" s="69"/>
      <c r="AK167" s="80" t="e">
        <f t="shared" si="53"/>
        <v>#DIV/0!</v>
      </c>
      <c r="AL167" s="80" t="e">
        <f t="shared" si="54"/>
        <v>#DIV/0!</v>
      </c>
      <c r="AM167" s="80" t="e">
        <f t="shared" si="55"/>
        <v>#DIV/0!</v>
      </c>
      <c r="AN167" s="80" t="e">
        <f t="shared" si="56"/>
        <v>#DIV/0!</v>
      </c>
      <c r="AO167" s="69" t="e">
        <f>(1-AK167)-AL167*'Piper Plot'!$R$13</f>
        <v>#DIV/0!</v>
      </c>
      <c r="AP167" s="69" t="e">
        <f>AL167*'Piper Plot'!$S$13</f>
        <v>#DIV/0!</v>
      </c>
      <c r="AQ167" s="69"/>
      <c r="AR167" s="69"/>
      <c r="AS167" s="69"/>
      <c r="AT167" s="69"/>
      <c r="AU167" s="77" t="str">
        <f t="shared" si="57"/>
        <v xml:space="preserve"> f</v>
      </c>
      <c r="AV167" s="79">
        <f>Final!T167</f>
        <v>0</v>
      </c>
      <c r="AW167" s="79">
        <f>Final!W167*2+Final!X167</f>
        <v>0</v>
      </c>
      <c r="AX167" s="79">
        <f>Final!U167+Final!V167*2</f>
        <v>0</v>
      </c>
      <c r="AY167" s="79">
        <f t="shared" si="58"/>
        <v>0</v>
      </c>
      <c r="AZ167" s="69"/>
      <c r="BA167" s="80" t="e">
        <f t="shared" si="59"/>
        <v>#DIV/0!</v>
      </c>
      <c r="BB167" s="80" t="e">
        <f t="shared" si="60"/>
        <v>#DIV/0!</v>
      </c>
      <c r="BC167" s="80" t="e">
        <f t="shared" si="61"/>
        <v>#DIV/0!</v>
      </c>
      <c r="BD167" s="80" t="e">
        <f t="shared" si="62"/>
        <v>#DIV/0!</v>
      </c>
      <c r="BE167" s="81" t="e">
        <f t="shared" si="63"/>
        <v>#DIV/0!</v>
      </c>
      <c r="BF167" s="69" t="e">
        <f t="shared" si="64"/>
        <v>#DIV/0!</v>
      </c>
      <c r="BG167" s="69"/>
      <c r="BH167" s="69"/>
      <c r="BI167" s="69"/>
      <c r="BJ167" s="69"/>
      <c r="BK167" s="77" t="str">
        <f t="shared" si="65"/>
        <v xml:space="preserve"> f</v>
      </c>
      <c r="BL167" s="69" t="e">
        <f>'Piper Plot'!$R$22-(1-'Piper Plot'!AM167)*0.5+(1-'Piper Plot'!BC167)*0.5</f>
        <v>#DIV/0!</v>
      </c>
      <c r="BM167" s="69" t="e">
        <f>'Piper Plot'!$S$22+(1-'Piper Plot'!AM167)*'Piper Plot'!$S$13+(1-'Piper Plot'!BC167)*'Piper Plot'!$S$13</f>
        <v>#DIV/0!</v>
      </c>
      <c r="BN167" s="69"/>
      <c r="BO167" s="69"/>
    </row>
    <row r="168" spans="17:67" x14ac:dyDescent="0.3">
      <c r="Q168" s="48"/>
      <c r="R168" s="48"/>
      <c r="S168" s="48"/>
      <c r="T168" s="48"/>
      <c r="U168" s="48"/>
      <c r="V168" s="48"/>
      <c r="W168" s="48"/>
      <c r="X168" s="48"/>
      <c r="Y168" s="48"/>
      <c r="Z168" s="48"/>
      <c r="AA168" s="48"/>
      <c r="AE168" s="77" t="str">
        <f>IF('Piper Plot'!$N$4="y",CONCATENATE(Final!B168," f",Final!C168),"")</f>
        <v xml:space="preserve"> f</v>
      </c>
      <c r="AF168" s="78">
        <f>Final!R168*2</f>
        <v>0</v>
      </c>
      <c r="AG168" s="79">
        <f>Final!Q168*2</f>
        <v>0</v>
      </c>
      <c r="AH168" s="79">
        <f>Final!O168+Final!P168</f>
        <v>0</v>
      </c>
      <c r="AI168" s="79">
        <f t="shared" si="52"/>
        <v>0</v>
      </c>
      <c r="AJ168" s="69"/>
      <c r="AK168" s="80" t="e">
        <f t="shared" si="53"/>
        <v>#DIV/0!</v>
      </c>
      <c r="AL168" s="80" t="e">
        <f t="shared" si="54"/>
        <v>#DIV/0!</v>
      </c>
      <c r="AM168" s="80" t="e">
        <f t="shared" si="55"/>
        <v>#DIV/0!</v>
      </c>
      <c r="AN168" s="80" t="e">
        <f t="shared" si="56"/>
        <v>#DIV/0!</v>
      </c>
      <c r="AO168" s="69" t="e">
        <f>(1-AK168)-AL168*'Piper Plot'!$R$13</f>
        <v>#DIV/0!</v>
      </c>
      <c r="AP168" s="69" t="e">
        <f>AL168*'Piper Plot'!$S$13</f>
        <v>#DIV/0!</v>
      </c>
      <c r="AQ168" s="69"/>
      <c r="AR168" s="69"/>
      <c r="AS168" s="69"/>
      <c r="AT168" s="69"/>
      <c r="AU168" s="77" t="str">
        <f t="shared" si="57"/>
        <v xml:space="preserve"> f</v>
      </c>
      <c r="AV168" s="79">
        <f>Final!T168</f>
        <v>0</v>
      </c>
      <c r="AW168" s="79">
        <f>Final!W168*2+Final!X168</f>
        <v>0</v>
      </c>
      <c r="AX168" s="79">
        <f>Final!U168+Final!V168*2</f>
        <v>0</v>
      </c>
      <c r="AY168" s="79">
        <f t="shared" si="58"/>
        <v>0</v>
      </c>
      <c r="AZ168" s="69"/>
      <c r="BA168" s="80" t="e">
        <f t="shared" si="59"/>
        <v>#DIV/0!</v>
      </c>
      <c r="BB168" s="80" t="e">
        <f t="shared" si="60"/>
        <v>#DIV/0!</v>
      </c>
      <c r="BC168" s="80" t="e">
        <f t="shared" si="61"/>
        <v>#DIV/0!</v>
      </c>
      <c r="BD168" s="80" t="e">
        <f t="shared" si="62"/>
        <v>#DIV/0!</v>
      </c>
      <c r="BE168" s="81" t="e">
        <f t="shared" si="63"/>
        <v>#DIV/0!</v>
      </c>
      <c r="BF168" s="69" t="e">
        <f t="shared" si="64"/>
        <v>#DIV/0!</v>
      </c>
      <c r="BG168" s="69"/>
      <c r="BH168" s="69"/>
      <c r="BI168" s="69"/>
      <c r="BJ168" s="69"/>
      <c r="BK168" s="77" t="str">
        <f t="shared" si="65"/>
        <v xml:space="preserve"> f</v>
      </c>
      <c r="BL168" s="69" t="e">
        <f>'Piper Plot'!$R$22-(1-'Piper Plot'!AM168)*0.5+(1-'Piper Plot'!BC168)*0.5</f>
        <v>#DIV/0!</v>
      </c>
      <c r="BM168" s="69" t="e">
        <f>'Piper Plot'!$S$22+(1-'Piper Plot'!AM168)*'Piper Plot'!$S$13+(1-'Piper Plot'!BC168)*'Piper Plot'!$S$13</f>
        <v>#DIV/0!</v>
      </c>
      <c r="BN168" s="69"/>
      <c r="BO168" s="69"/>
    </row>
    <row r="169" spans="17:67" x14ac:dyDescent="0.3">
      <c r="Q169" s="48"/>
      <c r="R169" s="48"/>
      <c r="S169" s="48"/>
      <c r="T169" s="48"/>
      <c r="U169" s="48">
        <f>'Piper Plot'!U79+1+AnionOffset</f>
        <v>1.85</v>
      </c>
      <c r="V169" s="48">
        <f>'Piper Plot'!V79</f>
        <v>0</v>
      </c>
      <c r="W169" s="48"/>
      <c r="X169" s="48"/>
      <c r="Y169" s="48"/>
      <c r="Z169" s="48"/>
      <c r="AA169" s="48"/>
      <c r="AE169" s="77" t="str">
        <f>IF('Piper Plot'!$N$4="y",CONCATENATE(Final!B169," f",Final!C169),"")</f>
        <v xml:space="preserve"> f</v>
      </c>
      <c r="AF169" s="78">
        <f>Final!R169*2</f>
        <v>0</v>
      </c>
      <c r="AG169" s="79">
        <f>Final!Q169*2</f>
        <v>0</v>
      </c>
      <c r="AH169" s="79">
        <f>Final!O169+Final!P169</f>
        <v>0</v>
      </c>
      <c r="AI169" s="79">
        <f t="shared" si="52"/>
        <v>0</v>
      </c>
      <c r="AJ169" s="69"/>
      <c r="AK169" s="80" t="e">
        <f t="shared" si="53"/>
        <v>#DIV/0!</v>
      </c>
      <c r="AL169" s="80" t="e">
        <f t="shared" si="54"/>
        <v>#DIV/0!</v>
      </c>
      <c r="AM169" s="80" t="e">
        <f t="shared" si="55"/>
        <v>#DIV/0!</v>
      </c>
      <c r="AN169" s="80" t="e">
        <f t="shared" si="56"/>
        <v>#DIV/0!</v>
      </c>
      <c r="AO169" s="69" t="e">
        <f>(1-AK169)-AL169*'Piper Plot'!$R$13</f>
        <v>#DIV/0!</v>
      </c>
      <c r="AP169" s="69" t="e">
        <f>AL169*'Piper Plot'!$S$13</f>
        <v>#DIV/0!</v>
      </c>
      <c r="AQ169" s="69"/>
      <c r="AR169" s="69"/>
      <c r="AS169" s="69"/>
      <c r="AT169" s="69"/>
      <c r="AU169" s="77" t="str">
        <f t="shared" si="57"/>
        <v xml:space="preserve"> f</v>
      </c>
      <c r="AV169" s="79">
        <f>Final!T169</f>
        <v>0</v>
      </c>
      <c r="AW169" s="79">
        <f>Final!W169*2+Final!X169</f>
        <v>0</v>
      </c>
      <c r="AX169" s="79">
        <f>Final!U169+Final!V169*2</f>
        <v>0</v>
      </c>
      <c r="AY169" s="79">
        <f t="shared" si="58"/>
        <v>0</v>
      </c>
      <c r="AZ169" s="69"/>
      <c r="BA169" s="80" t="e">
        <f t="shared" si="59"/>
        <v>#DIV/0!</v>
      </c>
      <c r="BB169" s="80" t="e">
        <f t="shared" si="60"/>
        <v>#DIV/0!</v>
      </c>
      <c r="BC169" s="80" t="e">
        <f t="shared" si="61"/>
        <v>#DIV/0!</v>
      </c>
      <c r="BD169" s="80" t="e">
        <f t="shared" si="62"/>
        <v>#DIV/0!</v>
      </c>
      <c r="BE169" s="81" t="e">
        <f t="shared" si="63"/>
        <v>#DIV/0!</v>
      </c>
      <c r="BF169" s="69" t="e">
        <f t="shared" si="64"/>
        <v>#DIV/0!</v>
      </c>
      <c r="BG169" s="69"/>
      <c r="BH169" s="69"/>
      <c r="BI169" s="69"/>
      <c r="BJ169" s="69"/>
      <c r="BK169" s="77" t="str">
        <f t="shared" si="65"/>
        <v xml:space="preserve"> f</v>
      </c>
      <c r="BL169" s="69" t="e">
        <f>'Piper Plot'!$R$22-(1-'Piper Plot'!AM169)*0.5+(1-'Piper Plot'!BC169)*0.5</f>
        <v>#DIV/0!</v>
      </c>
      <c r="BM169" s="69" t="e">
        <f>'Piper Plot'!$S$22+(1-'Piper Plot'!AM169)*'Piper Plot'!$S$13+(1-'Piper Plot'!BC169)*'Piper Plot'!$S$13</f>
        <v>#DIV/0!</v>
      </c>
      <c r="BN169" s="69"/>
      <c r="BO169" s="69"/>
    </row>
    <row r="170" spans="17:67" x14ac:dyDescent="0.3">
      <c r="Q170" s="48"/>
      <c r="R170" s="48"/>
      <c r="S170" s="48"/>
      <c r="T170" s="48"/>
      <c r="U170" s="48">
        <f>'Piper Plot'!U80+1+AnionOffset</f>
        <v>2.0499999999999998</v>
      </c>
      <c r="V170" s="48">
        <f>'Piper Plot'!V80</f>
        <v>0.34641016151377535</v>
      </c>
      <c r="W170" s="48"/>
      <c r="X170" s="48"/>
      <c r="Y170" s="48"/>
      <c r="Z170" s="48"/>
      <c r="AA170" s="48"/>
      <c r="AE170" s="77" t="str">
        <f>IF('Piper Plot'!$N$4="y",CONCATENATE(Final!B170," f",Final!C170),"")</f>
        <v xml:space="preserve"> f</v>
      </c>
      <c r="AF170" s="78">
        <f>Final!R170*2</f>
        <v>0</v>
      </c>
      <c r="AG170" s="79">
        <f>Final!Q170*2</f>
        <v>0</v>
      </c>
      <c r="AH170" s="79">
        <f>Final!O170+Final!P170</f>
        <v>0</v>
      </c>
      <c r="AI170" s="79">
        <f t="shared" si="52"/>
        <v>0</v>
      </c>
      <c r="AJ170" s="69"/>
      <c r="AK170" s="80" t="e">
        <f t="shared" si="53"/>
        <v>#DIV/0!</v>
      </c>
      <c r="AL170" s="80" t="e">
        <f t="shared" si="54"/>
        <v>#DIV/0!</v>
      </c>
      <c r="AM170" s="80" t="e">
        <f t="shared" si="55"/>
        <v>#DIV/0!</v>
      </c>
      <c r="AN170" s="80" t="e">
        <f t="shared" si="56"/>
        <v>#DIV/0!</v>
      </c>
      <c r="AO170" s="69" t="e">
        <f>(1-AK170)-AL170*'Piper Plot'!$R$13</f>
        <v>#DIV/0!</v>
      </c>
      <c r="AP170" s="69" t="e">
        <f>AL170*'Piper Plot'!$S$13</f>
        <v>#DIV/0!</v>
      </c>
      <c r="AQ170" s="69"/>
      <c r="AR170" s="69"/>
      <c r="AS170" s="69"/>
      <c r="AT170" s="69"/>
      <c r="AU170" s="77" t="str">
        <f t="shared" si="57"/>
        <v xml:space="preserve"> f</v>
      </c>
      <c r="AV170" s="79">
        <f>Final!T170</f>
        <v>0</v>
      </c>
      <c r="AW170" s="79">
        <f>Final!W170*2+Final!X170</f>
        <v>0</v>
      </c>
      <c r="AX170" s="79">
        <f>Final!U170+Final!V170*2</f>
        <v>0</v>
      </c>
      <c r="AY170" s="79">
        <f t="shared" si="58"/>
        <v>0</v>
      </c>
      <c r="AZ170" s="69"/>
      <c r="BA170" s="80" t="e">
        <f t="shared" si="59"/>
        <v>#DIV/0!</v>
      </c>
      <c r="BB170" s="80" t="e">
        <f t="shared" si="60"/>
        <v>#DIV/0!</v>
      </c>
      <c r="BC170" s="80" t="e">
        <f t="shared" si="61"/>
        <v>#DIV/0!</v>
      </c>
      <c r="BD170" s="80" t="e">
        <f t="shared" si="62"/>
        <v>#DIV/0!</v>
      </c>
      <c r="BE170" s="81" t="e">
        <f t="shared" si="63"/>
        <v>#DIV/0!</v>
      </c>
      <c r="BF170" s="69" t="e">
        <f t="shared" si="64"/>
        <v>#DIV/0!</v>
      </c>
      <c r="BG170" s="69"/>
      <c r="BH170" s="69"/>
      <c r="BI170" s="69"/>
      <c r="BJ170" s="69"/>
      <c r="BK170" s="77" t="str">
        <f t="shared" si="65"/>
        <v xml:space="preserve"> f</v>
      </c>
      <c r="BL170" s="69" t="e">
        <f>'Piper Plot'!$R$22-(1-'Piper Plot'!AM170)*0.5+(1-'Piper Plot'!BC170)*0.5</f>
        <v>#DIV/0!</v>
      </c>
      <c r="BM170" s="69" t="e">
        <f>'Piper Plot'!$S$22+(1-'Piper Plot'!AM170)*'Piper Plot'!$S$13+(1-'Piper Plot'!BC170)*'Piper Plot'!$S$13</f>
        <v>#DIV/0!</v>
      </c>
      <c r="BN170" s="69"/>
      <c r="BO170" s="69"/>
    </row>
    <row r="171" spans="17:67" x14ac:dyDescent="0.3">
      <c r="Q171" s="48"/>
      <c r="R171" s="48"/>
      <c r="S171" s="48"/>
      <c r="T171" s="48"/>
      <c r="U171" s="48"/>
      <c r="V171" s="48"/>
      <c r="W171" s="48"/>
      <c r="X171" s="48"/>
      <c r="Y171" s="48"/>
      <c r="Z171" s="48"/>
      <c r="AA171" s="48"/>
      <c r="AE171" s="77" t="str">
        <f>IF('Piper Plot'!$N$4="y",CONCATENATE(Final!B171," f",Final!C171),"")</f>
        <v xml:space="preserve"> f</v>
      </c>
      <c r="AF171" s="78">
        <f>Final!R171*2</f>
        <v>0</v>
      </c>
      <c r="AG171" s="79">
        <f>Final!Q171*2</f>
        <v>0</v>
      </c>
      <c r="AH171" s="79">
        <f>Final!O171+Final!P171</f>
        <v>0</v>
      </c>
      <c r="AI171" s="79">
        <f t="shared" si="52"/>
        <v>0</v>
      </c>
      <c r="AJ171" s="69"/>
      <c r="AK171" s="80" t="e">
        <f t="shared" si="53"/>
        <v>#DIV/0!</v>
      </c>
      <c r="AL171" s="80" t="e">
        <f t="shared" si="54"/>
        <v>#DIV/0!</v>
      </c>
      <c r="AM171" s="80" t="e">
        <f t="shared" si="55"/>
        <v>#DIV/0!</v>
      </c>
      <c r="AN171" s="80" t="e">
        <f t="shared" si="56"/>
        <v>#DIV/0!</v>
      </c>
      <c r="AO171" s="69" t="e">
        <f>(1-AK171)-AL171*'Piper Plot'!$R$13</f>
        <v>#DIV/0!</v>
      </c>
      <c r="AP171" s="69" t="e">
        <f>AL171*'Piper Plot'!$S$13</f>
        <v>#DIV/0!</v>
      </c>
      <c r="AQ171" s="69"/>
      <c r="AR171" s="69"/>
      <c r="AS171" s="69"/>
      <c r="AT171" s="69"/>
      <c r="AU171" s="77" t="str">
        <f t="shared" si="57"/>
        <v xml:space="preserve"> f</v>
      </c>
      <c r="AV171" s="79">
        <f>Final!T171</f>
        <v>0</v>
      </c>
      <c r="AW171" s="79">
        <f>Final!W171*2+Final!X171</f>
        <v>0</v>
      </c>
      <c r="AX171" s="79">
        <f>Final!U171+Final!V171*2</f>
        <v>0</v>
      </c>
      <c r="AY171" s="79">
        <f t="shared" si="58"/>
        <v>0</v>
      </c>
      <c r="AZ171" s="69"/>
      <c r="BA171" s="80" t="e">
        <f t="shared" si="59"/>
        <v>#DIV/0!</v>
      </c>
      <c r="BB171" s="80" t="e">
        <f t="shared" si="60"/>
        <v>#DIV/0!</v>
      </c>
      <c r="BC171" s="80" t="e">
        <f t="shared" si="61"/>
        <v>#DIV/0!</v>
      </c>
      <c r="BD171" s="80" t="e">
        <f t="shared" si="62"/>
        <v>#DIV/0!</v>
      </c>
      <c r="BE171" s="81" t="e">
        <f t="shared" si="63"/>
        <v>#DIV/0!</v>
      </c>
      <c r="BF171" s="69" t="e">
        <f t="shared" si="64"/>
        <v>#DIV/0!</v>
      </c>
      <c r="BG171" s="69"/>
      <c r="BH171" s="69"/>
      <c r="BI171" s="69"/>
      <c r="BJ171" s="69"/>
      <c r="BK171" s="77" t="str">
        <f t="shared" si="65"/>
        <v xml:space="preserve"> f</v>
      </c>
      <c r="BL171" s="69" t="e">
        <f>'Piper Plot'!$R$22-(1-'Piper Plot'!AM171)*0.5+(1-'Piper Plot'!BC171)*0.5</f>
        <v>#DIV/0!</v>
      </c>
      <c r="BM171" s="69" t="e">
        <f>'Piper Plot'!$S$22+(1-'Piper Plot'!AM171)*'Piper Plot'!$S$13+(1-'Piper Plot'!BC171)*'Piper Plot'!$S$13</f>
        <v>#DIV/0!</v>
      </c>
      <c r="BN171" s="69"/>
      <c r="BO171" s="69"/>
    </row>
    <row r="172" spans="17:67" x14ac:dyDescent="0.3">
      <c r="Q172" s="48"/>
      <c r="R172" s="48"/>
      <c r="S172" s="48"/>
      <c r="T172" s="48"/>
      <c r="U172" s="48">
        <f>'Piper Plot'!U82+1+AnionOffset</f>
        <v>2.0499999999999998</v>
      </c>
      <c r="V172" s="48">
        <f>'Piper Plot'!V82</f>
        <v>0</v>
      </c>
      <c r="W172" s="48"/>
      <c r="X172" s="48"/>
      <c r="Y172" s="48"/>
      <c r="Z172" s="48"/>
      <c r="AA172" s="48"/>
      <c r="AE172" s="77" t="str">
        <f>IF('Piper Plot'!$N$4="y",CONCATENATE(Final!B172," f",Final!C172),"")</f>
        <v xml:space="preserve"> f</v>
      </c>
      <c r="AF172" s="78">
        <f>Final!R172*2</f>
        <v>0</v>
      </c>
      <c r="AG172" s="79">
        <f>Final!Q172*2</f>
        <v>0</v>
      </c>
      <c r="AH172" s="79">
        <f>Final!O172+Final!P172</f>
        <v>0</v>
      </c>
      <c r="AI172" s="79">
        <f t="shared" si="52"/>
        <v>0</v>
      </c>
      <c r="AJ172" s="69"/>
      <c r="AK172" s="80" t="e">
        <f t="shared" si="53"/>
        <v>#DIV/0!</v>
      </c>
      <c r="AL172" s="80" t="e">
        <f t="shared" si="54"/>
        <v>#DIV/0!</v>
      </c>
      <c r="AM172" s="80" t="e">
        <f t="shared" si="55"/>
        <v>#DIV/0!</v>
      </c>
      <c r="AN172" s="80" t="e">
        <f t="shared" si="56"/>
        <v>#DIV/0!</v>
      </c>
      <c r="AO172" s="69" t="e">
        <f>(1-AK172)-AL172*'Piper Plot'!$R$13</f>
        <v>#DIV/0!</v>
      </c>
      <c r="AP172" s="69" t="e">
        <f>AL172*'Piper Plot'!$S$13</f>
        <v>#DIV/0!</v>
      </c>
      <c r="AQ172" s="69"/>
      <c r="AR172" s="69"/>
      <c r="AS172" s="69"/>
      <c r="AT172" s="69"/>
      <c r="AU172" s="77" t="str">
        <f t="shared" si="57"/>
        <v xml:space="preserve"> f</v>
      </c>
      <c r="AV172" s="79">
        <f>Final!T172</f>
        <v>0</v>
      </c>
      <c r="AW172" s="79">
        <f>Final!W172*2+Final!X172</f>
        <v>0</v>
      </c>
      <c r="AX172" s="79">
        <f>Final!U172+Final!V172*2</f>
        <v>0</v>
      </c>
      <c r="AY172" s="79">
        <f t="shared" si="58"/>
        <v>0</v>
      </c>
      <c r="AZ172" s="69"/>
      <c r="BA172" s="80" t="e">
        <f t="shared" si="59"/>
        <v>#DIV/0!</v>
      </c>
      <c r="BB172" s="80" t="e">
        <f t="shared" si="60"/>
        <v>#DIV/0!</v>
      </c>
      <c r="BC172" s="80" t="e">
        <f t="shared" si="61"/>
        <v>#DIV/0!</v>
      </c>
      <c r="BD172" s="80" t="e">
        <f t="shared" si="62"/>
        <v>#DIV/0!</v>
      </c>
      <c r="BE172" s="81" t="e">
        <f t="shared" si="63"/>
        <v>#DIV/0!</v>
      </c>
      <c r="BF172" s="69" t="e">
        <f t="shared" si="64"/>
        <v>#DIV/0!</v>
      </c>
      <c r="BG172" s="69"/>
      <c r="BH172" s="69"/>
      <c r="BI172" s="69"/>
      <c r="BJ172" s="69"/>
      <c r="BK172" s="77" t="str">
        <f t="shared" si="65"/>
        <v xml:space="preserve"> f</v>
      </c>
      <c r="BL172" s="69" t="e">
        <f>'Piper Plot'!$R$22-(1-'Piper Plot'!AM172)*0.5+(1-'Piper Plot'!BC172)*0.5</f>
        <v>#DIV/0!</v>
      </c>
      <c r="BM172" s="69" t="e">
        <f>'Piper Plot'!$S$22+(1-'Piper Plot'!AM172)*'Piper Plot'!$S$13+(1-'Piper Plot'!BC172)*'Piper Plot'!$S$13</f>
        <v>#DIV/0!</v>
      </c>
      <c r="BN172" s="69"/>
      <c r="BO172" s="69"/>
    </row>
    <row r="173" spans="17:67" x14ac:dyDescent="0.3">
      <c r="Q173" s="48"/>
      <c r="R173" s="48"/>
      <c r="S173" s="48"/>
      <c r="T173" s="48"/>
      <c r="U173" s="48">
        <f>'Piper Plot'!U83+1+AnionOffset</f>
        <v>2.15</v>
      </c>
      <c r="V173" s="48">
        <f>'Piper Plot'!V83</f>
        <v>0.17320508075688767</v>
      </c>
      <c r="W173" s="48"/>
      <c r="X173" s="48"/>
      <c r="Y173" s="48"/>
      <c r="Z173" s="48"/>
      <c r="AA173" s="48"/>
      <c r="AE173" s="77" t="str">
        <f>IF('Piper Plot'!$N$4="y",CONCATENATE(Final!B173," f",Final!C173),"")</f>
        <v xml:space="preserve"> f</v>
      </c>
      <c r="AF173" s="78">
        <f>Final!R173*2</f>
        <v>0</v>
      </c>
      <c r="AG173" s="79">
        <f>Final!Q173*2</f>
        <v>0</v>
      </c>
      <c r="AH173" s="79">
        <f>Final!O173+Final!P173</f>
        <v>0</v>
      </c>
      <c r="AI173" s="79">
        <f t="shared" si="52"/>
        <v>0</v>
      </c>
      <c r="AJ173" s="69"/>
      <c r="AK173" s="80" t="e">
        <f t="shared" si="53"/>
        <v>#DIV/0!</v>
      </c>
      <c r="AL173" s="80" t="e">
        <f t="shared" si="54"/>
        <v>#DIV/0!</v>
      </c>
      <c r="AM173" s="80" t="e">
        <f t="shared" si="55"/>
        <v>#DIV/0!</v>
      </c>
      <c r="AN173" s="80" t="e">
        <f t="shared" si="56"/>
        <v>#DIV/0!</v>
      </c>
      <c r="AO173" s="69" t="e">
        <f>(1-AK173)-AL173*'Piper Plot'!$R$13</f>
        <v>#DIV/0!</v>
      </c>
      <c r="AP173" s="69" t="e">
        <f>AL173*'Piper Plot'!$S$13</f>
        <v>#DIV/0!</v>
      </c>
      <c r="AQ173" s="69"/>
      <c r="AR173" s="69"/>
      <c r="AS173" s="69"/>
      <c r="AT173" s="69"/>
      <c r="AU173" s="77" t="str">
        <f t="shared" si="57"/>
        <v xml:space="preserve"> f</v>
      </c>
      <c r="AV173" s="79">
        <f>Final!T173</f>
        <v>0</v>
      </c>
      <c r="AW173" s="79">
        <f>Final!W173*2+Final!X173</f>
        <v>0</v>
      </c>
      <c r="AX173" s="79">
        <f>Final!U173+Final!V173*2</f>
        <v>0</v>
      </c>
      <c r="AY173" s="79">
        <f t="shared" si="58"/>
        <v>0</v>
      </c>
      <c r="AZ173" s="69"/>
      <c r="BA173" s="80" t="e">
        <f t="shared" si="59"/>
        <v>#DIV/0!</v>
      </c>
      <c r="BB173" s="80" t="e">
        <f t="shared" si="60"/>
        <v>#DIV/0!</v>
      </c>
      <c r="BC173" s="80" t="e">
        <f t="shared" si="61"/>
        <v>#DIV/0!</v>
      </c>
      <c r="BD173" s="80" t="e">
        <f t="shared" si="62"/>
        <v>#DIV/0!</v>
      </c>
      <c r="BE173" s="81" t="e">
        <f t="shared" si="63"/>
        <v>#DIV/0!</v>
      </c>
      <c r="BF173" s="69" t="e">
        <f t="shared" si="64"/>
        <v>#DIV/0!</v>
      </c>
      <c r="BG173" s="69"/>
      <c r="BH173" s="69"/>
      <c r="BI173" s="69"/>
      <c r="BJ173" s="69"/>
      <c r="BK173" s="77" t="str">
        <f t="shared" si="65"/>
        <v xml:space="preserve"> f</v>
      </c>
      <c r="BL173" s="69" t="e">
        <f>'Piper Plot'!$R$22-(1-'Piper Plot'!AM173)*0.5+(1-'Piper Plot'!BC173)*0.5</f>
        <v>#DIV/0!</v>
      </c>
      <c r="BM173" s="69" t="e">
        <f>'Piper Plot'!$S$22+(1-'Piper Plot'!AM173)*'Piper Plot'!$S$13+(1-'Piper Plot'!BC173)*'Piper Plot'!$S$13</f>
        <v>#DIV/0!</v>
      </c>
      <c r="BN173" s="69"/>
      <c r="BO173" s="69"/>
    </row>
    <row r="174" spans="17:67" x14ac:dyDescent="0.3">
      <c r="Q174" s="48"/>
      <c r="R174" s="48"/>
      <c r="S174" s="48"/>
      <c r="T174" s="48"/>
      <c r="U174" s="48"/>
      <c r="V174" s="48"/>
      <c r="W174" s="48"/>
      <c r="X174" s="48"/>
      <c r="Y174" s="48"/>
      <c r="Z174" s="48"/>
      <c r="AA174" s="48"/>
      <c r="AE174" s="77" t="str">
        <f>IF('Piper Plot'!$N$4="y",CONCATENATE(Final!B174," f",Final!C174),"")</f>
        <v xml:space="preserve"> f</v>
      </c>
      <c r="AF174" s="78">
        <f>Final!R174*2</f>
        <v>0</v>
      </c>
      <c r="AG174" s="79">
        <f>Final!Q174*2</f>
        <v>0</v>
      </c>
      <c r="AH174" s="79">
        <f>Final!O174+Final!P174</f>
        <v>0</v>
      </c>
      <c r="AI174" s="79">
        <f t="shared" si="52"/>
        <v>0</v>
      </c>
      <c r="AJ174" s="69"/>
      <c r="AK174" s="80" t="e">
        <f t="shared" si="53"/>
        <v>#DIV/0!</v>
      </c>
      <c r="AL174" s="80" t="e">
        <f t="shared" si="54"/>
        <v>#DIV/0!</v>
      </c>
      <c r="AM174" s="80" t="e">
        <f t="shared" si="55"/>
        <v>#DIV/0!</v>
      </c>
      <c r="AN174" s="80" t="e">
        <f t="shared" si="56"/>
        <v>#DIV/0!</v>
      </c>
      <c r="AO174" s="69" t="e">
        <f>(1-AK174)-AL174*'Piper Plot'!$R$13</f>
        <v>#DIV/0!</v>
      </c>
      <c r="AP174" s="69" t="e">
        <f>AL174*'Piper Plot'!$S$13</f>
        <v>#DIV/0!</v>
      </c>
      <c r="AQ174" s="69"/>
      <c r="AR174" s="69"/>
      <c r="AS174" s="69"/>
      <c r="AT174" s="69"/>
      <c r="AU174" s="77" t="str">
        <f t="shared" si="57"/>
        <v xml:space="preserve"> f</v>
      </c>
      <c r="AV174" s="79">
        <f>Final!T174</f>
        <v>0</v>
      </c>
      <c r="AW174" s="79">
        <f>Final!W174*2+Final!X174</f>
        <v>0</v>
      </c>
      <c r="AX174" s="79">
        <f>Final!U174+Final!V174*2</f>
        <v>0</v>
      </c>
      <c r="AY174" s="79">
        <f t="shared" si="58"/>
        <v>0</v>
      </c>
      <c r="AZ174" s="69"/>
      <c r="BA174" s="80" t="e">
        <f t="shared" si="59"/>
        <v>#DIV/0!</v>
      </c>
      <c r="BB174" s="80" t="e">
        <f t="shared" si="60"/>
        <v>#DIV/0!</v>
      </c>
      <c r="BC174" s="80" t="e">
        <f t="shared" si="61"/>
        <v>#DIV/0!</v>
      </c>
      <c r="BD174" s="80" t="e">
        <f t="shared" si="62"/>
        <v>#DIV/0!</v>
      </c>
      <c r="BE174" s="81" t="e">
        <f t="shared" si="63"/>
        <v>#DIV/0!</v>
      </c>
      <c r="BF174" s="69" t="e">
        <f t="shared" si="64"/>
        <v>#DIV/0!</v>
      </c>
      <c r="BG174" s="69"/>
      <c r="BH174" s="69"/>
      <c r="BI174" s="69"/>
      <c r="BJ174" s="69"/>
      <c r="BK174" s="77" t="str">
        <f t="shared" si="65"/>
        <v xml:space="preserve"> f</v>
      </c>
      <c r="BL174" s="69" t="e">
        <f>'Piper Plot'!$R$22-(1-'Piper Plot'!AM174)*0.5+(1-'Piper Plot'!BC174)*0.5</f>
        <v>#DIV/0!</v>
      </c>
      <c r="BM174" s="69" t="e">
        <f>'Piper Plot'!$S$22+(1-'Piper Plot'!AM174)*'Piper Plot'!$S$13+(1-'Piper Plot'!BC174)*'Piper Plot'!$S$13</f>
        <v>#DIV/0!</v>
      </c>
      <c r="BN174" s="69"/>
      <c r="BO174" s="69"/>
    </row>
    <row r="175" spans="17:67" x14ac:dyDescent="0.3">
      <c r="Q175" s="48"/>
      <c r="R175" s="48"/>
      <c r="S175" s="48"/>
      <c r="T175" s="48"/>
      <c r="U175" s="48">
        <f>'Piper Plot'!U85+1+AnionOffset</f>
        <v>-8.75</v>
      </c>
      <c r="V175" s="48">
        <f>'Piper Plot'!V85</f>
        <v>0</v>
      </c>
      <c r="W175" s="48"/>
      <c r="X175" s="48"/>
      <c r="Y175" s="48"/>
      <c r="Z175" s="48"/>
      <c r="AA175" s="48"/>
      <c r="AE175" s="77" t="str">
        <f>IF('Piper Plot'!$N$4="y",CONCATENATE(Final!B175," f",Final!C175),"")</f>
        <v xml:space="preserve"> f</v>
      </c>
      <c r="AF175" s="78">
        <f>Final!R175*2</f>
        <v>0</v>
      </c>
      <c r="AG175" s="79">
        <f>Final!Q175*2</f>
        <v>0</v>
      </c>
      <c r="AH175" s="79">
        <f>Final!O175+Final!P175</f>
        <v>0</v>
      </c>
      <c r="AI175" s="79">
        <f t="shared" si="52"/>
        <v>0</v>
      </c>
      <c r="AJ175" s="69"/>
      <c r="AK175" s="80" t="e">
        <f t="shared" si="53"/>
        <v>#DIV/0!</v>
      </c>
      <c r="AL175" s="80" t="e">
        <f t="shared" si="54"/>
        <v>#DIV/0!</v>
      </c>
      <c r="AM175" s="80" t="e">
        <f t="shared" si="55"/>
        <v>#DIV/0!</v>
      </c>
      <c r="AN175" s="80" t="e">
        <f t="shared" si="56"/>
        <v>#DIV/0!</v>
      </c>
      <c r="AO175" s="69" t="e">
        <f>(1-AK175)-AL175*'Piper Plot'!$R$13</f>
        <v>#DIV/0!</v>
      </c>
      <c r="AP175" s="69" t="e">
        <f>AL175*'Piper Plot'!$S$13</f>
        <v>#DIV/0!</v>
      </c>
      <c r="AQ175" s="69"/>
      <c r="AR175" s="69"/>
      <c r="AS175" s="69"/>
      <c r="AT175" s="69"/>
      <c r="AU175" s="77" t="str">
        <f t="shared" si="57"/>
        <v xml:space="preserve"> f</v>
      </c>
      <c r="AV175" s="79">
        <f>Final!T175</f>
        <v>0</v>
      </c>
      <c r="AW175" s="79">
        <f>Final!W175*2+Final!X175</f>
        <v>0</v>
      </c>
      <c r="AX175" s="79">
        <f>Final!U175+Final!V175*2</f>
        <v>0</v>
      </c>
      <c r="AY175" s="79">
        <f t="shared" si="58"/>
        <v>0</v>
      </c>
      <c r="AZ175" s="69"/>
      <c r="BA175" s="80" t="e">
        <f t="shared" si="59"/>
        <v>#DIV/0!</v>
      </c>
      <c r="BB175" s="80" t="e">
        <f t="shared" si="60"/>
        <v>#DIV/0!</v>
      </c>
      <c r="BC175" s="80" t="e">
        <f t="shared" si="61"/>
        <v>#DIV/0!</v>
      </c>
      <c r="BD175" s="80" t="e">
        <f t="shared" si="62"/>
        <v>#DIV/0!</v>
      </c>
      <c r="BE175" s="81" t="e">
        <f t="shared" si="63"/>
        <v>#DIV/0!</v>
      </c>
      <c r="BF175" s="69" t="e">
        <f t="shared" si="64"/>
        <v>#DIV/0!</v>
      </c>
      <c r="BG175" s="69"/>
      <c r="BH175" s="69"/>
      <c r="BI175" s="69"/>
      <c r="BJ175" s="69"/>
      <c r="BK175" s="77" t="str">
        <f t="shared" si="65"/>
        <v xml:space="preserve"> f</v>
      </c>
      <c r="BL175" s="69" t="e">
        <f>'Piper Plot'!$R$22-(1-'Piper Plot'!AM175)*0.5+(1-'Piper Plot'!BC175)*0.5</f>
        <v>#DIV/0!</v>
      </c>
      <c r="BM175" s="69" t="e">
        <f>'Piper Plot'!$S$22+(1-'Piper Plot'!AM175)*'Piper Plot'!$S$13+(1-'Piper Plot'!BC175)*'Piper Plot'!$S$13</f>
        <v>#DIV/0!</v>
      </c>
      <c r="BN175" s="69"/>
      <c r="BO175" s="69"/>
    </row>
    <row r="176" spans="17:67" x14ac:dyDescent="0.3">
      <c r="Q176" s="48"/>
      <c r="R176" s="48"/>
      <c r="S176" s="48"/>
      <c r="T176" s="48"/>
      <c r="U176" s="48">
        <f>'Piper Plot'!U86+1+AnionOffset</f>
        <v>-3.25</v>
      </c>
      <c r="V176" s="48">
        <f>'Piper Plot'!V86</f>
        <v>9.5262794416288248</v>
      </c>
      <c r="W176" s="48"/>
      <c r="X176" s="48"/>
      <c r="Y176" s="48"/>
      <c r="Z176" s="48"/>
      <c r="AA176" s="48"/>
      <c r="AE176" s="77" t="str">
        <f>IF('Piper Plot'!$N$4="y",CONCATENATE(Final!B176," f",Final!C176),"")</f>
        <v xml:space="preserve"> f</v>
      </c>
      <c r="AF176" s="78">
        <f>Final!R176*2</f>
        <v>0</v>
      </c>
      <c r="AG176" s="79">
        <f>Final!Q176*2</f>
        <v>0</v>
      </c>
      <c r="AH176" s="79">
        <f>Final!O176+Final!P176</f>
        <v>0</v>
      </c>
      <c r="AI176" s="79">
        <f t="shared" si="52"/>
        <v>0</v>
      </c>
      <c r="AJ176" s="69"/>
      <c r="AK176" s="80" t="e">
        <f t="shared" si="53"/>
        <v>#DIV/0!</v>
      </c>
      <c r="AL176" s="80" t="e">
        <f t="shared" si="54"/>
        <v>#DIV/0!</v>
      </c>
      <c r="AM176" s="80" t="e">
        <f t="shared" si="55"/>
        <v>#DIV/0!</v>
      </c>
      <c r="AN176" s="80" t="e">
        <f t="shared" si="56"/>
        <v>#DIV/0!</v>
      </c>
      <c r="AO176" s="69" t="e">
        <f>(1-AK176)-AL176*'Piper Plot'!$R$13</f>
        <v>#DIV/0!</v>
      </c>
      <c r="AP176" s="69" t="e">
        <f>AL176*'Piper Plot'!$S$13</f>
        <v>#DIV/0!</v>
      </c>
      <c r="AQ176" s="69"/>
      <c r="AR176" s="69"/>
      <c r="AS176" s="69"/>
      <c r="AT176" s="69"/>
      <c r="AU176" s="77" t="str">
        <f t="shared" si="57"/>
        <v xml:space="preserve"> f</v>
      </c>
      <c r="AV176" s="79">
        <f>Final!T176</f>
        <v>0</v>
      </c>
      <c r="AW176" s="79">
        <f>Final!W176*2+Final!X176</f>
        <v>0</v>
      </c>
      <c r="AX176" s="79">
        <f>Final!U176+Final!V176*2</f>
        <v>0</v>
      </c>
      <c r="AY176" s="79">
        <f t="shared" si="58"/>
        <v>0</v>
      </c>
      <c r="AZ176" s="69"/>
      <c r="BA176" s="80" t="e">
        <f t="shared" si="59"/>
        <v>#DIV/0!</v>
      </c>
      <c r="BB176" s="80" t="e">
        <f t="shared" si="60"/>
        <v>#DIV/0!</v>
      </c>
      <c r="BC176" s="80" t="e">
        <f t="shared" si="61"/>
        <v>#DIV/0!</v>
      </c>
      <c r="BD176" s="80" t="e">
        <f t="shared" si="62"/>
        <v>#DIV/0!</v>
      </c>
      <c r="BE176" s="81" t="e">
        <f t="shared" si="63"/>
        <v>#DIV/0!</v>
      </c>
      <c r="BF176" s="69" t="e">
        <f t="shared" si="64"/>
        <v>#DIV/0!</v>
      </c>
      <c r="BG176" s="69"/>
      <c r="BH176" s="69"/>
      <c r="BI176" s="69"/>
      <c r="BJ176" s="69"/>
      <c r="BK176" s="77" t="str">
        <f t="shared" si="65"/>
        <v xml:space="preserve"> f</v>
      </c>
      <c r="BL176" s="69" t="e">
        <f>'Piper Plot'!$R$22-(1-'Piper Plot'!AM176)*0.5+(1-'Piper Plot'!BC176)*0.5</f>
        <v>#DIV/0!</v>
      </c>
      <c r="BM176" s="69" t="e">
        <f>'Piper Plot'!$S$22+(1-'Piper Plot'!AM176)*'Piper Plot'!$S$13+(1-'Piper Plot'!BC176)*'Piper Plot'!$S$13</f>
        <v>#DIV/0!</v>
      </c>
      <c r="BN176" s="69"/>
      <c r="BO176" s="69"/>
    </row>
    <row r="177" spans="17:67" x14ac:dyDescent="0.3">
      <c r="Q177" s="48"/>
      <c r="R177" s="48"/>
      <c r="S177" s="48"/>
      <c r="T177" s="48"/>
      <c r="U177" s="48"/>
      <c r="V177" s="48"/>
      <c r="W177" s="48"/>
      <c r="X177" s="48"/>
      <c r="Y177" s="48"/>
      <c r="Z177" s="48"/>
      <c r="AA177" s="48"/>
      <c r="AE177" s="77" t="str">
        <f>IF('Piper Plot'!$N$4="y",CONCATENATE(Final!B177," f",Final!C177),"")</f>
        <v xml:space="preserve"> f</v>
      </c>
      <c r="AF177" s="78">
        <f>Final!R177*2</f>
        <v>0</v>
      </c>
      <c r="AG177" s="79">
        <f>Final!Q177*2</f>
        <v>0</v>
      </c>
      <c r="AH177" s="79">
        <f>Final!O177+Final!P177</f>
        <v>0</v>
      </c>
      <c r="AI177" s="79">
        <f t="shared" si="52"/>
        <v>0</v>
      </c>
      <c r="AJ177" s="69"/>
      <c r="AK177" s="80" t="e">
        <f t="shared" si="53"/>
        <v>#DIV/0!</v>
      </c>
      <c r="AL177" s="80" t="e">
        <f t="shared" si="54"/>
        <v>#DIV/0!</v>
      </c>
      <c r="AM177" s="80" t="e">
        <f t="shared" si="55"/>
        <v>#DIV/0!</v>
      </c>
      <c r="AN177" s="80" t="e">
        <f t="shared" si="56"/>
        <v>#DIV/0!</v>
      </c>
      <c r="AO177" s="69" t="e">
        <f>(1-AK177)-AL177*'Piper Plot'!$R$13</f>
        <v>#DIV/0!</v>
      </c>
      <c r="AP177" s="69" t="e">
        <f>AL177*'Piper Plot'!$S$13</f>
        <v>#DIV/0!</v>
      </c>
      <c r="AQ177" s="69"/>
      <c r="AR177" s="69"/>
      <c r="AS177" s="69"/>
      <c r="AT177" s="69"/>
      <c r="AU177" s="77" t="str">
        <f t="shared" si="57"/>
        <v xml:space="preserve"> f</v>
      </c>
      <c r="AV177" s="79">
        <f>Final!T177</f>
        <v>0</v>
      </c>
      <c r="AW177" s="79">
        <f>Final!W177*2+Final!X177</f>
        <v>0</v>
      </c>
      <c r="AX177" s="79">
        <f>Final!U177+Final!V177*2</f>
        <v>0</v>
      </c>
      <c r="AY177" s="79">
        <f t="shared" si="58"/>
        <v>0</v>
      </c>
      <c r="AZ177" s="69"/>
      <c r="BA177" s="80" t="e">
        <f t="shared" si="59"/>
        <v>#DIV/0!</v>
      </c>
      <c r="BB177" s="80" t="e">
        <f t="shared" si="60"/>
        <v>#DIV/0!</v>
      </c>
      <c r="BC177" s="80" t="e">
        <f t="shared" si="61"/>
        <v>#DIV/0!</v>
      </c>
      <c r="BD177" s="80" t="e">
        <f t="shared" si="62"/>
        <v>#DIV/0!</v>
      </c>
      <c r="BE177" s="81" t="e">
        <f t="shared" si="63"/>
        <v>#DIV/0!</v>
      </c>
      <c r="BF177" s="69" t="e">
        <f t="shared" si="64"/>
        <v>#DIV/0!</v>
      </c>
      <c r="BG177" s="69"/>
      <c r="BH177" s="69"/>
      <c r="BI177" s="69"/>
      <c r="BJ177" s="69"/>
      <c r="BK177" s="77" t="str">
        <f t="shared" si="65"/>
        <v xml:space="preserve"> f</v>
      </c>
      <c r="BL177" s="69" t="e">
        <f>'Piper Plot'!$R$22-(1-'Piper Plot'!AM177)*0.5+(1-'Piper Plot'!BC177)*0.5</f>
        <v>#DIV/0!</v>
      </c>
      <c r="BM177" s="69" t="e">
        <f>'Piper Plot'!$S$22+(1-'Piper Plot'!AM177)*'Piper Plot'!$S$13+(1-'Piper Plot'!BC177)*'Piper Plot'!$S$13</f>
        <v>#DIV/0!</v>
      </c>
      <c r="BN177" s="69"/>
      <c r="BO177" s="69"/>
    </row>
    <row r="178" spans="17:67" x14ac:dyDescent="0.3">
      <c r="Q178" s="48"/>
      <c r="R178" s="48"/>
      <c r="S178" s="48"/>
      <c r="T178" s="48"/>
      <c r="U178" s="48">
        <f>'Piper Plot'!U88+1+AnionOffset</f>
        <v>-8.5500000000000007</v>
      </c>
      <c r="V178" s="48">
        <f>'Piper Plot'!V88</f>
        <v>0</v>
      </c>
      <c r="W178" s="48"/>
      <c r="X178" s="48"/>
      <c r="Y178" s="48"/>
      <c r="Z178" s="48"/>
      <c r="AA178" s="48"/>
      <c r="AE178" s="77" t="str">
        <f>IF('Piper Plot'!$N$4="y",CONCATENATE(Final!B178," f",Final!C178),"")</f>
        <v xml:space="preserve"> f</v>
      </c>
      <c r="AF178" s="78">
        <f>Final!R178*2</f>
        <v>0</v>
      </c>
      <c r="AG178" s="79">
        <f>Final!Q178*2</f>
        <v>0</v>
      </c>
      <c r="AH178" s="79">
        <f>Final!O178+Final!P178</f>
        <v>0</v>
      </c>
      <c r="AI178" s="79">
        <f t="shared" si="52"/>
        <v>0</v>
      </c>
      <c r="AJ178" s="69"/>
      <c r="AK178" s="80" t="e">
        <f t="shared" si="53"/>
        <v>#DIV/0!</v>
      </c>
      <c r="AL178" s="80" t="e">
        <f t="shared" si="54"/>
        <v>#DIV/0!</v>
      </c>
      <c r="AM178" s="80" t="e">
        <f t="shared" si="55"/>
        <v>#DIV/0!</v>
      </c>
      <c r="AN178" s="80" t="e">
        <f t="shared" si="56"/>
        <v>#DIV/0!</v>
      </c>
      <c r="AO178" s="69" t="e">
        <f>(1-AK178)-AL178*'Piper Plot'!$R$13</f>
        <v>#DIV/0!</v>
      </c>
      <c r="AP178" s="69" t="e">
        <f>AL178*'Piper Plot'!$S$13</f>
        <v>#DIV/0!</v>
      </c>
      <c r="AQ178" s="69"/>
      <c r="AR178" s="69"/>
      <c r="AS178" s="69"/>
      <c r="AT178" s="69"/>
      <c r="AU178" s="77" t="str">
        <f t="shared" si="57"/>
        <v xml:space="preserve"> f</v>
      </c>
      <c r="AV178" s="79">
        <f>Final!T178</f>
        <v>0</v>
      </c>
      <c r="AW178" s="79">
        <f>Final!W178*2+Final!X178</f>
        <v>0</v>
      </c>
      <c r="AX178" s="79">
        <f>Final!U178+Final!V178*2</f>
        <v>0</v>
      </c>
      <c r="AY178" s="79">
        <f t="shared" si="58"/>
        <v>0</v>
      </c>
      <c r="AZ178" s="69"/>
      <c r="BA178" s="80" t="e">
        <f t="shared" si="59"/>
        <v>#DIV/0!</v>
      </c>
      <c r="BB178" s="80" t="e">
        <f t="shared" si="60"/>
        <v>#DIV/0!</v>
      </c>
      <c r="BC178" s="80" t="e">
        <f t="shared" si="61"/>
        <v>#DIV/0!</v>
      </c>
      <c r="BD178" s="80" t="e">
        <f t="shared" si="62"/>
        <v>#DIV/0!</v>
      </c>
      <c r="BE178" s="81" t="e">
        <f t="shared" si="63"/>
        <v>#DIV/0!</v>
      </c>
      <c r="BF178" s="69" t="e">
        <f t="shared" si="64"/>
        <v>#DIV/0!</v>
      </c>
      <c r="BG178" s="69"/>
      <c r="BH178" s="69"/>
      <c r="BI178" s="69"/>
      <c r="BJ178" s="69"/>
      <c r="BK178" s="77" t="str">
        <f t="shared" si="65"/>
        <v xml:space="preserve"> f</v>
      </c>
      <c r="BL178" s="69" t="e">
        <f>'Piper Plot'!$R$22-(1-'Piper Plot'!AM178)*0.5+(1-'Piper Plot'!BC178)*0.5</f>
        <v>#DIV/0!</v>
      </c>
      <c r="BM178" s="69" t="e">
        <f>'Piper Plot'!$S$22+(1-'Piper Plot'!AM178)*'Piper Plot'!$S$13+(1-'Piper Plot'!BC178)*'Piper Plot'!$S$13</f>
        <v>#DIV/0!</v>
      </c>
      <c r="BN178" s="69"/>
      <c r="BO178" s="69"/>
    </row>
    <row r="179" spans="17:67" x14ac:dyDescent="0.3">
      <c r="Q179" s="48"/>
      <c r="R179" s="48"/>
      <c r="S179" s="48"/>
      <c r="T179" s="48"/>
      <c r="U179" s="48">
        <f>'Piper Plot'!U89+1+AnionOffset</f>
        <v>-3.1500000000000004</v>
      </c>
      <c r="V179" s="48">
        <f>'Piper Plot'!V89</f>
        <v>9.353074360871938</v>
      </c>
      <c r="W179" s="48"/>
      <c r="X179" s="48"/>
      <c r="Y179" s="48"/>
      <c r="Z179" s="48"/>
      <c r="AA179" s="48"/>
      <c r="AE179" s="77" t="str">
        <f>IF('Piper Plot'!$N$4="y",CONCATENATE(Final!B179," f",Final!C179),"")</f>
        <v xml:space="preserve"> f</v>
      </c>
      <c r="AF179" s="78">
        <f>Final!R179*2</f>
        <v>0</v>
      </c>
      <c r="AG179" s="79">
        <f>Final!Q179*2</f>
        <v>0</v>
      </c>
      <c r="AH179" s="79">
        <f>Final!O179+Final!P179</f>
        <v>0</v>
      </c>
      <c r="AI179" s="79">
        <f t="shared" si="52"/>
        <v>0</v>
      </c>
      <c r="AJ179" s="69"/>
      <c r="AK179" s="80" t="e">
        <f t="shared" si="53"/>
        <v>#DIV/0!</v>
      </c>
      <c r="AL179" s="80" t="e">
        <f t="shared" si="54"/>
        <v>#DIV/0!</v>
      </c>
      <c r="AM179" s="80" t="e">
        <f t="shared" si="55"/>
        <v>#DIV/0!</v>
      </c>
      <c r="AN179" s="80" t="e">
        <f t="shared" si="56"/>
        <v>#DIV/0!</v>
      </c>
      <c r="AO179" s="69" t="e">
        <f>(1-AK179)-AL179*'Piper Plot'!$R$13</f>
        <v>#DIV/0!</v>
      </c>
      <c r="AP179" s="69" t="e">
        <f>AL179*'Piper Plot'!$S$13</f>
        <v>#DIV/0!</v>
      </c>
      <c r="AQ179" s="69"/>
      <c r="AR179" s="69"/>
      <c r="AS179" s="69"/>
      <c r="AT179" s="69"/>
      <c r="AU179" s="77" t="str">
        <f t="shared" si="57"/>
        <v xml:space="preserve"> f</v>
      </c>
      <c r="AV179" s="79">
        <f>Final!T179</f>
        <v>0</v>
      </c>
      <c r="AW179" s="79">
        <f>Final!W179*2+Final!X179</f>
        <v>0</v>
      </c>
      <c r="AX179" s="79">
        <f>Final!U179+Final!V179*2</f>
        <v>0</v>
      </c>
      <c r="AY179" s="79">
        <f t="shared" si="58"/>
        <v>0</v>
      </c>
      <c r="AZ179" s="69"/>
      <c r="BA179" s="80" t="e">
        <f t="shared" si="59"/>
        <v>#DIV/0!</v>
      </c>
      <c r="BB179" s="80" t="e">
        <f t="shared" si="60"/>
        <v>#DIV/0!</v>
      </c>
      <c r="BC179" s="80" t="e">
        <f t="shared" si="61"/>
        <v>#DIV/0!</v>
      </c>
      <c r="BD179" s="80" t="e">
        <f t="shared" si="62"/>
        <v>#DIV/0!</v>
      </c>
      <c r="BE179" s="81" t="e">
        <f t="shared" si="63"/>
        <v>#DIV/0!</v>
      </c>
      <c r="BF179" s="69" t="e">
        <f t="shared" si="64"/>
        <v>#DIV/0!</v>
      </c>
      <c r="BG179" s="69"/>
      <c r="BH179" s="69"/>
      <c r="BI179" s="69"/>
      <c r="BJ179" s="69"/>
      <c r="BK179" s="77" t="str">
        <f t="shared" si="65"/>
        <v xml:space="preserve"> f</v>
      </c>
      <c r="BL179" s="69" t="e">
        <f>'Piper Plot'!$R$22-(1-'Piper Plot'!AM179)*0.5+(1-'Piper Plot'!BC179)*0.5</f>
        <v>#DIV/0!</v>
      </c>
      <c r="BM179" s="69" t="e">
        <f>'Piper Plot'!$S$22+(1-'Piper Plot'!AM179)*'Piper Plot'!$S$13+(1-'Piper Plot'!BC179)*'Piper Plot'!$S$13</f>
        <v>#DIV/0!</v>
      </c>
      <c r="BN179" s="69"/>
      <c r="BO179" s="69"/>
    </row>
    <row r="180" spans="17:67" x14ac:dyDescent="0.3">
      <c r="Q180" s="48"/>
      <c r="R180" s="48"/>
      <c r="S180" s="48"/>
      <c r="T180" s="48"/>
      <c r="U180" s="48"/>
      <c r="V180" s="48"/>
      <c r="W180" s="48"/>
      <c r="X180" s="48"/>
      <c r="Y180" s="48"/>
      <c r="Z180" s="48"/>
      <c r="AA180" s="48"/>
      <c r="AE180" s="77" t="str">
        <f>IF('Piper Plot'!$N$4="y",CONCATENATE(Final!B180," f",Final!C180),"")</f>
        <v xml:space="preserve"> f</v>
      </c>
      <c r="AF180" s="78">
        <f>Final!R180*2</f>
        <v>0</v>
      </c>
      <c r="AG180" s="79">
        <f>Final!Q180*2</f>
        <v>0</v>
      </c>
      <c r="AH180" s="79">
        <f>Final!O180+Final!P180</f>
        <v>0</v>
      </c>
      <c r="AI180" s="79">
        <f t="shared" si="52"/>
        <v>0</v>
      </c>
      <c r="AJ180" s="69"/>
      <c r="AK180" s="80" t="e">
        <f t="shared" si="53"/>
        <v>#DIV/0!</v>
      </c>
      <c r="AL180" s="80" t="e">
        <f t="shared" si="54"/>
        <v>#DIV/0!</v>
      </c>
      <c r="AM180" s="80" t="e">
        <f t="shared" si="55"/>
        <v>#DIV/0!</v>
      </c>
      <c r="AN180" s="80" t="e">
        <f t="shared" si="56"/>
        <v>#DIV/0!</v>
      </c>
      <c r="AO180" s="69" t="e">
        <f>(1-AK180)-AL180*'Piper Plot'!$R$13</f>
        <v>#DIV/0!</v>
      </c>
      <c r="AP180" s="69" t="e">
        <f>AL180*'Piper Plot'!$S$13</f>
        <v>#DIV/0!</v>
      </c>
      <c r="AQ180" s="69"/>
      <c r="AR180" s="69"/>
      <c r="AS180" s="69"/>
      <c r="AT180" s="69"/>
      <c r="AU180" s="77" t="str">
        <f t="shared" si="57"/>
        <v xml:space="preserve"> f</v>
      </c>
      <c r="AV180" s="79">
        <f>Final!T180</f>
        <v>0</v>
      </c>
      <c r="AW180" s="79">
        <f>Final!W180*2+Final!X180</f>
        <v>0</v>
      </c>
      <c r="AX180" s="79">
        <f>Final!U180+Final!V180*2</f>
        <v>0</v>
      </c>
      <c r="AY180" s="79">
        <f t="shared" si="58"/>
        <v>0</v>
      </c>
      <c r="AZ180" s="69"/>
      <c r="BA180" s="80" t="e">
        <f t="shared" si="59"/>
        <v>#DIV/0!</v>
      </c>
      <c r="BB180" s="80" t="e">
        <f t="shared" si="60"/>
        <v>#DIV/0!</v>
      </c>
      <c r="BC180" s="80" t="e">
        <f t="shared" si="61"/>
        <v>#DIV/0!</v>
      </c>
      <c r="BD180" s="80" t="e">
        <f t="shared" si="62"/>
        <v>#DIV/0!</v>
      </c>
      <c r="BE180" s="81" t="e">
        <f t="shared" si="63"/>
        <v>#DIV/0!</v>
      </c>
      <c r="BF180" s="69" t="e">
        <f t="shared" si="64"/>
        <v>#DIV/0!</v>
      </c>
      <c r="BG180" s="69"/>
      <c r="BH180" s="69"/>
      <c r="BI180" s="69"/>
      <c r="BJ180" s="69"/>
      <c r="BK180" s="77" t="str">
        <f t="shared" si="65"/>
        <v xml:space="preserve"> f</v>
      </c>
      <c r="BL180" s="69" t="e">
        <f>'Piper Plot'!$R$22-(1-'Piper Plot'!AM180)*0.5+(1-'Piper Plot'!BC180)*0.5</f>
        <v>#DIV/0!</v>
      </c>
      <c r="BM180" s="69" t="e">
        <f>'Piper Plot'!$S$22+(1-'Piper Plot'!AM180)*'Piper Plot'!$S$13+(1-'Piper Plot'!BC180)*'Piper Plot'!$S$13</f>
        <v>#DIV/0!</v>
      </c>
      <c r="BN180" s="69"/>
      <c r="BO180" s="69"/>
    </row>
    <row r="181" spans="17:67" x14ac:dyDescent="0.3">
      <c r="Q181" s="48"/>
      <c r="R181" s="48"/>
      <c r="S181" s="48"/>
      <c r="T181" s="48"/>
      <c r="U181" s="48">
        <f>'Piper Plot'!U91+1+AnionOffset</f>
        <v>-8.3500000000000014</v>
      </c>
      <c r="V181" s="48">
        <f>'Piper Plot'!V91</f>
        <v>0</v>
      </c>
      <c r="W181" s="48"/>
      <c r="X181" s="48"/>
      <c r="Y181" s="48"/>
      <c r="Z181" s="48"/>
      <c r="AA181" s="48"/>
      <c r="AE181" s="77" t="str">
        <f>IF('Piper Plot'!$N$4="y",CONCATENATE(Final!B181," f",Final!C181),"")</f>
        <v xml:space="preserve"> f</v>
      </c>
      <c r="AF181" s="78">
        <f>Final!R181*2</f>
        <v>0</v>
      </c>
      <c r="AG181" s="79">
        <f>Final!Q181*2</f>
        <v>0</v>
      </c>
      <c r="AH181" s="79">
        <f>Final!O181+Final!P181</f>
        <v>0</v>
      </c>
      <c r="AI181" s="79">
        <f t="shared" si="52"/>
        <v>0</v>
      </c>
      <c r="AJ181" s="69"/>
      <c r="AK181" s="80" t="e">
        <f t="shared" si="53"/>
        <v>#DIV/0!</v>
      </c>
      <c r="AL181" s="80" t="e">
        <f t="shared" si="54"/>
        <v>#DIV/0!</v>
      </c>
      <c r="AM181" s="80" t="e">
        <f t="shared" si="55"/>
        <v>#DIV/0!</v>
      </c>
      <c r="AN181" s="80" t="e">
        <f t="shared" si="56"/>
        <v>#DIV/0!</v>
      </c>
      <c r="AO181" s="69" t="e">
        <f>(1-AK181)-AL181*'Piper Plot'!$R$13</f>
        <v>#DIV/0!</v>
      </c>
      <c r="AP181" s="69" t="e">
        <f>AL181*'Piper Plot'!$S$13</f>
        <v>#DIV/0!</v>
      </c>
      <c r="AQ181" s="69"/>
      <c r="AR181" s="69"/>
      <c r="AS181" s="69"/>
      <c r="AT181" s="69"/>
      <c r="AU181" s="77" t="str">
        <f t="shared" si="57"/>
        <v xml:space="preserve"> f</v>
      </c>
      <c r="AV181" s="79">
        <f>Final!T181</f>
        <v>0</v>
      </c>
      <c r="AW181" s="79">
        <f>Final!W181*2+Final!X181</f>
        <v>0</v>
      </c>
      <c r="AX181" s="79">
        <f>Final!U181+Final!V181*2</f>
        <v>0</v>
      </c>
      <c r="AY181" s="79">
        <f t="shared" si="58"/>
        <v>0</v>
      </c>
      <c r="AZ181" s="69"/>
      <c r="BA181" s="80" t="e">
        <f t="shared" si="59"/>
        <v>#DIV/0!</v>
      </c>
      <c r="BB181" s="80" t="e">
        <f t="shared" si="60"/>
        <v>#DIV/0!</v>
      </c>
      <c r="BC181" s="80" t="e">
        <f t="shared" si="61"/>
        <v>#DIV/0!</v>
      </c>
      <c r="BD181" s="80" t="e">
        <f t="shared" si="62"/>
        <v>#DIV/0!</v>
      </c>
      <c r="BE181" s="81" t="e">
        <f t="shared" si="63"/>
        <v>#DIV/0!</v>
      </c>
      <c r="BF181" s="69" t="e">
        <f t="shared" si="64"/>
        <v>#DIV/0!</v>
      </c>
      <c r="BG181" s="69"/>
      <c r="BH181" s="69"/>
      <c r="BI181" s="69"/>
      <c r="BJ181" s="69"/>
      <c r="BK181" s="77" t="str">
        <f t="shared" si="65"/>
        <v xml:space="preserve"> f</v>
      </c>
      <c r="BL181" s="69" t="e">
        <f>'Piper Plot'!$R$22-(1-'Piper Plot'!AM181)*0.5+(1-'Piper Plot'!BC181)*0.5</f>
        <v>#DIV/0!</v>
      </c>
      <c r="BM181" s="69" t="e">
        <f>'Piper Plot'!$S$22+(1-'Piper Plot'!AM181)*'Piper Plot'!$S$13+(1-'Piper Plot'!BC181)*'Piper Plot'!$S$13</f>
        <v>#DIV/0!</v>
      </c>
      <c r="BN181" s="69"/>
      <c r="BO181" s="69"/>
    </row>
    <row r="182" spans="17:67" x14ac:dyDescent="0.3">
      <c r="Q182" s="48"/>
      <c r="R182" s="48"/>
      <c r="S182" s="48"/>
      <c r="T182" s="48"/>
      <c r="U182" s="48">
        <f>'Piper Plot'!U92+1+AnionOffset</f>
        <v>-3.0500000000000007</v>
      </c>
      <c r="V182" s="48">
        <f>'Piper Plot'!V92</f>
        <v>9.1798692801150512</v>
      </c>
      <c r="W182" s="48"/>
      <c r="X182" s="48"/>
      <c r="Y182" s="48"/>
      <c r="Z182" s="48"/>
      <c r="AA182" s="48"/>
      <c r="AE182" s="77" t="str">
        <f>IF('Piper Plot'!$N$4="y",CONCATENATE(Final!B182," f",Final!C182),"")</f>
        <v xml:space="preserve"> f</v>
      </c>
      <c r="AF182" s="78">
        <f>Final!R182*2</f>
        <v>0</v>
      </c>
      <c r="AG182" s="79">
        <f>Final!Q182*2</f>
        <v>0</v>
      </c>
      <c r="AH182" s="79">
        <f>Final!O182+Final!P182</f>
        <v>0</v>
      </c>
      <c r="AI182" s="79">
        <f t="shared" si="52"/>
        <v>0</v>
      </c>
      <c r="AJ182" s="69"/>
      <c r="AK182" s="80" t="e">
        <f t="shared" si="53"/>
        <v>#DIV/0!</v>
      </c>
      <c r="AL182" s="80" t="e">
        <f t="shared" si="54"/>
        <v>#DIV/0!</v>
      </c>
      <c r="AM182" s="80" t="e">
        <f t="shared" si="55"/>
        <v>#DIV/0!</v>
      </c>
      <c r="AN182" s="80" t="e">
        <f t="shared" si="56"/>
        <v>#DIV/0!</v>
      </c>
      <c r="AO182" s="69" t="e">
        <f>(1-AK182)-AL182*'Piper Plot'!$R$13</f>
        <v>#DIV/0!</v>
      </c>
      <c r="AP182" s="69" t="e">
        <f>AL182*'Piper Plot'!$S$13</f>
        <v>#DIV/0!</v>
      </c>
      <c r="AQ182" s="69"/>
      <c r="AR182" s="69"/>
      <c r="AS182" s="69"/>
      <c r="AT182" s="69"/>
      <c r="AU182" s="77" t="str">
        <f t="shared" si="57"/>
        <v xml:space="preserve"> f</v>
      </c>
      <c r="AV182" s="79">
        <f>Final!T182</f>
        <v>0</v>
      </c>
      <c r="AW182" s="79">
        <f>Final!W182*2+Final!X182</f>
        <v>0</v>
      </c>
      <c r="AX182" s="79">
        <f>Final!U182+Final!V182*2</f>
        <v>0</v>
      </c>
      <c r="AY182" s="79">
        <f t="shared" si="58"/>
        <v>0</v>
      </c>
      <c r="AZ182" s="69"/>
      <c r="BA182" s="80" t="e">
        <f t="shared" si="59"/>
        <v>#DIV/0!</v>
      </c>
      <c r="BB182" s="80" t="e">
        <f t="shared" si="60"/>
        <v>#DIV/0!</v>
      </c>
      <c r="BC182" s="80" t="e">
        <f t="shared" si="61"/>
        <v>#DIV/0!</v>
      </c>
      <c r="BD182" s="80" t="e">
        <f t="shared" si="62"/>
        <v>#DIV/0!</v>
      </c>
      <c r="BE182" s="81" t="e">
        <f t="shared" si="63"/>
        <v>#DIV/0!</v>
      </c>
      <c r="BF182" s="69" t="e">
        <f t="shared" si="64"/>
        <v>#DIV/0!</v>
      </c>
      <c r="BG182" s="69"/>
      <c r="BH182" s="69"/>
      <c r="BI182" s="69"/>
      <c r="BJ182" s="69"/>
      <c r="BK182" s="77" t="str">
        <f t="shared" si="65"/>
        <v xml:space="preserve"> f</v>
      </c>
      <c r="BL182" s="69" t="e">
        <f>'Piper Plot'!$R$22-(1-'Piper Plot'!AM182)*0.5+(1-'Piper Plot'!BC182)*0.5</f>
        <v>#DIV/0!</v>
      </c>
      <c r="BM182" s="69" t="e">
        <f>'Piper Plot'!$S$22+(1-'Piper Plot'!AM182)*'Piper Plot'!$S$13+(1-'Piper Plot'!BC182)*'Piper Plot'!$S$13</f>
        <v>#DIV/0!</v>
      </c>
      <c r="BN182" s="69"/>
      <c r="BO182" s="69"/>
    </row>
    <row r="183" spans="17:67" x14ac:dyDescent="0.3">
      <c r="Q183" s="48"/>
      <c r="R183" s="48"/>
      <c r="S183" s="48"/>
      <c r="T183" s="48"/>
      <c r="U183" s="48"/>
      <c r="V183" s="48"/>
      <c r="W183" s="48"/>
      <c r="X183" s="48"/>
      <c r="Y183" s="48"/>
      <c r="Z183" s="48"/>
      <c r="AA183" s="48"/>
      <c r="AE183" s="77" t="str">
        <f>IF('Piper Plot'!$N$4="y",CONCATENATE(Final!B183," f",Final!C183),"")</f>
        <v xml:space="preserve"> f</v>
      </c>
      <c r="AF183" s="78">
        <f>Final!R183*2</f>
        <v>0</v>
      </c>
      <c r="AG183" s="79">
        <f>Final!Q183*2</f>
        <v>0</v>
      </c>
      <c r="AH183" s="79">
        <f>Final!O183+Final!P183</f>
        <v>0</v>
      </c>
      <c r="AI183" s="79">
        <f t="shared" si="52"/>
        <v>0</v>
      </c>
      <c r="AJ183" s="69"/>
      <c r="AK183" s="80" t="e">
        <f t="shared" si="53"/>
        <v>#DIV/0!</v>
      </c>
      <c r="AL183" s="80" t="e">
        <f t="shared" si="54"/>
        <v>#DIV/0!</v>
      </c>
      <c r="AM183" s="80" t="e">
        <f t="shared" si="55"/>
        <v>#DIV/0!</v>
      </c>
      <c r="AN183" s="80" t="e">
        <f t="shared" si="56"/>
        <v>#DIV/0!</v>
      </c>
      <c r="AO183" s="69" t="e">
        <f>(1-AK183)-AL183*'Piper Plot'!$R$13</f>
        <v>#DIV/0!</v>
      </c>
      <c r="AP183" s="69" t="e">
        <f>AL183*'Piper Plot'!$S$13</f>
        <v>#DIV/0!</v>
      </c>
      <c r="AQ183" s="69"/>
      <c r="AR183" s="69"/>
      <c r="AS183" s="69"/>
      <c r="AT183" s="69"/>
      <c r="AU183" s="77" t="str">
        <f t="shared" si="57"/>
        <v xml:space="preserve"> f</v>
      </c>
      <c r="AV183" s="79">
        <f>Final!T183</f>
        <v>0</v>
      </c>
      <c r="AW183" s="79">
        <f>Final!W183*2+Final!X183</f>
        <v>0</v>
      </c>
      <c r="AX183" s="79">
        <f>Final!U183+Final!V183*2</f>
        <v>0</v>
      </c>
      <c r="AY183" s="79">
        <f t="shared" si="58"/>
        <v>0</v>
      </c>
      <c r="AZ183" s="69"/>
      <c r="BA183" s="80" t="e">
        <f t="shared" si="59"/>
        <v>#DIV/0!</v>
      </c>
      <c r="BB183" s="80" t="e">
        <f t="shared" si="60"/>
        <v>#DIV/0!</v>
      </c>
      <c r="BC183" s="80" t="e">
        <f t="shared" si="61"/>
        <v>#DIV/0!</v>
      </c>
      <c r="BD183" s="80" t="e">
        <f t="shared" si="62"/>
        <v>#DIV/0!</v>
      </c>
      <c r="BE183" s="81" t="e">
        <f t="shared" si="63"/>
        <v>#DIV/0!</v>
      </c>
      <c r="BF183" s="69" t="e">
        <f t="shared" si="64"/>
        <v>#DIV/0!</v>
      </c>
      <c r="BG183" s="69"/>
      <c r="BH183" s="69"/>
      <c r="BI183" s="69"/>
      <c r="BJ183" s="69"/>
      <c r="BK183" s="77" t="str">
        <f t="shared" si="65"/>
        <v xml:space="preserve"> f</v>
      </c>
      <c r="BL183" s="69" t="e">
        <f>'Piper Plot'!$R$22-(1-'Piper Plot'!AM183)*0.5+(1-'Piper Plot'!BC183)*0.5</f>
        <v>#DIV/0!</v>
      </c>
      <c r="BM183" s="69" t="e">
        <f>'Piper Plot'!$S$22+(1-'Piper Plot'!AM183)*'Piper Plot'!$S$13+(1-'Piper Plot'!BC183)*'Piper Plot'!$S$13</f>
        <v>#DIV/0!</v>
      </c>
      <c r="BN183" s="69"/>
      <c r="BO183" s="69"/>
    </row>
    <row r="184" spans="17:67" x14ac:dyDescent="0.3">
      <c r="Q184" s="48"/>
      <c r="R184" s="48"/>
      <c r="S184" s="48"/>
      <c r="T184" s="48"/>
      <c r="U184" s="48">
        <f>'Piper Plot'!U94+1+AnionOffset</f>
        <v>-8.1500000000000021</v>
      </c>
      <c r="V184" s="48">
        <f>'Piper Plot'!V94</f>
        <v>0</v>
      </c>
      <c r="W184" s="48"/>
      <c r="X184" s="48"/>
      <c r="Y184" s="48"/>
      <c r="Z184" s="48"/>
      <c r="AA184" s="48"/>
      <c r="AE184" s="77" t="str">
        <f>IF('Piper Plot'!$N$4="y",CONCATENATE(Final!B184," f",Final!C184),"")</f>
        <v xml:space="preserve"> f</v>
      </c>
      <c r="AF184" s="78">
        <f>Final!R184*2</f>
        <v>0</v>
      </c>
      <c r="AG184" s="79">
        <f>Final!Q184*2</f>
        <v>0</v>
      </c>
      <c r="AH184" s="79">
        <f>Final!O184+Final!P184</f>
        <v>0</v>
      </c>
      <c r="AI184" s="79">
        <f t="shared" si="52"/>
        <v>0</v>
      </c>
      <c r="AJ184" s="69"/>
      <c r="AK184" s="80" t="e">
        <f t="shared" si="53"/>
        <v>#DIV/0!</v>
      </c>
      <c r="AL184" s="80" t="e">
        <f t="shared" si="54"/>
        <v>#DIV/0!</v>
      </c>
      <c r="AM184" s="80" t="e">
        <f t="shared" si="55"/>
        <v>#DIV/0!</v>
      </c>
      <c r="AN184" s="80" t="e">
        <f t="shared" si="56"/>
        <v>#DIV/0!</v>
      </c>
      <c r="AO184" s="69" t="e">
        <f>(1-AK184)-AL184*'Piper Plot'!$R$13</f>
        <v>#DIV/0!</v>
      </c>
      <c r="AP184" s="69" t="e">
        <f>AL184*'Piper Plot'!$S$13</f>
        <v>#DIV/0!</v>
      </c>
      <c r="AQ184" s="69"/>
      <c r="AR184" s="69"/>
      <c r="AS184" s="69"/>
      <c r="AT184" s="69"/>
      <c r="AU184" s="77" t="str">
        <f t="shared" si="57"/>
        <v xml:space="preserve"> f</v>
      </c>
      <c r="AV184" s="79">
        <f>Final!T184</f>
        <v>0</v>
      </c>
      <c r="AW184" s="79">
        <f>Final!W184*2+Final!X184</f>
        <v>0</v>
      </c>
      <c r="AX184" s="79">
        <f>Final!U184+Final!V184*2</f>
        <v>0</v>
      </c>
      <c r="AY184" s="79">
        <f t="shared" si="58"/>
        <v>0</v>
      </c>
      <c r="AZ184" s="69"/>
      <c r="BA184" s="80" t="e">
        <f t="shared" si="59"/>
        <v>#DIV/0!</v>
      </c>
      <c r="BB184" s="80" t="e">
        <f t="shared" si="60"/>
        <v>#DIV/0!</v>
      </c>
      <c r="BC184" s="80" t="e">
        <f t="shared" si="61"/>
        <v>#DIV/0!</v>
      </c>
      <c r="BD184" s="80" t="e">
        <f t="shared" si="62"/>
        <v>#DIV/0!</v>
      </c>
      <c r="BE184" s="81" t="e">
        <f t="shared" si="63"/>
        <v>#DIV/0!</v>
      </c>
      <c r="BF184" s="69" t="e">
        <f t="shared" si="64"/>
        <v>#DIV/0!</v>
      </c>
      <c r="BG184" s="69"/>
      <c r="BH184" s="69"/>
      <c r="BI184" s="69"/>
      <c r="BJ184" s="69"/>
      <c r="BK184" s="77" t="str">
        <f t="shared" si="65"/>
        <v xml:space="preserve"> f</v>
      </c>
      <c r="BL184" s="69" t="e">
        <f>'Piper Plot'!$R$22-(1-'Piper Plot'!AM184)*0.5+(1-'Piper Plot'!BC184)*0.5</f>
        <v>#DIV/0!</v>
      </c>
      <c r="BM184" s="69" t="e">
        <f>'Piper Plot'!$S$22+(1-'Piper Plot'!AM184)*'Piper Plot'!$S$13+(1-'Piper Plot'!BC184)*'Piper Plot'!$S$13</f>
        <v>#DIV/0!</v>
      </c>
      <c r="BN184" s="69"/>
      <c r="BO184" s="69"/>
    </row>
    <row r="185" spans="17:67" x14ac:dyDescent="0.3">
      <c r="Q185" s="48"/>
      <c r="R185" s="48"/>
      <c r="S185" s="48"/>
      <c r="T185" s="48"/>
      <c r="U185" s="48">
        <f>'Piper Plot'!U95+1+AnionOffset</f>
        <v>-2.9500000000000011</v>
      </c>
      <c r="V185" s="48">
        <f>'Piper Plot'!V95</f>
        <v>9.0066641993581626</v>
      </c>
      <c r="W185" s="48"/>
      <c r="X185" s="48"/>
      <c r="Y185" s="48"/>
      <c r="Z185" s="48"/>
      <c r="AA185" s="48"/>
      <c r="AE185" s="77" t="str">
        <f>IF('Piper Plot'!$N$4="y",CONCATENATE(Final!B185," f",Final!C185),"")</f>
        <v xml:space="preserve"> f</v>
      </c>
      <c r="AF185" s="78">
        <f>Final!R185*2</f>
        <v>0</v>
      </c>
      <c r="AG185" s="79">
        <f>Final!Q185*2</f>
        <v>0</v>
      </c>
      <c r="AH185" s="79">
        <f>Final!O185+Final!P185</f>
        <v>0</v>
      </c>
      <c r="AI185" s="79">
        <f t="shared" si="52"/>
        <v>0</v>
      </c>
      <c r="AJ185" s="69"/>
      <c r="AK185" s="80" t="e">
        <f t="shared" si="53"/>
        <v>#DIV/0!</v>
      </c>
      <c r="AL185" s="80" t="e">
        <f t="shared" si="54"/>
        <v>#DIV/0!</v>
      </c>
      <c r="AM185" s="80" t="e">
        <f t="shared" si="55"/>
        <v>#DIV/0!</v>
      </c>
      <c r="AN185" s="80" t="e">
        <f t="shared" si="56"/>
        <v>#DIV/0!</v>
      </c>
      <c r="AO185" s="69" t="e">
        <f>(1-AK185)-AL185*'Piper Plot'!$R$13</f>
        <v>#DIV/0!</v>
      </c>
      <c r="AP185" s="69" t="e">
        <f>AL185*'Piper Plot'!$S$13</f>
        <v>#DIV/0!</v>
      </c>
      <c r="AQ185" s="69"/>
      <c r="AR185" s="69"/>
      <c r="AS185" s="69"/>
      <c r="AT185" s="69"/>
      <c r="AU185" s="77" t="str">
        <f t="shared" si="57"/>
        <v xml:space="preserve"> f</v>
      </c>
      <c r="AV185" s="79">
        <f>Final!T185</f>
        <v>0</v>
      </c>
      <c r="AW185" s="79">
        <f>Final!W185*2+Final!X185</f>
        <v>0</v>
      </c>
      <c r="AX185" s="79">
        <f>Final!U185+Final!V185*2</f>
        <v>0</v>
      </c>
      <c r="AY185" s="79">
        <f t="shared" si="58"/>
        <v>0</v>
      </c>
      <c r="AZ185" s="69"/>
      <c r="BA185" s="80" t="e">
        <f t="shared" si="59"/>
        <v>#DIV/0!</v>
      </c>
      <c r="BB185" s="80" t="e">
        <f t="shared" si="60"/>
        <v>#DIV/0!</v>
      </c>
      <c r="BC185" s="80" t="e">
        <f t="shared" si="61"/>
        <v>#DIV/0!</v>
      </c>
      <c r="BD185" s="80" t="e">
        <f t="shared" si="62"/>
        <v>#DIV/0!</v>
      </c>
      <c r="BE185" s="81" t="e">
        <f t="shared" si="63"/>
        <v>#DIV/0!</v>
      </c>
      <c r="BF185" s="69" t="e">
        <f t="shared" si="64"/>
        <v>#DIV/0!</v>
      </c>
      <c r="BG185" s="69"/>
      <c r="BH185" s="69"/>
      <c r="BI185" s="69"/>
      <c r="BJ185" s="69"/>
      <c r="BK185" s="77" t="str">
        <f t="shared" si="65"/>
        <v xml:space="preserve"> f</v>
      </c>
      <c r="BL185" s="69" t="e">
        <f>'Piper Plot'!$R$22-(1-'Piper Plot'!AM185)*0.5+(1-'Piper Plot'!BC185)*0.5</f>
        <v>#DIV/0!</v>
      </c>
      <c r="BM185" s="69" t="e">
        <f>'Piper Plot'!$S$22+(1-'Piper Plot'!AM185)*'Piper Plot'!$S$13+(1-'Piper Plot'!BC185)*'Piper Plot'!$S$13</f>
        <v>#DIV/0!</v>
      </c>
      <c r="BN185" s="69"/>
      <c r="BO185" s="69"/>
    </row>
    <row r="186" spans="17:67" x14ac:dyDescent="0.3">
      <c r="Q186" s="48"/>
      <c r="R186" s="48"/>
      <c r="S186" s="48"/>
      <c r="T186" s="48"/>
      <c r="U186" s="48"/>
      <c r="V186" s="48"/>
      <c r="W186" s="48"/>
      <c r="X186" s="48"/>
      <c r="Y186" s="48"/>
      <c r="Z186" s="48"/>
      <c r="AA186" s="48"/>
      <c r="AE186" s="77" t="str">
        <f>IF('Piper Plot'!$N$4="y",CONCATENATE(Final!B186," f",Final!C186),"")</f>
        <v xml:space="preserve"> f</v>
      </c>
      <c r="AF186" s="78">
        <f>Final!R186*2</f>
        <v>0</v>
      </c>
      <c r="AG186" s="79">
        <f>Final!Q186*2</f>
        <v>0</v>
      </c>
      <c r="AH186" s="79">
        <f>Final!O186+Final!P186</f>
        <v>0</v>
      </c>
      <c r="AI186" s="79">
        <f t="shared" si="52"/>
        <v>0</v>
      </c>
      <c r="AJ186" s="69"/>
      <c r="AK186" s="80" t="e">
        <f t="shared" si="53"/>
        <v>#DIV/0!</v>
      </c>
      <c r="AL186" s="80" t="e">
        <f t="shared" si="54"/>
        <v>#DIV/0!</v>
      </c>
      <c r="AM186" s="80" t="e">
        <f t="shared" si="55"/>
        <v>#DIV/0!</v>
      </c>
      <c r="AN186" s="80" t="e">
        <f t="shared" si="56"/>
        <v>#DIV/0!</v>
      </c>
      <c r="AO186" s="69" t="e">
        <f>(1-AK186)-AL186*'Piper Plot'!$R$13</f>
        <v>#DIV/0!</v>
      </c>
      <c r="AP186" s="69" t="e">
        <f>AL186*'Piper Plot'!$S$13</f>
        <v>#DIV/0!</v>
      </c>
      <c r="AQ186" s="69"/>
      <c r="AR186" s="69"/>
      <c r="AS186" s="69"/>
      <c r="AT186" s="69"/>
      <c r="AU186" s="77" t="str">
        <f t="shared" si="57"/>
        <v xml:space="preserve"> f</v>
      </c>
      <c r="AV186" s="79">
        <f>Final!T186</f>
        <v>0</v>
      </c>
      <c r="AW186" s="79">
        <f>Final!W186*2+Final!X186</f>
        <v>0</v>
      </c>
      <c r="AX186" s="79">
        <f>Final!U186+Final!V186*2</f>
        <v>0</v>
      </c>
      <c r="AY186" s="79">
        <f t="shared" si="58"/>
        <v>0</v>
      </c>
      <c r="AZ186" s="69"/>
      <c r="BA186" s="80" t="e">
        <f t="shared" si="59"/>
        <v>#DIV/0!</v>
      </c>
      <c r="BB186" s="80" t="e">
        <f t="shared" si="60"/>
        <v>#DIV/0!</v>
      </c>
      <c r="BC186" s="80" t="e">
        <f t="shared" si="61"/>
        <v>#DIV/0!</v>
      </c>
      <c r="BD186" s="80" t="e">
        <f t="shared" si="62"/>
        <v>#DIV/0!</v>
      </c>
      <c r="BE186" s="81" t="e">
        <f t="shared" si="63"/>
        <v>#DIV/0!</v>
      </c>
      <c r="BF186" s="69" t="e">
        <f t="shared" si="64"/>
        <v>#DIV/0!</v>
      </c>
      <c r="BG186" s="69"/>
      <c r="BH186" s="69"/>
      <c r="BI186" s="69"/>
      <c r="BJ186" s="69"/>
      <c r="BK186" s="77" t="str">
        <f t="shared" si="65"/>
        <v xml:space="preserve"> f</v>
      </c>
      <c r="BL186" s="69" t="e">
        <f>'Piper Plot'!$R$22-(1-'Piper Plot'!AM186)*0.5+(1-'Piper Plot'!BC186)*0.5</f>
        <v>#DIV/0!</v>
      </c>
      <c r="BM186" s="69" t="e">
        <f>'Piper Plot'!$S$22+(1-'Piper Plot'!AM186)*'Piper Plot'!$S$13+(1-'Piper Plot'!BC186)*'Piper Plot'!$S$13</f>
        <v>#DIV/0!</v>
      </c>
      <c r="BN186" s="69"/>
      <c r="BO186" s="69"/>
    </row>
    <row r="187" spans="17:67" x14ac:dyDescent="0.3">
      <c r="Q187" s="48"/>
      <c r="R187" s="48"/>
      <c r="S187" s="48"/>
      <c r="T187" s="48"/>
      <c r="U187" s="48">
        <f>'Piper Plot'!U97+1+AnionOffset</f>
        <v>-7.9500000000000028</v>
      </c>
      <c r="V187" s="48">
        <f>'Piper Plot'!V97</f>
        <v>0</v>
      </c>
      <c r="W187" s="48"/>
      <c r="X187" s="48"/>
      <c r="Y187" s="48"/>
      <c r="Z187" s="48"/>
      <c r="AA187" s="48"/>
      <c r="AE187" s="77" t="str">
        <f>IF('Piper Plot'!$N$4="y",CONCATENATE(Final!B187," f",Final!C187),"")</f>
        <v xml:space="preserve"> f</v>
      </c>
      <c r="AF187" s="78">
        <f>Final!R187*2</f>
        <v>0</v>
      </c>
      <c r="AG187" s="79">
        <f>Final!Q187*2</f>
        <v>0</v>
      </c>
      <c r="AH187" s="79">
        <f>Final!O187+Final!P187</f>
        <v>0</v>
      </c>
      <c r="AI187" s="79">
        <f t="shared" si="52"/>
        <v>0</v>
      </c>
      <c r="AJ187" s="69"/>
      <c r="AK187" s="80" t="e">
        <f t="shared" si="53"/>
        <v>#DIV/0!</v>
      </c>
      <c r="AL187" s="80" t="e">
        <f t="shared" si="54"/>
        <v>#DIV/0!</v>
      </c>
      <c r="AM187" s="80" t="e">
        <f t="shared" si="55"/>
        <v>#DIV/0!</v>
      </c>
      <c r="AN187" s="80" t="e">
        <f t="shared" si="56"/>
        <v>#DIV/0!</v>
      </c>
      <c r="AO187" s="69" t="e">
        <f>(1-AK187)-AL187*'Piper Plot'!$R$13</f>
        <v>#DIV/0!</v>
      </c>
      <c r="AP187" s="69" t="e">
        <f>AL187*'Piper Plot'!$S$13</f>
        <v>#DIV/0!</v>
      </c>
      <c r="AQ187" s="69"/>
      <c r="AR187" s="69"/>
      <c r="AS187" s="69"/>
      <c r="AT187" s="69"/>
      <c r="AU187" s="77" t="str">
        <f t="shared" si="57"/>
        <v xml:space="preserve"> f</v>
      </c>
      <c r="AV187" s="79">
        <f>Final!T187</f>
        <v>0</v>
      </c>
      <c r="AW187" s="79">
        <f>Final!W187*2+Final!X187</f>
        <v>0</v>
      </c>
      <c r="AX187" s="79">
        <f>Final!U187+Final!V187*2</f>
        <v>0</v>
      </c>
      <c r="AY187" s="79">
        <f t="shared" si="58"/>
        <v>0</v>
      </c>
      <c r="AZ187" s="69"/>
      <c r="BA187" s="80" t="e">
        <f t="shared" si="59"/>
        <v>#DIV/0!</v>
      </c>
      <c r="BB187" s="80" t="e">
        <f t="shared" si="60"/>
        <v>#DIV/0!</v>
      </c>
      <c r="BC187" s="80" t="e">
        <f t="shared" si="61"/>
        <v>#DIV/0!</v>
      </c>
      <c r="BD187" s="80" t="e">
        <f t="shared" si="62"/>
        <v>#DIV/0!</v>
      </c>
      <c r="BE187" s="81" t="e">
        <f t="shared" si="63"/>
        <v>#DIV/0!</v>
      </c>
      <c r="BF187" s="69" t="e">
        <f t="shared" si="64"/>
        <v>#DIV/0!</v>
      </c>
      <c r="BG187" s="69"/>
      <c r="BH187" s="69"/>
      <c r="BI187" s="69"/>
      <c r="BJ187" s="69"/>
      <c r="BK187" s="77" t="str">
        <f t="shared" si="65"/>
        <v xml:space="preserve"> f</v>
      </c>
      <c r="BL187" s="69" t="e">
        <f>'Piper Plot'!$R$22-(1-'Piper Plot'!AM187)*0.5+(1-'Piper Plot'!BC187)*0.5</f>
        <v>#DIV/0!</v>
      </c>
      <c r="BM187" s="69" t="e">
        <f>'Piper Plot'!$S$22+(1-'Piper Plot'!AM187)*'Piper Plot'!$S$13+(1-'Piper Plot'!BC187)*'Piper Plot'!$S$13</f>
        <v>#DIV/0!</v>
      </c>
      <c r="BN187" s="69"/>
      <c r="BO187" s="69"/>
    </row>
    <row r="188" spans="17:67" x14ac:dyDescent="0.3">
      <c r="Q188" s="48"/>
      <c r="R188" s="48"/>
      <c r="S188" s="48"/>
      <c r="T188" s="48"/>
      <c r="U188" s="48">
        <f>'Piper Plot'!U98+1+AnionOffset</f>
        <v>-2.8500000000000014</v>
      </c>
      <c r="V188" s="48">
        <f>'Piper Plot'!V98</f>
        <v>8.8334591186012759</v>
      </c>
      <c r="W188" s="48"/>
      <c r="X188" s="48"/>
      <c r="Y188" s="48"/>
      <c r="Z188" s="48"/>
      <c r="AA188" s="48"/>
      <c r="AE188" s="77" t="str">
        <f>IF('Piper Plot'!$N$4="y",CONCATENATE(Final!B188," f",Final!C188),"")</f>
        <v xml:space="preserve"> f</v>
      </c>
      <c r="AF188" s="78">
        <f>Final!R188*2</f>
        <v>0</v>
      </c>
      <c r="AG188" s="79">
        <f>Final!Q188*2</f>
        <v>0</v>
      </c>
      <c r="AH188" s="79">
        <f>Final!O188+Final!P188</f>
        <v>0</v>
      </c>
      <c r="AI188" s="79">
        <f t="shared" si="52"/>
        <v>0</v>
      </c>
      <c r="AJ188" s="69"/>
      <c r="AK188" s="80" t="e">
        <f t="shared" si="53"/>
        <v>#DIV/0!</v>
      </c>
      <c r="AL188" s="80" t="e">
        <f t="shared" si="54"/>
        <v>#DIV/0!</v>
      </c>
      <c r="AM188" s="80" t="e">
        <f t="shared" si="55"/>
        <v>#DIV/0!</v>
      </c>
      <c r="AN188" s="80" t="e">
        <f t="shared" si="56"/>
        <v>#DIV/0!</v>
      </c>
      <c r="AO188" s="69" t="e">
        <f>(1-AK188)-AL188*'Piper Plot'!$R$13</f>
        <v>#DIV/0!</v>
      </c>
      <c r="AP188" s="69" t="e">
        <f>AL188*'Piper Plot'!$S$13</f>
        <v>#DIV/0!</v>
      </c>
      <c r="AQ188" s="69"/>
      <c r="AR188" s="69"/>
      <c r="AS188" s="69"/>
      <c r="AT188" s="69"/>
      <c r="AU188" s="77" t="str">
        <f t="shared" si="57"/>
        <v xml:space="preserve"> f</v>
      </c>
      <c r="AV188" s="79">
        <f>Final!T188</f>
        <v>0</v>
      </c>
      <c r="AW188" s="79">
        <f>Final!W188*2+Final!X188</f>
        <v>0</v>
      </c>
      <c r="AX188" s="79">
        <f>Final!U188+Final!V188*2</f>
        <v>0</v>
      </c>
      <c r="AY188" s="79">
        <f t="shared" si="58"/>
        <v>0</v>
      </c>
      <c r="AZ188" s="69"/>
      <c r="BA188" s="80" t="e">
        <f t="shared" si="59"/>
        <v>#DIV/0!</v>
      </c>
      <c r="BB188" s="80" t="e">
        <f t="shared" si="60"/>
        <v>#DIV/0!</v>
      </c>
      <c r="BC188" s="80" t="e">
        <f t="shared" si="61"/>
        <v>#DIV/0!</v>
      </c>
      <c r="BD188" s="80" t="e">
        <f t="shared" si="62"/>
        <v>#DIV/0!</v>
      </c>
      <c r="BE188" s="81" t="e">
        <f t="shared" si="63"/>
        <v>#DIV/0!</v>
      </c>
      <c r="BF188" s="69" t="e">
        <f t="shared" si="64"/>
        <v>#DIV/0!</v>
      </c>
      <c r="BG188" s="69"/>
      <c r="BH188" s="69"/>
      <c r="BI188" s="69"/>
      <c r="BJ188" s="69"/>
      <c r="BK188" s="77" t="str">
        <f t="shared" si="65"/>
        <v xml:space="preserve"> f</v>
      </c>
      <c r="BL188" s="69" t="e">
        <f>'Piper Plot'!$R$22-(1-'Piper Plot'!AM188)*0.5+(1-'Piper Plot'!BC188)*0.5</f>
        <v>#DIV/0!</v>
      </c>
      <c r="BM188" s="69" t="e">
        <f>'Piper Plot'!$S$22+(1-'Piper Plot'!AM188)*'Piper Plot'!$S$13+(1-'Piper Plot'!BC188)*'Piper Plot'!$S$13</f>
        <v>#DIV/0!</v>
      </c>
      <c r="BN188" s="69"/>
      <c r="BO188" s="69"/>
    </row>
    <row r="189" spans="17:67" x14ac:dyDescent="0.3">
      <c r="Q189" s="48"/>
      <c r="R189" s="48"/>
      <c r="S189" s="48"/>
      <c r="T189" s="48"/>
      <c r="U189" s="48"/>
      <c r="V189" s="48"/>
      <c r="W189" s="48"/>
      <c r="X189" s="48"/>
      <c r="Y189" s="48"/>
      <c r="Z189" s="48"/>
      <c r="AA189" s="48"/>
      <c r="AE189" s="77" t="str">
        <f>IF('Piper Plot'!$N$4="y",CONCATENATE(Final!B189," f",Final!C189),"")</f>
        <v xml:space="preserve"> f</v>
      </c>
      <c r="AF189" s="78">
        <f>Final!R189*2</f>
        <v>0</v>
      </c>
      <c r="AG189" s="79">
        <f>Final!Q189*2</f>
        <v>0</v>
      </c>
      <c r="AH189" s="79">
        <f>Final!O189+Final!P189</f>
        <v>0</v>
      </c>
      <c r="AI189" s="79">
        <f t="shared" si="52"/>
        <v>0</v>
      </c>
      <c r="AJ189" s="69"/>
      <c r="AK189" s="80" t="e">
        <f t="shared" si="53"/>
        <v>#DIV/0!</v>
      </c>
      <c r="AL189" s="80" t="e">
        <f t="shared" si="54"/>
        <v>#DIV/0!</v>
      </c>
      <c r="AM189" s="80" t="e">
        <f t="shared" si="55"/>
        <v>#DIV/0!</v>
      </c>
      <c r="AN189" s="80" t="e">
        <f t="shared" si="56"/>
        <v>#DIV/0!</v>
      </c>
      <c r="AO189" s="69" t="e">
        <f>(1-AK189)-AL189*'Piper Plot'!$R$13</f>
        <v>#DIV/0!</v>
      </c>
      <c r="AP189" s="69" t="e">
        <f>AL189*'Piper Plot'!$S$13</f>
        <v>#DIV/0!</v>
      </c>
      <c r="AQ189" s="69"/>
      <c r="AR189" s="69"/>
      <c r="AS189" s="69"/>
      <c r="AT189" s="69"/>
      <c r="AU189" s="77" t="str">
        <f t="shared" si="57"/>
        <v xml:space="preserve"> f</v>
      </c>
      <c r="AV189" s="79">
        <f>Final!T189</f>
        <v>0</v>
      </c>
      <c r="AW189" s="79">
        <f>Final!W189*2+Final!X189</f>
        <v>0</v>
      </c>
      <c r="AX189" s="79">
        <f>Final!U189+Final!V189*2</f>
        <v>0</v>
      </c>
      <c r="AY189" s="79">
        <f t="shared" si="58"/>
        <v>0</v>
      </c>
      <c r="AZ189" s="69"/>
      <c r="BA189" s="80" t="e">
        <f t="shared" si="59"/>
        <v>#DIV/0!</v>
      </c>
      <c r="BB189" s="80" t="e">
        <f t="shared" si="60"/>
        <v>#DIV/0!</v>
      </c>
      <c r="BC189" s="80" t="e">
        <f t="shared" si="61"/>
        <v>#DIV/0!</v>
      </c>
      <c r="BD189" s="80" t="e">
        <f t="shared" si="62"/>
        <v>#DIV/0!</v>
      </c>
      <c r="BE189" s="81" t="e">
        <f t="shared" si="63"/>
        <v>#DIV/0!</v>
      </c>
      <c r="BF189" s="69" t="e">
        <f t="shared" si="64"/>
        <v>#DIV/0!</v>
      </c>
      <c r="BG189" s="69"/>
      <c r="BH189" s="69"/>
      <c r="BI189" s="69"/>
      <c r="BJ189" s="69"/>
      <c r="BK189" s="77" t="str">
        <f t="shared" si="65"/>
        <v xml:space="preserve"> f</v>
      </c>
      <c r="BL189" s="69" t="e">
        <f>'Piper Plot'!$R$22-(1-'Piper Plot'!AM189)*0.5+(1-'Piper Plot'!BC189)*0.5</f>
        <v>#DIV/0!</v>
      </c>
      <c r="BM189" s="69" t="e">
        <f>'Piper Plot'!$S$22+(1-'Piper Plot'!AM189)*'Piper Plot'!$S$13+(1-'Piper Plot'!BC189)*'Piper Plot'!$S$13</f>
        <v>#DIV/0!</v>
      </c>
      <c r="BN189" s="69"/>
      <c r="BO189" s="69"/>
    </row>
    <row r="190" spans="17:67" x14ac:dyDescent="0.3">
      <c r="Q190" s="48"/>
      <c r="R190" s="48"/>
      <c r="S190" s="48"/>
      <c r="T190" s="48"/>
      <c r="U190" s="48">
        <f>'Piper Plot'!U100+1+AnionOffset</f>
        <v>-7.7500000000000036</v>
      </c>
      <c r="V190" s="48">
        <f>'Piper Plot'!V100</f>
        <v>0</v>
      </c>
      <c r="W190" s="48"/>
      <c r="X190" s="48"/>
      <c r="Y190" s="48"/>
      <c r="Z190" s="48"/>
      <c r="AA190" s="48"/>
      <c r="AE190" s="77" t="str">
        <f>IF('Piper Plot'!$N$4="y",CONCATENATE(Final!B190," f",Final!C190),"")</f>
        <v xml:space="preserve"> f</v>
      </c>
      <c r="AF190" s="78">
        <f>Final!R190*2</f>
        <v>0</v>
      </c>
      <c r="AG190" s="79">
        <f>Final!Q190*2</f>
        <v>0</v>
      </c>
      <c r="AH190" s="79">
        <f>Final!O190+Final!P190</f>
        <v>0</v>
      </c>
      <c r="AI190" s="79">
        <f t="shared" si="52"/>
        <v>0</v>
      </c>
      <c r="AJ190" s="69"/>
      <c r="AK190" s="80" t="e">
        <f t="shared" si="53"/>
        <v>#DIV/0!</v>
      </c>
      <c r="AL190" s="80" t="e">
        <f t="shared" si="54"/>
        <v>#DIV/0!</v>
      </c>
      <c r="AM190" s="80" t="e">
        <f t="shared" si="55"/>
        <v>#DIV/0!</v>
      </c>
      <c r="AN190" s="80" t="e">
        <f t="shared" si="56"/>
        <v>#DIV/0!</v>
      </c>
      <c r="AO190" s="69" t="e">
        <f>(1-AK190)-AL190*'Piper Plot'!$R$13</f>
        <v>#DIV/0!</v>
      </c>
      <c r="AP190" s="69" t="e">
        <f>AL190*'Piper Plot'!$S$13</f>
        <v>#DIV/0!</v>
      </c>
      <c r="AQ190" s="69"/>
      <c r="AR190" s="69"/>
      <c r="AS190" s="69"/>
      <c r="AT190" s="69"/>
      <c r="AU190" s="77" t="str">
        <f t="shared" si="57"/>
        <v xml:space="preserve"> f</v>
      </c>
      <c r="AV190" s="79">
        <f>Final!T190</f>
        <v>0</v>
      </c>
      <c r="AW190" s="79">
        <f>Final!W190*2+Final!X190</f>
        <v>0</v>
      </c>
      <c r="AX190" s="79">
        <f>Final!U190+Final!V190*2</f>
        <v>0</v>
      </c>
      <c r="AY190" s="79">
        <f t="shared" si="58"/>
        <v>0</v>
      </c>
      <c r="AZ190" s="69"/>
      <c r="BA190" s="80" t="e">
        <f t="shared" si="59"/>
        <v>#DIV/0!</v>
      </c>
      <c r="BB190" s="80" t="e">
        <f t="shared" si="60"/>
        <v>#DIV/0!</v>
      </c>
      <c r="BC190" s="80" t="e">
        <f t="shared" si="61"/>
        <v>#DIV/0!</v>
      </c>
      <c r="BD190" s="80" t="e">
        <f t="shared" si="62"/>
        <v>#DIV/0!</v>
      </c>
      <c r="BE190" s="81" t="e">
        <f t="shared" si="63"/>
        <v>#DIV/0!</v>
      </c>
      <c r="BF190" s="69" t="e">
        <f t="shared" si="64"/>
        <v>#DIV/0!</v>
      </c>
      <c r="BG190" s="69"/>
      <c r="BH190" s="69"/>
      <c r="BI190" s="69"/>
      <c r="BJ190" s="69"/>
      <c r="BK190" s="77" t="str">
        <f t="shared" si="65"/>
        <v xml:space="preserve"> f</v>
      </c>
      <c r="BL190" s="69" t="e">
        <f>'Piper Plot'!$R$22-(1-'Piper Plot'!AM190)*0.5+(1-'Piper Plot'!BC190)*0.5</f>
        <v>#DIV/0!</v>
      </c>
      <c r="BM190" s="69" t="e">
        <f>'Piper Plot'!$S$22+(1-'Piper Plot'!AM190)*'Piper Plot'!$S$13+(1-'Piper Plot'!BC190)*'Piper Plot'!$S$13</f>
        <v>#DIV/0!</v>
      </c>
      <c r="BN190" s="69"/>
      <c r="BO190" s="69"/>
    </row>
    <row r="191" spans="17:67" x14ac:dyDescent="0.3">
      <c r="Q191" s="48"/>
      <c r="R191" s="48"/>
      <c r="S191" s="48"/>
      <c r="T191" s="48"/>
      <c r="U191" s="48">
        <f>'Piper Plot'!U101+1+AnionOffset</f>
        <v>-2.7500000000000018</v>
      </c>
      <c r="V191" s="48">
        <f>'Piper Plot'!V101</f>
        <v>8.6602540378443891</v>
      </c>
      <c r="W191" s="48"/>
      <c r="X191" s="48"/>
      <c r="Y191" s="48"/>
      <c r="Z191" s="48"/>
      <c r="AA191" s="48"/>
      <c r="AE191" s="77" t="str">
        <f>IF('Piper Plot'!$N$4="y",CONCATENATE(Final!B191," f",Final!C191),"")</f>
        <v xml:space="preserve"> f</v>
      </c>
      <c r="AF191" s="78">
        <f>Final!R191*2</f>
        <v>0</v>
      </c>
      <c r="AG191" s="79">
        <f>Final!Q191*2</f>
        <v>0</v>
      </c>
      <c r="AH191" s="79">
        <f>Final!O191+Final!P191</f>
        <v>0</v>
      </c>
      <c r="AI191" s="79">
        <f t="shared" si="52"/>
        <v>0</v>
      </c>
      <c r="AJ191" s="69"/>
      <c r="AK191" s="80" t="e">
        <f t="shared" si="53"/>
        <v>#DIV/0!</v>
      </c>
      <c r="AL191" s="80" t="e">
        <f t="shared" si="54"/>
        <v>#DIV/0!</v>
      </c>
      <c r="AM191" s="80" t="e">
        <f t="shared" si="55"/>
        <v>#DIV/0!</v>
      </c>
      <c r="AN191" s="80" t="e">
        <f t="shared" si="56"/>
        <v>#DIV/0!</v>
      </c>
      <c r="AO191" s="69" t="e">
        <f>(1-AK191)-AL191*'Piper Plot'!$R$13</f>
        <v>#DIV/0!</v>
      </c>
      <c r="AP191" s="69" t="e">
        <f>AL191*'Piper Plot'!$S$13</f>
        <v>#DIV/0!</v>
      </c>
      <c r="AQ191" s="69"/>
      <c r="AR191" s="69"/>
      <c r="AS191" s="69"/>
      <c r="AT191" s="69"/>
      <c r="AU191" s="77" t="str">
        <f t="shared" si="57"/>
        <v xml:space="preserve"> f</v>
      </c>
      <c r="AV191" s="79">
        <f>Final!T191</f>
        <v>0</v>
      </c>
      <c r="AW191" s="79">
        <f>Final!W191*2+Final!X191</f>
        <v>0</v>
      </c>
      <c r="AX191" s="79">
        <f>Final!U191+Final!V191*2</f>
        <v>0</v>
      </c>
      <c r="AY191" s="79">
        <f t="shared" si="58"/>
        <v>0</v>
      </c>
      <c r="AZ191" s="69"/>
      <c r="BA191" s="80" t="e">
        <f t="shared" si="59"/>
        <v>#DIV/0!</v>
      </c>
      <c r="BB191" s="80" t="e">
        <f t="shared" si="60"/>
        <v>#DIV/0!</v>
      </c>
      <c r="BC191" s="80" t="e">
        <f t="shared" si="61"/>
        <v>#DIV/0!</v>
      </c>
      <c r="BD191" s="80" t="e">
        <f t="shared" si="62"/>
        <v>#DIV/0!</v>
      </c>
      <c r="BE191" s="81" t="e">
        <f t="shared" si="63"/>
        <v>#DIV/0!</v>
      </c>
      <c r="BF191" s="69" t="e">
        <f t="shared" si="64"/>
        <v>#DIV/0!</v>
      </c>
      <c r="BG191" s="69"/>
      <c r="BH191" s="69"/>
      <c r="BI191" s="69"/>
      <c r="BJ191" s="69"/>
      <c r="BK191" s="77" t="str">
        <f t="shared" si="65"/>
        <v xml:space="preserve"> f</v>
      </c>
      <c r="BL191" s="69" t="e">
        <f>'Piper Plot'!$R$22-(1-'Piper Plot'!AM191)*0.5+(1-'Piper Plot'!BC191)*0.5</f>
        <v>#DIV/0!</v>
      </c>
      <c r="BM191" s="69" t="e">
        <f>'Piper Plot'!$S$22+(1-'Piper Plot'!AM191)*'Piper Plot'!$S$13+(1-'Piper Plot'!BC191)*'Piper Plot'!$S$13</f>
        <v>#DIV/0!</v>
      </c>
      <c r="BN191" s="69"/>
      <c r="BO191" s="69"/>
    </row>
    <row r="192" spans="17:67" x14ac:dyDescent="0.3">
      <c r="Q192" s="48"/>
      <c r="R192" s="48"/>
      <c r="S192" s="48"/>
      <c r="T192" s="48" t="s">
        <v>162</v>
      </c>
      <c r="U192" s="48"/>
      <c r="V192" s="48"/>
      <c r="W192" s="48"/>
      <c r="X192" s="48"/>
      <c r="Y192" s="48"/>
      <c r="Z192" s="48"/>
      <c r="AA192" s="48"/>
      <c r="AE192" s="77" t="str">
        <f>IF('Piper Plot'!$N$4="y",CONCATENATE(Final!B192," f",Final!C192),"")</f>
        <v xml:space="preserve"> f</v>
      </c>
      <c r="AF192" s="78">
        <f>Final!R192*2</f>
        <v>0</v>
      </c>
      <c r="AG192" s="79">
        <f>Final!Q192*2</f>
        <v>0</v>
      </c>
      <c r="AH192" s="79">
        <f>Final!O192+Final!P192</f>
        <v>0</v>
      </c>
      <c r="AI192" s="79">
        <f t="shared" si="52"/>
        <v>0</v>
      </c>
      <c r="AJ192" s="69"/>
      <c r="AK192" s="80" t="e">
        <f t="shared" si="53"/>
        <v>#DIV/0!</v>
      </c>
      <c r="AL192" s="80" t="e">
        <f t="shared" si="54"/>
        <v>#DIV/0!</v>
      </c>
      <c r="AM192" s="80" t="e">
        <f t="shared" si="55"/>
        <v>#DIV/0!</v>
      </c>
      <c r="AN192" s="80" t="e">
        <f t="shared" si="56"/>
        <v>#DIV/0!</v>
      </c>
      <c r="AO192" s="69" t="e">
        <f>(1-AK192)-AL192*'Piper Plot'!$R$13</f>
        <v>#DIV/0!</v>
      </c>
      <c r="AP192" s="69" t="e">
        <f>AL192*'Piper Plot'!$S$13</f>
        <v>#DIV/0!</v>
      </c>
      <c r="AQ192" s="69"/>
      <c r="AR192" s="69"/>
      <c r="AS192" s="69"/>
      <c r="AT192" s="69"/>
      <c r="AU192" s="77" t="str">
        <f t="shared" si="57"/>
        <v xml:space="preserve"> f</v>
      </c>
      <c r="AV192" s="79">
        <f>Final!T192</f>
        <v>0</v>
      </c>
      <c r="AW192" s="79">
        <f>Final!W192*2+Final!X192</f>
        <v>0</v>
      </c>
      <c r="AX192" s="79">
        <f>Final!U192+Final!V192*2</f>
        <v>0</v>
      </c>
      <c r="AY192" s="79">
        <f t="shared" si="58"/>
        <v>0</v>
      </c>
      <c r="AZ192" s="69"/>
      <c r="BA192" s="80" t="e">
        <f t="shared" si="59"/>
        <v>#DIV/0!</v>
      </c>
      <c r="BB192" s="80" t="e">
        <f t="shared" si="60"/>
        <v>#DIV/0!</v>
      </c>
      <c r="BC192" s="80" t="e">
        <f t="shared" si="61"/>
        <v>#DIV/0!</v>
      </c>
      <c r="BD192" s="80" t="e">
        <f t="shared" si="62"/>
        <v>#DIV/0!</v>
      </c>
      <c r="BE192" s="81" t="e">
        <f t="shared" si="63"/>
        <v>#DIV/0!</v>
      </c>
      <c r="BF192" s="69" t="e">
        <f t="shared" si="64"/>
        <v>#DIV/0!</v>
      </c>
      <c r="BG192" s="69"/>
      <c r="BH192" s="69"/>
      <c r="BI192" s="69"/>
      <c r="BJ192" s="69"/>
      <c r="BK192" s="77" t="str">
        <f t="shared" si="65"/>
        <v xml:space="preserve"> f</v>
      </c>
      <c r="BL192" s="69" t="e">
        <f>'Piper Plot'!$R$22-(1-'Piper Plot'!AM192)*0.5+(1-'Piper Plot'!BC192)*0.5</f>
        <v>#DIV/0!</v>
      </c>
      <c r="BM192" s="69" t="e">
        <f>'Piper Plot'!$S$22+(1-'Piper Plot'!AM192)*'Piper Plot'!$S$13+(1-'Piper Plot'!BC192)*'Piper Plot'!$S$13</f>
        <v>#DIV/0!</v>
      </c>
      <c r="BN192" s="69"/>
      <c r="BO192" s="69"/>
    </row>
    <row r="193" spans="17:67" x14ac:dyDescent="0.3">
      <c r="Q193" s="48"/>
      <c r="R193" s="48"/>
      <c r="S193" s="48"/>
      <c r="T193" s="48" t="s">
        <v>190</v>
      </c>
      <c r="U193" s="48">
        <f>'Piper Plot'!U74+AnionOffset*0.5</f>
        <v>0.72500000000000009</v>
      </c>
      <c r="V193" s="48">
        <f>'Piper Plot'!V74+AnionOffset*3^0.5*0.5</f>
        <v>0.90932667397366052</v>
      </c>
      <c r="W193" s="48"/>
      <c r="X193" s="48"/>
      <c r="Y193" s="48"/>
      <c r="Z193" s="48"/>
      <c r="AA193" s="48"/>
      <c r="AE193" s="77" t="str">
        <f>IF('Piper Plot'!$N$4="y",CONCATENATE(Final!B193," f",Final!C193),"")</f>
        <v xml:space="preserve"> f</v>
      </c>
      <c r="AF193" s="78">
        <f>Final!R193*2</f>
        <v>0</v>
      </c>
      <c r="AG193" s="79">
        <f>Final!Q193*2</f>
        <v>0</v>
      </c>
      <c r="AH193" s="79">
        <f>Final!O193+Final!P193</f>
        <v>0</v>
      </c>
      <c r="AI193" s="79">
        <f t="shared" si="52"/>
        <v>0</v>
      </c>
      <c r="AJ193" s="69"/>
      <c r="AK193" s="80" t="e">
        <f t="shared" si="53"/>
        <v>#DIV/0!</v>
      </c>
      <c r="AL193" s="80" t="e">
        <f t="shared" si="54"/>
        <v>#DIV/0!</v>
      </c>
      <c r="AM193" s="80" t="e">
        <f t="shared" si="55"/>
        <v>#DIV/0!</v>
      </c>
      <c r="AN193" s="80" t="e">
        <f t="shared" si="56"/>
        <v>#DIV/0!</v>
      </c>
      <c r="AO193" s="69" t="e">
        <f>(1-AK193)-AL193*'Piper Plot'!$R$13</f>
        <v>#DIV/0!</v>
      </c>
      <c r="AP193" s="69" t="e">
        <f>AL193*'Piper Plot'!$S$13</f>
        <v>#DIV/0!</v>
      </c>
      <c r="AQ193" s="69"/>
      <c r="AR193" s="69"/>
      <c r="AS193" s="69"/>
      <c r="AT193" s="69"/>
      <c r="AU193" s="77" t="str">
        <f t="shared" si="57"/>
        <v xml:space="preserve"> f</v>
      </c>
      <c r="AV193" s="79">
        <f>Final!T193</f>
        <v>0</v>
      </c>
      <c r="AW193" s="79">
        <f>Final!W193*2+Final!X193</f>
        <v>0</v>
      </c>
      <c r="AX193" s="79">
        <f>Final!U193+Final!V193*2</f>
        <v>0</v>
      </c>
      <c r="AY193" s="79">
        <f t="shared" si="58"/>
        <v>0</v>
      </c>
      <c r="AZ193" s="69"/>
      <c r="BA193" s="80" t="e">
        <f t="shared" si="59"/>
        <v>#DIV/0!</v>
      </c>
      <c r="BB193" s="80" t="e">
        <f t="shared" si="60"/>
        <v>#DIV/0!</v>
      </c>
      <c r="BC193" s="80" t="e">
        <f t="shared" si="61"/>
        <v>#DIV/0!</v>
      </c>
      <c r="BD193" s="80" t="e">
        <f t="shared" si="62"/>
        <v>#DIV/0!</v>
      </c>
      <c r="BE193" s="81" t="e">
        <f t="shared" si="63"/>
        <v>#DIV/0!</v>
      </c>
      <c r="BF193" s="69" t="e">
        <f t="shared" si="64"/>
        <v>#DIV/0!</v>
      </c>
      <c r="BG193" s="69"/>
      <c r="BH193" s="69"/>
      <c r="BI193" s="69"/>
      <c r="BJ193" s="69"/>
      <c r="BK193" s="77" t="str">
        <f t="shared" si="65"/>
        <v xml:space="preserve"> f</v>
      </c>
      <c r="BL193" s="69" t="e">
        <f>'Piper Plot'!$R$22-(1-'Piper Plot'!AM193)*0.5+(1-'Piper Plot'!BC193)*0.5</f>
        <v>#DIV/0!</v>
      </c>
      <c r="BM193" s="69" t="e">
        <f>'Piper Plot'!$S$22+(1-'Piper Plot'!AM193)*'Piper Plot'!$S$13+(1-'Piper Plot'!BC193)*'Piper Plot'!$S$13</f>
        <v>#DIV/0!</v>
      </c>
      <c r="BN193" s="69"/>
      <c r="BO193" s="69"/>
    </row>
    <row r="194" spans="17:67" x14ac:dyDescent="0.3">
      <c r="Q194" s="48"/>
      <c r="R194" s="48"/>
      <c r="S194" s="48"/>
      <c r="T194" s="48"/>
      <c r="U194" s="48">
        <f>U193+0.5</f>
        <v>1.2250000000000001</v>
      </c>
      <c r="V194" s="48">
        <f>V193+3^0.5/2</f>
        <v>1.7753520777580991</v>
      </c>
      <c r="W194" s="48"/>
      <c r="X194" s="48"/>
      <c r="Y194" s="48"/>
      <c r="Z194" s="48"/>
      <c r="AA194" s="48"/>
      <c r="AE194" s="77" t="str">
        <f>IF('Piper Plot'!$N$4="y",CONCATENATE(Final!B194," f",Final!C194),"")</f>
        <v xml:space="preserve"> f</v>
      </c>
      <c r="AF194" s="78">
        <f>Final!R194*2</f>
        <v>0</v>
      </c>
      <c r="AG194" s="79">
        <f>Final!Q194*2</f>
        <v>0</v>
      </c>
      <c r="AH194" s="79">
        <f>Final!O194+Final!P194</f>
        <v>0</v>
      </c>
      <c r="AI194" s="79">
        <f t="shared" si="52"/>
        <v>0</v>
      </c>
      <c r="AJ194" s="69"/>
      <c r="AK194" s="80" t="e">
        <f t="shared" si="53"/>
        <v>#DIV/0!</v>
      </c>
      <c r="AL194" s="80" t="e">
        <f t="shared" si="54"/>
        <v>#DIV/0!</v>
      </c>
      <c r="AM194" s="80" t="e">
        <f t="shared" si="55"/>
        <v>#DIV/0!</v>
      </c>
      <c r="AN194" s="80" t="e">
        <f t="shared" si="56"/>
        <v>#DIV/0!</v>
      </c>
      <c r="AO194" s="69" t="e">
        <f>(1-AK194)-AL194*'Piper Plot'!$R$13</f>
        <v>#DIV/0!</v>
      </c>
      <c r="AP194" s="69" t="e">
        <f>AL194*'Piper Plot'!$S$13</f>
        <v>#DIV/0!</v>
      </c>
      <c r="AQ194" s="69"/>
      <c r="AR194" s="69"/>
      <c r="AS194" s="69"/>
      <c r="AT194" s="69"/>
      <c r="AU194" s="77" t="str">
        <f t="shared" si="57"/>
        <v xml:space="preserve"> f</v>
      </c>
      <c r="AV194" s="79">
        <f>Final!T194</f>
        <v>0</v>
      </c>
      <c r="AW194" s="79">
        <f>Final!W194*2+Final!X194</f>
        <v>0</v>
      </c>
      <c r="AX194" s="79">
        <f>Final!U194+Final!V194*2</f>
        <v>0</v>
      </c>
      <c r="AY194" s="79">
        <f t="shared" si="58"/>
        <v>0</v>
      </c>
      <c r="AZ194" s="69"/>
      <c r="BA194" s="80" t="e">
        <f t="shared" si="59"/>
        <v>#DIV/0!</v>
      </c>
      <c r="BB194" s="80" t="e">
        <f t="shared" si="60"/>
        <v>#DIV/0!</v>
      </c>
      <c r="BC194" s="80" t="e">
        <f t="shared" si="61"/>
        <v>#DIV/0!</v>
      </c>
      <c r="BD194" s="80" t="e">
        <f t="shared" si="62"/>
        <v>#DIV/0!</v>
      </c>
      <c r="BE194" s="81" t="e">
        <f t="shared" si="63"/>
        <v>#DIV/0!</v>
      </c>
      <c r="BF194" s="69" t="e">
        <f t="shared" si="64"/>
        <v>#DIV/0!</v>
      </c>
      <c r="BG194" s="69"/>
      <c r="BH194" s="69"/>
      <c r="BI194" s="69"/>
      <c r="BJ194" s="69"/>
      <c r="BK194" s="77" t="str">
        <f t="shared" si="65"/>
        <v xml:space="preserve"> f</v>
      </c>
      <c r="BL194" s="69" t="e">
        <f>'Piper Plot'!$R$22-(1-'Piper Plot'!AM194)*0.5+(1-'Piper Plot'!BC194)*0.5</f>
        <v>#DIV/0!</v>
      </c>
      <c r="BM194" s="69" t="e">
        <f>'Piper Plot'!$S$22+(1-'Piper Plot'!AM194)*'Piper Plot'!$S$13+(1-'Piper Plot'!BC194)*'Piper Plot'!$S$13</f>
        <v>#DIV/0!</v>
      </c>
      <c r="BN194" s="69"/>
      <c r="BO194" s="69"/>
    </row>
    <row r="195" spans="17:67" x14ac:dyDescent="0.3">
      <c r="Q195" s="48"/>
      <c r="R195" s="48"/>
      <c r="S195" s="48"/>
      <c r="T195" s="48"/>
      <c r="U195" s="48"/>
      <c r="V195" s="48"/>
      <c r="W195" s="48"/>
      <c r="X195" s="48"/>
      <c r="Y195" s="48"/>
      <c r="Z195" s="48"/>
      <c r="AA195" s="48"/>
      <c r="AE195" s="77" t="str">
        <f>IF('Piper Plot'!$N$4="y",CONCATENATE(Final!B195," f",Final!C195),"")</f>
        <v xml:space="preserve"> f</v>
      </c>
      <c r="AF195" s="78">
        <f>Final!R195*2</f>
        <v>0</v>
      </c>
      <c r="AG195" s="79">
        <f>Final!Q195*2</f>
        <v>0</v>
      </c>
      <c r="AH195" s="79">
        <f>Final!O195+Final!P195</f>
        <v>0</v>
      </c>
      <c r="AI195" s="79">
        <f t="shared" si="52"/>
        <v>0</v>
      </c>
      <c r="AJ195" s="69"/>
      <c r="AK195" s="80" t="e">
        <f t="shared" si="53"/>
        <v>#DIV/0!</v>
      </c>
      <c r="AL195" s="80" t="e">
        <f t="shared" si="54"/>
        <v>#DIV/0!</v>
      </c>
      <c r="AM195" s="80" t="e">
        <f t="shared" si="55"/>
        <v>#DIV/0!</v>
      </c>
      <c r="AN195" s="80" t="e">
        <f t="shared" si="56"/>
        <v>#DIV/0!</v>
      </c>
      <c r="AO195" s="69" t="e">
        <f>(1-AK195)-AL195*'Piper Plot'!$R$13</f>
        <v>#DIV/0!</v>
      </c>
      <c r="AP195" s="69" t="e">
        <f>AL195*'Piper Plot'!$S$13</f>
        <v>#DIV/0!</v>
      </c>
      <c r="AQ195" s="69"/>
      <c r="AR195" s="69"/>
      <c r="AS195" s="69"/>
      <c r="AT195" s="69"/>
      <c r="AU195" s="77" t="str">
        <f t="shared" si="57"/>
        <v xml:space="preserve"> f</v>
      </c>
      <c r="AV195" s="79">
        <f>Final!T195</f>
        <v>0</v>
      </c>
      <c r="AW195" s="79">
        <f>Final!W195*2+Final!X195</f>
        <v>0</v>
      </c>
      <c r="AX195" s="79">
        <f>Final!U195+Final!V195*2</f>
        <v>0</v>
      </c>
      <c r="AY195" s="79">
        <f t="shared" si="58"/>
        <v>0</v>
      </c>
      <c r="AZ195" s="69"/>
      <c r="BA195" s="80" t="e">
        <f t="shared" si="59"/>
        <v>#DIV/0!</v>
      </c>
      <c r="BB195" s="80" t="e">
        <f t="shared" si="60"/>
        <v>#DIV/0!</v>
      </c>
      <c r="BC195" s="80" t="e">
        <f t="shared" si="61"/>
        <v>#DIV/0!</v>
      </c>
      <c r="BD195" s="80" t="e">
        <f t="shared" si="62"/>
        <v>#DIV/0!</v>
      </c>
      <c r="BE195" s="81" t="e">
        <f t="shared" si="63"/>
        <v>#DIV/0!</v>
      </c>
      <c r="BF195" s="69" t="e">
        <f t="shared" si="64"/>
        <v>#DIV/0!</v>
      </c>
      <c r="BG195" s="69"/>
      <c r="BH195" s="69"/>
      <c r="BI195" s="69"/>
      <c r="BJ195" s="69"/>
      <c r="BK195" s="77" t="str">
        <f t="shared" si="65"/>
        <v xml:space="preserve"> f</v>
      </c>
      <c r="BL195" s="69" t="e">
        <f>'Piper Plot'!$R$22-(1-'Piper Plot'!AM195)*0.5+(1-'Piper Plot'!BC195)*0.5</f>
        <v>#DIV/0!</v>
      </c>
      <c r="BM195" s="69" t="e">
        <f>'Piper Plot'!$S$22+(1-'Piper Plot'!AM195)*'Piper Plot'!$S$13+(1-'Piper Plot'!BC195)*'Piper Plot'!$S$13</f>
        <v>#DIV/0!</v>
      </c>
      <c r="BN195" s="69"/>
      <c r="BO195" s="69"/>
    </row>
    <row r="196" spans="17:67" x14ac:dyDescent="0.3">
      <c r="Q196" s="48"/>
      <c r="R196" s="48"/>
      <c r="S196" s="48"/>
      <c r="T196" s="48"/>
      <c r="U196" s="48">
        <f>'Piper Plot'!U77+AnionOffset*0.5</f>
        <v>0.82499999999999996</v>
      </c>
      <c r="V196" s="48">
        <f>'Piper Plot'!V77+AnionOffset*3^0.5*0.5</f>
        <v>0.73612159321677284</v>
      </c>
      <c r="W196" s="48"/>
      <c r="X196" s="48"/>
      <c r="Y196" s="48"/>
      <c r="Z196" s="48"/>
      <c r="AA196" s="48"/>
      <c r="AE196" s="77" t="str">
        <f>IF('Piper Plot'!$N$4="y",CONCATENATE(Final!B196," f",Final!C196),"")</f>
        <v xml:space="preserve"> f</v>
      </c>
      <c r="AF196" s="78">
        <f>Final!R196*2</f>
        <v>0</v>
      </c>
      <c r="AG196" s="79">
        <f>Final!Q196*2</f>
        <v>0</v>
      </c>
      <c r="AH196" s="79">
        <f>Final!O196+Final!P196</f>
        <v>0</v>
      </c>
      <c r="AI196" s="79">
        <f t="shared" ref="AI196:AI259" si="66">SUM(AF196:AH196)</f>
        <v>0</v>
      </c>
      <c r="AJ196" s="69"/>
      <c r="AK196" s="80" t="e">
        <f t="shared" ref="AK196:AK259" si="67">AF196/$AI196</f>
        <v>#DIV/0!</v>
      </c>
      <c r="AL196" s="80" t="e">
        <f t="shared" ref="AL196:AL259" si="68">AG196/$AI196</f>
        <v>#DIV/0!</v>
      </c>
      <c r="AM196" s="80" t="e">
        <f t="shared" ref="AM196:AM259" si="69">AH196/$AI196</f>
        <v>#DIV/0!</v>
      </c>
      <c r="AN196" s="80" t="e">
        <f t="shared" ref="AN196:AN259" si="70">SUM(AK196:AM196)</f>
        <v>#DIV/0!</v>
      </c>
      <c r="AO196" s="69" t="e">
        <f>(1-AK196)-AL196*'Piper Plot'!$R$13</f>
        <v>#DIV/0!</v>
      </c>
      <c r="AP196" s="69" t="e">
        <f>AL196*'Piper Plot'!$S$13</f>
        <v>#DIV/0!</v>
      </c>
      <c r="AQ196" s="69"/>
      <c r="AR196" s="69"/>
      <c r="AS196" s="69"/>
      <c r="AT196" s="69"/>
      <c r="AU196" s="77" t="str">
        <f t="shared" ref="AU196:AU259" si="71">AE196</f>
        <v xml:space="preserve"> f</v>
      </c>
      <c r="AV196" s="79">
        <f>Final!T196</f>
        <v>0</v>
      </c>
      <c r="AW196" s="79">
        <f>Final!W196*2+Final!X196</f>
        <v>0</v>
      </c>
      <c r="AX196" s="79">
        <f>Final!U196+Final!V196*2</f>
        <v>0</v>
      </c>
      <c r="AY196" s="79">
        <f t="shared" ref="AY196:AY259" si="72">SUM(AV196:AX196)</f>
        <v>0</v>
      </c>
      <c r="AZ196" s="69"/>
      <c r="BA196" s="80" t="e">
        <f t="shared" ref="BA196:BA259" si="73">AV196/$AY196</f>
        <v>#DIV/0!</v>
      </c>
      <c r="BB196" s="80" t="e">
        <f t="shared" ref="BB196:BB259" si="74">AW196/$AY196</f>
        <v>#DIV/0!</v>
      </c>
      <c r="BC196" s="80" t="e">
        <f t="shared" ref="BC196:BC259" si="75">AX196/$AY196</f>
        <v>#DIV/0!</v>
      </c>
      <c r="BD196" s="80" t="e">
        <f t="shared" ref="BD196:BD259" si="76">SUM(BA196:BC196)</f>
        <v>#DIV/0!</v>
      </c>
      <c r="BE196" s="81" t="e">
        <f t="shared" ref="BE196:BE259" si="77">AnionOffset+1+BA196+BB196/2</f>
        <v>#DIV/0!</v>
      </c>
      <c r="BF196" s="69" t="e">
        <f t="shared" ref="BF196:BF259" si="78">BB196*3^0.5/2</f>
        <v>#DIV/0!</v>
      </c>
      <c r="BG196" s="69"/>
      <c r="BH196" s="69"/>
      <c r="BI196" s="69"/>
      <c r="BJ196" s="69"/>
      <c r="BK196" s="77" t="str">
        <f t="shared" ref="BK196:BK259" si="79">AE196</f>
        <v xml:space="preserve"> f</v>
      </c>
      <c r="BL196" s="69" t="e">
        <f>'Piper Plot'!$R$22-(1-'Piper Plot'!AM196)*0.5+(1-'Piper Plot'!BC196)*0.5</f>
        <v>#DIV/0!</v>
      </c>
      <c r="BM196" s="69" t="e">
        <f>'Piper Plot'!$S$22+(1-'Piper Plot'!AM196)*'Piper Plot'!$S$13+(1-'Piper Plot'!BC196)*'Piper Plot'!$S$13</f>
        <v>#DIV/0!</v>
      </c>
      <c r="BN196" s="69"/>
      <c r="BO196" s="69"/>
    </row>
    <row r="197" spans="17:67" x14ac:dyDescent="0.3">
      <c r="Q197" s="48"/>
      <c r="R197" s="48"/>
      <c r="S197" s="48"/>
      <c r="T197" s="48"/>
      <c r="U197" s="48">
        <f>U196+0.5</f>
        <v>1.325</v>
      </c>
      <c r="V197" s="48">
        <f>V196+3^0.5/2</f>
        <v>1.6021469970012114</v>
      </c>
      <c r="W197" s="48"/>
      <c r="X197" s="48"/>
      <c r="Y197" s="48"/>
      <c r="Z197" s="48"/>
      <c r="AA197" s="48"/>
      <c r="AE197" s="77" t="str">
        <f>IF('Piper Plot'!$N$4="y",CONCATENATE(Final!B197," f",Final!C197),"")</f>
        <v xml:space="preserve"> f</v>
      </c>
      <c r="AF197" s="78">
        <f>Final!R197*2</f>
        <v>0</v>
      </c>
      <c r="AG197" s="79">
        <f>Final!Q197*2</f>
        <v>0</v>
      </c>
      <c r="AH197" s="79">
        <f>Final!O197+Final!P197</f>
        <v>0</v>
      </c>
      <c r="AI197" s="79">
        <f t="shared" si="66"/>
        <v>0</v>
      </c>
      <c r="AJ197" s="69"/>
      <c r="AK197" s="80" t="e">
        <f t="shared" si="67"/>
        <v>#DIV/0!</v>
      </c>
      <c r="AL197" s="80" t="e">
        <f t="shared" si="68"/>
        <v>#DIV/0!</v>
      </c>
      <c r="AM197" s="80" t="e">
        <f t="shared" si="69"/>
        <v>#DIV/0!</v>
      </c>
      <c r="AN197" s="80" t="e">
        <f t="shared" si="70"/>
        <v>#DIV/0!</v>
      </c>
      <c r="AO197" s="69" t="e">
        <f>(1-AK197)-AL197*'Piper Plot'!$R$13</f>
        <v>#DIV/0!</v>
      </c>
      <c r="AP197" s="69" t="e">
        <f>AL197*'Piper Plot'!$S$13</f>
        <v>#DIV/0!</v>
      </c>
      <c r="AQ197" s="69"/>
      <c r="AR197" s="69"/>
      <c r="AS197" s="69"/>
      <c r="AT197" s="69"/>
      <c r="AU197" s="77" t="str">
        <f t="shared" si="71"/>
        <v xml:space="preserve"> f</v>
      </c>
      <c r="AV197" s="79">
        <f>Final!T197</f>
        <v>0</v>
      </c>
      <c r="AW197" s="79">
        <f>Final!W197*2+Final!X197</f>
        <v>0</v>
      </c>
      <c r="AX197" s="79">
        <f>Final!U197+Final!V197*2</f>
        <v>0</v>
      </c>
      <c r="AY197" s="79">
        <f t="shared" si="72"/>
        <v>0</v>
      </c>
      <c r="AZ197" s="69"/>
      <c r="BA197" s="80" t="e">
        <f t="shared" si="73"/>
        <v>#DIV/0!</v>
      </c>
      <c r="BB197" s="80" t="e">
        <f t="shared" si="74"/>
        <v>#DIV/0!</v>
      </c>
      <c r="BC197" s="80" t="e">
        <f t="shared" si="75"/>
        <v>#DIV/0!</v>
      </c>
      <c r="BD197" s="80" t="e">
        <f t="shared" si="76"/>
        <v>#DIV/0!</v>
      </c>
      <c r="BE197" s="81" t="e">
        <f t="shared" si="77"/>
        <v>#DIV/0!</v>
      </c>
      <c r="BF197" s="69" t="e">
        <f t="shared" si="78"/>
        <v>#DIV/0!</v>
      </c>
      <c r="BG197" s="69"/>
      <c r="BH197" s="69"/>
      <c r="BI197" s="69"/>
      <c r="BJ197" s="69"/>
      <c r="BK197" s="77" t="str">
        <f t="shared" si="79"/>
        <v xml:space="preserve"> f</v>
      </c>
      <c r="BL197" s="69" t="e">
        <f>'Piper Plot'!$R$22-(1-'Piper Plot'!AM197)*0.5+(1-'Piper Plot'!BC197)*0.5</f>
        <v>#DIV/0!</v>
      </c>
      <c r="BM197" s="69" t="e">
        <f>'Piper Plot'!$S$22+(1-'Piper Plot'!AM197)*'Piper Plot'!$S$13+(1-'Piper Plot'!BC197)*'Piper Plot'!$S$13</f>
        <v>#DIV/0!</v>
      </c>
      <c r="BN197" s="69"/>
      <c r="BO197" s="69"/>
    </row>
    <row r="198" spans="17:67" x14ac:dyDescent="0.3">
      <c r="Q198" s="48"/>
      <c r="R198" s="48"/>
      <c r="S198" s="48"/>
      <c r="T198" s="48"/>
      <c r="U198" s="48"/>
      <c r="V198" s="48"/>
      <c r="W198" s="48"/>
      <c r="X198" s="48"/>
      <c r="Y198" s="48"/>
      <c r="Z198" s="48"/>
      <c r="AA198" s="48"/>
      <c r="AE198" s="77" t="str">
        <f>IF('Piper Plot'!$N$4="y",CONCATENATE(Final!B198," f",Final!C198),"")</f>
        <v xml:space="preserve"> f</v>
      </c>
      <c r="AF198" s="78">
        <f>Final!R198*2</f>
        <v>0</v>
      </c>
      <c r="AG198" s="79">
        <f>Final!Q198*2</f>
        <v>0</v>
      </c>
      <c r="AH198" s="79">
        <f>Final!O198+Final!P198</f>
        <v>0</v>
      </c>
      <c r="AI198" s="79">
        <f t="shared" si="66"/>
        <v>0</v>
      </c>
      <c r="AJ198" s="69"/>
      <c r="AK198" s="80" t="e">
        <f t="shared" si="67"/>
        <v>#DIV/0!</v>
      </c>
      <c r="AL198" s="80" t="e">
        <f t="shared" si="68"/>
        <v>#DIV/0!</v>
      </c>
      <c r="AM198" s="80" t="e">
        <f t="shared" si="69"/>
        <v>#DIV/0!</v>
      </c>
      <c r="AN198" s="80" t="e">
        <f t="shared" si="70"/>
        <v>#DIV/0!</v>
      </c>
      <c r="AO198" s="69" t="e">
        <f>(1-AK198)-AL198*'Piper Plot'!$R$13</f>
        <v>#DIV/0!</v>
      </c>
      <c r="AP198" s="69" t="e">
        <f>AL198*'Piper Plot'!$S$13</f>
        <v>#DIV/0!</v>
      </c>
      <c r="AQ198" s="69"/>
      <c r="AR198" s="69"/>
      <c r="AS198" s="69"/>
      <c r="AT198" s="69"/>
      <c r="AU198" s="77" t="str">
        <f t="shared" si="71"/>
        <v xml:space="preserve"> f</v>
      </c>
      <c r="AV198" s="79">
        <f>Final!T198</f>
        <v>0</v>
      </c>
      <c r="AW198" s="79">
        <f>Final!W198*2+Final!X198</f>
        <v>0</v>
      </c>
      <c r="AX198" s="79">
        <f>Final!U198+Final!V198*2</f>
        <v>0</v>
      </c>
      <c r="AY198" s="79">
        <f t="shared" si="72"/>
        <v>0</v>
      </c>
      <c r="AZ198" s="69"/>
      <c r="BA198" s="80" t="e">
        <f t="shared" si="73"/>
        <v>#DIV/0!</v>
      </c>
      <c r="BB198" s="80" t="e">
        <f t="shared" si="74"/>
        <v>#DIV/0!</v>
      </c>
      <c r="BC198" s="80" t="e">
        <f t="shared" si="75"/>
        <v>#DIV/0!</v>
      </c>
      <c r="BD198" s="80" t="e">
        <f t="shared" si="76"/>
        <v>#DIV/0!</v>
      </c>
      <c r="BE198" s="81" t="e">
        <f t="shared" si="77"/>
        <v>#DIV/0!</v>
      </c>
      <c r="BF198" s="69" t="e">
        <f t="shared" si="78"/>
        <v>#DIV/0!</v>
      </c>
      <c r="BG198" s="69"/>
      <c r="BH198" s="69"/>
      <c r="BI198" s="69"/>
      <c r="BJ198" s="69"/>
      <c r="BK198" s="77" t="str">
        <f t="shared" si="79"/>
        <v xml:space="preserve"> f</v>
      </c>
      <c r="BL198" s="69" t="e">
        <f>'Piper Plot'!$R$22-(1-'Piper Plot'!AM198)*0.5+(1-'Piper Plot'!BC198)*0.5</f>
        <v>#DIV/0!</v>
      </c>
      <c r="BM198" s="69" t="e">
        <f>'Piper Plot'!$S$22+(1-'Piper Plot'!AM198)*'Piper Plot'!$S$13+(1-'Piper Plot'!BC198)*'Piper Plot'!$S$13</f>
        <v>#DIV/0!</v>
      </c>
      <c r="BN198" s="69"/>
      <c r="BO198" s="69"/>
    </row>
    <row r="199" spans="17:67" x14ac:dyDescent="0.3">
      <c r="Q199" s="48"/>
      <c r="R199" s="48"/>
      <c r="S199" s="48"/>
      <c r="T199" s="48"/>
      <c r="U199" s="48">
        <f>'Piper Plot'!U80+AnionOffset*0.5</f>
        <v>0.92500000000000004</v>
      </c>
      <c r="V199" s="48">
        <f>'Piper Plot'!V80+AnionOffset*3^0.5*0.5</f>
        <v>0.56291651245988494</v>
      </c>
      <c r="W199" s="48"/>
      <c r="X199" s="48"/>
      <c r="Y199" s="48"/>
      <c r="Z199" s="48"/>
      <c r="AA199" s="48"/>
      <c r="AE199" s="77" t="str">
        <f>IF('Piper Plot'!$N$4="y",CONCATENATE(Final!B199," f",Final!C199),"")</f>
        <v xml:space="preserve"> f</v>
      </c>
      <c r="AF199" s="78">
        <f>Final!R199*2</f>
        <v>0</v>
      </c>
      <c r="AG199" s="79">
        <f>Final!Q199*2</f>
        <v>0</v>
      </c>
      <c r="AH199" s="79">
        <f>Final!O199+Final!P199</f>
        <v>0</v>
      </c>
      <c r="AI199" s="79">
        <f t="shared" si="66"/>
        <v>0</v>
      </c>
      <c r="AJ199" s="69"/>
      <c r="AK199" s="80" t="e">
        <f t="shared" si="67"/>
        <v>#DIV/0!</v>
      </c>
      <c r="AL199" s="80" t="e">
        <f t="shared" si="68"/>
        <v>#DIV/0!</v>
      </c>
      <c r="AM199" s="80" t="e">
        <f t="shared" si="69"/>
        <v>#DIV/0!</v>
      </c>
      <c r="AN199" s="80" t="e">
        <f t="shared" si="70"/>
        <v>#DIV/0!</v>
      </c>
      <c r="AO199" s="69" t="e">
        <f>(1-AK199)-AL199*'Piper Plot'!$R$13</f>
        <v>#DIV/0!</v>
      </c>
      <c r="AP199" s="69" t="e">
        <f>AL199*'Piper Plot'!$S$13</f>
        <v>#DIV/0!</v>
      </c>
      <c r="AQ199" s="69"/>
      <c r="AR199" s="69"/>
      <c r="AS199" s="69"/>
      <c r="AT199" s="69"/>
      <c r="AU199" s="77" t="str">
        <f t="shared" si="71"/>
        <v xml:space="preserve"> f</v>
      </c>
      <c r="AV199" s="79">
        <f>Final!T199</f>
        <v>0</v>
      </c>
      <c r="AW199" s="79">
        <f>Final!W199*2+Final!X199</f>
        <v>0</v>
      </c>
      <c r="AX199" s="79">
        <f>Final!U199+Final!V199*2</f>
        <v>0</v>
      </c>
      <c r="AY199" s="79">
        <f t="shared" si="72"/>
        <v>0</v>
      </c>
      <c r="AZ199" s="69"/>
      <c r="BA199" s="80" t="e">
        <f t="shared" si="73"/>
        <v>#DIV/0!</v>
      </c>
      <c r="BB199" s="80" t="e">
        <f t="shared" si="74"/>
        <v>#DIV/0!</v>
      </c>
      <c r="BC199" s="80" t="e">
        <f t="shared" si="75"/>
        <v>#DIV/0!</v>
      </c>
      <c r="BD199" s="80" t="e">
        <f t="shared" si="76"/>
        <v>#DIV/0!</v>
      </c>
      <c r="BE199" s="81" t="e">
        <f t="shared" si="77"/>
        <v>#DIV/0!</v>
      </c>
      <c r="BF199" s="69" t="e">
        <f t="shared" si="78"/>
        <v>#DIV/0!</v>
      </c>
      <c r="BG199" s="69"/>
      <c r="BH199" s="69"/>
      <c r="BI199" s="69"/>
      <c r="BJ199" s="69"/>
      <c r="BK199" s="77" t="str">
        <f t="shared" si="79"/>
        <v xml:space="preserve"> f</v>
      </c>
      <c r="BL199" s="69" t="e">
        <f>'Piper Plot'!$R$22-(1-'Piper Plot'!AM199)*0.5+(1-'Piper Plot'!BC199)*0.5</f>
        <v>#DIV/0!</v>
      </c>
      <c r="BM199" s="69" t="e">
        <f>'Piper Plot'!$S$22+(1-'Piper Plot'!AM199)*'Piper Plot'!$S$13+(1-'Piper Plot'!BC199)*'Piper Plot'!$S$13</f>
        <v>#DIV/0!</v>
      </c>
      <c r="BN199" s="69"/>
      <c r="BO199" s="69"/>
    </row>
    <row r="200" spans="17:67" x14ac:dyDescent="0.3">
      <c r="Q200" s="48"/>
      <c r="R200" s="48"/>
      <c r="S200" s="48"/>
      <c r="T200" s="48"/>
      <c r="U200" s="48">
        <f>U199+0.5</f>
        <v>1.425</v>
      </c>
      <c r="V200" s="48">
        <f>V199+3^0.5/2</f>
        <v>1.4289419162443235</v>
      </c>
      <c r="W200" s="48"/>
      <c r="X200" s="48"/>
      <c r="Y200" s="48"/>
      <c r="Z200" s="48"/>
      <c r="AA200" s="48"/>
      <c r="AE200" s="77" t="str">
        <f>IF('Piper Plot'!$N$4="y",CONCATENATE(Final!B200," f",Final!C200),"")</f>
        <v xml:space="preserve"> f</v>
      </c>
      <c r="AF200" s="78">
        <f>Final!R200*2</f>
        <v>0</v>
      </c>
      <c r="AG200" s="79">
        <f>Final!Q200*2</f>
        <v>0</v>
      </c>
      <c r="AH200" s="79">
        <f>Final!O200+Final!P200</f>
        <v>0</v>
      </c>
      <c r="AI200" s="79">
        <f t="shared" si="66"/>
        <v>0</v>
      </c>
      <c r="AJ200" s="69"/>
      <c r="AK200" s="80" t="e">
        <f t="shared" si="67"/>
        <v>#DIV/0!</v>
      </c>
      <c r="AL200" s="80" t="e">
        <f t="shared" si="68"/>
        <v>#DIV/0!</v>
      </c>
      <c r="AM200" s="80" t="e">
        <f t="shared" si="69"/>
        <v>#DIV/0!</v>
      </c>
      <c r="AN200" s="80" t="e">
        <f t="shared" si="70"/>
        <v>#DIV/0!</v>
      </c>
      <c r="AO200" s="69" t="e">
        <f>(1-AK200)-AL200*'Piper Plot'!$R$13</f>
        <v>#DIV/0!</v>
      </c>
      <c r="AP200" s="69" t="e">
        <f>AL200*'Piper Plot'!$S$13</f>
        <v>#DIV/0!</v>
      </c>
      <c r="AQ200" s="69"/>
      <c r="AR200" s="69"/>
      <c r="AS200" s="69"/>
      <c r="AT200" s="69"/>
      <c r="AU200" s="77" t="str">
        <f t="shared" si="71"/>
        <v xml:space="preserve"> f</v>
      </c>
      <c r="AV200" s="79">
        <f>Final!T200</f>
        <v>0</v>
      </c>
      <c r="AW200" s="79">
        <f>Final!W200*2+Final!X200</f>
        <v>0</v>
      </c>
      <c r="AX200" s="79">
        <f>Final!U200+Final!V200*2</f>
        <v>0</v>
      </c>
      <c r="AY200" s="79">
        <f t="shared" si="72"/>
        <v>0</v>
      </c>
      <c r="AZ200" s="69"/>
      <c r="BA200" s="80" t="e">
        <f t="shared" si="73"/>
        <v>#DIV/0!</v>
      </c>
      <c r="BB200" s="80" t="e">
        <f t="shared" si="74"/>
        <v>#DIV/0!</v>
      </c>
      <c r="BC200" s="80" t="e">
        <f t="shared" si="75"/>
        <v>#DIV/0!</v>
      </c>
      <c r="BD200" s="80" t="e">
        <f t="shared" si="76"/>
        <v>#DIV/0!</v>
      </c>
      <c r="BE200" s="81" t="e">
        <f t="shared" si="77"/>
        <v>#DIV/0!</v>
      </c>
      <c r="BF200" s="69" t="e">
        <f t="shared" si="78"/>
        <v>#DIV/0!</v>
      </c>
      <c r="BG200" s="69"/>
      <c r="BH200" s="69"/>
      <c r="BI200" s="69"/>
      <c r="BJ200" s="69"/>
      <c r="BK200" s="77" t="str">
        <f t="shared" si="79"/>
        <v xml:space="preserve"> f</v>
      </c>
      <c r="BL200" s="69" t="e">
        <f>'Piper Plot'!$R$22-(1-'Piper Plot'!AM200)*0.5+(1-'Piper Plot'!BC200)*0.5</f>
        <v>#DIV/0!</v>
      </c>
      <c r="BM200" s="69" t="e">
        <f>'Piper Plot'!$S$22+(1-'Piper Plot'!AM200)*'Piper Plot'!$S$13+(1-'Piper Plot'!BC200)*'Piper Plot'!$S$13</f>
        <v>#DIV/0!</v>
      </c>
      <c r="BN200" s="69"/>
      <c r="BO200" s="69"/>
    </row>
    <row r="201" spans="17:67" x14ac:dyDescent="0.3">
      <c r="Q201" s="48"/>
      <c r="R201" s="48"/>
      <c r="S201" s="48"/>
      <c r="T201" s="48"/>
      <c r="U201" s="48"/>
      <c r="V201" s="48"/>
      <c r="W201" s="48"/>
      <c r="X201" s="48"/>
      <c r="Y201" s="48"/>
      <c r="Z201" s="48"/>
      <c r="AA201" s="48"/>
      <c r="AE201" s="77" t="str">
        <f>IF('Piper Plot'!$N$4="y",CONCATENATE(Final!B201," f",Final!C201),"")</f>
        <v xml:space="preserve"> f</v>
      </c>
      <c r="AF201" s="78">
        <f>Final!R201*2</f>
        <v>0</v>
      </c>
      <c r="AG201" s="79">
        <f>Final!Q201*2</f>
        <v>0</v>
      </c>
      <c r="AH201" s="79">
        <f>Final!O201+Final!P201</f>
        <v>0</v>
      </c>
      <c r="AI201" s="79">
        <f t="shared" si="66"/>
        <v>0</v>
      </c>
      <c r="AJ201" s="69"/>
      <c r="AK201" s="80" t="e">
        <f t="shared" si="67"/>
        <v>#DIV/0!</v>
      </c>
      <c r="AL201" s="80" t="e">
        <f t="shared" si="68"/>
        <v>#DIV/0!</v>
      </c>
      <c r="AM201" s="80" t="e">
        <f t="shared" si="69"/>
        <v>#DIV/0!</v>
      </c>
      <c r="AN201" s="80" t="e">
        <f t="shared" si="70"/>
        <v>#DIV/0!</v>
      </c>
      <c r="AO201" s="69" t="e">
        <f>(1-AK201)-AL201*'Piper Plot'!$R$13</f>
        <v>#DIV/0!</v>
      </c>
      <c r="AP201" s="69" t="e">
        <f>AL201*'Piper Plot'!$S$13</f>
        <v>#DIV/0!</v>
      </c>
      <c r="AQ201" s="69"/>
      <c r="AR201" s="69"/>
      <c r="AS201" s="69"/>
      <c r="AT201" s="69"/>
      <c r="AU201" s="77" t="str">
        <f t="shared" si="71"/>
        <v xml:space="preserve"> f</v>
      </c>
      <c r="AV201" s="79">
        <f>Final!T201</f>
        <v>0</v>
      </c>
      <c r="AW201" s="79">
        <f>Final!W201*2+Final!X201</f>
        <v>0</v>
      </c>
      <c r="AX201" s="79">
        <f>Final!U201+Final!V201*2</f>
        <v>0</v>
      </c>
      <c r="AY201" s="79">
        <f t="shared" si="72"/>
        <v>0</v>
      </c>
      <c r="AZ201" s="69"/>
      <c r="BA201" s="80" t="e">
        <f t="shared" si="73"/>
        <v>#DIV/0!</v>
      </c>
      <c r="BB201" s="80" t="e">
        <f t="shared" si="74"/>
        <v>#DIV/0!</v>
      </c>
      <c r="BC201" s="80" t="e">
        <f t="shared" si="75"/>
        <v>#DIV/0!</v>
      </c>
      <c r="BD201" s="80" t="e">
        <f t="shared" si="76"/>
        <v>#DIV/0!</v>
      </c>
      <c r="BE201" s="81" t="e">
        <f t="shared" si="77"/>
        <v>#DIV/0!</v>
      </c>
      <c r="BF201" s="69" t="e">
        <f t="shared" si="78"/>
        <v>#DIV/0!</v>
      </c>
      <c r="BG201" s="69"/>
      <c r="BH201" s="69"/>
      <c r="BI201" s="69"/>
      <c r="BJ201" s="69"/>
      <c r="BK201" s="77" t="str">
        <f t="shared" si="79"/>
        <v xml:space="preserve"> f</v>
      </c>
      <c r="BL201" s="69" t="e">
        <f>'Piper Plot'!$R$22-(1-'Piper Plot'!AM201)*0.5+(1-'Piper Plot'!BC201)*0.5</f>
        <v>#DIV/0!</v>
      </c>
      <c r="BM201" s="69" t="e">
        <f>'Piper Plot'!$S$22+(1-'Piper Plot'!AM201)*'Piper Plot'!$S$13+(1-'Piper Plot'!BC201)*'Piper Plot'!$S$13</f>
        <v>#DIV/0!</v>
      </c>
      <c r="BN201" s="69"/>
      <c r="BO201" s="69"/>
    </row>
    <row r="202" spans="17:67" x14ac:dyDescent="0.3">
      <c r="Q202" s="48"/>
      <c r="R202" s="48"/>
      <c r="S202" s="48"/>
      <c r="T202" s="48"/>
      <c r="U202" s="48">
        <f>'Piper Plot'!U83+AnionOffset*0.5</f>
        <v>1.0249999999999999</v>
      </c>
      <c r="V202" s="48">
        <f>'Piper Plot'!V83+AnionOffset*3^0.5*0.5</f>
        <v>0.38971143170299732</v>
      </c>
      <c r="W202" s="48"/>
      <c r="X202" s="48"/>
      <c r="Y202" s="48"/>
      <c r="Z202" s="48"/>
      <c r="AA202" s="48"/>
      <c r="AE202" s="77" t="str">
        <f>IF('Piper Plot'!$N$4="y",CONCATENATE(Final!B202," f",Final!C202),"")</f>
        <v xml:space="preserve"> f</v>
      </c>
      <c r="AF202" s="78">
        <f>Final!R202*2</f>
        <v>0</v>
      </c>
      <c r="AG202" s="79">
        <f>Final!Q202*2</f>
        <v>0</v>
      </c>
      <c r="AH202" s="79">
        <f>Final!O202+Final!P202</f>
        <v>0</v>
      </c>
      <c r="AI202" s="79">
        <f t="shared" si="66"/>
        <v>0</v>
      </c>
      <c r="AJ202" s="69"/>
      <c r="AK202" s="80" t="e">
        <f t="shared" si="67"/>
        <v>#DIV/0!</v>
      </c>
      <c r="AL202" s="80" t="e">
        <f t="shared" si="68"/>
        <v>#DIV/0!</v>
      </c>
      <c r="AM202" s="80" t="e">
        <f t="shared" si="69"/>
        <v>#DIV/0!</v>
      </c>
      <c r="AN202" s="80" t="e">
        <f t="shared" si="70"/>
        <v>#DIV/0!</v>
      </c>
      <c r="AO202" s="69" t="e">
        <f>(1-AK202)-AL202*'Piper Plot'!$R$13</f>
        <v>#DIV/0!</v>
      </c>
      <c r="AP202" s="69" t="e">
        <f>AL202*'Piper Plot'!$S$13</f>
        <v>#DIV/0!</v>
      </c>
      <c r="AQ202" s="69"/>
      <c r="AR202" s="69"/>
      <c r="AS202" s="69"/>
      <c r="AT202" s="69"/>
      <c r="AU202" s="77" t="str">
        <f t="shared" si="71"/>
        <v xml:space="preserve"> f</v>
      </c>
      <c r="AV202" s="79">
        <f>Final!T202</f>
        <v>0</v>
      </c>
      <c r="AW202" s="79">
        <f>Final!W202*2+Final!X202</f>
        <v>0</v>
      </c>
      <c r="AX202" s="79">
        <f>Final!U202+Final!V202*2</f>
        <v>0</v>
      </c>
      <c r="AY202" s="79">
        <f t="shared" si="72"/>
        <v>0</v>
      </c>
      <c r="AZ202" s="69"/>
      <c r="BA202" s="80" t="e">
        <f t="shared" si="73"/>
        <v>#DIV/0!</v>
      </c>
      <c r="BB202" s="80" t="e">
        <f t="shared" si="74"/>
        <v>#DIV/0!</v>
      </c>
      <c r="BC202" s="80" t="e">
        <f t="shared" si="75"/>
        <v>#DIV/0!</v>
      </c>
      <c r="BD202" s="80" t="e">
        <f t="shared" si="76"/>
        <v>#DIV/0!</v>
      </c>
      <c r="BE202" s="81" t="e">
        <f t="shared" si="77"/>
        <v>#DIV/0!</v>
      </c>
      <c r="BF202" s="69" t="e">
        <f t="shared" si="78"/>
        <v>#DIV/0!</v>
      </c>
      <c r="BG202" s="69"/>
      <c r="BH202" s="69"/>
      <c r="BI202" s="69"/>
      <c r="BJ202" s="69"/>
      <c r="BK202" s="77" t="str">
        <f t="shared" si="79"/>
        <v xml:space="preserve"> f</v>
      </c>
      <c r="BL202" s="69" t="e">
        <f>'Piper Plot'!$R$22-(1-'Piper Plot'!AM202)*0.5+(1-'Piper Plot'!BC202)*0.5</f>
        <v>#DIV/0!</v>
      </c>
      <c r="BM202" s="69" t="e">
        <f>'Piper Plot'!$S$22+(1-'Piper Plot'!AM202)*'Piper Plot'!$S$13+(1-'Piper Plot'!BC202)*'Piper Plot'!$S$13</f>
        <v>#DIV/0!</v>
      </c>
      <c r="BN202" s="69"/>
      <c r="BO202" s="69"/>
    </row>
    <row r="203" spans="17:67" x14ac:dyDescent="0.3">
      <c r="Q203" s="48"/>
      <c r="R203" s="48"/>
      <c r="S203" s="48"/>
      <c r="T203" s="48"/>
      <c r="U203" s="48">
        <f>U202+0.5</f>
        <v>1.5249999999999999</v>
      </c>
      <c r="V203" s="48">
        <f>V202+3^0.5/2</f>
        <v>1.2557368354874359</v>
      </c>
      <c r="W203" s="48"/>
      <c r="X203" s="48"/>
      <c r="Y203" s="48"/>
      <c r="Z203" s="48"/>
      <c r="AA203" s="48"/>
      <c r="AE203" s="77" t="str">
        <f>IF('Piper Plot'!$N$4="y",CONCATENATE(Final!B203," f",Final!C203),"")</f>
        <v xml:space="preserve"> f</v>
      </c>
      <c r="AF203" s="78">
        <f>Final!R203*2</f>
        <v>0</v>
      </c>
      <c r="AG203" s="79">
        <f>Final!Q203*2</f>
        <v>0</v>
      </c>
      <c r="AH203" s="79">
        <f>Final!O203+Final!P203</f>
        <v>0</v>
      </c>
      <c r="AI203" s="79">
        <f t="shared" si="66"/>
        <v>0</v>
      </c>
      <c r="AJ203" s="69"/>
      <c r="AK203" s="80" t="e">
        <f t="shared" si="67"/>
        <v>#DIV/0!</v>
      </c>
      <c r="AL203" s="80" t="e">
        <f t="shared" si="68"/>
        <v>#DIV/0!</v>
      </c>
      <c r="AM203" s="80" t="e">
        <f t="shared" si="69"/>
        <v>#DIV/0!</v>
      </c>
      <c r="AN203" s="80" t="e">
        <f t="shared" si="70"/>
        <v>#DIV/0!</v>
      </c>
      <c r="AO203" s="69" t="e">
        <f>(1-AK203)-AL203*'Piper Plot'!$R$13</f>
        <v>#DIV/0!</v>
      </c>
      <c r="AP203" s="69" t="e">
        <f>AL203*'Piper Plot'!$S$13</f>
        <v>#DIV/0!</v>
      </c>
      <c r="AQ203" s="69"/>
      <c r="AR203" s="69"/>
      <c r="AS203" s="69"/>
      <c r="AT203" s="69"/>
      <c r="AU203" s="77" t="str">
        <f t="shared" si="71"/>
        <v xml:space="preserve"> f</v>
      </c>
      <c r="AV203" s="79">
        <f>Final!T203</f>
        <v>0</v>
      </c>
      <c r="AW203" s="79">
        <f>Final!W203*2+Final!X203</f>
        <v>0</v>
      </c>
      <c r="AX203" s="79">
        <f>Final!U203+Final!V203*2</f>
        <v>0</v>
      </c>
      <c r="AY203" s="79">
        <f t="shared" si="72"/>
        <v>0</v>
      </c>
      <c r="AZ203" s="69"/>
      <c r="BA203" s="80" t="e">
        <f t="shared" si="73"/>
        <v>#DIV/0!</v>
      </c>
      <c r="BB203" s="80" t="e">
        <f t="shared" si="74"/>
        <v>#DIV/0!</v>
      </c>
      <c r="BC203" s="80" t="e">
        <f t="shared" si="75"/>
        <v>#DIV/0!</v>
      </c>
      <c r="BD203" s="80" t="e">
        <f t="shared" si="76"/>
        <v>#DIV/0!</v>
      </c>
      <c r="BE203" s="81" t="e">
        <f t="shared" si="77"/>
        <v>#DIV/0!</v>
      </c>
      <c r="BF203" s="69" t="e">
        <f t="shared" si="78"/>
        <v>#DIV/0!</v>
      </c>
      <c r="BG203" s="69"/>
      <c r="BH203" s="69"/>
      <c r="BI203" s="69"/>
      <c r="BJ203" s="69"/>
      <c r="BK203" s="77" t="str">
        <f t="shared" si="79"/>
        <v xml:space="preserve"> f</v>
      </c>
      <c r="BL203" s="69" t="e">
        <f>'Piper Plot'!$R$22-(1-'Piper Plot'!AM203)*0.5+(1-'Piper Plot'!BC203)*0.5</f>
        <v>#DIV/0!</v>
      </c>
      <c r="BM203" s="69" t="e">
        <f>'Piper Plot'!$S$22+(1-'Piper Plot'!AM203)*'Piper Plot'!$S$13+(1-'Piper Plot'!BC203)*'Piper Plot'!$S$13</f>
        <v>#DIV/0!</v>
      </c>
      <c r="BN203" s="69"/>
      <c r="BO203" s="69"/>
    </row>
    <row r="204" spans="17:67" x14ac:dyDescent="0.3">
      <c r="Q204" s="48"/>
      <c r="R204" s="48"/>
      <c r="S204" s="48"/>
      <c r="T204" s="48"/>
      <c r="U204" s="48"/>
      <c r="V204" s="48"/>
      <c r="W204" s="48"/>
      <c r="X204" s="48"/>
      <c r="Y204" s="48"/>
      <c r="Z204" s="48"/>
      <c r="AA204" s="48"/>
      <c r="AE204" s="77" t="str">
        <f>IF('Piper Plot'!$N$4="y",CONCATENATE(Final!B204," f",Final!C204),"")</f>
        <v xml:space="preserve"> f</v>
      </c>
      <c r="AF204" s="78">
        <f>Final!R204*2</f>
        <v>0</v>
      </c>
      <c r="AG204" s="79">
        <f>Final!Q204*2</f>
        <v>0</v>
      </c>
      <c r="AH204" s="79">
        <f>Final!O204+Final!P204</f>
        <v>0</v>
      </c>
      <c r="AI204" s="79">
        <f t="shared" si="66"/>
        <v>0</v>
      </c>
      <c r="AJ204" s="69"/>
      <c r="AK204" s="80" t="e">
        <f t="shared" si="67"/>
        <v>#DIV/0!</v>
      </c>
      <c r="AL204" s="80" t="e">
        <f t="shared" si="68"/>
        <v>#DIV/0!</v>
      </c>
      <c r="AM204" s="80" t="e">
        <f t="shared" si="69"/>
        <v>#DIV/0!</v>
      </c>
      <c r="AN204" s="80" t="e">
        <f t="shared" si="70"/>
        <v>#DIV/0!</v>
      </c>
      <c r="AO204" s="69" t="e">
        <f>(1-AK204)-AL204*'Piper Plot'!$R$13</f>
        <v>#DIV/0!</v>
      </c>
      <c r="AP204" s="69" t="e">
        <f>AL204*'Piper Plot'!$S$13</f>
        <v>#DIV/0!</v>
      </c>
      <c r="AQ204" s="69"/>
      <c r="AR204" s="69"/>
      <c r="AS204" s="69"/>
      <c r="AT204" s="69"/>
      <c r="AU204" s="77" t="str">
        <f t="shared" si="71"/>
        <v xml:space="preserve"> f</v>
      </c>
      <c r="AV204" s="79">
        <f>Final!T204</f>
        <v>0</v>
      </c>
      <c r="AW204" s="79">
        <f>Final!W204*2+Final!X204</f>
        <v>0</v>
      </c>
      <c r="AX204" s="79">
        <f>Final!U204+Final!V204*2</f>
        <v>0</v>
      </c>
      <c r="AY204" s="79">
        <f t="shared" si="72"/>
        <v>0</v>
      </c>
      <c r="AZ204" s="69"/>
      <c r="BA204" s="80" t="e">
        <f t="shared" si="73"/>
        <v>#DIV/0!</v>
      </c>
      <c r="BB204" s="80" t="e">
        <f t="shared" si="74"/>
        <v>#DIV/0!</v>
      </c>
      <c r="BC204" s="80" t="e">
        <f t="shared" si="75"/>
        <v>#DIV/0!</v>
      </c>
      <c r="BD204" s="80" t="e">
        <f t="shared" si="76"/>
        <v>#DIV/0!</v>
      </c>
      <c r="BE204" s="81" t="e">
        <f t="shared" si="77"/>
        <v>#DIV/0!</v>
      </c>
      <c r="BF204" s="69" t="e">
        <f t="shared" si="78"/>
        <v>#DIV/0!</v>
      </c>
      <c r="BG204" s="69"/>
      <c r="BH204" s="69"/>
      <c r="BI204" s="69"/>
      <c r="BJ204" s="69"/>
      <c r="BK204" s="77" t="str">
        <f t="shared" si="79"/>
        <v xml:space="preserve"> f</v>
      </c>
      <c r="BL204" s="69" t="e">
        <f>'Piper Plot'!$R$22-(1-'Piper Plot'!AM204)*0.5+(1-'Piper Plot'!BC204)*0.5</f>
        <v>#DIV/0!</v>
      </c>
      <c r="BM204" s="69" t="e">
        <f>'Piper Plot'!$S$22+(1-'Piper Plot'!AM204)*'Piper Plot'!$S$13+(1-'Piper Plot'!BC204)*'Piper Plot'!$S$13</f>
        <v>#DIV/0!</v>
      </c>
      <c r="BN204" s="69"/>
      <c r="BO204" s="69"/>
    </row>
    <row r="205" spans="17:67" x14ac:dyDescent="0.3">
      <c r="Q205" s="48"/>
      <c r="R205" s="48"/>
      <c r="S205" s="48"/>
      <c r="T205" s="48"/>
      <c r="U205" s="48">
        <f>'Piper Plot'!U86+AnionOffset*0.5</f>
        <v>-4.375</v>
      </c>
      <c r="V205" s="48">
        <f>'Piper Plot'!V86+AnionOffset*3^0.5*0.5</f>
        <v>9.742785792574935</v>
      </c>
      <c r="W205" s="48"/>
      <c r="X205" s="48"/>
      <c r="Y205" s="48"/>
      <c r="Z205" s="48"/>
      <c r="AA205" s="48"/>
      <c r="AE205" s="77" t="str">
        <f>IF('Piper Plot'!$N$4="y",CONCATENATE(Final!B205," f",Final!C205),"")</f>
        <v xml:space="preserve"> f</v>
      </c>
      <c r="AF205" s="78">
        <f>Final!R205*2</f>
        <v>0</v>
      </c>
      <c r="AG205" s="79">
        <f>Final!Q205*2</f>
        <v>0</v>
      </c>
      <c r="AH205" s="79">
        <f>Final!O205+Final!P205</f>
        <v>0</v>
      </c>
      <c r="AI205" s="79">
        <f t="shared" si="66"/>
        <v>0</v>
      </c>
      <c r="AJ205" s="69"/>
      <c r="AK205" s="80" t="e">
        <f t="shared" si="67"/>
        <v>#DIV/0!</v>
      </c>
      <c r="AL205" s="80" t="e">
        <f t="shared" si="68"/>
        <v>#DIV/0!</v>
      </c>
      <c r="AM205" s="80" t="e">
        <f t="shared" si="69"/>
        <v>#DIV/0!</v>
      </c>
      <c r="AN205" s="80" t="e">
        <f t="shared" si="70"/>
        <v>#DIV/0!</v>
      </c>
      <c r="AO205" s="69" t="e">
        <f>(1-AK205)-AL205*'Piper Plot'!$R$13</f>
        <v>#DIV/0!</v>
      </c>
      <c r="AP205" s="69" t="e">
        <f>AL205*'Piper Plot'!$S$13</f>
        <v>#DIV/0!</v>
      </c>
      <c r="AQ205" s="69"/>
      <c r="AR205" s="69"/>
      <c r="AS205" s="69"/>
      <c r="AT205" s="69"/>
      <c r="AU205" s="77" t="str">
        <f t="shared" si="71"/>
        <v xml:space="preserve"> f</v>
      </c>
      <c r="AV205" s="79">
        <f>Final!T205</f>
        <v>0</v>
      </c>
      <c r="AW205" s="79">
        <f>Final!W205*2+Final!X205</f>
        <v>0</v>
      </c>
      <c r="AX205" s="79">
        <f>Final!U205+Final!V205*2</f>
        <v>0</v>
      </c>
      <c r="AY205" s="79">
        <f t="shared" si="72"/>
        <v>0</v>
      </c>
      <c r="AZ205" s="69"/>
      <c r="BA205" s="80" t="e">
        <f t="shared" si="73"/>
        <v>#DIV/0!</v>
      </c>
      <c r="BB205" s="80" t="e">
        <f t="shared" si="74"/>
        <v>#DIV/0!</v>
      </c>
      <c r="BC205" s="80" t="e">
        <f t="shared" si="75"/>
        <v>#DIV/0!</v>
      </c>
      <c r="BD205" s="80" t="e">
        <f t="shared" si="76"/>
        <v>#DIV/0!</v>
      </c>
      <c r="BE205" s="81" t="e">
        <f t="shared" si="77"/>
        <v>#DIV/0!</v>
      </c>
      <c r="BF205" s="69" t="e">
        <f t="shared" si="78"/>
        <v>#DIV/0!</v>
      </c>
      <c r="BG205" s="69"/>
      <c r="BH205" s="69"/>
      <c r="BI205" s="69"/>
      <c r="BJ205" s="69"/>
      <c r="BK205" s="77" t="str">
        <f t="shared" si="79"/>
        <v xml:space="preserve"> f</v>
      </c>
      <c r="BL205" s="69" t="e">
        <f>'Piper Plot'!$R$22-(1-'Piper Plot'!AM205)*0.5+(1-'Piper Plot'!BC205)*0.5</f>
        <v>#DIV/0!</v>
      </c>
      <c r="BM205" s="69" t="e">
        <f>'Piper Plot'!$S$22+(1-'Piper Plot'!AM205)*'Piper Plot'!$S$13+(1-'Piper Plot'!BC205)*'Piper Plot'!$S$13</f>
        <v>#DIV/0!</v>
      </c>
      <c r="BN205" s="69"/>
      <c r="BO205" s="69"/>
    </row>
    <row r="206" spans="17:67" x14ac:dyDescent="0.3">
      <c r="Q206" s="48"/>
      <c r="R206" s="48"/>
      <c r="S206" s="48"/>
      <c r="T206" s="48"/>
      <c r="U206" s="48">
        <f>U205+0.5</f>
        <v>-3.875</v>
      </c>
      <c r="V206" s="48">
        <f>V205+3^0.5/2</f>
        <v>10.608811196359374</v>
      </c>
      <c r="W206" s="48"/>
      <c r="X206" s="48"/>
      <c r="Y206" s="48"/>
      <c r="Z206" s="48"/>
      <c r="AA206" s="48"/>
      <c r="AE206" s="77" t="str">
        <f>IF('Piper Plot'!$N$4="y",CONCATENATE(Final!B206," f",Final!C206),"")</f>
        <v xml:space="preserve"> f</v>
      </c>
      <c r="AF206" s="78">
        <f>Final!R206*2</f>
        <v>0</v>
      </c>
      <c r="AG206" s="79">
        <f>Final!Q206*2</f>
        <v>0</v>
      </c>
      <c r="AH206" s="79">
        <f>Final!O206+Final!P206</f>
        <v>0</v>
      </c>
      <c r="AI206" s="79">
        <f t="shared" si="66"/>
        <v>0</v>
      </c>
      <c r="AJ206" s="69"/>
      <c r="AK206" s="80" t="e">
        <f t="shared" si="67"/>
        <v>#DIV/0!</v>
      </c>
      <c r="AL206" s="80" t="e">
        <f t="shared" si="68"/>
        <v>#DIV/0!</v>
      </c>
      <c r="AM206" s="80" t="e">
        <f t="shared" si="69"/>
        <v>#DIV/0!</v>
      </c>
      <c r="AN206" s="80" t="e">
        <f t="shared" si="70"/>
        <v>#DIV/0!</v>
      </c>
      <c r="AO206" s="69" t="e">
        <f>(1-AK206)-AL206*'Piper Plot'!$R$13</f>
        <v>#DIV/0!</v>
      </c>
      <c r="AP206" s="69" t="e">
        <f>AL206*'Piper Plot'!$S$13</f>
        <v>#DIV/0!</v>
      </c>
      <c r="AQ206" s="69"/>
      <c r="AR206" s="69"/>
      <c r="AS206" s="69"/>
      <c r="AT206" s="69"/>
      <c r="AU206" s="77" t="str">
        <f t="shared" si="71"/>
        <v xml:space="preserve"> f</v>
      </c>
      <c r="AV206" s="79">
        <f>Final!T206</f>
        <v>0</v>
      </c>
      <c r="AW206" s="79">
        <f>Final!W206*2+Final!X206</f>
        <v>0</v>
      </c>
      <c r="AX206" s="79">
        <f>Final!U206+Final!V206*2</f>
        <v>0</v>
      </c>
      <c r="AY206" s="79">
        <f t="shared" si="72"/>
        <v>0</v>
      </c>
      <c r="AZ206" s="69"/>
      <c r="BA206" s="80" t="e">
        <f t="shared" si="73"/>
        <v>#DIV/0!</v>
      </c>
      <c r="BB206" s="80" t="e">
        <f t="shared" si="74"/>
        <v>#DIV/0!</v>
      </c>
      <c r="BC206" s="80" t="e">
        <f t="shared" si="75"/>
        <v>#DIV/0!</v>
      </c>
      <c r="BD206" s="80" t="e">
        <f t="shared" si="76"/>
        <v>#DIV/0!</v>
      </c>
      <c r="BE206" s="81" t="e">
        <f t="shared" si="77"/>
        <v>#DIV/0!</v>
      </c>
      <c r="BF206" s="69" t="e">
        <f t="shared" si="78"/>
        <v>#DIV/0!</v>
      </c>
      <c r="BG206" s="69"/>
      <c r="BH206" s="69"/>
      <c r="BI206" s="69"/>
      <c r="BJ206" s="69"/>
      <c r="BK206" s="77" t="str">
        <f t="shared" si="79"/>
        <v xml:space="preserve"> f</v>
      </c>
      <c r="BL206" s="69" t="e">
        <f>'Piper Plot'!$R$22-(1-'Piper Plot'!AM206)*0.5+(1-'Piper Plot'!BC206)*0.5</f>
        <v>#DIV/0!</v>
      </c>
      <c r="BM206" s="69" t="e">
        <f>'Piper Plot'!$S$22+(1-'Piper Plot'!AM206)*'Piper Plot'!$S$13+(1-'Piper Plot'!BC206)*'Piper Plot'!$S$13</f>
        <v>#DIV/0!</v>
      </c>
      <c r="BN206" s="69"/>
      <c r="BO206" s="69"/>
    </row>
    <row r="207" spans="17:67" x14ac:dyDescent="0.3">
      <c r="Q207" s="48"/>
      <c r="R207" s="48"/>
      <c r="S207" s="48"/>
      <c r="T207" s="48"/>
      <c r="U207" s="48"/>
      <c r="V207" s="48"/>
      <c r="W207" s="48"/>
      <c r="X207" s="48"/>
      <c r="Y207" s="48"/>
      <c r="Z207" s="48"/>
      <c r="AA207" s="48"/>
      <c r="AE207" s="77" t="str">
        <f>IF('Piper Plot'!$N$4="y",CONCATENATE(Final!B207," f",Final!C207),"")</f>
        <v xml:space="preserve"> f</v>
      </c>
      <c r="AF207" s="78">
        <f>Final!R207*2</f>
        <v>0</v>
      </c>
      <c r="AG207" s="79">
        <f>Final!Q207*2</f>
        <v>0</v>
      </c>
      <c r="AH207" s="79">
        <f>Final!O207+Final!P207</f>
        <v>0</v>
      </c>
      <c r="AI207" s="79">
        <f t="shared" si="66"/>
        <v>0</v>
      </c>
      <c r="AJ207" s="69"/>
      <c r="AK207" s="80" t="e">
        <f t="shared" si="67"/>
        <v>#DIV/0!</v>
      </c>
      <c r="AL207" s="80" t="e">
        <f t="shared" si="68"/>
        <v>#DIV/0!</v>
      </c>
      <c r="AM207" s="80" t="e">
        <f t="shared" si="69"/>
        <v>#DIV/0!</v>
      </c>
      <c r="AN207" s="80" t="e">
        <f t="shared" si="70"/>
        <v>#DIV/0!</v>
      </c>
      <c r="AO207" s="69" t="e">
        <f>(1-AK207)-AL207*'Piper Plot'!$R$13</f>
        <v>#DIV/0!</v>
      </c>
      <c r="AP207" s="69" t="e">
        <f>AL207*'Piper Plot'!$S$13</f>
        <v>#DIV/0!</v>
      </c>
      <c r="AQ207" s="69"/>
      <c r="AR207" s="69"/>
      <c r="AS207" s="69"/>
      <c r="AT207" s="69"/>
      <c r="AU207" s="77" t="str">
        <f t="shared" si="71"/>
        <v xml:space="preserve"> f</v>
      </c>
      <c r="AV207" s="79">
        <f>Final!T207</f>
        <v>0</v>
      </c>
      <c r="AW207" s="79">
        <f>Final!W207*2+Final!X207</f>
        <v>0</v>
      </c>
      <c r="AX207" s="79">
        <f>Final!U207+Final!V207*2</f>
        <v>0</v>
      </c>
      <c r="AY207" s="79">
        <f t="shared" si="72"/>
        <v>0</v>
      </c>
      <c r="AZ207" s="69"/>
      <c r="BA207" s="80" t="e">
        <f t="shared" si="73"/>
        <v>#DIV/0!</v>
      </c>
      <c r="BB207" s="80" t="e">
        <f t="shared" si="74"/>
        <v>#DIV/0!</v>
      </c>
      <c r="BC207" s="80" t="e">
        <f t="shared" si="75"/>
        <v>#DIV/0!</v>
      </c>
      <c r="BD207" s="80" t="e">
        <f t="shared" si="76"/>
        <v>#DIV/0!</v>
      </c>
      <c r="BE207" s="81" t="e">
        <f t="shared" si="77"/>
        <v>#DIV/0!</v>
      </c>
      <c r="BF207" s="69" t="e">
        <f t="shared" si="78"/>
        <v>#DIV/0!</v>
      </c>
      <c r="BG207" s="69"/>
      <c r="BH207" s="69"/>
      <c r="BI207" s="69"/>
      <c r="BJ207" s="69"/>
      <c r="BK207" s="77" t="str">
        <f t="shared" si="79"/>
        <v xml:space="preserve"> f</v>
      </c>
      <c r="BL207" s="69" t="e">
        <f>'Piper Plot'!$R$22-(1-'Piper Plot'!AM207)*0.5+(1-'Piper Plot'!BC207)*0.5</f>
        <v>#DIV/0!</v>
      </c>
      <c r="BM207" s="69" t="e">
        <f>'Piper Plot'!$S$22+(1-'Piper Plot'!AM207)*'Piper Plot'!$S$13+(1-'Piper Plot'!BC207)*'Piper Plot'!$S$13</f>
        <v>#DIV/0!</v>
      </c>
      <c r="BN207" s="69"/>
      <c r="BO207" s="69"/>
    </row>
    <row r="208" spans="17:67" x14ac:dyDescent="0.3">
      <c r="Q208" s="48"/>
      <c r="R208" s="48"/>
      <c r="S208" s="48"/>
      <c r="T208" s="48"/>
      <c r="U208" s="48">
        <f>'Piper Plot'!U89+AnionOffset*0.5</f>
        <v>-4.2750000000000004</v>
      </c>
      <c r="V208" s="48">
        <f>'Piper Plot'!V89+AnionOffset*3^0.5*0.5</f>
        <v>9.5695807118180483</v>
      </c>
      <c r="W208" s="48"/>
      <c r="X208" s="48"/>
      <c r="Y208" s="48"/>
      <c r="Z208" s="48"/>
      <c r="AA208" s="48"/>
      <c r="AE208" s="77" t="str">
        <f>IF('Piper Plot'!$N$4="y",CONCATENATE(Final!B208," f",Final!C208),"")</f>
        <v xml:space="preserve"> f</v>
      </c>
      <c r="AF208" s="78">
        <f>Final!R208*2</f>
        <v>0</v>
      </c>
      <c r="AG208" s="79">
        <f>Final!Q208*2</f>
        <v>0</v>
      </c>
      <c r="AH208" s="79">
        <f>Final!O208+Final!P208</f>
        <v>0</v>
      </c>
      <c r="AI208" s="79">
        <f t="shared" si="66"/>
        <v>0</v>
      </c>
      <c r="AJ208" s="69"/>
      <c r="AK208" s="80" t="e">
        <f t="shared" si="67"/>
        <v>#DIV/0!</v>
      </c>
      <c r="AL208" s="80" t="e">
        <f t="shared" si="68"/>
        <v>#DIV/0!</v>
      </c>
      <c r="AM208" s="80" t="e">
        <f t="shared" si="69"/>
        <v>#DIV/0!</v>
      </c>
      <c r="AN208" s="80" t="e">
        <f t="shared" si="70"/>
        <v>#DIV/0!</v>
      </c>
      <c r="AO208" s="69" t="e">
        <f>(1-AK208)-AL208*'Piper Plot'!$R$13</f>
        <v>#DIV/0!</v>
      </c>
      <c r="AP208" s="69" t="e">
        <f>AL208*'Piper Plot'!$S$13</f>
        <v>#DIV/0!</v>
      </c>
      <c r="AQ208" s="69"/>
      <c r="AR208" s="69"/>
      <c r="AS208" s="69"/>
      <c r="AT208" s="69"/>
      <c r="AU208" s="77" t="str">
        <f t="shared" si="71"/>
        <v xml:space="preserve"> f</v>
      </c>
      <c r="AV208" s="79">
        <f>Final!T208</f>
        <v>0</v>
      </c>
      <c r="AW208" s="79">
        <f>Final!W208*2+Final!X208</f>
        <v>0</v>
      </c>
      <c r="AX208" s="79">
        <f>Final!U208+Final!V208*2</f>
        <v>0</v>
      </c>
      <c r="AY208" s="79">
        <f t="shared" si="72"/>
        <v>0</v>
      </c>
      <c r="AZ208" s="69"/>
      <c r="BA208" s="80" t="e">
        <f t="shared" si="73"/>
        <v>#DIV/0!</v>
      </c>
      <c r="BB208" s="80" t="e">
        <f t="shared" si="74"/>
        <v>#DIV/0!</v>
      </c>
      <c r="BC208" s="80" t="e">
        <f t="shared" si="75"/>
        <v>#DIV/0!</v>
      </c>
      <c r="BD208" s="80" t="e">
        <f t="shared" si="76"/>
        <v>#DIV/0!</v>
      </c>
      <c r="BE208" s="81" t="e">
        <f t="shared" si="77"/>
        <v>#DIV/0!</v>
      </c>
      <c r="BF208" s="69" t="e">
        <f t="shared" si="78"/>
        <v>#DIV/0!</v>
      </c>
      <c r="BG208" s="69"/>
      <c r="BH208" s="69"/>
      <c r="BI208" s="69"/>
      <c r="BJ208" s="69"/>
      <c r="BK208" s="77" t="str">
        <f t="shared" si="79"/>
        <v xml:space="preserve"> f</v>
      </c>
      <c r="BL208" s="69" t="e">
        <f>'Piper Plot'!$R$22-(1-'Piper Plot'!AM208)*0.5+(1-'Piper Plot'!BC208)*0.5</f>
        <v>#DIV/0!</v>
      </c>
      <c r="BM208" s="69" t="e">
        <f>'Piper Plot'!$S$22+(1-'Piper Plot'!AM208)*'Piper Plot'!$S$13+(1-'Piper Plot'!BC208)*'Piper Plot'!$S$13</f>
        <v>#DIV/0!</v>
      </c>
      <c r="BN208" s="69"/>
      <c r="BO208" s="69"/>
    </row>
    <row r="209" spans="17:67" x14ac:dyDescent="0.3">
      <c r="Q209" s="48"/>
      <c r="R209" s="48"/>
      <c r="S209" s="48"/>
      <c r="T209" s="48"/>
      <c r="U209" s="48">
        <f>U208+0.5</f>
        <v>-3.7750000000000004</v>
      </c>
      <c r="V209" s="48">
        <f>V208+3^0.5/2</f>
        <v>10.435606115602488</v>
      </c>
      <c r="W209" s="48"/>
      <c r="X209" s="48"/>
      <c r="Y209" s="48"/>
      <c r="Z209" s="48"/>
      <c r="AA209" s="48"/>
      <c r="AE209" s="77" t="str">
        <f>IF('Piper Plot'!$N$4="y",CONCATENATE(Final!B209," f",Final!C209),"")</f>
        <v xml:space="preserve"> f</v>
      </c>
      <c r="AF209" s="78">
        <f>Final!R209*2</f>
        <v>0</v>
      </c>
      <c r="AG209" s="79">
        <f>Final!Q209*2</f>
        <v>0</v>
      </c>
      <c r="AH209" s="79">
        <f>Final!O209+Final!P209</f>
        <v>0</v>
      </c>
      <c r="AI209" s="79">
        <f t="shared" si="66"/>
        <v>0</v>
      </c>
      <c r="AJ209" s="69"/>
      <c r="AK209" s="80" t="e">
        <f t="shared" si="67"/>
        <v>#DIV/0!</v>
      </c>
      <c r="AL209" s="80" t="e">
        <f t="shared" si="68"/>
        <v>#DIV/0!</v>
      </c>
      <c r="AM209" s="80" t="e">
        <f t="shared" si="69"/>
        <v>#DIV/0!</v>
      </c>
      <c r="AN209" s="80" t="e">
        <f t="shared" si="70"/>
        <v>#DIV/0!</v>
      </c>
      <c r="AO209" s="69" t="e">
        <f>(1-AK209)-AL209*'Piper Plot'!$R$13</f>
        <v>#DIV/0!</v>
      </c>
      <c r="AP209" s="69" t="e">
        <f>AL209*'Piper Plot'!$S$13</f>
        <v>#DIV/0!</v>
      </c>
      <c r="AQ209" s="69"/>
      <c r="AR209" s="69"/>
      <c r="AS209" s="69"/>
      <c r="AT209" s="69"/>
      <c r="AU209" s="77" t="str">
        <f t="shared" si="71"/>
        <v xml:space="preserve"> f</v>
      </c>
      <c r="AV209" s="79">
        <f>Final!T209</f>
        <v>0</v>
      </c>
      <c r="AW209" s="79">
        <f>Final!W209*2+Final!X209</f>
        <v>0</v>
      </c>
      <c r="AX209" s="79">
        <f>Final!U209+Final!V209*2</f>
        <v>0</v>
      </c>
      <c r="AY209" s="79">
        <f t="shared" si="72"/>
        <v>0</v>
      </c>
      <c r="AZ209" s="69"/>
      <c r="BA209" s="80" t="e">
        <f t="shared" si="73"/>
        <v>#DIV/0!</v>
      </c>
      <c r="BB209" s="80" t="e">
        <f t="shared" si="74"/>
        <v>#DIV/0!</v>
      </c>
      <c r="BC209" s="80" t="e">
        <f t="shared" si="75"/>
        <v>#DIV/0!</v>
      </c>
      <c r="BD209" s="80" t="e">
        <f t="shared" si="76"/>
        <v>#DIV/0!</v>
      </c>
      <c r="BE209" s="81" t="e">
        <f t="shared" si="77"/>
        <v>#DIV/0!</v>
      </c>
      <c r="BF209" s="69" t="e">
        <f t="shared" si="78"/>
        <v>#DIV/0!</v>
      </c>
      <c r="BG209" s="69"/>
      <c r="BH209" s="69"/>
      <c r="BI209" s="69"/>
      <c r="BJ209" s="69"/>
      <c r="BK209" s="77" t="str">
        <f t="shared" si="79"/>
        <v xml:space="preserve"> f</v>
      </c>
      <c r="BL209" s="69" t="e">
        <f>'Piper Plot'!$R$22-(1-'Piper Plot'!AM209)*0.5+(1-'Piper Plot'!BC209)*0.5</f>
        <v>#DIV/0!</v>
      </c>
      <c r="BM209" s="69" t="e">
        <f>'Piper Plot'!$S$22+(1-'Piper Plot'!AM209)*'Piper Plot'!$S$13+(1-'Piper Plot'!BC209)*'Piper Plot'!$S$13</f>
        <v>#DIV/0!</v>
      </c>
      <c r="BN209" s="69"/>
      <c r="BO209" s="69"/>
    </row>
    <row r="210" spans="17:67" x14ac:dyDescent="0.3">
      <c r="Q210" s="48"/>
      <c r="R210" s="48"/>
      <c r="S210" s="48"/>
      <c r="T210" s="48"/>
      <c r="U210" s="48"/>
      <c r="V210" s="48"/>
      <c r="W210" s="48"/>
      <c r="X210" s="48"/>
      <c r="Y210" s="48"/>
      <c r="Z210" s="48"/>
      <c r="AA210" s="48"/>
      <c r="AE210" s="77" t="str">
        <f>IF('Piper Plot'!$N$4="y",CONCATENATE(Final!B210," f",Final!C210),"")</f>
        <v xml:space="preserve"> f</v>
      </c>
      <c r="AF210" s="78">
        <f>Final!R210*2</f>
        <v>0</v>
      </c>
      <c r="AG210" s="79">
        <f>Final!Q210*2</f>
        <v>0</v>
      </c>
      <c r="AH210" s="79">
        <f>Final!O210+Final!P210</f>
        <v>0</v>
      </c>
      <c r="AI210" s="79">
        <f t="shared" si="66"/>
        <v>0</v>
      </c>
      <c r="AJ210" s="69"/>
      <c r="AK210" s="80" t="e">
        <f t="shared" si="67"/>
        <v>#DIV/0!</v>
      </c>
      <c r="AL210" s="80" t="e">
        <f t="shared" si="68"/>
        <v>#DIV/0!</v>
      </c>
      <c r="AM210" s="80" t="e">
        <f t="shared" si="69"/>
        <v>#DIV/0!</v>
      </c>
      <c r="AN210" s="80" t="e">
        <f t="shared" si="70"/>
        <v>#DIV/0!</v>
      </c>
      <c r="AO210" s="69" t="e">
        <f>(1-AK210)-AL210*'Piper Plot'!$R$13</f>
        <v>#DIV/0!</v>
      </c>
      <c r="AP210" s="69" t="e">
        <f>AL210*'Piper Plot'!$S$13</f>
        <v>#DIV/0!</v>
      </c>
      <c r="AQ210" s="69"/>
      <c r="AR210" s="69"/>
      <c r="AS210" s="69"/>
      <c r="AT210" s="69"/>
      <c r="AU210" s="77" t="str">
        <f t="shared" si="71"/>
        <v xml:space="preserve"> f</v>
      </c>
      <c r="AV210" s="79">
        <f>Final!T210</f>
        <v>0</v>
      </c>
      <c r="AW210" s="79">
        <f>Final!W210*2+Final!X210</f>
        <v>0</v>
      </c>
      <c r="AX210" s="79">
        <f>Final!U210+Final!V210*2</f>
        <v>0</v>
      </c>
      <c r="AY210" s="79">
        <f t="shared" si="72"/>
        <v>0</v>
      </c>
      <c r="AZ210" s="69"/>
      <c r="BA210" s="80" t="e">
        <f t="shared" si="73"/>
        <v>#DIV/0!</v>
      </c>
      <c r="BB210" s="80" t="e">
        <f t="shared" si="74"/>
        <v>#DIV/0!</v>
      </c>
      <c r="BC210" s="80" t="e">
        <f t="shared" si="75"/>
        <v>#DIV/0!</v>
      </c>
      <c r="BD210" s="80" t="e">
        <f t="shared" si="76"/>
        <v>#DIV/0!</v>
      </c>
      <c r="BE210" s="81" t="e">
        <f t="shared" si="77"/>
        <v>#DIV/0!</v>
      </c>
      <c r="BF210" s="69" t="e">
        <f t="shared" si="78"/>
        <v>#DIV/0!</v>
      </c>
      <c r="BG210" s="69"/>
      <c r="BH210" s="69"/>
      <c r="BI210" s="69"/>
      <c r="BJ210" s="69"/>
      <c r="BK210" s="77" t="str">
        <f t="shared" si="79"/>
        <v xml:space="preserve"> f</v>
      </c>
      <c r="BL210" s="69" t="e">
        <f>'Piper Plot'!$R$22-(1-'Piper Plot'!AM210)*0.5+(1-'Piper Plot'!BC210)*0.5</f>
        <v>#DIV/0!</v>
      </c>
      <c r="BM210" s="69" t="e">
        <f>'Piper Plot'!$S$22+(1-'Piper Plot'!AM210)*'Piper Plot'!$S$13+(1-'Piper Plot'!BC210)*'Piper Plot'!$S$13</f>
        <v>#DIV/0!</v>
      </c>
      <c r="BN210" s="69"/>
      <c r="BO210" s="69"/>
    </row>
    <row r="211" spans="17:67" x14ac:dyDescent="0.3">
      <c r="Q211" s="48"/>
      <c r="R211" s="48"/>
      <c r="S211" s="48"/>
      <c r="T211" s="48"/>
      <c r="U211" s="48">
        <f>'Piper Plot'!U92+AnionOffset*0.5</f>
        <v>-4.1750000000000007</v>
      </c>
      <c r="V211" s="48">
        <f>'Piper Plot'!V92+AnionOffset*3^0.5*0.5</f>
        <v>9.3963756310611615</v>
      </c>
      <c r="W211" s="48"/>
      <c r="X211" s="48"/>
      <c r="Y211" s="48"/>
      <c r="Z211" s="48"/>
      <c r="AA211" s="48"/>
      <c r="AE211" s="77" t="str">
        <f>IF('Piper Plot'!$N$4="y",CONCATENATE(Final!B211," f",Final!C211),"")</f>
        <v xml:space="preserve"> f</v>
      </c>
      <c r="AF211" s="78">
        <f>Final!R211*2</f>
        <v>0</v>
      </c>
      <c r="AG211" s="79">
        <f>Final!Q211*2</f>
        <v>0</v>
      </c>
      <c r="AH211" s="79">
        <f>Final!O211+Final!P211</f>
        <v>0</v>
      </c>
      <c r="AI211" s="79">
        <f t="shared" si="66"/>
        <v>0</v>
      </c>
      <c r="AJ211" s="69"/>
      <c r="AK211" s="80" t="e">
        <f t="shared" si="67"/>
        <v>#DIV/0!</v>
      </c>
      <c r="AL211" s="80" t="e">
        <f t="shared" si="68"/>
        <v>#DIV/0!</v>
      </c>
      <c r="AM211" s="80" t="e">
        <f t="shared" si="69"/>
        <v>#DIV/0!</v>
      </c>
      <c r="AN211" s="80" t="e">
        <f t="shared" si="70"/>
        <v>#DIV/0!</v>
      </c>
      <c r="AO211" s="69" t="e">
        <f>(1-AK211)-AL211*'Piper Plot'!$R$13</f>
        <v>#DIV/0!</v>
      </c>
      <c r="AP211" s="69" t="e">
        <f>AL211*'Piper Plot'!$S$13</f>
        <v>#DIV/0!</v>
      </c>
      <c r="AQ211" s="69"/>
      <c r="AR211" s="69"/>
      <c r="AS211" s="69"/>
      <c r="AT211" s="69"/>
      <c r="AU211" s="77" t="str">
        <f t="shared" si="71"/>
        <v xml:space="preserve"> f</v>
      </c>
      <c r="AV211" s="79">
        <f>Final!T211</f>
        <v>0</v>
      </c>
      <c r="AW211" s="79">
        <f>Final!W211*2+Final!X211</f>
        <v>0</v>
      </c>
      <c r="AX211" s="79">
        <f>Final!U211+Final!V211*2</f>
        <v>0</v>
      </c>
      <c r="AY211" s="79">
        <f t="shared" si="72"/>
        <v>0</v>
      </c>
      <c r="AZ211" s="69"/>
      <c r="BA211" s="80" t="e">
        <f t="shared" si="73"/>
        <v>#DIV/0!</v>
      </c>
      <c r="BB211" s="80" t="e">
        <f t="shared" si="74"/>
        <v>#DIV/0!</v>
      </c>
      <c r="BC211" s="80" t="e">
        <f t="shared" si="75"/>
        <v>#DIV/0!</v>
      </c>
      <c r="BD211" s="80" t="e">
        <f t="shared" si="76"/>
        <v>#DIV/0!</v>
      </c>
      <c r="BE211" s="81" t="e">
        <f t="shared" si="77"/>
        <v>#DIV/0!</v>
      </c>
      <c r="BF211" s="69" t="e">
        <f t="shared" si="78"/>
        <v>#DIV/0!</v>
      </c>
      <c r="BG211" s="69"/>
      <c r="BH211" s="69"/>
      <c r="BI211" s="69"/>
      <c r="BJ211" s="69"/>
      <c r="BK211" s="77" t="str">
        <f t="shared" si="79"/>
        <v xml:space="preserve"> f</v>
      </c>
      <c r="BL211" s="69" t="e">
        <f>'Piper Plot'!$R$22-(1-'Piper Plot'!AM211)*0.5+(1-'Piper Plot'!BC211)*0.5</f>
        <v>#DIV/0!</v>
      </c>
      <c r="BM211" s="69" t="e">
        <f>'Piper Plot'!$S$22+(1-'Piper Plot'!AM211)*'Piper Plot'!$S$13+(1-'Piper Plot'!BC211)*'Piper Plot'!$S$13</f>
        <v>#DIV/0!</v>
      </c>
      <c r="BN211" s="69"/>
      <c r="BO211" s="69"/>
    </row>
    <row r="212" spans="17:67" x14ac:dyDescent="0.3">
      <c r="Q212" s="48"/>
      <c r="R212" s="48"/>
      <c r="S212" s="48"/>
      <c r="T212" s="48"/>
      <c r="U212" s="48">
        <f>U211+0.5</f>
        <v>-3.6750000000000007</v>
      </c>
      <c r="V212" s="48">
        <f>V211+3^0.5/2</f>
        <v>10.262401034845601</v>
      </c>
      <c r="W212" s="48"/>
      <c r="X212" s="48"/>
      <c r="Y212" s="48"/>
      <c r="Z212" s="48"/>
      <c r="AA212" s="48"/>
      <c r="AE212" s="77" t="str">
        <f>IF('Piper Plot'!$N$4="y",CONCATENATE(Final!B212," f",Final!C212),"")</f>
        <v xml:space="preserve"> f</v>
      </c>
      <c r="AF212" s="78">
        <f>Final!R212*2</f>
        <v>0</v>
      </c>
      <c r="AG212" s="79">
        <f>Final!Q212*2</f>
        <v>0</v>
      </c>
      <c r="AH212" s="79">
        <f>Final!O212+Final!P212</f>
        <v>0</v>
      </c>
      <c r="AI212" s="79">
        <f t="shared" si="66"/>
        <v>0</v>
      </c>
      <c r="AJ212" s="69"/>
      <c r="AK212" s="80" t="e">
        <f t="shared" si="67"/>
        <v>#DIV/0!</v>
      </c>
      <c r="AL212" s="80" t="e">
        <f t="shared" si="68"/>
        <v>#DIV/0!</v>
      </c>
      <c r="AM212" s="80" t="e">
        <f t="shared" si="69"/>
        <v>#DIV/0!</v>
      </c>
      <c r="AN212" s="80" t="e">
        <f t="shared" si="70"/>
        <v>#DIV/0!</v>
      </c>
      <c r="AO212" s="69" t="e">
        <f>(1-AK212)-AL212*'Piper Plot'!$R$13</f>
        <v>#DIV/0!</v>
      </c>
      <c r="AP212" s="69" t="e">
        <f>AL212*'Piper Plot'!$S$13</f>
        <v>#DIV/0!</v>
      </c>
      <c r="AQ212" s="69"/>
      <c r="AR212" s="69"/>
      <c r="AS212" s="69"/>
      <c r="AT212" s="69"/>
      <c r="AU212" s="77" t="str">
        <f t="shared" si="71"/>
        <v xml:space="preserve"> f</v>
      </c>
      <c r="AV212" s="79">
        <f>Final!T212</f>
        <v>0</v>
      </c>
      <c r="AW212" s="79">
        <f>Final!W212*2+Final!X212</f>
        <v>0</v>
      </c>
      <c r="AX212" s="79">
        <f>Final!U212+Final!V212*2</f>
        <v>0</v>
      </c>
      <c r="AY212" s="79">
        <f t="shared" si="72"/>
        <v>0</v>
      </c>
      <c r="AZ212" s="69"/>
      <c r="BA212" s="80" t="e">
        <f t="shared" si="73"/>
        <v>#DIV/0!</v>
      </c>
      <c r="BB212" s="80" t="e">
        <f t="shared" si="74"/>
        <v>#DIV/0!</v>
      </c>
      <c r="BC212" s="80" t="e">
        <f t="shared" si="75"/>
        <v>#DIV/0!</v>
      </c>
      <c r="BD212" s="80" t="e">
        <f t="shared" si="76"/>
        <v>#DIV/0!</v>
      </c>
      <c r="BE212" s="81" t="e">
        <f t="shared" si="77"/>
        <v>#DIV/0!</v>
      </c>
      <c r="BF212" s="69" t="e">
        <f t="shared" si="78"/>
        <v>#DIV/0!</v>
      </c>
      <c r="BG212" s="69"/>
      <c r="BH212" s="69"/>
      <c r="BI212" s="69"/>
      <c r="BJ212" s="69"/>
      <c r="BK212" s="77" t="str">
        <f t="shared" si="79"/>
        <v xml:space="preserve"> f</v>
      </c>
      <c r="BL212" s="69" t="e">
        <f>'Piper Plot'!$R$22-(1-'Piper Plot'!AM212)*0.5+(1-'Piper Plot'!BC212)*0.5</f>
        <v>#DIV/0!</v>
      </c>
      <c r="BM212" s="69" t="e">
        <f>'Piper Plot'!$S$22+(1-'Piper Plot'!AM212)*'Piper Plot'!$S$13+(1-'Piper Plot'!BC212)*'Piper Plot'!$S$13</f>
        <v>#DIV/0!</v>
      </c>
      <c r="BN212" s="69"/>
      <c r="BO212" s="69"/>
    </row>
    <row r="213" spans="17:67" x14ac:dyDescent="0.3">
      <c r="Q213" s="48"/>
      <c r="R213" s="48"/>
      <c r="S213" s="48"/>
      <c r="T213" s="48"/>
      <c r="U213" s="48"/>
      <c r="V213" s="48"/>
      <c r="W213" s="48"/>
      <c r="X213" s="48"/>
      <c r="Y213" s="48"/>
      <c r="Z213" s="48"/>
      <c r="AA213" s="48"/>
      <c r="AE213" s="77" t="str">
        <f>IF('Piper Plot'!$N$4="y",CONCATENATE(Final!B213," f",Final!C213),"")</f>
        <v xml:space="preserve"> f</v>
      </c>
      <c r="AF213" s="78">
        <f>Final!R213*2</f>
        <v>0</v>
      </c>
      <c r="AG213" s="79">
        <f>Final!Q213*2</f>
        <v>0</v>
      </c>
      <c r="AH213" s="79">
        <f>Final!O213+Final!P213</f>
        <v>0</v>
      </c>
      <c r="AI213" s="79">
        <f t="shared" si="66"/>
        <v>0</v>
      </c>
      <c r="AJ213" s="69"/>
      <c r="AK213" s="80" t="e">
        <f t="shared" si="67"/>
        <v>#DIV/0!</v>
      </c>
      <c r="AL213" s="80" t="e">
        <f t="shared" si="68"/>
        <v>#DIV/0!</v>
      </c>
      <c r="AM213" s="80" t="e">
        <f t="shared" si="69"/>
        <v>#DIV/0!</v>
      </c>
      <c r="AN213" s="80" t="e">
        <f t="shared" si="70"/>
        <v>#DIV/0!</v>
      </c>
      <c r="AO213" s="69" t="e">
        <f>(1-AK213)-AL213*'Piper Plot'!$R$13</f>
        <v>#DIV/0!</v>
      </c>
      <c r="AP213" s="69" t="e">
        <f>AL213*'Piper Plot'!$S$13</f>
        <v>#DIV/0!</v>
      </c>
      <c r="AQ213" s="69"/>
      <c r="AR213" s="69"/>
      <c r="AS213" s="69"/>
      <c r="AT213" s="69"/>
      <c r="AU213" s="77" t="str">
        <f t="shared" si="71"/>
        <v xml:space="preserve"> f</v>
      </c>
      <c r="AV213" s="79">
        <f>Final!T213</f>
        <v>0</v>
      </c>
      <c r="AW213" s="79">
        <f>Final!W213*2+Final!X213</f>
        <v>0</v>
      </c>
      <c r="AX213" s="79">
        <f>Final!U213+Final!V213*2</f>
        <v>0</v>
      </c>
      <c r="AY213" s="79">
        <f t="shared" si="72"/>
        <v>0</v>
      </c>
      <c r="AZ213" s="69"/>
      <c r="BA213" s="80" t="e">
        <f t="shared" si="73"/>
        <v>#DIV/0!</v>
      </c>
      <c r="BB213" s="80" t="e">
        <f t="shared" si="74"/>
        <v>#DIV/0!</v>
      </c>
      <c r="BC213" s="80" t="e">
        <f t="shared" si="75"/>
        <v>#DIV/0!</v>
      </c>
      <c r="BD213" s="80" t="e">
        <f t="shared" si="76"/>
        <v>#DIV/0!</v>
      </c>
      <c r="BE213" s="81" t="e">
        <f t="shared" si="77"/>
        <v>#DIV/0!</v>
      </c>
      <c r="BF213" s="69" t="e">
        <f t="shared" si="78"/>
        <v>#DIV/0!</v>
      </c>
      <c r="BG213" s="69"/>
      <c r="BH213" s="69"/>
      <c r="BI213" s="69"/>
      <c r="BJ213" s="69"/>
      <c r="BK213" s="77" t="str">
        <f t="shared" si="79"/>
        <v xml:space="preserve"> f</v>
      </c>
      <c r="BL213" s="69" t="e">
        <f>'Piper Plot'!$R$22-(1-'Piper Plot'!AM213)*0.5+(1-'Piper Plot'!BC213)*0.5</f>
        <v>#DIV/0!</v>
      </c>
      <c r="BM213" s="69" t="e">
        <f>'Piper Plot'!$S$22+(1-'Piper Plot'!AM213)*'Piper Plot'!$S$13+(1-'Piper Plot'!BC213)*'Piper Plot'!$S$13</f>
        <v>#DIV/0!</v>
      </c>
      <c r="BN213" s="69"/>
      <c r="BO213" s="69"/>
    </row>
    <row r="214" spans="17:67" x14ac:dyDescent="0.3">
      <c r="Q214" s="48"/>
      <c r="R214" s="48"/>
      <c r="S214" s="48"/>
      <c r="T214" s="48"/>
      <c r="U214" s="48">
        <f>'Piper Plot'!U95+AnionOffset*0.5</f>
        <v>-4.0750000000000011</v>
      </c>
      <c r="V214" s="48">
        <f>'Piper Plot'!V95+AnionOffset*3^0.5*0.5</f>
        <v>9.2231705503042729</v>
      </c>
      <c r="W214" s="48"/>
      <c r="X214" s="48"/>
      <c r="Y214" s="48"/>
      <c r="Z214" s="48"/>
      <c r="AA214" s="48"/>
      <c r="AE214" s="77" t="str">
        <f>IF('Piper Plot'!$N$4="y",CONCATENATE(Final!B214," f",Final!C214),"")</f>
        <v xml:space="preserve"> f</v>
      </c>
      <c r="AF214" s="78">
        <f>Final!R214*2</f>
        <v>0</v>
      </c>
      <c r="AG214" s="79">
        <f>Final!Q214*2</f>
        <v>0</v>
      </c>
      <c r="AH214" s="79">
        <f>Final!O214+Final!P214</f>
        <v>0</v>
      </c>
      <c r="AI214" s="79">
        <f t="shared" si="66"/>
        <v>0</v>
      </c>
      <c r="AJ214" s="69"/>
      <c r="AK214" s="80" t="e">
        <f t="shared" si="67"/>
        <v>#DIV/0!</v>
      </c>
      <c r="AL214" s="80" t="e">
        <f t="shared" si="68"/>
        <v>#DIV/0!</v>
      </c>
      <c r="AM214" s="80" t="e">
        <f t="shared" si="69"/>
        <v>#DIV/0!</v>
      </c>
      <c r="AN214" s="80" t="e">
        <f t="shared" si="70"/>
        <v>#DIV/0!</v>
      </c>
      <c r="AO214" s="69" t="e">
        <f>(1-AK214)-AL214*'Piper Plot'!$R$13</f>
        <v>#DIV/0!</v>
      </c>
      <c r="AP214" s="69" t="e">
        <f>AL214*'Piper Plot'!$S$13</f>
        <v>#DIV/0!</v>
      </c>
      <c r="AQ214" s="69"/>
      <c r="AR214" s="69"/>
      <c r="AS214" s="69"/>
      <c r="AT214" s="69"/>
      <c r="AU214" s="77" t="str">
        <f t="shared" si="71"/>
        <v xml:space="preserve"> f</v>
      </c>
      <c r="AV214" s="79">
        <f>Final!T214</f>
        <v>0</v>
      </c>
      <c r="AW214" s="79">
        <f>Final!W214*2+Final!X214</f>
        <v>0</v>
      </c>
      <c r="AX214" s="79">
        <f>Final!U214+Final!V214*2</f>
        <v>0</v>
      </c>
      <c r="AY214" s="79">
        <f t="shared" si="72"/>
        <v>0</v>
      </c>
      <c r="AZ214" s="69"/>
      <c r="BA214" s="80" t="e">
        <f t="shared" si="73"/>
        <v>#DIV/0!</v>
      </c>
      <c r="BB214" s="80" t="e">
        <f t="shared" si="74"/>
        <v>#DIV/0!</v>
      </c>
      <c r="BC214" s="80" t="e">
        <f t="shared" si="75"/>
        <v>#DIV/0!</v>
      </c>
      <c r="BD214" s="80" t="e">
        <f t="shared" si="76"/>
        <v>#DIV/0!</v>
      </c>
      <c r="BE214" s="81" t="e">
        <f t="shared" si="77"/>
        <v>#DIV/0!</v>
      </c>
      <c r="BF214" s="69" t="e">
        <f t="shared" si="78"/>
        <v>#DIV/0!</v>
      </c>
      <c r="BG214" s="69"/>
      <c r="BH214" s="69"/>
      <c r="BI214" s="69"/>
      <c r="BJ214" s="69"/>
      <c r="BK214" s="77" t="str">
        <f t="shared" si="79"/>
        <v xml:space="preserve"> f</v>
      </c>
      <c r="BL214" s="69" t="e">
        <f>'Piper Plot'!$R$22-(1-'Piper Plot'!AM214)*0.5+(1-'Piper Plot'!BC214)*0.5</f>
        <v>#DIV/0!</v>
      </c>
      <c r="BM214" s="69" t="e">
        <f>'Piper Plot'!$S$22+(1-'Piper Plot'!AM214)*'Piper Plot'!$S$13+(1-'Piper Plot'!BC214)*'Piper Plot'!$S$13</f>
        <v>#DIV/0!</v>
      </c>
      <c r="BN214" s="69"/>
      <c r="BO214" s="69"/>
    </row>
    <row r="215" spans="17:67" x14ac:dyDescent="0.3">
      <c r="Q215" s="48"/>
      <c r="R215" s="48"/>
      <c r="S215" s="48"/>
      <c r="T215" s="48"/>
      <c r="U215" s="48">
        <f>U214+0.5</f>
        <v>-3.5750000000000011</v>
      </c>
      <c r="V215" s="48">
        <f>V214+3^0.5/2</f>
        <v>10.089195954088712</v>
      </c>
      <c r="W215" s="48"/>
      <c r="X215" s="48"/>
      <c r="Y215" s="48"/>
      <c r="Z215" s="48"/>
      <c r="AA215" s="48"/>
      <c r="AE215" s="77" t="str">
        <f>IF('Piper Plot'!$N$4="y",CONCATENATE(Final!B215," f",Final!C215),"")</f>
        <v xml:space="preserve"> f</v>
      </c>
      <c r="AF215" s="78">
        <f>Final!R215*2</f>
        <v>0</v>
      </c>
      <c r="AG215" s="79">
        <f>Final!Q215*2</f>
        <v>0</v>
      </c>
      <c r="AH215" s="79">
        <f>Final!O215+Final!P215</f>
        <v>0</v>
      </c>
      <c r="AI215" s="79">
        <f t="shared" si="66"/>
        <v>0</v>
      </c>
      <c r="AJ215" s="69"/>
      <c r="AK215" s="80" t="e">
        <f t="shared" si="67"/>
        <v>#DIV/0!</v>
      </c>
      <c r="AL215" s="80" t="e">
        <f t="shared" si="68"/>
        <v>#DIV/0!</v>
      </c>
      <c r="AM215" s="80" t="e">
        <f t="shared" si="69"/>
        <v>#DIV/0!</v>
      </c>
      <c r="AN215" s="80" t="e">
        <f t="shared" si="70"/>
        <v>#DIV/0!</v>
      </c>
      <c r="AO215" s="69" t="e">
        <f>(1-AK215)-AL215*'Piper Plot'!$R$13</f>
        <v>#DIV/0!</v>
      </c>
      <c r="AP215" s="69" t="e">
        <f>AL215*'Piper Plot'!$S$13</f>
        <v>#DIV/0!</v>
      </c>
      <c r="AQ215" s="69"/>
      <c r="AR215" s="69"/>
      <c r="AS215" s="69"/>
      <c r="AT215" s="69"/>
      <c r="AU215" s="77" t="str">
        <f t="shared" si="71"/>
        <v xml:space="preserve"> f</v>
      </c>
      <c r="AV215" s="79">
        <f>Final!T215</f>
        <v>0</v>
      </c>
      <c r="AW215" s="79">
        <f>Final!W215*2+Final!X215</f>
        <v>0</v>
      </c>
      <c r="AX215" s="79">
        <f>Final!U215+Final!V215*2</f>
        <v>0</v>
      </c>
      <c r="AY215" s="79">
        <f t="shared" si="72"/>
        <v>0</v>
      </c>
      <c r="AZ215" s="69"/>
      <c r="BA215" s="80" t="e">
        <f t="shared" si="73"/>
        <v>#DIV/0!</v>
      </c>
      <c r="BB215" s="80" t="e">
        <f t="shared" si="74"/>
        <v>#DIV/0!</v>
      </c>
      <c r="BC215" s="80" t="e">
        <f t="shared" si="75"/>
        <v>#DIV/0!</v>
      </c>
      <c r="BD215" s="80" t="e">
        <f t="shared" si="76"/>
        <v>#DIV/0!</v>
      </c>
      <c r="BE215" s="81" t="e">
        <f t="shared" si="77"/>
        <v>#DIV/0!</v>
      </c>
      <c r="BF215" s="69" t="e">
        <f t="shared" si="78"/>
        <v>#DIV/0!</v>
      </c>
      <c r="BG215" s="69"/>
      <c r="BH215" s="69"/>
      <c r="BI215" s="69"/>
      <c r="BJ215" s="69"/>
      <c r="BK215" s="77" t="str">
        <f t="shared" si="79"/>
        <v xml:space="preserve"> f</v>
      </c>
      <c r="BL215" s="69" t="e">
        <f>'Piper Plot'!$R$22-(1-'Piper Plot'!AM215)*0.5+(1-'Piper Plot'!BC215)*0.5</f>
        <v>#DIV/0!</v>
      </c>
      <c r="BM215" s="69" t="e">
        <f>'Piper Plot'!$S$22+(1-'Piper Plot'!AM215)*'Piper Plot'!$S$13+(1-'Piper Plot'!BC215)*'Piper Plot'!$S$13</f>
        <v>#DIV/0!</v>
      </c>
      <c r="BN215" s="69"/>
      <c r="BO215" s="69"/>
    </row>
    <row r="216" spans="17:67" x14ac:dyDescent="0.3">
      <c r="Q216" s="48"/>
      <c r="R216" s="48"/>
      <c r="S216" s="48"/>
      <c r="T216" s="48"/>
      <c r="U216" s="48"/>
      <c r="V216" s="48"/>
      <c r="W216" s="48"/>
      <c r="X216" s="48"/>
      <c r="Y216" s="48"/>
      <c r="Z216" s="48"/>
      <c r="AA216" s="48"/>
      <c r="AE216" s="77" t="str">
        <f>IF('Piper Plot'!$N$4="y",CONCATENATE(Final!B216," f",Final!C216),"")</f>
        <v xml:space="preserve"> f</v>
      </c>
      <c r="AF216" s="78">
        <f>Final!R216*2</f>
        <v>0</v>
      </c>
      <c r="AG216" s="79">
        <f>Final!Q216*2</f>
        <v>0</v>
      </c>
      <c r="AH216" s="79">
        <f>Final!O216+Final!P216</f>
        <v>0</v>
      </c>
      <c r="AI216" s="79">
        <f t="shared" si="66"/>
        <v>0</v>
      </c>
      <c r="AJ216" s="69"/>
      <c r="AK216" s="80" t="e">
        <f t="shared" si="67"/>
        <v>#DIV/0!</v>
      </c>
      <c r="AL216" s="80" t="e">
        <f t="shared" si="68"/>
        <v>#DIV/0!</v>
      </c>
      <c r="AM216" s="80" t="e">
        <f t="shared" si="69"/>
        <v>#DIV/0!</v>
      </c>
      <c r="AN216" s="80" t="e">
        <f t="shared" si="70"/>
        <v>#DIV/0!</v>
      </c>
      <c r="AO216" s="69" t="e">
        <f>(1-AK216)-AL216*'Piper Plot'!$R$13</f>
        <v>#DIV/0!</v>
      </c>
      <c r="AP216" s="69" t="e">
        <f>AL216*'Piper Plot'!$S$13</f>
        <v>#DIV/0!</v>
      </c>
      <c r="AQ216" s="69"/>
      <c r="AR216" s="69"/>
      <c r="AS216" s="69"/>
      <c r="AT216" s="69"/>
      <c r="AU216" s="77" t="str">
        <f t="shared" si="71"/>
        <v xml:space="preserve"> f</v>
      </c>
      <c r="AV216" s="79">
        <f>Final!T216</f>
        <v>0</v>
      </c>
      <c r="AW216" s="79">
        <f>Final!W216*2+Final!X216</f>
        <v>0</v>
      </c>
      <c r="AX216" s="79">
        <f>Final!U216+Final!V216*2</f>
        <v>0</v>
      </c>
      <c r="AY216" s="79">
        <f t="shared" si="72"/>
        <v>0</v>
      </c>
      <c r="AZ216" s="69"/>
      <c r="BA216" s="80" t="e">
        <f t="shared" si="73"/>
        <v>#DIV/0!</v>
      </c>
      <c r="BB216" s="80" t="e">
        <f t="shared" si="74"/>
        <v>#DIV/0!</v>
      </c>
      <c r="BC216" s="80" t="e">
        <f t="shared" si="75"/>
        <v>#DIV/0!</v>
      </c>
      <c r="BD216" s="80" t="e">
        <f t="shared" si="76"/>
        <v>#DIV/0!</v>
      </c>
      <c r="BE216" s="81" t="e">
        <f t="shared" si="77"/>
        <v>#DIV/0!</v>
      </c>
      <c r="BF216" s="69" t="e">
        <f t="shared" si="78"/>
        <v>#DIV/0!</v>
      </c>
      <c r="BG216" s="69"/>
      <c r="BH216" s="69"/>
      <c r="BI216" s="69"/>
      <c r="BJ216" s="69"/>
      <c r="BK216" s="77" t="str">
        <f t="shared" si="79"/>
        <v xml:space="preserve"> f</v>
      </c>
      <c r="BL216" s="69" t="e">
        <f>'Piper Plot'!$R$22-(1-'Piper Plot'!AM216)*0.5+(1-'Piper Plot'!BC216)*0.5</f>
        <v>#DIV/0!</v>
      </c>
      <c r="BM216" s="69" t="e">
        <f>'Piper Plot'!$S$22+(1-'Piper Plot'!AM216)*'Piper Plot'!$S$13+(1-'Piper Plot'!BC216)*'Piper Plot'!$S$13</f>
        <v>#DIV/0!</v>
      </c>
      <c r="BN216" s="69"/>
      <c r="BO216" s="69"/>
    </row>
    <row r="217" spans="17:67" x14ac:dyDescent="0.3">
      <c r="Q217" s="48"/>
      <c r="R217" s="48"/>
      <c r="S217" s="48"/>
      <c r="T217" s="48"/>
      <c r="U217" s="48">
        <f>'Piper Plot'!U98+AnionOffset*0.5</f>
        <v>-3.9750000000000014</v>
      </c>
      <c r="V217" s="48">
        <f>'Piper Plot'!V98+AnionOffset*3^0.5*0.5</f>
        <v>9.0499654695473861</v>
      </c>
      <c r="W217" s="48"/>
      <c r="X217" s="48"/>
      <c r="Y217" s="48"/>
      <c r="Z217" s="48"/>
      <c r="AA217" s="48"/>
      <c r="AE217" s="77" t="str">
        <f>IF('Piper Plot'!$N$4="y",CONCATENATE(Final!B217," f",Final!C217),"")</f>
        <v xml:space="preserve"> f</v>
      </c>
      <c r="AF217" s="78">
        <f>Final!R217*2</f>
        <v>0</v>
      </c>
      <c r="AG217" s="79">
        <f>Final!Q217*2</f>
        <v>0</v>
      </c>
      <c r="AH217" s="79">
        <f>Final!O217+Final!P217</f>
        <v>0</v>
      </c>
      <c r="AI217" s="79">
        <f t="shared" si="66"/>
        <v>0</v>
      </c>
      <c r="AJ217" s="69"/>
      <c r="AK217" s="80" t="e">
        <f t="shared" si="67"/>
        <v>#DIV/0!</v>
      </c>
      <c r="AL217" s="80" t="e">
        <f t="shared" si="68"/>
        <v>#DIV/0!</v>
      </c>
      <c r="AM217" s="80" t="e">
        <f t="shared" si="69"/>
        <v>#DIV/0!</v>
      </c>
      <c r="AN217" s="80" t="e">
        <f t="shared" si="70"/>
        <v>#DIV/0!</v>
      </c>
      <c r="AO217" s="69" t="e">
        <f>(1-AK217)-AL217*'Piper Plot'!$R$13</f>
        <v>#DIV/0!</v>
      </c>
      <c r="AP217" s="69" t="e">
        <f>AL217*'Piper Plot'!$S$13</f>
        <v>#DIV/0!</v>
      </c>
      <c r="AQ217" s="69"/>
      <c r="AR217" s="69"/>
      <c r="AS217" s="69"/>
      <c r="AT217" s="69"/>
      <c r="AU217" s="77" t="str">
        <f t="shared" si="71"/>
        <v xml:space="preserve"> f</v>
      </c>
      <c r="AV217" s="79">
        <f>Final!T217</f>
        <v>0</v>
      </c>
      <c r="AW217" s="79">
        <f>Final!W217*2+Final!X217</f>
        <v>0</v>
      </c>
      <c r="AX217" s="79">
        <f>Final!U217+Final!V217*2</f>
        <v>0</v>
      </c>
      <c r="AY217" s="79">
        <f t="shared" si="72"/>
        <v>0</v>
      </c>
      <c r="AZ217" s="69"/>
      <c r="BA217" s="80" t="e">
        <f t="shared" si="73"/>
        <v>#DIV/0!</v>
      </c>
      <c r="BB217" s="80" t="e">
        <f t="shared" si="74"/>
        <v>#DIV/0!</v>
      </c>
      <c r="BC217" s="80" t="e">
        <f t="shared" si="75"/>
        <v>#DIV/0!</v>
      </c>
      <c r="BD217" s="80" t="e">
        <f t="shared" si="76"/>
        <v>#DIV/0!</v>
      </c>
      <c r="BE217" s="81" t="e">
        <f t="shared" si="77"/>
        <v>#DIV/0!</v>
      </c>
      <c r="BF217" s="69" t="e">
        <f t="shared" si="78"/>
        <v>#DIV/0!</v>
      </c>
      <c r="BG217" s="69"/>
      <c r="BH217" s="69"/>
      <c r="BI217" s="69"/>
      <c r="BJ217" s="69"/>
      <c r="BK217" s="77" t="str">
        <f t="shared" si="79"/>
        <v xml:space="preserve"> f</v>
      </c>
      <c r="BL217" s="69" t="e">
        <f>'Piper Plot'!$R$22-(1-'Piper Plot'!AM217)*0.5+(1-'Piper Plot'!BC217)*0.5</f>
        <v>#DIV/0!</v>
      </c>
      <c r="BM217" s="69" t="e">
        <f>'Piper Plot'!$S$22+(1-'Piper Plot'!AM217)*'Piper Plot'!$S$13+(1-'Piper Plot'!BC217)*'Piper Plot'!$S$13</f>
        <v>#DIV/0!</v>
      </c>
      <c r="BN217" s="69"/>
      <c r="BO217" s="69"/>
    </row>
    <row r="218" spans="17:67" x14ac:dyDescent="0.3">
      <c r="Q218" s="48"/>
      <c r="R218" s="48"/>
      <c r="S218" s="48"/>
      <c r="T218" s="48"/>
      <c r="U218" s="48">
        <f>U217+0.5</f>
        <v>-3.4750000000000014</v>
      </c>
      <c r="V218" s="48">
        <f>V217+3^0.5/2</f>
        <v>9.9159908733318254</v>
      </c>
      <c r="W218" s="48"/>
      <c r="X218" s="48"/>
      <c r="Y218" s="48"/>
      <c r="Z218" s="48"/>
      <c r="AA218" s="48"/>
      <c r="AE218" s="77" t="str">
        <f>IF('Piper Plot'!$N$4="y",CONCATENATE(Final!B218," f",Final!C218),"")</f>
        <v xml:space="preserve"> f</v>
      </c>
      <c r="AF218" s="78">
        <f>Final!R218*2</f>
        <v>0</v>
      </c>
      <c r="AG218" s="79">
        <f>Final!Q218*2</f>
        <v>0</v>
      </c>
      <c r="AH218" s="79">
        <f>Final!O218+Final!P218</f>
        <v>0</v>
      </c>
      <c r="AI218" s="79">
        <f t="shared" si="66"/>
        <v>0</v>
      </c>
      <c r="AJ218" s="69"/>
      <c r="AK218" s="80" t="e">
        <f t="shared" si="67"/>
        <v>#DIV/0!</v>
      </c>
      <c r="AL218" s="80" t="e">
        <f t="shared" si="68"/>
        <v>#DIV/0!</v>
      </c>
      <c r="AM218" s="80" t="e">
        <f t="shared" si="69"/>
        <v>#DIV/0!</v>
      </c>
      <c r="AN218" s="80" t="e">
        <f t="shared" si="70"/>
        <v>#DIV/0!</v>
      </c>
      <c r="AO218" s="69" t="e">
        <f>(1-AK218)-AL218*'Piper Plot'!$R$13</f>
        <v>#DIV/0!</v>
      </c>
      <c r="AP218" s="69" t="e">
        <f>AL218*'Piper Plot'!$S$13</f>
        <v>#DIV/0!</v>
      </c>
      <c r="AQ218" s="69"/>
      <c r="AR218" s="69"/>
      <c r="AS218" s="69"/>
      <c r="AT218" s="69"/>
      <c r="AU218" s="77" t="str">
        <f t="shared" si="71"/>
        <v xml:space="preserve"> f</v>
      </c>
      <c r="AV218" s="79">
        <f>Final!T218</f>
        <v>0</v>
      </c>
      <c r="AW218" s="79">
        <f>Final!W218*2+Final!X218</f>
        <v>0</v>
      </c>
      <c r="AX218" s="79">
        <f>Final!U218+Final!V218*2</f>
        <v>0</v>
      </c>
      <c r="AY218" s="79">
        <f t="shared" si="72"/>
        <v>0</v>
      </c>
      <c r="AZ218" s="69"/>
      <c r="BA218" s="80" t="e">
        <f t="shared" si="73"/>
        <v>#DIV/0!</v>
      </c>
      <c r="BB218" s="80" t="e">
        <f t="shared" si="74"/>
        <v>#DIV/0!</v>
      </c>
      <c r="BC218" s="80" t="e">
        <f t="shared" si="75"/>
        <v>#DIV/0!</v>
      </c>
      <c r="BD218" s="80" t="e">
        <f t="shared" si="76"/>
        <v>#DIV/0!</v>
      </c>
      <c r="BE218" s="81" t="e">
        <f t="shared" si="77"/>
        <v>#DIV/0!</v>
      </c>
      <c r="BF218" s="69" t="e">
        <f t="shared" si="78"/>
        <v>#DIV/0!</v>
      </c>
      <c r="BG218" s="69"/>
      <c r="BH218" s="69"/>
      <c r="BI218" s="69"/>
      <c r="BJ218" s="69"/>
      <c r="BK218" s="77" t="str">
        <f t="shared" si="79"/>
        <v xml:space="preserve"> f</v>
      </c>
      <c r="BL218" s="69" t="e">
        <f>'Piper Plot'!$R$22-(1-'Piper Plot'!AM218)*0.5+(1-'Piper Plot'!BC218)*0.5</f>
        <v>#DIV/0!</v>
      </c>
      <c r="BM218" s="69" t="e">
        <f>'Piper Plot'!$S$22+(1-'Piper Plot'!AM218)*'Piper Plot'!$S$13+(1-'Piper Plot'!BC218)*'Piper Plot'!$S$13</f>
        <v>#DIV/0!</v>
      </c>
      <c r="BN218" s="69"/>
      <c r="BO218" s="69"/>
    </row>
    <row r="219" spans="17:67" x14ac:dyDescent="0.3">
      <c r="Q219" s="48"/>
      <c r="R219" s="48"/>
      <c r="S219" s="48"/>
      <c r="T219" s="48"/>
      <c r="U219" s="48"/>
      <c r="V219" s="48"/>
      <c r="W219" s="48"/>
      <c r="X219" s="48"/>
      <c r="Y219" s="48"/>
      <c r="Z219" s="48"/>
      <c r="AA219" s="48"/>
      <c r="AE219" s="77" t="str">
        <f>IF('Piper Plot'!$N$4="y",CONCATENATE(Final!B219," f",Final!C219),"")</f>
        <v xml:space="preserve"> f</v>
      </c>
      <c r="AF219" s="78">
        <f>Final!R219*2</f>
        <v>0</v>
      </c>
      <c r="AG219" s="79">
        <f>Final!Q219*2</f>
        <v>0</v>
      </c>
      <c r="AH219" s="79">
        <f>Final!O219+Final!P219</f>
        <v>0</v>
      </c>
      <c r="AI219" s="79">
        <f t="shared" si="66"/>
        <v>0</v>
      </c>
      <c r="AJ219" s="69"/>
      <c r="AK219" s="80" t="e">
        <f t="shared" si="67"/>
        <v>#DIV/0!</v>
      </c>
      <c r="AL219" s="80" t="e">
        <f t="shared" si="68"/>
        <v>#DIV/0!</v>
      </c>
      <c r="AM219" s="80" t="e">
        <f t="shared" si="69"/>
        <v>#DIV/0!</v>
      </c>
      <c r="AN219" s="80" t="e">
        <f t="shared" si="70"/>
        <v>#DIV/0!</v>
      </c>
      <c r="AO219" s="69" t="e">
        <f>(1-AK219)-AL219*'Piper Plot'!$R$13</f>
        <v>#DIV/0!</v>
      </c>
      <c r="AP219" s="69" t="e">
        <f>AL219*'Piper Plot'!$S$13</f>
        <v>#DIV/0!</v>
      </c>
      <c r="AQ219" s="69"/>
      <c r="AR219" s="69"/>
      <c r="AS219" s="69"/>
      <c r="AT219" s="69"/>
      <c r="AU219" s="77" t="str">
        <f t="shared" si="71"/>
        <v xml:space="preserve"> f</v>
      </c>
      <c r="AV219" s="79">
        <f>Final!T219</f>
        <v>0</v>
      </c>
      <c r="AW219" s="79">
        <f>Final!W219*2+Final!X219</f>
        <v>0</v>
      </c>
      <c r="AX219" s="79">
        <f>Final!U219+Final!V219*2</f>
        <v>0</v>
      </c>
      <c r="AY219" s="79">
        <f t="shared" si="72"/>
        <v>0</v>
      </c>
      <c r="AZ219" s="69"/>
      <c r="BA219" s="80" t="e">
        <f t="shared" si="73"/>
        <v>#DIV/0!</v>
      </c>
      <c r="BB219" s="80" t="e">
        <f t="shared" si="74"/>
        <v>#DIV/0!</v>
      </c>
      <c r="BC219" s="80" t="e">
        <f t="shared" si="75"/>
        <v>#DIV/0!</v>
      </c>
      <c r="BD219" s="80" t="e">
        <f t="shared" si="76"/>
        <v>#DIV/0!</v>
      </c>
      <c r="BE219" s="81" t="e">
        <f t="shared" si="77"/>
        <v>#DIV/0!</v>
      </c>
      <c r="BF219" s="69" t="e">
        <f t="shared" si="78"/>
        <v>#DIV/0!</v>
      </c>
      <c r="BG219" s="69"/>
      <c r="BH219" s="69"/>
      <c r="BI219" s="69"/>
      <c r="BJ219" s="69"/>
      <c r="BK219" s="77" t="str">
        <f t="shared" si="79"/>
        <v xml:space="preserve"> f</v>
      </c>
      <c r="BL219" s="69" t="e">
        <f>'Piper Plot'!$R$22-(1-'Piper Plot'!AM219)*0.5+(1-'Piper Plot'!BC219)*0.5</f>
        <v>#DIV/0!</v>
      </c>
      <c r="BM219" s="69" t="e">
        <f>'Piper Plot'!$S$22+(1-'Piper Plot'!AM219)*'Piper Plot'!$S$13+(1-'Piper Plot'!BC219)*'Piper Plot'!$S$13</f>
        <v>#DIV/0!</v>
      </c>
      <c r="BN219" s="69"/>
      <c r="BO219" s="69"/>
    </row>
    <row r="220" spans="17:67" x14ac:dyDescent="0.3">
      <c r="Q220" s="48"/>
      <c r="R220" s="48"/>
      <c r="S220" s="48"/>
      <c r="T220" s="48"/>
      <c r="U220" s="48">
        <f>'Piper Plot'!U101+AnionOffset*0.5</f>
        <v>-3.8750000000000018</v>
      </c>
      <c r="V220" s="48">
        <f>'Piper Plot'!V101+AnionOffset*3^0.5*0.5</f>
        <v>8.8767603887904993</v>
      </c>
      <c r="W220" s="48"/>
      <c r="X220" s="48"/>
      <c r="Y220" s="48"/>
      <c r="Z220" s="48"/>
      <c r="AA220" s="48"/>
      <c r="AE220" s="77" t="str">
        <f>IF('Piper Plot'!$N$4="y",CONCATENATE(Final!B220," f",Final!C220),"")</f>
        <v xml:space="preserve"> f</v>
      </c>
      <c r="AF220" s="78">
        <f>Final!R220*2</f>
        <v>0</v>
      </c>
      <c r="AG220" s="79">
        <f>Final!Q220*2</f>
        <v>0</v>
      </c>
      <c r="AH220" s="79">
        <f>Final!O220+Final!P220</f>
        <v>0</v>
      </c>
      <c r="AI220" s="79">
        <f t="shared" si="66"/>
        <v>0</v>
      </c>
      <c r="AJ220" s="69"/>
      <c r="AK220" s="80" t="e">
        <f t="shared" si="67"/>
        <v>#DIV/0!</v>
      </c>
      <c r="AL220" s="80" t="e">
        <f t="shared" si="68"/>
        <v>#DIV/0!</v>
      </c>
      <c r="AM220" s="80" t="e">
        <f t="shared" si="69"/>
        <v>#DIV/0!</v>
      </c>
      <c r="AN220" s="80" t="e">
        <f t="shared" si="70"/>
        <v>#DIV/0!</v>
      </c>
      <c r="AO220" s="69" t="e">
        <f>(1-AK220)-AL220*'Piper Plot'!$R$13</f>
        <v>#DIV/0!</v>
      </c>
      <c r="AP220" s="69" t="e">
        <f>AL220*'Piper Plot'!$S$13</f>
        <v>#DIV/0!</v>
      </c>
      <c r="AQ220" s="69"/>
      <c r="AR220" s="69"/>
      <c r="AS220" s="69"/>
      <c r="AT220" s="69"/>
      <c r="AU220" s="77" t="str">
        <f t="shared" si="71"/>
        <v xml:space="preserve"> f</v>
      </c>
      <c r="AV220" s="79">
        <f>Final!T220</f>
        <v>0</v>
      </c>
      <c r="AW220" s="79">
        <f>Final!W220*2+Final!X220</f>
        <v>0</v>
      </c>
      <c r="AX220" s="79">
        <f>Final!U220+Final!V220*2</f>
        <v>0</v>
      </c>
      <c r="AY220" s="79">
        <f t="shared" si="72"/>
        <v>0</v>
      </c>
      <c r="AZ220" s="69"/>
      <c r="BA220" s="80" t="e">
        <f t="shared" si="73"/>
        <v>#DIV/0!</v>
      </c>
      <c r="BB220" s="80" t="e">
        <f t="shared" si="74"/>
        <v>#DIV/0!</v>
      </c>
      <c r="BC220" s="80" t="e">
        <f t="shared" si="75"/>
        <v>#DIV/0!</v>
      </c>
      <c r="BD220" s="80" t="e">
        <f t="shared" si="76"/>
        <v>#DIV/0!</v>
      </c>
      <c r="BE220" s="81" t="e">
        <f t="shared" si="77"/>
        <v>#DIV/0!</v>
      </c>
      <c r="BF220" s="69" t="e">
        <f t="shared" si="78"/>
        <v>#DIV/0!</v>
      </c>
      <c r="BG220" s="69"/>
      <c r="BH220" s="69"/>
      <c r="BI220" s="69"/>
      <c r="BJ220" s="69"/>
      <c r="BK220" s="77" t="str">
        <f t="shared" si="79"/>
        <v xml:space="preserve"> f</v>
      </c>
      <c r="BL220" s="69" t="e">
        <f>'Piper Plot'!$R$22-(1-'Piper Plot'!AM220)*0.5+(1-'Piper Plot'!BC220)*0.5</f>
        <v>#DIV/0!</v>
      </c>
      <c r="BM220" s="69" t="e">
        <f>'Piper Plot'!$S$22+(1-'Piper Plot'!AM220)*'Piper Plot'!$S$13+(1-'Piper Plot'!BC220)*'Piper Plot'!$S$13</f>
        <v>#DIV/0!</v>
      </c>
      <c r="BN220" s="69"/>
      <c r="BO220" s="69"/>
    </row>
    <row r="221" spans="17:67" x14ac:dyDescent="0.3">
      <c r="Q221" s="48"/>
      <c r="R221" s="48"/>
      <c r="S221" s="48"/>
      <c r="T221" s="48"/>
      <c r="U221" s="48">
        <f>U220+0.5</f>
        <v>-3.3750000000000018</v>
      </c>
      <c r="V221" s="48">
        <f>V220+3^0.5/2</f>
        <v>9.7427857925749386</v>
      </c>
      <c r="W221" s="48"/>
      <c r="X221" s="48"/>
      <c r="Y221" s="48"/>
      <c r="Z221" s="48"/>
      <c r="AA221" s="48"/>
      <c r="AE221" s="77" t="str">
        <f>IF('Piper Plot'!$N$4="y",CONCATENATE(Final!B221," f",Final!C221),"")</f>
        <v xml:space="preserve"> f</v>
      </c>
      <c r="AF221" s="78">
        <f>Final!R221*2</f>
        <v>0</v>
      </c>
      <c r="AG221" s="79">
        <f>Final!Q221*2</f>
        <v>0</v>
      </c>
      <c r="AH221" s="79">
        <f>Final!O221+Final!P221</f>
        <v>0</v>
      </c>
      <c r="AI221" s="79">
        <f t="shared" si="66"/>
        <v>0</v>
      </c>
      <c r="AJ221" s="69"/>
      <c r="AK221" s="80" t="e">
        <f t="shared" si="67"/>
        <v>#DIV/0!</v>
      </c>
      <c r="AL221" s="80" t="e">
        <f t="shared" si="68"/>
        <v>#DIV/0!</v>
      </c>
      <c r="AM221" s="80" t="e">
        <f t="shared" si="69"/>
        <v>#DIV/0!</v>
      </c>
      <c r="AN221" s="80" t="e">
        <f t="shared" si="70"/>
        <v>#DIV/0!</v>
      </c>
      <c r="AO221" s="69" t="e">
        <f>(1-AK221)-AL221*'Piper Plot'!$R$13</f>
        <v>#DIV/0!</v>
      </c>
      <c r="AP221" s="69" t="e">
        <f>AL221*'Piper Plot'!$S$13</f>
        <v>#DIV/0!</v>
      </c>
      <c r="AQ221" s="69"/>
      <c r="AR221" s="69"/>
      <c r="AS221" s="69"/>
      <c r="AT221" s="69"/>
      <c r="AU221" s="77" t="str">
        <f t="shared" si="71"/>
        <v xml:space="preserve"> f</v>
      </c>
      <c r="AV221" s="79">
        <f>Final!T221</f>
        <v>0</v>
      </c>
      <c r="AW221" s="79">
        <f>Final!W221*2+Final!X221</f>
        <v>0</v>
      </c>
      <c r="AX221" s="79">
        <f>Final!U221+Final!V221*2</f>
        <v>0</v>
      </c>
      <c r="AY221" s="79">
        <f t="shared" si="72"/>
        <v>0</v>
      </c>
      <c r="AZ221" s="69"/>
      <c r="BA221" s="80" t="e">
        <f t="shared" si="73"/>
        <v>#DIV/0!</v>
      </c>
      <c r="BB221" s="80" t="e">
        <f t="shared" si="74"/>
        <v>#DIV/0!</v>
      </c>
      <c r="BC221" s="80" t="e">
        <f t="shared" si="75"/>
        <v>#DIV/0!</v>
      </c>
      <c r="BD221" s="80" t="e">
        <f t="shared" si="76"/>
        <v>#DIV/0!</v>
      </c>
      <c r="BE221" s="81" t="e">
        <f t="shared" si="77"/>
        <v>#DIV/0!</v>
      </c>
      <c r="BF221" s="69" t="e">
        <f t="shared" si="78"/>
        <v>#DIV/0!</v>
      </c>
      <c r="BG221" s="69"/>
      <c r="BH221" s="69"/>
      <c r="BI221" s="69"/>
      <c r="BJ221" s="69"/>
      <c r="BK221" s="77" t="str">
        <f t="shared" si="79"/>
        <v xml:space="preserve"> f</v>
      </c>
      <c r="BL221" s="69" t="e">
        <f>'Piper Plot'!$R$22-(1-'Piper Plot'!AM221)*0.5+(1-'Piper Plot'!BC221)*0.5</f>
        <v>#DIV/0!</v>
      </c>
      <c r="BM221" s="69" t="e">
        <f>'Piper Plot'!$S$22+(1-'Piper Plot'!AM221)*'Piper Plot'!$S$13+(1-'Piper Plot'!BC221)*'Piper Plot'!$S$13</f>
        <v>#DIV/0!</v>
      </c>
      <c r="BN221" s="69"/>
      <c r="BO221" s="69"/>
    </row>
    <row r="222" spans="17:67" x14ac:dyDescent="0.3">
      <c r="Q222" s="48"/>
      <c r="R222" s="48"/>
      <c r="S222" s="48"/>
      <c r="T222" s="48"/>
      <c r="U222" s="48"/>
      <c r="V222" s="48"/>
      <c r="W222" s="48"/>
      <c r="X222" s="48"/>
      <c r="Y222" s="48"/>
      <c r="Z222" s="48"/>
      <c r="AA222" s="48"/>
      <c r="AE222" s="77" t="str">
        <f>IF('Piper Plot'!$N$4="y",CONCATENATE(Final!B222," f",Final!C222),"")</f>
        <v xml:space="preserve"> f</v>
      </c>
      <c r="AF222" s="78">
        <f>Final!R222*2</f>
        <v>0</v>
      </c>
      <c r="AG222" s="79">
        <f>Final!Q222*2</f>
        <v>0</v>
      </c>
      <c r="AH222" s="79">
        <f>Final!O222+Final!P222</f>
        <v>0</v>
      </c>
      <c r="AI222" s="79">
        <f t="shared" si="66"/>
        <v>0</v>
      </c>
      <c r="AJ222" s="69"/>
      <c r="AK222" s="80" t="e">
        <f t="shared" si="67"/>
        <v>#DIV/0!</v>
      </c>
      <c r="AL222" s="80" t="e">
        <f t="shared" si="68"/>
        <v>#DIV/0!</v>
      </c>
      <c r="AM222" s="80" t="e">
        <f t="shared" si="69"/>
        <v>#DIV/0!</v>
      </c>
      <c r="AN222" s="80" t="e">
        <f t="shared" si="70"/>
        <v>#DIV/0!</v>
      </c>
      <c r="AO222" s="69" t="e">
        <f>(1-AK222)-AL222*'Piper Plot'!$R$13</f>
        <v>#DIV/0!</v>
      </c>
      <c r="AP222" s="69" t="e">
        <f>AL222*'Piper Plot'!$S$13</f>
        <v>#DIV/0!</v>
      </c>
      <c r="AQ222" s="69"/>
      <c r="AR222" s="69"/>
      <c r="AS222" s="69"/>
      <c r="AT222" s="69"/>
      <c r="AU222" s="77" t="str">
        <f t="shared" si="71"/>
        <v xml:space="preserve"> f</v>
      </c>
      <c r="AV222" s="79">
        <f>Final!T222</f>
        <v>0</v>
      </c>
      <c r="AW222" s="79">
        <f>Final!W222*2+Final!X222</f>
        <v>0</v>
      </c>
      <c r="AX222" s="79">
        <f>Final!U222+Final!V222*2</f>
        <v>0</v>
      </c>
      <c r="AY222" s="79">
        <f t="shared" si="72"/>
        <v>0</v>
      </c>
      <c r="AZ222" s="69"/>
      <c r="BA222" s="80" t="e">
        <f t="shared" si="73"/>
        <v>#DIV/0!</v>
      </c>
      <c r="BB222" s="80" t="e">
        <f t="shared" si="74"/>
        <v>#DIV/0!</v>
      </c>
      <c r="BC222" s="80" t="e">
        <f t="shared" si="75"/>
        <v>#DIV/0!</v>
      </c>
      <c r="BD222" s="80" t="e">
        <f t="shared" si="76"/>
        <v>#DIV/0!</v>
      </c>
      <c r="BE222" s="81" t="e">
        <f t="shared" si="77"/>
        <v>#DIV/0!</v>
      </c>
      <c r="BF222" s="69" t="e">
        <f t="shared" si="78"/>
        <v>#DIV/0!</v>
      </c>
      <c r="BG222" s="69"/>
      <c r="BH222" s="69"/>
      <c r="BI222" s="69"/>
      <c r="BJ222" s="69"/>
      <c r="BK222" s="77" t="str">
        <f t="shared" si="79"/>
        <v xml:space="preserve"> f</v>
      </c>
      <c r="BL222" s="69" t="e">
        <f>'Piper Plot'!$R$22-(1-'Piper Plot'!AM222)*0.5+(1-'Piper Plot'!BC222)*0.5</f>
        <v>#DIV/0!</v>
      </c>
      <c r="BM222" s="69" t="e">
        <f>'Piper Plot'!$S$22+(1-'Piper Plot'!AM222)*'Piper Plot'!$S$13+(1-'Piper Plot'!BC222)*'Piper Plot'!$S$13</f>
        <v>#DIV/0!</v>
      </c>
      <c r="BN222" s="69"/>
      <c r="BO222" s="69"/>
    </row>
    <row r="223" spans="17:67" x14ac:dyDescent="0.3">
      <c r="Q223" s="48"/>
      <c r="R223" s="48"/>
      <c r="S223" s="48"/>
      <c r="T223" s="48" t="s">
        <v>191</v>
      </c>
      <c r="U223" s="48">
        <f>U104-AnionOffset/2</f>
        <v>1.2250000000000001</v>
      </c>
      <c r="V223" s="48">
        <f>V104+AnionOffset*3^0.5*0.5</f>
        <v>0.38971143170299738</v>
      </c>
      <c r="W223" s="48"/>
      <c r="X223" s="48"/>
      <c r="Y223" s="48"/>
      <c r="Z223" s="48"/>
      <c r="AA223" s="48"/>
      <c r="AE223" s="77" t="str">
        <f>IF('Piper Plot'!$N$4="y",CONCATENATE(Final!B223," f",Final!C223),"")</f>
        <v xml:space="preserve"> f</v>
      </c>
      <c r="AF223" s="78">
        <f>Final!R223*2</f>
        <v>0</v>
      </c>
      <c r="AG223" s="79">
        <f>Final!Q223*2</f>
        <v>0</v>
      </c>
      <c r="AH223" s="79">
        <f>Final!O223+Final!P223</f>
        <v>0</v>
      </c>
      <c r="AI223" s="79">
        <f t="shared" si="66"/>
        <v>0</v>
      </c>
      <c r="AJ223" s="69"/>
      <c r="AK223" s="80" t="e">
        <f t="shared" si="67"/>
        <v>#DIV/0!</v>
      </c>
      <c r="AL223" s="80" t="e">
        <f t="shared" si="68"/>
        <v>#DIV/0!</v>
      </c>
      <c r="AM223" s="80" t="e">
        <f t="shared" si="69"/>
        <v>#DIV/0!</v>
      </c>
      <c r="AN223" s="80" t="e">
        <f t="shared" si="70"/>
        <v>#DIV/0!</v>
      </c>
      <c r="AO223" s="69" t="e">
        <f>(1-AK223)-AL223*'Piper Plot'!$R$13</f>
        <v>#DIV/0!</v>
      </c>
      <c r="AP223" s="69" t="e">
        <f>AL223*'Piper Plot'!$S$13</f>
        <v>#DIV/0!</v>
      </c>
      <c r="AQ223" s="69"/>
      <c r="AR223" s="69"/>
      <c r="AS223" s="69"/>
      <c r="AT223" s="69"/>
      <c r="AU223" s="77" t="str">
        <f t="shared" si="71"/>
        <v xml:space="preserve"> f</v>
      </c>
      <c r="AV223" s="79">
        <f>Final!T223</f>
        <v>0</v>
      </c>
      <c r="AW223" s="79">
        <f>Final!W223*2+Final!X223</f>
        <v>0</v>
      </c>
      <c r="AX223" s="79">
        <f>Final!U223+Final!V223*2</f>
        <v>0</v>
      </c>
      <c r="AY223" s="79">
        <f t="shared" si="72"/>
        <v>0</v>
      </c>
      <c r="AZ223" s="69"/>
      <c r="BA223" s="80" t="e">
        <f t="shared" si="73"/>
        <v>#DIV/0!</v>
      </c>
      <c r="BB223" s="80" t="e">
        <f t="shared" si="74"/>
        <v>#DIV/0!</v>
      </c>
      <c r="BC223" s="80" t="e">
        <f t="shared" si="75"/>
        <v>#DIV/0!</v>
      </c>
      <c r="BD223" s="80" t="e">
        <f t="shared" si="76"/>
        <v>#DIV/0!</v>
      </c>
      <c r="BE223" s="81" t="e">
        <f t="shared" si="77"/>
        <v>#DIV/0!</v>
      </c>
      <c r="BF223" s="69" t="e">
        <f t="shared" si="78"/>
        <v>#DIV/0!</v>
      </c>
      <c r="BG223" s="69"/>
      <c r="BH223" s="69"/>
      <c r="BI223" s="69"/>
      <c r="BJ223" s="69"/>
      <c r="BK223" s="77" t="str">
        <f t="shared" si="79"/>
        <v xml:space="preserve"> f</v>
      </c>
      <c r="BL223" s="69" t="e">
        <f>'Piper Plot'!$R$22-(1-'Piper Plot'!AM223)*0.5+(1-'Piper Plot'!BC223)*0.5</f>
        <v>#DIV/0!</v>
      </c>
      <c r="BM223" s="69" t="e">
        <f>'Piper Plot'!$S$22+(1-'Piper Plot'!AM223)*'Piper Plot'!$S$13+(1-'Piper Plot'!BC223)*'Piper Plot'!$S$13</f>
        <v>#DIV/0!</v>
      </c>
      <c r="BN223" s="69"/>
      <c r="BO223" s="69"/>
    </row>
    <row r="224" spans="17:67" x14ac:dyDescent="0.3">
      <c r="Q224" s="48"/>
      <c r="R224" s="48"/>
      <c r="S224" s="48"/>
      <c r="T224" s="48"/>
      <c r="U224" s="48">
        <f>U223-0.5</f>
        <v>0.72500000000000009</v>
      </c>
      <c r="V224" s="48">
        <f>V223+3^0.5/2</f>
        <v>1.2557368354874359</v>
      </c>
      <c r="W224" s="48"/>
      <c r="X224" s="48"/>
      <c r="Y224" s="48"/>
      <c r="Z224" s="48"/>
      <c r="AA224" s="48"/>
      <c r="AE224" s="77" t="str">
        <f>IF('Piper Plot'!$N$4="y",CONCATENATE(Final!B224," f",Final!C224),"")</f>
        <v xml:space="preserve"> f</v>
      </c>
      <c r="AF224" s="78">
        <f>Final!R224*2</f>
        <v>0</v>
      </c>
      <c r="AG224" s="79">
        <f>Final!Q224*2</f>
        <v>0</v>
      </c>
      <c r="AH224" s="79">
        <f>Final!O224+Final!P224</f>
        <v>0</v>
      </c>
      <c r="AI224" s="79">
        <f t="shared" si="66"/>
        <v>0</v>
      </c>
      <c r="AJ224" s="69"/>
      <c r="AK224" s="80" t="e">
        <f t="shared" si="67"/>
        <v>#DIV/0!</v>
      </c>
      <c r="AL224" s="80" t="e">
        <f t="shared" si="68"/>
        <v>#DIV/0!</v>
      </c>
      <c r="AM224" s="80" t="e">
        <f t="shared" si="69"/>
        <v>#DIV/0!</v>
      </c>
      <c r="AN224" s="80" t="e">
        <f t="shared" si="70"/>
        <v>#DIV/0!</v>
      </c>
      <c r="AO224" s="69" t="e">
        <f>(1-AK224)-AL224*'Piper Plot'!$R$13</f>
        <v>#DIV/0!</v>
      </c>
      <c r="AP224" s="69" t="e">
        <f>AL224*'Piper Plot'!$S$13</f>
        <v>#DIV/0!</v>
      </c>
      <c r="AQ224" s="69"/>
      <c r="AR224" s="69"/>
      <c r="AS224" s="69"/>
      <c r="AT224" s="69"/>
      <c r="AU224" s="77" t="str">
        <f t="shared" si="71"/>
        <v xml:space="preserve"> f</v>
      </c>
      <c r="AV224" s="79">
        <f>Final!T224</f>
        <v>0</v>
      </c>
      <c r="AW224" s="79">
        <f>Final!W224*2+Final!X224</f>
        <v>0</v>
      </c>
      <c r="AX224" s="79">
        <f>Final!U224+Final!V224*2</f>
        <v>0</v>
      </c>
      <c r="AY224" s="79">
        <f t="shared" si="72"/>
        <v>0</v>
      </c>
      <c r="AZ224" s="69"/>
      <c r="BA224" s="80" t="e">
        <f t="shared" si="73"/>
        <v>#DIV/0!</v>
      </c>
      <c r="BB224" s="80" t="e">
        <f t="shared" si="74"/>
        <v>#DIV/0!</v>
      </c>
      <c r="BC224" s="80" t="e">
        <f t="shared" si="75"/>
        <v>#DIV/0!</v>
      </c>
      <c r="BD224" s="80" t="e">
        <f t="shared" si="76"/>
        <v>#DIV/0!</v>
      </c>
      <c r="BE224" s="81" t="e">
        <f t="shared" si="77"/>
        <v>#DIV/0!</v>
      </c>
      <c r="BF224" s="69" t="e">
        <f t="shared" si="78"/>
        <v>#DIV/0!</v>
      </c>
      <c r="BG224" s="69"/>
      <c r="BH224" s="69"/>
      <c r="BI224" s="69"/>
      <c r="BJ224" s="69"/>
      <c r="BK224" s="77" t="str">
        <f t="shared" si="79"/>
        <v xml:space="preserve"> f</v>
      </c>
      <c r="BL224" s="69" t="e">
        <f>'Piper Plot'!$R$22-(1-'Piper Plot'!AM224)*0.5+(1-'Piper Plot'!BC224)*0.5</f>
        <v>#DIV/0!</v>
      </c>
      <c r="BM224" s="69" t="e">
        <f>'Piper Plot'!$S$22+(1-'Piper Plot'!AM224)*'Piper Plot'!$S$13+(1-'Piper Plot'!BC224)*'Piper Plot'!$S$13</f>
        <v>#DIV/0!</v>
      </c>
      <c r="BN224" s="69"/>
      <c r="BO224" s="69"/>
    </row>
    <row r="225" spans="17:67" x14ac:dyDescent="0.3">
      <c r="Q225" s="48"/>
      <c r="R225" s="48"/>
      <c r="S225" s="48"/>
      <c r="T225" s="48"/>
      <c r="U225" s="48"/>
      <c r="V225" s="48"/>
      <c r="W225" s="48"/>
      <c r="X225" s="48"/>
      <c r="Y225" s="48"/>
      <c r="Z225" s="48"/>
      <c r="AA225" s="48"/>
      <c r="AE225" s="77" t="str">
        <f>IF('Piper Plot'!$N$4="y",CONCATENATE(Final!B225," f",Final!C225),"")</f>
        <v xml:space="preserve"> f</v>
      </c>
      <c r="AF225" s="78">
        <f>Final!R225*2</f>
        <v>0</v>
      </c>
      <c r="AG225" s="79">
        <f>Final!Q225*2</f>
        <v>0</v>
      </c>
      <c r="AH225" s="79">
        <f>Final!O225+Final!P225</f>
        <v>0</v>
      </c>
      <c r="AI225" s="79">
        <f t="shared" si="66"/>
        <v>0</v>
      </c>
      <c r="AJ225" s="69"/>
      <c r="AK225" s="80" t="e">
        <f t="shared" si="67"/>
        <v>#DIV/0!</v>
      </c>
      <c r="AL225" s="80" t="e">
        <f t="shared" si="68"/>
        <v>#DIV/0!</v>
      </c>
      <c r="AM225" s="80" t="e">
        <f t="shared" si="69"/>
        <v>#DIV/0!</v>
      </c>
      <c r="AN225" s="80" t="e">
        <f t="shared" si="70"/>
        <v>#DIV/0!</v>
      </c>
      <c r="AO225" s="69" t="e">
        <f>(1-AK225)-AL225*'Piper Plot'!$R$13</f>
        <v>#DIV/0!</v>
      </c>
      <c r="AP225" s="69" t="e">
        <f>AL225*'Piper Plot'!$S$13</f>
        <v>#DIV/0!</v>
      </c>
      <c r="AQ225" s="69"/>
      <c r="AR225" s="69"/>
      <c r="AS225" s="69"/>
      <c r="AT225" s="69"/>
      <c r="AU225" s="77" t="str">
        <f t="shared" si="71"/>
        <v xml:space="preserve"> f</v>
      </c>
      <c r="AV225" s="79">
        <f>Final!T225</f>
        <v>0</v>
      </c>
      <c r="AW225" s="79">
        <f>Final!W225*2+Final!X225</f>
        <v>0</v>
      </c>
      <c r="AX225" s="79">
        <f>Final!U225+Final!V225*2</f>
        <v>0</v>
      </c>
      <c r="AY225" s="79">
        <f t="shared" si="72"/>
        <v>0</v>
      </c>
      <c r="AZ225" s="69"/>
      <c r="BA225" s="80" t="e">
        <f t="shared" si="73"/>
        <v>#DIV/0!</v>
      </c>
      <c r="BB225" s="80" t="e">
        <f t="shared" si="74"/>
        <v>#DIV/0!</v>
      </c>
      <c r="BC225" s="80" t="e">
        <f t="shared" si="75"/>
        <v>#DIV/0!</v>
      </c>
      <c r="BD225" s="80" t="e">
        <f t="shared" si="76"/>
        <v>#DIV/0!</v>
      </c>
      <c r="BE225" s="81" t="e">
        <f t="shared" si="77"/>
        <v>#DIV/0!</v>
      </c>
      <c r="BF225" s="69" t="e">
        <f t="shared" si="78"/>
        <v>#DIV/0!</v>
      </c>
      <c r="BG225" s="69"/>
      <c r="BH225" s="69"/>
      <c r="BI225" s="69"/>
      <c r="BJ225" s="69"/>
      <c r="BK225" s="77" t="str">
        <f t="shared" si="79"/>
        <v xml:space="preserve"> f</v>
      </c>
      <c r="BL225" s="69" t="e">
        <f>'Piper Plot'!$R$22-(1-'Piper Plot'!AM225)*0.5+(1-'Piper Plot'!BC225)*0.5</f>
        <v>#DIV/0!</v>
      </c>
      <c r="BM225" s="69" t="e">
        <f>'Piper Plot'!$S$22+(1-'Piper Plot'!AM225)*'Piper Plot'!$S$13+(1-'Piper Plot'!BC225)*'Piper Plot'!$S$13</f>
        <v>#DIV/0!</v>
      </c>
      <c r="BN225" s="69"/>
      <c r="BO225" s="69"/>
    </row>
    <row r="226" spans="17:67" x14ac:dyDescent="0.3">
      <c r="Q226" s="48"/>
      <c r="R226" s="48"/>
      <c r="S226" s="48"/>
      <c r="T226" s="48"/>
      <c r="U226" s="48">
        <f>U107-AnionOffset/2</f>
        <v>1.325</v>
      </c>
      <c r="V226" s="48">
        <f>V107+AnionOffset*3^0.5*0.5</f>
        <v>0.56291651245988517</v>
      </c>
      <c r="W226" s="48"/>
      <c r="X226" s="48"/>
      <c r="Y226" s="48"/>
      <c r="Z226" s="48"/>
      <c r="AA226" s="48"/>
      <c r="AE226" s="77" t="str">
        <f>IF('Piper Plot'!$N$4="y",CONCATENATE(Final!B226," f",Final!C226),"")</f>
        <v xml:space="preserve"> f</v>
      </c>
      <c r="AF226" s="78">
        <f>Final!R226*2</f>
        <v>0</v>
      </c>
      <c r="AG226" s="79">
        <f>Final!Q226*2</f>
        <v>0</v>
      </c>
      <c r="AH226" s="79">
        <f>Final!O226+Final!P226</f>
        <v>0</v>
      </c>
      <c r="AI226" s="79">
        <f t="shared" si="66"/>
        <v>0</v>
      </c>
      <c r="AJ226" s="69"/>
      <c r="AK226" s="80" t="e">
        <f t="shared" si="67"/>
        <v>#DIV/0!</v>
      </c>
      <c r="AL226" s="80" t="e">
        <f t="shared" si="68"/>
        <v>#DIV/0!</v>
      </c>
      <c r="AM226" s="80" t="e">
        <f t="shared" si="69"/>
        <v>#DIV/0!</v>
      </c>
      <c r="AN226" s="80" t="e">
        <f t="shared" si="70"/>
        <v>#DIV/0!</v>
      </c>
      <c r="AO226" s="69" t="e">
        <f>(1-AK226)-AL226*'Piper Plot'!$R$13</f>
        <v>#DIV/0!</v>
      </c>
      <c r="AP226" s="69" t="e">
        <f>AL226*'Piper Plot'!$S$13</f>
        <v>#DIV/0!</v>
      </c>
      <c r="AQ226" s="69"/>
      <c r="AR226" s="69"/>
      <c r="AS226" s="69"/>
      <c r="AT226" s="69"/>
      <c r="AU226" s="77" t="str">
        <f t="shared" si="71"/>
        <v xml:space="preserve"> f</v>
      </c>
      <c r="AV226" s="79">
        <f>Final!T226</f>
        <v>0</v>
      </c>
      <c r="AW226" s="79">
        <f>Final!W226*2+Final!X226</f>
        <v>0</v>
      </c>
      <c r="AX226" s="79">
        <f>Final!U226+Final!V226*2</f>
        <v>0</v>
      </c>
      <c r="AY226" s="79">
        <f t="shared" si="72"/>
        <v>0</v>
      </c>
      <c r="AZ226" s="69"/>
      <c r="BA226" s="80" t="e">
        <f t="shared" si="73"/>
        <v>#DIV/0!</v>
      </c>
      <c r="BB226" s="80" t="e">
        <f t="shared" si="74"/>
        <v>#DIV/0!</v>
      </c>
      <c r="BC226" s="80" t="e">
        <f t="shared" si="75"/>
        <v>#DIV/0!</v>
      </c>
      <c r="BD226" s="80" t="e">
        <f t="shared" si="76"/>
        <v>#DIV/0!</v>
      </c>
      <c r="BE226" s="81" t="e">
        <f t="shared" si="77"/>
        <v>#DIV/0!</v>
      </c>
      <c r="BF226" s="69" t="e">
        <f t="shared" si="78"/>
        <v>#DIV/0!</v>
      </c>
      <c r="BG226" s="69"/>
      <c r="BH226" s="69"/>
      <c r="BI226" s="69"/>
      <c r="BJ226" s="69"/>
      <c r="BK226" s="77" t="str">
        <f t="shared" si="79"/>
        <v xml:space="preserve"> f</v>
      </c>
      <c r="BL226" s="69" t="e">
        <f>'Piper Plot'!$R$22-(1-'Piper Plot'!AM226)*0.5+(1-'Piper Plot'!BC226)*0.5</f>
        <v>#DIV/0!</v>
      </c>
      <c r="BM226" s="69" t="e">
        <f>'Piper Plot'!$S$22+(1-'Piper Plot'!AM226)*'Piper Plot'!$S$13+(1-'Piper Plot'!BC226)*'Piper Plot'!$S$13</f>
        <v>#DIV/0!</v>
      </c>
      <c r="BN226" s="69"/>
      <c r="BO226" s="69"/>
    </row>
    <row r="227" spans="17:67" x14ac:dyDescent="0.3">
      <c r="Q227" s="48"/>
      <c r="R227" s="48"/>
      <c r="S227" s="48"/>
      <c r="T227" s="48"/>
      <c r="U227" s="48">
        <f>U226-0.5</f>
        <v>0.82499999999999996</v>
      </c>
      <c r="V227" s="48">
        <f>V226+3^0.5/2</f>
        <v>1.4289419162443238</v>
      </c>
      <c r="W227" s="48"/>
      <c r="X227" s="48"/>
      <c r="Y227" s="48"/>
      <c r="Z227" s="48"/>
      <c r="AA227" s="48"/>
      <c r="AE227" s="77" t="str">
        <f>IF('Piper Plot'!$N$4="y",CONCATENATE(Final!B227," f",Final!C227),"")</f>
        <v xml:space="preserve"> f</v>
      </c>
      <c r="AF227" s="78">
        <f>Final!R227*2</f>
        <v>0</v>
      </c>
      <c r="AG227" s="79">
        <f>Final!Q227*2</f>
        <v>0</v>
      </c>
      <c r="AH227" s="79">
        <f>Final!O227+Final!P227</f>
        <v>0</v>
      </c>
      <c r="AI227" s="79">
        <f t="shared" si="66"/>
        <v>0</v>
      </c>
      <c r="AJ227" s="69"/>
      <c r="AK227" s="80" t="e">
        <f t="shared" si="67"/>
        <v>#DIV/0!</v>
      </c>
      <c r="AL227" s="80" t="e">
        <f t="shared" si="68"/>
        <v>#DIV/0!</v>
      </c>
      <c r="AM227" s="80" t="e">
        <f t="shared" si="69"/>
        <v>#DIV/0!</v>
      </c>
      <c r="AN227" s="80" t="e">
        <f t="shared" si="70"/>
        <v>#DIV/0!</v>
      </c>
      <c r="AO227" s="69" t="e">
        <f>(1-AK227)-AL227*'Piper Plot'!$R$13</f>
        <v>#DIV/0!</v>
      </c>
      <c r="AP227" s="69" t="e">
        <f>AL227*'Piper Plot'!$S$13</f>
        <v>#DIV/0!</v>
      </c>
      <c r="AQ227" s="69"/>
      <c r="AR227" s="69"/>
      <c r="AS227" s="69"/>
      <c r="AT227" s="69"/>
      <c r="AU227" s="77" t="str">
        <f t="shared" si="71"/>
        <v xml:space="preserve"> f</v>
      </c>
      <c r="AV227" s="79">
        <f>Final!T227</f>
        <v>0</v>
      </c>
      <c r="AW227" s="79">
        <f>Final!W227*2+Final!X227</f>
        <v>0</v>
      </c>
      <c r="AX227" s="79">
        <f>Final!U227+Final!V227*2</f>
        <v>0</v>
      </c>
      <c r="AY227" s="79">
        <f t="shared" si="72"/>
        <v>0</v>
      </c>
      <c r="AZ227" s="69"/>
      <c r="BA227" s="80" t="e">
        <f t="shared" si="73"/>
        <v>#DIV/0!</v>
      </c>
      <c r="BB227" s="80" t="e">
        <f t="shared" si="74"/>
        <v>#DIV/0!</v>
      </c>
      <c r="BC227" s="80" t="e">
        <f t="shared" si="75"/>
        <v>#DIV/0!</v>
      </c>
      <c r="BD227" s="80" t="e">
        <f t="shared" si="76"/>
        <v>#DIV/0!</v>
      </c>
      <c r="BE227" s="81" t="e">
        <f t="shared" si="77"/>
        <v>#DIV/0!</v>
      </c>
      <c r="BF227" s="69" t="e">
        <f t="shared" si="78"/>
        <v>#DIV/0!</v>
      </c>
      <c r="BG227" s="69"/>
      <c r="BH227" s="69"/>
      <c r="BI227" s="69"/>
      <c r="BJ227" s="69"/>
      <c r="BK227" s="77" t="str">
        <f t="shared" si="79"/>
        <v xml:space="preserve"> f</v>
      </c>
      <c r="BL227" s="69" t="e">
        <f>'Piper Plot'!$R$22-(1-'Piper Plot'!AM227)*0.5+(1-'Piper Plot'!BC227)*0.5</f>
        <v>#DIV/0!</v>
      </c>
      <c r="BM227" s="69" t="e">
        <f>'Piper Plot'!$S$22+(1-'Piper Plot'!AM227)*'Piper Plot'!$S$13+(1-'Piper Plot'!BC227)*'Piper Plot'!$S$13</f>
        <v>#DIV/0!</v>
      </c>
      <c r="BN227" s="69"/>
      <c r="BO227" s="69"/>
    </row>
    <row r="228" spans="17:67" x14ac:dyDescent="0.3">
      <c r="Q228" s="48"/>
      <c r="R228" s="48"/>
      <c r="S228" s="48"/>
      <c r="T228" s="48"/>
      <c r="U228" s="48"/>
      <c r="V228" s="48"/>
      <c r="W228" s="48"/>
      <c r="X228" s="48"/>
      <c r="Y228" s="48"/>
      <c r="Z228" s="48"/>
      <c r="AA228" s="48"/>
      <c r="AE228" s="77" t="str">
        <f>IF('Piper Plot'!$N$4="y",CONCATENATE(Final!B228," f",Final!C228),"")</f>
        <v xml:space="preserve"> f</v>
      </c>
      <c r="AF228" s="78">
        <f>Final!R228*2</f>
        <v>0</v>
      </c>
      <c r="AG228" s="79">
        <f>Final!Q228*2</f>
        <v>0</v>
      </c>
      <c r="AH228" s="79">
        <f>Final!O228+Final!P228</f>
        <v>0</v>
      </c>
      <c r="AI228" s="79">
        <f t="shared" si="66"/>
        <v>0</v>
      </c>
      <c r="AJ228" s="69"/>
      <c r="AK228" s="80" t="e">
        <f t="shared" si="67"/>
        <v>#DIV/0!</v>
      </c>
      <c r="AL228" s="80" t="e">
        <f t="shared" si="68"/>
        <v>#DIV/0!</v>
      </c>
      <c r="AM228" s="80" t="e">
        <f t="shared" si="69"/>
        <v>#DIV/0!</v>
      </c>
      <c r="AN228" s="80" t="e">
        <f t="shared" si="70"/>
        <v>#DIV/0!</v>
      </c>
      <c r="AO228" s="69" t="e">
        <f>(1-AK228)-AL228*'Piper Plot'!$R$13</f>
        <v>#DIV/0!</v>
      </c>
      <c r="AP228" s="69" t="e">
        <f>AL228*'Piper Plot'!$S$13</f>
        <v>#DIV/0!</v>
      </c>
      <c r="AQ228" s="69"/>
      <c r="AR228" s="69"/>
      <c r="AS228" s="69"/>
      <c r="AT228" s="69"/>
      <c r="AU228" s="77" t="str">
        <f t="shared" si="71"/>
        <v xml:space="preserve"> f</v>
      </c>
      <c r="AV228" s="79">
        <f>Final!T228</f>
        <v>0</v>
      </c>
      <c r="AW228" s="79">
        <f>Final!W228*2+Final!X228</f>
        <v>0</v>
      </c>
      <c r="AX228" s="79">
        <f>Final!U228+Final!V228*2</f>
        <v>0</v>
      </c>
      <c r="AY228" s="79">
        <f t="shared" si="72"/>
        <v>0</v>
      </c>
      <c r="AZ228" s="69"/>
      <c r="BA228" s="80" t="e">
        <f t="shared" si="73"/>
        <v>#DIV/0!</v>
      </c>
      <c r="BB228" s="80" t="e">
        <f t="shared" si="74"/>
        <v>#DIV/0!</v>
      </c>
      <c r="BC228" s="80" t="e">
        <f t="shared" si="75"/>
        <v>#DIV/0!</v>
      </c>
      <c r="BD228" s="80" t="e">
        <f t="shared" si="76"/>
        <v>#DIV/0!</v>
      </c>
      <c r="BE228" s="81" t="e">
        <f t="shared" si="77"/>
        <v>#DIV/0!</v>
      </c>
      <c r="BF228" s="69" t="e">
        <f t="shared" si="78"/>
        <v>#DIV/0!</v>
      </c>
      <c r="BG228" s="69"/>
      <c r="BH228" s="69"/>
      <c r="BI228" s="69"/>
      <c r="BJ228" s="69"/>
      <c r="BK228" s="77" t="str">
        <f t="shared" si="79"/>
        <v xml:space="preserve"> f</v>
      </c>
      <c r="BL228" s="69" t="e">
        <f>'Piper Plot'!$R$22-(1-'Piper Plot'!AM228)*0.5+(1-'Piper Plot'!BC228)*0.5</f>
        <v>#DIV/0!</v>
      </c>
      <c r="BM228" s="69" t="e">
        <f>'Piper Plot'!$S$22+(1-'Piper Plot'!AM228)*'Piper Plot'!$S$13+(1-'Piper Plot'!BC228)*'Piper Plot'!$S$13</f>
        <v>#DIV/0!</v>
      </c>
      <c r="BN228" s="69"/>
      <c r="BO228" s="69"/>
    </row>
    <row r="229" spans="17:67" x14ac:dyDescent="0.3">
      <c r="Q229" s="48"/>
      <c r="R229" s="48"/>
      <c r="S229" s="48"/>
      <c r="T229" s="48"/>
      <c r="U229" s="48">
        <f>U110-AnionOffset/2</f>
        <v>1.425</v>
      </c>
      <c r="V229" s="48">
        <f>V110+AnionOffset*3^0.5*0.5</f>
        <v>0.73612159321677284</v>
      </c>
      <c r="W229" s="48"/>
      <c r="X229" s="48"/>
      <c r="Y229" s="48"/>
      <c r="Z229" s="48"/>
      <c r="AA229" s="48"/>
      <c r="AE229" s="77" t="str">
        <f>IF('Piper Plot'!$N$4="y",CONCATENATE(Final!B229," f",Final!C229),"")</f>
        <v xml:space="preserve"> f</v>
      </c>
      <c r="AF229" s="78">
        <f>Final!R229*2</f>
        <v>0</v>
      </c>
      <c r="AG229" s="79">
        <f>Final!Q229*2</f>
        <v>0</v>
      </c>
      <c r="AH229" s="79">
        <f>Final!O229+Final!P229</f>
        <v>0</v>
      </c>
      <c r="AI229" s="79">
        <f t="shared" si="66"/>
        <v>0</v>
      </c>
      <c r="AJ229" s="69"/>
      <c r="AK229" s="80" t="e">
        <f t="shared" si="67"/>
        <v>#DIV/0!</v>
      </c>
      <c r="AL229" s="80" t="e">
        <f t="shared" si="68"/>
        <v>#DIV/0!</v>
      </c>
      <c r="AM229" s="80" t="e">
        <f t="shared" si="69"/>
        <v>#DIV/0!</v>
      </c>
      <c r="AN229" s="80" t="e">
        <f t="shared" si="70"/>
        <v>#DIV/0!</v>
      </c>
      <c r="AO229" s="69" t="e">
        <f>(1-AK229)-AL229*'Piper Plot'!$R$13</f>
        <v>#DIV/0!</v>
      </c>
      <c r="AP229" s="69" t="e">
        <f>AL229*'Piper Plot'!$S$13</f>
        <v>#DIV/0!</v>
      </c>
      <c r="AQ229" s="69"/>
      <c r="AR229" s="69"/>
      <c r="AS229" s="69"/>
      <c r="AT229" s="69"/>
      <c r="AU229" s="77" t="str">
        <f t="shared" si="71"/>
        <v xml:space="preserve"> f</v>
      </c>
      <c r="AV229" s="79">
        <f>Final!T229</f>
        <v>0</v>
      </c>
      <c r="AW229" s="79">
        <f>Final!W229*2+Final!X229</f>
        <v>0</v>
      </c>
      <c r="AX229" s="79">
        <f>Final!U229+Final!V229*2</f>
        <v>0</v>
      </c>
      <c r="AY229" s="79">
        <f t="shared" si="72"/>
        <v>0</v>
      </c>
      <c r="AZ229" s="69"/>
      <c r="BA229" s="80" t="e">
        <f t="shared" si="73"/>
        <v>#DIV/0!</v>
      </c>
      <c r="BB229" s="80" t="e">
        <f t="shared" si="74"/>
        <v>#DIV/0!</v>
      </c>
      <c r="BC229" s="80" t="e">
        <f t="shared" si="75"/>
        <v>#DIV/0!</v>
      </c>
      <c r="BD229" s="80" t="e">
        <f t="shared" si="76"/>
        <v>#DIV/0!</v>
      </c>
      <c r="BE229" s="81" t="e">
        <f t="shared" si="77"/>
        <v>#DIV/0!</v>
      </c>
      <c r="BF229" s="69" t="e">
        <f t="shared" si="78"/>
        <v>#DIV/0!</v>
      </c>
      <c r="BG229" s="69"/>
      <c r="BH229" s="69"/>
      <c r="BI229" s="69"/>
      <c r="BJ229" s="69"/>
      <c r="BK229" s="77" t="str">
        <f t="shared" si="79"/>
        <v xml:space="preserve"> f</v>
      </c>
      <c r="BL229" s="69" t="e">
        <f>'Piper Plot'!$R$22-(1-'Piper Plot'!AM229)*0.5+(1-'Piper Plot'!BC229)*0.5</f>
        <v>#DIV/0!</v>
      </c>
      <c r="BM229" s="69" t="e">
        <f>'Piper Plot'!$S$22+(1-'Piper Plot'!AM229)*'Piper Plot'!$S$13+(1-'Piper Plot'!BC229)*'Piper Plot'!$S$13</f>
        <v>#DIV/0!</v>
      </c>
      <c r="BN229" s="69"/>
      <c r="BO229" s="69"/>
    </row>
    <row r="230" spans="17:67" x14ac:dyDescent="0.3">
      <c r="Q230" s="48"/>
      <c r="R230" s="48"/>
      <c r="S230" s="48"/>
      <c r="T230" s="48"/>
      <c r="U230" s="48">
        <f>U229-0.5</f>
        <v>0.92500000000000004</v>
      </c>
      <c r="V230" s="48">
        <f>V229+3^0.5/2</f>
        <v>1.6021469970012114</v>
      </c>
      <c r="W230" s="48"/>
      <c r="X230" s="48"/>
      <c r="Y230" s="48"/>
      <c r="Z230" s="48"/>
      <c r="AA230" s="48"/>
      <c r="AE230" s="77" t="str">
        <f>IF('Piper Plot'!$N$4="y",CONCATENATE(Final!B230," f",Final!C230),"")</f>
        <v xml:space="preserve"> f</v>
      </c>
      <c r="AF230" s="78">
        <f>Final!R230*2</f>
        <v>0</v>
      </c>
      <c r="AG230" s="79">
        <f>Final!Q230*2</f>
        <v>0</v>
      </c>
      <c r="AH230" s="79">
        <f>Final!O230+Final!P230</f>
        <v>0</v>
      </c>
      <c r="AI230" s="79">
        <f t="shared" si="66"/>
        <v>0</v>
      </c>
      <c r="AJ230" s="69"/>
      <c r="AK230" s="80" t="e">
        <f t="shared" si="67"/>
        <v>#DIV/0!</v>
      </c>
      <c r="AL230" s="80" t="e">
        <f t="shared" si="68"/>
        <v>#DIV/0!</v>
      </c>
      <c r="AM230" s="80" t="e">
        <f t="shared" si="69"/>
        <v>#DIV/0!</v>
      </c>
      <c r="AN230" s="80" t="e">
        <f t="shared" si="70"/>
        <v>#DIV/0!</v>
      </c>
      <c r="AO230" s="69" t="e">
        <f>(1-AK230)-AL230*'Piper Plot'!$R$13</f>
        <v>#DIV/0!</v>
      </c>
      <c r="AP230" s="69" t="e">
        <f>AL230*'Piper Plot'!$S$13</f>
        <v>#DIV/0!</v>
      </c>
      <c r="AQ230" s="69"/>
      <c r="AR230" s="69"/>
      <c r="AS230" s="69"/>
      <c r="AT230" s="69"/>
      <c r="AU230" s="77" t="str">
        <f t="shared" si="71"/>
        <v xml:space="preserve"> f</v>
      </c>
      <c r="AV230" s="79">
        <f>Final!T230</f>
        <v>0</v>
      </c>
      <c r="AW230" s="79">
        <f>Final!W230*2+Final!X230</f>
        <v>0</v>
      </c>
      <c r="AX230" s="79">
        <f>Final!U230+Final!V230*2</f>
        <v>0</v>
      </c>
      <c r="AY230" s="79">
        <f t="shared" si="72"/>
        <v>0</v>
      </c>
      <c r="AZ230" s="69"/>
      <c r="BA230" s="80" t="e">
        <f t="shared" si="73"/>
        <v>#DIV/0!</v>
      </c>
      <c r="BB230" s="80" t="e">
        <f t="shared" si="74"/>
        <v>#DIV/0!</v>
      </c>
      <c r="BC230" s="80" t="e">
        <f t="shared" si="75"/>
        <v>#DIV/0!</v>
      </c>
      <c r="BD230" s="80" t="e">
        <f t="shared" si="76"/>
        <v>#DIV/0!</v>
      </c>
      <c r="BE230" s="81" t="e">
        <f t="shared" si="77"/>
        <v>#DIV/0!</v>
      </c>
      <c r="BF230" s="69" t="e">
        <f t="shared" si="78"/>
        <v>#DIV/0!</v>
      </c>
      <c r="BG230" s="69"/>
      <c r="BH230" s="69"/>
      <c r="BI230" s="69"/>
      <c r="BJ230" s="69"/>
      <c r="BK230" s="77" t="str">
        <f t="shared" si="79"/>
        <v xml:space="preserve"> f</v>
      </c>
      <c r="BL230" s="69" t="e">
        <f>'Piper Plot'!$R$22-(1-'Piper Plot'!AM230)*0.5+(1-'Piper Plot'!BC230)*0.5</f>
        <v>#DIV/0!</v>
      </c>
      <c r="BM230" s="69" t="e">
        <f>'Piper Plot'!$S$22+(1-'Piper Plot'!AM230)*'Piper Plot'!$S$13+(1-'Piper Plot'!BC230)*'Piper Plot'!$S$13</f>
        <v>#DIV/0!</v>
      </c>
      <c r="BN230" s="69"/>
      <c r="BO230" s="69"/>
    </row>
    <row r="231" spans="17:67" x14ac:dyDescent="0.3">
      <c r="Q231" s="48"/>
      <c r="R231" s="48"/>
      <c r="S231" s="48"/>
      <c r="T231" s="48"/>
      <c r="U231" s="48"/>
      <c r="V231" s="48"/>
      <c r="W231" s="48"/>
      <c r="X231" s="48"/>
      <c r="Y231" s="48"/>
      <c r="Z231" s="48"/>
      <c r="AA231" s="48"/>
      <c r="AE231" s="77" t="str">
        <f>IF('Piper Plot'!$N$4="y",CONCATENATE(Final!B231," f",Final!C231),"")</f>
        <v xml:space="preserve"> f</v>
      </c>
      <c r="AF231" s="78">
        <f>Final!R231*2</f>
        <v>0</v>
      </c>
      <c r="AG231" s="79">
        <f>Final!Q231*2</f>
        <v>0</v>
      </c>
      <c r="AH231" s="79">
        <f>Final!O231+Final!P231</f>
        <v>0</v>
      </c>
      <c r="AI231" s="79">
        <f t="shared" si="66"/>
        <v>0</v>
      </c>
      <c r="AJ231" s="69"/>
      <c r="AK231" s="80" t="e">
        <f t="shared" si="67"/>
        <v>#DIV/0!</v>
      </c>
      <c r="AL231" s="80" t="e">
        <f t="shared" si="68"/>
        <v>#DIV/0!</v>
      </c>
      <c r="AM231" s="80" t="e">
        <f t="shared" si="69"/>
        <v>#DIV/0!</v>
      </c>
      <c r="AN231" s="80" t="e">
        <f t="shared" si="70"/>
        <v>#DIV/0!</v>
      </c>
      <c r="AO231" s="69" t="e">
        <f>(1-AK231)-AL231*'Piper Plot'!$R$13</f>
        <v>#DIV/0!</v>
      </c>
      <c r="AP231" s="69" t="e">
        <f>AL231*'Piper Plot'!$S$13</f>
        <v>#DIV/0!</v>
      </c>
      <c r="AQ231" s="69"/>
      <c r="AR231" s="69"/>
      <c r="AS231" s="69"/>
      <c r="AT231" s="69"/>
      <c r="AU231" s="77" t="str">
        <f t="shared" si="71"/>
        <v xml:space="preserve"> f</v>
      </c>
      <c r="AV231" s="79">
        <f>Final!T231</f>
        <v>0</v>
      </c>
      <c r="AW231" s="79">
        <f>Final!W231*2+Final!X231</f>
        <v>0</v>
      </c>
      <c r="AX231" s="79">
        <f>Final!U231+Final!V231*2</f>
        <v>0</v>
      </c>
      <c r="AY231" s="79">
        <f t="shared" si="72"/>
        <v>0</v>
      </c>
      <c r="AZ231" s="69"/>
      <c r="BA231" s="80" t="e">
        <f t="shared" si="73"/>
        <v>#DIV/0!</v>
      </c>
      <c r="BB231" s="80" t="e">
        <f t="shared" si="74"/>
        <v>#DIV/0!</v>
      </c>
      <c r="BC231" s="80" t="e">
        <f t="shared" si="75"/>
        <v>#DIV/0!</v>
      </c>
      <c r="BD231" s="80" t="e">
        <f t="shared" si="76"/>
        <v>#DIV/0!</v>
      </c>
      <c r="BE231" s="81" t="e">
        <f t="shared" si="77"/>
        <v>#DIV/0!</v>
      </c>
      <c r="BF231" s="69" t="e">
        <f t="shared" si="78"/>
        <v>#DIV/0!</v>
      </c>
      <c r="BG231" s="69"/>
      <c r="BH231" s="69"/>
      <c r="BI231" s="69"/>
      <c r="BJ231" s="69"/>
      <c r="BK231" s="77" t="str">
        <f t="shared" si="79"/>
        <v xml:space="preserve"> f</v>
      </c>
      <c r="BL231" s="69" t="e">
        <f>'Piper Plot'!$R$22-(1-'Piper Plot'!AM231)*0.5+(1-'Piper Plot'!BC231)*0.5</f>
        <v>#DIV/0!</v>
      </c>
      <c r="BM231" s="69" t="e">
        <f>'Piper Plot'!$S$22+(1-'Piper Plot'!AM231)*'Piper Plot'!$S$13+(1-'Piper Plot'!BC231)*'Piper Plot'!$S$13</f>
        <v>#DIV/0!</v>
      </c>
      <c r="BN231" s="69"/>
      <c r="BO231" s="69"/>
    </row>
    <row r="232" spans="17:67" x14ac:dyDescent="0.3">
      <c r="Q232" s="48"/>
      <c r="R232" s="48"/>
      <c r="S232" s="48"/>
      <c r="T232" s="48"/>
      <c r="U232" s="48">
        <f>U113-AnionOffset/2</f>
        <v>1.5249999999999999</v>
      </c>
      <c r="V232" s="48">
        <f>V113+AnionOffset*3^0.5*0.5</f>
        <v>0.90932667397366052</v>
      </c>
      <c r="W232" s="48"/>
      <c r="X232" s="48"/>
      <c r="Y232" s="48"/>
      <c r="Z232" s="48"/>
      <c r="AA232" s="48"/>
      <c r="AE232" s="77" t="str">
        <f>IF('Piper Plot'!$N$4="y",CONCATENATE(Final!B232," f",Final!C232),"")</f>
        <v xml:space="preserve"> f</v>
      </c>
      <c r="AF232" s="78">
        <f>Final!R232*2</f>
        <v>0</v>
      </c>
      <c r="AG232" s="79">
        <f>Final!Q232*2</f>
        <v>0</v>
      </c>
      <c r="AH232" s="79">
        <f>Final!O232+Final!P232</f>
        <v>0</v>
      </c>
      <c r="AI232" s="79">
        <f t="shared" si="66"/>
        <v>0</v>
      </c>
      <c r="AJ232" s="69"/>
      <c r="AK232" s="80" t="e">
        <f t="shared" si="67"/>
        <v>#DIV/0!</v>
      </c>
      <c r="AL232" s="80" t="e">
        <f t="shared" si="68"/>
        <v>#DIV/0!</v>
      </c>
      <c r="AM232" s="80" t="e">
        <f t="shared" si="69"/>
        <v>#DIV/0!</v>
      </c>
      <c r="AN232" s="80" t="e">
        <f t="shared" si="70"/>
        <v>#DIV/0!</v>
      </c>
      <c r="AO232" s="69" t="e">
        <f>(1-AK232)-AL232*'Piper Plot'!$R$13</f>
        <v>#DIV/0!</v>
      </c>
      <c r="AP232" s="69" t="e">
        <f>AL232*'Piper Plot'!$S$13</f>
        <v>#DIV/0!</v>
      </c>
      <c r="AQ232" s="69"/>
      <c r="AR232" s="69"/>
      <c r="AS232" s="69"/>
      <c r="AT232" s="69"/>
      <c r="AU232" s="77" t="str">
        <f t="shared" si="71"/>
        <v xml:space="preserve"> f</v>
      </c>
      <c r="AV232" s="79">
        <f>Final!T232</f>
        <v>0</v>
      </c>
      <c r="AW232" s="79">
        <f>Final!W232*2+Final!X232</f>
        <v>0</v>
      </c>
      <c r="AX232" s="79">
        <f>Final!U232+Final!V232*2</f>
        <v>0</v>
      </c>
      <c r="AY232" s="79">
        <f t="shared" si="72"/>
        <v>0</v>
      </c>
      <c r="AZ232" s="69"/>
      <c r="BA232" s="80" t="e">
        <f t="shared" si="73"/>
        <v>#DIV/0!</v>
      </c>
      <c r="BB232" s="80" t="e">
        <f t="shared" si="74"/>
        <v>#DIV/0!</v>
      </c>
      <c r="BC232" s="80" t="e">
        <f t="shared" si="75"/>
        <v>#DIV/0!</v>
      </c>
      <c r="BD232" s="80" t="e">
        <f t="shared" si="76"/>
        <v>#DIV/0!</v>
      </c>
      <c r="BE232" s="81" t="e">
        <f t="shared" si="77"/>
        <v>#DIV/0!</v>
      </c>
      <c r="BF232" s="69" t="e">
        <f t="shared" si="78"/>
        <v>#DIV/0!</v>
      </c>
      <c r="BG232" s="69"/>
      <c r="BH232" s="69"/>
      <c r="BI232" s="69"/>
      <c r="BJ232" s="69"/>
      <c r="BK232" s="77" t="str">
        <f t="shared" si="79"/>
        <v xml:space="preserve"> f</v>
      </c>
      <c r="BL232" s="69" t="e">
        <f>'Piper Plot'!$R$22-(1-'Piper Plot'!AM232)*0.5+(1-'Piper Plot'!BC232)*0.5</f>
        <v>#DIV/0!</v>
      </c>
      <c r="BM232" s="69" t="e">
        <f>'Piper Plot'!$S$22+(1-'Piper Plot'!AM232)*'Piper Plot'!$S$13+(1-'Piper Plot'!BC232)*'Piper Plot'!$S$13</f>
        <v>#DIV/0!</v>
      </c>
      <c r="BN232" s="69"/>
      <c r="BO232" s="69"/>
    </row>
    <row r="233" spans="17:67" x14ac:dyDescent="0.3">
      <c r="Q233" s="48"/>
      <c r="R233" s="48"/>
      <c r="S233" s="48"/>
      <c r="T233" s="48"/>
      <c r="U233" s="48">
        <f>U232-0.5</f>
        <v>1.0249999999999999</v>
      </c>
      <c r="V233" s="48">
        <f>V232+3^0.5/2</f>
        <v>1.7753520777580991</v>
      </c>
      <c r="W233" s="48"/>
      <c r="X233" s="48"/>
      <c r="Y233" s="48"/>
      <c r="Z233" s="48"/>
      <c r="AA233" s="48"/>
      <c r="AE233" s="77" t="str">
        <f>IF('Piper Plot'!$N$4="y",CONCATENATE(Final!B233," f",Final!C233),"")</f>
        <v xml:space="preserve"> f</v>
      </c>
      <c r="AF233" s="78">
        <f>Final!R233*2</f>
        <v>0</v>
      </c>
      <c r="AG233" s="79">
        <f>Final!Q233*2</f>
        <v>0</v>
      </c>
      <c r="AH233" s="79">
        <f>Final!O233+Final!P233</f>
        <v>0</v>
      </c>
      <c r="AI233" s="79">
        <f t="shared" si="66"/>
        <v>0</v>
      </c>
      <c r="AJ233" s="69"/>
      <c r="AK233" s="80" t="e">
        <f t="shared" si="67"/>
        <v>#DIV/0!</v>
      </c>
      <c r="AL233" s="80" t="e">
        <f t="shared" si="68"/>
        <v>#DIV/0!</v>
      </c>
      <c r="AM233" s="80" t="e">
        <f t="shared" si="69"/>
        <v>#DIV/0!</v>
      </c>
      <c r="AN233" s="80" t="e">
        <f t="shared" si="70"/>
        <v>#DIV/0!</v>
      </c>
      <c r="AO233" s="69" t="e">
        <f>(1-AK233)-AL233*'Piper Plot'!$R$13</f>
        <v>#DIV/0!</v>
      </c>
      <c r="AP233" s="69" t="e">
        <f>AL233*'Piper Plot'!$S$13</f>
        <v>#DIV/0!</v>
      </c>
      <c r="AQ233" s="69"/>
      <c r="AR233" s="69"/>
      <c r="AS233" s="69"/>
      <c r="AT233" s="69"/>
      <c r="AU233" s="77" t="str">
        <f t="shared" si="71"/>
        <v xml:space="preserve"> f</v>
      </c>
      <c r="AV233" s="79">
        <f>Final!T233</f>
        <v>0</v>
      </c>
      <c r="AW233" s="79">
        <f>Final!W233*2+Final!X233</f>
        <v>0</v>
      </c>
      <c r="AX233" s="79">
        <f>Final!U233+Final!V233*2</f>
        <v>0</v>
      </c>
      <c r="AY233" s="79">
        <f t="shared" si="72"/>
        <v>0</v>
      </c>
      <c r="AZ233" s="69"/>
      <c r="BA233" s="80" t="e">
        <f t="shared" si="73"/>
        <v>#DIV/0!</v>
      </c>
      <c r="BB233" s="80" t="e">
        <f t="shared" si="74"/>
        <v>#DIV/0!</v>
      </c>
      <c r="BC233" s="80" t="e">
        <f t="shared" si="75"/>
        <v>#DIV/0!</v>
      </c>
      <c r="BD233" s="80" t="e">
        <f t="shared" si="76"/>
        <v>#DIV/0!</v>
      </c>
      <c r="BE233" s="81" t="e">
        <f t="shared" si="77"/>
        <v>#DIV/0!</v>
      </c>
      <c r="BF233" s="69" t="e">
        <f t="shared" si="78"/>
        <v>#DIV/0!</v>
      </c>
      <c r="BG233" s="69"/>
      <c r="BH233" s="69"/>
      <c r="BI233" s="69"/>
      <c r="BJ233" s="69"/>
      <c r="BK233" s="77" t="str">
        <f t="shared" si="79"/>
        <v xml:space="preserve"> f</v>
      </c>
      <c r="BL233" s="69" t="e">
        <f>'Piper Plot'!$R$22-(1-'Piper Plot'!AM233)*0.5+(1-'Piper Plot'!BC233)*0.5</f>
        <v>#DIV/0!</v>
      </c>
      <c r="BM233" s="69" t="e">
        <f>'Piper Plot'!$S$22+(1-'Piper Plot'!AM233)*'Piper Plot'!$S$13+(1-'Piper Plot'!BC233)*'Piper Plot'!$S$13</f>
        <v>#DIV/0!</v>
      </c>
      <c r="BN233" s="69"/>
      <c r="BO233" s="69"/>
    </row>
    <row r="234" spans="17:67" x14ac:dyDescent="0.3">
      <c r="Q234" s="48"/>
      <c r="R234" s="48"/>
      <c r="S234" s="48"/>
      <c r="T234" s="48"/>
      <c r="U234" s="48"/>
      <c r="V234" s="48"/>
      <c r="W234" s="48"/>
      <c r="X234" s="48"/>
      <c r="Y234" s="48"/>
      <c r="Z234" s="48"/>
      <c r="AA234" s="48"/>
      <c r="AE234" s="77" t="str">
        <f>IF('Piper Plot'!$N$4="y",CONCATENATE(Final!B234," f",Final!C234),"")</f>
        <v xml:space="preserve"> f</v>
      </c>
      <c r="AF234" s="78">
        <f>Final!R234*2</f>
        <v>0</v>
      </c>
      <c r="AG234" s="79">
        <f>Final!Q234*2</f>
        <v>0</v>
      </c>
      <c r="AH234" s="79">
        <f>Final!O234+Final!P234</f>
        <v>0</v>
      </c>
      <c r="AI234" s="79">
        <f t="shared" si="66"/>
        <v>0</v>
      </c>
      <c r="AJ234" s="69"/>
      <c r="AK234" s="80" t="e">
        <f t="shared" si="67"/>
        <v>#DIV/0!</v>
      </c>
      <c r="AL234" s="80" t="e">
        <f t="shared" si="68"/>
        <v>#DIV/0!</v>
      </c>
      <c r="AM234" s="80" t="e">
        <f t="shared" si="69"/>
        <v>#DIV/0!</v>
      </c>
      <c r="AN234" s="80" t="e">
        <f t="shared" si="70"/>
        <v>#DIV/0!</v>
      </c>
      <c r="AO234" s="69" t="e">
        <f>(1-AK234)-AL234*'Piper Plot'!$R$13</f>
        <v>#DIV/0!</v>
      </c>
      <c r="AP234" s="69" t="e">
        <f>AL234*'Piper Plot'!$S$13</f>
        <v>#DIV/0!</v>
      </c>
      <c r="AQ234" s="69"/>
      <c r="AR234" s="69"/>
      <c r="AS234" s="69"/>
      <c r="AT234" s="69"/>
      <c r="AU234" s="77" t="str">
        <f t="shared" si="71"/>
        <v xml:space="preserve"> f</v>
      </c>
      <c r="AV234" s="79">
        <f>Final!T234</f>
        <v>0</v>
      </c>
      <c r="AW234" s="79">
        <f>Final!W234*2+Final!X234</f>
        <v>0</v>
      </c>
      <c r="AX234" s="79">
        <f>Final!U234+Final!V234*2</f>
        <v>0</v>
      </c>
      <c r="AY234" s="79">
        <f t="shared" si="72"/>
        <v>0</v>
      </c>
      <c r="AZ234" s="69"/>
      <c r="BA234" s="80" t="e">
        <f t="shared" si="73"/>
        <v>#DIV/0!</v>
      </c>
      <c r="BB234" s="80" t="e">
        <f t="shared" si="74"/>
        <v>#DIV/0!</v>
      </c>
      <c r="BC234" s="80" t="e">
        <f t="shared" si="75"/>
        <v>#DIV/0!</v>
      </c>
      <c r="BD234" s="80" t="e">
        <f t="shared" si="76"/>
        <v>#DIV/0!</v>
      </c>
      <c r="BE234" s="81" t="e">
        <f t="shared" si="77"/>
        <v>#DIV/0!</v>
      </c>
      <c r="BF234" s="69" t="e">
        <f t="shared" si="78"/>
        <v>#DIV/0!</v>
      </c>
      <c r="BG234" s="69"/>
      <c r="BH234" s="69"/>
      <c r="BI234" s="69"/>
      <c r="BJ234" s="69"/>
      <c r="BK234" s="77" t="str">
        <f t="shared" si="79"/>
        <v xml:space="preserve"> f</v>
      </c>
      <c r="BL234" s="69" t="e">
        <f>'Piper Plot'!$R$22-(1-'Piper Plot'!AM234)*0.5+(1-'Piper Plot'!BC234)*0.5</f>
        <v>#DIV/0!</v>
      </c>
      <c r="BM234" s="69" t="e">
        <f>'Piper Plot'!$S$22+(1-'Piper Plot'!AM234)*'Piper Plot'!$S$13+(1-'Piper Plot'!BC234)*'Piper Plot'!$S$13</f>
        <v>#DIV/0!</v>
      </c>
      <c r="BN234" s="69"/>
      <c r="BO234" s="69"/>
    </row>
    <row r="235" spans="17:67" x14ac:dyDescent="0.3">
      <c r="Q235" s="48"/>
      <c r="R235" s="48"/>
      <c r="S235" s="48"/>
      <c r="T235" s="48"/>
      <c r="U235" s="48">
        <f>U116-AnionOffset/2</f>
        <v>-3.875</v>
      </c>
      <c r="V235" s="48">
        <f>V116+AnionOffset*3^0.5*0.5</f>
        <v>-8.4437476868982753</v>
      </c>
      <c r="W235" s="48"/>
      <c r="X235" s="48"/>
      <c r="Y235" s="48"/>
      <c r="Z235" s="48"/>
      <c r="AA235" s="48"/>
      <c r="AE235" s="77" t="str">
        <f>IF('Piper Plot'!$N$4="y",CONCATENATE(Final!B235," f",Final!C235),"")</f>
        <v xml:space="preserve"> f</v>
      </c>
      <c r="AF235" s="78">
        <f>Final!R235*2</f>
        <v>0</v>
      </c>
      <c r="AG235" s="79">
        <f>Final!Q235*2</f>
        <v>0</v>
      </c>
      <c r="AH235" s="79">
        <f>Final!O235+Final!P235</f>
        <v>0</v>
      </c>
      <c r="AI235" s="79">
        <f t="shared" si="66"/>
        <v>0</v>
      </c>
      <c r="AJ235" s="69"/>
      <c r="AK235" s="80" t="e">
        <f t="shared" si="67"/>
        <v>#DIV/0!</v>
      </c>
      <c r="AL235" s="80" t="e">
        <f t="shared" si="68"/>
        <v>#DIV/0!</v>
      </c>
      <c r="AM235" s="80" t="e">
        <f t="shared" si="69"/>
        <v>#DIV/0!</v>
      </c>
      <c r="AN235" s="80" t="e">
        <f t="shared" si="70"/>
        <v>#DIV/0!</v>
      </c>
      <c r="AO235" s="69" t="e">
        <f>(1-AK235)-AL235*'Piper Plot'!$R$13</f>
        <v>#DIV/0!</v>
      </c>
      <c r="AP235" s="69" t="e">
        <f>AL235*'Piper Plot'!$S$13</f>
        <v>#DIV/0!</v>
      </c>
      <c r="AQ235" s="69"/>
      <c r="AR235" s="69"/>
      <c r="AS235" s="69"/>
      <c r="AT235" s="69"/>
      <c r="AU235" s="77" t="str">
        <f t="shared" si="71"/>
        <v xml:space="preserve"> f</v>
      </c>
      <c r="AV235" s="79">
        <f>Final!T235</f>
        <v>0</v>
      </c>
      <c r="AW235" s="79">
        <f>Final!W235*2+Final!X235</f>
        <v>0</v>
      </c>
      <c r="AX235" s="79">
        <f>Final!U235+Final!V235*2</f>
        <v>0</v>
      </c>
      <c r="AY235" s="79">
        <f t="shared" si="72"/>
        <v>0</v>
      </c>
      <c r="AZ235" s="69"/>
      <c r="BA235" s="80" t="e">
        <f t="shared" si="73"/>
        <v>#DIV/0!</v>
      </c>
      <c r="BB235" s="80" t="e">
        <f t="shared" si="74"/>
        <v>#DIV/0!</v>
      </c>
      <c r="BC235" s="80" t="e">
        <f t="shared" si="75"/>
        <v>#DIV/0!</v>
      </c>
      <c r="BD235" s="80" t="e">
        <f t="shared" si="76"/>
        <v>#DIV/0!</v>
      </c>
      <c r="BE235" s="81" t="e">
        <f t="shared" si="77"/>
        <v>#DIV/0!</v>
      </c>
      <c r="BF235" s="69" t="e">
        <f t="shared" si="78"/>
        <v>#DIV/0!</v>
      </c>
      <c r="BG235" s="69"/>
      <c r="BH235" s="69"/>
      <c r="BI235" s="69"/>
      <c r="BJ235" s="69"/>
      <c r="BK235" s="77" t="str">
        <f t="shared" si="79"/>
        <v xml:space="preserve"> f</v>
      </c>
      <c r="BL235" s="69" t="e">
        <f>'Piper Plot'!$R$22-(1-'Piper Plot'!AM235)*0.5+(1-'Piper Plot'!BC235)*0.5</f>
        <v>#DIV/0!</v>
      </c>
      <c r="BM235" s="69" t="e">
        <f>'Piper Plot'!$S$22+(1-'Piper Plot'!AM235)*'Piper Plot'!$S$13+(1-'Piper Plot'!BC235)*'Piper Plot'!$S$13</f>
        <v>#DIV/0!</v>
      </c>
      <c r="BN235" s="69"/>
      <c r="BO235" s="69"/>
    </row>
    <row r="236" spans="17:67" x14ac:dyDescent="0.3">
      <c r="Q236" s="48"/>
      <c r="R236" s="48"/>
      <c r="S236" s="48"/>
      <c r="T236" s="48"/>
      <c r="U236" s="48">
        <f>U235-0.5</f>
        <v>-4.375</v>
      </c>
      <c r="V236" s="48">
        <f>V235+3^0.5/2</f>
        <v>-7.5777222831138369</v>
      </c>
      <c r="W236" s="48"/>
      <c r="X236" s="48"/>
      <c r="Y236" s="48"/>
      <c r="Z236" s="48"/>
      <c r="AA236" s="48"/>
      <c r="AE236" s="77" t="str">
        <f>IF('Piper Plot'!$N$4="y",CONCATENATE(Final!B236," f",Final!C236),"")</f>
        <v xml:space="preserve"> f</v>
      </c>
      <c r="AF236" s="78">
        <f>Final!R236*2</f>
        <v>0</v>
      </c>
      <c r="AG236" s="79">
        <f>Final!Q236*2</f>
        <v>0</v>
      </c>
      <c r="AH236" s="79">
        <f>Final!O236+Final!P236</f>
        <v>0</v>
      </c>
      <c r="AI236" s="79">
        <f t="shared" si="66"/>
        <v>0</v>
      </c>
      <c r="AJ236" s="69"/>
      <c r="AK236" s="80" t="e">
        <f t="shared" si="67"/>
        <v>#DIV/0!</v>
      </c>
      <c r="AL236" s="80" t="e">
        <f t="shared" si="68"/>
        <v>#DIV/0!</v>
      </c>
      <c r="AM236" s="80" t="e">
        <f t="shared" si="69"/>
        <v>#DIV/0!</v>
      </c>
      <c r="AN236" s="80" t="e">
        <f t="shared" si="70"/>
        <v>#DIV/0!</v>
      </c>
      <c r="AO236" s="69" t="e">
        <f>(1-AK236)-AL236*'Piper Plot'!$R$13</f>
        <v>#DIV/0!</v>
      </c>
      <c r="AP236" s="69" t="e">
        <f>AL236*'Piper Plot'!$S$13</f>
        <v>#DIV/0!</v>
      </c>
      <c r="AQ236" s="69"/>
      <c r="AR236" s="69"/>
      <c r="AS236" s="69"/>
      <c r="AT236" s="69"/>
      <c r="AU236" s="77" t="str">
        <f t="shared" si="71"/>
        <v xml:space="preserve"> f</v>
      </c>
      <c r="AV236" s="79">
        <f>Final!T236</f>
        <v>0</v>
      </c>
      <c r="AW236" s="79">
        <f>Final!W236*2+Final!X236</f>
        <v>0</v>
      </c>
      <c r="AX236" s="79">
        <f>Final!U236+Final!V236*2</f>
        <v>0</v>
      </c>
      <c r="AY236" s="79">
        <f t="shared" si="72"/>
        <v>0</v>
      </c>
      <c r="AZ236" s="69"/>
      <c r="BA236" s="80" t="e">
        <f t="shared" si="73"/>
        <v>#DIV/0!</v>
      </c>
      <c r="BB236" s="80" t="e">
        <f t="shared" si="74"/>
        <v>#DIV/0!</v>
      </c>
      <c r="BC236" s="80" t="e">
        <f t="shared" si="75"/>
        <v>#DIV/0!</v>
      </c>
      <c r="BD236" s="80" t="e">
        <f t="shared" si="76"/>
        <v>#DIV/0!</v>
      </c>
      <c r="BE236" s="81" t="e">
        <f t="shared" si="77"/>
        <v>#DIV/0!</v>
      </c>
      <c r="BF236" s="69" t="e">
        <f t="shared" si="78"/>
        <v>#DIV/0!</v>
      </c>
      <c r="BG236" s="69"/>
      <c r="BH236" s="69"/>
      <c r="BI236" s="69"/>
      <c r="BJ236" s="69"/>
      <c r="BK236" s="77" t="str">
        <f t="shared" si="79"/>
        <v xml:space="preserve"> f</v>
      </c>
      <c r="BL236" s="69" t="e">
        <f>'Piper Plot'!$R$22-(1-'Piper Plot'!AM236)*0.5+(1-'Piper Plot'!BC236)*0.5</f>
        <v>#DIV/0!</v>
      </c>
      <c r="BM236" s="69" t="e">
        <f>'Piper Plot'!$S$22+(1-'Piper Plot'!AM236)*'Piper Plot'!$S$13+(1-'Piper Plot'!BC236)*'Piper Plot'!$S$13</f>
        <v>#DIV/0!</v>
      </c>
      <c r="BN236" s="69"/>
      <c r="BO236" s="69"/>
    </row>
    <row r="237" spans="17:67" x14ac:dyDescent="0.3">
      <c r="Q237" s="48"/>
      <c r="R237" s="48"/>
      <c r="S237" s="48"/>
      <c r="T237" s="48"/>
      <c r="U237" s="48"/>
      <c r="V237" s="48"/>
      <c r="W237" s="48"/>
      <c r="X237" s="48"/>
      <c r="Y237" s="48"/>
      <c r="Z237" s="48"/>
      <c r="AA237" s="48"/>
      <c r="AE237" s="77" t="str">
        <f>IF('Piper Plot'!$N$4="y",CONCATENATE(Final!B237," f",Final!C237),"")</f>
        <v xml:space="preserve"> f</v>
      </c>
      <c r="AF237" s="78">
        <f>Final!R237*2</f>
        <v>0</v>
      </c>
      <c r="AG237" s="79">
        <f>Final!Q237*2</f>
        <v>0</v>
      </c>
      <c r="AH237" s="79">
        <f>Final!O237+Final!P237</f>
        <v>0</v>
      </c>
      <c r="AI237" s="79">
        <f t="shared" si="66"/>
        <v>0</v>
      </c>
      <c r="AJ237" s="69"/>
      <c r="AK237" s="80" t="e">
        <f t="shared" si="67"/>
        <v>#DIV/0!</v>
      </c>
      <c r="AL237" s="80" t="e">
        <f t="shared" si="68"/>
        <v>#DIV/0!</v>
      </c>
      <c r="AM237" s="80" t="e">
        <f t="shared" si="69"/>
        <v>#DIV/0!</v>
      </c>
      <c r="AN237" s="80" t="e">
        <f t="shared" si="70"/>
        <v>#DIV/0!</v>
      </c>
      <c r="AO237" s="69" t="e">
        <f>(1-AK237)-AL237*'Piper Plot'!$R$13</f>
        <v>#DIV/0!</v>
      </c>
      <c r="AP237" s="69" t="e">
        <f>AL237*'Piper Plot'!$S$13</f>
        <v>#DIV/0!</v>
      </c>
      <c r="AQ237" s="69"/>
      <c r="AR237" s="69"/>
      <c r="AS237" s="69"/>
      <c r="AT237" s="69"/>
      <c r="AU237" s="77" t="str">
        <f t="shared" si="71"/>
        <v xml:space="preserve"> f</v>
      </c>
      <c r="AV237" s="79">
        <f>Final!T237</f>
        <v>0</v>
      </c>
      <c r="AW237" s="79">
        <f>Final!W237*2+Final!X237</f>
        <v>0</v>
      </c>
      <c r="AX237" s="79">
        <f>Final!U237+Final!V237*2</f>
        <v>0</v>
      </c>
      <c r="AY237" s="79">
        <f t="shared" si="72"/>
        <v>0</v>
      </c>
      <c r="AZ237" s="69"/>
      <c r="BA237" s="80" t="e">
        <f t="shared" si="73"/>
        <v>#DIV/0!</v>
      </c>
      <c r="BB237" s="80" t="e">
        <f t="shared" si="74"/>
        <v>#DIV/0!</v>
      </c>
      <c r="BC237" s="80" t="e">
        <f t="shared" si="75"/>
        <v>#DIV/0!</v>
      </c>
      <c r="BD237" s="80" t="e">
        <f t="shared" si="76"/>
        <v>#DIV/0!</v>
      </c>
      <c r="BE237" s="81" t="e">
        <f t="shared" si="77"/>
        <v>#DIV/0!</v>
      </c>
      <c r="BF237" s="69" t="e">
        <f t="shared" si="78"/>
        <v>#DIV/0!</v>
      </c>
      <c r="BG237" s="69"/>
      <c r="BH237" s="69"/>
      <c r="BI237" s="69"/>
      <c r="BJ237" s="69"/>
      <c r="BK237" s="77" t="str">
        <f t="shared" si="79"/>
        <v xml:space="preserve"> f</v>
      </c>
      <c r="BL237" s="69" t="e">
        <f>'Piper Plot'!$R$22-(1-'Piper Plot'!AM237)*0.5+(1-'Piper Plot'!BC237)*0.5</f>
        <v>#DIV/0!</v>
      </c>
      <c r="BM237" s="69" t="e">
        <f>'Piper Plot'!$S$22+(1-'Piper Plot'!AM237)*'Piper Plot'!$S$13+(1-'Piper Plot'!BC237)*'Piper Plot'!$S$13</f>
        <v>#DIV/0!</v>
      </c>
      <c r="BN237" s="69"/>
      <c r="BO237" s="69"/>
    </row>
    <row r="238" spans="17:67" x14ac:dyDescent="0.3">
      <c r="Q238" s="48"/>
      <c r="R238" s="48"/>
      <c r="S238" s="48"/>
      <c r="T238" s="48"/>
      <c r="U238" s="48">
        <f>U119-AnionOffset/2</f>
        <v>-3.7750000000000004</v>
      </c>
      <c r="V238" s="48">
        <f>V119+AnionOffset*3^0.5*0.5</f>
        <v>-8.2705426061413885</v>
      </c>
      <c r="W238" s="48"/>
      <c r="X238" s="48"/>
      <c r="Y238" s="48"/>
      <c r="Z238" s="48"/>
      <c r="AA238" s="48"/>
      <c r="AE238" s="77" t="str">
        <f>IF('Piper Plot'!$N$4="y",CONCATENATE(Final!B238," f",Final!C238),"")</f>
        <v xml:space="preserve"> f</v>
      </c>
      <c r="AF238" s="78">
        <f>Final!R238*2</f>
        <v>0</v>
      </c>
      <c r="AG238" s="79">
        <f>Final!Q238*2</f>
        <v>0</v>
      </c>
      <c r="AH238" s="79">
        <f>Final!O238+Final!P238</f>
        <v>0</v>
      </c>
      <c r="AI238" s="79">
        <f t="shared" si="66"/>
        <v>0</v>
      </c>
      <c r="AJ238" s="69"/>
      <c r="AK238" s="80" t="e">
        <f t="shared" si="67"/>
        <v>#DIV/0!</v>
      </c>
      <c r="AL238" s="80" t="e">
        <f t="shared" si="68"/>
        <v>#DIV/0!</v>
      </c>
      <c r="AM238" s="80" t="e">
        <f t="shared" si="69"/>
        <v>#DIV/0!</v>
      </c>
      <c r="AN238" s="80" t="e">
        <f t="shared" si="70"/>
        <v>#DIV/0!</v>
      </c>
      <c r="AO238" s="69" t="e">
        <f>(1-AK238)-AL238*'Piper Plot'!$R$13</f>
        <v>#DIV/0!</v>
      </c>
      <c r="AP238" s="69" t="e">
        <f>AL238*'Piper Plot'!$S$13</f>
        <v>#DIV/0!</v>
      </c>
      <c r="AQ238" s="69"/>
      <c r="AR238" s="69"/>
      <c r="AS238" s="69"/>
      <c r="AT238" s="69"/>
      <c r="AU238" s="77" t="str">
        <f t="shared" si="71"/>
        <v xml:space="preserve"> f</v>
      </c>
      <c r="AV238" s="79">
        <f>Final!T238</f>
        <v>0</v>
      </c>
      <c r="AW238" s="79">
        <f>Final!W238*2+Final!X238</f>
        <v>0</v>
      </c>
      <c r="AX238" s="79">
        <f>Final!U238+Final!V238*2</f>
        <v>0</v>
      </c>
      <c r="AY238" s="79">
        <f t="shared" si="72"/>
        <v>0</v>
      </c>
      <c r="AZ238" s="69"/>
      <c r="BA238" s="80" t="e">
        <f t="shared" si="73"/>
        <v>#DIV/0!</v>
      </c>
      <c r="BB238" s="80" t="e">
        <f t="shared" si="74"/>
        <v>#DIV/0!</v>
      </c>
      <c r="BC238" s="80" t="e">
        <f t="shared" si="75"/>
        <v>#DIV/0!</v>
      </c>
      <c r="BD238" s="80" t="e">
        <f t="shared" si="76"/>
        <v>#DIV/0!</v>
      </c>
      <c r="BE238" s="81" t="e">
        <f t="shared" si="77"/>
        <v>#DIV/0!</v>
      </c>
      <c r="BF238" s="69" t="e">
        <f t="shared" si="78"/>
        <v>#DIV/0!</v>
      </c>
      <c r="BG238" s="69"/>
      <c r="BH238" s="69"/>
      <c r="BI238" s="69"/>
      <c r="BJ238" s="69"/>
      <c r="BK238" s="77" t="str">
        <f t="shared" si="79"/>
        <v xml:space="preserve"> f</v>
      </c>
      <c r="BL238" s="69" t="e">
        <f>'Piper Plot'!$R$22-(1-'Piper Plot'!AM238)*0.5+(1-'Piper Plot'!BC238)*0.5</f>
        <v>#DIV/0!</v>
      </c>
      <c r="BM238" s="69" t="e">
        <f>'Piper Plot'!$S$22+(1-'Piper Plot'!AM238)*'Piper Plot'!$S$13+(1-'Piper Plot'!BC238)*'Piper Plot'!$S$13</f>
        <v>#DIV/0!</v>
      </c>
      <c r="BN238" s="69"/>
      <c r="BO238" s="69"/>
    </row>
    <row r="239" spans="17:67" x14ac:dyDescent="0.3">
      <c r="Q239" s="48"/>
      <c r="R239" s="48"/>
      <c r="S239" s="48"/>
      <c r="T239" s="48"/>
      <c r="U239" s="48">
        <f>U238-0.5</f>
        <v>-4.2750000000000004</v>
      </c>
      <c r="V239" s="48">
        <f>V238+3^0.5/2</f>
        <v>-7.4045172023569501</v>
      </c>
      <c r="W239" s="48"/>
      <c r="X239" s="48"/>
      <c r="Y239" s="48"/>
      <c r="Z239" s="48"/>
      <c r="AA239" s="48"/>
      <c r="AE239" s="77" t="str">
        <f>IF('Piper Plot'!$N$4="y",CONCATENATE(Final!B239," f",Final!C239),"")</f>
        <v xml:space="preserve"> f</v>
      </c>
      <c r="AF239" s="78">
        <f>Final!R239*2</f>
        <v>0</v>
      </c>
      <c r="AG239" s="79">
        <f>Final!Q239*2</f>
        <v>0</v>
      </c>
      <c r="AH239" s="79">
        <f>Final!O239+Final!P239</f>
        <v>0</v>
      </c>
      <c r="AI239" s="79">
        <f t="shared" si="66"/>
        <v>0</v>
      </c>
      <c r="AJ239" s="69"/>
      <c r="AK239" s="80" t="e">
        <f t="shared" si="67"/>
        <v>#DIV/0!</v>
      </c>
      <c r="AL239" s="80" t="e">
        <f t="shared" si="68"/>
        <v>#DIV/0!</v>
      </c>
      <c r="AM239" s="80" t="e">
        <f t="shared" si="69"/>
        <v>#DIV/0!</v>
      </c>
      <c r="AN239" s="80" t="e">
        <f t="shared" si="70"/>
        <v>#DIV/0!</v>
      </c>
      <c r="AO239" s="69" t="e">
        <f>(1-AK239)-AL239*'Piper Plot'!$R$13</f>
        <v>#DIV/0!</v>
      </c>
      <c r="AP239" s="69" t="e">
        <f>AL239*'Piper Plot'!$S$13</f>
        <v>#DIV/0!</v>
      </c>
      <c r="AQ239" s="69"/>
      <c r="AR239" s="69"/>
      <c r="AS239" s="69"/>
      <c r="AT239" s="69"/>
      <c r="AU239" s="77" t="str">
        <f t="shared" si="71"/>
        <v xml:space="preserve"> f</v>
      </c>
      <c r="AV239" s="79">
        <f>Final!T239</f>
        <v>0</v>
      </c>
      <c r="AW239" s="79">
        <f>Final!W239*2+Final!X239</f>
        <v>0</v>
      </c>
      <c r="AX239" s="79">
        <f>Final!U239+Final!V239*2</f>
        <v>0</v>
      </c>
      <c r="AY239" s="79">
        <f t="shared" si="72"/>
        <v>0</v>
      </c>
      <c r="AZ239" s="69"/>
      <c r="BA239" s="80" t="e">
        <f t="shared" si="73"/>
        <v>#DIV/0!</v>
      </c>
      <c r="BB239" s="80" t="e">
        <f t="shared" si="74"/>
        <v>#DIV/0!</v>
      </c>
      <c r="BC239" s="80" t="e">
        <f t="shared" si="75"/>
        <v>#DIV/0!</v>
      </c>
      <c r="BD239" s="80" t="e">
        <f t="shared" si="76"/>
        <v>#DIV/0!</v>
      </c>
      <c r="BE239" s="81" t="e">
        <f t="shared" si="77"/>
        <v>#DIV/0!</v>
      </c>
      <c r="BF239" s="69" t="e">
        <f t="shared" si="78"/>
        <v>#DIV/0!</v>
      </c>
      <c r="BG239" s="69"/>
      <c r="BH239" s="69"/>
      <c r="BI239" s="69"/>
      <c r="BJ239" s="69"/>
      <c r="BK239" s="77" t="str">
        <f t="shared" si="79"/>
        <v xml:space="preserve"> f</v>
      </c>
      <c r="BL239" s="69" t="e">
        <f>'Piper Plot'!$R$22-(1-'Piper Plot'!AM239)*0.5+(1-'Piper Plot'!BC239)*0.5</f>
        <v>#DIV/0!</v>
      </c>
      <c r="BM239" s="69" t="e">
        <f>'Piper Plot'!$S$22+(1-'Piper Plot'!AM239)*'Piper Plot'!$S$13+(1-'Piper Plot'!BC239)*'Piper Plot'!$S$13</f>
        <v>#DIV/0!</v>
      </c>
      <c r="BN239" s="69"/>
      <c r="BO239" s="69"/>
    </row>
    <row r="240" spans="17:67" x14ac:dyDescent="0.3">
      <c r="Q240" s="48"/>
      <c r="R240" s="48"/>
      <c r="S240" s="48"/>
      <c r="T240" s="48"/>
      <c r="U240" s="48"/>
      <c r="V240" s="48"/>
      <c r="W240" s="48"/>
      <c r="X240" s="48"/>
      <c r="Y240" s="48"/>
      <c r="Z240" s="48"/>
      <c r="AA240" s="48"/>
      <c r="AE240" s="77" t="str">
        <f>IF('Piper Plot'!$N$4="y",CONCATENATE(Final!B240," f",Final!C240),"")</f>
        <v xml:space="preserve"> f</v>
      </c>
      <c r="AF240" s="78">
        <f>Final!R240*2</f>
        <v>0</v>
      </c>
      <c r="AG240" s="79">
        <f>Final!Q240*2</f>
        <v>0</v>
      </c>
      <c r="AH240" s="79">
        <f>Final!O240+Final!P240</f>
        <v>0</v>
      </c>
      <c r="AI240" s="79">
        <f t="shared" si="66"/>
        <v>0</v>
      </c>
      <c r="AJ240" s="69"/>
      <c r="AK240" s="80" t="e">
        <f t="shared" si="67"/>
        <v>#DIV/0!</v>
      </c>
      <c r="AL240" s="80" t="e">
        <f t="shared" si="68"/>
        <v>#DIV/0!</v>
      </c>
      <c r="AM240" s="80" t="e">
        <f t="shared" si="69"/>
        <v>#DIV/0!</v>
      </c>
      <c r="AN240" s="80" t="e">
        <f t="shared" si="70"/>
        <v>#DIV/0!</v>
      </c>
      <c r="AO240" s="69" t="e">
        <f>(1-AK240)-AL240*'Piper Plot'!$R$13</f>
        <v>#DIV/0!</v>
      </c>
      <c r="AP240" s="69" t="e">
        <f>AL240*'Piper Plot'!$S$13</f>
        <v>#DIV/0!</v>
      </c>
      <c r="AQ240" s="69"/>
      <c r="AR240" s="69"/>
      <c r="AS240" s="69"/>
      <c r="AT240" s="69"/>
      <c r="AU240" s="77" t="str">
        <f t="shared" si="71"/>
        <v xml:space="preserve"> f</v>
      </c>
      <c r="AV240" s="79">
        <f>Final!T240</f>
        <v>0</v>
      </c>
      <c r="AW240" s="79">
        <f>Final!W240*2+Final!X240</f>
        <v>0</v>
      </c>
      <c r="AX240" s="79">
        <f>Final!U240+Final!V240*2</f>
        <v>0</v>
      </c>
      <c r="AY240" s="79">
        <f t="shared" si="72"/>
        <v>0</v>
      </c>
      <c r="AZ240" s="69"/>
      <c r="BA240" s="80" t="e">
        <f t="shared" si="73"/>
        <v>#DIV/0!</v>
      </c>
      <c r="BB240" s="80" t="e">
        <f t="shared" si="74"/>
        <v>#DIV/0!</v>
      </c>
      <c r="BC240" s="80" t="e">
        <f t="shared" si="75"/>
        <v>#DIV/0!</v>
      </c>
      <c r="BD240" s="80" t="e">
        <f t="shared" si="76"/>
        <v>#DIV/0!</v>
      </c>
      <c r="BE240" s="81" t="e">
        <f t="shared" si="77"/>
        <v>#DIV/0!</v>
      </c>
      <c r="BF240" s="69" t="e">
        <f t="shared" si="78"/>
        <v>#DIV/0!</v>
      </c>
      <c r="BG240" s="69"/>
      <c r="BH240" s="69"/>
      <c r="BI240" s="69"/>
      <c r="BJ240" s="69"/>
      <c r="BK240" s="77" t="str">
        <f t="shared" si="79"/>
        <v xml:space="preserve"> f</v>
      </c>
      <c r="BL240" s="69" t="e">
        <f>'Piper Plot'!$R$22-(1-'Piper Plot'!AM240)*0.5+(1-'Piper Plot'!BC240)*0.5</f>
        <v>#DIV/0!</v>
      </c>
      <c r="BM240" s="69" t="e">
        <f>'Piper Plot'!$S$22+(1-'Piper Plot'!AM240)*'Piper Plot'!$S$13+(1-'Piper Plot'!BC240)*'Piper Plot'!$S$13</f>
        <v>#DIV/0!</v>
      </c>
      <c r="BN240" s="69"/>
      <c r="BO240" s="69"/>
    </row>
    <row r="241" spans="17:67" x14ac:dyDescent="0.3">
      <c r="Q241" s="48"/>
      <c r="R241" s="48"/>
      <c r="S241" s="48"/>
      <c r="T241" s="48"/>
      <c r="U241" s="48">
        <f>U122-AnionOffset/2</f>
        <v>-3.6750000000000007</v>
      </c>
      <c r="V241" s="48">
        <f>V122+AnionOffset*3^0.5*0.5</f>
        <v>-8.0973375253845017</v>
      </c>
      <c r="W241" s="48"/>
      <c r="X241" s="48"/>
      <c r="Y241" s="48"/>
      <c r="Z241" s="48"/>
      <c r="AA241" s="48"/>
      <c r="AE241" s="77" t="str">
        <f>IF('Piper Plot'!$N$4="y",CONCATENATE(Final!B241," f",Final!C241),"")</f>
        <v xml:space="preserve"> f</v>
      </c>
      <c r="AF241" s="78">
        <f>Final!R241*2</f>
        <v>0</v>
      </c>
      <c r="AG241" s="79">
        <f>Final!Q241*2</f>
        <v>0</v>
      </c>
      <c r="AH241" s="79">
        <f>Final!O241+Final!P241</f>
        <v>0</v>
      </c>
      <c r="AI241" s="79">
        <f t="shared" si="66"/>
        <v>0</v>
      </c>
      <c r="AJ241" s="69"/>
      <c r="AK241" s="80" t="e">
        <f t="shared" si="67"/>
        <v>#DIV/0!</v>
      </c>
      <c r="AL241" s="80" t="e">
        <f t="shared" si="68"/>
        <v>#DIV/0!</v>
      </c>
      <c r="AM241" s="80" t="e">
        <f t="shared" si="69"/>
        <v>#DIV/0!</v>
      </c>
      <c r="AN241" s="80" t="e">
        <f t="shared" si="70"/>
        <v>#DIV/0!</v>
      </c>
      <c r="AO241" s="69" t="e">
        <f>(1-AK241)-AL241*'Piper Plot'!$R$13</f>
        <v>#DIV/0!</v>
      </c>
      <c r="AP241" s="69" t="e">
        <f>AL241*'Piper Plot'!$S$13</f>
        <v>#DIV/0!</v>
      </c>
      <c r="AQ241" s="69"/>
      <c r="AR241" s="69"/>
      <c r="AS241" s="69"/>
      <c r="AT241" s="69"/>
      <c r="AU241" s="77" t="str">
        <f t="shared" si="71"/>
        <v xml:space="preserve"> f</v>
      </c>
      <c r="AV241" s="79">
        <f>Final!T241</f>
        <v>0</v>
      </c>
      <c r="AW241" s="79">
        <f>Final!W241*2+Final!X241</f>
        <v>0</v>
      </c>
      <c r="AX241" s="79">
        <f>Final!U241+Final!V241*2</f>
        <v>0</v>
      </c>
      <c r="AY241" s="79">
        <f t="shared" si="72"/>
        <v>0</v>
      </c>
      <c r="AZ241" s="69"/>
      <c r="BA241" s="80" t="e">
        <f t="shared" si="73"/>
        <v>#DIV/0!</v>
      </c>
      <c r="BB241" s="80" t="e">
        <f t="shared" si="74"/>
        <v>#DIV/0!</v>
      </c>
      <c r="BC241" s="80" t="e">
        <f t="shared" si="75"/>
        <v>#DIV/0!</v>
      </c>
      <c r="BD241" s="80" t="e">
        <f t="shared" si="76"/>
        <v>#DIV/0!</v>
      </c>
      <c r="BE241" s="81" t="e">
        <f t="shared" si="77"/>
        <v>#DIV/0!</v>
      </c>
      <c r="BF241" s="69" t="e">
        <f t="shared" si="78"/>
        <v>#DIV/0!</v>
      </c>
      <c r="BG241" s="69"/>
      <c r="BH241" s="69"/>
      <c r="BI241" s="69"/>
      <c r="BJ241" s="69"/>
      <c r="BK241" s="77" t="str">
        <f t="shared" si="79"/>
        <v xml:space="preserve"> f</v>
      </c>
      <c r="BL241" s="69" t="e">
        <f>'Piper Plot'!$R$22-(1-'Piper Plot'!AM241)*0.5+(1-'Piper Plot'!BC241)*0.5</f>
        <v>#DIV/0!</v>
      </c>
      <c r="BM241" s="69" t="e">
        <f>'Piper Plot'!$S$22+(1-'Piper Plot'!AM241)*'Piper Plot'!$S$13+(1-'Piper Plot'!BC241)*'Piper Plot'!$S$13</f>
        <v>#DIV/0!</v>
      </c>
      <c r="BN241" s="69"/>
      <c r="BO241" s="69"/>
    </row>
    <row r="242" spans="17:67" x14ac:dyDescent="0.3">
      <c r="Q242" s="48"/>
      <c r="R242" s="48"/>
      <c r="S242" s="48"/>
      <c r="T242" s="48"/>
      <c r="U242" s="48">
        <f>U241-0.5</f>
        <v>-4.1750000000000007</v>
      </c>
      <c r="V242" s="48">
        <f>V241+3^0.5/2</f>
        <v>-7.2313121216000633</v>
      </c>
      <c r="W242" s="48"/>
      <c r="X242" s="48"/>
      <c r="Y242" s="48"/>
      <c r="Z242" s="48"/>
      <c r="AA242" s="48"/>
      <c r="AE242" s="77" t="str">
        <f>IF('Piper Plot'!$N$4="y",CONCATENATE(Final!B242," f",Final!C242),"")</f>
        <v xml:space="preserve"> f</v>
      </c>
      <c r="AF242" s="78">
        <f>Final!R242*2</f>
        <v>0</v>
      </c>
      <c r="AG242" s="79">
        <f>Final!Q242*2</f>
        <v>0</v>
      </c>
      <c r="AH242" s="79">
        <f>Final!O242+Final!P242</f>
        <v>0</v>
      </c>
      <c r="AI242" s="79">
        <f t="shared" si="66"/>
        <v>0</v>
      </c>
      <c r="AJ242" s="69"/>
      <c r="AK242" s="80" t="e">
        <f t="shared" si="67"/>
        <v>#DIV/0!</v>
      </c>
      <c r="AL242" s="80" t="e">
        <f t="shared" si="68"/>
        <v>#DIV/0!</v>
      </c>
      <c r="AM242" s="80" t="e">
        <f t="shared" si="69"/>
        <v>#DIV/0!</v>
      </c>
      <c r="AN242" s="80" t="e">
        <f t="shared" si="70"/>
        <v>#DIV/0!</v>
      </c>
      <c r="AO242" s="69" t="e">
        <f>(1-AK242)-AL242*'Piper Plot'!$R$13</f>
        <v>#DIV/0!</v>
      </c>
      <c r="AP242" s="69" t="e">
        <f>AL242*'Piper Plot'!$S$13</f>
        <v>#DIV/0!</v>
      </c>
      <c r="AQ242" s="69"/>
      <c r="AR242" s="69"/>
      <c r="AS242" s="69"/>
      <c r="AT242" s="69"/>
      <c r="AU242" s="77" t="str">
        <f t="shared" si="71"/>
        <v xml:space="preserve"> f</v>
      </c>
      <c r="AV242" s="79">
        <f>Final!T242</f>
        <v>0</v>
      </c>
      <c r="AW242" s="79">
        <f>Final!W242*2+Final!X242</f>
        <v>0</v>
      </c>
      <c r="AX242" s="79">
        <f>Final!U242+Final!V242*2</f>
        <v>0</v>
      </c>
      <c r="AY242" s="79">
        <f t="shared" si="72"/>
        <v>0</v>
      </c>
      <c r="AZ242" s="69"/>
      <c r="BA242" s="80" t="e">
        <f t="shared" si="73"/>
        <v>#DIV/0!</v>
      </c>
      <c r="BB242" s="80" t="e">
        <f t="shared" si="74"/>
        <v>#DIV/0!</v>
      </c>
      <c r="BC242" s="80" t="e">
        <f t="shared" si="75"/>
        <v>#DIV/0!</v>
      </c>
      <c r="BD242" s="80" t="e">
        <f t="shared" si="76"/>
        <v>#DIV/0!</v>
      </c>
      <c r="BE242" s="81" t="e">
        <f t="shared" si="77"/>
        <v>#DIV/0!</v>
      </c>
      <c r="BF242" s="69" t="e">
        <f t="shared" si="78"/>
        <v>#DIV/0!</v>
      </c>
      <c r="BG242" s="69"/>
      <c r="BH242" s="69"/>
      <c r="BI242" s="69"/>
      <c r="BJ242" s="69"/>
      <c r="BK242" s="77" t="str">
        <f t="shared" si="79"/>
        <v xml:space="preserve"> f</v>
      </c>
      <c r="BL242" s="69" t="e">
        <f>'Piper Plot'!$R$22-(1-'Piper Plot'!AM242)*0.5+(1-'Piper Plot'!BC242)*0.5</f>
        <v>#DIV/0!</v>
      </c>
      <c r="BM242" s="69" t="e">
        <f>'Piper Plot'!$S$22+(1-'Piper Plot'!AM242)*'Piper Plot'!$S$13+(1-'Piper Plot'!BC242)*'Piper Plot'!$S$13</f>
        <v>#DIV/0!</v>
      </c>
      <c r="BN242" s="69"/>
      <c r="BO242" s="69"/>
    </row>
    <row r="243" spans="17:67" x14ac:dyDescent="0.3">
      <c r="Q243" s="48"/>
      <c r="R243" s="48"/>
      <c r="S243" s="48"/>
      <c r="T243" s="48"/>
      <c r="U243" s="48"/>
      <c r="V243" s="48"/>
      <c r="W243" s="48"/>
      <c r="X243" s="48"/>
      <c r="Y243" s="48"/>
      <c r="Z243" s="48"/>
      <c r="AA243" s="48"/>
      <c r="AE243" s="77" t="str">
        <f>IF('Piper Plot'!$N$4="y",CONCATENATE(Final!B243," f",Final!C243),"")</f>
        <v xml:space="preserve"> f</v>
      </c>
      <c r="AF243" s="78">
        <f>Final!R243*2</f>
        <v>0</v>
      </c>
      <c r="AG243" s="79">
        <f>Final!Q243*2</f>
        <v>0</v>
      </c>
      <c r="AH243" s="79">
        <f>Final!O243+Final!P243</f>
        <v>0</v>
      </c>
      <c r="AI243" s="79">
        <f t="shared" si="66"/>
        <v>0</v>
      </c>
      <c r="AJ243" s="69"/>
      <c r="AK243" s="80" t="e">
        <f t="shared" si="67"/>
        <v>#DIV/0!</v>
      </c>
      <c r="AL243" s="80" t="e">
        <f t="shared" si="68"/>
        <v>#DIV/0!</v>
      </c>
      <c r="AM243" s="80" t="e">
        <f t="shared" si="69"/>
        <v>#DIV/0!</v>
      </c>
      <c r="AN243" s="80" t="e">
        <f t="shared" si="70"/>
        <v>#DIV/0!</v>
      </c>
      <c r="AO243" s="69" t="e">
        <f>(1-AK243)-AL243*'Piper Plot'!$R$13</f>
        <v>#DIV/0!</v>
      </c>
      <c r="AP243" s="69" t="e">
        <f>AL243*'Piper Plot'!$S$13</f>
        <v>#DIV/0!</v>
      </c>
      <c r="AQ243" s="69"/>
      <c r="AR243" s="69"/>
      <c r="AS243" s="69"/>
      <c r="AT243" s="69"/>
      <c r="AU243" s="77" t="str">
        <f t="shared" si="71"/>
        <v xml:space="preserve"> f</v>
      </c>
      <c r="AV243" s="79">
        <f>Final!T243</f>
        <v>0</v>
      </c>
      <c r="AW243" s="79">
        <f>Final!W243*2+Final!X243</f>
        <v>0</v>
      </c>
      <c r="AX243" s="79">
        <f>Final!U243+Final!V243*2</f>
        <v>0</v>
      </c>
      <c r="AY243" s="79">
        <f t="shared" si="72"/>
        <v>0</v>
      </c>
      <c r="AZ243" s="69"/>
      <c r="BA243" s="80" t="e">
        <f t="shared" si="73"/>
        <v>#DIV/0!</v>
      </c>
      <c r="BB243" s="80" t="e">
        <f t="shared" si="74"/>
        <v>#DIV/0!</v>
      </c>
      <c r="BC243" s="80" t="e">
        <f t="shared" si="75"/>
        <v>#DIV/0!</v>
      </c>
      <c r="BD243" s="80" t="e">
        <f t="shared" si="76"/>
        <v>#DIV/0!</v>
      </c>
      <c r="BE243" s="81" t="e">
        <f t="shared" si="77"/>
        <v>#DIV/0!</v>
      </c>
      <c r="BF243" s="69" t="e">
        <f t="shared" si="78"/>
        <v>#DIV/0!</v>
      </c>
      <c r="BG243" s="69"/>
      <c r="BH243" s="69"/>
      <c r="BI243" s="69"/>
      <c r="BJ243" s="69"/>
      <c r="BK243" s="77" t="str">
        <f t="shared" si="79"/>
        <v xml:space="preserve"> f</v>
      </c>
      <c r="BL243" s="69" t="e">
        <f>'Piper Plot'!$R$22-(1-'Piper Plot'!AM243)*0.5+(1-'Piper Plot'!BC243)*0.5</f>
        <v>#DIV/0!</v>
      </c>
      <c r="BM243" s="69" t="e">
        <f>'Piper Plot'!$S$22+(1-'Piper Plot'!AM243)*'Piper Plot'!$S$13+(1-'Piper Plot'!BC243)*'Piper Plot'!$S$13</f>
        <v>#DIV/0!</v>
      </c>
      <c r="BN243" s="69"/>
      <c r="BO243" s="69"/>
    </row>
    <row r="244" spans="17:67" x14ac:dyDescent="0.3">
      <c r="Q244" s="48"/>
      <c r="R244" s="48"/>
      <c r="S244" s="48"/>
      <c r="T244" s="48"/>
      <c r="U244" s="48">
        <f>U125-AnionOffset/2</f>
        <v>-3.5750000000000011</v>
      </c>
      <c r="V244" s="48">
        <f>V125+AnionOffset*3^0.5*0.5</f>
        <v>-7.9241324446276158</v>
      </c>
      <c r="W244" s="48"/>
      <c r="X244" s="48"/>
      <c r="Y244" s="48"/>
      <c r="Z244" s="48"/>
      <c r="AA244" s="48"/>
      <c r="AE244" s="77" t="str">
        <f>IF('Piper Plot'!$N$4="y",CONCATENATE(Final!B244," f",Final!C244),"")</f>
        <v xml:space="preserve"> f</v>
      </c>
      <c r="AF244" s="78">
        <f>Final!R244*2</f>
        <v>0</v>
      </c>
      <c r="AG244" s="79">
        <f>Final!Q244*2</f>
        <v>0</v>
      </c>
      <c r="AH244" s="79">
        <f>Final!O244+Final!P244</f>
        <v>0</v>
      </c>
      <c r="AI244" s="79">
        <f t="shared" si="66"/>
        <v>0</v>
      </c>
      <c r="AJ244" s="69"/>
      <c r="AK244" s="80" t="e">
        <f t="shared" si="67"/>
        <v>#DIV/0!</v>
      </c>
      <c r="AL244" s="80" t="e">
        <f t="shared" si="68"/>
        <v>#DIV/0!</v>
      </c>
      <c r="AM244" s="80" t="e">
        <f t="shared" si="69"/>
        <v>#DIV/0!</v>
      </c>
      <c r="AN244" s="80" t="e">
        <f t="shared" si="70"/>
        <v>#DIV/0!</v>
      </c>
      <c r="AO244" s="69" t="e">
        <f>(1-AK244)-AL244*'Piper Plot'!$R$13</f>
        <v>#DIV/0!</v>
      </c>
      <c r="AP244" s="69" t="e">
        <f>AL244*'Piper Plot'!$S$13</f>
        <v>#DIV/0!</v>
      </c>
      <c r="AQ244" s="69"/>
      <c r="AR244" s="69"/>
      <c r="AS244" s="69"/>
      <c r="AT244" s="69"/>
      <c r="AU244" s="77" t="str">
        <f t="shared" si="71"/>
        <v xml:space="preserve"> f</v>
      </c>
      <c r="AV244" s="79">
        <f>Final!T244</f>
        <v>0</v>
      </c>
      <c r="AW244" s="79">
        <f>Final!W244*2+Final!X244</f>
        <v>0</v>
      </c>
      <c r="AX244" s="79">
        <f>Final!U244+Final!V244*2</f>
        <v>0</v>
      </c>
      <c r="AY244" s="79">
        <f t="shared" si="72"/>
        <v>0</v>
      </c>
      <c r="AZ244" s="69"/>
      <c r="BA244" s="80" t="e">
        <f t="shared" si="73"/>
        <v>#DIV/0!</v>
      </c>
      <c r="BB244" s="80" t="e">
        <f t="shared" si="74"/>
        <v>#DIV/0!</v>
      </c>
      <c r="BC244" s="80" t="e">
        <f t="shared" si="75"/>
        <v>#DIV/0!</v>
      </c>
      <c r="BD244" s="80" t="e">
        <f t="shared" si="76"/>
        <v>#DIV/0!</v>
      </c>
      <c r="BE244" s="81" t="e">
        <f t="shared" si="77"/>
        <v>#DIV/0!</v>
      </c>
      <c r="BF244" s="69" t="e">
        <f t="shared" si="78"/>
        <v>#DIV/0!</v>
      </c>
      <c r="BG244" s="69"/>
      <c r="BH244" s="69"/>
      <c r="BI244" s="69"/>
      <c r="BJ244" s="69"/>
      <c r="BK244" s="77" t="str">
        <f t="shared" si="79"/>
        <v xml:space="preserve"> f</v>
      </c>
      <c r="BL244" s="69" t="e">
        <f>'Piper Plot'!$R$22-(1-'Piper Plot'!AM244)*0.5+(1-'Piper Plot'!BC244)*0.5</f>
        <v>#DIV/0!</v>
      </c>
      <c r="BM244" s="69" t="e">
        <f>'Piper Plot'!$S$22+(1-'Piper Plot'!AM244)*'Piper Plot'!$S$13+(1-'Piper Plot'!BC244)*'Piper Plot'!$S$13</f>
        <v>#DIV/0!</v>
      </c>
      <c r="BN244" s="69"/>
      <c r="BO244" s="69"/>
    </row>
    <row r="245" spans="17:67" x14ac:dyDescent="0.3">
      <c r="Q245" s="48"/>
      <c r="R245" s="48"/>
      <c r="S245" s="48"/>
      <c r="T245" s="48"/>
      <c r="U245" s="48">
        <f>U244-0.5</f>
        <v>-4.0750000000000011</v>
      </c>
      <c r="V245" s="48">
        <f>V244+3^0.5/2</f>
        <v>-7.0581070408431774</v>
      </c>
      <c r="W245" s="48"/>
      <c r="X245" s="48"/>
      <c r="Y245" s="48"/>
      <c r="Z245" s="48"/>
      <c r="AA245" s="48"/>
      <c r="AE245" s="77" t="str">
        <f>IF('Piper Plot'!$N$4="y",CONCATENATE(Final!B245," f",Final!C245),"")</f>
        <v xml:space="preserve"> f</v>
      </c>
      <c r="AF245" s="78">
        <f>Final!R245*2</f>
        <v>0</v>
      </c>
      <c r="AG245" s="79">
        <f>Final!Q245*2</f>
        <v>0</v>
      </c>
      <c r="AH245" s="79">
        <f>Final!O245+Final!P245</f>
        <v>0</v>
      </c>
      <c r="AI245" s="79">
        <f t="shared" si="66"/>
        <v>0</v>
      </c>
      <c r="AJ245" s="69"/>
      <c r="AK245" s="80" t="e">
        <f t="shared" si="67"/>
        <v>#DIV/0!</v>
      </c>
      <c r="AL245" s="80" t="e">
        <f t="shared" si="68"/>
        <v>#DIV/0!</v>
      </c>
      <c r="AM245" s="80" t="e">
        <f t="shared" si="69"/>
        <v>#DIV/0!</v>
      </c>
      <c r="AN245" s="80" t="e">
        <f t="shared" si="70"/>
        <v>#DIV/0!</v>
      </c>
      <c r="AO245" s="69" t="e">
        <f>(1-AK245)-AL245*'Piper Plot'!$R$13</f>
        <v>#DIV/0!</v>
      </c>
      <c r="AP245" s="69" t="e">
        <f>AL245*'Piper Plot'!$S$13</f>
        <v>#DIV/0!</v>
      </c>
      <c r="AQ245" s="69"/>
      <c r="AR245" s="69"/>
      <c r="AS245" s="69"/>
      <c r="AT245" s="69"/>
      <c r="AU245" s="77" t="str">
        <f t="shared" si="71"/>
        <v xml:space="preserve"> f</v>
      </c>
      <c r="AV245" s="79">
        <f>Final!T245</f>
        <v>0</v>
      </c>
      <c r="AW245" s="79">
        <f>Final!W245*2+Final!X245</f>
        <v>0</v>
      </c>
      <c r="AX245" s="79">
        <f>Final!U245+Final!V245*2</f>
        <v>0</v>
      </c>
      <c r="AY245" s="79">
        <f t="shared" si="72"/>
        <v>0</v>
      </c>
      <c r="AZ245" s="69"/>
      <c r="BA245" s="80" t="e">
        <f t="shared" si="73"/>
        <v>#DIV/0!</v>
      </c>
      <c r="BB245" s="80" t="e">
        <f t="shared" si="74"/>
        <v>#DIV/0!</v>
      </c>
      <c r="BC245" s="80" t="e">
        <f t="shared" si="75"/>
        <v>#DIV/0!</v>
      </c>
      <c r="BD245" s="80" t="e">
        <f t="shared" si="76"/>
        <v>#DIV/0!</v>
      </c>
      <c r="BE245" s="81" t="e">
        <f t="shared" si="77"/>
        <v>#DIV/0!</v>
      </c>
      <c r="BF245" s="69" t="e">
        <f t="shared" si="78"/>
        <v>#DIV/0!</v>
      </c>
      <c r="BG245" s="69"/>
      <c r="BH245" s="69"/>
      <c r="BI245" s="69"/>
      <c r="BJ245" s="69"/>
      <c r="BK245" s="77" t="str">
        <f t="shared" si="79"/>
        <v xml:space="preserve"> f</v>
      </c>
      <c r="BL245" s="69" t="e">
        <f>'Piper Plot'!$R$22-(1-'Piper Plot'!AM245)*0.5+(1-'Piper Plot'!BC245)*0.5</f>
        <v>#DIV/0!</v>
      </c>
      <c r="BM245" s="69" t="e">
        <f>'Piper Plot'!$S$22+(1-'Piper Plot'!AM245)*'Piper Plot'!$S$13+(1-'Piper Plot'!BC245)*'Piper Plot'!$S$13</f>
        <v>#DIV/0!</v>
      </c>
      <c r="BN245" s="69"/>
      <c r="BO245" s="69"/>
    </row>
    <row r="246" spans="17:67" x14ac:dyDescent="0.3">
      <c r="Q246" s="48"/>
      <c r="R246" s="48"/>
      <c r="S246" s="48"/>
      <c r="T246" s="48"/>
      <c r="U246" s="48"/>
      <c r="V246" s="48"/>
      <c r="W246" s="48"/>
      <c r="X246" s="48"/>
      <c r="Y246" s="48"/>
      <c r="Z246" s="48"/>
      <c r="AA246" s="48"/>
      <c r="AE246" s="77" t="str">
        <f>IF('Piper Plot'!$N$4="y",CONCATENATE(Final!B246," f",Final!C246),"")</f>
        <v xml:space="preserve"> f</v>
      </c>
      <c r="AF246" s="78">
        <f>Final!R246*2</f>
        <v>0</v>
      </c>
      <c r="AG246" s="79">
        <f>Final!Q246*2</f>
        <v>0</v>
      </c>
      <c r="AH246" s="79">
        <f>Final!O246+Final!P246</f>
        <v>0</v>
      </c>
      <c r="AI246" s="79">
        <f t="shared" si="66"/>
        <v>0</v>
      </c>
      <c r="AJ246" s="69"/>
      <c r="AK246" s="80" t="e">
        <f t="shared" si="67"/>
        <v>#DIV/0!</v>
      </c>
      <c r="AL246" s="80" t="e">
        <f t="shared" si="68"/>
        <v>#DIV/0!</v>
      </c>
      <c r="AM246" s="80" t="e">
        <f t="shared" si="69"/>
        <v>#DIV/0!</v>
      </c>
      <c r="AN246" s="80" t="e">
        <f t="shared" si="70"/>
        <v>#DIV/0!</v>
      </c>
      <c r="AO246" s="69" t="e">
        <f>(1-AK246)-AL246*'Piper Plot'!$R$13</f>
        <v>#DIV/0!</v>
      </c>
      <c r="AP246" s="69" t="e">
        <f>AL246*'Piper Plot'!$S$13</f>
        <v>#DIV/0!</v>
      </c>
      <c r="AQ246" s="69"/>
      <c r="AR246" s="69"/>
      <c r="AS246" s="69"/>
      <c r="AT246" s="69"/>
      <c r="AU246" s="77" t="str">
        <f t="shared" si="71"/>
        <v xml:space="preserve"> f</v>
      </c>
      <c r="AV246" s="79">
        <f>Final!T246</f>
        <v>0</v>
      </c>
      <c r="AW246" s="79">
        <f>Final!W246*2+Final!X246</f>
        <v>0</v>
      </c>
      <c r="AX246" s="79">
        <f>Final!U246+Final!V246*2</f>
        <v>0</v>
      </c>
      <c r="AY246" s="79">
        <f t="shared" si="72"/>
        <v>0</v>
      </c>
      <c r="AZ246" s="69"/>
      <c r="BA246" s="80" t="e">
        <f t="shared" si="73"/>
        <v>#DIV/0!</v>
      </c>
      <c r="BB246" s="80" t="e">
        <f t="shared" si="74"/>
        <v>#DIV/0!</v>
      </c>
      <c r="BC246" s="80" t="e">
        <f t="shared" si="75"/>
        <v>#DIV/0!</v>
      </c>
      <c r="BD246" s="80" t="e">
        <f t="shared" si="76"/>
        <v>#DIV/0!</v>
      </c>
      <c r="BE246" s="81" t="e">
        <f t="shared" si="77"/>
        <v>#DIV/0!</v>
      </c>
      <c r="BF246" s="69" t="e">
        <f t="shared" si="78"/>
        <v>#DIV/0!</v>
      </c>
      <c r="BG246" s="69"/>
      <c r="BH246" s="69"/>
      <c r="BI246" s="69"/>
      <c r="BJ246" s="69"/>
      <c r="BK246" s="77" t="str">
        <f t="shared" si="79"/>
        <v xml:space="preserve"> f</v>
      </c>
      <c r="BL246" s="69" t="e">
        <f>'Piper Plot'!$R$22-(1-'Piper Plot'!AM246)*0.5+(1-'Piper Plot'!BC246)*0.5</f>
        <v>#DIV/0!</v>
      </c>
      <c r="BM246" s="69" t="e">
        <f>'Piper Plot'!$S$22+(1-'Piper Plot'!AM246)*'Piper Plot'!$S$13+(1-'Piper Plot'!BC246)*'Piper Plot'!$S$13</f>
        <v>#DIV/0!</v>
      </c>
      <c r="BN246" s="69"/>
      <c r="BO246" s="69"/>
    </row>
    <row r="247" spans="17:67" x14ac:dyDescent="0.3">
      <c r="Q247" s="48"/>
      <c r="R247" s="48"/>
      <c r="S247" s="48"/>
      <c r="T247" s="48"/>
      <c r="U247" s="48">
        <f>U128-AnionOffset/2</f>
        <v>-3.4750000000000014</v>
      </c>
      <c r="V247" s="48">
        <f>V128+AnionOffset*3^0.5*0.5</f>
        <v>-7.7509273638707281</v>
      </c>
      <c r="W247" s="48"/>
      <c r="X247" s="48"/>
      <c r="Y247" s="48"/>
      <c r="Z247" s="48"/>
      <c r="AA247" s="48"/>
      <c r="AE247" s="77" t="str">
        <f>IF('Piper Plot'!$N$4="y",CONCATENATE(Final!B247," f",Final!C247),"")</f>
        <v xml:space="preserve"> f</v>
      </c>
      <c r="AF247" s="78">
        <f>Final!R247*2</f>
        <v>0</v>
      </c>
      <c r="AG247" s="79">
        <f>Final!Q247*2</f>
        <v>0</v>
      </c>
      <c r="AH247" s="79">
        <f>Final!O247+Final!P247</f>
        <v>0</v>
      </c>
      <c r="AI247" s="79">
        <f t="shared" si="66"/>
        <v>0</v>
      </c>
      <c r="AJ247" s="69"/>
      <c r="AK247" s="80" t="e">
        <f t="shared" si="67"/>
        <v>#DIV/0!</v>
      </c>
      <c r="AL247" s="80" t="e">
        <f t="shared" si="68"/>
        <v>#DIV/0!</v>
      </c>
      <c r="AM247" s="80" t="e">
        <f t="shared" si="69"/>
        <v>#DIV/0!</v>
      </c>
      <c r="AN247" s="80" t="e">
        <f t="shared" si="70"/>
        <v>#DIV/0!</v>
      </c>
      <c r="AO247" s="69" t="e">
        <f>(1-AK247)-AL247*'Piper Plot'!$R$13</f>
        <v>#DIV/0!</v>
      </c>
      <c r="AP247" s="69" t="e">
        <f>AL247*'Piper Plot'!$S$13</f>
        <v>#DIV/0!</v>
      </c>
      <c r="AQ247" s="69"/>
      <c r="AR247" s="69"/>
      <c r="AS247" s="69"/>
      <c r="AT247" s="69"/>
      <c r="AU247" s="77" t="str">
        <f t="shared" si="71"/>
        <v xml:space="preserve"> f</v>
      </c>
      <c r="AV247" s="79">
        <f>Final!T247</f>
        <v>0</v>
      </c>
      <c r="AW247" s="79">
        <f>Final!W247*2+Final!X247</f>
        <v>0</v>
      </c>
      <c r="AX247" s="79">
        <f>Final!U247+Final!V247*2</f>
        <v>0</v>
      </c>
      <c r="AY247" s="79">
        <f t="shared" si="72"/>
        <v>0</v>
      </c>
      <c r="AZ247" s="69"/>
      <c r="BA247" s="80" t="e">
        <f t="shared" si="73"/>
        <v>#DIV/0!</v>
      </c>
      <c r="BB247" s="80" t="e">
        <f t="shared" si="74"/>
        <v>#DIV/0!</v>
      </c>
      <c r="BC247" s="80" t="e">
        <f t="shared" si="75"/>
        <v>#DIV/0!</v>
      </c>
      <c r="BD247" s="80" t="e">
        <f t="shared" si="76"/>
        <v>#DIV/0!</v>
      </c>
      <c r="BE247" s="81" t="e">
        <f t="shared" si="77"/>
        <v>#DIV/0!</v>
      </c>
      <c r="BF247" s="69" t="e">
        <f t="shared" si="78"/>
        <v>#DIV/0!</v>
      </c>
      <c r="BG247" s="69"/>
      <c r="BH247" s="69"/>
      <c r="BI247" s="69"/>
      <c r="BJ247" s="69"/>
      <c r="BK247" s="77" t="str">
        <f t="shared" si="79"/>
        <v xml:space="preserve"> f</v>
      </c>
      <c r="BL247" s="69" t="e">
        <f>'Piper Plot'!$R$22-(1-'Piper Plot'!AM247)*0.5+(1-'Piper Plot'!BC247)*0.5</f>
        <v>#DIV/0!</v>
      </c>
      <c r="BM247" s="69" t="e">
        <f>'Piper Plot'!$S$22+(1-'Piper Plot'!AM247)*'Piper Plot'!$S$13+(1-'Piper Plot'!BC247)*'Piper Plot'!$S$13</f>
        <v>#DIV/0!</v>
      </c>
      <c r="BN247" s="69"/>
      <c r="BO247" s="69"/>
    </row>
    <row r="248" spans="17:67" x14ac:dyDescent="0.3">
      <c r="Q248" s="48"/>
      <c r="R248" s="48"/>
      <c r="S248" s="48"/>
      <c r="T248" s="48"/>
      <c r="U248" s="48">
        <f>U247-0.5</f>
        <v>-3.9750000000000014</v>
      </c>
      <c r="V248" s="48">
        <f>V247+3^0.5/2</f>
        <v>-6.8849019600862897</v>
      </c>
      <c r="W248" s="48"/>
      <c r="X248" s="48"/>
      <c r="Y248" s="48"/>
      <c r="Z248" s="48"/>
      <c r="AA248" s="48"/>
      <c r="AE248" s="77" t="str">
        <f>IF('Piper Plot'!$N$4="y",CONCATENATE(Final!B248," f",Final!C248),"")</f>
        <v xml:space="preserve"> f</v>
      </c>
      <c r="AF248" s="78">
        <f>Final!R248*2</f>
        <v>0</v>
      </c>
      <c r="AG248" s="79">
        <f>Final!Q248*2</f>
        <v>0</v>
      </c>
      <c r="AH248" s="79">
        <f>Final!O248+Final!P248</f>
        <v>0</v>
      </c>
      <c r="AI248" s="79">
        <f t="shared" si="66"/>
        <v>0</v>
      </c>
      <c r="AJ248" s="69"/>
      <c r="AK248" s="80" t="e">
        <f t="shared" si="67"/>
        <v>#DIV/0!</v>
      </c>
      <c r="AL248" s="80" t="e">
        <f t="shared" si="68"/>
        <v>#DIV/0!</v>
      </c>
      <c r="AM248" s="80" t="e">
        <f t="shared" si="69"/>
        <v>#DIV/0!</v>
      </c>
      <c r="AN248" s="80" t="e">
        <f t="shared" si="70"/>
        <v>#DIV/0!</v>
      </c>
      <c r="AO248" s="69" t="e">
        <f>(1-AK248)-AL248*'Piper Plot'!$R$13</f>
        <v>#DIV/0!</v>
      </c>
      <c r="AP248" s="69" t="e">
        <f>AL248*'Piper Plot'!$S$13</f>
        <v>#DIV/0!</v>
      </c>
      <c r="AQ248" s="69"/>
      <c r="AR248" s="69"/>
      <c r="AS248" s="69"/>
      <c r="AT248" s="69"/>
      <c r="AU248" s="77" t="str">
        <f t="shared" si="71"/>
        <v xml:space="preserve"> f</v>
      </c>
      <c r="AV248" s="79">
        <f>Final!T248</f>
        <v>0</v>
      </c>
      <c r="AW248" s="79">
        <f>Final!W248*2+Final!X248</f>
        <v>0</v>
      </c>
      <c r="AX248" s="79">
        <f>Final!U248+Final!V248*2</f>
        <v>0</v>
      </c>
      <c r="AY248" s="79">
        <f t="shared" si="72"/>
        <v>0</v>
      </c>
      <c r="AZ248" s="69"/>
      <c r="BA248" s="80" t="e">
        <f t="shared" si="73"/>
        <v>#DIV/0!</v>
      </c>
      <c r="BB248" s="80" t="e">
        <f t="shared" si="74"/>
        <v>#DIV/0!</v>
      </c>
      <c r="BC248" s="80" t="e">
        <f t="shared" si="75"/>
        <v>#DIV/0!</v>
      </c>
      <c r="BD248" s="80" t="e">
        <f t="shared" si="76"/>
        <v>#DIV/0!</v>
      </c>
      <c r="BE248" s="81" t="e">
        <f t="shared" si="77"/>
        <v>#DIV/0!</v>
      </c>
      <c r="BF248" s="69" t="e">
        <f t="shared" si="78"/>
        <v>#DIV/0!</v>
      </c>
      <c r="BG248" s="69"/>
      <c r="BH248" s="69"/>
      <c r="BI248" s="69"/>
      <c r="BJ248" s="69"/>
      <c r="BK248" s="77" t="str">
        <f t="shared" si="79"/>
        <v xml:space="preserve"> f</v>
      </c>
      <c r="BL248" s="69" t="e">
        <f>'Piper Plot'!$R$22-(1-'Piper Plot'!AM248)*0.5+(1-'Piper Plot'!BC248)*0.5</f>
        <v>#DIV/0!</v>
      </c>
      <c r="BM248" s="69" t="e">
        <f>'Piper Plot'!$S$22+(1-'Piper Plot'!AM248)*'Piper Plot'!$S$13+(1-'Piper Plot'!BC248)*'Piper Plot'!$S$13</f>
        <v>#DIV/0!</v>
      </c>
      <c r="BN248" s="69"/>
      <c r="BO248" s="69"/>
    </row>
    <row r="249" spans="17:67" x14ac:dyDescent="0.3">
      <c r="Q249" s="48"/>
      <c r="R249" s="48"/>
      <c r="S249" s="48"/>
      <c r="T249" s="48"/>
      <c r="U249" s="48"/>
      <c r="V249" s="48"/>
      <c r="W249" s="48"/>
      <c r="X249" s="48"/>
      <c r="Y249" s="48"/>
      <c r="Z249" s="48"/>
      <c r="AA249" s="48"/>
      <c r="AE249" s="77" t="str">
        <f>IF('Piper Plot'!$N$4="y",CONCATENATE(Final!B249," f",Final!C249),"")</f>
        <v xml:space="preserve"> f</v>
      </c>
      <c r="AF249" s="78">
        <f>Final!R249*2</f>
        <v>0</v>
      </c>
      <c r="AG249" s="79">
        <f>Final!Q249*2</f>
        <v>0</v>
      </c>
      <c r="AH249" s="79">
        <f>Final!O249+Final!P249</f>
        <v>0</v>
      </c>
      <c r="AI249" s="79">
        <f t="shared" si="66"/>
        <v>0</v>
      </c>
      <c r="AJ249" s="69"/>
      <c r="AK249" s="80" t="e">
        <f t="shared" si="67"/>
        <v>#DIV/0!</v>
      </c>
      <c r="AL249" s="80" t="e">
        <f t="shared" si="68"/>
        <v>#DIV/0!</v>
      </c>
      <c r="AM249" s="80" t="e">
        <f t="shared" si="69"/>
        <v>#DIV/0!</v>
      </c>
      <c r="AN249" s="80" t="e">
        <f t="shared" si="70"/>
        <v>#DIV/0!</v>
      </c>
      <c r="AO249" s="69" t="e">
        <f>(1-AK249)-AL249*'Piper Plot'!$R$13</f>
        <v>#DIV/0!</v>
      </c>
      <c r="AP249" s="69" t="e">
        <f>AL249*'Piper Plot'!$S$13</f>
        <v>#DIV/0!</v>
      </c>
      <c r="AQ249" s="69"/>
      <c r="AR249" s="69"/>
      <c r="AS249" s="69"/>
      <c r="AT249" s="69"/>
      <c r="AU249" s="77" t="str">
        <f t="shared" si="71"/>
        <v xml:space="preserve"> f</v>
      </c>
      <c r="AV249" s="79">
        <f>Final!T249</f>
        <v>0</v>
      </c>
      <c r="AW249" s="79">
        <f>Final!W249*2+Final!X249</f>
        <v>0</v>
      </c>
      <c r="AX249" s="79">
        <f>Final!U249+Final!V249*2</f>
        <v>0</v>
      </c>
      <c r="AY249" s="79">
        <f t="shared" si="72"/>
        <v>0</v>
      </c>
      <c r="AZ249" s="69"/>
      <c r="BA249" s="80" t="e">
        <f t="shared" si="73"/>
        <v>#DIV/0!</v>
      </c>
      <c r="BB249" s="80" t="e">
        <f t="shared" si="74"/>
        <v>#DIV/0!</v>
      </c>
      <c r="BC249" s="80" t="e">
        <f t="shared" si="75"/>
        <v>#DIV/0!</v>
      </c>
      <c r="BD249" s="80" t="e">
        <f t="shared" si="76"/>
        <v>#DIV/0!</v>
      </c>
      <c r="BE249" s="81" t="e">
        <f t="shared" si="77"/>
        <v>#DIV/0!</v>
      </c>
      <c r="BF249" s="69" t="e">
        <f t="shared" si="78"/>
        <v>#DIV/0!</v>
      </c>
      <c r="BG249" s="69"/>
      <c r="BH249" s="69"/>
      <c r="BI249" s="69"/>
      <c r="BJ249" s="69"/>
      <c r="BK249" s="77" t="str">
        <f t="shared" si="79"/>
        <v xml:space="preserve"> f</v>
      </c>
      <c r="BL249" s="69" t="e">
        <f>'Piper Plot'!$R$22-(1-'Piper Plot'!AM249)*0.5+(1-'Piper Plot'!BC249)*0.5</f>
        <v>#DIV/0!</v>
      </c>
      <c r="BM249" s="69" t="e">
        <f>'Piper Plot'!$S$22+(1-'Piper Plot'!AM249)*'Piper Plot'!$S$13+(1-'Piper Plot'!BC249)*'Piper Plot'!$S$13</f>
        <v>#DIV/0!</v>
      </c>
      <c r="BN249" s="69"/>
      <c r="BO249" s="69"/>
    </row>
    <row r="250" spans="17:67" x14ac:dyDescent="0.3">
      <c r="Q250" s="48"/>
      <c r="R250" s="48"/>
      <c r="S250" s="48"/>
      <c r="T250" s="48"/>
      <c r="U250" s="48">
        <f>U131-AnionOffset/2</f>
        <v>-3.3750000000000018</v>
      </c>
      <c r="V250" s="48">
        <f>V131+AnionOffset*3^0.5*0.5</f>
        <v>-7.5777222831138413</v>
      </c>
      <c r="W250" s="48"/>
      <c r="X250" s="48"/>
      <c r="Y250" s="48"/>
      <c r="Z250" s="48"/>
      <c r="AA250" s="48"/>
      <c r="AE250" s="77" t="str">
        <f>IF('Piper Plot'!$N$4="y",CONCATENATE(Final!B250," f",Final!C250),"")</f>
        <v xml:space="preserve"> f</v>
      </c>
      <c r="AF250" s="78">
        <f>Final!R250*2</f>
        <v>0</v>
      </c>
      <c r="AG250" s="79">
        <f>Final!Q250*2</f>
        <v>0</v>
      </c>
      <c r="AH250" s="79">
        <f>Final!O250+Final!P250</f>
        <v>0</v>
      </c>
      <c r="AI250" s="79">
        <f t="shared" si="66"/>
        <v>0</v>
      </c>
      <c r="AJ250" s="69"/>
      <c r="AK250" s="80" t="e">
        <f t="shared" si="67"/>
        <v>#DIV/0!</v>
      </c>
      <c r="AL250" s="80" t="e">
        <f t="shared" si="68"/>
        <v>#DIV/0!</v>
      </c>
      <c r="AM250" s="80" t="e">
        <f t="shared" si="69"/>
        <v>#DIV/0!</v>
      </c>
      <c r="AN250" s="80" t="e">
        <f t="shared" si="70"/>
        <v>#DIV/0!</v>
      </c>
      <c r="AO250" s="69" t="e">
        <f>(1-AK250)-AL250*'Piper Plot'!$R$13</f>
        <v>#DIV/0!</v>
      </c>
      <c r="AP250" s="69" t="e">
        <f>AL250*'Piper Plot'!$S$13</f>
        <v>#DIV/0!</v>
      </c>
      <c r="AQ250" s="69"/>
      <c r="AR250" s="69"/>
      <c r="AS250" s="69"/>
      <c r="AT250" s="69"/>
      <c r="AU250" s="77" t="str">
        <f t="shared" si="71"/>
        <v xml:space="preserve"> f</v>
      </c>
      <c r="AV250" s="79">
        <f>Final!T250</f>
        <v>0</v>
      </c>
      <c r="AW250" s="79">
        <f>Final!W250*2+Final!X250</f>
        <v>0</v>
      </c>
      <c r="AX250" s="79">
        <f>Final!U250+Final!V250*2</f>
        <v>0</v>
      </c>
      <c r="AY250" s="79">
        <f t="shared" si="72"/>
        <v>0</v>
      </c>
      <c r="AZ250" s="69"/>
      <c r="BA250" s="80" t="e">
        <f t="shared" si="73"/>
        <v>#DIV/0!</v>
      </c>
      <c r="BB250" s="80" t="e">
        <f t="shared" si="74"/>
        <v>#DIV/0!</v>
      </c>
      <c r="BC250" s="80" t="e">
        <f t="shared" si="75"/>
        <v>#DIV/0!</v>
      </c>
      <c r="BD250" s="80" t="e">
        <f t="shared" si="76"/>
        <v>#DIV/0!</v>
      </c>
      <c r="BE250" s="81" t="e">
        <f t="shared" si="77"/>
        <v>#DIV/0!</v>
      </c>
      <c r="BF250" s="69" t="e">
        <f t="shared" si="78"/>
        <v>#DIV/0!</v>
      </c>
      <c r="BG250" s="69"/>
      <c r="BH250" s="69"/>
      <c r="BI250" s="69"/>
      <c r="BJ250" s="69"/>
      <c r="BK250" s="77" t="str">
        <f t="shared" si="79"/>
        <v xml:space="preserve"> f</v>
      </c>
      <c r="BL250" s="69" t="e">
        <f>'Piper Plot'!$R$22-(1-'Piper Plot'!AM250)*0.5+(1-'Piper Plot'!BC250)*0.5</f>
        <v>#DIV/0!</v>
      </c>
      <c r="BM250" s="69" t="e">
        <f>'Piper Plot'!$S$22+(1-'Piper Plot'!AM250)*'Piper Plot'!$S$13+(1-'Piper Plot'!BC250)*'Piper Plot'!$S$13</f>
        <v>#DIV/0!</v>
      </c>
      <c r="BN250" s="69"/>
      <c r="BO250" s="69"/>
    </row>
    <row r="251" spans="17:67" x14ac:dyDescent="0.3">
      <c r="Q251" s="48"/>
      <c r="R251" s="48"/>
      <c r="S251" s="48"/>
      <c r="T251" s="48"/>
      <c r="U251" s="48">
        <f>U250-0.5</f>
        <v>-3.8750000000000018</v>
      </c>
      <c r="V251" s="48">
        <f>V250+3^0.5/2</f>
        <v>-6.711696879329403</v>
      </c>
      <c r="W251" s="48"/>
      <c r="X251" s="48"/>
      <c r="Y251" s="48"/>
      <c r="Z251" s="48"/>
      <c r="AA251" s="48"/>
      <c r="AE251" s="77" t="str">
        <f>IF('Piper Plot'!$N$4="y",CONCATENATE(Final!B251," f",Final!C251),"")</f>
        <v xml:space="preserve"> f</v>
      </c>
      <c r="AF251" s="78">
        <f>Final!R251*2</f>
        <v>0</v>
      </c>
      <c r="AG251" s="79">
        <f>Final!Q251*2</f>
        <v>0</v>
      </c>
      <c r="AH251" s="79">
        <f>Final!O251+Final!P251</f>
        <v>0</v>
      </c>
      <c r="AI251" s="79">
        <f t="shared" si="66"/>
        <v>0</v>
      </c>
      <c r="AJ251" s="69"/>
      <c r="AK251" s="80" t="e">
        <f t="shared" si="67"/>
        <v>#DIV/0!</v>
      </c>
      <c r="AL251" s="80" t="e">
        <f t="shared" si="68"/>
        <v>#DIV/0!</v>
      </c>
      <c r="AM251" s="80" t="e">
        <f t="shared" si="69"/>
        <v>#DIV/0!</v>
      </c>
      <c r="AN251" s="80" t="e">
        <f t="shared" si="70"/>
        <v>#DIV/0!</v>
      </c>
      <c r="AO251" s="69" t="e">
        <f>(1-AK251)-AL251*'Piper Plot'!$R$13</f>
        <v>#DIV/0!</v>
      </c>
      <c r="AP251" s="69" t="e">
        <f>AL251*'Piper Plot'!$S$13</f>
        <v>#DIV/0!</v>
      </c>
      <c r="AQ251" s="69"/>
      <c r="AR251" s="69"/>
      <c r="AS251" s="69"/>
      <c r="AT251" s="69"/>
      <c r="AU251" s="77" t="str">
        <f t="shared" si="71"/>
        <v xml:space="preserve"> f</v>
      </c>
      <c r="AV251" s="79">
        <f>Final!T251</f>
        <v>0</v>
      </c>
      <c r="AW251" s="79">
        <f>Final!W251*2+Final!X251</f>
        <v>0</v>
      </c>
      <c r="AX251" s="79">
        <f>Final!U251+Final!V251*2</f>
        <v>0</v>
      </c>
      <c r="AY251" s="79">
        <f t="shared" si="72"/>
        <v>0</v>
      </c>
      <c r="AZ251" s="69"/>
      <c r="BA251" s="80" t="e">
        <f t="shared" si="73"/>
        <v>#DIV/0!</v>
      </c>
      <c r="BB251" s="80" t="e">
        <f t="shared" si="74"/>
        <v>#DIV/0!</v>
      </c>
      <c r="BC251" s="80" t="e">
        <f t="shared" si="75"/>
        <v>#DIV/0!</v>
      </c>
      <c r="BD251" s="80" t="e">
        <f t="shared" si="76"/>
        <v>#DIV/0!</v>
      </c>
      <c r="BE251" s="81" t="e">
        <f t="shared" si="77"/>
        <v>#DIV/0!</v>
      </c>
      <c r="BF251" s="69" t="e">
        <f t="shared" si="78"/>
        <v>#DIV/0!</v>
      </c>
      <c r="BG251" s="69"/>
      <c r="BH251" s="69"/>
      <c r="BI251" s="69"/>
      <c r="BJ251" s="69"/>
      <c r="BK251" s="77" t="str">
        <f t="shared" si="79"/>
        <v xml:space="preserve"> f</v>
      </c>
      <c r="BL251" s="69" t="e">
        <f>'Piper Plot'!$R$22-(1-'Piper Plot'!AM251)*0.5+(1-'Piper Plot'!BC251)*0.5</f>
        <v>#DIV/0!</v>
      </c>
      <c r="BM251" s="69" t="e">
        <f>'Piper Plot'!$S$22+(1-'Piper Plot'!AM251)*'Piper Plot'!$S$13+(1-'Piper Plot'!BC251)*'Piper Plot'!$S$13</f>
        <v>#DIV/0!</v>
      </c>
      <c r="BN251" s="69"/>
      <c r="BO251" s="69"/>
    </row>
    <row r="252" spans="17:67" x14ac:dyDescent="0.3">
      <c r="AE252" s="77" t="str">
        <f>IF('Piper Plot'!$N$4="y",CONCATENATE(Final!B252," f",Final!C252),"")</f>
        <v xml:space="preserve"> f</v>
      </c>
      <c r="AF252" s="78">
        <f>Final!R252*2</f>
        <v>0</v>
      </c>
      <c r="AG252" s="79">
        <f>Final!Q252*2</f>
        <v>0</v>
      </c>
      <c r="AH252" s="79">
        <f>Final!O252+Final!P252</f>
        <v>0</v>
      </c>
      <c r="AI252" s="79">
        <f t="shared" si="66"/>
        <v>0</v>
      </c>
      <c r="AJ252" s="69"/>
      <c r="AK252" s="80" t="e">
        <f t="shared" si="67"/>
        <v>#DIV/0!</v>
      </c>
      <c r="AL252" s="80" t="e">
        <f t="shared" si="68"/>
        <v>#DIV/0!</v>
      </c>
      <c r="AM252" s="80" t="e">
        <f t="shared" si="69"/>
        <v>#DIV/0!</v>
      </c>
      <c r="AN252" s="80" t="e">
        <f t="shared" si="70"/>
        <v>#DIV/0!</v>
      </c>
      <c r="AO252" s="69" t="e">
        <f>(1-AK252)-AL252*'Piper Plot'!$R$13</f>
        <v>#DIV/0!</v>
      </c>
      <c r="AP252" s="69" t="e">
        <f>AL252*'Piper Plot'!$S$13</f>
        <v>#DIV/0!</v>
      </c>
      <c r="AQ252" s="69"/>
      <c r="AR252" s="69"/>
      <c r="AS252" s="69"/>
      <c r="AT252" s="69"/>
      <c r="AU252" s="77" t="str">
        <f t="shared" si="71"/>
        <v xml:space="preserve"> f</v>
      </c>
      <c r="AV252" s="79">
        <f>Final!T252</f>
        <v>0</v>
      </c>
      <c r="AW252" s="79">
        <f>Final!W252*2+Final!X252</f>
        <v>0</v>
      </c>
      <c r="AX252" s="79">
        <f>Final!U252+Final!V252*2</f>
        <v>0</v>
      </c>
      <c r="AY252" s="79">
        <f t="shared" si="72"/>
        <v>0</v>
      </c>
      <c r="AZ252" s="69"/>
      <c r="BA252" s="80" t="e">
        <f t="shared" si="73"/>
        <v>#DIV/0!</v>
      </c>
      <c r="BB252" s="80" t="e">
        <f t="shared" si="74"/>
        <v>#DIV/0!</v>
      </c>
      <c r="BC252" s="80" t="e">
        <f t="shared" si="75"/>
        <v>#DIV/0!</v>
      </c>
      <c r="BD252" s="80" t="e">
        <f t="shared" si="76"/>
        <v>#DIV/0!</v>
      </c>
      <c r="BE252" s="81" t="e">
        <f t="shared" si="77"/>
        <v>#DIV/0!</v>
      </c>
      <c r="BF252" s="69" t="e">
        <f t="shared" si="78"/>
        <v>#DIV/0!</v>
      </c>
      <c r="BG252" s="69"/>
      <c r="BH252" s="69"/>
      <c r="BI252" s="69"/>
      <c r="BJ252" s="69"/>
      <c r="BK252" s="77" t="str">
        <f t="shared" si="79"/>
        <v xml:space="preserve"> f</v>
      </c>
      <c r="BL252" s="69" t="e">
        <f>'Piper Plot'!$R$22-(1-'Piper Plot'!AM252)*0.5+(1-'Piper Plot'!BC252)*0.5</f>
        <v>#DIV/0!</v>
      </c>
      <c r="BM252" s="69" t="e">
        <f>'Piper Plot'!$S$22+(1-'Piper Plot'!AM252)*'Piper Plot'!$S$13+(1-'Piper Plot'!BC252)*'Piper Plot'!$S$13</f>
        <v>#DIV/0!</v>
      </c>
      <c r="BN252" s="69"/>
      <c r="BO252" s="69"/>
    </row>
    <row r="253" spans="17:67" x14ac:dyDescent="0.3">
      <c r="AE253" s="77" t="str">
        <f>IF('Piper Plot'!$N$4="y",CONCATENATE(Final!B253," f",Final!C253),"")</f>
        <v xml:space="preserve"> f</v>
      </c>
      <c r="AF253" s="78">
        <f>Final!R253*2</f>
        <v>0</v>
      </c>
      <c r="AG253" s="79">
        <f>Final!Q253*2</f>
        <v>0</v>
      </c>
      <c r="AH253" s="79">
        <f>Final!O253+Final!P253</f>
        <v>0</v>
      </c>
      <c r="AI253" s="79">
        <f t="shared" si="66"/>
        <v>0</v>
      </c>
      <c r="AJ253" s="69"/>
      <c r="AK253" s="80" t="e">
        <f t="shared" si="67"/>
        <v>#DIV/0!</v>
      </c>
      <c r="AL253" s="80" t="e">
        <f t="shared" si="68"/>
        <v>#DIV/0!</v>
      </c>
      <c r="AM253" s="80" t="e">
        <f t="shared" si="69"/>
        <v>#DIV/0!</v>
      </c>
      <c r="AN253" s="80" t="e">
        <f t="shared" si="70"/>
        <v>#DIV/0!</v>
      </c>
      <c r="AO253" s="69" t="e">
        <f>(1-AK253)-AL253*'Piper Plot'!$R$13</f>
        <v>#DIV/0!</v>
      </c>
      <c r="AP253" s="69" t="e">
        <f>AL253*'Piper Plot'!$S$13</f>
        <v>#DIV/0!</v>
      </c>
      <c r="AQ253" s="69"/>
      <c r="AR253" s="69"/>
      <c r="AS253" s="69"/>
      <c r="AT253" s="69"/>
      <c r="AU253" s="77" t="str">
        <f t="shared" si="71"/>
        <v xml:space="preserve"> f</v>
      </c>
      <c r="AV253" s="79">
        <f>Final!T253</f>
        <v>0</v>
      </c>
      <c r="AW253" s="79">
        <f>Final!W253*2+Final!X253</f>
        <v>0</v>
      </c>
      <c r="AX253" s="79">
        <f>Final!U253+Final!V253*2</f>
        <v>0</v>
      </c>
      <c r="AY253" s="79">
        <f t="shared" si="72"/>
        <v>0</v>
      </c>
      <c r="AZ253" s="69"/>
      <c r="BA253" s="80" t="e">
        <f t="shared" si="73"/>
        <v>#DIV/0!</v>
      </c>
      <c r="BB253" s="80" t="e">
        <f t="shared" si="74"/>
        <v>#DIV/0!</v>
      </c>
      <c r="BC253" s="80" t="e">
        <f t="shared" si="75"/>
        <v>#DIV/0!</v>
      </c>
      <c r="BD253" s="80" t="e">
        <f t="shared" si="76"/>
        <v>#DIV/0!</v>
      </c>
      <c r="BE253" s="81" t="e">
        <f t="shared" si="77"/>
        <v>#DIV/0!</v>
      </c>
      <c r="BF253" s="69" t="e">
        <f t="shared" si="78"/>
        <v>#DIV/0!</v>
      </c>
      <c r="BG253" s="69"/>
      <c r="BH253" s="69"/>
      <c r="BI253" s="69"/>
      <c r="BJ253" s="69"/>
      <c r="BK253" s="77" t="str">
        <f t="shared" si="79"/>
        <v xml:space="preserve"> f</v>
      </c>
      <c r="BL253" s="69" t="e">
        <f>'Piper Plot'!$R$22-(1-'Piper Plot'!AM253)*0.5+(1-'Piper Plot'!BC253)*0.5</f>
        <v>#DIV/0!</v>
      </c>
      <c r="BM253" s="69" t="e">
        <f>'Piper Plot'!$S$22+(1-'Piper Plot'!AM253)*'Piper Plot'!$S$13+(1-'Piper Plot'!BC253)*'Piper Plot'!$S$13</f>
        <v>#DIV/0!</v>
      </c>
      <c r="BN253" s="69"/>
      <c r="BO253" s="69"/>
    </row>
    <row r="254" spans="17:67" x14ac:dyDescent="0.3">
      <c r="AE254" s="77" t="str">
        <f>IF('Piper Plot'!$N$4="y",CONCATENATE(Final!B254," f",Final!C254),"")</f>
        <v xml:space="preserve"> f</v>
      </c>
      <c r="AF254" s="78">
        <f>Final!R254*2</f>
        <v>0</v>
      </c>
      <c r="AG254" s="79">
        <f>Final!Q254*2</f>
        <v>0</v>
      </c>
      <c r="AH254" s="79">
        <f>Final!O254+Final!P254</f>
        <v>0</v>
      </c>
      <c r="AI254" s="79">
        <f t="shared" si="66"/>
        <v>0</v>
      </c>
      <c r="AJ254" s="69"/>
      <c r="AK254" s="80" t="e">
        <f t="shared" si="67"/>
        <v>#DIV/0!</v>
      </c>
      <c r="AL254" s="80" t="e">
        <f t="shared" si="68"/>
        <v>#DIV/0!</v>
      </c>
      <c r="AM254" s="80" t="e">
        <f t="shared" si="69"/>
        <v>#DIV/0!</v>
      </c>
      <c r="AN254" s="80" t="e">
        <f t="shared" si="70"/>
        <v>#DIV/0!</v>
      </c>
      <c r="AO254" s="69" t="e">
        <f>(1-AK254)-AL254*'Piper Plot'!$R$13</f>
        <v>#DIV/0!</v>
      </c>
      <c r="AP254" s="69" t="e">
        <f>AL254*'Piper Plot'!$S$13</f>
        <v>#DIV/0!</v>
      </c>
      <c r="AQ254" s="69"/>
      <c r="AR254" s="69"/>
      <c r="AS254" s="69"/>
      <c r="AT254" s="69"/>
      <c r="AU254" s="77" t="str">
        <f t="shared" si="71"/>
        <v xml:space="preserve"> f</v>
      </c>
      <c r="AV254" s="79">
        <f>Final!T254</f>
        <v>0</v>
      </c>
      <c r="AW254" s="79">
        <f>Final!W254*2+Final!X254</f>
        <v>0</v>
      </c>
      <c r="AX254" s="79">
        <f>Final!U254+Final!V254*2</f>
        <v>0</v>
      </c>
      <c r="AY254" s="79">
        <f t="shared" si="72"/>
        <v>0</v>
      </c>
      <c r="AZ254" s="69"/>
      <c r="BA254" s="80" t="e">
        <f t="shared" si="73"/>
        <v>#DIV/0!</v>
      </c>
      <c r="BB254" s="80" t="e">
        <f t="shared" si="74"/>
        <v>#DIV/0!</v>
      </c>
      <c r="BC254" s="80" t="e">
        <f t="shared" si="75"/>
        <v>#DIV/0!</v>
      </c>
      <c r="BD254" s="80" t="e">
        <f t="shared" si="76"/>
        <v>#DIV/0!</v>
      </c>
      <c r="BE254" s="81" t="e">
        <f t="shared" si="77"/>
        <v>#DIV/0!</v>
      </c>
      <c r="BF254" s="69" t="e">
        <f t="shared" si="78"/>
        <v>#DIV/0!</v>
      </c>
      <c r="BG254" s="69"/>
      <c r="BH254" s="69"/>
      <c r="BI254" s="69"/>
      <c r="BJ254" s="69"/>
      <c r="BK254" s="77" t="str">
        <f t="shared" si="79"/>
        <v xml:space="preserve"> f</v>
      </c>
      <c r="BL254" s="69" t="e">
        <f>'Piper Plot'!$R$22-(1-'Piper Plot'!AM254)*0.5+(1-'Piper Plot'!BC254)*0.5</f>
        <v>#DIV/0!</v>
      </c>
      <c r="BM254" s="69" t="e">
        <f>'Piper Plot'!$S$22+(1-'Piper Plot'!AM254)*'Piper Plot'!$S$13+(1-'Piper Plot'!BC254)*'Piper Plot'!$S$13</f>
        <v>#DIV/0!</v>
      </c>
      <c r="BN254" s="69"/>
      <c r="BO254" s="69"/>
    </row>
    <row r="255" spans="17:67" x14ac:dyDescent="0.3">
      <c r="AE255" s="77" t="str">
        <f>IF('Piper Plot'!$N$4="y",CONCATENATE(Final!B255," f",Final!C255),"")</f>
        <v xml:space="preserve"> f</v>
      </c>
      <c r="AF255" s="78">
        <f>Final!R255*2</f>
        <v>0</v>
      </c>
      <c r="AG255" s="79">
        <f>Final!Q255*2</f>
        <v>0</v>
      </c>
      <c r="AH255" s="79">
        <f>Final!O255+Final!P255</f>
        <v>0</v>
      </c>
      <c r="AI255" s="79">
        <f t="shared" si="66"/>
        <v>0</v>
      </c>
      <c r="AJ255" s="69"/>
      <c r="AK255" s="80" t="e">
        <f t="shared" si="67"/>
        <v>#DIV/0!</v>
      </c>
      <c r="AL255" s="80" t="e">
        <f t="shared" si="68"/>
        <v>#DIV/0!</v>
      </c>
      <c r="AM255" s="80" t="e">
        <f t="shared" si="69"/>
        <v>#DIV/0!</v>
      </c>
      <c r="AN255" s="80" t="e">
        <f t="shared" si="70"/>
        <v>#DIV/0!</v>
      </c>
      <c r="AO255" s="69" t="e">
        <f>(1-AK255)-AL255*'Piper Plot'!$R$13</f>
        <v>#DIV/0!</v>
      </c>
      <c r="AP255" s="69" t="e">
        <f>AL255*'Piper Plot'!$S$13</f>
        <v>#DIV/0!</v>
      </c>
      <c r="AQ255" s="69"/>
      <c r="AR255" s="69"/>
      <c r="AS255" s="69"/>
      <c r="AT255" s="69"/>
      <c r="AU255" s="77" t="str">
        <f t="shared" si="71"/>
        <v xml:space="preserve"> f</v>
      </c>
      <c r="AV255" s="79">
        <f>Final!T255</f>
        <v>0</v>
      </c>
      <c r="AW255" s="79">
        <f>Final!W255*2+Final!X255</f>
        <v>0</v>
      </c>
      <c r="AX255" s="79">
        <f>Final!U255+Final!V255*2</f>
        <v>0</v>
      </c>
      <c r="AY255" s="79">
        <f t="shared" si="72"/>
        <v>0</v>
      </c>
      <c r="AZ255" s="69"/>
      <c r="BA255" s="80" t="e">
        <f t="shared" si="73"/>
        <v>#DIV/0!</v>
      </c>
      <c r="BB255" s="80" t="e">
        <f t="shared" si="74"/>
        <v>#DIV/0!</v>
      </c>
      <c r="BC255" s="80" t="e">
        <f t="shared" si="75"/>
        <v>#DIV/0!</v>
      </c>
      <c r="BD255" s="80" t="e">
        <f t="shared" si="76"/>
        <v>#DIV/0!</v>
      </c>
      <c r="BE255" s="81" t="e">
        <f t="shared" si="77"/>
        <v>#DIV/0!</v>
      </c>
      <c r="BF255" s="69" t="e">
        <f t="shared" si="78"/>
        <v>#DIV/0!</v>
      </c>
      <c r="BG255" s="69"/>
      <c r="BH255" s="69"/>
      <c r="BI255" s="69"/>
      <c r="BJ255" s="69"/>
      <c r="BK255" s="77" t="str">
        <f t="shared" si="79"/>
        <v xml:space="preserve"> f</v>
      </c>
      <c r="BL255" s="69" t="e">
        <f>'Piper Plot'!$R$22-(1-'Piper Plot'!AM255)*0.5+(1-'Piper Plot'!BC255)*0.5</f>
        <v>#DIV/0!</v>
      </c>
      <c r="BM255" s="69" t="e">
        <f>'Piper Plot'!$S$22+(1-'Piper Plot'!AM255)*'Piper Plot'!$S$13+(1-'Piper Plot'!BC255)*'Piper Plot'!$S$13</f>
        <v>#DIV/0!</v>
      </c>
      <c r="BN255" s="69"/>
      <c r="BO255" s="69"/>
    </row>
    <row r="256" spans="17:67" x14ac:dyDescent="0.3">
      <c r="AE256" s="77" t="str">
        <f>IF('Piper Plot'!$N$4="y",CONCATENATE(Final!B256," f",Final!C256),"")</f>
        <v xml:space="preserve"> f</v>
      </c>
      <c r="AF256" s="78">
        <f>Final!R256*2</f>
        <v>0</v>
      </c>
      <c r="AG256" s="79">
        <f>Final!Q256*2</f>
        <v>0</v>
      </c>
      <c r="AH256" s="79">
        <f>Final!O256+Final!P256</f>
        <v>0</v>
      </c>
      <c r="AI256" s="79">
        <f t="shared" si="66"/>
        <v>0</v>
      </c>
      <c r="AJ256" s="69"/>
      <c r="AK256" s="80" t="e">
        <f t="shared" si="67"/>
        <v>#DIV/0!</v>
      </c>
      <c r="AL256" s="80" t="e">
        <f t="shared" si="68"/>
        <v>#DIV/0!</v>
      </c>
      <c r="AM256" s="80" t="e">
        <f t="shared" si="69"/>
        <v>#DIV/0!</v>
      </c>
      <c r="AN256" s="80" t="e">
        <f t="shared" si="70"/>
        <v>#DIV/0!</v>
      </c>
      <c r="AO256" s="69" t="e">
        <f>(1-AK256)-AL256*'Piper Plot'!$R$13</f>
        <v>#DIV/0!</v>
      </c>
      <c r="AP256" s="69" t="e">
        <f>AL256*'Piper Plot'!$S$13</f>
        <v>#DIV/0!</v>
      </c>
      <c r="AQ256" s="69"/>
      <c r="AR256" s="69"/>
      <c r="AS256" s="69"/>
      <c r="AT256" s="69"/>
      <c r="AU256" s="77" t="str">
        <f t="shared" si="71"/>
        <v xml:space="preserve"> f</v>
      </c>
      <c r="AV256" s="79">
        <f>Final!T256</f>
        <v>0</v>
      </c>
      <c r="AW256" s="79">
        <f>Final!W256*2+Final!X256</f>
        <v>0</v>
      </c>
      <c r="AX256" s="79">
        <f>Final!U256+Final!V256*2</f>
        <v>0</v>
      </c>
      <c r="AY256" s="79">
        <f t="shared" si="72"/>
        <v>0</v>
      </c>
      <c r="AZ256" s="69"/>
      <c r="BA256" s="80" t="e">
        <f t="shared" si="73"/>
        <v>#DIV/0!</v>
      </c>
      <c r="BB256" s="80" t="e">
        <f t="shared" si="74"/>
        <v>#DIV/0!</v>
      </c>
      <c r="BC256" s="80" t="e">
        <f t="shared" si="75"/>
        <v>#DIV/0!</v>
      </c>
      <c r="BD256" s="80" t="e">
        <f t="shared" si="76"/>
        <v>#DIV/0!</v>
      </c>
      <c r="BE256" s="81" t="e">
        <f t="shared" si="77"/>
        <v>#DIV/0!</v>
      </c>
      <c r="BF256" s="69" t="e">
        <f t="shared" si="78"/>
        <v>#DIV/0!</v>
      </c>
      <c r="BG256" s="69"/>
      <c r="BH256" s="69"/>
      <c r="BI256" s="69"/>
      <c r="BJ256" s="69"/>
      <c r="BK256" s="77" t="str">
        <f t="shared" si="79"/>
        <v xml:space="preserve"> f</v>
      </c>
      <c r="BL256" s="69" t="e">
        <f>'Piper Plot'!$R$22-(1-'Piper Plot'!AM256)*0.5+(1-'Piper Plot'!BC256)*0.5</f>
        <v>#DIV/0!</v>
      </c>
      <c r="BM256" s="69" t="e">
        <f>'Piper Plot'!$S$22+(1-'Piper Plot'!AM256)*'Piper Plot'!$S$13+(1-'Piper Plot'!BC256)*'Piper Plot'!$S$13</f>
        <v>#DIV/0!</v>
      </c>
      <c r="BN256" s="69"/>
      <c r="BO256" s="69"/>
    </row>
    <row r="257" spans="31:67" x14ac:dyDescent="0.3">
      <c r="AE257" s="77" t="str">
        <f>IF('Piper Plot'!$N$4="y",CONCATENATE(Final!B257," f",Final!C257),"")</f>
        <v xml:space="preserve"> f</v>
      </c>
      <c r="AF257" s="78">
        <f>Final!R257*2</f>
        <v>0</v>
      </c>
      <c r="AG257" s="79">
        <f>Final!Q257*2</f>
        <v>0</v>
      </c>
      <c r="AH257" s="79">
        <f>Final!O257+Final!P257</f>
        <v>0</v>
      </c>
      <c r="AI257" s="79">
        <f t="shared" si="66"/>
        <v>0</v>
      </c>
      <c r="AJ257" s="69"/>
      <c r="AK257" s="80" t="e">
        <f t="shared" si="67"/>
        <v>#DIV/0!</v>
      </c>
      <c r="AL257" s="80" t="e">
        <f t="shared" si="68"/>
        <v>#DIV/0!</v>
      </c>
      <c r="AM257" s="80" t="e">
        <f t="shared" si="69"/>
        <v>#DIV/0!</v>
      </c>
      <c r="AN257" s="80" t="e">
        <f t="shared" si="70"/>
        <v>#DIV/0!</v>
      </c>
      <c r="AO257" s="69" t="e">
        <f>(1-AK257)-AL257*'Piper Plot'!$R$13</f>
        <v>#DIV/0!</v>
      </c>
      <c r="AP257" s="69" t="e">
        <f>AL257*'Piper Plot'!$S$13</f>
        <v>#DIV/0!</v>
      </c>
      <c r="AQ257" s="69"/>
      <c r="AR257" s="69"/>
      <c r="AS257" s="69"/>
      <c r="AT257" s="69"/>
      <c r="AU257" s="77" t="str">
        <f t="shared" si="71"/>
        <v xml:space="preserve"> f</v>
      </c>
      <c r="AV257" s="79">
        <f>Final!T257</f>
        <v>0</v>
      </c>
      <c r="AW257" s="79">
        <f>Final!W257*2+Final!X257</f>
        <v>0</v>
      </c>
      <c r="AX257" s="79">
        <f>Final!U257+Final!V257*2</f>
        <v>0</v>
      </c>
      <c r="AY257" s="79">
        <f t="shared" si="72"/>
        <v>0</v>
      </c>
      <c r="AZ257" s="69"/>
      <c r="BA257" s="80" t="e">
        <f t="shared" si="73"/>
        <v>#DIV/0!</v>
      </c>
      <c r="BB257" s="80" t="e">
        <f t="shared" si="74"/>
        <v>#DIV/0!</v>
      </c>
      <c r="BC257" s="80" t="e">
        <f t="shared" si="75"/>
        <v>#DIV/0!</v>
      </c>
      <c r="BD257" s="80" t="e">
        <f t="shared" si="76"/>
        <v>#DIV/0!</v>
      </c>
      <c r="BE257" s="81" t="e">
        <f t="shared" si="77"/>
        <v>#DIV/0!</v>
      </c>
      <c r="BF257" s="69" t="e">
        <f t="shared" si="78"/>
        <v>#DIV/0!</v>
      </c>
      <c r="BG257" s="69"/>
      <c r="BH257" s="69"/>
      <c r="BI257" s="69"/>
      <c r="BJ257" s="69"/>
      <c r="BK257" s="77" t="str">
        <f t="shared" si="79"/>
        <v xml:space="preserve"> f</v>
      </c>
      <c r="BL257" s="69" t="e">
        <f>'Piper Plot'!$R$22-(1-'Piper Plot'!AM257)*0.5+(1-'Piper Plot'!BC257)*0.5</f>
        <v>#DIV/0!</v>
      </c>
      <c r="BM257" s="69" t="e">
        <f>'Piper Plot'!$S$22+(1-'Piper Plot'!AM257)*'Piper Plot'!$S$13+(1-'Piper Plot'!BC257)*'Piper Plot'!$S$13</f>
        <v>#DIV/0!</v>
      </c>
      <c r="BN257" s="69"/>
      <c r="BO257" s="69"/>
    </row>
    <row r="258" spans="31:67" x14ac:dyDescent="0.3">
      <c r="AE258" s="77" t="str">
        <f>IF('Piper Plot'!$N$4="y",CONCATENATE(Final!B258," f",Final!C258),"")</f>
        <v xml:space="preserve"> f</v>
      </c>
      <c r="AF258" s="78">
        <f>Final!R258*2</f>
        <v>0</v>
      </c>
      <c r="AG258" s="79">
        <f>Final!Q258*2</f>
        <v>0</v>
      </c>
      <c r="AH258" s="79">
        <f>Final!O258+Final!P258</f>
        <v>0</v>
      </c>
      <c r="AI258" s="79">
        <f t="shared" si="66"/>
        <v>0</v>
      </c>
      <c r="AJ258" s="69"/>
      <c r="AK258" s="80" t="e">
        <f t="shared" si="67"/>
        <v>#DIV/0!</v>
      </c>
      <c r="AL258" s="80" t="e">
        <f t="shared" si="68"/>
        <v>#DIV/0!</v>
      </c>
      <c r="AM258" s="80" t="e">
        <f t="shared" si="69"/>
        <v>#DIV/0!</v>
      </c>
      <c r="AN258" s="80" t="e">
        <f t="shared" si="70"/>
        <v>#DIV/0!</v>
      </c>
      <c r="AO258" s="69" t="e">
        <f>(1-AK258)-AL258*'Piper Plot'!$R$13</f>
        <v>#DIV/0!</v>
      </c>
      <c r="AP258" s="69" t="e">
        <f>AL258*'Piper Plot'!$S$13</f>
        <v>#DIV/0!</v>
      </c>
      <c r="AQ258" s="69"/>
      <c r="AR258" s="69"/>
      <c r="AS258" s="69"/>
      <c r="AT258" s="69"/>
      <c r="AU258" s="77" t="str">
        <f t="shared" si="71"/>
        <v xml:space="preserve"> f</v>
      </c>
      <c r="AV258" s="79">
        <f>Final!T258</f>
        <v>0</v>
      </c>
      <c r="AW258" s="79">
        <f>Final!W258*2+Final!X258</f>
        <v>0</v>
      </c>
      <c r="AX258" s="79">
        <f>Final!U258+Final!V258*2</f>
        <v>0</v>
      </c>
      <c r="AY258" s="79">
        <f t="shared" si="72"/>
        <v>0</v>
      </c>
      <c r="AZ258" s="69"/>
      <c r="BA258" s="80" t="e">
        <f t="shared" si="73"/>
        <v>#DIV/0!</v>
      </c>
      <c r="BB258" s="80" t="e">
        <f t="shared" si="74"/>
        <v>#DIV/0!</v>
      </c>
      <c r="BC258" s="80" t="e">
        <f t="shared" si="75"/>
        <v>#DIV/0!</v>
      </c>
      <c r="BD258" s="80" t="e">
        <f t="shared" si="76"/>
        <v>#DIV/0!</v>
      </c>
      <c r="BE258" s="81" t="e">
        <f t="shared" si="77"/>
        <v>#DIV/0!</v>
      </c>
      <c r="BF258" s="69" t="e">
        <f t="shared" si="78"/>
        <v>#DIV/0!</v>
      </c>
      <c r="BG258" s="69"/>
      <c r="BH258" s="69"/>
      <c r="BI258" s="69"/>
      <c r="BJ258" s="69"/>
      <c r="BK258" s="77" t="str">
        <f t="shared" si="79"/>
        <v xml:space="preserve"> f</v>
      </c>
      <c r="BL258" s="69" t="e">
        <f>'Piper Plot'!$R$22-(1-'Piper Plot'!AM258)*0.5+(1-'Piper Plot'!BC258)*0.5</f>
        <v>#DIV/0!</v>
      </c>
      <c r="BM258" s="69" t="e">
        <f>'Piper Plot'!$S$22+(1-'Piper Plot'!AM258)*'Piper Plot'!$S$13+(1-'Piper Plot'!BC258)*'Piper Plot'!$S$13</f>
        <v>#DIV/0!</v>
      </c>
      <c r="BN258" s="69"/>
      <c r="BO258" s="69"/>
    </row>
    <row r="259" spans="31:67" x14ac:dyDescent="0.3">
      <c r="AE259" s="77" t="str">
        <f>IF('Piper Plot'!$N$4="y",CONCATENATE(Final!B259," f",Final!C259),"")</f>
        <v xml:space="preserve"> f</v>
      </c>
      <c r="AF259" s="78">
        <f>Final!R259*2</f>
        <v>0</v>
      </c>
      <c r="AG259" s="79">
        <f>Final!Q259*2</f>
        <v>0</v>
      </c>
      <c r="AH259" s="79">
        <f>Final!O259+Final!P259</f>
        <v>0</v>
      </c>
      <c r="AI259" s="79">
        <f t="shared" si="66"/>
        <v>0</v>
      </c>
      <c r="AJ259" s="69"/>
      <c r="AK259" s="80" t="e">
        <f t="shared" si="67"/>
        <v>#DIV/0!</v>
      </c>
      <c r="AL259" s="80" t="e">
        <f t="shared" si="68"/>
        <v>#DIV/0!</v>
      </c>
      <c r="AM259" s="80" t="e">
        <f t="shared" si="69"/>
        <v>#DIV/0!</v>
      </c>
      <c r="AN259" s="80" t="e">
        <f t="shared" si="70"/>
        <v>#DIV/0!</v>
      </c>
      <c r="AO259" s="69" t="e">
        <f>(1-AK259)-AL259*'Piper Plot'!$R$13</f>
        <v>#DIV/0!</v>
      </c>
      <c r="AP259" s="69" t="e">
        <f>AL259*'Piper Plot'!$S$13</f>
        <v>#DIV/0!</v>
      </c>
      <c r="AQ259" s="69"/>
      <c r="AR259" s="69"/>
      <c r="AS259" s="69"/>
      <c r="AT259" s="69"/>
      <c r="AU259" s="77" t="str">
        <f t="shared" si="71"/>
        <v xml:space="preserve"> f</v>
      </c>
      <c r="AV259" s="79">
        <f>Final!T259</f>
        <v>0</v>
      </c>
      <c r="AW259" s="79">
        <f>Final!W259*2+Final!X259</f>
        <v>0</v>
      </c>
      <c r="AX259" s="79">
        <f>Final!U259+Final!V259*2</f>
        <v>0</v>
      </c>
      <c r="AY259" s="79">
        <f t="shared" si="72"/>
        <v>0</v>
      </c>
      <c r="AZ259" s="69"/>
      <c r="BA259" s="80" t="e">
        <f t="shared" si="73"/>
        <v>#DIV/0!</v>
      </c>
      <c r="BB259" s="80" t="e">
        <f t="shared" si="74"/>
        <v>#DIV/0!</v>
      </c>
      <c r="BC259" s="80" t="e">
        <f t="shared" si="75"/>
        <v>#DIV/0!</v>
      </c>
      <c r="BD259" s="80" t="e">
        <f t="shared" si="76"/>
        <v>#DIV/0!</v>
      </c>
      <c r="BE259" s="81" t="e">
        <f t="shared" si="77"/>
        <v>#DIV/0!</v>
      </c>
      <c r="BF259" s="69" t="e">
        <f t="shared" si="78"/>
        <v>#DIV/0!</v>
      </c>
      <c r="BG259" s="69"/>
      <c r="BH259" s="69"/>
      <c r="BI259" s="69"/>
      <c r="BJ259" s="69"/>
      <c r="BK259" s="77" t="str">
        <f t="shared" si="79"/>
        <v xml:space="preserve"> f</v>
      </c>
      <c r="BL259" s="69" t="e">
        <f>'Piper Plot'!$R$22-(1-'Piper Plot'!AM259)*0.5+(1-'Piper Plot'!BC259)*0.5</f>
        <v>#DIV/0!</v>
      </c>
      <c r="BM259" s="69" t="e">
        <f>'Piper Plot'!$S$22+(1-'Piper Plot'!AM259)*'Piper Plot'!$S$13+(1-'Piper Plot'!BC259)*'Piper Plot'!$S$13</f>
        <v>#DIV/0!</v>
      </c>
      <c r="BN259" s="69"/>
      <c r="BO259" s="69"/>
    </row>
    <row r="260" spans="31:67" x14ac:dyDescent="0.3">
      <c r="AE260" s="77" t="str">
        <f>IF('Piper Plot'!$N$4="y",CONCATENATE(Final!B260," f",Final!C260),"")</f>
        <v xml:space="preserve"> f</v>
      </c>
      <c r="AF260" s="78">
        <f>Final!R260*2</f>
        <v>0</v>
      </c>
      <c r="AG260" s="79">
        <f>Final!Q260*2</f>
        <v>0</v>
      </c>
      <c r="AH260" s="79">
        <f>Final!O260+Final!P260</f>
        <v>0</v>
      </c>
      <c r="AI260" s="79">
        <f t="shared" ref="AI260:AI323" si="80">SUM(AF260:AH260)</f>
        <v>0</v>
      </c>
      <c r="AJ260" s="69"/>
      <c r="AK260" s="80" t="e">
        <f t="shared" ref="AK260:AK323" si="81">AF260/$AI260</f>
        <v>#DIV/0!</v>
      </c>
      <c r="AL260" s="80" t="e">
        <f t="shared" ref="AL260:AL323" si="82">AG260/$AI260</f>
        <v>#DIV/0!</v>
      </c>
      <c r="AM260" s="80" t="e">
        <f t="shared" ref="AM260:AM323" si="83">AH260/$AI260</f>
        <v>#DIV/0!</v>
      </c>
      <c r="AN260" s="80" t="e">
        <f t="shared" ref="AN260:AN323" si="84">SUM(AK260:AM260)</f>
        <v>#DIV/0!</v>
      </c>
      <c r="AO260" s="69" t="e">
        <f>(1-AK260)-AL260*'Piper Plot'!$R$13</f>
        <v>#DIV/0!</v>
      </c>
      <c r="AP260" s="69" t="e">
        <f>AL260*'Piper Plot'!$S$13</f>
        <v>#DIV/0!</v>
      </c>
      <c r="AQ260" s="69"/>
      <c r="AR260" s="69"/>
      <c r="AS260" s="69"/>
      <c r="AT260" s="69"/>
      <c r="AU260" s="77" t="str">
        <f t="shared" ref="AU260:AU323" si="85">AE260</f>
        <v xml:space="preserve"> f</v>
      </c>
      <c r="AV260" s="79">
        <f>Final!T260</f>
        <v>0</v>
      </c>
      <c r="AW260" s="79">
        <f>Final!W260*2+Final!X260</f>
        <v>0</v>
      </c>
      <c r="AX260" s="79">
        <f>Final!U260+Final!V260*2</f>
        <v>0</v>
      </c>
      <c r="AY260" s="79">
        <f t="shared" ref="AY260:AY323" si="86">SUM(AV260:AX260)</f>
        <v>0</v>
      </c>
      <c r="AZ260" s="69"/>
      <c r="BA260" s="80" t="e">
        <f t="shared" ref="BA260:BA323" si="87">AV260/$AY260</f>
        <v>#DIV/0!</v>
      </c>
      <c r="BB260" s="80" t="e">
        <f t="shared" ref="BB260:BB323" si="88">AW260/$AY260</f>
        <v>#DIV/0!</v>
      </c>
      <c r="BC260" s="80" t="e">
        <f t="shared" ref="BC260:BC323" si="89">AX260/$AY260</f>
        <v>#DIV/0!</v>
      </c>
      <c r="BD260" s="80" t="e">
        <f t="shared" ref="BD260:BD323" si="90">SUM(BA260:BC260)</f>
        <v>#DIV/0!</v>
      </c>
      <c r="BE260" s="81" t="e">
        <f t="shared" ref="BE260:BE323" si="91">AnionOffset+1+BA260+BB260/2</f>
        <v>#DIV/0!</v>
      </c>
      <c r="BF260" s="69" t="e">
        <f t="shared" ref="BF260:BF323" si="92">BB260*3^0.5/2</f>
        <v>#DIV/0!</v>
      </c>
      <c r="BG260" s="69"/>
      <c r="BH260" s="69"/>
      <c r="BI260" s="69"/>
      <c r="BJ260" s="69"/>
      <c r="BK260" s="77" t="str">
        <f t="shared" ref="BK260:BK323" si="93">AE260</f>
        <v xml:space="preserve"> f</v>
      </c>
      <c r="BL260" s="69" t="e">
        <f>'Piper Plot'!$R$22-(1-'Piper Plot'!AM260)*0.5+(1-'Piper Plot'!BC260)*0.5</f>
        <v>#DIV/0!</v>
      </c>
      <c r="BM260" s="69" t="e">
        <f>'Piper Plot'!$S$22+(1-'Piper Plot'!AM260)*'Piper Plot'!$S$13+(1-'Piper Plot'!BC260)*'Piper Plot'!$S$13</f>
        <v>#DIV/0!</v>
      </c>
      <c r="BN260" s="69"/>
      <c r="BO260" s="69"/>
    </row>
    <row r="261" spans="31:67" x14ac:dyDescent="0.3">
      <c r="AE261" s="77" t="str">
        <f>IF('Piper Plot'!$N$4="y",CONCATENATE(Final!B261," f",Final!C261),"")</f>
        <v xml:space="preserve"> f</v>
      </c>
      <c r="AF261" s="78">
        <f>Final!R261*2</f>
        <v>0</v>
      </c>
      <c r="AG261" s="79">
        <f>Final!Q261*2</f>
        <v>0</v>
      </c>
      <c r="AH261" s="79">
        <f>Final!O261+Final!P261</f>
        <v>0</v>
      </c>
      <c r="AI261" s="79">
        <f t="shared" si="80"/>
        <v>0</v>
      </c>
      <c r="AJ261" s="69"/>
      <c r="AK261" s="80" t="e">
        <f t="shared" si="81"/>
        <v>#DIV/0!</v>
      </c>
      <c r="AL261" s="80" t="e">
        <f t="shared" si="82"/>
        <v>#DIV/0!</v>
      </c>
      <c r="AM261" s="80" t="e">
        <f t="shared" si="83"/>
        <v>#DIV/0!</v>
      </c>
      <c r="AN261" s="80" t="e">
        <f t="shared" si="84"/>
        <v>#DIV/0!</v>
      </c>
      <c r="AO261" s="69" t="e">
        <f>(1-AK261)-AL261*'Piper Plot'!$R$13</f>
        <v>#DIV/0!</v>
      </c>
      <c r="AP261" s="69" t="e">
        <f>AL261*'Piper Plot'!$S$13</f>
        <v>#DIV/0!</v>
      </c>
      <c r="AQ261" s="69"/>
      <c r="AR261" s="69"/>
      <c r="AS261" s="69"/>
      <c r="AT261" s="69"/>
      <c r="AU261" s="77" t="str">
        <f t="shared" si="85"/>
        <v xml:space="preserve"> f</v>
      </c>
      <c r="AV261" s="79">
        <f>Final!T261</f>
        <v>0</v>
      </c>
      <c r="AW261" s="79">
        <f>Final!W261*2+Final!X261</f>
        <v>0</v>
      </c>
      <c r="AX261" s="79">
        <f>Final!U261+Final!V261*2</f>
        <v>0</v>
      </c>
      <c r="AY261" s="79">
        <f t="shared" si="86"/>
        <v>0</v>
      </c>
      <c r="AZ261" s="69"/>
      <c r="BA261" s="80" t="e">
        <f t="shared" si="87"/>
        <v>#DIV/0!</v>
      </c>
      <c r="BB261" s="80" t="e">
        <f t="shared" si="88"/>
        <v>#DIV/0!</v>
      </c>
      <c r="BC261" s="80" t="e">
        <f t="shared" si="89"/>
        <v>#DIV/0!</v>
      </c>
      <c r="BD261" s="80" t="e">
        <f t="shared" si="90"/>
        <v>#DIV/0!</v>
      </c>
      <c r="BE261" s="81" t="e">
        <f t="shared" si="91"/>
        <v>#DIV/0!</v>
      </c>
      <c r="BF261" s="69" t="e">
        <f t="shared" si="92"/>
        <v>#DIV/0!</v>
      </c>
      <c r="BG261" s="69"/>
      <c r="BH261" s="69"/>
      <c r="BI261" s="69"/>
      <c r="BJ261" s="69"/>
      <c r="BK261" s="77" t="str">
        <f t="shared" si="93"/>
        <v xml:space="preserve"> f</v>
      </c>
      <c r="BL261" s="69" t="e">
        <f>'Piper Plot'!$R$22-(1-'Piper Plot'!AM261)*0.5+(1-'Piper Plot'!BC261)*0.5</f>
        <v>#DIV/0!</v>
      </c>
      <c r="BM261" s="69" t="e">
        <f>'Piper Plot'!$S$22+(1-'Piper Plot'!AM261)*'Piper Plot'!$S$13+(1-'Piper Plot'!BC261)*'Piper Plot'!$S$13</f>
        <v>#DIV/0!</v>
      </c>
      <c r="BN261" s="69"/>
      <c r="BO261" s="69"/>
    </row>
    <row r="262" spans="31:67" x14ac:dyDescent="0.3">
      <c r="AE262" s="77" t="str">
        <f>IF('Piper Plot'!$N$4="y",CONCATENATE(Final!B262," f",Final!C262),"")</f>
        <v xml:space="preserve"> f</v>
      </c>
      <c r="AF262" s="78">
        <f>Final!R262*2</f>
        <v>0</v>
      </c>
      <c r="AG262" s="79">
        <f>Final!Q262*2</f>
        <v>0</v>
      </c>
      <c r="AH262" s="79">
        <f>Final!O262+Final!P262</f>
        <v>0</v>
      </c>
      <c r="AI262" s="79">
        <f t="shared" si="80"/>
        <v>0</v>
      </c>
      <c r="AJ262" s="69"/>
      <c r="AK262" s="80" t="e">
        <f t="shared" si="81"/>
        <v>#DIV/0!</v>
      </c>
      <c r="AL262" s="80" t="e">
        <f t="shared" si="82"/>
        <v>#DIV/0!</v>
      </c>
      <c r="AM262" s="80" t="e">
        <f t="shared" si="83"/>
        <v>#DIV/0!</v>
      </c>
      <c r="AN262" s="80" t="e">
        <f t="shared" si="84"/>
        <v>#DIV/0!</v>
      </c>
      <c r="AO262" s="69" t="e">
        <f>(1-AK262)-AL262*'Piper Plot'!$R$13</f>
        <v>#DIV/0!</v>
      </c>
      <c r="AP262" s="69" t="e">
        <f>AL262*'Piper Plot'!$S$13</f>
        <v>#DIV/0!</v>
      </c>
      <c r="AQ262" s="69"/>
      <c r="AR262" s="69"/>
      <c r="AS262" s="69"/>
      <c r="AT262" s="69"/>
      <c r="AU262" s="77" t="str">
        <f t="shared" si="85"/>
        <v xml:space="preserve"> f</v>
      </c>
      <c r="AV262" s="79">
        <f>Final!T262</f>
        <v>0</v>
      </c>
      <c r="AW262" s="79">
        <f>Final!W262*2+Final!X262</f>
        <v>0</v>
      </c>
      <c r="AX262" s="79">
        <f>Final!U262+Final!V262*2</f>
        <v>0</v>
      </c>
      <c r="AY262" s="79">
        <f t="shared" si="86"/>
        <v>0</v>
      </c>
      <c r="AZ262" s="69"/>
      <c r="BA262" s="80" t="e">
        <f t="shared" si="87"/>
        <v>#DIV/0!</v>
      </c>
      <c r="BB262" s="80" t="e">
        <f t="shared" si="88"/>
        <v>#DIV/0!</v>
      </c>
      <c r="BC262" s="80" t="e">
        <f t="shared" si="89"/>
        <v>#DIV/0!</v>
      </c>
      <c r="BD262" s="80" t="e">
        <f t="shared" si="90"/>
        <v>#DIV/0!</v>
      </c>
      <c r="BE262" s="81" t="e">
        <f t="shared" si="91"/>
        <v>#DIV/0!</v>
      </c>
      <c r="BF262" s="69" t="e">
        <f t="shared" si="92"/>
        <v>#DIV/0!</v>
      </c>
      <c r="BG262" s="69"/>
      <c r="BH262" s="69"/>
      <c r="BI262" s="69"/>
      <c r="BJ262" s="69"/>
      <c r="BK262" s="77" t="str">
        <f t="shared" si="93"/>
        <v xml:space="preserve"> f</v>
      </c>
      <c r="BL262" s="69" t="e">
        <f>'Piper Plot'!$R$22-(1-'Piper Plot'!AM262)*0.5+(1-'Piper Plot'!BC262)*0.5</f>
        <v>#DIV/0!</v>
      </c>
      <c r="BM262" s="69" t="e">
        <f>'Piper Plot'!$S$22+(1-'Piper Plot'!AM262)*'Piper Plot'!$S$13+(1-'Piper Plot'!BC262)*'Piper Plot'!$S$13</f>
        <v>#DIV/0!</v>
      </c>
      <c r="BN262" s="69"/>
      <c r="BO262" s="69"/>
    </row>
    <row r="263" spans="31:67" x14ac:dyDescent="0.3">
      <c r="AE263" s="77" t="str">
        <f>IF('Piper Plot'!$N$4="y",CONCATENATE(Final!B263," f",Final!C263),"")</f>
        <v xml:space="preserve"> f</v>
      </c>
      <c r="AF263" s="78">
        <f>Final!R263*2</f>
        <v>0</v>
      </c>
      <c r="AG263" s="79">
        <f>Final!Q263*2</f>
        <v>0</v>
      </c>
      <c r="AH263" s="79">
        <f>Final!O263+Final!P263</f>
        <v>0</v>
      </c>
      <c r="AI263" s="79">
        <f t="shared" si="80"/>
        <v>0</v>
      </c>
      <c r="AJ263" s="69"/>
      <c r="AK263" s="80" t="e">
        <f t="shared" si="81"/>
        <v>#DIV/0!</v>
      </c>
      <c r="AL263" s="80" t="e">
        <f t="shared" si="82"/>
        <v>#DIV/0!</v>
      </c>
      <c r="AM263" s="80" t="e">
        <f t="shared" si="83"/>
        <v>#DIV/0!</v>
      </c>
      <c r="AN263" s="80" t="e">
        <f t="shared" si="84"/>
        <v>#DIV/0!</v>
      </c>
      <c r="AO263" s="69" t="e">
        <f>(1-AK263)-AL263*'Piper Plot'!$R$13</f>
        <v>#DIV/0!</v>
      </c>
      <c r="AP263" s="69" t="e">
        <f>AL263*'Piper Plot'!$S$13</f>
        <v>#DIV/0!</v>
      </c>
      <c r="AQ263" s="69"/>
      <c r="AR263" s="69"/>
      <c r="AS263" s="69"/>
      <c r="AT263" s="69"/>
      <c r="AU263" s="77" t="str">
        <f t="shared" si="85"/>
        <v xml:space="preserve"> f</v>
      </c>
      <c r="AV263" s="79">
        <f>Final!T263</f>
        <v>0</v>
      </c>
      <c r="AW263" s="79">
        <f>Final!W263*2+Final!X263</f>
        <v>0</v>
      </c>
      <c r="AX263" s="79">
        <f>Final!U263+Final!V263*2</f>
        <v>0</v>
      </c>
      <c r="AY263" s="79">
        <f t="shared" si="86"/>
        <v>0</v>
      </c>
      <c r="AZ263" s="69"/>
      <c r="BA263" s="80" t="e">
        <f t="shared" si="87"/>
        <v>#DIV/0!</v>
      </c>
      <c r="BB263" s="80" t="e">
        <f t="shared" si="88"/>
        <v>#DIV/0!</v>
      </c>
      <c r="BC263" s="80" t="e">
        <f t="shared" si="89"/>
        <v>#DIV/0!</v>
      </c>
      <c r="BD263" s="80" t="e">
        <f t="shared" si="90"/>
        <v>#DIV/0!</v>
      </c>
      <c r="BE263" s="81" t="e">
        <f t="shared" si="91"/>
        <v>#DIV/0!</v>
      </c>
      <c r="BF263" s="69" t="e">
        <f t="shared" si="92"/>
        <v>#DIV/0!</v>
      </c>
      <c r="BG263" s="69"/>
      <c r="BH263" s="69"/>
      <c r="BI263" s="69"/>
      <c r="BJ263" s="69"/>
      <c r="BK263" s="77" t="str">
        <f t="shared" si="93"/>
        <v xml:space="preserve"> f</v>
      </c>
      <c r="BL263" s="69" t="e">
        <f>'Piper Plot'!$R$22-(1-'Piper Plot'!AM263)*0.5+(1-'Piper Plot'!BC263)*0.5</f>
        <v>#DIV/0!</v>
      </c>
      <c r="BM263" s="69" t="e">
        <f>'Piper Plot'!$S$22+(1-'Piper Plot'!AM263)*'Piper Plot'!$S$13+(1-'Piper Plot'!BC263)*'Piper Plot'!$S$13</f>
        <v>#DIV/0!</v>
      </c>
      <c r="BN263" s="69"/>
      <c r="BO263" s="69"/>
    </row>
    <row r="264" spans="31:67" x14ac:dyDescent="0.3">
      <c r="AE264" s="77" t="str">
        <f>IF('Piper Plot'!$N$4="y",CONCATENATE(Final!B264," f",Final!C264),"")</f>
        <v xml:space="preserve"> f</v>
      </c>
      <c r="AF264" s="78">
        <f>Final!R264*2</f>
        <v>0</v>
      </c>
      <c r="AG264" s="79">
        <f>Final!Q264*2</f>
        <v>0</v>
      </c>
      <c r="AH264" s="79">
        <f>Final!O264+Final!P264</f>
        <v>0</v>
      </c>
      <c r="AI264" s="79">
        <f t="shared" si="80"/>
        <v>0</v>
      </c>
      <c r="AJ264" s="69"/>
      <c r="AK264" s="80" t="e">
        <f t="shared" si="81"/>
        <v>#DIV/0!</v>
      </c>
      <c r="AL264" s="80" t="e">
        <f t="shared" si="82"/>
        <v>#DIV/0!</v>
      </c>
      <c r="AM264" s="80" t="e">
        <f t="shared" si="83"/>
        <v>#DIV/0!</v>
      </c>
      <c r="AN264" s="80" t="e">
        <f t="shared" si="84"/>
        <v>#DIV/0!</v>
      </c>
      <c r="AO264" s="69" t="e">
        <f>(1-AK264)-AL264*'Piper Plot'!$R$13</f>
        <v>#DIV/0!</v>
      </c>
      <c r="AP264" s="69" t="e">
        <f>AL264*'Piper Plot'!$S$13</f>
        <v>#DIV/0!</v>
      </c>
      <c r="AQ264" s="69"/>
      <c r="AR264" s="69"/>
      <c r="AS264" s="69"/>
      <c r="AT264" s="69"/>
      <c r="AU264" s="77" t="str">
        <f t="shared" si="85"/>
        <v xml:space="preserve"> f</v>
      </c>
      <c r="AV264" s="79">
        <f>Final!T264</f>
        <v>0</v>
      </c>
      <c r="AW264" s="79">
        <f>Final!W264*2+Final!X264</f>
        <v>0</v>
      </c>
      <c r="AX264" s="79">
        <f>Final!U264+Final!V264*2</f>
        <v>0</v>
      </c>
      <c r="AY264" s="79">
        <f t="shared" si="86"/>
        <v>0</v>
      </c>
      <c r="AZ264" s="69"/>
      <c r="BA264" s="80" t="e">
        <f t="shared" si="87"/>
        <v>#DIV/0!</v>
      </c>
      <c r="BB264" s="80" t="e">
        <f t="shared" si="88"/>
        <v>#DIV/0!</v>
      </c>
      <c r="BC264" s="80" t="e">
        <f t="shared" si="89"/>
        <v>#DIV/0!</v>
      </c>
      <c r="BD264" s="80" t="e">
        <f t="shared" si="90"/>
        <v>#DIV/0!</v>
      </c>
      <c r="BE264" s="81" t="e">
        <f t="shared" si="91"/>
        <v>#DIV/0!</v>
      </c>
      <c r="BF264" s="69" t="e">
        <f t="shared" si="92"/>
        <v>#DIV/0!</v>
      </c>
      <c r="BG264" s="69"/>
      <c r="BH264" s="69"/>
      <c r="BI264" s="69"/>
      <c r="BJ264" s="69"/>
      <c r="BK264" s="77" t="str">
        <f t="shared" si="93"/>
        <v xml:space="preserve"> f</v>
      </c>
      <c r="BL264" s="69" t="e">
        <f>'Piper Plot'!$R$22-(1-'Piper Plot'!AM264)*0.5+(1-'Piper Plot'!BC264)*0.5</f>
        <v>#DIV/0!</v>
      </c>
      <c r="BM264" s="69" t="e">
        <f>'Piper Plot'!$S$22+(1-'Piper Plot'!AM264)*'Piper Plot'!$S$13+(1-'Piper Plot'!BC264)*'Piper Plot'!$S$13</f>
        <v>#DIV/0!</v>
      </c>
      <c r="BN264" s="69"/>
      <c r="BO264" s="69"/>
    </row>
    <row r="265" spans="31:67" x14ac:dyDescent="0.3">
      <c r="AE265" s="77" t="str">
        <f>IF('Piper Plot'!$N$4="y",CONCATENATE(Final!B265," f",Final!C265),"")</f>
        <v xml:space="preserve"> f</v>
      </c>
      <c r="AF265" s="78">
        <f>Final!R265*2</f>
        <v>0</v>
      </c>
      <c r="AG265" s="79">
        <f>Final!Q265*2</f>
        <v>0</v>
      </c>
      <c r="AH265" s="79">
        <f>Final!O265+Final!P265</f>
        <v>0</v>
      </c>
      <c r="AI265" s="79">
        <f t="shared" si="80"/>
        <v>0</v>
      </c>
      <c r="AJ265" s="69"/>
      <c r="AK265" s="80" t="e">
        <f t="shared" si="81"/>
        <v>#DIV/0!</v>
      </c>
      <c r="AL265" s="80" t="e">
        <f t="shared" si="82"/>
        <v>#DIV/0!</v>
      </c>
      <c r="AM265" s="80" t="e">
        <f t="shared" si="83"/>
        <v>#DIV/0!</v>
      </c>
      <c r="AN265" s="80" t="e">
        <f t="shared" si="84"/>
        <v>#DIV/0!</v>
      </c>
      <c r="AO265" s="69" t="e">
        <f>(1-AK265)-AL265*'Piper Plot'!$R$13</f>
        <v>#DIV/0!</v>
      </c>
      <c r="AP265" s="69" t="e">
        <f>AL265*'Piper Plot'!$S$13</f>
        <v>#DIV/0!</v>
      </c>
      <c r="AQ265" s="69"/>
      <c r="AR265" s="69"/>
      <c r="AS265" s="69"/>
      <c r="AT265" s="69"/>
      <c r="AU265" s="77" t="str">
        <f t="shared" si="85"/>
        <v xml:space="preserve"> f</v>
      </c>
      <c r="AV265" s="79">
        <f>Final!T265</f>
        <v>0</v>
      </c>
      <c r="AW265" s="79">
        <f>Final!W265*2+Final!X265</f>
        <v>0</v>
      </c>
      <c r="AX265" s="79">
        <f>Final!U265+Final!V265*2</f>
        <v>0</v>
      </c>
      <c r="AY265" s="79">
        <f t="shared" si="86"/>
        <v>0</v>
      </c>
      <c r="AZ265" s="69"/>
      <c r="BA265" s="80" t="e">
        <f t="shared" si="87"/>
        <v>#DIV/0!</v>
      </c>
      <c r="BB265" s="80" t="e">
        <f t="shared" si="88"/>
        <v>#DIV/0!</v>
      </c>
      <c r="BC265" s="80" t="e">
        <f t="shared" si="89"/>
        <v>#DIV/0!</v>
      </c>
      <c r="BD265" s="80" t="e">
        <f t="shared" si="90"/>
        <v>#DIV/0!</v>
      </c>
      <c r="BE265" s="81" t="e">
        <f t="shared" si="91"/>
        <v>#DIV/0!</v>
      </c>
      <c r="BF265" s="69" t="e">
        <f t="shared" si="92"/>
        <v>#DIV/0!</v>
      </c>
      <c r="BG265" s="69"/>
      <c r="BH265" s="69"/>
      <c r="BI265" s="69"/>
      <c r="BJ265" s="69"/>
      <c r="BK265" s="77" t="str">
        <f t="shared" si="93"/>
        <v xml:space="preserve"> f</v>
      </c>
      <c r="BL265" s="69" t="e">
        <f>'Piper Plot'!$R$22-(1-'Piper Plot'!AM265)*0.5+(1-'Piper Plot'!BC265)*0.5</f>
        <v>#DIV/0!</v>
      </c>
      <c r="BM265" s="69" t="e">
        <f>'Piper Plot'!$S$22+(1-'Piper Plot'!AM265)*'Piper Plot'!$S$13+(1-'Piper Plot'!BC265)*'Piper Plot'!$S$13</f>
        <v>#DIV/0!</v>
      </c>
      <c r="BN265" s="69"/>
      <c r="BO265" s="69"/>
    </row>
    <row r="266" spans="31:67" x14ac:dyDescent="0.3">
      <c r="AE266" s="77" t="str">
        <f>IF('Piper Plot'!$N$4="y",CONCATENATE(Final!B266," f",Final!C266),"")</f>
        <v xml:space="preserve"> f</v>
      </c>
      <c r="AF266" s="78">
        <f>Final!R266*2</f>
        <v>0</v>
      </c>
      <c r="AG266" s="79">
        <f>Final!Q266*2</f>
        <v>0</v>
      </c>
      <c r="AH266" s="79">
        <f>Final!O266+Final!P266</f>
        <v>0</v>
      </c>
      <c r="AI266" s="79">
        <f t="shared" si="80"/>
        <v>0</v>
      </c>
      <c r="AJ266" s="69"/>
      <c r="AK266" s="80" t="e">
        <f t="shared" si="81"/>
        <v>#DIV/0!</v>
      </c>
      <c r="AL266" s="80" t="e">
        <f t="shared" si="82"/>
        <v>#DIV/0!</v>
      </c>
      <c r="AM266" s="80" t="e">
        <f t="shared" si="83"/>
        <v>#DIV/0!</v>
      </c>
      <c r="AN266" s="80" t="e">
        <f t="shared" si="84"/>
        <v>#DIV/0!</v>
      </c>
      <c r="AO266" s="69" t="e">
        <f>(1-AK266)-AL266*'Piper Plot'!$R$13</f>
        <v>#DIV/0!</v>
      </c>
      <c r="AP266" s="69" t="e">
        <f>AL266*'Piper Plot'!$S$13</f>
        <v>#DIV/0!</v>
      </c>
      <c r="AQ266" s="69"/>
      <c r="AR266" s="69"/>
      <c r="AS266" s="69"/>
      <c r="AT266" s="69"/>
      <c r="AU266" s="77" t="str">
        <f t="shared" si="85"/>
        <v xml:space="preserve"> f</v>
      </c>
      <c r="AV266" s="79">
        <f>Final!T266</f>
        <v>0</v>
      </c>
      <c r="AW266" s="79">
        <f>Final!W266*2+Final!X266</f>
        <v>0</v>
      </c>
      <c r="AX266" s="79">
        <f>Final!U266+Final!V266*2</f>
        <v>0</v>
      </c>
      <c r="AY266" s="79">
        <f t="shared" si="86"/>
        <v>0</v>
      </c>
      <c r="AZ266" s="69"/>
      <c r="BA266" s="80" t="e">
        <f t="shared" si="87"/>
        <v>#DIV/0!</v>
      </c>
      <c r="BB266" s="80" t="e">
        <f t="shared" si="88"/>
        <v>#DIV/0!</v>
      </c>
      <c r="BC266" s="80" t="e">
        <f t="shared" si="89"/>
        <v>#DIV/0!</v>
      </c>
      <c r="BD266" s="80" t="e">
        <f t="shared" si="90"/>
        <v>#DIV/0!</v>
      </c>
      <c r="BE266" s="81" t="e">
        <f t="shared" si="91"/>
        <v>#DIV/0!</v>
      </c>
      <c r="BF266" s="69" t="e">
        <f t="shared" si="92"/>
        <v>#DIV/0!</v>
      </c>
      <c r="BG266" s="69"/>
      <c r="BH266" s="69"/>
      <c r="BI266" s="69"/>
      <c r="BJ266" s="69"/>
      <c r="BK266" s="77" t="str">
        <f t="shared" si="93"/>
        <v xml:space="preserve"> f</v>
      </c>
      <c r="BL266" s="69" t="e">
        <f>'Piper Plot'!$R$22-(1-'Piper Plot'!AM266)*0.5+(1-'Piper Plot'!BC266)*0.5</f>
        <v>#DIV/0!</v>
      </c>
      <c r="BM266" s="69" t="e">
        <f>'Piper Plot'!$S$22+(1-'Piper Plot'!AM266)*'Piper Plot'!$S$13+(1-'Piper Plot'!BC266)*'Piper Plot'!$S$13</f>
        <v>#DIV/0!</v>
      </c>
      <c r="BN266" s="69"/>
      <c r="BO266" s="69"/>
    </row>
    <row r="267" spans="31:67" x14ac:dyDescent="0.3">
      <c r="AE267" s="77" t="str">
        <f>IF('Piper Plot'!$N$4="y",CONCATENATE(Final!B267," f",Final!C267),"")</f>
        <v xml:space="preserve"> f</v>
      </c>
      <c r="AF267" s="78">
        <f>Final!R267*2</f>
        <v>0</v>
      </c>
      <c r="AG267" s="79">
        <f>Final!Q267*2</f>
        <v>0</v>
      </c>
      <c r="AH267" s="79">
        <f>Final!O267+Final!P267</f>
        <v>0</v>
      </c>
      <c r="AI267" s="79">
        <f t="shared" si="80"/>
        <v>0</v>
      </c>
      <c r="AJ267" s="69"/>
      <c r="AK267" s="80" t="e">
        <f t="shared" si="81"/>
        <v>#DIV/0!</v>
      </c>
      <c r="AL267" s="80" t="e">
        <f t="shared" si="82"/>
        <v>#DIV/0!</v>
      </c>
      <c r="AM267" s="80" t="e">
        <f t="shared" si="83"/>
        <v>#DIV/0!</v>
      </c>
      <c r="AN267" s="80" t="e">
        <f t="shared" si="84"/>
        <v>#DIV/0!</v>
      </c>
      <c r="AO267" s="69" t="e">
        <f>(1-AK267)-AL267*'Piper Plot'!$R$13</f>
        <v>#DIV/0!</v>
      </c>
      <c r="AP267" s="69" t="e">
        <f>AL267*'Piper Plot'!$S$13</f>
        <v>#DIV/0!</v>
      </c>
      <c r="AQ267" s="69"/>
      <c r="AR267" s="69"/>
      <c r="AS267" s="69"/>
      <c r="AT267" s="69"/>
      <c r="AU267" s="77" t="str">
        <f t="shared" si="85"/>
        <v xml:space="preserve"> f</v>
      </c>
      <c r="AV267" s="79">
        <f>Final!T267</f>
        <v>0</v>
      </c>
      <c r="AW267" s="79">
        <f>Final!W267*2+Final!X267</f>
        <v>0</v>
      </c>
      <c r="AX267" s="79">
        <f>Final!U267+Final!V267*2</f>
        <v>0</v>
      </c>
      <c r="AY267" s="79">
        <f t="shared" si="86"/>
        <v>0</v>
      </c>
      <c r="AZ267" s="69"/>
      <c r="BA267" s="80" t="e">
        <f t="shared" si="87"/>
        <v>#DIV/0!</v>
      </c>
      <c r="BB267" s="80" t="e">
        <f t="shared" si="88"/>
        <v>#DIV/0!</v>
      </c>
      <c r="BC267" s="80" t="e">
        <f t="shared" si="89"/>
        <v>#DIV/0!</v>
      </c>
      <c r="BD267" s="80" t="e">
        <f t="shared" si="90"/>
        <v>#DIV/0!</v>
      </c>
      <c r="BE267" s="81" t="e">
        <f t="shared" si="91"/>
        <v>#DIV/0!</v>
      </c>
      <c r="BF267" s="69" t="e">
        <f t="shared" si="92"/>
        <v>#DIV/0!</v>
      </c>
      <c r="BG267" s="69"/>
      <c r="BH267" s="69"/>
      <c r="BI267" s="69"/>
      <c r="BJ267" s="69"/>
      <c r="BK267" s="77" t="str">
        <f t="shared" si="93"/>
        <v xml:space="preserve"> f</v>
      </c>
      <c r="BL267" s="69" t="e">
        <f>'Piper Plot'!$R$22-(1-'Piper Plot'!AM267)*0.5+(1-'Piper Plot'!BC267)*0.5</f>
        <v>#DIV/0!</v>
      </c>
      <c r="BM267" s="69" t="e">
        <f>'Piper Plot'!$S$22+(1-'Piper Plot'!AM267)*'Piper Plot'!$S$13+(1-'Piper Plot'!BC267)*'Piper Plot'!$S$13</f>
        <v>#DIV/0!</v>
      </c>
      <c r="BN267" s="69"/>
      <c r="BO267" s="69"/>
    </row>
    <row r="268" spans="31:67" x14ac:dyDescent="0.3">
      <c r="AE268" s="77" t="str">
        <f>IF('Piper Plot'!$N$4="y",CONCATENATE(Final!B268," f",Final!C268),"")</f>
        <v xml:space="preserve"> f</v>
      </c>
      <c r="AF268" s="78">
        <f>Final!R268*2</f>
        <v>0</v>
      </c>
      <c r="AG268" s="79">
        <f>Final!Q268*2</f>
        <v>0</v>
      </c>
      <c r="AH268" s="79">
        <f>Final!O268+Final!P268</f>
        <v>0</v>
      </c>
      <c r="AI268" s="79">
        <f t="shared" si="80"/>
        <v>0</v>
      </c>
      <c r="AJ268" s="69"/>
      <c r="AK268" s="80" t="e">
        <f t="shared" si="81"/>
        <v>#DIV/0!</v>
      </c>
      <c r="AL268" s="80" t="e">
        <f t="shared" si="82"/>
        <v>#DIV/0!</v>
      </c>
      <c r="AM268" s="80" t="e">
        <f t="shared" si="83"/>
        <v>#DIV/0!</v>
      </c>
      <c r="AN268" s="80" t="e">
        <f t="shared" si="84"/>
        <v>#DIV/0!</v>
      </c>
      <c r="AO268" s="69" t="e">
        <f>(1-AK268)-AL268*'Piper Plot'!$R$13</f>
        <v>#DIV/0!</v>
      </c>
      <c r="AP268" s="69" t="e">
        <f>AL268*'Piper Plot'!$S$13</f>
        <v>#DIV/0!</v>
      </c>
      <c r="AQ268" s="69"/>
      <c r="AR268" s="69"/>
      <c r="AS268" s="69"/>
      <c r="AT268" s="69"/>
      <c r="AU268" s="77" t="str">
        <f t="shared" si="85"/>
        <v xml:space="preserve"> f</v>
      </c>
      <c r="AV268" s="79">
        <f>Final!T268</f>
        <v>0</v>
      </c>
      <c r="AW268" s="79">
        <f>Final!W268*2+Final!X268</f>
        <v>0</v>
      </c>
      <c r="AX268" s="79">
        <f>Final!U268+Final!V268*2</f>
        <v>0</v>
      </c>
      <c r="AY268" s="79">
        <f t="shared" si="86"/>
        <v>0</v>
      </c>
      <c r="AZ268" s="69"/>
      <c r="BA268" s="80" t="e">
        <f t="shared" si="87"/>
        <v>#DIV/0!</v>
      </c>
      <c r="BB268" s="80" t="e">
        <f t="shared" si="88"/>
        <v>#DIV/0!</v>
      </c>
      <c r="BC268" s="80" t="e">
        <f t="shared" si="89"/>
        <v>#DIV/0!</v>
      </c>
      <c r="BD268" s="80" t="e">
        <f t="shared" si="90"/>
        <v>#DIV/0!</v>
      </c>
      <c r="BE268" s="81" t="e">
        <f t="shared" si="91"/>
        <v>#DIV/0!</v>
      </c>
      <c r="BF268" s="69" t="e">
        <f t="shared" si="92"/>
        <v>#DIV/0!</v>
      </c>
      <c r="BG268" s="69"/>
      <c r="BH268" s="69"/>
      <c r="BI268" s="69"/>
      <c r="BJ268" s="69"/>
      <c r="BK268" s="77" t="str">
        <f t="shared" si="93"/>
        <v xml:space="preserve"> f</v>
      </c>
      <c r="BL268" s="69" t="e">
        <f>'Piper Plot'!$R$22-(1-'Piper Plot'!AM268)*0.5+(1-'Piper Plot'!BC268)*0.5</f>
        <v>#DIV/0!</v>
      </c>
      <c r="BM268" s="69" t="e">
        <f>'Piper Plot'!$S$22+(1-'Piper Plot'!AM268)*'Piper Plot'!$S$13+(1-'Piper Plot'!BC268)*'Piper Plot'!$S$13</f>
        <v>#DIV/0!</v>
      </c>
      <c r="BN268" s="69"/>
      <c r="BO268" s="69"/>
    </row>
    <row r="269" spans="31:67" x14ac:dyDescent="0.3">
      <c r="AE269" s="77" t="str">
        <f>IF('Piper Plot'!$N$4="y",CONCATENATE(Final!B269," f",Final!C269),"")</f>
        <v xml:space="preserve"> f</v>
      </c>
      <c r="AF269" s="78">
        <f>Final!R269*2</f>
        <v>0</v>
      </c>
      <c r="AG269" s="79">
        <f>Final!Q269*2</f>
        <v>0</v>
      </c>
      <c r="AH269" s="79">
        <f>Final!O269+Final!P269</f>
        <v>0</v>
      </c>
      <c r="AI269" s="79">
        <f t="shared" si="80"/>
        <v>0</v>
      </c>
      <c r="AJ269" s="69"/>
      <c r="AK269" s="80" t="e">
        <f t="shared" si="81"/>
        <v>#DIV/0!</v>
      </c>
      <c r="AL269" s="80" t="e">
        <f t="shared" si="82"/>
        <v>#DIV/0!</v>
      </c>
      <c r="AM269" s="80" t="e">
        <f t="shared" si="83"/>
        <v>#DIV/0!</v>
      </c>
      <c r="AN269" s="80" t="e">
        <f t="shared" si="84"/>
        <v>#DIV/0!</v>
      </c>
      <c r="AO269" s="69" t="e">
        <f>(1-AK269)-AL269*'Piper Plot'!$R$13</f>
        <v>#DIV/0!</v>
      </c>
      <c r="AP269" s="69" t="e">
        <f>AL269*'Piper Plot'!$S$13</f>
        <v>#DIV/0!</v>
      </c>
      <c r="AQ269" s="69"/>
      <c r="AR269" s="69"/>
      <c r="AS269" s="69"/>
      <c r="AT269" s="69"/>
      <c r="AU269" s="77" t="str">
        <f t="shared" si="85"/>
        <v xml:space="preserve"> f</v>
      </c>
      <c r="AV269" s="79">
        <f>Final!T269</f>
        <v>0</v>
      </c>
      <c r="AW269" s="79">
        <f>Final!W269*2+Final!X269</f>
        <v>0</v>
      </c>
      <c r="AX269" s="79">
        <f>Final!U269+Final!V269*2</f>
        <v>0</v>
      </c>
      <c r="AY269" s="79">
        <f t="shared" si="86"/>
        <v>0</v>
      </c>
      <c r="AZ269" s="69"/>
      <c r="BA269" s="80" t="e">
        <f t="shared" si="87"/>
        <v>#DIV/0!</v>
      </c>
      <c r="BB269" s="80" t="e">
        <f t="shared" si="88"/>
        <v>#DIV/0!</v>
      </c>
      <c r="BC269" s="80" t="e">
        <f t="shared" si="89"/>
        <v>#DIV/0!</v>
      </c>
      <c r="BD269" s="80" t="e">
        <f t="shared" si="90"/>
        <v>#DIV/0!</v>
      </c>
      <c r="BE269" s="81" t="e">
        <f t="shared" si="91"/>
        <v>#DIV/0!</v>
      </c>
      <c r="BF269" s="69" t="e">
        <f t="shared" si="92"/>
        <v>#DIV/0!</v>
      </c>
      <c r="BG269" s="69"/>
      <c r="BH269" s="69"/>
      <c r="BI269" s="69"/>
      <c r="BJ269" s="69"/>
      <c r="BK269" s="77" t="str">
        <f t="shared" si="93"/>
        <v xml:space="preserve"> f</v>
      </c>
      <c r="BL269" s="69" t="e">
        <f>'Piper Plot'!$R$22-(1-'Piper Plot'!AM269)*0.5+(1-'Piper Plot'!BC269)*0.5</f>
        <v>#DIV/0!</v>
      </c>
      <c r="BM269" s="69" t="e">
        <f>'Piper Plot'!$S$22+(1-'Piper Plot'!AM269)*'Piper Plot'!$S$13+(1-'Piper Plot'!BC269)*'Piper Plot'!$S$13</f>
        <v>#DIV/0!</v>
      </c>
      <c r="BN269" s="69"/>
      <c r="BO269" s="69"/>
    </row>
    <row r="270" spans="31:67" x14ac:dyDescent="0.3">
      <c r="AE270" s="77" t="str">
        <f>IF('Piper Plot'!$N$4="y",CONCATENATE(Final!B270," f",Final!C270),"")</f>
        <v xml:space="preserve"> f</v>
      </c>
      <c r="AF270" s="78">
        <f>Final!R270*2</f>
        <v>0</v>
      </c>
      <c r="AG270" s="79">
        <f>Final!Q270*2</f>
        <v>0</v>
      </c>
      <c r="AH270" s="79">
        <f>Final!O270+Final!P270</f>
        <v>0</v>
      </c>
      <c r="AI270" s="79">
        <f t="shared" si="80"/>
        <v>0</v>
      </c>
      <c r="AJ270" s="69"/>
      <c r="AK270" s="80" t="e">
        <f t="shared" si="81"/>
        <v>#DIV/0!</v>
      </c>
      <c r="AL270" s="80" t="e">
        <f t="shared" si="82"/>
        <v>#DIV/0!</v>
      </c>
      <c r="AM270" s="80" t="e">
        <f t="shared" si="83"/>
        <v>#DIV/0!</v>
      </c>
      <c r="AN270" s="80" t="e">
        <f t="shared" si="84"/>
        <v>#DIV/0!</v>
      </c>
      <c r="AO270" s="69" t="e">
        <f>(1-AK270)-AL270*'Piper Plot'!$R$13</f>
        <v>#DIV/0!</v>
      </c>
      <c r="AP270" s="69" t="e">
        <f>AL270*'Piper Plot'!$S$13</f>
        <v>#DIV/0!</v>
      </c>
      <c r="AQ270" s="69"/>
      <c r="AR270" s="69"/>
      <c r="AS270" s="69"/>
      <c r="AT270" s="69"/>
      <c r="AU270" s="77" t="str">
        <f t="shared" si="85"/>
        <v xml:space="preserve"> f</v>
      </c>
      <c r="AV270" s="79">
        <f>Final!T270</f>
        <v>0</v>
      </c>
      <c r="AW270" s="79">
        <f>Final!W270*2+Final!X270</f>
        <v>0</v>
      </c>
      <c r="AX270" s="79">
        <f>Final!U270+Final!V270*2</f>
        <v>0</v>
      </c>
      <c r="AY270" s="79">
        <f t="shared" si="86"/>
        <v>0</v>
      </c>
      <c r="AZ270" s="69"/>
      <c r="BA270" s="80" t="e">
        <f t="shared" si="87"/>
        <v>#DIV/0!</v>
      </c>
      <c r="BB270" s="80" t="e">
        <f t="shared" si="88"/>
        <v>#DIV/0!</v>
      </c>
      <c r="BC270" s="80" t="e">
        <f t="shared" si="89"/>
        <v>#DIV/0!</v>
      </c>
      <c r="BD270" s="80" t="e">
        <f t="shared" si="90"/>
        <v>#DIV/0!</v>
      </c>
      <c r="BE270" s="81" t="e">
        <f t="shared" si="91"/>
        <v>#DIV/0!</v>
      </c>
      <c r="BF270" s="69" t="e">
        <f t="shared" si="92"/>
        <v>#DIV/0!</v>
      </c>
      <c r="BG270" s="69"/>
      <c r="BH270" s="69"/>
      <c r="BI270" s="69"/>
      <c r="BJ270" s="69"/>
      <c r="BK270" s="77" t="str">
        <f t="shared" si="93"/>
        <v xml:space="preserve"> f</v>
      </c>
      <c r="BL270" s="69" t="e">
        <f>'Piper Plot'!$R$22-(1-'Piper Plot'!AM270)*0.5+(1-'Piper Plot'!BC270)*0.5</f>
        <v>#DIV/0!</v>
      </c>
      <c r="BM270" s="69" t="e">
        <f>'Piper Plot'!$S$22+(1-'Piper Plot'!AM270)*'Piper Plot'!$S$13+(1-'Piper Plot'!BC270)*'Piper Plot'!$S$13</f>
        <v>#DIV/0!</v>
      </c>
      <c r="BN270" s="69"/>
      <c r="BO270" s="69"/>
    </row>
    <row r="271" spans="31:67" x14ac:dyDescent="0.3">
      <c r="AE271" s="77" t="str">
        <f>IF('Piper Plot'!$N$4="y",CONCATENATE(Final!B271," f",Final!C271),"")</f>
        <v xml:space="preserve"> f</v>
      </c>
      <c r="AF271" s="78">
        <f>Final!R271*2</f>
        <v>0</v>
      </c>
      <c r="AG271" s="79">
        <f>Final!Q271*2</f>
        <v>0</v>
      </c>
      <c r="AH271" s="79">
        <f>Final!O271+Final!P271</f>
        <v>0</v>
      </c>
      <c r="AI271" s="79">
        <f t="shared" si="80"/>
        <v>0</v>
      </c>
      <c r="AJ271" s="69"/>
      <c r="AK271" s="80" t="e">
        <f t="shared" si="81"/>
        <v>#DIV/0!</v>
      </c>
      <c r="AL271" s="80" t="e">
        <f t="shared" si="82"/>
        <v>#DIV/0!</v>
      </c>
      <c r="AM271" s="80" t="e">
        <f t="shared" si="83"/>
        <v>#DIV/0!</v>
      </c>
      <c r="AN271" s="80" t="e">
        <f t="shared" si="84"/>
        <v>#DIV/0!</v>
      </c>
      <c r="AO271" s="69" t="e">
        <f>(1-AK271)-AL271*'Piper Plot'!$R$13</f>
        <v>#DIV/0!</v>
      </c>
      <c r="AP271" s="69" t="e">
        <f>AL271*'Piper Plot'!$S$13</f>
        <v>#DIV/0!</v>
      </c>
      <c r="AQ271" s="69"/>
      <c r="AR271" s="69"/>
      <c r="AS271" s="69"/>
      <c r="AT271" s="69"/>
      <c r="AU271" s="77" t="str">
        <f t="shared" si="85"/>
        <v xml:space="preserve"> f</v>
      </c>
      <c r="AV271" s="79">
        <f>Final!T271</f>
        <v>0</v>
      </c>
      <c r="AW271" s="79">
        <f>Final!W271*2+Final!X271</f>
        <v>0</v>
      </c>
      <c r="AX271" s="79">
        <f>Final!U271+Final!V271*2</f>
        <v>0</v>
      </c>
      <c r="AY271" s="79">
        <f t="shared" si="86"/>
        <v>0</v>
      </c>
      <c r="AZ271" s="69"/>
      <c r="BA271" s="80" t="e">
        <f t="shared" si="87"/>
        <v>#DIV/0!</v>
      </c>
      <c r="BB271" s="80" t="e">
        <f t="shared" si="88"/>
        <v>#DIV/0!</v>
      </c>
      <c r="BC271" s="80" t="e">
        <f t="shared" si="89"/>
        <v>#DIV/0!</v>
      </c>
      <c r="BD271" s="80" t="e">
        <f t="shared" si="90"/>
        <v>#DIV/0!</v>
      </c>
      <c r="BE271" s="81" t="e">
        <f t="shared" si="91"/>
        <v>#DIV/0!</v>
      </c>
      <c r="BF271" s="69" t="e">
        <f t="shared" si="92"/>
        <v>#DIV/0!</v>
      </c>
      <c r="BG271" s="69"/>
      <c r="BH271" s="69"/>
      <c r="BI271" s="69"/>
      <c r="BJ271" s="69"/>
      <c r="BK271" s="77" t="str">
        <f t="shared" si="93"/>
        <v xml:space="preserve"> f</v>
      </c>
      <c r="BL271" s="69" t="e">
        <f>'Piper Plot'!$R$22-(1-'Piper Plot'!AM271)*0.5+(1-'Piper Plot'!BC271)*0.5</f>
        <v>#DIV/0!</v>
      </c>
      <c r="BM271" s="69" t="e">
        <f>'Piper Plot'!$S$22+(1-'Piper Plot'!AM271)*'Piper Plot'!$S$13+(1-'Piper Plot'!BC271)*'Piper Plot'!$S$13</f>
        <v>#DIV/0!</v>
      </c>
      <c r="BN271" s="69"/>
      <c r="BO271" s="69"/>
    </row>
    <row r="272" spans="31:67" x14ac:dyDescent="0.3">
      <c r="AE272" s="77" t="str">
        <f>IF('Piper Plot'!$N$4="y",CONCATENATE(Final!B272," f",Final!C272),"")</f>
        <v xml:space="preserve"> f</v>
      </c>
      <c r="AF272" s="78">
        <f>Final!R272*2</f>
        <v>0</v>
      </c>
      <c r="AG272" s="79">
        <f>Final!Q272*2</f>
        <v>0</v>
      </c>
      <c r="AH272" s="79">
        <f>Final!O272+Final!P272</f>
        <v>0</v>
      </c>
      <c r="AI272" s="79">
        <f t="shared" si="80"/>
        <v>0</v>
      </c>
      <c r="AJ272" s="69"/>
      <c r="AK272" s="80" t="e">
        <f t="shared" si="81"/>
        <v>#DIV/0!</v>
      </c>
      <c r="AL272" s="80" t="e">
        <f t="shared" si="82"/>
        <v>#DIV/0!</v>
      </c>
      <c r="AM272" s="80" t="e">
        <f t="shared" si="83"/>
        <v>#DIV/0!</v>
      </c>
      <c r="AN272" s="80" t="e">
        <f t="shared" si="84"/>
        <v>#DIV/0!</v>
      </c>
      <c r="AO272" s="69" t="e">
        <f>(1-AK272)-AL272*'Piper Plot'!$R$13</f>
        <v>#DIV/0!</v>
      </c>
      <c r="AP272" s="69" t="e">
        <f>AL272*'Piper Plot'!$S$13</f>
        <v>#DIV/0!</v>
      </c>
      <c r="AQ272" s="69"/>
      <c r="AR272" s="69"/>
      <c r="AS272" s="69"/>
      <c r="AT272" s="69"/>
      <c r="AU272" s="77" t="str">
        <f t="shared" si="85"/>
        <v xml:space="preserve"> f</v>
      </c>
      <c r="AV272" s="79">
        <f>Final!T272</f>
        <v>0</v>
      </c>
      <c r="AW272" s="79">
        <f>Final!W272*2+Final!X272</f>
        <v>0</v>
      </c>
      <c r="AX272" s="79">
        <f>Final!U272+Final!V272*2</f>
        <v>0</v>
      </c>
      <c r="AY272" s="79">
        <f t="shared" si="86"/>
        <v>0</v>
      </c>
      <c r="AZ272" s="69"/>
      <c r="BA272" s="80" t="e">
        <f t="shared" si="87"/>
        <v>#DIV/0!</v>
      </c>
      <c r="BB272" s="80" t="e">
        <f t="shared" si="88"/>
        <v>#DIV/0!</v>
      </c>
      <c r="BC272" s="80" t="e">
        <f t="shared" si="89"/>
        <v>#DIV/0!</v>
      </c>
      <c r="BD272" s="80" t="e">
        <f t="shared" si="90"/>
        <v>#DIV/0!</v>
      </c>
      <c r="BE272" s="81" t="e">
        <f t="shared" si="91"/>
        <v>#DIV/0!</v>
      </c>
      <c r="BF272" s="69" t="e">
        <f t="shared" si="92"/>
        <v>#DIV/0!</v>
      </c>
      <c r="BG272" s="69"/>
      <c r="BH272" s="69"/>
      <c r="BI272" s="69"/>
      <c r="BJ272" s="69"/>
      <c r="BK272" s="77" t="str">
        <f t="shared" si="93"/>
        <v xml:space="preserve"> f</v>
      </c>
      <c r="BL272" s="69" t="e">
        <f>'Piper Plot'!$R$22-(1-'Piper Plot'!AM272)*0.5+(1-'Piper Plot'!BC272)*0.5</f>
        <v>#DIV/0!</v>
      </c>
      <c r="BM272" s="69" t="e">
        <f>'Piper Plot'!$S$22+(1-'Piper Plot'!AM272)*'Piper Plot'!$S$13+(1-'Piper Plot'!BC272)*'Piper Plot'!$S$13</f>
        <v>#DIV/0!</v>
      </c>
      <c r="BN272" s="69"/>
      <c r="BO272" s="69"/>
    </row>
    <row r="273" spans="31:67" x14ac:dyDescent="0.3">
      <c r="AE273" s="77" t="str">
        <f>IF('Piper Plot'!$N$4="y",CONCATENATE(Final!B273," f",Final!C273),"")</f>
        <v xml:space="preserve"> f</v>
      </c>
      <c r="AF273" s="78">
        <f>Final!R273*2</f>
        <v>0</v>
      </c>
      <c r="AG273" s="79">
        <f>Final!Q273*2</f>
        <v>0</v>
      </c>
      <c r="AH273" s="79">
        <f>Final!O273+Final!P273</f>
        <v>0</v>
      </c>
      <c r="AI273" s="79">
        <f t="shared" si="80"/>
        <v>0</v>
      </c>
      <c r="AJ273" s="69"/>
      <c r="AK273" s="80" t="e">
        <f t="shared" si="81"/>
        <v>#DIV/0!</v>
      </c>
      <c r="AL273" s="80" t="e">
        <f t="shared" si="82"/>
        <v>#DIV/0!</v>
      </c>
      <c r="AM273" s="80" t="e">
        <f t="shared" si="83"/>
        <v>#DIV/0!</v>
      </c>
      <c r="AN273" s="80" t="e">
        <f t="shared" si="84"/>
        <v>#DIV/0!</v>
      </c>
      <c r="AO273" s="69" t="e">
        <f>(1-AK273)-AL273*'Piper Plot'!$R$13</f>
        <v>#DIV/0!</v>
      </c>
      <c r="AP273" s="69" t="e">
        <f>AL273*'Piper Plot'!$S$13</f>
        <v>#DIV/0!</v>
      </c>
      <c r="AQ273" s="69"/>
      <c r="AR273" s="69"/>
      <c r="AS273" s="69"/>
      <c r="AT273" s="69"/>
      <c r="AU273" s="77" t="str">
        <f t="shared" si="85"/>
        <v xml:space="preserve"> f</v>
      </c>
      <c r="AV273" s="79">
        <f>Final!T273</f>
        <v>0</v>
      </c>
      <c r="AW273" s="79">
        <f>Final!W273*2+Final!X273</f>
        <v>0</v>
      </c>
      <c r="AX273" s="79">
        <f>Final!U273+Final!V273*2</f>
        <v>0</v>
      </c>
      <c r="AY273" s="79">
        <f t="shared" si="86"/>
        <v>0</v>
      </c>
      <c r="AZ273" s="69"/>
      <c r="BA273" s="80" t="e">
        <f t="shared" si="87"/>
        <v>#DIV/0!</v>
      </c>
      <c r="BB273" s="80" t="e">
        <f t="shared" si="88"/>
        <v>#DIV/0!</v>
      </c>
      <c r="BC273" s="80" t="e">
        <f t="shared" si="89"/>
        <v>#DIV/0!</v>
      </c>
      <c r="BD273" s="80" t="e">
        <f t="shared" si="90"/>
        <v>#DIV/0!</v>
      </c>
      <c r="BE273" s="81" t="e">
        <f t="shared" si="91"/>
        <v>#DIV/0!</v>
      </c>
      <c r="BF273" s="69" t="e">
        <f t="shared" si="92"/>
        <v>#DIV/0!</v>
      </c>
      <c r="BG273" s="69"/>
      <c r="BH273" s="69"/>
      <c r="BI273" s="69"/>
      <c r="BJ273" s="69"/>
      <c r="BK273" s="77" t="str">
        <f t="shared" si="93"/>
        <v xml:space="preserve"> f</v>
      </c>
      <c r="BL273" s="69" t="e">
        <f>'Piper Plot'!$R$22-(1-'Piper Plot'!AM273)*0.5+(1-'Piper Plot'!BC273)*0.5</f>
        <v>#DIV/0!</v>
      </c>
      <c r="BM273" s="69" t="e">
        <f>'Piper Plot'!$S$22+(1-'Piper Plot'!AM273)*'Piper Plot'!$S$13+(1-'Piper Plot'!BC273)*'Piper Plot'!$S$13</f>
        <v>#DIV/0!</v>
      </c>
      <c r="BN273" s="69"/>
      <c r="BO273" s="69"/>
    </row>
    <row r="274" spans="31:67" x14ac:dyDescent="0.3">
      <c r="AE274" s="77" t="str">
        <f>IF('Piper Plot'!$N$4="y",CONCATENATE(Final!B274," f",Final!C274),"")</f>
        <v xml:space="preserve"> f</v>
      </c>
      <c r="AF274" s="78">
        <f>Final!R274*2</f>
        <v>0</v>
      </c>
      <c r="AG274" s="79">
        <f>Final!Q274*2</f>
        <v>0</v>
      </c>
      <c r="AH274" s="79">
        <f>Final!O274+Final!P274</f>
        <v>0</v>
      </c>
      <c r="AI274" s="79">
        <f t="shared" si="80"/>
        <v>0</v>
      </c>
      <c r="AJ274" s="69"/>
      <c r="AK274" s="80" t="e">
        <f t="shared" si="81"/>
        <v>#DIV/0!</v>
      </c>
      <c r="AL274" s="80" t="e">
        <f t="shared" si="82"/>
        <v>#DIV/0!</v>
      </c>
      <c r="AM274" s="80" t="e">
        <f t="shared" si="83"/>
        <v>#DIV/0!</v>
      </c>
      <c r="AN274" s="80" t="e">
        <f t="shared" si="84"/>
        <v>#DIV/0!</v>
      </c>
      <c r="AO274" s="69" t="e">
        <f>(1-AK274)-AL274*'Piper Plot'!$R$13</f>
        <v>#DIV/0!</v>
      </c>
      <c r="AP274" s="69" t="e">
        <f>AL274*'Piper Plot'!$S$13</f>
        <v>#DIV/0!</v>
      </c>
      <c r="AQ274" s="69"/>
      <c r="AR274" s="69"/>
      <c r="AS274" s="69"/>
      <c r="AT274" s="69"/>
      <c r="AU274" s="77" t="str">
        <f t="shared" si="85"/>
        <v xml:space="preserve"> f</v>
      </c>
      <c r="AV274" s="79">
        <f>Final!T274</f>
        <v>0</v>
      </c>
      <c r="AW274" s="79">
        <f>Final!W274*2+Final!X274</f>
        <v>0</v>
      </c>
      <c r="AX274" s="79">
        <f>Final!U274+Final!V274*2</f>
        <v>0</v>
      </c>
      <c r="AY274" s="79">
        <f t="shared" si="86"/>
        <v>0</v>
      </c>
      <c r="AZ274" s="69"/>
      <c r="BA274" s="80" t="e">
        <f t="shared" si="87"/>
        <v>#DIV/0!</v>
      </c>
      <c r="BB274" s="80" t="e">
        <f t="shared" si="88"/>
        <v>#DIV/0!</v>
      </c>
      <c r="BC274" s="80" t="e">
        <f t="shared" si="89"/>
        <v>#DIV/0!</v>
      </c>
      <c r="BD274" s="80" t="e">
        <f t="shared" si="90"/>
        <v>#DIV/0!</v>
      </c>
      <c r="BE274" s="81" t="e">
        <f t="shared" si="91"/>
        <v>#DIV/0!</v>
      </c>
      <c r="BF274" s="69" t="e">
        <f t="shared" si="92"/>
        <v>#DIV/0!</v>
      </c>
      <c r="BG274" s="69"/>
      <c r="BH274" s="69"/>
      <c r="BI274" s="69"/>
      <c r="BJ274" s="69"/>
      <c r="BK274" s="77" t="str">
        <f t="shared" si="93"/>
        <v xml:space="preserve"> f</v>
      </c>
      <c r="BL274" s="69" t="e">
        <f>'Piper Plot'!$R$22-(1-'Piper Plot'!AM274)*0.5+(1-'Piper Plot'!BC274)*0.5</f>
        <v>#DIV/0!</v>
      </c>
      <c r="BM274" s="69" t="e">
        <f>'Piper Plot'!$S$22+(1-'Piper Plot'!AM274)*'Piper Plot'!$S$13+(1-'Piper Plot'!BC274)*'Piper Plot'!$S$13</f>
        <v>#DIV/0!</v>
      </c>
      <c r="BN274" s="69"/>
      <c r="BO274" s="69"/>
    </row>
    <row r="275" spans="31:67" x14ac:dyDescent="0.3">
      <c r="AE275" s="77" t="str">
        <f>IF('Piper Plot'!$N$4="y",CONCATENATE(Final!B275," f",Final!C275),"")</f>
        <v xml:space="preserve"> f</v>
      </c>
      <c r="AF275" s="78">
        <f>Final!R275*2</f>
        <v>0</v>
      </c>
      <c r="AG275" s="79">
        <f>Final!Q275*2</f>
        <v>0</v>
      </c>
      <c r="AH275" s="79">
        <f>Final!O275+Final!P275</f>
        <v>0</v>
      </c>
      <c r="AI275" s="79">
        <f t="shared" si="80"/>
        <v>0</v>
      </c>
      <c r="AJ275" s="69"/>
      <c r="AK275" s="80" t="e">
        <f t="shared" si="81"/>
        <v>#DIV/0!</v>
      </c>
      <c r="AL275" s="80" t="e">
        <f t="shared" si="82"/>
        <v>#DIV/0!</v>
      </c>
      <c r="AM275" s="80" t="e">
        <f t="shared" si="83"/>
        <v>#DIV/0!</v>
      </c>
      <c r="AN275" s="80" t="e">
        <f t="shared" si="84"/>
        <v>#DIV/0!</v>
      </c>
      <c r="AO275" s="69" t="e">
        <f>(1-AK275)-AL275*'Piper Plot'!$R$13</f>
        <v>#DIV/0!</v>
      </c>
      <c r="AP275" s="69" t="e">
        <f>AL275*'Piper Plot'!$S$13</f>
        <v>#DIV/0!</v>
      </c>
      <c r="AQ275" s="69"/>
      <c r="AR275" s="69"/>
      <c r="AS275" s="69"/>
      <c r="AT275" s="69"/>
      <c r="AU275" s="77" t="str">
        <f t="shared" si="85"/>
        <v xml:space="preserve"> f</v>
      </c>
      <c r="AV275" s="79">
        <f>Final!T275</f>
        <v>0</v>
      </c>
      <c r="AW275" s="79">
        <f>Final!W275*2+Final!X275</f>
        <v>0</v>
      </c>
      <c r="AX275" s="79">
        <f>Final!U275+Final!V275*2</f>
        <v>0</v>
      </c>
      <c r="AY275" s="79">
        <f t="shared" si="86"/>
        <v>0</v>
      </c>
      <c r="AZ275" s="69"/>
      <c r="BA275" s="80" t="e">
        <f t="shared" si="87"/>
        <v>#DIV/0!</v>
      </c>
      <c r="BB275" s="80" t="e">
        <f t="shared" si="88"/>
        <v>#DIV/0!</v>
      </c>
      <c r="BC275" s="80" t="e">
        <f t="shared" si="89"/>
        <v>#DIV/0!</v>
      </c>
      <c r="BD275" s="80" t="e">
        <f t="shared" si="90"/>
        <v>#DIV/0!</v>
      </c>
      <c r="BE275" s="81" t="e">
        <f t="shared" si="91"/>
        <v>#DIV/0!</v>
      </c>
      <c r="BF275" s="69" t="e">
        <f t="shared" si="92"/>
        <v>#DIV/0!</v>
      </c>
      <c r="BG275" s="69"/>
      <c r="BH275" s="69"/>
      <c r="BI275" s="69"/>
      <c r="BJ275" s="69"/>
      <c r="BK275" s="77" t="str">
        <f t="shared" si="93"/>
        <v xml:space="preserve"> f</v>
      </c>
      <c r="BL275" s="69" t="e">
        <f>'Piper Plot'!$R$22-(1-'Piper Plot'!AM275)*0.5+(1-'Piper Plot'!BC275)*0.5</f>
        <v>#DIV/0!</v>
      </c>
      <c r="BM275" s="69" t="e">
        <f>'Piper Plot'!$S$22+(1-'Piper Plot'!AM275)*'Piper Plot'!$S$13+(1-'Piper Plot'!BC275)*'Piper Plot'!$S$13</f>
        <v>#DIV/0!</v>
      </c>
      <c r="BN275" s="69"/>
      <c r="BO275" s="69"/>
    </row>
    <row r="276" spans="31:67" x14ac:dyDescent="0.3">
      <c r="AE276" s="77" t="str">
        <f>IF('Piper Plot'!$N$4="y",CONCATENATE(Final!B276," f",Final!C276),"")</f>
        <v xml:space="preserve"> f</v>
      </c>
      <c r="AF276" s="78">
        <f>Final!R276*2</f>
        <v>0</v>
      </c>
      <c r="AG276" s="79">
        <f>Final!Q276*2</f>
        <v>0</v>
      </c>
      <c r="AH276" s="79">
        <f>Final!O276+Final!P276</f>
        <v>0</v>
      </c>
      <c r="AI276" s="79">
        <f t="shared" si="80"/>
        <v>0</v>
      </c>
      <c r="AJ276" s="69"/>
      <c r="AK276" s="80" t="e">
        <f t="shared" si="81"/>
        <v>#DIV/0!</v>
      </c>
      <c r="AL276" s="80" t="e">
        <f t="shared" si="82"/>
        <v>#DIV/0!</v>
      </c>
      <c r="AM276" s="80" t="e">
        <f t="shared" si="83"/>
        <v>#DIV/0!</v>
      </c>
      <c r="AN276" s="80" t="e">
        <f t="shared" si="84"/>
        <v>#DIV/0!</v>
      </c>
      <c r="AO276" s="69" t="e">
        <f>(1-AK276)-AL276*'Piper Plot'!$R$13</f>
        <v>#DIV/0!</v>
      </c>
      <c r="AP276" s="69" t="e">
        <f>AL276*'Piper Plot'!$S$13</f>
        <v>#DIV/0!</v>
      </c>
      <c r="AQ276" s="69"/>
      <c r="AR276" s="69"/>
      <c r="AS276" s="69"/>
      <c r="AT276" s="69"/>
      <c r="AU276" s="77" t="str">
        <f t="shared" si="85"/>
        <v xml:space="preserve"> f</v>
      </c>
      <c r="AV276" s="79">
        <f>Final!T276</f>
        <v>0</v>
      </c>
      <c r="AW276" s="79">
        <f>Final!W276*2+Final!X276</f>
        <v>0</v>
      </c>
      <c r="AX276" s="79">
        <f>Final!U276+Final!V276*2</f>
        <v>0</v>
      </c>
      <c r="AY276" s="79">
        <f t="shared" si="86"/>
        <v>0</v>
      </c>
      <c r="AZ276" s="69"/>
      <c r="BA276" s="80" t="e">
        <f t="shared" si="87"/>
        <v>#DIV/0!</v>
      </c>
      <c r="BB276" s="80" t="e">
        <f t="shared" si="88"/>
        <v>#DIV/0!</v>
      </c>
      <c r="BC276" s="80" t="e">
        <f t="shared" si="89"/>
        <v>#DIV/0!</v>
      </c>
      <c r="BD276" s="80" t="e">
        <f t="shared" si="90"/>
        <v>#DIV/0!</v>
      </c>
      <c r="BE276" s="81" t="e">
        <f t="shared" si="91"/>
        <v>#DIV/0!</v>
      </c>
      <c r="BF276" s="69" t="e">
        <f t="shared" si="92"/>
        <v>#DIV/0!</v>
      </c>
      <c r="BG276" s="69"/>
      <c r="BH276" s="69"/>
      <c r="BI276" s="69"/>
      <c r="BJ276" s="69"/>
      <c r="BK276" s="77" t="str">
        <f t="shared" si="93"/>
        <v xml:space="preserve"> f</v>
      </c>
      <c r="BL276" s="69" t="e">
        <f>'Piper Plot'!$R$22-(1-'Piper Plot'!AM276)*0.5+(1-'Piper Plot'!BC276)*0.5</f>
        <v>#DIV/0!</v>
      </c>
      <c r="BM276" s="69" t="e">
        <f>'Piper Plot'!$S$22+(1-'Piper Plot'!AM276)*'Piper Plot'!$S$13+(1-'Piper Plot'!BC276)*'Piper Plot'!$S$13</f>
        <v>#DIV/0!</v>
      </c>
      <c r="BN276" s="69"/>
      <c r="BO276" s="69"/>
    </row>
    <row r="277" spans="31:67" x14ac:dyDescent="0.3">
      <c r="AE277" s="77" t="str">
        <f>IF('Piper Plot'!$N$4="y",CONCATENATE(Final!B277," f",Final!C277),"")</f>
        <v xml:space="preserve"> f</v>
      </c>
      <c r="AF277" s="78">
        <f>Final!R277*2</f>
        <v>0</v>
      </c>
      <c r="AG277" s="79">
        <f>Final!Q277*2</f>
        <v>0</v>
      </c>
      <c r="AH277" s="79">
        <f>Final!O277+Final!P277</f>
        <v>0</v>
      </c>
      <c r="AI277" s="79">
        <f t="shared" si="80"/>
        <v>0</v>
      </c>
      <c r="AJ277" s="69"/>
      <c r="AK277" s="80" t="e">
        <f t="shared" si="81"/>
        <v>#DIV/0!</v>
      </c>
      <c r="AL277" s="80" t="e">
        <f t="shared" si="82"/>
        <v>#DIV/0!</v>
      </c>
      <c r="AM277" s="80" t="e">
        <f t="shared" si="83"/>
        <v>#DIV/0!</v>
      </c>
      <c r="AN277" s="80" t="e">
        <f t="shared" si="84"/>
        <v>#DIV/0!</v>
      </c>
      <c r="AO277" s="69" t="e">
        <f>(1-AK277)-AL277*'Piper Plot'!$R$13</f>
        <v>#DIV/0!</v>
      </c>
      <c r="AP277" s="69" t="e">
        <f>AL277*'Piper Plot'!$S$13</f>
        <v>#DIV/0!</v>
      </c>
      <c r="AQ277" s="69"/>
      <c r="AR277" s="69"/>
      <c r="AS277" s="69"/>
      <c r="AT277" s="69"/>
      <c r="AU277" s="77" t="str">
        <f t="shared" si="85"/>
        <v xml:space="preserve"> f</v>
      </c>
      <c r="AV277" s="79">
        <f>Final!T277</f>
        <v>0</v>
      </c>
      <c r="AW277" s="79">
        <f>Final!W277*2+Final!X277</f>
        <v>0</v>
      </c>
      <c r="AX277" s="79">
        <f>Final!U277+Final!V277*2</f>
        <v>0</v>
      </c>
      <c r="AY277" s="79">
        <f t="shared" si="86"/>
        <v>0</v>
      </c>
      <c r="AZ277" s="69"/>
      <c r="BA277" s="80" t="e">
        <f t="shared" si="87"/>
        <v>#DIV/0!</v>
      </c>
      <c r="BB277" s="80" t="e">
        <f t="shared" si="88"/>
        <v>#DIV/0!</v>
      </c>
      <c r="BC277" s="80" t="e">
        <f t="shared" si="89"/>
        <v>#DIV/0!</v>
      </c>
      <c r="BD277" s="80" t="e">
        <f t="shared" si="90"/>
        <v>#DIV/0!</v>
      </c>
      <c r="BE277" s="81" t="e">
        <f t="shared" si="91"/>
        <v>#DIV/0!</v>
      </c>
      <c r="BF277" s="69" t="e">
        <f t="shared" si="92"/>
        <v>#DIV/0!</v>
      </c>
      <c r="BG277" s="69"/>
      <c r="BH277" s="69"/>
      <c r="BI277" s="69"/>
      <c r="BJ277" s="69"/>
      <c r="BK277" s="77" t="str">
        <f t="shared" si="93"/>
        <v xml:space="preserve"> f</v>
      </c>
      <c r="BL277" s="69" t="e">
        <f>'Piper Plot'!$R$22-(1-'Piper Plot'!AM277)*0.5+(1-'Piper Plot'!BC277)*0.5</f>
        <v>#DIV/0!</v>
      </c>
      <c r="BM277" s="69" t="e">
        <f>'Piper Plot'!$S$22+(1-'Piper Plot'!AM277)*'Piper Plot'!$S$13+(1-'Piper Plot'!BC277)*'Piper Plot'!$S$13</f>
        <v>#DIV/0!</v>
      </c>
      <c r="BN277" s="69"/>
      <c r="BO277" s="69"/>
    </row>
    <row r="278" spans="31:67" x14ac:dyDescent="0.3">
      <c r="AE278" s="77" t="str">
        <f>IF('Piper Plot'!$N$4="y",CONCATENATE(Final!B278," f",Final!C278),"")</f>
        <v xml:space="preserve"> f</v>
      </c>
      <c r="AF278" s="78">
        <f>Final!R278*2</f>
        <v>0</v>
      </c>
      <c r="AG278" s="79">
        <f>Final!Q278*2</f>
        <v>0</v>
      </c>
      <c r="AH278" s="79">
        <f>Final!O278+Final!P278</f>
        <v>0</v>
      </c>
      <c r="AI278" s="79">
        <f t="shared" si="80"/>
        <v>0</v>
      </c>
      <c r="AJ278" s="69"/>
      <c r="AK278" s="80" t="e">
        <f t="shared" si="81"/>
        <v>#DIV/0!</v>
      </c>
      <c r="AL278" s="80" t="e">
        <f t="shared" si="82"/>
        <v>#DIV/0!</v>
      </c>
      <c r="AM278" s="80" t="e">
        <f t="shared" si="83"/>
        <v>#DIV/0!</v>
      </c>
      <c r="AN278" s="80" t="e">
        <f t="shared" si="84"/>
        <v>#DIV/0!</v>
      </c>
      <c r="AO278" s="69" t="e">
        <f>(1-AK278)-AL278*'Piper Plot'!$R$13</f>
        <v>#DIV/0!</v>
      </c>
      <c r="AP278" s="69" t="e">
        <f>AL278*'Piper Plot'!$S$13</f>
        <v>#DIV/0!</v>
      </c>
      <c r="AQ278" s="69"/>
      <c r="AR278" s="69"/>
      <c r="AS278" s="69"/>
      <c r="AT278" s="69"/>
      <c r="AU278" s="77" t="str">
        <f t="shared" si="85"/>
        <v xml:space="preserve"> f</v>
      </c>
      <c r="AV278" s="79">
        <f>Final!T278</f>
        <v>0</v>
      </c>
      <c r="AW278" s="79">
        <f>Final!W278*2+Final!X278</f>
        <v>0</v>
      </c>
      <c r="AX278" s="79">
        <f>Final!U278+Final!V278*2</f>
        <v>0</v>
      </c>
      <c r="AY278" s="79">
        <f t="shared" si="86"/>
        <v>0</v>
      </c>
      <c r="AZ278" s="69"/>
      <c r="BA278" s="80" t="e">
        <f t="shared" si="87"/>
        <v>#DIV/0!</v>
      </c>
      <c r="BB278" s="80" t="e">
        <f t="shared" si="88"/>
        <v>#DIV/0!</v>
      </c>
      <c r="BC278" s="80" t="e">
        <f t="shared" si="89"/>
        <v>#DIV/0!</v>
      </c>
      <c r="BD278" s="80" t="e">
        <f t="shared" si="90"/>
        <v>#DIV/0!</v>
      </c>
      <c r="BE278" s="81" t="e">
        <f t="shared" si="91"/>
        <v>#DIV/0!</v>
      </c>
      <c r="BF278" s="69" t="e">
        <f t="shared" si="92"/>
        <v>#DIV/0!</v>
      </c>
      <c r="BG278" s="69"/>
      <c r="BH278" s="69"/>
      <c r="BI278" s="69"/>
      <c r="BJ278" s="69"/>
      <c r="BK278" s="77" t="str">
        <f t="shared" si="93"/>
        <v xml:space="preserve"> f</v>
      </c>
      <c r="BL278" s="69" t="e">
        <f>'Piper Plot'!$R$22-(1-'Piper Plot'!AM278)*0.5+(1-'Piper Plot'!BC278)*0.5</f>
        <v>#DIV/0!</v>
      </c>
      <c r="BM278" s="69" t="e">
        <f>'Piper Plot'!$S$22+(1-'Piper Plot'!AM278)*'Piper Plot'!$S$13+(1-'Piper Plot'!BC278)*'Piper Plot'!$S$13</f>
        <v>#DIV/0!</v>
      </c>
      <c r="BN278" s="69"/>
      <c r="BO278" s="69"/>
    </row>
    <row r="279" spans="31:67" x14ac:dyDescent="0.3">
      <c r="AE279" s="77" t="str">
        <f>IF('Piper Plot'!$N$4="y",CONCATENATE(Final!B279," f",Final!C279),"")</f>
        <v xml:space="preserve"> f</v>
      </c>
      <c r="AF279" s="78">
        <f>Final!R279*2</f>
        <v>0</v>
      </c>
      <c r="AG279" s="79">
        <f>Final!Q279*2</f>
        <v>0</v>
      </c>
      <c r="AH279" s="79">
        <f>Final!O279+Final!P279</f>
        <v>0</v>
      </c>
      <c r="AI279" s="79">
        <f t="shared" si="80"/>
        <v>0</v>
      </c>
      <c r="AJ279" s="69"/>
      <c r="AK279" s="80" t="e">
        <f t="shared" si="81"/>
        <v>#DIV/0!</v>
      </c>
      <c r="AL279" s="80" t="e">
        <f t="shared" si="82"/>
        <v>#DIV/0!</v>
      </c>
      <c r="AM279" s="80" t="e">
        <f t="shared" si="83"/>
        <v>#DIV/0!</v>
      </c>
      <c r="AN279" s="80" t="e">
        <f t="shared" si="84"/>
        <v>#DIV/0!</v>
      </c>
      <c r="AO279" s="69" t="e">
        <f>(1-AK279)-AL279*'Piper Plot'!$R$13</f>
        <v>#DIV/0!</v>
      </c>
      <c r="AP279" s="69" t="e">
        <f>AL279*'Piper Plot'!$S$13</f>
        <v>#DIV/0!</v>
      </c>
      <c r="AQ279" s="69"/>
      <c r="AR279" s="69"/>
      <c r="AS279" s="69"/>
      <c r="AT279" s="69"/>
      <c r="AU279" s="77" t="str">
        <f t="shared" si="85"/>
        <v xml:space="preserve"> f</v>
      </c>
      <c r="AV279" s="79">
        <f>Final!T279</f>
        <v>0</v>
      </c>
      <c r="AW279" s="79">
        <f>Final!W279*2+Final!X279</f>
        <v>0</v>
      </c>
      <c r="AX279" s="79">
        <f>Final!U279+Final!V279*2</f>
        <v>0</v>
      </c>
      <c r="AY279" s="79">
        <f t="shared" si="86"/>
        <v>0</v>
      </c>
      <c r="AZ279" s="69"/>
      <c r="BA279" s="80" t="e">
        <f t="shared" si="87"/>
        <v>#DIV/0!</v>
      </c>
      <c r="BB279" s="80" t="e">
        <f t="shared" si="88"/>
        <v>#DIV/0!</v>
      </c>
      <c r="BC279" s="80" t="e">
        <f t="shared" si="89"/>
        <v>#DIV/0!</v>
      </c>
      <c r="BD279" s="80" t="e">
        <f t="shared" si="90"/>
        <v>#DIV/0!</v>
      </c>
      <c r="BE279" s="81" t="e">
        <f t="shared" si="91"/>
        <v>#DIV/0!</v>
      </c>
      <c r="BF279" s="69" t="e">
        <f t="shared" si="92"/>
        <v>#DIV/0!</v>
      </c>
      <c r="BG279" s="69"/>
      <c r="BH279" s="69"/>
      <c r="BI279" s="69"/>
      <c r="BJ279" s="69"/>
      <c r="BK279" s="77" t="str">
        <f t="shared" si="93"/>
        <v xml:space="preserve"> f</v>
      </c>
      <c r="BL279" s="69" t="e">
        <f>'Piper Plot'!$R$22-(1-'Piper Plot'!AM279)*0.5+(1-'Piper Plot'!BC279)*0.5</f>
        <v>#DIV/0!</v>
      </c>
      <c r="BM279" s="69" t="e">
        <f>'Piper Plot'!$S$22+(1-'Piper Plot'!AM279)*'Piper Plot'!$S$13+(1-'Piper Plot'!BC279)*'Piper Plot'!$S$13</f>
        <v>#DIV/0!</v>
      </c>
      <c r="BN279" s="69"/>
      <c r="BO279" s="69"/>
    </row>
    <row r="280" spans="31:67" x14ac:dyDescent="0.3">
      <c r="AE280" s="77" t="str">
        <f>IF('Piper Plot'!$N$4="y",CONCATENATE(Final!B280," f",Final!C280),"")</f>
        <v xml:space="preserve"> f</v>
      </c>
      <c r="AF280" s="78">
        <f>Final!R280*2</f>
        <v>0</v>
      </c>
      <c r="AG280" s="79">
        <f>Final!Q280*2</f>
        <v>0</v>
      </c>
      <c r="AH280" s="79">
        <f>Final!O280+Final!P280</f>
        <v>0</v>
      </c>
      <c r="AI280" s="79">
        <f t="shared" si="80"/>
        <v>0</v>
      </c>
      <c r="AJ280" s="69"/>
      <c r="AK280" s="80" t="e">
        <f t="shared" si="81"/>
        <v>#DIV/0!</v>
      </c>
      <c r="AL280" s="80" t="e">
        <f t="shared" si="82"/>
        <v>#DIV/0!</v>
      </c>
      <c r="AM280" s="80" t="e">
        <f t="shared" si="83"/>
        <v>#DIV/0!</v>
      </c>
      <c r="AN280" s="80" t="e">
        <f t="shared" si="84"/>
        <v>#DIV/0!</v>
      </c>
      <c r="AO280" s="69" t="e">
        <f>(1-AK280)-AL280*'Piper Plot'!$R$13</f>
        <v>#DIV/0!</v>
      </c>
      <c r="AP280" s="69" t="e">
        <f>AL280*'Piper Plot'!$S$13</f>
        <v>#DIV/0!</v>
      </c>
      <c r="AQ280" s="69"/>
      <c r="AR280" s="69"/>
      <c r="AS280" s="69"/>
      <c r="AT280" s="69"/>
      <c r="AU280" s="77" t="str">
        <f t="shared" si="85"/>
        <v xml:space="preserve"> f</v>
      </c>
      <c r="AV280" s="79">
        <f>Final!T280</f>
        <v>0</v>
      </c>
      <c r="AW280" s="79">
        <f>Final!W280*2+Final!X280</f>
        <v>0</v>
      </c>
      <c r="AX280" s="79">
        <f>Final!U280+Final!V280*2</f>
        <v>0</v>
      </c>
      <c r="AY280" s="79">
        <f t="shared" si="86"/>
        <v>0</v>
      </c>
      <c r="AZ280" s="69"/>
      <c r="BA280" s="80" t="e">
        <f t="shared" si="87"/>
        <v>#DIV/0!</v>
      </c>
      <c r="BB280" s="80" t="e">
        <f t="shared" si="88"/>
        <v>#DIV/0!</v>
      </c>
      <c r="BC280" s="80" t="e">
        <f t="shared" si="89"/>
        <v>#DIV/0!</v>
      </c>
      <c r="BD280" s="80" t="e">
        <f t="shared" si="90"/>
        <v>#DIV/0!</v>
      </c>
      <c r="BE280" s="81" t="e">
        <f t="shared" si="91"/>
        <v>#DIV/0!</v>
      </c>
      <c r="BF280" s="69" t="e">
        <f t="shared" si="92"/>
        <v>#DIV/0!</v>
      </c>
      <c r="BG280" s="69"/>
      <c r="BH280" s="69"/>
      <c r="BI280" s="69"/>
      <c r="BJ280" s="69"/>
      <c r="BK280" s="77" t="str">
        <f t="shared" si="93"/>
        <v xml:space="preserve"> f</v>
      </c>
      <c r="BL280" s="69" t="e">
        <f>'Piper Plot'!$R$22-(1-'Piper Plot'!AM280)*0.5+(1-'Piper Plot'!BC280)*0.5</f>
        <v>#DIV/0!</v>
      </c>
      <c r="BM280" s="69" t="e">
        <f>'Piper Plot'!$S$22+(1-'Piper Plot'!AM280)*'Piper Plot'!$S$13+(1-'Piper Plot'!BC280)*'Piper Plot'!$S$13</f>
        <v>#DIV/0!</v>
      </c>
      <c r="BN280" s="69"/>
      <c r="BO280" s="69"/>
    </row>
    <row r="281" spans="31:67" x14ac:dyDescent="0.3">
      <c r="AE281" s="77" t="str">
        <f>IF('Piper Plot'!$N$4="y",CONCATENATE(Final!B281," f",Final!C281),"")</f>
        <v xml:space="preserve"> f</v>
      </c>
      <c r="AF281" s="78">
        <f>Final!R281*2</f>
        <v>0</v>
      </c>
      <c r="AG281" s="79">
        <f>Final!Q281*2</f>
        <v>0</v>
      </c>
      <c r="AH281" s="79">
        <f>Final!O281+Final!P281</f>
        <v>0</v>
      </c>
      <c r="AI281" s="79">
        <f t="shared" si="80"/>
        <v>0</v>
      </c>
      <c r="AJ281" s="69"/>
      <c r="AK281" s="80" t="e">
        <f t="shared" si="81"/>
        <v>#DIV/0!</v>
      </c>
      <c r="AL281" s="80" t="e">
        <f t="shared" si="82"/>
        <v>#DIV/0!</v>
      </c>
      <c r="AM281" s="80" t="e">
        <f t="shared" si="83"/>
        <v>#DIV/0!</v>
      </c>
      <c r="AN281" s="80" t="e">
        <f t="shared" si="84"/>
        <v>#DIV/0!</v>
      </c>
      <c r="AO281" s="69" t="e">
        <f>(1-AK281)-AL281*'Piper Plot'!$R$13</f>
        <v>#DIV/0!</v>
      </c>
      <c r="AP281" s="69" t="e">
        <f>AL281*'Piper Plot'!$S$13</f>
        <v>#DIV/0!</v>
      </c>
      <c r="AQ281" s="69"/>
      <c r="AR281" s="69"/>
      <c r="AS281" s="69"/>
      <c r="AT281" s="69"/>
      <c r="AU281" s="77" t="str">
        <f t="shared" si="85"/>
        <v xml:space="preserve"> f</v>
      </c>
      <c r="AV281" s="79">
        <f>Final!T281</f>
        <v>0</v>
      </c>
      <c r="AW281" s="79">
        <f>Final!W281*2+Final!X281</f>
        <v>0</v>
      </c>
      <c r="AX281" s="79">
        <f>Final!U281+Final!V281*2</f>
        <v>0</v>
      </c>
      <c r="AY281" s="79">
        <f t="shared" si="86"/>
        <v>0</v>
      </c>
      <c r="AZ281" s="69"/>
      <c r="BA281" s="80" t="e">
        <f t="shared" si="87"/>
        <v>#DIV/0!</v>
      </c>
      <c r="BB281" s="80" t="e">
        <f t="shared" si="88"/>
        <v>#DIV/0!</v>
      </c>
      <c r="BC281" s="80" t="e">
        <f t="shared" si="89"/>
        <v>#DIV/0!</v>
      </c>
      <c r="BD281" s="80" t="e">
        <f t="shared" si="90"/>
        <v>#DIV/0!</v>
      </c>
      <c r="BE281" s="81" t="e">
        <f t="shared" si="91"/>
        <v>#DIV/0!</v>
      </c>
      <c r="BF281" s="69" t="e">
        <f t="shared" si="92"/>
        <v>#DIV/0!</v>
      </c>
      <c r="BG281" s="69"/>
      <c r="BH281" s="69"/>
      <c r="BI281" s="69"/>
      <c r="BJ281" s="69"/>
      <c r="BK281" s="77" t="str">
        <f t="shared" si="93"/>
        <v xml:space="preserve"> f</v>
      </c>
      <c r="BL281" s="69" t="e">
        <f>'Piper Plot'!$R$22-(1-'Piper Plot'!AM281)*0.5+(1-'Piper Plot'!BC281)*0.5</f>
        <v>#DIV/0!</v>
      </c>
      <c r="BM281" s="69" t="e">
        <f>'Piper Plot'!$S$22+(1-'Piper Plot'!AM281)*'Piper Plot'!$S$13+(1-'Piper Plot'!BC281)*'Piper Plot'!$S$13</f>
        <v>#DIV/0!</v>
      </c>
      <c r="BN281" s="69"/>
      <c r="BO281" s="69"/>
    </row>
    <row r="282" spans="31:67" x14ac:dyDescent="0.3">
      <c r="AE282" s="77" t="str">
        <f>IF('Piper Plot'!$N$4="y",CONCATENATE(Final!B282," f",Final!C282),"")</f>
        <v xml:space="preserve"> f</v>
      </c>
      <c r="AF282" s="78">
        <f>Final!R282*2</f>
        <v>0</v>
      </c>
      <c r="AG282" s="79">
        <f>Final!Q282*2</f>
        <v>0</v>
      </c>
      <c r="AH282" s="79">
        <f>Final!O282+Final!P282</f>
        <v>0</v>
      </c>
      <c r="AI282" s="79">
        <f t="shared" si="80"/>
        <v>0</v>
      </c>
      <c r="AJ282" s="69"/>
      <c r="AK282" s="80" t="e">
        <f t="shared" si="81"/>
        <v>#DIV/0!</v>
      </c>
      <c r="AL282" s="80" t="e">
        <f t="shared" si="82"/>
        <v>#DIV/0!</v>
      </c>
      <c r="AM282" s="80" t="e">
        <f t="shared" si="83"/>
        <v>#DIV/0!</v>
      </c>
      <c r="AN282" s="80" t="e">
        <f t="shared" si="84"/>
        <v>#DIV/0!</v>
      </c>
      <c r="AO282" s="69" t="e">
        <f>(1-AK282)-AL282*'Piper Plot'!$R$13</f>
        <v>#DIV/0!</v>
      </c>
      <c r="AP282" s="69" t="e">
        <f>AL282*'Piper Plot'!$S$13</f>
        <v>#DIV/0!</v>
      </c>
      <c r="AQ282" s="69"/>
      <c r="AR282" s="69"/>
      <c r="AS282" s="69"/>
      <c r="AT282" s="69"/>
      <c r="AU282" s="77" t="str">
        <f t="shared" si="85"/>
        <v xml:space="preserve"> f</v>
      </c>
      <c r="AV282" s="79">
        <f>Final!T282</f>
        <v>0</v>
      </c>
      <c r="AW282" s="79">
        <f>Final!W282*2+Final!X282</f>
        <v>0</v>
      </c>
      <c r="AX282" s="79">
        <f>Final!U282+Final!V282*2</f>
        <v>0</v>
      </c>
      <c r="AY282" s="79">
        <f t="shared" si="86"/>
        <v>0</v>
      </c>
      <c r="AZ282" s="69"/>
      <c r="BA282" s="80" t="e">
        <f t="shared" si="87"/>
        <v>#DIV/0!</v>
      </c>
      <c r="BB282" s="80" t="e">
        <f t="shared" si="88"/>
        <v>#DIV/0!</v>
      </c>
      <c r="BC282" s="80" t="e">
        <f t="shared" si="89"/>
        <v>#DIV/0!</v>
      </c>
      <c r="BD282" s="80" t="e">
        <f t="shared" si="90"/>
        <v>#DIV/0!</v>
      </c>
      <c r="BE282" s="81" t="e">
        <f t="shared" si="91"/>
        <v>#DIV/0!</v>
      </c>
      <c r="BF282" s="69" t="e">
        <f t="shared" si="92"/>
        <v>#DIV/0!</v>
      </c>
      <c r="BG282" s="69"/>
      <c r="BH282" s="69"/>
      <c r="BI282" s="69"/>
      <c r="BJ282" s="69"/>
      <c r="BK282" s="77" t="str">
        <f t="shared" si="93"/>
        <v xml:space="preserve"> f</v>
      </c>
      <c r="BL282" s="69" t="e">
        <f>'Piper Plot'!$R$22-(1-'Piper Plot'!AM282)*0.5+(1-'Piper Plot'!BC282)*0.5</f>
        <v>#DIV/0!</v>
      </c>
      <c r="BM282" s="69" t="e">
        <f>'Piper Plot'!$S$22+(1-'Piper Plot'!AM282)*'Piper Plot'!$S$13+(1-'Piper Plot'!BC282)*'Piper Plot'!$S$13</f>
        <v>#DIV/0!</v>
      </c>
      <c r="BN282" s="69"/>
      <c r="BO282" s="69"/>
    </row>
    <row r="283" spans="31:67" x14ac:dyDescent="0.3">
      <c r="AE283" s="77" t="str">
        <f>IF('Piper Plot'!$N$4="y",CONCATENATE(Final!B283," f",Final!C283),"")</f>
        <v xml:space="preserve"> f</v>
      </c>
      <c r="AF283" s="78">
        <f>Final!R283*2</f>
        <v>0</v>
      </c>
      <c r="AG283" s="79">
        <f>Final!Q283*2</f>
        <v>0</v>
      </c>
      <c r="AH283" s="79">
        <f>Final!O283+Final!P283</f>
        <v>0</v>
      </c>
      <c r="AI283" s="79">
        <f t="shared" si="80"/>
        <v>0</v>
      </c>
      <c r="AJ283" s="69"/>
      <c r="AK283" s="80" t="e">
        <f t="shared" si="81"/>
        <v>#DIV/0!</v>
      </c>
      <c r="AL283" s="80" t="e">
        <f t="shared" si="82"/>
        <v>#DIV/0!</v>
      </c>
      <c r="AM283" s="80" t="e">
        <f t="shared" si="83"/>
        <v>#DIV/0!</v>
      </c>
      <c r="AN283" s="80" t="e">
        <f t="shared" si="84"/>
        <v>#DIV/0!</v>
      </c>
      <c r="AO283" s="69" t="e">
        <f>(1-AK283)-AL283*'Piper Plot'!$R$13</f>
        <v>#DIV/0!</v>
      </c>
      <c r="AP283" s="69" t="e">
        <f>AL283*'Piper Plot'!$S$13</f>
        <v>#DIV/0!</v>
      </c>
      <c r="AQ283" s="69"/>
      <c r="AR283" s="69"/>
      <c r="AS283" s="69"/>
      <c r="AT283" s="69"/>
      <c r="AU283" s="77" t="str">
        <f t="shared" si="85"/>
        <v xml:space="preserve"> f</v>
      </c>
      <c r="AV283" s="79">
        <f>Final!T283</f>
        <v>0</v>
      </c>
      <c r="AW283" s="79">
        <f>Final!W283*2+Final!X283</f>
        <v>0</v>
      </c>
      <c r="AX283" s="79">
        <f>Final!U283+Final!V283*2</f>
        <v>0</v>
      </c>
      <c r="AY283" s="79">
        <f t="shared" si="86"/>
        <v>0</v>
      </c>
      <c r="AZ283" s="69"/>
      <c r="BA283" s="80" t="e">
        <f t="shared" si="87"/>
        <v>#DIV/0!</v>
      </c>
      <c r="BB283" s="80" t="e">
        <f t="shared" si="88"/>
        <v>#DIV/0!</v>
      </c>
      <c r="BC283" s="80" t="e">
        <f t="shared" si="89"/>
        <v>#DIV/0!</v>
      </c>
      <c r="BD283" s="80" t="e">
        <f t="shared" si="90"/>
        <v>#DIV/0!</v>
      </c>
      <c r="BE283" s="81" t="e">
        <f t="shared" si="91"/>
        <v>#DIV/0!</v>
      </c>
      <c r="BF283" s="69" t="e">
        <f t="shared" si="92"/>
        <v>#DIV/0!</v>
      </c>
      <c r="BG283" s="69"/>
      <c r="BH283" s="69"/>
      <c r="BI283" s="69"/>
      <c r="BJ283" s="69"/>
      <c r="BK283" s="77" t="str">
        <f t="shared" si="93"/>
        <v xml:space="preserve"> f</v>
      </c>
      <c r="BL283" s="69" t="e">
        <f>'Piper Plot'!$R$22-(1-'Piper Plot'!AM283)*0.5+(1-'Piper Plot'!BC283)*0.5</f>
        <v>#DIV/0!</v>
      </c>
      <c r="BM283" s="69" t="e">
        <f>'Piper Plot'!$S$22+(1-'Piper Plot'!AM283)*'Piper Plot'!$S$13+(1-'Piper Plot'!BC283)*'Piper Plot'!$S$13</f>
        <v>#DIV/0!</v>
      </c>
      <c r="BN283" s="69"/>
      <c r="BO283" s="69"/>
    </row>
    <row r="284" spans="31:67" x14ac:dyDescent="0.3">
      <c r="AE284" s="77" t="str">
        <f>IF('Piper Plot'!$N$4="y",CONCATENATE(Final!B284," f",Final!C284),"")</f>
        <v xml:space="preserve"> f</v>
      </c>
      <c r="AF284" s="78">
        <f>Final!R284*2</f>
        <v>0</v>
      </c>
      <c r="AG284" s="79">
        <f>Final!Q284*2</f>
        <v>0</v>
      </c>
      <c r="AH284" s="79">
        <f>Final!O284+Final!P284</f>
        <v>0</v>
      </c>
      <c r="AI284" s="79">
        <f t="shared" si="80"/>
        <v>0</v>
      </c>
      <c r="AJ284" s="69"/>
      <c r="AK284" s="80" t="e">
        <f t="shared" si="81"/>
        <v>#DIV/0!</v>
      </c>
      <c r="AL284" s="80" t="e">
        <f t="shared" si="82"/>
        <v>#DIV/0!</v>
      </c>
      <c r="AM284" s="80" t="e">
        <f t="shared" si="83"/>
        <v>#DIV/0!</v>
      </c>
      <c r="AN284" s="80" t="e">
        <f t="shared" si="84"/>
        <v>#DIV/0!</v>
      </c>
      <c r="AO284" s="69" t="e">
        <f>(1-AK284)-AL284*'Piper Plot'!$R$13</f>
        <v>#DIV/0!</v>
      </c>
      <c r="AP284" s="69" t="e">
        <f>AL284*'Piper Plot'!$S$13</f>
        <v>#DIV/0!</v>
      </c>
      <c r="AQ284" s="69"/>
      <c r="AR284" s="69"/>
      <c r="AS284" s="69"/>
      <c r="AT284" s="69"/>
      <c r="AU284" s="77" t="str">
        <f t="shared" si="85"/>
        <v xml:space="preserve"> f</v>
      </c>
      <c r="AV284" s="79">
        <f>Final!T284</f>
        <v>0</v>
      </c>
      <c r="AW284" s="79">
        <f>Final!W284*2+Final!X284</f>
        <v>0</v>
      </c>
      <c r="AX284" s="79">
        <f>Final!U284+Final!V284*2</f>
        <v>0</v>
      </c>
      <c r="AY284" s="79">
        <f t="shared" si="86"/>
        <v>0</v>
      </c>
      <c r="AZ284" s="69"/>
      <c r="BA284" s="80" t="e">
        <f t="shared" si="87"/>
        <v>#DIV/0!</v>
      </c>
      <c r="BB284" s="80" t="e">
        <f t="shared" si="88"/>
        <v>#DIV/0!</v>
      </c>
      <c r="BC284" s="80" t="e">
        <f t="shared" si="89"/>
        <v>#DIV/0!</v>
      </c>
      <c r="BD284" s="80" t="e">
        <f t="shared" si="90"/>
        <v>#DIV/0!</v>
      </c>
      <c r="BE284" s="81" t="e">
        <f t="shared" si="91"/>
        <v>#DIV/0!</v>
      </c>
      <c r="BF284" s="69" t="e">
        <f t="shared" si="92"/>
        <v>#DIV/0!</v>
      </c>
      <c r="BG284" s="69"/>
      <c r="BH284" s="69"/>
      <c r="BI284" s="69"/>
      <c r="BJ284" s="69"/>
      <c r="BK284" s="77" t="str">
        <f t="shared" si="93"/>
        <v xml:space="preserve"> f</v>
      </c>
      <c r="BL284" s="69" t="e">
        <f>'Piper Plot'!$R$22-(1-'Piper Plot'!AM284)*0.5+(1-'Piper Plot'!BC284)*0.5</f>
        <v>#DIV/0!</v>
      </c>
      <c r="BM284" s="69" t="e">
        <f>'Piper Plot'!$S$22+(1-'Piper Plot'!AM284)*'Piper Plot'!$S$13+(1-'Piper Plot'!BC284)*'Piper Plot'!$S$13</f>
        <v>#DIV/0!</v>
      </c>
      <c r="BN284" s="69"/>
      <c r="BO284" s="69"/>
    </row>
    <row r="285" spans="31:67" x14ac:dyDescent="0.3">
      <c r="AE285" s="77" t="str">
        <f>IF('Piper Plot'!$N$4="y",CONCATENATE(Final!B285," f",Final!C285),"")</f>
        <v xml:space="preserve"> f</v>
      </c>
      <c r="AF285" s="78">
        <f>Final!R285*2</f>
        <v>0</v>
      </c>
      <c r="AG285" s="79">
        <f>Final!Q285*2</f>
        <v>0</v>
      </c>
      <c r="AH285" s="79">
        <f>Final!O285+Final!P285</f>
        <v>0</v>
      </c>
      <c r="AI285" s="79">
        <f t="shared" si="80"/>
        <v>0</v>
      </c>
      <c r="AJ285" s="69"/>
      <c r="AK285" s="80" t="e">
        <f t="shared" si="81"/>
        <v>#DIV/0!</v>
      </c>
      <c r="AL285" s="80" t="e">
        <f t="shared" si="82"/>
        <v>#DIV/0!</v>
      </c>
      <c r="AM285" s="80" t="e">
        <f t="shared" si="83"/>
        <v>#DIV/0!</v>
      </c>
      <c r="AN285" s="80" t="e">
        <f t="shared" si="84"/>
        <v>#DIV/0!</v>
      </c>
      <c r="AO285" s="69" t="e">
        <f>(1-AK285)-AL285*'Piper Plot'!$R$13</f>
        <v>#DIV/0!</v>
      </c>
      <c r="AP285" s="69" t="e">
        <f>AL285*'Piper Plot'!$S$13</f>
        <v>#DIV/0!</v>
      </c>
      <c r="AQ285" s="69"/>
      <c r="AR285" s="69"/>
      <c r="AS285" s="69"/>
      <c r="AT285" s="69"/>
      <c r="AU285" s="77" t="str">
        <f t="shared" si="85"/>
        <v xml:space="preserve"> f</v>
      </c>
      <c r="AV285" s="79">
        <f>Final!T285</f>
        <v>0</v>
      </c>
      <c r="AW285" s="79">
        <f>Final!W285*2+Final!X285</f>
        <v>0</v>
      </c>
      <c r="AX285" s="79">
        <f>Final!U285+Final!V285*2</f>
        <v>0</v>
      </c>
      <c r="AY285" s="79">
        <f t="shared" si="86"/>
        <v>0</v>
      </c>
      <c r="AZ285" s="69"/>
      <c r="BA285" s="80" t="e">
        <f t="shared" si="87"/>
        <v>#DIV/0!</v>
      </c>
      <c r="BB285" s="80" t="e">
        <f t="shared" si="88"/>
        <v>#DIV/0!</v>
      </c>
      <c r="BC285" s="80" t="e">
        <f t="shared" si="89"/>
        <v>#DIV/0!</v>
      </c>
      <c r="BD285" s="80" t="e">
        <f t="shared" si="90"/>
        <v>#DIV/0!</v>
      </c>
      <c r="BE285" s="81" t="e">
        <f t="shared" si="91"/>
        <v>#DIV/0!</v>
      </c>
      <c r="BF285" s="69" t="e">
        <f t="shared" si="92"/>
        <v>#DIV/0!</v>
      </c>
      <c r="BG285" s="69"/>
      <c r="BH285" s="69"/>
      <c r="BI285" s="69"/>
      <c r="BJ285" s="69"/>
      <c r="BK285" s="77" t="str">
        <f t="shared" si="93"/>
        <v xml:space="preserve"> f</v>
      </c>
      <c r="BL285" s="69" t="e">
        <f>'Piper Plot'!$R$22-(1-'Piper Plot'!AM285)*0.5+(1-'Piper Plot'!BC285)*0.5</f>
        <v>#DIV/0!</v>
      </c>
      <c r="BM285" s="69" t="e">
        <f>'Piper Plot'!$S$22+(1-'Piper Plot'!AM285)*'Piper Plot'!$S$13+(1-'Piper Plot'!BC285)*'Piper Plot'!$S$13</f>
        <v>#DIV/0!</v>
      </c>
      <c r="BN285" s="69"/>
      <c r="BO285" s="69"/>
    </row>
    <row r="286" spans="31:67" x14ac:dyDescent="0.3">
      <c r="AE286" s="77" t="str">
        <f>IF('Piper Plot'!$N$4="y",CONCATENATE(Final!B286," f",Final!C286),"")</f>
        <v xml:space="preserve"> f</v>
      </c>
      <c r="AF286" s="78">
        <f>Final!R286*2</f>
        <v>0</v>
      </c>
      <c r="AG286" s="79">
        <f>Final!Q286*2</f>
        <v>0</v>
      </c>
      <c r="AH286" s="79">
        <f>Final!O286+Final!P286</f>
        <v>0</v>
      </c>
      <c r="AI286" s="79">
        <f t="shared" si="80"/>
        <v>0</v>
      </c>
      <c r="AJ286" s="69"/>
      <c r="AK286" s="80" t="e">
        <f t="shared" si="81"/>
        <v>#DIV/0!</v>
      </c>
      <c r="AL286" s="80" t="e">
        <f t="shared" si="82"/>
        <v>#DIV/0!</v>
      </c>
      <c r="AM286" s="80" t="e">
        <f t="shared" si="83"/>
        <v>#DIV/0!</v>
      </c>
      <c r="AN286" s="80" t="e">
        <f t="shared" si="84"/>
        <v>#DIV/0!</v>
      </c>
      <c r="AO286" s="69" t="e">
        <f>(1-AK286)-AL286*'Piper Plot'!$R$13</f>
        <v>#DIV/0!</v>
      </c>
      <c r="AP286" s="69" t="e">
        <f>AL286*'Piper Plot'!$S$13</f>
        <v>#DIV/0!</v>
      </c>
      <c r="AQ286" s="69"/>
      <c r="AR286" s="69"/>
      <c r="AS286" s="69"/>
      <c r="AT286" s="69"/>
      <c r="AU286" s="77" t="str">
        <f t="shared" si="85"/>
        <v xml:space="preserve"> f</v>
      </c>
      <c r="AV286" s="79">
        <f>Final!T286</f>
        <v>0</v>
      </c>
      <c r="AW286" s="79">
        <f>Final!W286*2+Final!X286</f>
        <v>0</v>
      </c>
      <c r="AX286" s="79">
        <f>Final!U286+Final!V286*2</f>
        <v>0</v>
      </c>
      <c r="AY286" s="79">
        <f t="shared" si="86"/>
        <v>0</v>
      </c>
      <c r="AZ286" s="69"/>
      <c r="BA286" s="80" t="e">
        <f t="shared" si="87"/>
        <v>#DIV/0!</v>
      </c>
      <c r="BB286" s="80" t="e">
        <f t="shared" si="88"/>
        <v>#DIV/0!</v>
      </c>
      <c r="BC286" s="80" t="e">
        <f t="shared" si="89"/>
        <v>#DIV/0!</v>
      </c>
      <c r="BD286" s="80" t="e">
        <f t="shared" si="90"/>
        <v>#DIV/0!</v>
      </c>
      <c r="BE286" s="81" t="e">
        <f t="shared" si="91"/>
        <v>#DIV/0!</v>
      </c>
      <c r="BF286" s="69" t="e">
        <f t="shared" si="92"/>
        <v>#DIV/0!</v>
      </c>
      <c r="BG286" s="69"/>
      <c r="BH286" s="69"/>
      <c r="BI286" s="69"/>
      <c r="BJ286" s="69"/>
      <c r="BK286" s="77" t="str">
        <f t="shared" si="93"/>
        <v xml:space="preserve"> f</v>
      </c>
      <c r="BL286" s="69" t="e">
        <f>'Piper Plot'!$R$22-(1-'Piper Plot'!AM286)*0.5+(1-'Piper Plot'!BC286)*0.5</f>
        <v>#DIV/0!</v>
      </c>
      <c r="BM286" s="69" t="e">
        <f>'Piper Plot'!$S$22+(1-'Piper Plot'!AM286)*'Piper Plot'!$S$13+(1-'Piper Plot'!BC286)*'Piper Plot'!$S$13</f>
        <v>#DIV/0!</v>
      </c>
      <c r="BN286" s="69"/>
      <c r="BO286" s="69"/>
    </row>
    <row r="287" spans="31:67" x14ac:dyDescent="0.3">
      <c r="AE287" s="77" t="str">
        <f>IF('Piper Plot'!$N$4="y",CONCATENATE(Final!B287," f",Final!C287),"")</f>
        <v xml:space="preserve"> f</v>
      </c>
      <c r="AF287" s="78">
        <f>Final!R287*2</f>
        <v>0</v>
      </c>
      <c r="AG287" s="79">
        <f>Final!Q287*2</f>
        <v>0</v>
      </c>
      <c r="AH287" s="79">
        <f>Final!O287+Final!P287</f>
        <v>0</v>
      </c>
      <c r="AI287" s="79">
        <f t="shared" si="80"/>
        <v>0</v>
      </c>
      <c r="AJ287" s="69"/>
      <c r="AK287" s="80" t="e">
        <f t="shared" si="81"/>
        <v>#DIV/0!</v>
      </c>
      <c r="AL287" s="80" t="e">
        <f t="shared" si="82"/>
        <v>#DIV/0!</v>
      </c>
      <c r="AM287" s="80" t="e">
        <f t="shared" si="83"/>
        <v>#DIV/0!</v>
      </c>
      <c r="AN287" s="80" t="e">
        <f t="shared" si="84"/>
        <v>#DIV/0!</v>
      </c>
      <c r="AO287" s="69" t="e">
        <f>(1-AK287)-AL287*'Piper Plot'!$R$13</f>
        <v>#DIV/0!</v>
      </c>
      <c r="AP287" s="69" t="e">
        <f>AL287*'Piper Plot'!$S$13</f>
        <v>#DIV/0!</v>
      </c>
      <c r="AQ287" s="69"/>
      <c r="AR287" s="69"/>
      <c r="AS287" s="69"/>
      <c r="AT287" s="69"/>
      <c r="AU287" s="77" t="str">
        <f t="shared" si="85"/>
        <v xml:space="preserve"> f</v>
      </c>
      <c r="AV287" s="79">
        <f>Final!T287</f>
        <v>0</v>
      </c>
      <c r="AW287" s="79">
        <f>Final!W287*2+Final!X287</f>
        <v>0</v>
      </c>
      <c r="AX287" s="79">
        <f>Final!U287+Final!V287*2</f>
        <v>0</v>
      </c>
      <c r="AY287" s="79">
        <f t="shared" si="86"/>
        <v>0</v>
      </c>
      <c r="AZ287" s="69"/>
      <c r="BA287" s="80" t="e">
        <f t="shared" si="87"/>
        <v>#DIV/0!</v>
      </c>
      <c r="BB287" s="80" t="e">
        <f t="shared" si="88"/>
        <v>#DIV/0!</v>
      </c>
      <c r="BC287" s="80" t="e">
        <f t="shared" si="89"/>
        <v>#DIV/0!</v>
      </c>
      <c r="BD287" s="80" t="e">
        <f t="shared" si="90"/>
        <v>#DIV/0!</v>
      </c>
      <c r="BE287" s="81" t="e">
        <f t="shared" si="91"/>
        <v>#DIV/0!</v>
      </c>
      <c r="BF287" s="69" t="e">
        <f t="shared" si="92"/>
        <v>#DIV/0!</v>
      </c>
      <c r="BG287" s="69"/>
      <c r="BH287" s="69"/>
      <c r="BI287" s="69"/>
      <c r="BJ287" s="69"/>
      <c r="BK287" s="77" t="str">
        <f t="shared" si="93"/>
        <v xml:space="preserve"> f</v>
      </c>
      <c r="BL287" s="69" t="e">
        <f>'Piper Plot'!$R$22-(1-'Piper Plot'!AM287)*0.5+(1-'Piper Plot'!BC287)*0.5</f>
        <v>#DIV/0!</v>
      </c>
      <c r="BM287" s="69" t="e">
        <f>'Piper Plot'!$S$22+(1-'Piper Plot'!AM287)*'Piper Plot'!$S$13+(1-'Piper Plot'!BC287)*'Piper Plot'!$S$13</f>
        <v>#DIV/0!</v>
      </c>
      <c r="BN287" s="69"/>
      <c r="BO287" s="69"/>
    </row>
    <row r="288" spans="31:67" x14ac:dyDescent="0.3">
      <c r="AE288" s="77" t="str">
        <f>IF('Piper Plot'!$N$4="y",CONCATENATE(Final!B288," f",Final!C288),"")</f>
        <v xml:space="preserve"> f</v>
      </c>
      <c r="AF288" s="78">
        <f>Final!R288*2</f>
        <v>0</v>
      </c>
      <c r="AG288" s="79">
        <f>Final!Q288*2</f>
        <v>0</v>
      </c>
      <c r="AH288" s="79">
        <f>Final!O288+Final!P288</f>
        <v>0</v>
      </c>
      <c r="AI288" s="79">
        <f t="shared" si="80"/>
        <v>0</v>
      </c>
      <c r="AJ288" s="69"/>
      <c r="AK288" s="80" t="e">
        <f t="shared" si="81"/>
        <v>#DIV/0!</v>
      </c>
      <c r="AL288" s="80" t="e">
        <f t="shared" si="82"/>
        <v>#DIV/0!</v>
      </c>
      <c r="AM288" s="80" t="e">
        <f t="shared" si="83"/>
        <v>#DIV/0!</v>
      </c>
      <c r="AN288" s="80" t="e">
        <f t="shared" si="84"/>
        <v>#DIV/0!</v>
      </c>
      <c r="AO288" s="69" t="e">
        <f>(1-AK288)-AL288*'Piper Plot'!$R$13</f>
        <v>#DIV/0!</v>
      </c>
      <c r="AP288" s="69" t="e">
        <f>AL288*'Piper Plot'!$S$13</f>
        <v>#DIV/0!</v>
      </c>
      <c r="AQ288" s="69"/>
      <c r="AR288" s="69"/>
      <c r="AS288" s="69"/>
      <c r="AT288" s="69"/>
      <c r="AU288" s="77" t="str">
        <f t="shared" si="85"/>
        <v xml:space="preserve"> f</v>
      </c>
      <c r="AV288" s="79">
        <f>Final!T288</f>
        <v>0</v>
      </c>
      <c r="AW288" s="79">
        <f>Final!W288*2+Final!X288</f>
        <v>0</v>
      </c>
      <c r="AX288" s="79">
        <f>Final!U288+Final!V288*2</f>
        <v>0</v>
      </c>
      <c r="AY288" s="79">
        <f t="shared" si="86"/>
        <v>0</v>
      </c>
      <c r="AZ288" s="69"/>
      <c r="BA288" s="80" t="e">
        <f t="shared" si="87"/>
        <v>#DIV/0!</v>
      </c>
      <c r="BB288" s="80" t="e">
        <f t="shared" si="88"/>
        <v>#DIV/0!</v>
      </c>
      <c r="BC288" s="80" t="e">
        <f t="shared" si="89"/>
        <v>#DIV/0!</v>
      </c>
      <c r="BD288" s="80" t="e">
        <f t="shared" si="90"/>
        <v>#DIV/0!</v>
      </c>
      <c r="BE288" s="81" t="e">
        <f t="shared" si="91"/>
        <v>#DIV/0!</v>
      </c>
      <c r="BF288" s="69" t="e">
        <f t="shared" si="92"/>
        <v>#DIV/0!</v>
      </c>
      <c r="BG288" s="69"/>
      <c r="BH288" s="69"/>
      <c r="BI288" s="69"/>
      <c r="BJ288" s="69"/>
      <c r="BK288" s="77" t="str">
        <f t="shared" si="93"/>
        <v xml:space="preserve"> f</v>
      </c>
      <c r="BL288" s="69" t="e">
        <f>'Piper Plot'!$R$22-(1-'Piper Plot'!AM288)*0.5+(1-'Piper Plot'!BC288)*0.5</f>
        <v>#DIV/0!</v>
      </c>
      <c r="BM288" s="69" t="e">
        <f>'Piper Plot'!$S$22+(1-'Piper Plot'!AM288)*'Piper Plot'!$S$13+(1-'Piper Plot'!BC288)*'Piper Plot'!$S$13</f>
        <v>#DIV/0!</v>
      </c>
      <c r="BN288" s="69"/>
      <c r="BO288" s="69"/>
    </row>
    <row r="289" spans="31:67" x14ac:dyDescent="0.3">
      <c r="AE289" s="77" t="str">
        <f>IF('Piper Plot'!$N$4="y",CONCATENATE(Final!B289," f",Final!C289),"")</f>
        <v xml:space="preserve"> f</v>
      </c>
      <c r="AF289" s="78">
        <f>Final!R289*2</f>
        <v>0</v>
      </c>
      <c r="AG289" s="79">
        <f>Final!Q289*2</f>
        <v>0</v>
      </c>
      <c r="AH289" s="79">
        <f>Final!O289+Final!P289</f>
        <v>0</v>
      </c>
      <c r="AI289" s="79">
        <f t="shared" si="80"/>
        <v>0</v>
      </c>
      <c r="AJ289" s="69"/>
      <c r="AK289" s="80" t="e">
        <f t="shared" si="81"/>
        <v>#DIV/0!</v>
      </c>
      <c r="AL289" s="80" t="e">
        <f t="shared" si="82"/>
        <v>#DIV/0!</v>
      </c>
      <c r="AM289" s="80" t="e">
        <f t="shared" si="83"/>
        <v>#DIV/0!</v>
      </c>
      <c r="AN289" s="80" t="e">
        <f t="shared" si="84"/>
        <v>#DIV/0!</v>
      </c>
      <c r="AO289" s="69" t="e">
        <f>(1-AK289)-AL289*'Piper Plot'!$R$13</f>
        <v>#DIV/0!</v>
      </c>
      <c r="AP289" s="69" t="e">
        <f>AL289*'Piper Plot'!$S$13</f>
        <v>#DIV/0!</v>
      </c>
      <c r="AQ289" s="69"/>
      <c r="AR289" s="69"/>
      <c r="AS289" s="69"/>
      <c r="AT289" s="69"/>
      <c r="AU289" s="77" t="str">
        <f t="shared" si="85"/>
        <v xml:space="preserve"> f</v>
      </c>
      <c r="AV289" s="79">
        <f>Final!T289</f>
        <v>0</v>
      </c>
      <c r="AW289" s="79">
        <f>Final!W289*2+Final!X289</f>
        <v>0</v>
      </c>
      <c r="AX289" s="79">
        <f>Final!U289+Final!V289*2</f>
        <v>0</v>
      </c>
      <c r="AY289" s="79">
        <f t="shared" si="86"/>
        <v>0</v>
      </c>
      <c r="AZ289" s="69"/>
      <c r="BA289" s="80" t="e">
        <f t="shared" si="87"/>
        <v>#DIV/0!</v>
      </c>
      <c r="BB289" s="80" t="e">
        <f t="shared" si="88"/>
        <v>#DIV/0!</v>
      </c>
      <c r="BC289" s="80" t="e">
        <f t="shared" si="89"/>
        <v>#DIV/0!</v>
      </c>
      <c r="BD289" s="80" t="e">
        <f t="shared" si="90"/>
        <v>#DIV/0!</v>
      </c>
      <c r="BE289" s="81" t="e">
        <f t="shared" si="91"/>
        <v>#DIV/0!</v>
      </c>
      <c r="BF289" s="69" t="e">
        <f t="shared" si="92"/>
        <v>#DIV/0!</v>
      </c>
      <c r="BG289" s="69"/>
      <c r="BH289" s="69"/>
      <c r="BI289" s="69"/>
      <c r="BJ289" s="69"/>
      <c r="BK289" s="77" t="str">
        <f t="shared" si="93"/>
        <v xml:space="preserve"> f</v>
      </c>
      <c r="BL289" s="69" t="e">
        <f>'Piper Plot'!$R$22-(1-'Piper Plot'!AM289)*0.5+(1-'Piper Plot'!BC289)*0.5</f>
        <v>#DIV/0!</v>
      </c>
      <c r="BM289" s="69" t="e">
        <f>'Piper Plot'!$S$22+(1-'Piper Plot'!AM289)*'Piper Plot'!$S$13+(1-'Piper Plot'!BC289)*'Piper Plot'!$S$13</f>
        <v>#DIV/0!</v>
      </c>
      <c r="BN289" s="69"/>
      <c r="BO289" s="69"/>
    </row>
    <row r="290" spans="31:67" x14ac:dyDescent="0.3">
      <c r="AE290" s="77" t="str">
        <f>IF('Piper Plot'!$N$4="y",CONCATENATE(Final!B290," f",Final!C290),"")</f>
        <v xml:space="preserve"> f</v>
      </c>
      <c r="AF290" s="78">
        <f>Final!R290*2</f>
        <v>0</v>
      </c>
      <c r="AG290" s="79">
        <f>Final!Q290*2</f>
        <v>0</v>
      </c>
      <c r="AH290" s="79">
        <f>Final!O290+Final!P290</f>
        <v>0</v>
      </c>
      <c r="AI290" s="79">
        <f t="shared" si="80"/>
        <v>0</v>
      </c>
      <c r="AJ290" s="69"/>
      <c r="AK290" s="80" t="e">
        <f t="shared" si="81"/>
        <v>#DIV/0!</v>
      </c>
      <c r="AL290" s="80" t="e">
        <f t="shared" si="82"/>
        <v>#DIV/0!</v>
      </c>
      <c r="AM290" s="80" t="e">
        <f t="shared" si="83"/>
        <v>#DIV/0!</v>
      </c>
      <c r="AN290" s="80" t="e">
        <f t="shared" si="84"/>
        <v>#DIV/0!</v>
      </c>
      <c r="AO290" s="69" t="e">
        <f>(1-AK290)-AL290*'Piper Plot'!$R$13</f>
        <v>#DIV/0!</v>
      </c>
      <c r="AP290" s="69" t="e">
        <f>AL290*'Piper Plot'!$S$13</f>
        <v>#DIV/0!</v>
      </c>
      <c r="AQ290" s="69"/>
      <c r="AR290" s="69"/>
      <c r="AS290" s="69"/>
      <c r="AT290" s="69"/>
      <c r="AU290" s="77" t="str">
        <f t="shared" si="85"/>
        <v xml:space="preserve"> f</v>
      </c>
      <c r="AV290" s="79">
        <f>Final!T290</f>
        <v>0</v>
      </c>
      <c r="AW290" s="79">
        <f>Final!W290*2+Final!X290</f>
        <v>0</v>
      </c>
      <c r="AX290" s="79">
        <f>Final!U290+Final!V290*2</f>
        <v>0</v>
      </c>
      <c r="AY290" s="79">
        <f t="shared" si="86"/>
        <v>0</v>
      </c>
      <c r="AZ290" s="69"/>
      <c r="BA290" s="80" t="e">
        <f t="shared" si="87"/>
        <v>#DIV/0!</v>
      </c>
      <c r="BB290" s="80" t="e">
        <f t="shared" si="88"/>
        <v>#DIV/0!</v>
      </c>
      <c r="BC290" s="80" t="e">
        <f t="shared" si="89"/>
        <v>#DIV/0!</v>
      </c>
      <c r="BD290" s="80" t="e">
        <f t="shared" si="90"/>
        <v>#DIV/0!</v>
      </c>
      <c r="BE290" s="81" t="e">
        <f t="shared" si="91"/>
        <v>#DIV/0!</v>
      </c>
      <c r="BF290" s="69" t="e">
        <f t="shared" si="92"/>
        <v>#DIV/0!</v>
      </c>
      <c r="BG290" s="69"/>
      <c r="BH290" s="69"/>
      <c r="BI290" s="69"/>
      <c r="BJ290" s="69"/>
      <c r="BK290" s="77" t="str">
        <f t="shared" si="93"/>
        <v xml:space="preserve"> f</v>
      </c>
      <c r="BL290" s="69" t="e">
        <f>'Piper Plot'!$R$22-(1-'Piper Plot'!AM290)*0.5+(1-'Piper Plot'!BC290)*0.5</f>
        <v>#DIV/0!</v>
      </c>
      <c r="BM290" s="69" t="e">
        <f>'Piper Plot'!$S$22+(1-'Piper Plot'!AM290)*'Piper Plot'!$S$13+(1-'Piper Plot'!BC290)*'Piper Plot'!$S$13</f>
        <v>#DIV/0!</v>
      </c>
      <c r="BN290" s="69"/>
      <c r="BO290" s="69"/>
    </row>
    <row r="291" spans="31:67" x14ac:dyDescent="0.3">
      <c r="AE291" s="77" t="str">
        <f>IF('Piper Plot'!$N$4="y",CONCATENATE(Final!B291," f",Final!C291),"")</f>
        <v xml:space="preserve"> f</v>
      </c>
      <c r="AF291" s="78">
        <f>Final!R291*2</f>
        <v>0</v>
      </c>
      <c r="AG291" s="79">
        <f>Final!Q291*2</f>
        <v>0</v>
      </c>
      <c r="AH291" s="79">
        <f>Final!O291+Final!P291</f>
        <v>0</v>
      </c>
      <c r="AI291" s="79">
        <f t="shared" si="80"/>
        <v>0</v>
      </c>
      <c r="AJ291" s="69"/>
      <c r="AK291" s="80" t="e">
        <f t="shared" si="81"/>
        <v>#DIV/0!</v>
      </c>
      <c r="AL291" s="80" t="e">
        <f t="shared" si="82"/>
        <v>#DIV/0!</v>
      </c>
      <c r="AM291" s="80" t="e">
        <f t="shared" si="83"/>
        <v>#DIV/0!</v>
      </c>
      <c r="AN291" s="80" t="e">
        <f t="shared" si="84"/>
        <v>#DIV/0!</v>
      </c>
      <c r="AO291" s="69" t="e">
        <f>(1-AK291)-AL291*'Piper Plot'!$R$13</f>
        <v>#DIV/0!</v>
      </c>
      <c r="AP291" s="69" t="e">
        <f>AL291*'Piper Plot'!$S$13</f>
        <v>#DIV/0!</v>
      </c>
      <c r="AQ291" s="69"/>
      <c r="AR291" s="69"/>
      <c r="AS291" s="69"/>
      <c r="AT291" s="69"/>
      <c r="AU291" s="77" t="str">
        <f t="shared" si="85"/>
        <v xml:space="preserve"> f</v>
      </c>
      <c r="AV291" s="79">
        <f>Final!T291</f>
        <v>0</v>
      </c>
      <c r="AW291" s="79">
        <f>Final!W291*2+Final!X291</f>
        <v>0</v>
      </c>
      <c r="AX291" s="79">
        <f>Final!U291+Final!V291*2</f>
        <v>0</v>
      </c>
      <c r="AY291" s="79">
        <f t="shared" si="86"/>
        <v>0</v>
      </c>
      <c r="AZ291" s="69"/>
      <c r="BA291" s="80" t="e">
        <f t="shared" si="87"/>
        <v>#DIV/0!</v>
      </c>
      <c r="BB291" s="80" t="e">
        <f t="shared" si="88"/>
        <v>#DIV/0!</v>
      </c>
      <c r="BC291" s="80" t="e">
        <f t="shared" si="89"/>
        <v>#DIV/0!</v>
      </c>
      <c r="BD291" s="80" t="e">
        <f t="shared" si="90"/>
        <v>#DIV/0!</v>
      </c>
      <c r="BE291" s="81" t="e">
        <f t="shared" si="91"/>
        <v>#DIV/0!</v>
      </c>
      <c r="BF291" s="69" t="e">
        <f t="shared" si="92"/>
        <v>#DIV/0!</v>
      </c>
      <c r="BG291" s="69"/>
      <c r="BH291" s="69"/>
      <c r="BI291" s="69"/>
      <c r="BJ291" s="69"/>
      <c r="BK291" s="77" t="str">
        <f t="shared" si="93"/>
        <v xml:space="preserve"> f</v>
      </c>
      <c r="BL291" s="69" t="e">
        <f>'Piper Plot'!$R$22-(1-'Piper Plot'!AM291)*0.5+(1-'Piper Plot'!BC291)*0.5</f>
        <v>#DIV/0!</v>
      </c>
      <c r="BM291" s="69" t="e">
        <f>'Piper Plot'!$S$22+(1-'Piper Plot'!AM291)*'Piper Plot'!$S$13+(1-'Piper Plot'!BC291)*'Piper Plot'!$S$13</f>
        <v>#DIV/0!</v>
      </c>
      <c r="BN291" s="69"/>
      <c r="BO291" s="69"/>
    </row>
    <row r="292" spans="31:67" x14ac:dyDescent="0.3">
      <c r="AE292" s="77" t="str">
        <f>IF('Piper Plot'!$N$4="y",CONCATENATE(Final!B292," f",Final!C292),"")</f>
        <v xml:space="preserve"> f</v>
      </c>
      <c r="AF292" s="78">
        <f>Final!R292*2</f>
        <v>0</v>
      </c>
      <c r="AG292" s="79">
        <f>Final!Q292*2</f>
        <v>0</v>
      </c>
      <c r="AH292" s="79">
        <f>Final!O292+Final!P292</f>
        <v>0</v>
      </c>
      <c r="AI292" s="79">
        <f t="shared" si="80"/>
        <v>0</v>
      </c>
      <c r="AJ292" s="69"/>
      <c r="AK292" s="80" t="e">
        <f t="shared" si="81"/>
        <v>#DIV/0!</v>
      </c>
      <c r="AL292" s="80" t="e">
        <f t="shared" si="82"/>
        <v>#DIV/0!</v>
      </c>
      <c r="AM292" s="80" t="e">
        <f t="shared" si="83"/>
        <v>#DIV/0!</v>
      </c>
      <c r="AN292" s="80" t="e">
        <f t="shared" si="84"/>
        <v>#DIV/0!</v>
      </c>
      <c r="AO292" s="69" t="e">
        <f>(1-AK292)-AL292*'Piper Plot'!$R$13</f>
        <v>#DIV/0!</v>
      </c>
      <c r="AP292" s="69" t="e">
        <f>AL292*'Piper Plot'!$S$13</f>
        <v>#DIV/0!</v>
      </c>
      <c r="AQ292" s="69"/>
      <c r="AR292" s="69"/>
      <c r="AS292" s="69"/>
      <c r="AT292" s="69"/>
      <c r="AU292" s="77" t="str">
        <f t="shared" si="85"/>
        <v xml:space="preserve"> f</v>
      </c>
      <c r="AV292" s="79">
        <f>Final!T292</f>
        <v>0</v>
      </c>
      <c r="AW292" s="79">
        <f>Final!W292*2+Final!X292</f>
        <v>0</v>
      </c>
      <c r="AX292" s="79">
        <f>Final!U292+Final!V292*2</f>
        <v>0</v>
      </c>
      <c r="AY292" s="79">
        <f t="shared" si="86"/>
        <v>0</v>
      </c>
      <c r="AZ292" s="69"/>
      <c r="BA292" s="80" t="e">
        <f t="shared" si="87"/>
        <v>#DIV/0!</v>
      </c>
      <c r="BB292" s="80" t="e">
        <f t="shared" si="88"/>
        <v>#DIV/0!</v>
      </c>
      <c r="BC292" s="80" t="e">
        <f t="shared" si="89"/>
        <v>#DIV/0!</v>
      </c>
      <c r="BD292" s="80" t="e">
        <f t="shared" si="90"/>
        <v>#DIV/0!</v>
      </c>
      <c r="BE292" s="81" t="e">
        <f t="shared" si="91"/>
        <v>#DIV/0!</v>
      </c>
      <c r="BF292" s="69" t="e">
        <f t="shared" si="92"/>
        <v>#DIV/0!</v>
      </c>
      <c r="BG292" s="69"/>
      <c r="BH292" s="69"/>
      <c r="BI292" s="69"/>
      <c r="BJ292" s="69"/>
      <c r="BK292" s="77" t="str">
        <f t="shared" si="93"/>
        <v xml:space="preserve"> f</v>
      </c>
      <c r="BL292" s="69" t="e">
        <f>'Piper Plot'!$R$22-(1-'Piper Plot'!AM292)*0.5+(1-'Piper Plot'!BC292)*0.5</f>
        <v>#DIV/0!</v>
      </c>
      <c r="BM292" s="69" t="e">
        <f>'Piper Plot'!$S$22+(1-'Piper Plot'!AM292)*'Piper Plot'!$S$13+(1-'Piper Plot'!BC292)*'Piper Plot'!$S$13</f>
        <v>#DIV/0!</v>
      </c>
      <c r="BN292" s="69"/>
      <c r="BO292" s="69"/>
    </row>
    <row r="293" spans="31:67" x14ac:dyDescent="0.3">
      <c r="AE293" s="77" t="str">
        <f>IF('Piper Plot'!$N$4="y",CONCATENATE(Final!B293," f",Final!C293),"")</f>
        <v xml:space="preserve"> f</v>
      </c>
      <c r="AF293" s="78">
        <f>Final!R293*2</f>
        <v>0</v>
      </c>
      <c r="AG293" s="79">
        <f>Final!Q293*2</f>
        <v>0</v>
      </c>
      <c r="AH293" s="79">
        <f>Final!O293+Final!P293</f>
        <v>0</v>
      </c>
      <c r="AI293" s="79">
        <f t="shared" si="80"/>
        <v>0</v>
      </c>
      <c r="AJ293" s="69"/>
      <c r="AK293" s="80" t="e">
        <f t="shared" si="81"/>
        <v>#DIV/0!</v>
      </c>
      <c r="AL293" s="80" t="e">
        <f t="shared" si="82"/>
        <v>#DIV/0!</v>
      </c>
      <c r="AM293" s="80" t="e">
        <f t="shared" si="83"/>
        <v>#DIV/0!</v>
      </c>
      <c r="AN293" s="80" t="e">
        <f t="shared" si="84"/>
        <v>#DIV/0!</v>
      </c>
      <c r="AO293" s="69" t="e">
        <f>(1-AK293)-AL293*'Piper Plot'!$R$13</f>
        <v>#DIV/0!</v>
      </c>
      <c r="AP293" s="69" t="e">
        <f>AL293*'Piper Plot'!$S$13</f>
        <v>#DIV/0!</v>
      </c>
      <c r="AQ293" s="69"/>
      <c r="AR293" s="69"/>
      <c r="AS293" s="69"/>
      <c r="AT293" s="69"/>
      <c r="AU293" s="77" t="str">
        <f t="shared" si="85"/>
        <v xml:space="preserve"> f</v>
      </c>
      <c r="AV293" s="79">
        <f>Final!T293</f>
        <v>0</v>
      </c>
      <c r="AW293" s="79">
        <f>Final!W293*2+Final!X293</f>
        <v>0</v>
      </c>
      <c r="AX293" s="79">
        <f>Final!U293+Final!V293*2</f>
        <v>0</v>
      </c>
      <c r="AY293" s="79">
        <f t="shared" si="86"/>
        <v>0</v>
      </c>
      <c r="AZ293" s="69"/>
      <c r="BA293" s="80" t="e">
        <f t="shared" si="87"/>
        <v>#DIV/0!</v>
      </c>
      <c r="BB293" s="80" t="e">
        <f t="shared" si="88"/>
        <v>#DIV/0!</v>
      </c>
      <c r="BC293" s="80" t="e">
        <f t="shared" si="89"/>
        <v>#DIV/0!</v>
      </c>
      <c r="BD293" s="80" t="e">
        <f t="shared" si="90"/>
        <v>#DIV/0!</v>
      </c>
      <c r="BE293" s="81" t="e">
        <f t="shared" si="91"/>
        <v>#DIV/0!</v>
      </c>
      <c r="BF293" s="69" t="e">
        <f t="shared" si="92"/>
        <v>#DIV/0!</v>
      </c>
      <c r="BG293" s="69"/>
      <c r="BH293" s="69"/>
      <c r="BI293" s="69"/>
      <c r="BJ293" s="69"/>
      <c r="BK293" s="77" t="str">
        <f t="shared" si="93"/>
        <v xml:space="preserve"> f</v>
      </c>
      <c r="BL293" s="69" t="e">
        <f>'Piper Plot'!$R$22-(1-'Piper Plot'!AM293)*0.5+(1-'Piper Plot'!BC293)*0.5</f>
        <v>#DIV/0!</v>
      </c>
      <c r="BM293" s="69" t="e">
        <f>'Piper Plot'!$S$22+(1-'Piper Plot'!AM293)*'Piper Plot'!$S$13+(1-'Piper Plot'!BC293)*'Piper Plot'!$S$13</f>
        <v>#DIV/0!</v>
      </c>
      <c r="BN293" s="69"/>
      <c r="BO293" s="69"/>
    </row>
    <row r="294" spans="31:67" x14ac:dyDescent="0.3">
      <c r="AE294" s="77" t="str">
        <f>IF('Piper Plot'!$N$4="y",CONCATENATE(Final!B294," f",Final!C294),"")</f>
        <v xml:space="preserve"> f</v>
      </c>
      <c r="AF294" s="78">
        <f>Final!R294*2</f>
        <v>0</v>
      </c>
      <c r="AG294" s="79">
        <f>Final!Q294*2</f>
        <v>0</v>
      </c>
      <c r="AH294" s="79">
        <f>Final!O294+Final!P294</f>
        <v>0</v>
      </c>
      <c r="AI294" s="79">
        <f t="shared" si="80"/>
        <v>0</v>
      </c>
      <c r="AJ294" s="69"/>
      <c r="AK294" s="80" t="e">
        <f t="shared" si="81"/>
        <v>#DIV/0!</v>
      </c>
      <c r="AL294" s="80" t="e">
        <f t="shared" si="82"/>
        <v>#DIV/0!</v>
      </c>
      <c r="AM294" s="80" t="e">
        <f t="shared" si="83"/>
        <v>#DIV/0!</v>
      </c>
      <c r="AN294" s="80" t="e">
        <f t="shared" si="84"/>
        <v>#DIV/0!</v>
      </c>
      <c r="AO294" s="69" t="e">
        <f>(1-AK294)-AL294*'Piper Plot'!$R$13</f>
        <v>#DIV/0!</v>
      </c>
      <c r="AP294" s="69" t="e">
        <f>AL294*'Piper Plot'!$S$13</f>
        <v>#DIV/0!</v>
      </c>
      <c r="AQ294" s="69"/>
      <c r="AR294" s="69"/>
      <c r="AS294" s="69"/>
      <c r="AT294" s="69"/>
      <c r="AU294" s="77" t="str">
        <f t="shared" si="85"/>
        <v xml:space="preserve"> f</v>
      </c>
      <c r="AV294" s="79">
        <f>Final!T294</f>
        <v>0</v>
      </c>
      <c r="AW294" s="79">
        <f>Final!W294*2+Final!X294</f>
        <v>0</v>
      </c>
      <c r="AX294" s="79">
        <f>Final!U294+Final!V294*2</f>
        <v>0</v>
      </c>
      <c r="AY294" s="79">
        <f t="shared" si="86"/>
        <v>0</v>
      </c>
      <c r="AZ294" s="69"/>
      <c r="BA294" s="80" t="e">
        <f t="shared" si="87"/>
        <v>#DIV/0!</v>
      </c>
      <c r="BB294" s="80" t="e">
        <f t="shared" si="88"/>
        <v>#DIV/0!</v>
      </c>
      <c r="BC294" s="80" t="e">
        <f t="shared" si="89"/>
        <v>#DIV/0!</v>
      </c>
      <c r="BD294" s="80" t="e">
        <f t="shared" si="90"/>
        <v>#DIV/0!</v>
      </c>
      <c r="BE294" s="81" t="e">
        <f t="shared" si="91"/>
        <v>#DIV/0!</v>
      </c>
      <c r="BF294" s="69" t="e">
        <f t="shared" si="92"/>
        <v>#DIV/0!</v>
      </c>
      <c r="BG294" s="69"/>
      <c r="BH294" s="69"/>
      <c r="BI294" s="69"/>
      <c r="BJ294" s="69"/>
      <c r="BK294" s="77" t="str">
        <f t="shared" si="93"/>
        <v xml:space="preserve"> f</v>
      </c>
      <c r="BL294" s="69" t="e">
        <f>'Piper Plot'!$R$22-(1-'Piper Plot'!AM294)*0.5+(1-'Piper Plot'!BC294)*0.5</f>
        <v>#DIV/0!</v>
      </c>
      <c r="BM294" s="69" t="e">
        <f>'Piper Plot'!$S$22+(1-'Piper Plot'!AM294)*'Piper Plot'!$S$13+(1-'Piper Plot'!BC294)*'Piper Plot'!$S$13</f>
        <v>#DIV/0!</v>
      </c>
      <c r="BN294" s="69"/>
      <c r="BO294" s="69"/>
    </row>
    <row r="295" spans="31:67" x14ac:dyDescent="0.3">
      <c r="AE295" s="77" t="str">
        <f>IF('Piper Plot'!$N$4="y",CONCATENATE(Final!B295," f",Final!C295),"")</f>
        <v xml:space="preserve"> f</v>
      </c>
      <c r="AF295" s="78">
        <f>Final!R295*2</f>
        <v>0</v>
      </c>
      <c r="AG295" s="79">
        <f>Final!Q295*2</f>
        <v>0</v>
      </c>
      <c r="AH295" s="79">
        <f>Final!O295+Final!P295</f>
        <v>0</v>
      </c>
      <c r="AI295" s="79">
        <f t="shared" si="80"/>
        <v>0</v>
      </c>
      <c r="AJ295" s="69"/>
      <c r="AK295" s="80" t="e">
        <f t="shared" si="81"/>
        <v>#DIV/0!</v>
      </c>
      <c r="AL295" s="80" t="e">
        <f t="shared" si="82"/>
        <v>#DIV/0!</v>
      </c>
      <c r="AM295" s="80" t="e">
        <f t="shared" si="83"/>
        <v>#DIV/0!</v>
      </c>
      <c r="AN295" s="80" t="e">
        <f t="shared" si="84"/>
        <v>#DIV/0!</v>
      </c>
      <c r="AO295" s="69" t="e">
        <f>(1-AK295)-AL295*'Piper Plot'!$R$13</f>
        <v>#DIV/0!</v>
      </c>
      <c r="AP295" s="69" t="e">
        <f>AL295*'Piper Plot'!$S$13</f>
        <v>#DIV/0!</v>
      </c>
      <c r="AQ295" s="69"/>
      <c r="AR295" s="69"/>
      <c r="AS295" s="69"/>
      <c r="AT295" s="69"/>
      <c r="AU295" s="77" t="str">
        <f t="shared" si="85"/>
        <v xml:space="preserve"> f</v>
      </c>
      <c r="AV295" s="79">
        <f>Final!T295</f>
        <v>0</v>
      </c>
      <c r="AW295" s="79">
        <f>Final!W295*2+Final!X295</f>
        <v>0</v>
      </c>
      <c r="AX295" s="79">
        <f>Final!U295+Final!V295*2</f>
        <v>0</v>
      </c>
      <c r="AY295" s="79">
        <f t="shared" si="86"/>
        <v>0</v>
      </c>
      <c r="AZ295" s="69"/>
      <c r="BA295" s="80" t="e">
        <f t="shared" si="87"/>
        <v>#DIV/0!</v>
      </c>
      <c r="BB295" s="80" t="e">
        <f t="shared" si="88"/>
        <v>#DIV/0!</v>
      </c>
      <c r="BC295" s="80" t="e">
        <f t="shared" si="89"/>
        <v>#DIV/0!</v>
      </c>
      <c r="BD295" s="80" t="e">
        <f t="shared" si="90"/>
        <v>#DIV/0!</v>
      </c>
      <c r="BE295" s="81" t="e">
        <f t="shared" si="91"/>
        <v>#DIV/0!</v>
      </c>
      <c r="BF295" s="69" t="e">
        <f t="shared" si="92"/>
        <v>#DIV/0!</v>
      </c>
      <c r="BG295" s="69"/>
      <c r="BH295" s="69"/>
      <c r="BI295" s="69"/>
      <c r="BJ295" s="69"/>
      <c r="BK295" s="77" t="str">
        <f t="shared" si="93"/>
        <v xml:space="preserve"> f</v>
      </c>
      <c r="BL295" s="69" t="e">
        <f>'Piper Plot'!$R$22-(1-'Piper Plot'!AM295)*0.5+(1-'Piper Plot'!BC295)*0.5</f>
        <v>#DIV/0!</v>
      </c>
      <c r="BM295" s="69" t="e">
        <f>'Piper Plot'!$S$22+(1-'Piper Plot'!AM295)*'Piper Plot'!$S$13+(1-'Piper Plot'!BC295)*'Piper Plot'!$S$13</f>
        <v>#DIV/0!</v>
      </c>
      <c r="BN295" s="69"/>
      <c r="BO295" s="69"/>
    </row>
    <row r="296" spans="31:67" x14ac:dyDescent="0.3">
      <c r="AE296" s="77" t="str">
        <f>IF('Piper Plot'!$N$4="y",CONCATENATE(Final!B296," f",Final!C296),"")</f>
        <v xml:space="preserve"> f</v>
      </c>
      <c r="AF296" s="78">
        <f>Final!R296*2</f>
        <v>0</v>
      </c>
      <c r="AG296" s="79">
        <f>Final!Q296*2</f>
        <v>0</v>
      </c>
      <c r="AH296" s="79">
        <f>Final!O296+Final!P296</f>
        <v>0</v>
      </c>
      <c r="AI296" s="79">
        <f t="shared" si="80"/>
        <v>0</v>
      </c>
      <c r="AJ296" s="69"/>
      <c r="AK296" s="80" t="e">
        <f t="shared" si="81"/>
        <v>#DIV/0!</v>
      </c>
      <c r="AL296" s="80" t="e">
        <f t="shared" si="82"/>
        <v>#DIV/0!</v>
      </c>
      <c r="AM296" s="80" t="e">
        <f t="shared" si="83"/>
        <v>#DIV/0!</v>
      </c>
      <c r="AN296" s="80" t="e">
        <f t="shared" si="84"/>
        <v>#DIV/0!</v>
      </c>
      <c r="AO296" s="69" t="e">
        <f>(1-AK296)-AL296*'Piper Plot'!$R$13</f>
        <v>#DIV/0!</v>
      </c>
      <c r="AP296" s="69" t="e">
        <f>AL296*'Piper Plot'!$S$13</f>
        <v>#DIV/0!</v>
      </c>
      <c r="AQ296" s="69"/>
      <c r="AR296" s="69"/>
      <c r="AS296" s="69"/>
      <c r="AT296" s="69"/>
      <c r="AU296" s="77" t="str">
        <f t="shared" si="85"/>
        <v xml:space="preserve"> f</v>
      </c>
      <c r="AV296" s="79">
        <f>Final!T296</f>
        <v>0</v>
      </c>
      <c r="AW296" s="79">
        <f>Final!W296*2+Final!X296</f>
        <v>0</v>
      </c>
      <c r="AX296" s="79">
        <f>Final!U296+Final!V296*2</f>
        <v>0</v>
      </c>
      <c r="AY296" s="79">
        <f t="shared" si="86"/>
        <v>0</v>
      </c>
      <c r="AZ296" s="69"/>
      <c r="BA296" s="80" t="e">
        <f t="shared" si="87"/>
        <v>#DIV/0!</v>
      </c>
      <c r="BB296" s="80" t="e">
        <f t="shared" si="88"/>
        <v>#DIV/0!</v>
      </c>
      <c r="BC296" s="80" t="e">
        <f t="shared" si="89"/>
        <v>#DIV/0!</v>
      </c>
      <c r="BD296" s="80" t="e">
        <f t="shared" si="90"/>
        <v>#DIV/0!</v>
      </c>
      <c r="BE296" s="81" t="e">
        <f t="shared" si="91"/>
        <v>#DIV/0!</v>
      </c>
      <c r="BF296" s="69" t="e">
        <f t="shared" si="92"/>
        <v>#DIV/0!</v>
      </c>
      <c r="BG296" s="69"/>
      <c r="BH296" s="69"/>
      <c r="BI296" s="69"/>
      <c r="BJ296" s="69"/>
      <c r="BK296" s="77" t="str">
        <f t="shared" si="93"/>
        <v xml:space="preserve"> f</v>
      </c>
      <c r="BL296" s="69" t="e">
        <f>'Piper Plot'!$R$22-(1-'Piper Plot'!AM296)*0.5+(1-'Piper Plot'!BC296)*0.5</f>
        <v>#DIV/0!</v>
      </c>
      <c r="BM296" s="69" t="e">
        <f>'Piper Plot'!$S$22+(1-'Piper Plot'!AM296)*'Piper Plot'!$S$13+(1-'Piper Plot'!BC296)*'Piper Plot'!$S$13</f>
        <v>#DIV/0!</v>
      </c>
      <c r="BN296" s="69"/>
      <c r="BO296" s="69"/>
    </row>
    <row r="297" spans="31:67" x14ac:dyDescent="0.3">
      <c r="AE297" s="77" t="str">
        <f>IF('Piper Plot'!$N$4="y",CONCATENATE(Final!B297," f",Final!C297),"")</f>
        <v xml:space="preserve"> f</v>
      </c>
      <c r="AF297" s="78">
        <f>Final!R297*2</f>
        <v>0</v>
      </c>
      <c r="AG297" s="79">
        <f>Final!Q297*2</f>
        <v>0</v>
      </c>
      <c r="AH297" s="79">
        <f>Final!O297+Final!P297</f>
        <v>0</v>
      </c>
      <c r="AI297" s="79">
        <f t="shared" si="80"/>
        <v>0</v>
      </c>
      <c r="AJ297" s="69"/>
      <c r="AK297" s="80" t="e">
        <f t="shared" si="81"/>
        <v>#DIV/0!</v>
      </c>
      <c r="AL297" s="80" t="e">
        <f t="shared" si="82"/>
        <v>#DIV/0!</v>
      </c>
      <c r="AM297" s="80" t="e">
        <f t="shared" si="83"/>
        <v>#DIV/0!</v>
      </c>
      <c r="AN297" s="80" t="e">
        <f t="shared" si="84"/>
        <v>#DIV/0!</v>
      </c>
      <c r="AO297" s="69" t="e">
        <f>(1-AK297)-AL297*'Piper Plot'!$R$13</f>
        <v>#DIV/0!</v>
      </c>
      <c r="AP297" s="69" t="e">
        <f>AL297*'Piper Plot'!$S$13</f>
        <v>#DIV/0!</v>
      </c>
      <c r="AQ297" s="69"/>
      <c r="AR297" s="69"/>
      <c r="AS297" s="69"/>
      <c r="AT297" s="69"/>
      <c r="AU297" s="77" t="str">
        <f t="shared" si="85"/>
        <v xml:space="preserve"> f</v>
      </c>
      <c r="AV297" s="79">
        <f>Final!T297</f>
        <v>0</v>
      </c>
      <c r="AW297" s="79">
        <f>Final!W297*2+Final!X297</f>
        <v>0</v>
      </c>
      <c r="AX297" s="79">
        <f>Final!U297+Final!V297*2</f>
        <v>0</v>
      </c>
      <c r="AY297" s="79">
        <f t="shared" si="86"/>
        <v>0</v>
      </c>
      <c r="AZ297" s="69"/>
      <c r="BA297" s="80" t="e">
        <f t="shared" si="87"/>
        <v>#DIV/0!</v>
      </c>
      <c r="BB297" s="80" t="e">
        <f t="shared" si="88"/>
        <v>#DIV/0!</v>
      </c>
      <c r="BC297" s="80" t="e">
        <f t="shared" si="89"/>
        <v>#DIV/0!</v>
      </c>
      <c r="BD297" s="80" t="e">
        <f t="shared" si="90"/>
        <v>#DIV/0!</v>
      </c>
      <c r="BE297" s="81" t="e">
        <f t="shared" si="91"/>
        <v>#DIV/0!</v>
      </c>
      <c r="BF297" s="69" t="e">
        <f t="shared" si="92"/>
        <v>#DIV/0!</v>
      </c>
      <c r="BG297" s="69"/>
      <c r="BH297" s="69"/>
      <c r="BI297" s="69"/>
      <c r="BJ297" s="69"/>
      <c r="BK297" s="77" t="str">
        <f t="shared" si="93"/>
        <v xml:space="preserve"> f</v>
      </c>
      <c r="BL297" s="69" t="e">
        <f>'Piper Plot'!$R$22-(1-'Piper Plot'!AM297)*0.5+(1-'Piper Plot'!BC297)*0.5</f>
        <v>#DIV/0!</v>
      </c>
      <c r="BM297" s="69" t="e">
        <f>'Piper Plot'!$S$22+(1-'Piper Plot'!AM297)*'Piper Plot'!$S$13+(1-'Piper Plot'!BC297)*'Piper Plot'!$S$13</f>
        <v>#DIV/0!</v>
      </c>
      <c r="BN297" s="69"/>
      <c r="BO297" s="69"/>
    </row>
    <row r="298" spans="31:67" x14ac:dyDescent="0.3">
      <c r="AE298" s="77" t="str">
        <f>IF('Piper Plot'!$N$4="y",CONCATENATE(Final!B298," f",Final!C298),"")</f>
        <v xml:space="preserve"> f</v>
      </c>
      <c r="AF298" s="78">
        <f>Final!R298*2</f>
        <v>0</v>
      </c>
      <c r="AG298" s="79">
        <f>Final!Q298*2</f>
        <v>0</v>
      </c>
      <c r="AH298" s="79">
        <f>Final!O298+Final!P298</f>
        <v>0</v>
      </c>
      <c r="AI298" s="79">
        <f t="shared" si="80"/>
        <v>0</v>
      </c>
      <c r="AJ298" s="69"/>
      <c r="AK298" s="80" t="e">
        <f t="shared" si="81"/>
        <v>#DIV/0!</v>
      </c>
      <c r="AL298" s="80" t="e">
        <f t="shared" si="82"/>
        <v>#DIV/0!</v>
      </c>
      <c r="AM298" s="80" t="e">
        <f t="shared" si="83"/>
        <v>#DIV/0!</v>
      </c>
      <c r="AN298" s="80" t="e">
        <f t="shared" si="84"/>
        <v>#DIV/0!</v>
      </c>
      <c r="AO298" s="69" t="e">
        <f>(1-AK298)-AL298*'Piper Plot'!$R$13</f>
        <v>#DIV/0!</v>
      </c>
      <c r="AP298" s="69" t="e">
        <f>AL298*'Piper Plot'!$S$13</f>
        <v>#DIV/0!</v>
      </c>
      <c r="AQ298" s="69"/>
      <c r="AR298" s="69"/>
      <c r="AS298" s="69"/>
      <c r="AT298" s="69"/>
      <c r="AU298" s="77" t="str">
        <f t="shared" si="85"/>
        <v xml:space="preserve"> f</v>
      </c>
      <c r="AV298" s="79">
        <f>Final!T298</f>
        <v>0</v>
      </c>
      <c r="AW298" s="79">
        <f>Final!W298*2+Final!X298</f>
        <v>0</v>
      </c>
      <c r="AX298" s="79">
        <f>Final!U298+Final!V298*2</f>
        <v>0</v>
      </c>
      <c r="AY298" s="79">
        <f t="shared" si="86"/>
        <v>0</v>
      </c>
      <c r="AZ298" s="69"/>
      <c r="BA298" s="80" t="e">
        <f t="shared" si="87"/>
        <v>#DIV/0!</v>
      </c>
      <c r="BB298" s="80" t="e">
        <f t="shared" si="88"/>
        <v>#DIV/0!</v>
      </c>
      <c r="BC298" s="80" t="e">
        <f t="shared" si="89"/>
        <v>#DIV/0!</v>
      </c>
      <c r="BD298" s="80" t="e">
        <f t="shared" si="90"/>
        <v>#DIV/0!</v>
      </c>
      <c r="BE298" s="81" t="e">
        <f t="shared" si="91"/>
        <v>#DIV/0!</v>
      </c>
      <c r="BF298" s="69" t="e">
        <f t="shared" si="92"/>
        <v>#DIV/0!</v>
      </c>
      <c r="BG298" s="69"/>
      <c r="BH298" s="69"/>
      <c r="BI298" s="69"/>
      <c r="BJ298" s="69"/>
      <c r="BK298" s="77" t="str">
        <f t="shared" si="93"/>
        <v xml:space="preserve"> f</v>
      </c>
      <c r="BL298" s="69" t="e">
        <f>'Piper Plot'!$R$22-(1-'Piper Plot'!AM298)*0.5+(1-'Piper Plot'!BC298)*0.5</f>
        <v>#DIV/0!</v>
      </c>
      <c r="BM298" s="69" t="e">
        <f>'Piper Plot'!$S$22+(1-'Piper Plot'!AM298)*'Piper Plot'!$S$13+(1-'Piper Plot'!BC298)*'Piper Plot'!$S$13</f>
        <v>#DIV/0!</v>
      </c>
      <c r="BN298" s="69"/>
      <c r="BO298" s="69"/>
    </row>
    <row r="299" spans="31:67" x14ac:dyDescent="0.3">
      <c r="AE299" s="77" t="str">
        <f>IF('Piper Plot'!$N$4="y",CONCATENATE(Final!B299," f",Final!C299),"")</f>
        <v xml:space="preserve"> f</v>
      </c>
      <c r="AF299" s="78">
        <f>Final!R299*2</f>
        <v>0</v>
      </c>
      <c r="AG299" s="79">
        <f>Final!Q299*2</f>
        <v>0</v>
      </c>
      <c r="AH299" s="79">
        <f>Final!O299+Final!P299</f>
        <v>0</v>
      </c>
      <c r="AI299" s="79">
        <f t="shared" si="80"/>
        <v>0</v>
      </c>
      <c r="AJ299" s="69"/>
      <c r="AK299" s="80" t="e">
        <f t="shared" si="81"/>
        <v>#DIV/0!</v>
      </c>
      <c r="AL299" s="80" t="e">
        <f t="shared" si="82"/>
        <v>#DIV/0!</v>
      </c>
      <c r="AM299" s="80" t="e">
        <f t="shared" si="83"/>
        <v>#DIV/0!</v>
      </c>
      <c r="AN299" s="80" t="e">
        <f t="shared" si="84"/>
        <v>#DIV/0!</v>
      </c>
      <c r="AO299" s="69" t="e">
        <f>(1-AK299)-AL299*'Piper Plot'!$R$13</f>
        <v>#DIV/0!</v>
      </c>
      <c r="AP299" s="69" t="e">
        <f>AL299*'Piper Plot'!$S$13</f>
        <v>#DIV/0!</v>
      </c>
      <c r="AQ299" s="69"/>
      <c r="AR299" s="69"/>
      <c r="AS299" s="69"/>
      <c r="AT299" s="69"/>
      <c r="AU299" s="77" t="str">
        <f t="shared" si="85"/>
        <v xml:space="preserve"> f</v>
      </c>
      <c r="AV299" s="79">
        <f>Final!T299</f>
        <v>0</v>
      </c>
      <c r="AW299" s="79">
        <f>Final!W299*2+Final!X299</f>
        <v>0</v>
      </c>
      <c r="AX299" s="79">
        <f>Final!U299+Final!V299*2</f>
        <v>0</v>
      </c>
      <c r="AY299" s="79">
        <f t="shared" si="86"/>
        <v>0</v>
      </c>
      <c r="AZ299" s="69"/>
      <c r="BA299" s="80" t="e">
        <f t="shared" si="87"/>
        <v>#DIV/0!</v>
      </c>
      <c r="BB299" s="80" t="e">
        <f t="shared" si="88"/>
        <v>#DIV/0!</v>
      </c>
      <c r="BC299" s="80" t="e">
        <f t="shared" si="89"/>
        <v>#DIV/0!</v>
      </c>
      <c r="BD299" s="80" t="e">
        <f t="shared" si="90"/>
        <v>#DIV/0!</v>
      </c>
      <c r="BE299" s="81" t="e">
        <f t="shared" si="91"/>
        <v>#DIV/0!</v>
      </c>
      <c r="BF299" s="69" t="e">
        <f t="shared" si="92"/>
        <v>#DIV/0!</v>
      </c>
      <c r="BG299" s="69"/>
      <c r="BH299" s="69"/>
      <c r="BI299" s="69"/>
      <c r="BJ299" s="69"/>
      <c r="BK299" s="77" t="str">
        <f t="shared" si="93"/>
        <v xml:space="preserve"> f</v>
      </c>
      <c r="BL299" s="69" t="e">
        <f>'Piper Plot'!$R$22-(1-'Piper Plot'!AM299)*0.5+(1-'Piper Plot'!BC299)*0.5</f>
        <v>#DIV/0!</v>
      </c>
      <c r="BM299" s="69" t="e">
        <f>'Piper Plot'!$S$22+(1-'Piper Plot'!AM299)*'Piper Plot'!$S$13+(1-'Piper Plot'!BC299)*'Piper Plot'!$S$13</f>
        <v>#DIV/0!</v>
      </c>
      <c r="BN299" s="69"/>
      <c r="BO299" s="69"/>
    </row>
    <row r="300" spans="31:67" x14ac:dyDescent="0.3">
      <c r="AE300" s="77" t="str">
        <f>IF('Piper Plot'!$N$4="y",CONCATENATE(Final!B300," f",Final!C300),"")</f>
        <v xml:space="preserve"> f</v>
      </c>
      <c r="AF300" s="78">
        <f>Final!R300*2</f>
        <v>0</v>
      </c>
      <c r="AG300" s="79">
        <f>Final!Q300*2</f>
        <v>0</v>
      </c>
      <c r="AH300" s="79">
        <f>Final!O300+Final!P300</f>
        <v>0</v>
      </c>
      <c r="AI300" s="79">
        <f t="shared" si="80"/>
        <v>0</v>
      </c>
      <c r="AJ300" s="69"/>
      <c r="AK300" s="80" t="e">
        <f t="shared" si="81"/>
        <v>#DIV/0!</v>
      </c>
      <c r="AL300" s="80" t="e">
        <f t="shared" si="82"/>
        <v>#DIV/0!</v>
      </c>
      <c r="AM300" s="80" t="e">
        <f t="shared" si="83"/>
        <v>#DIV/0!</v>
      </c>
      <c r="AN300" s="80" t="e">
        <f t="shared" si="84"/>
        <v>#DIV/0!</v>
      </c>
      <c r="AO300" s="69" t="e">
        <f>(1-AK300)-AL300*'Piper Plot'!$R$13</f>
        <v>#DIV/0!</v>
      </c>
      <c r="AP300" s="69" t="e">
        <f>AL300*'Piper Plot'!$S$13</f>
        <v>#DIV/0!</v>
      </c>
      <c r="AQ300" s="69"/>
      <c r="AR300" s="69"/>
      <c r="AS300" s="69"/>
      <c r="AT300" s="69"/>
      <c r="AU300" s="77" t="str">
        <f t="shared" si="85"/>
        <v xml:space="preserve"> f</v>
      </c>
      <c r="AV300" s="79">
        <f>Final!T300</f>
        <v>0</v>
      </c>
      <c r="AW300" s="79">
        <f>Final!W300*2+Final!X300</f>
        <v>0</v>
      </c>
      <c r="AX300" s="79">
        <f>Final!U300+Final!V300*2</f>
        <v>0</v>
      </c>
      <c r="AY300" s="79">
        <f t="shared" si="86"/>
        <v>0</v>
      </c>
      <c r="AZ300" s="69"/>
      <c r="BA300" s="80" t="e">
        <f t="shared" si="87"/>
        <v>#DIV/0!</v>
      </c>
      <c r="BB300" s="80" t="e">
        <f t="shared" si="88"/>
        <v>#DIV/0!</v>
      </c>
      <c r="BC300" s="80" t="e">
        <f t="shared" si="89"/>
        <v>#DIV/0!</v>
      </c>
      <c r="BD300" s="80" t="e">
        <f t="shared" si="90"/>
        <v>#DIV/0!</v>
      </c>
      <c r="BE300" s="81" t="e">
        <f t="shared" si="91"/>
        <v>#DIV/0!</v>
      </c>
      <c r="BF300" s="69" t="e">
        <f t="shared" si="92"/>
        <v>#DIV/0!</v>
      </c>
      <c r="BG300" s="69"/>
      <c r="BH300" s="69"/>
      <c r="BI300" s="69"/>
      <c r="BJ300" s="69"/>
      <c r="BK300" s="77" t="str">
        <f t="shared" si="93"/>
        <v xml:space="preserve"> f</v>
      </c>
      <c r="BL300" s="69" t="e">
        <f>'Piper Plot'!$R$22-(1-'Piper Plot'!AM300)*0.5+(1-'Piper Plot'!BC300)*0.5</f>
        <v>#DIV/0!</v>
      </c>
      <c r="BM300" s="69" t="e">
        <f>'Piper Plot'!$S$22+(1-'Piper Plot'!AM300)*'Piper Plot'!$S$13+(1-'Piper Plot'!BC300)*'Piper Plot'!$S$13</f>
        <v>#DIV/0!</v>
      </c>
      <c r="BN300" s="69"/>
      <c r="BO300" s="69"/>
    </row>
    <row r="301" spans="31:67" x14ac:dyDescent="0.3">
      <c r="AE301" s="77" t="str">
        <f>IF('Piper Plot'!$N$4="y",CONCATENATE(Final!B301," f",Final!C301),"")</f>
        <v xml:space="preserve"> f</v>
      </c>
      <c r="AF301" s="78">
        <f>Final!R301*2</f>
        <v>0</v>
      </c>
      <c r="AG301" s="79">
        <f>Final!Q301*2</f>
        <v>0</v>
      </c>
      <c r="AH301" s="79">
        <f>Final!O301+Final!P301</f>
        <v>0</v>
      </c>
      <c r="AI301" s="79">
        <f t="shared" si="80"/>
        <v>0</v>
      </c>
      <c r="AJ301" s="69"/>
      <c r="AK301" s="80" t="e">
        <f t="shared" si="81"/>
        <v>#DIV/0!</v>
      </c>
      <c r="AL301" s="80" t="e">
        <f t="shared" si="82"/>
        <v>#DIV/0!</v>
      </c>
      <c r="AM301" s="80" t="e">
        <f t="shared" si="83"/>
        <v>#DIV/0!</v>
      </c>
      <c r="AN301" s="80" t="e">
        <f t="shared" si="84"/>
        <v>#DIV/0!</v>
      </c>
      <c r="AO301" s="69" t="e">
        <f>(1-AK301)-AL301*'Piper Plot'!$R$13</f>
        <v>#DIV/0!</v>
      </c>
      <c r="AP301" s="69" t="e">
        <f>AL301*'Piper Plot'!$S$13</f>
        <v>#DIV/0!</v>
      </c>
      <c r="AQ301" s="69"/>
      <c r="AR301" s="69"/>
      <c r="AS301" s="69"/>
      <c r="AT301" s="69"/>
      <c r="AU301" s="77" t="str">
        <f t="shared" si="85"/>
        <v xml:space="preserve"> f</v>
      </c>
      <c r="AV301" s="79">
        <f>Final!T301</f>
        <v>0</v>
      </c>
      <c r="AW301" s="79">
        <f>Final!W301*2+Final!X301</f>
        <v>0</v>
      </c>
      <c r="AX301" s="79">
        <f>Final!U301+Final!V301*2</f>
        <v>0</v>
      </c>
      <c r="AY301" s="79">
        <f t="shared" si="86"/>
        <v>0</v>
      </c>
      <c r="AZ301" s="69"/>
      <c r="BA301" s="80" t="e">
        <f t="shared" si="87"/>
        <v>#DIV/0!</v>
      </c>
      <c r="BB301" s="80" t="e">
        <f t="shared" si="88"/>
        <v>#DIV/0!</v>
      </c>
      <c r="BC301" s="80" t="e">
        <f t="shared" si="89"/>
        <v>#DIV/0!</v>
      </c>
      <c r="BD301" s="80" t="e">
        <f t="shared" si="90"/>
        <v>#DIV/0!</v>
      </c>
      <c r="BE301" s="81" t="e">
        <f t="shared" si="91"/>
        <v>#DIV/0!</v>
      </c>
      <c r="BF301" s="69" t="e">
        <f t="shared" si="92"/>
        <v>#DIV/0!</v>
      </c>
      <c r="BG301" s="69"/>
      <c r="BH301" s="69"/>
      <c r="BI301" s="69"/>
      <c r="BJ301" s="69"/>
      <c r="BK301" s="77" t="str">
        <f t="shared" si="93"/>
        <v xml:space="preserve"> f</v>
      </c>
      <c r="BL301" s="69" t="e">
        <f>'Piper Plot'!$R$22-(1-'Piper Plot'!AM301)*0.5+(1-'Piper Plot'!BC301)*0.5</f>
        <v>#DIV/0!</v>
      </c>
      <c r="BM301" s="69" t="e">
        <f>'Piper Plot'!$S$22+(1-'Piper Plot'!AM301)*'Piper Plot'!$S$13+(1-'Piper Plot'!BC301)*'Piper Plot'!$S$13</f>
        <v>#DIV/0!</v>
      </c>
      <c r="BN301" s="69"/>
      <c r="BO301" s="69"/>
    </row>
    <row r="302" spans="31:67" x14ac:dyDescent="0.3">
      <c r="AE302" s="77" t="str">
        <f>IF('Piper Plot'!$N$4="y",CONCATENATE(Final!B302," f",Final!C302),"")</f>
        <v xml:space="preserve"> f</v>
      </c>
      <c r="AF302" s="78">
        <f>Final!R302*2</f>
        <v>0</v>
      </c>
      <c r="AG302" s="79">
        <f>Final!Q302*2</f>
        <v>0</v>
      </c>
      <c r="AH302" s="79">
        <f>Final!O302+Final!P302</f>
        <v>0</v>
      </c>
      <c r="AI302" s="79">
        <f t="shared" si="80"/>
        <v>0</v>
      </c>
      <c r="AJ302" s="69"/>
      <c r="AK302" s="80" t="e">
        <f t="shared" si="81"/>
        <v>#DIV/0!</v>
      </c>
      <c r="AL302" s="80" t="e">
        <f t="shared" si="82"/>
        <v>#DIV/0!</v>
      </c>
      <c r="AM302" s="80" t="e">
        <f t="shared" si="83"/>
        <v>#DIV/0!</v>
      </c>
      <c r="AN302" s="80" t="e">
        <f t="shared" si="84"/>
        <v>#DIV/0!</v>
      </c>
      <c r="AO302" s="69" t="e">
        <f>(1-AK302)-AL302*'Piper Plot'!$R$13</f>
        <v>#DIV/0!</v>
      </c>
      <c r="AP302" s="69" t="e">
        <f>AL302*'Piper Plot'!$S$13</f>
        <v>#DIV/0!</v>
      </c>
      <c r="AQ302" s="69"/>
      <c r="AR302" s="69"/>
      <c r="AS302" s="69"/>
      <c r="AT302" s="69"/>
      <c r="AU302" s="77" t="str">
        <f t="shared" si="85"/>
        <v xml:space="preserve"> f</v>
      </c>
      <c r="AV302" s="79">
        <f>Final!T302</f>
        <v>0</v>
      </c>
      <c r="AW302" s="79">
        <f>Final!W302*2+Final!X302</f>
        <v>0</v>
      </c>
      <c r="AX302" s="79">
        <f>Final!U302+Final!V302*2</f>
        <v>0</v>
      </c>
      <c r="AY302" s="79">
        <f t="shared" si="86"/>
        <v>0</v>
      </c>
      <c r="AZ302" s="69"/>
      <c r="BA302" s="80" t="e">
        <f t="shared" si="87"/>
        <v>#DIV/0!</v>
      </c>
      <c r="BB302" s="80" t="e">
        <f t="shared" si="88"/>
        <v>#DIV/0!</v>
      </c>
      <c r="BC302" s="80" t="e">
        <f t="shared" si="89"/>
        <v>#DIV/0!</v>
      </c>
      <c r="BD302" s="80" t="e">
        <f t="shared" si="90"/>
        <v>#DIV/0!</v>
      </c>
      <c r="BE302" s="81" t="e">
        <f t="shared" si="91"/>
        <v>#DIV/0!</v>
      </c>
      <c r="BF302" s="69" t="e">
        <f t="shared" si="92"/>
        <v>#DIV/0!</v>
      </c>
      <c r="BG302" s="69"/>
      <c r="BH302" s="69"/>
      <c r="BI302" s="69"/>
      <c r="BJ302" s="69"/>
      <c r="BK302" s="77" t="str">
        <f t="shared" si="93"/>
        <v xml:space="preserve"> f</v>
      </c>
      <c r="BL302" s="69" t="e">
        <f>'Piper Plot'!$R$22-(1-'Piper Plot'!AM302)*0.5+(1-'Piper Plot'!BC302)*0.5</f>
        <v>#DIV/0!</v>
      </c>
      <c r="BM302" s="69" t="e">
        <f>'Piper Plot'!$S$22+(1-'Piper Plot'!AM302)*'Piper Plot'!$S$13+(1-'Piper Plot'!BC302)*'Piper Plot'!$S$13</f>
        <v>#DIV/0!</v>
      </c>
      <c r="BN302" s="69"/>
      <c r="BO302" s="69"/>
    </row>
    <row r="303" spans="31:67" x14ac:dyDescent="0.3">
      <c r="AE303" s="77" t="str">
        <f>IF('Piper Plot'!$N$4="y",CONCATENATE(Final!B303," f",Final!C303),"")</f>
        <v xml:space="preserve"> f</v>
      </c>
      <c r="AF303" s="78">
        <f>Final!R303*2</f>
        <v>0</v>
      </c>
      <c r="AG303" s="79">
        <f>Final!Q303*2</f>
        <v>0</v>
      </c>
      <c r="AH303" s="79">
        <f>Final!O303+Final!P303</f>
        <v>0</v>
      </c>
      <c r="AI303" s="79">
        <f t="shared" si="80"/>
        <v>0</v>
      </c>
      <c r="AJ303" s="69"/>
      <c r="AK303" s="80" t="e">
        <f t="shared" si="81"/>
        <v>#DIV/0!</v>
      </c>
      <c r="AL303" s="80" t="e">
        <f t="shared" si="82"/>
        <v>#DIV/0!</v>
      </c>
      <c r="AM303" s="80" t="e">
        <f t="shared" si="83"/>
        <v>#DIV/0!</v>
      </c>
      <c r="AN303" s="80" t="e">
        <f t="shared" si="84"/>
        <v>#DIV/0!</v>
      </c>
      <c r="AO303" s="69" t="e">
        <f>(1-AK303)-AL303*'Piper Plot'!$R$13</f>
        <v>#DIV/0!</v>
      </c>
      <c r="AP303" s="69" t="e">
        <f>AL303*'Piper Plot'!$S$13</f>
        <v>#DIV/0!</v>
      </c>
      <c r="AQ303" s="69"/>
      <c r="AR303" s="69"/>
      <c r="AS303" s="69"/>
      <c r="AT303" s="69"/>
      <c r="AU303" s="77" t="str">
        <f t="shared" si="85"/>
        <v xml:space="preserve"> f</v>
      </c>
      <c r="AV303" s="79">
        <f>Final!T303</f>
        <v>0</v>
      </c>
      <c r="AW303" s="79">
        <f>Final!W303*2+Final!X303</f>
        <v>0</v>
      </c>
      <c r="AX303" s="79">
        <f>Final!U303+Final!V303*2</f>
        <v>0</v>
      </c>
      <c r="AY303" s="79">
        <f t="shared" si="86"/>
        <v>0</v>
      </c>
      <c r="AZ303" s="69"/>
      <c r="BA303" s="80" t="e">
        <f t="shared" si="87"/>
        <v>#DIV/0!</v>
      </c>
      <c r="BB303" s="80" t="e">
        <f t="shared" si="88"/>
        <v>#DIV/0!</v>
      </c>
      <c r="BC303" s="80" t="e">
        <f t="shared" si="89"/>
        <v>#DIV/0!</v>
      </c>
      <c r="BD303" s="80" t="e">
        <f t="shared" si="90"/>
        <v>#DIV/0!</v>
      </c>
      <c r="BE303" s="81" t="e">
        <f t="shared" si="91"/>
        <v>#DIV/0!</v>
      </c>
      <c r="BF303" s="69" t="e">
        <f t="shared" si="92"/>
        <v>#DIV/0!</v>
      </c>
      <c r="BG303" s="69"/>
      <c r="BH303" s="69"/>
      <c r="BI303" s="69"/>
      <c r="BJ303" s="69"/>
      <c r="BK303" s="77" t="str">
        <f t="shared" si="93"/>
        <v xml:space="preserve"> f</v>
      </c>
      <c r="BL303" s="69" t="e">
        <f>'Piper Plot'!$R$22-(1-'Piper Plot'!AM303)*0.5+(1-'Piper Plot'!BC303)*0.5</f>
        <v>#DIV/0!</v>
      </c>
      <c r="BM303" s="69" t="e">
        <f>'Piper Plot'!$S$22+(1-'Piper Plot'!AM303)*'Piper Plot'!$S$13+(1-'Piper Plot'!BC303)*'Piper Plot'!$S$13</f>
        <v>#DIV/0!</v>
      </c>
      <c r="BN303" s="69"/>
      <c r="BO303" s="69"/>
    </row>
    <row r="304" spans="31:67" x14ac:dyDescent="0.3">
      <c r="AE304" s="77" t="str">
        <f>IF('Piper Plot'!$N$4="y",CONCATENATE(Final!B304," f",Final!C304),"")</f>
        <v xml:space="preserve"> f</v>
      </c>
      <c r="AF304" s="78">
        <f>Final!R304*2</f>
        <v>0</v>
      </c>
      <c r="AG304" s="79">
        <f>Final!Q304*2</f>
        <v>0</v>
      </c>
      <c r="AH304" s="79">
        <f>Final!O304+Final!P304</f>
        <v>0</v>
      </c>
      <c r="AI304" s="79">
        <f t="shared" si="80"/>
        <v>0</v>
      </c>
      <c r="AJ304" s="69"/>
      <c r="AK304" s="80" t="e">
        <f t="shared" si="81"/>
        <v>#DIV/0!</v>
      </c>
      <c r="AL304" s="80" t="e">
        <f t="shared" si="82"/>
        <v>#DIV/0!</v>
      </c>
      <c r="AM304" s="80" t="e">
        <f t="shared" si="83"/>
        <v>#DIV/0!</v>
      </c>
      <c r="AN304" s="80" t="e">
        <f t="shared" si="84"/>
        <v>#DIV/0!</v>
      </c>
      <c r="AO304" s="69" t="e">
        <f>(1-AK304)-AL304*'Piper Plot'!$R$13</f>
        <v>#DIV/0!</v>
      </c>
      <c r="AP304" s="69" t="e">
        <f>AL304*'Piper Plot'!$S$13</f>
        <v>#DIV/0!</v>
      </c>
      <c r="AQ304" s="69"/>
      <c r="AR304" s="69"/>
      <c r="AS304" s="69"/>
      <c r="AT304" s="69"/>
      <c r="AU304" s="77" t="str">
        <f t="shared" si="85"/>
        <v xml:space="preserve"> f</v>
      </c>
      <c r="AV304" s="79">
        <f>Final!T304</f>
        <v>0</v>
      </c>
      <c r="AW304" s="79">
        <f>Final!W304*2+Final!X304</f>
        <v>0</v>
      </c>
      <c r="AX304" s="79">
        <f>Final!U304+Final!V304*2</f>
        <v>0</v>
      </c>
      <c r="AY304" s="79">
        <f t="shared" si="86"/>
        <v>0</v>
      </c>
      <c r="AZ304" s="69"/>
      <c r="BA304" s="80" t="e">
        <f t="shared" si="87"/>
        <v>#DIV/0!</v>
      </c>
      <c r="BB304" s="80" t="e">
        <f t="shared" si="88"/>
        <v>#DIV/0!</v>
      </c>
      <c r="BC304" s="80" t="e">
        <f t="shared" si="89"/>
        <v>#DIV/0!</v>
      </c>
      <c r="BD304" s="80" t="e">
        <f t="shared" si="90"/>
        <v>#DIV/0!</v>
      </c>
      <c r="BE304" s="81" t="e">
        <f t="shared" si="91"/>
        <v>#DIV/0!</v>
      </c>
      <c r="BF304" s="69" t="e">
        <f t="shared" si="92"/>
        <v>#DIV/0!</v>
      </c>
      <c r="BG304" s="69"/>
      <c r="BH304" s="69"/>
      <c r="BI304" s="69"/>
      <c r="BJ304" s="69"/>
      <c r="BK304" s="77" t="str">
        <f t="shared" si="93"/>
        <v xml:space="preserve"> f</v>
      </c>
      <c r="BL304" s="69" t="e">
        <f>'Piper Plot'!$R$22-(1-'Piper Plot'!AM304)*0.5+(1-'Piper Plot'!BC304)*0.5</f>
        <v>#DIV/0!</v>
      </c>
      <c r="BM304" s="69" t="e">
        <f>'Piper Plot'!$S$22+(1-'Piper Plot'!AM304)*'Piper Plot'!$S$13+(1-'Piper Plot'!BC304)*'Piper Plot'!$S$13</f>
        <v>#DIV/0!</v>
      </c>
      <c r="BN304" s="69"/>
      <c r="BO304" s="69"/>
    </row>
    <row r="305" spans="31:67" x14ac:dyDescent="0.3">
      <c r="AE305" s="77" t="str">
        <f>IF('Piper Plot'!$N$4="y",CONCATENATE(Final!B305," f",Final!C305),"")</f>
        <v xml:space="preserve"> f</v>
      </c>
      <c r="AF305" s="78">
        <f>Final!R305*2</f>
        <v>0</v>
      </c>
      <c r="AG305" s="79">
        <f>Final!Q305*2</f>
        <v>0</v>
      </c>
      <c r="AH305" s="79">
        <f>Final!O305+Final!P305</f>
        <v>0</v>
      </c>
      <c r="AI305" s="79">
        <f t="shared" si="80"/>
        <v>0</v>
      </c>
      <c r="AJ305" s="69"/>
      <c r="AK305" s="80" t="e">
        <f t="shared" si="81"/>
        <v>#DIV/0!</v>
      </c>
      <c r="AL305" s="80" t="e">
        <f t="shared" si="82"/>
        <v>#DIV/0!</v>
      </c>
      <c r="AM305" s="80" t="e">
        <f t="shared" si="83"/>
        <v>#DIV/0!</v>
      </c>
      <c r="AN305" s="80" t="e">
        <f t="shared" si="84"/>
        <v>#DIV/0!</v>
      </c>
      <c r="AO305" s="69" t="e">
        <f>(1-AK305)-AL305*'Piper Plot'!$R$13</f>
        <v>#DIV/0!</v>
      </c>
      <c r="AP305" s="69" t="e">
        <f>AL305*'Piper Plot'!$S$13</f>
        <v>#DIV/0!</v>
      </c>
      <c r="AQ305" s="69"/>
      <c r="AR305" s="69"/>
      <c r="AS305" s="69"/>
      <c r="AT305" s="69"/>
      <c r="AU305" s="77" t="str">
        <f t="shared" si="85"/>
        <v xml:space="preserve"> f</v>
      </c>
      <c r="AV305" s="79">
        <f>Final!T305</f>
        <v>0</v>
      </c>
      <c r="AW305" s="79">
        <f>Final!W305*2+Final!X305</f>
        <v>0</v>
      </c>
      <c r="AX305" s="79">
        <f>Final!U305+Final!V305*2</f>
        <v>0</v>
      </c>
      <c r="AY305" s="79">
        <f t="shared" si="86"/>
        <v>0</v>
      </c>
      <c r="AZ305" s="69"/>
      <c r="BA305" s="80" t="e">
        <f t="shared" si="87"/>
        <v>#DIV/0!</v>
      </c>
      <c r="BB305" s="80" t="e">
        <f t="shared" si="88"/>
        <v>#DIV/0!</v>
      </c>
      <c r="BC305" s="80" t="e">
        <f t="shared" si="89"/>
        <v>#DIV/0!</v>
      </c>
      <c r="BD305" s="80" t="e">
        <f t="shared" si="90"/>
        <v>#DIV/0!</v>
      </c>
      <c r="BE305" s="81" t="e">
        <f t="shared" si="91"/>
        <v>#DIV/0!</v>
      </c>
      <c r="BF305" s="69" t="e">
        <f t="shared" si="92"/>
        <v>#DIV/0!</v>
      </c>
      <c r="BG305" s="69"/>
      <c r="BH305" s="69"/>
      <c r="BI305" s="69"/>
      <c r="BJ305" s="69"/>
      <c r="BK305" s="77" t="str">
        <f t="shared" si="93"/>
        <v xml:space="preserve"> f</v>
      </c>
      <c r="BL305" s="69" t="e">
        <f>'Piper Plot'!$R$22-(1-'Piper Plot'!AM305)*0.5+(1-'Piper Plot'!BC305)*0.5</f>
        <v>#DIV/0!</v>
      </c>
      <c r="BM305" s="69" t="e">
        <f>'Piper Plot'!$S$22+(1-'Piper Plot'!AM305)*'Piper Plot'!$S$13+(1-'Piper Plot'!BC305)*'Piper Plot'!$S$13</f>
        <v>#DIV/0!</v>
      </c>
      <c r="BN305" s="69"/>
      <c r="BO305" s="69"/>
    </row>
    <row r="306" spans="31:67" x14ac:dyDescent="0.3">
      <c r="AE306" s="77" t="str">
        <f>IF('Piper Plot'!$N$4="y",CONCATENATE(Final!B306," f",Final!C306),"")</f>
        <v xml:space="preserve"> f</v>
      </c>
      <c r="AF306" s="78">
        <f>Final!R306*2</f>
        <v>0</v>
      </c>
      <c r="AG306" s="79">
        <f>Final!Q306*2</f>
        <v>0</v>
      </c>
      <c r="AH306" s="79">
        <f>Final!O306+Final!P306</f>
        <v>0</v>
      </c>
      <c r="AI306" s="79">
        <f t="shared" si="80"/>
        <v>0</v>
      </c>
      <c r="AJ306" s="69"/>
      <c r="AK306" s="80" t="e">
        <f t="shared" si="81"/>
        <v>#DIV/0!</v>
      </c>
      <c r="AL306" s="80" t="e">
        <f t="shared" si="82"/>
        <v>#DIV/0!</v>
      </c>
      <c r="AM306" s="80" t="e">
        <f t="shared" si="83"/>
        <v>#DIV/0!</v>
      </c>
      <c r="AN306" s="80" t="e">
        <f t="shared" si="84"/>
        <v>#DIV/0!</v>
      </c>
      <c r="AO306" s="69" t="e">
        <f>(1-AK306)-AL306*'Piper Plot'!$R$13</f>
        <v>#DIV/0!</v>
      </c>
      <c r="AP306" s="69" t="e">
        <f>AL306*'Piper Plot'!$S$13</f>
        <v>#DIV/0!</v>
      </c>
      <c r="AQ306" s="69"/>
      <c r="AR306" s="69"/>
      <c r="AS306" s="69"/>
      <c r="AT306" s="69"/>
      <c r="AU306" s="77" t="str">
        <f t="shared" si="85"/>
        <v xml:space="preserve"> f</v>
      </c>
      <c r="AV306" s="79">
        <f>Final!T306</f>
        <v>0</v>
      </c>
      <c r="AW306" s="79">
        <f>Final!W306*2+Final!X306</f>
        <v>0</v>
      </c>
      <c r="AX306" s="79">
        <f>Final!U306+Final!V306*2</f>
        <v>0</v>
      </c>
      <c r="AY306" s="79">
        <f t="shared" si="86"/>
        <v>0</v>
      </c>
      <c r="AZ306" s="69"/>
      <c r="BA306" s="80" t="e">
        <f t="shared" si="87"/>
        <v>#DIV/0!</v>
      </c>
      <c r="BB306" s="80" t="e">
        <f t="shared" si="88"/>
        <v>#DIV/0!</v>
      </c>
      <c r="BC306" s="80" t="e">
        <f t="shared" si="89"/>
        <v>#DIV/0!</v>
      </c>
      <c r="BD306" s="80" t="e">
        <f t="shared" si="90"/>
        <v>#DIV/0!</v>
      </c>
      <c r="BE306" s="81" t="e">
        <f t="shared" si="91"/>
        <v>#DIV/0!</v>
      </c>
      <c r="BF306" s="69" t="e">
        <f t="shared" si="92"/>
        <v>#DIV/0!</v>
      </c>
      <c r="BG306" s="69"/>
      <c r="BH306" s="69"/>
      <c r="BI306" s="69"/>
      <c r="BJ306" s="69"/>
      <c r="BK306" s="77" t="str">
        <f t="shared" si="93"/>
        <v xml:space="preserve"> f</v>
      </c>
      <c r="BL306" s="69" t="e">
        <f>'Piper Plot'!$R$22-(1-'Piper Plot'!AM306)*0.5+(1-'Piper Plot'!BC306)*0.5</f>
        <v>#DIV/0!</v>
      </c>
      <c r="BM306" s="69" t="e">
        <f>'Piper Plot'!$S$22+(1-'Piper Plot'!AM306)*'Piper Plot'!$S$13+(1-'Piper Plot'!BC306)*'Piper Plot'!$S$13</f>
        <v>#DIV/0!</v>
      </c>
      <c r="BN306" s="69"/>
      <c r="BO306" s="69"/>
    </row>
    <row r="307" spans="31:67" x14ac:dyDescent="0.3">
      <c r="AE307" s="77" t="str">
        <f>IF('Piper Plot'!$N$4="y",CONCATENATE(Final!B307," f",Final!C307),"")</f>
        <v xml:space="preserve"> f</v>
      </c>
      <c r="AF307" s="78">
        <f>Final!R307*2</f>
        <v>0</v>
      </c>
      <c r="AG307" s="79">
        <f>Final!Q307*2</f>
        <v>0</v>
      </c>
      <c r="AH307" s="79">
        <f>Final!O307+Final!P307</f>
        <v>0</v>
      </c>
      <c r="AI307" s="79">
        <f t="shared" si="80"/>
        <v>0</v>
      </c>
      <c r="AJ307" s="69"/>
      <c r="AK307" s="80" t="e">
        <f t="shared" si="81"/>
        <v>#DIV/0!</v>
      </c>
      <c r="AL307" s="80" t="e">
        <f t="shared" si="82"/>
        <v>#DIV/0!</v>
      </c>
      <c r="AM307" s="80" t="e">
        <f t="shared" si="83"/>
        <v>#DIV/0!</v>
      </c>
      <c r="AN307" s="80" t="e">
        <f t="shared" si="84"/>
        <v>#DIV/0!</v>
      </c>
      <c r="AO307" s="69" t="e">
        <f>(1-AK307)-AL307*'Piper Plot'!$R$13</f>
        <v>#DIV/0!</v>
      </c>
      <c r="AP307" s="69" t="e">
        <f>AL307*'Piper Plot'!$S$13</f>
        <v>#DIV/0!</v>
      </c>
      <c r="AQ307" s="69"/>
      <c r="AR307" s="69"/>
      <c r="AS307" s="69"/>
      <c r="AT307" s="69"/>
      <c r="AU307" s="77" t="str">
        <f t="shared" si="85"/>
        <v xml:space="preserve"> f</v>
      </c>
      <c r="AV307" s="79">
        <f>Final!T307</f>
        <v>0</v>
      </c>
      <c r="AW307" s="79">
        <f>Final!W307*2+Final!X307</f>
        <v>0</v>
      </c>
      <c r="AX307" s="79">
        <f>Final!U307+Final!V307*2</f>
        <v>0</v>
      </c>
      <c r="AY307" s="79">
        <f t="shared" si="86"/>
        <v>0</v>
      </c>
      <c r="AZ307" s="69"/>
      <c r="BA307" s="80" t="e">
        <f t="shared" si="87"/>
        <v>#DIV/0!</v>
      </c>
      <c r="BB307" s="80" t="e">
        <f t="shared" si="88"/>
        <v>#DIV/0!</v>
      </c>
      <c r="BC307" s="80" t="e">
        <f t="shared" si="89"/>
        <v>#DIV/0!</v>
      </c>
      <c r="BD307" s="80" t="e">
        <f t="shared" si="90"/>
        <v>#DIV/0!</v>
      </c>
      <c r="BE307" s="81" t="e">
        <f t="shared" si="91"/>
        <v>#DIV/0!</v>
      </c>
      <c r="BF307" s="69" t="e">
        <f t="shared" si="92"/>
        <v>#DIV/0!</v>
      </c>
      <c r="BG307" s="69"/>
      <c r="BH307" s="69"/>
      <c r="BI307" s="69"/>
      <c r="BJ307" s="69"/>
      <c r="BK307" s="77" t="str">
        <f t="shared" si="93"/>
        <v xml:space="preserve"> f</v>
      </c>
      <c r="BL307" s="69" t="e">
        <f>'Piper Plot'!$R$22-(1-'Piper Plot'!AM307)*0.5+(1-'Piper Plot'!BC307)*0.5</f>
        <v>#DIV/0!</v>
      </c>
      <c r="BM307" s="69" t="e">
        <f>'Piper Plot'!$S$22+(1-'Piper Plot'!AM307)*'Piper Plot'!$S$13+(1-'Piper Plot'!BC307)*'Piper Plot'!$S$13</f>
        <v>#DIV/0!</v>
      </c>
      <c r="BN307" s="69"/>
      <c r="BO307" s="69"/>
    </row>
    <row r="308" spans="31:67" x14ac:dyDescent="0.3">
      <c r="AE308" s="77" t="str">
        <f>IF('Piper Plot'!$N$4="y",CONCATENATE(Final!B308," f",Final!C308),"")</f>
        <v xml:space="preserve"> f</v>
      </c>
      <c r="AF308" s="78">
        <f>Final!R308*2</f>
        <v>0</v>
      </c>
      <c r="AG308" s="79">
        <f>Final!Q308*2</f>
        <v>0</v>
      </c>
      <c r="AH308" s="79">
        <f>Final!O308+Final!P308</f>
        <v>0</v>
      </c>
      <c r="AI308" s="79">
        <f t="shared" si="80"/>
        <v>0</v>
      </c>
      <c r="AJ308" s="69"/>
      <c r="AK308" s="80" t="e">
        <f t="shared" si="81"/>
        <v>#DIV/0!</v>
      </c>
      <c r="AL308" s="80" t="e">
        <f t="shared" si="82"/>
        <v>#DIV/0!</v>
      </c>
      <c r="AM308" s="80" t="e">
        <f t="shared" si="83"/>
        <v>#DIV/0!</v>
      </c>
      <c r="AN308" s="80" t="e">
        <f t="shared" si="84"/>
        <v>#DIV/0!</v>
      </c>
      <c r="AO308" s="69" t="e">
        <f>(1-AK308)-AL308*'Piper Plot'!$R$13</f>
        <v>#DIV/0!</v>
      </c>
      <c r="AP308" s="69" t="e">
        <f>AL308*'Piper Plot'!$S$13</f>
        <v>#DIV/0!</v>
      </c>
      <c r="AQ308" s="69"/>
      <c r="AR308" s="69"/>
      <c r="AS308" s="69"/>
      <c r="AT308" s="69"/>
      <c r="AU308" s="77" t="str">
        <f t="shared" si="85"/>
        <v xml:space="preserve"> f</v>
      </c>
      <c r="AV308" s="79">
        <f>Final!T308</f>
        <v>0</v>
      </c>
      <c r="AW308" s="79">
        <f>Final!W308*2+Final!X308</f>
        <v>0</v>
      </c>
      <c r="AX308" s="79">
        <f>Final!U308+Final!V308*2</f>
        <v>0</v>
      </c>
      <c r="AY308" s="79">
        <f t="shared" si="86"/>
        <v>0</v>
      </c>
      <c r="AZ308" s="69"/>
      <c r="BA308" s="80" t="e">
        <f t="shared" si="87"/>
        <v>#DIV/0!</v>
      </c>
      <c r="BB308" s="80" t="e">
        <f t="shared" si="88"/>
        <v>#DIV/0!</v>
      </c>
      <c r="BC308" s="80" t="e">
        <f t="shared" si="89"/>
        <v>#DIV/0!</v>
      </c>
      <c r="BD308" s="80" t="e">
        <f t="shared" si="90"/>
        <v>#DIV/0!</v>
      </c>
      <c r="BE308" s="81" t="e">
        <f t="shared" si="91"/>
        <v>#DIV/0!</v>
      </c>
      <c r="BF308" s="69" t="e">
        <f t="shared" si="92"/>
        <v>#DIV/0!</v>
      </c>
      <c r="BG308" s="69"/>
      <c r="BH308" s="69"/>
      <c r="BI308" s="69"/>
      <c r="BJ308" s="69"/>
      <c r="BK308" s="77" t="str">
        <f t="shared" si="93"/>
        <v xml:space="preserve"> f</v>
      </c>
      <c r="BL308" s="69" t="e">
        <f>'Piper Plot'!$R$22-(1-'Piper Plot'!AM308)*0.5+(1-'Piper Plot'!BC308)*0.5</f>
        <v>#DIV/0!</v>
      </c>
      <c r="BM308" s="69" t="e">
        <f>'Piper Plot'!$S$22+(1-'Piper Plot'!AM308)*'Piper Plot'!$S$13+(1-'Piper Plot'!BC308)*'Piper Plot'!$S$13</f>
        <v>#DIV/0!</v>
      </c>
      <c r="BN308" s="69"/>
      <c r="BO308" s="69"/>
    </row>
    <row r="309" spans="31:67" x14ac:dyDescent="0.3">
      <c r="AE309" s="77" t="str">
        <f>IF('Piper Plot'!$N$4="y",CONCATENATE(Final!B309," f",Final!C309),"")</f>
        <v xml:space="preserve"> f</v>
      </c>
      <c r="AF309" s="78">
        <f>Final!R309*2</f>
        <v>0</v>
      </c>
      <c r="AG309" s="79">
        <f>Final!Q309*2</f>
        <v>0</v>
      </c>
      <c r="AH309" s="79">
        <f>Final!O309+Final!P309</f>
        <v>0</v>
      </c>
      <c r="AI309" s="79">
        <f t="shared" si="80"/>
        <v>0</v>
      </c>
      <c r="AJ309" s="69"/>
      <c r="AK309" s="80" t="e">
        <f t="shared" si="81"/>
        <v>#DIV/0!</v>
      </c>
      <c r="AL309" s="80" t="e">
        <f t="shared" si="82"/>
        <v>#DIV/0!</v>
      </c>
      <c r="AM309" s="80" t="e">
        <f t="shared" si="83"/>
        <v>#DIV/0!</v>
      </c>
      <c r="AN309" s="80" t="e">
        <f t="shared" si="84"/>
        <v>#DIV/0!</v>
      </c>
      <c r="AO309" s="69" t="e">
        <f>(1-AK309)-AL309*'Piper Plot'!$R$13</f>
        <v>#DIV/0!</v>
      </c>
      <c r="AP309" s="69" t="e">
        <f>AL309*'Piper Plot'!$S$13</f>
        <v>#DIV/0!</v>
      </c>
      <c r="AQ309" s="69"/>
      <c r="AR309" s="69"/>
      <c r="AS309" s="69"/>
      <c r="AT309" s="69"/>
      <c r="AU309" s="77" t="str">
        <f t="shared" si="85"/>
        <v xml:space="preserve"> f</v>
      </c>
      <c r="AV309" s="79">
        <f>Final!T309</f>
        <v>0</v>
      </c>
      <c r="AW309" s="79">
        <f>Final!W309*2+Final!X309</f>
        <v>0</v>
      </c>
      <c r="AX309" s="79">
        <f>Final!U309+Final!V309*2</f>
        <v>0</v>
      </c>
      <c r="AY309" s="79">
        <f t="shared" si="86"/>
        <v>0</v>
      </c>
      <c r="AZ309" s="69"/>
      <c r="BA309" s="80" t="e">
        <f t="shared" si="87"/>
        <v>#DIV/0!</v>
      </c>
      <c r="BB309" s="80" t="e">
        <f t="shared" si="88"/>
        <v>#DIV/0!</v>
      </c>
      <c r="BC309" s="80" t="e">
        <f t="shared" si="89"/>
        <v>#DIV/0!</v>
      </c>
      <c r="BD309" s="80" t="e">
        <f t="shared" si="90"/>
        <v>#DIV/0!</v>
      </c>
      <c r="BE309" s="81" t="e">
        <f t="shared" si="91"/>
        <v>#DIV/0!</v>
      </c>
      <c r="BF309" s="69" t="e">
        <f t="shared" si="92"/>
        <v>#DIV/0!</v>
      </c>
      <c r="BG309" s="69"/>
      <c r="BH309" s="69"/>
      <c r="BI309" s="69"/>
      <c r="BJ309" s="69"/>
      <c r="BK309" s="77" t="str">
        <f t="shared" si="93"/>
        <v xml:space="preserve"> f</v>
      </c>
      <c r="BL309" s="69" t="e">
        <f>'Piper Plot'!$R$22-(1-'Piper Plot'!AM309)*0.5+(1-'Piper Plot'!BC309)*0.5</f>
        <v>#DIV/0!</v>
      </c>
      <c r="BM309" s="69" t="e">
        <f>'Piper Plot'!$S$22+(1-'Piper Plot'!AM309)*'Piper Plot'!$S$13+(1-'Piper Plot'!BC309)*'Piper Plot'!$S$13</f>
        <v>#DIV/0!</v>
      </c>
      <c r="BN309" s="69"/>
      <c r="BO309" s="69"/>
    </row>
    <row r="310" spans="31:67" x14ac:dyDescent="0.3">
      <c r="AE310" s="77" t="str">
        <f>IF('Piper Plot'!$N$4="y",CONCATENATE(Final!B310," f",Final!C310),"")</f>
        <v xml:space="preserve"> f</v>
      </c>
      <c r="AF310" s="78">
        <f>Final!R310*2</f>
        <v>0</v>
      </c>
      <c r="AG310" s="79">
        <f>Final!Q310*2</f>
        <v>0</v>
      </c>
      <c r="AH310" s="79">
        <f>Final!O310+Final!P310</f>
        <v>0</v>
      </c>
      <c r="AI310" s="79">
        <f t="shared" si="80"/>
        <v>0</v>
      </c>
      <c r="AJ310" s="69"/>
      <c r="AK310" s="80" t="e">
        <f t="shared" si="81"/>
        <v>#DIV/0!</v>
      </c>
      <c r="AL310" s="80" t="e">
        <f t="shared" si="82"/>
        <v>#DIV/0!</v>
      </c>
      <c r="AM310" s="80" t="e">
        <f t="shared" si="83"/>
        <v>#DIV/0!</v>
      </c>
      <c r="AN310" s="80" t="e">
        <f t="shared" si="84"/>
        <v>#DIV/0!</v>
      </c>
      <c r="AO310" s="69" t="e">
        <f>(1-AK310)-AL310*'Piper Plot'!$R$13</f>
        <v>#DIV/0!</v>
      </c>
      <c r="AP310" s="69" t="e">
        <f>AL310*'Piper Plot'!$S$13</f>
        <v>#DIV/0!</v>
      </c>
      <c r="AQ310" s="69"/>
      <c r="AR310" s="69"/>
      <c r="AS310" s="69"/>
      <c r="AT310" s="69"/>
      <c r="AU310" s="77" t="str">
        <f t="shared" si="85"/>
        <v xml:space="preserve"> f</v>
      </c>
      <c r="AV310" s="79">
        <f>Final!T310</f>
        <v>0</v>
      </c>
      <c r="AW310" s="79">
        <f>Final!W310*2+Final!X310</f>
        <v>0</v>
      </c>
      <c r="AX310" s="79">
        <f>Final!U310+Final!V310*2</f>
        <v>0</v>
      </c>
      <c r="AY310" s="79">
        <f t="shared" si="86"/>
        <v>0</v>
      </c>
      <c r="AZ310" s="69"/>
      <c r="BA310" s="80" t="e">
        <f t="shared" si="87"/>
        <v>#DIV/0!</v>
      </c>
      <c r="BB310" s="80" t="e">
        <f t="shared" si="88"/>
        <v>#DIV/0!</v>
      </c>
      <c r="BC310" s="80" t="e">
        <f t="shared" si="89"/>
        <v>#DIV/0!</v>
      </c>
      <c r="BD310" s="80" t="e">
        <f t="shared" si="90"/>
        <v>#DIV/0!</v>
      </c>
      <c r="BE310" s="81" t="e">
        <f t="shared" si="91"/>
        <v>#DIV/0!</v>
      </c>
      <c r="BF310" s="69" t="e">
        <f t="shared" si="92"/>
        <v>#DIV/0!</v>
      </c>
      <c r="BG310" s="69"/>
      <c r="BH310" s="69"/>
      <c r="BI310" s="69"/>
      <c r="BJ310" s="69"/>
      <c r="BK310" s="77" t="str">
        <f t="shared" si="93"/>
        <v xml:space="preserve"> f</v>
      </c>
      <c r="BL310" s="69" t="e">
        <f>'Piper Plot'!$R$22-(1-'Piper Plot'!AM310)*0.5+(1-'Piper Plot'!BC310)*0.5</f>
        <v>#DIV/0!</v>
      </c>
      <c r="BM310" s="69" t="e">
        <f>'Piper Plot'!$S$22+(1-'Piper Plot'!AM310)*'Piper Plot'!$S$13+(1-'Piper Plot'!BC310)*'Piper Plot'!$S$13</f>
        <v>#DIV/0!</v>
      </c>
      <c r="BN310" s="69"/>
      <c r="BO310" s="69"/>
    </row>
    <row r="311" spans="31:67" x14ac:dyDescent="0.3">
      <c r="AE311" s="77" t="str">
        <f>IF('Piper Plot'!$N$4="y",CONCATENATE(Final!B311," f",Final!C311),"")</f>
        <v xml:space="preserve"> f</v>
      </c>
      <c r="AF311" s="78">
        <f>Final!R311*2</f>
        <v>0</v>
      </c>
      <c r="AG311" s="79">
        <f>Final!Q311*2</f>
        <v>0</v>
      </c>
      <c r="AH311" s="79">
        <f>Final!O311+Final!P311</f>
        <v>0</v>
      </c>
      <c r="AI311" s="79">
        <f t="shared" si="80"/>
        <v>0</v>
      </c>
      <c r="AJ311" s="69"/>
      <c r="AK311" s="80" t="e">
        <f t="shared" si="81"/>
        <v>#DIV/0!</v>
      </c>
      <c r="AL311" s="80" t="e">
        <f t="shared" si="82"/>
        <v>#DIV/0!</v>
      </c>
      <c r="AM311" s="80" t="e">
        <f t="shared" si="83"/>
        <v>#DIV/0!</v>
      </c>
      <c r="AN311" s="80" t="e">
        <f t="shared" si="84"/>
        <v>#DIV/0!</v>
      </c>
      <c r="AO311" s="69" t="e">
        <f>(1-AK311)-AL311*'Piper Plot'!$R$13</f>
        <v>#DIV/0!</v>
      </c>
      <c r="AP311" s="69" t="e">
        <f>AL311*'Piper Plot'!$S$13</f>
        <v>#DIV/0!</v>
      </c>
      <c r="AQ311" s="69"/>
      <c r="AR311" s="69"/>
      <c r="AS311" s="69"/>
      <c r="AT311" s="69"/>
      <c r="AU311" s="77" t="str">
        <f t="shared" si="85"/>
        <v xml:space="preserve"> f</v>
      </c>
      <c r="AV311" s="79">
        <f>Final!T311</f>
        <v>0</v>
      </c>
      <c r="AW311" s="79">
        <f>Final!W311*2+Final!X311</f>
        <v>0</v>
      </c>
      <c r="AX311" s="79">
        <f>Final!U311+Final!V311*2</f>
        <v>0</v>
      </c>
      <c r="AY311" s="79">
        <f t="shared" si="86"/>
        <v>0</v>
      </c>
      <c r="AZ311" s="69"/>
      <c r="BA311" s="80" t="e">
        <f t="shared" si="87"/>
        <v>#DIV/0!</v>
      </c>
      <c r="BB311" s="80" t="e">
        <f t="shared" si="88"/>
        <v>#DIV/0!</v>
      </c>
      <c r="BC311" s="80" t="e">
        <f t="shared" si="89"/>
        <v>#DIV/0!</v>
      </c>
      <c r="BD311" s="80" t="e">
        <f t="shared" si="90"/>
        <v>#DIV/0!</v>
      </c>
      <c r="BE311" s="81" t="e">
        <f t="shared" si="91"/>
        <v>#DIV/0!</v>
      </c>
      <c r="BF311" s="69" t="e">
        <f t="shared" si="92"/>
        <v>#DIV/0!</v>
      </c>
      <c r="BG311" s="69"/>
      <c r="BH311" s="69"/>
      <c r="BI311" s="69"/>
      <c r="BJ311" s="69"/>
      <c r="BK311" s="77" t="str">
        <f t="shared" si="93"/>
        <v xml:space="preserve"> f</v>
      </c>
      <c r="BL311" s="69" t="e">
        <f>'Piper Plot'!$R$22-(1-'Piper Plot'!AM311)*0.5+(1-'Piper Plot'!BC311)*0.5</f>
        <v>#DIV/0!</v>
      </c>
      <c r="BM311" s="69" t="e">
        <f>'Piper Plot'!$S$22+(1-'Piper Plot'!AM311)*'Piper Plot'!$S$13+(1-'Piper Plot'!BC311)*'Piper Plot'!$S$13</f>
        <v>#DIV/0!</v>
      </c>
      <c r="BN311" s="69"/>
      <c r="BO311" s="69"/>
    </row>
    <row r="312" spans="31:67" x14ac:dyDescent="0.3">
      <c r="AE312" s="77" t="str">
        <f>IF('Piper Plot'!$N$4="y",CONCATENATE(Final!B312," f",Final!C312),"")</f>
        <v xml:space="preserve"> f</v>
      </c>
      <c r="AF312" s="78">
        <f>Final!R312*2</f>
        <v>0</v>
      </c>
      <c r="AG312" s="79">
        <f>Final!Q312*2</f>
        <v>0</v>
      </c>
      <c r="AH312" s="79">
        <f>Final!O312+Final!P312</f>
        <v>0</v>
      </c>
      <c r="AI312" s="79">
        <f t="shared" si="80"/>
        <v>0</v>
      </c>
      <c r="AJ312" s="69"/>
      <c r="AK312" s="80" t="e">
        <f t="shared" si="81"/>
        <v>#DIV/0!</v>
      </c>
      <c r="AL312" s="80" t="e">
        <f t="shared" si="82"/>
        <v>#DIV/0!</v>
      </c>
      <c r="AM312" s="80" t="e">
        <f t="shared" si="83"/>
        <v>#DIV/0!</v>
      </c>
      <c r="AN312" s="80" t="e">
        <f t="shared" si="84"/>
        <v>#DIV/0!</v>
      </c>
      <c r="AO312" s="69" t="e">
        <f>(1-AK312)-AL312*'Piper Plot'!$R$13</f>
        <v>#DIV/0!</v>
      </c>
      <c r="AP312" s="69" t="e">
        <f>AL312*'Piper Plot'!$S$13</f>
        <v>#DIV/0!</v>
      </c>
      <c r="AQ312" s="69"/>
      <c r="AR312" s="69"/>
      <c r="AS312" s="69"/>
      <c r="AT312" s="69"/>
      <c r="AU312" s="77" t="str">
        <f t="shared" si="85"/>
        <v xml:space="preserve"> f</v>
      </c>
      <c r="AV312" s="79">
        <f>Final!T312</f>
        <v>0</v>
      </c>
      <c r="AW312" s="79">
        <f>Final!W312*2+Final!X312</f>
        <v>0</v>
      </c>
      <c r="AX312" s="79">
        <f>Final!U312+Final!V312*2</f>
        <v>0</v>
      </c>
      <c r="AY312" s="79">
        <f t="shared" si="86"/>
        <v>0</v>
      </c>
      <c r="AZ312" s="69"/>
      <c r="BA312" s="80" t="e">
        <f t="shared" si="87"/>
        <v>#DIV/0!</v>
      </c>
      <c r="BB312" s="80" t="e">
        <f t="shared" si="88"/>
        <v>#DIV/0!</v>
      </c>
      <c r="BC312" s="80" t="e">
        <f t="shared" si="89"/>
        <v>#DIV/0!</v>
      </c>
      <c r="BD312" s="80" t="e">
        <f t="shared" si="90"/>
        <v>#DIV/0!</v>
      </c>
      <c r="BE312" s="81" t="e">
        <f t="shared" si="91"/>
        <v>#DIV/0!</v>
      </c>
      <c r="BF312" s="69" t="e">
        <f t="shared" si="92"/>
        <v>#DIV/0!</v>
      </c>
      <c r="BG312" s="69"/>
      <c r="BH312" s="69"/>
      <c r="BI312" s="69"/>
      <c r="BJ312" s="69"/>
      <c r="BK312" s="77" t="str">
        <f t="shared" si="93"/>
        <v xml:space="preserve"> f</v>
      </c>
      <c r="BL312" s="69" t="e">
        <f>'Piper Plot'!$R$22-(1-'Piper Plot'!AM312)*0.5+(1-'Piper Plot'!BC312)*0.5</f>
        <v>#DIV/0!</v>
      </c>
      <c r="BM312" s="69" t="e">
        <f>'Piper Plot'!$S$22+(1-'Piper Plot'!AM312)*'Piper Plot'!$S$13+(1-'Piper Plot'!BC312)*'Piper Plot'!$S$13</f>
        <v>#DIV/0!</v>
      </c>
      <c r="BN312" s="69"/>
      <c r="BO312" s="69"/>
    </row>
    <row r="313" spans="31:67" x14ac:dyDescent="0.3">
      <c r="AE313" s="77" t="str">
        <f>IF('Piper Plot'!$N$4="y",CONCATENATE(Final!B313," f",Final!C313),"")</f>
        <v xml:space="preserve"> f</v>
      </c>
      <c r="AF313" s="78">
        <f>Final!R313*2</f>
        <v>0</v>
      </c>
      <c r="AG313" s="79">
        <f>Final!Q313*2</f>
        <v>0</v>
      </c>
      <c r="AH313" s="79">
        <f>Final!O313+Final!P313</f>
        <v>0</v>
      </c>
      <c r="AI313" s="79">
        <f t="shared" si="80"/>
        <v>0</v>
      </c>
      <c r="AJ313" s="69"/>
      <c r="AK313" s="80" t="e">
        <f t="shared" si="81"/>
        <v>#DIV/0!</v>
      </c>
      <c r="AL313" s="80" t="e">
        <f t="shared" si="82"/>
        <v>#DIV/0!</v>
      </c>
      <c r="AM313" s="80" t="e">
        <f t="shared" si="83"/>
        <v>#DIV/0!</v>
      </c>
      <c r="AN313" s="80" t="e">
        <f t="shared" si="84"/>
        <v>#DIV/0!</v>
      </c>
      <c r="AO313" s="69" t="e">
        <f>(1-AK313)-AL313*'Piper Plot'!$R$13</f>
        <v>#DIV/0!</v>
      </c>
      <c r="AP313" s="69" t="e">
        <f>AL313*'Piper Plot'!$S$13</f>
        <v>#DIV/0!</v>
      </c>
      <c r="AQ313" s="69"/>
      <c r="AR313" s="69"/>
      <c r="AS313" s="69"/>
      <c r="AT313" s="69"/>
      <c r="AU313" s="77" t="str">
        <f t="shared" si="85"/>
        <v xml:space="preserve"> f</v>
      </c>
      <c r="AV313" s="79">
        <f>Final!T313</f>
        <v>0</v>
      </c>
      <c r="AW313" s="79">
        <f>Final!W313*2+Final!X313</f>
        <v>0</v>
      </c>
      <c r="AX313" s="79">
        <f>Final!U313+Final!V313*2</f>
        <v>0</v>
      </c>
      <c r="AY313" s="79">
        <f t="shared" si="86"/>
        <v>0</v>
      </c>
      <c r="AZ313" s="69"/>
      <c r="BA313" s="80" t="e">
        <f t="shared" si="87"/>
        <v>#DIV/0!</v>
      </c>
      <c r="BB313" s="80" t="e">
        <f t="shared" si="88"/>
        <v>#DIV/0!</v>
      </c>
      <c r="BC313" s="80" t="e">
        <f t="shared" si="89"/>
        <v>#DIV/0!</v>
      </c>
      <c r="BD313" s="80" t="e">
        <f t="shared" si="90"/>
        <v>#DIV/0!</v>
      </c>
      <c r="BE313" s="81" t="e">
        <f t="shared" si="91"/>
        <v>#DIV/0!</v>
      </c>
      <c r="BF313" s="69" t="e">
        <f t="shared" si="92"/>
        <v>#DIV/0!</v>
      </c>
      <c r="BG313" s="69"/>
      <c r="BH313" s="69"/>
      <c r="BI313" s="69"/>
      <c r="BJ313" s="69"/>
      <c r="BK313" s="77" t="str">
        <f t="shared" si="93"/>
        <v xml:space="preserve"> f</v>
      </c>
      <c r="BL313" s="69" t="e">
        <f>'Piper Plot'!$R$22-(1-'Piper Plot'!AM313)*0.5+(1-'Piper Plot'!BC313)*0.5</f>
        <v>#DIV/0!</v>
      </c>
      <c r="BM313" s="69" t="e">
        <f>'Piper Plot'!$S$22+(1-'Piper Plot'!AM313)*'Piper Plot'!$S$13+(1-'Piper Plot'!BC313)*'Piper Plot'!$S$13</f>
        <v>#DIV/0!</v>
      </c>
      <c r="BN313" s="69"/>
      <c r="BO313" s="69"/>
    </row>
    <row r="314" spans="31:67" x14ac:dyDescent="0.3">
      <c r="AE314" s="77" t="str">
        <f>IF('Piper Plot'!$N$4="y",CONCATENATE(Final!B314," f",Final!C314),"")</f>
        <v xml:space="preserve"> f</v>
      </c>
      <c r="AF314" s="78">
        <f>Final!R314*2</f>
        <v>0</v>
      </c>
      <c r="AG314" s="79">
        <f>Final!Q314*2</f>
        <v>0</v>
      </c>
      <c r="AH314" s="79">
        <f>Final!O314+Final!P314</f>
        <v>0</v>
      </c>
      <c r="AI314" s="79">
        <f t="shared" si="80"/>
        <v>0</v>
      </c>
      <c r="AJ314" s="69"/>
      <c r="AK314" s="80" t="e">
        <f t="shared" si="81"/>
        <v>#DIV/0!</v>
      </c>
      <c r="AL314" s="80" t="e">
        <f t="shared" si="82"/>
        <v>#DIV/0!</v>
      </c>
      <c r="AM314" s="80" t="e">
        <f t="shared" si="83"/>
        <v>#DIV/0!</v>
      </c>
      <c r="AN314" s="80" t="e">
        <f t="shared" si="84"/>
        <v>#DIV/0!</v>
      </c>
      <c r="AO314" s="69" t="e">
        <f>(1-AK314)-AL314*'Piper Plot'!$R$13</f>
        <v>#DIV/0!</v>
      </c>
      <c r="AP314" s="69" t="e">
        <f>AL314*'Piper Plot'!$S$13</f>
        <v>#DIV/0!</v>
      </c>
      <c r="AQ314" s="69"/>
      <c r="AR314" s="69"/>
      <c r="AS314" s="69"/>
      <c r="AT314" s="69"/>
      <c r="AU314" s="77" t="str">
        <f t="shared" si="85"/>
        <v xml:space="preserve"> f</v>
      </c>
      <c r="AV314" s="79">
        <f>Final!T314</f>
        <v>0</v>
      </c>
      <c r="AW314" s="79">
        <f>Final!W314*2+Final!X314</f>
        <v>0</v>
      </c>
      <c r="AX314" s="79">
        <f>Final!U314+Final!V314*2</f>
        <v>0</v>
      </c>
      <c r="AY314" s="79">
        <f t="shared" si="86"/>
        <v>0</v>
      </c>
      <c r="AZ314" s="69"/>
      <c r="BA314" s="80" t="e">
        <f t="shared" si="87"/>
        <v>#DIV/0!</v>
      </c>
      <c r="BB314" s="80" t="e">
        <f t="shared" si="88"/>
        <v>#DIV/0!</v>
      </c>
      <c r="BC314" s="80" t="e">
        <f t="shared" si="89"/>
        <v>#DIV/0!</v>
      </c>
      <c r="BD314" s="80" t="e">
        <f t="shared" si="90"/>
        <v>#DIV/0!</v>
      </c>
      <c r="BE314" s="81" t="e">
        <f t="shared" si="91"/>
        <v>#DIV/0!</v>
      </c>
      <c r="BF314" s="69" t="e">
        <f t="shared" si="92"/>
        <v>#DIV/0!</v>
      </c>
      <c r="BG314" s="69"/>
      <c r="BH314" s="69"/>
      <c r="BI314" s="69"/>
      <c r="BJ314" s="69"/>
      <c r="BK314" s="77" t="str">
        <f t="shared" si="93"/>
        <v xml:space="preserve"> f</v>
      </c>
      <c r="BL314" s="69" t="e">
        <f>'Piper Plot'!$R$22-(1-'Piper Plot'!AM314)*0.5+(1-'Piper Plot'!BC314)*0.5</f>
        <v>#DIV/0!</v>
      </c>
      <c r="BM314" s="69" t="e">
        <f>'Piper Plot'!$S$22+(1-'Piper Plot'!AM314)*'Piper Plot'!$S$13+(1-'Piper Plot'!BC314)*'Piper Plot'!$S$13</f>
        <v>#DIV/0!</v>
      </c>
      <c r="BN314" s="69"/>
      <c r="BO314" s="69"/>
    </row>
    <row r="315" spans="31:67" x14ac:dyDescent="0.3">
      <c r="AE315" s="77" t="str">
        <f>IF('Piper Plot'!$N$4="y",CONCATENATE(Final!B315," f",Final!C315),"")</f>
        <v xml:space="preserve"> f</v>
      </c>
      <c r="AF315" s="78">
        <f>Final!R315*2</f>
        <v>0</v>
      </c>
      <c r="AG315" s="79">
        <f>Final!Q315*2</f>
        <v>0</v>
      </c>
      <c r="AH315" s="79">
        <f>Final!O315+Final!P315</f>
        <v>0</v>
      </c>
      <c r="AI315" s="79">
        <f t="shared" si="80"/>
        <v>0</v>
      </c>
      <c r="AJ315" s="69"/>
      <c r="AK315" s="80" t="e">
        <f t="shared" si="81"/>
        <v>#DIV/0!</v>
      </c>
      <c r="AL315" s="80" t="e">
        <f t="shared" si="82"/>
        <v>#DIV/0!</v>
      </c>
      <c r="AM315" s="80" t="e">
        <f t="shared" si="83"/>
        <v>#DIV/0!</v>
      </c>
      <c r="AN315" s="80" t="e">
        <f t="shared" si="84"/>
        <v>#DIV/0!</v>
      </c>
      <c r="AO315" s="69" t="e">
        <f>(1-AK315)-AL315*'Piper Plot'!$R$13</f>
        <v>#DIV/0!</v>
      </c>
      <c r="AP315" s="69" t="e">
        <f>AL315*'Piper Plot'!$S$13</f>
        <v>#DIV/0!</v>
      </c>
      <c r="AQ315" s="69"/>
      <c r="AR315" s="69"/>
      <c r="AS315" s="69"/>
      <c r="AT315" s="69"/>
      <c r="AU315" s="77" t="str">
        <f t="shared" si="85"/>
        <v xml:space="preserve"> f</v>
      </c>
      <c r="AV315" s="79">
        <f>Final!T315</f>
        <v>0</v>
      </c>
      <c r="AW315" s="79">
        <f>Final!W315*2+Final!X315</f>
        <v>0</v>
      </c>
      <c r="AX315" s="79">
        <f>Final!U315+Final!V315*2</f>
        <v>0</v>
      </c>
      <c r="AY315" s="79">
        <f t="shared" si="86"/>
        <v>0</v>
      </c>
      <c r="AZ315" s="69"/>
      <c r="BA315" s="80" t="e">
        <f t="shared" si="87"/>
        <v>#DIV/0!</v>
      </c>
      <c r="BB315" s="80" t="e">
        <f t="shared" si="88"/>
        <v>#DIV/0!</v>
      </c>
      <c r="BC315" s="80" t="e">
        <f t="shared" si="89"/>
        <v>#DIV/0!</v>
      </c>
      <c r="BD315" s="80" t="e">
        <f t="shared" si="90"/>
        <v>#DIV/0!</v>
      </c>
      <c r="BE315" s="81" t="e">
        <f t="shared" si="91"/>
        <v>#DIV/0!</v>
      </c>
      <c r="BF315" s="69" t="e">
        <f t="shared" si="92"/>
        <v>#DIV/0!</v>
      </c>
      <c r="BG315" s="69"/>
      <c r="BH315" s="69"/>
      <c r="BI315" s="69"/>
      <c r="BJ315" s="69"/>
      <c r="BK315" s="77" t="str">
        <f t="shared" si="93"/>
        <v xml:space="preserve"> f</v>
      </c>
      <c r="BL315" s="69" t="e">
        <f>'Piper Plot'!$R$22-(1-'Piper Plot'!AM315)*0.5+(1-'Piper Plot'!BC315)*0.5</f>
        <v>#DIV/0!</v>
      </c>
      <c r="BM315" s="69" t="e">
        <f>'Piper Plot'!$S$22+(1-'Piper Plot'!AM315)*'Piper Plot'!$S$13+(1-'Piper Plot'!BC315)*'Piper Plot'!$S$13</f>
        <v>#DIV/0!</v>
      </c>
      <c r="BN315" s="69"/>
      <c r="BO315" s="69"/>
    </row>
    <row r="316" spans="31:67" x14ac:dyDescent="0.3">
      <c r="AE316" s="77" t="str">
        <f>IF('Piper Plot'!$N$4="y",CONCATENATE(Final!B316," f",Final!C316),"")</f>
        <v xml:space="preserve"> f</v>
      </c>
      <c r="AF316" s="78">
        <f>Final!R316*2</f>
        <v>0</v>
      </c>
      <c r="AG316" s="79">
        <f>Final!Q316*2</f>
        <v>0</v>
      </c>
      <c r="AH316" s="79">
        <f>Final!O316+Final!P316</f>
        <v>0</v>
      </c>
      <c r="AI316" s="79">
        <f t="shared" si="80"/>
        <v>0</v>
      </c>
      <c r="AJ316" s="69"/>
      <c r="AK316" s="80" t="e">
        <f t="shared" si="81"/>
        <v>#DIV/0!</v>
      </c>
      <c r="AL316" s="80" t="e">
        <f t="shared" si="82"/>
        <v>#DIV/0!</v>
      </c>
      <c r="AM316" s="80" t="e">
        <f t="shared" si="83"/>
        <v>#DIV/0!</v>
      </c>
      <c r="AN316" s="80" t="e">
        <f t="shared" si="84"/>
        <v>#DIV/0!</v>
      </c>
      <c r="AO316" s="69" t="e">
        <f>(1-AK316)-AL316*'Piper Plot'!$R$13</f>
        <v>#DIV/0!</v>
      </c>
      <c r="AP316" s="69" t="e">
        <f>AL316*'Piper Plot'!$S$13</f>
        <v>#DIV/0!</v>
      </c>
      <c r="AQ316" s="69"/>
      <c r="AR316" s="69"/>
      <c r="AS316" s="69"/>
      <c r="AT316" s="69"/>
      <c r="AU316" s="77" t="str">
        <f t="shared" si="85"/>
        <v xml:space="preserve"> f</v>
      </c>
      <c r="AV316" s="79">
        <f>Final!T316</f>
        <v>0</v>
      </c>
      <c r="AW316" s="79">
        <f>Final!W316*2+Final!X316</f>
        <v>0</v>
      </c>
      <c r="AX316" s="79">
        <f>Final!U316+Final!V316*2</f>
        <v>0</v>
      </c>
      <c r="AY316" s="79">
        <f t="shared" si="86"/>
        <v>0</v>
      </c>
      <c r="AZ316" s="69"/>
      <c r="BA316" s="80" t="e">
        <f t="shared" si="87"/>
        <v>#DIV/0!</v>
      </c>
      <c r="BB316" s="80" t="e">
        <f t="shared" si="88"/>
        <v>#DIV/0!</v>
      </c>
      <c r="BC316" s="80" t="e">
        <f t="shared" si="89"/>
        <v>#DIV/0!</v>
      </c>
      <c r="BD316" s="80" t="e">
        <f t="shared" si="90"/>
        <v>#DIV/0!</v>
      </c>
      <c r="BE316" s="81" t="e">
        <f t="shared" si="91"/>
        <v>#DIV/0!</v>
      </c>
      <c r="BF316" s="69" t="e">
        <f t="shared" si="92"/>
        <v>#DIV/0!</v>
      </c>
      <c r="BG316" s="69"/>
      <c r="BH316" s="69"/>
      <c r="BI316" s="69"/>
      <c r="BJ316" s="69"/>
      <c r="BK316" s="77" t="str">
        <f t="shared" si="93"/>
        <v xml:space="preserve"> f</v>
      </c>
      <c r="BL316" s="69" t="e">
        <f>'Piper Plot'!$R$22-(1-'Piper Plot'!AM316)*0.5+(1-'Piper Plot'!BC316)*0.5</f>
        <v>#DIV/0!</v>
      </c>
      <c r="BM316" s="69" t="e">
        <f>'Piper Plot'!$S$22+(1-'Piper Plot'!AM316)*'Piper Plot'!$S$13+(1-'Piper Plot'!BC316)*'Piper Plot'!$S$13</f>
        <v>#DIV/0!</v>
      </c>
      <c r="BN316" s="69"/>
      <c r="BO316" s="69"/>
    </row>
    <row r="317" spans="31:67" x14ac:dyDescent="0.3">
      <c r="AE317" s="77" t="str">
        <f>IF('Piper Plot'!$N$4="y",CONCATENATE(Final!B317," f",Final!C317),"")</f>
        <v xml:space="preserve"> f</v>
      </c>
      <c r="AF317" s="78">
        <f>Final!R317*2</f>
        <v>0</v>
      </c>
      <c r="AG317" s="79">
        <f>Final!Q317*2</f>
        <v>0</v>
      </c>
      <c r="AH317" s="79">
        <f>Final!O317+Final!P317</f>
        <v>0</v>
      </c>
      <c r="AI317" s="79">
        <f t="shared" si="80"/>
        <v>0</v>
      </c>
      <c r="AJ317" s="69"/>
      <c r="AK317" s="80" t="e">
        <f t="shared" si="81"/>
        <v>#DIV/0!</v>
      </c>
      <c r="AL317" s="80" t="e">
        <f t="shared" si="82"/>
        <v>#DIV/0!</v>
      </c>
      <c r="AM317" s="80" t="e">
        <f t="shared" si="83"/>
        <v>#DIV/0!</v>
      </c>
      <c r="AN317" s="80" t="e">
        <f t="shared" si="84"/>
        <v>#DIV/0!</v>
      </c>
      <c r="AO317" s="69" t="e">
        <f>(1-AK317)-AL317*'Piper Plot'!$R$13</f>
        <v>#DIV/0!</v>
      </c>
      <c r="AP317" s="69" t="e">
        <f>AL317*'Piper Plot'!$S$13</f>
        <v>#DIV/0!</v>
      </c>
      <c r="AQ317" s="69"/>
      <c r="AR317" s="69"/>
      <c r="AS317" s="69"/>
      <c r="AT317" s="69"/>
      <c r="AU317" s="77" t="str">
        <f t="shared" si="85"/>
        <v xml:space="preserve"> f</v>
      </c>
      <c r="AV317" s="79">
        <f>Final!T317</f>
        <v>0</v>
      </c>
      <c r="AW317" s="79">
        <f>Final!W317*2+Final!X317</f>
        <v>0</v>
      </c>
      <c r="AX317" s="79">
        <f>Final!U317+Final!V317*2</f>
        <v>0</v>
      </c>
      <c r="AY317" s="79">
        <f t="shared" si="86"/>
        <v>0</v>
      </c>
      <c r="AZ317" s="69"/>
      <c r="BA317" s="80" t="e">
        <f t="shared" si="87"/>
        <v>#DIV/0!</v>
      </c>
      <c r="BB317" s="80" t="e">
        <f t="shared" si="88"/>
        <v>#DIV/0!</v>
      </c>
      <c r="BC317" s="80" t="e">
        <f t="shared" si="89"/>
        <v>#DIV/0!</v>
      </c>
      <c r="BD317" s="80" t="e">
        <f t="shared" si="90"/>
        <v>#DIV/0!</v>
      </c>
      <c r="BE317" s="81" t="e">
        <f t="shared" si="91"/>
        <v>#DIV/0!</v>
      </c>
      <c r="BF317" s="69" t="e">
        <f t="shared" si="92"/>
        <v>#DIV/0!</v>
      </c>
      <c r="BG317" s="69"/>
      <c r="BH317" s="69"/>
      <c r="BI317" s="69"/>
      <c r="BJ317" s="69"/>
      <c r="BK317" s="77" t="str">
        <f t="shared" si="93"/>
        <v xml:space="preserve"> f</v>
      </c>
      <c r="BL317" s="69" t="e">
        <f>'Piper Plot'!$R$22-(1-'Piper Plot'!AM317)*0.5+(1-'Piper Plot'!BC317)*0.5</f>
        <v>#DIV/0!</v>
      </c>
      <c r="BM317" s="69" t="e">
        <f>'Piper Plot'!$S$22+(1-'Piper Plot'!AM317)*'Piper Plot'!$S$13+(1-'Piper Plot'!BC317)*'Piper Plot'!$S$13</f>
        <v>#DIV/0!</v>
      </c>
      <c r="BN317" s="69"/>
      <c r="BO317" s="69"/>
    </row>
    <row r="318" spans="31:67" x14ac:dyDescent="0.3">
      <c r="AE318" s="77" t="str">
        <f>IF('Piper Plot'!$N$4="y",CONCATENATE(Final!B318," f",Final!C318),"")</f>
        <v xml:space="preserve"> f</v>
      </c>
      <c r="AF318" s="78">
        <f>Final!R318*2</f>
        <v>0</v>
      </c>
      <c r="AG318" s="79">
        <f>Final!Q318*2</f>
        <v>0</v>
      </c>
      <c r="AH318" s="79">
        <f>Final!O318+Final!P318</f>
        <v>0</v>
      </c>
      <c r="AI318" s="79">
        <f t="shared" si="80"/>
        <v>0</v>
      </c>
      <c r="AJ318" s="69"/>
      <c r="AK318" s="80" t="e">
        <f t="shared" si="81"/>
        <v>#DIV/0!</v>
      </c>
      <c r="AL318" s="80" t="e">
        <f t="shared" si="82"/>
        <v>#DIV/0!</v>
      </c>
      <c r="AM318" s="80" t="e">
        <f t="shared" si="83"/>
        <v>#DIV/0!</v>
      </c>
      <c r="AN318" s="80" t="e">
        <f t="shared" si="84"/>
        <v>#DIV/0!</v>
      </c>
      <c r="AO318" s="69" t="e">
        <f>(1-AK318)-AL318*'Piper Plot'!$R$13</f>
        <v>#DIV/0!</v>
      </c>
      <c r="AP318" s="69" t="e">
        <f>AL318*'Piper Plot'!$S$13</f>
        <v>#DIV/0!</v>
      </c>
      <c r="AQ318" s="69"/>
      <c r="AR318" s="69"/>
      <c r="AS318" s="69"/>
      <c r="AT318" s="69"/>
      <c r="AU318" s="77" t="str">
        <f t="shared" si="85"/>
        <v xml:space="preserve"> f</v>
      </c>
      <c r="AV318" s="79">
        <f>Final!T318</f>
        <v>0</v>
      </c>
      <c r="AW318" s="79">
        <f>Final!W318*2+Final!X318</f>
        <v>0</v>
      </c>
      <c r="AX318" s="79">
        <f>Final!U318+Final!V318*2</f>
        <v>0</v>
      </c>
      <c r="AY318" s="79">
        <f t="shared" si="86"/>
        <v>0</v>
      </c>
      <c r="AZ318" s="69"/>
      <c r="BA318" s="80" t="e">
        <f t="shared" si="87"/>
        <v>#DIV/0!</v>
      </c>
      <c r="BB318" s="80" t="e">
        <f t="shared" si="88"/>
        <v>#DIV/0!</v>
      </c>
      <c r="BC318" s="80" t="e">
        <f t="shared" si="89"/>
        <v>#DIV/0!</v>
      </c>
      <c r="BD318" s="80" t="e">
        <f t="shared" si="90"/>
        <v>#DIV/0!</v>
      </c>
      <c r="BE318" s="81" t="e">
        <f t="shared" si="91"/>
        <v>#DIV/0!</v>
      </c>
      <c r="BF318" s="69" t="e">
        <f t="shared" si="92"/>
        <v>#DIV/0!</v>
      </c>
      <c r="BG318" s="69"/>
      <c r="BH318" s="69"/>
      <c r="BI318" s="69"/>
      <c r="BJ318" s="69"/>
      <c r="BK318" s="77" t="str">
        <f t="shared" si="93"/>
        <v xml:space="preserve"> f</v>
      </c>
      <c r="BL318" s="69" t="e">
        <f>'Piper Plot'!$R$22-(1-'Piper Plot'!AM318)*0.5+(1-'Piper Plot'!BC318)*0.5</f>
        <v>#DIV/0!</v>
      </c>
      <c r="BM318" s="69" t="e">
        <f>'Piper Plot'!$S$22+(1-'Piper Plot'!AM318)*'Piper Plot'!$S$13+(1-'Piper Plot'!BC318)*'Piper Plot'!$S$13</f>
        <v>#DIV/0!</v>
      </c>
      <c r="BN318" s="69"/>
      <c r="BO318" s="69"/>
    </row>
    <row r="319" spans="31:67" x14ac:dyDescent="0.3">
      <c r="AE319" s="77" t="str">
        <f>IF('Piper Plot'!$N$4="y",CONCATENATE(Final!B319," f",Final!C319),"")</f>
        <v xml:space="preserve"> f</v>
      </c>
      <c r="AF319" s="78">
        <f>Final!R319*2</f>
        <v>0</v>
      </c>
      <c r="AG319" s="79">
        <f>Final!Q319*2</f>
        <v>0</v>
      </c>
      <c r="AH319" s="79">
        <f>Final!O319+Final!P319</f>
        <v>0</v>
      </c>
      <c r="AI319" s="79">
        <f t="shared" si="80"/>
        <v>0</v>
      </c>
      <c r="AJ319" s="69"/>
      <c r="AK319" s="80" t="e">
        <f t="shared" si="81"/>
        <v>#DIV/0!</v>
      </c>
      <c r="AL319" s="80" t="e">
        <f t="shared" si="82"/>
        <v>#DIV/0!</v>
      </c>
      <c r="AM319" s="80" t="e">
        <f t="shared" si="83"/>
        <v>#DIV/0!</v>
      </c>
      <c r="AN319" s="80" t="e">
        <f t="shared" si="84"/>
        <v>#DIV/0!</v>
      </c>
      <c r="AO319" s="69" t="e">
        <f>(1-AK319)-AL319*'Piper Plot'!$R$13</f>
        <v>#DIV/0!</v>
      </c>
      <c r="AP319" s="69" t="e">
        <f>AL319*'Piper Plot'!$S$13</f>
        <v>#DIV/0!</v>
      </c>
      <c r="AQ319" s="69"/>
      <c r="AR319" s="69"/>
      <c r="AS319" s="69"/>
      <c r="AT319" s="69"/>
      <c r="AU319" s="77" t="str">
        <f t="shared" si="85"/>
        <v xml:space="preserve"> f</v>
      </c>
      <c r="AV319" s="79">
        <f>Final!T319</f>
        <v>0</v>
      </c>
      <c r="AW319" s="79">
        <f>Final!W319*2+Final!X319</f>
        <v>0</v>
      </c>
      <c r="AX319" s="79">
        <f>Final!U319+Final!V319*2</f>
        <v>0</v>
      </c>
      <c r="AY319" s="79">
        <f t="shared" si="86"/>
        <v>0</v>
      </c>
      <c r="AZ319" s="69"/>
      <c r="BA319" s="80" t="e">
        <f t="shared" si="87"/>
        <v>#DIV/0!</v>
      </c>
      <c r="BB319" s="80" t="e">
        <f t="shared" si="88"/>
        <v>#DIV/0!</v>
      </c>
      <c r="BC319" s="80" t="e">
        <f t="shared" si="89"/>
        <v>#DIV/0!</v>
      </c>
      <c r="BD319" s="80" t="e">
        <f t="shared" si="90"/>
        <v>#DIV/0!</v>
      </c>
      <c r="BE319" s="81" t="e">
        <f t="shared" si="91"/>
        <v>#DIV/0!</v>
      </c>
      <c r="BF319" s="69" t="e">
        <f t="shared" si="92"/>
        <v>#DIV/0!</v>
      </c>
      <c r="BG319" s="69"/>
      <c r="BH319" s="69"/>
      <c r="BI319" s="69"/>
      <c r="BJ319" s="69"/>
      <c r="BK319" s="77" t="str">
        <f t="shared" si="93"/>
        <v xml:space="preserve"> f</v>
      </c>
      <c r="BL319" s="69" t="e">
        <f>'Piper Plot'!$R$22-(1-'Piper Plot'!AM319)*0.5+(1-'Piper Plot'!BC319)*0.5</f>
        <v>#DIV/0!</v>
      </c>
      <c r="BM319" s="69" t="e">
        <f>'Piper Plot'!$S$22+(1-'Piper Plot'!AM319)*'Piper Plot'!$S$13+(1-'Piper Plot'!BC319)*'Piper Plot'!$S$13</f>
        <v>#DIV/0!</v>
      </c>
      <c r="BN319" s="69"/>
      <c r="BO319" s="69"/>
    </row>
    <row r="320" spans="31:67" x14ac:dyDescent="0.3">
      <c r="AE320" s="77" t="str">
        <f>IF('Piper Plot'!$N$4="y",CONCATENATE(Final!B320," f",Final!C320),"")</f>
        <v xml:space="preserve"> f</v>
      </c>
      <c r="AF320" s="78">
        <f>Final!R320*2</f>
        <v>0</v>
      </c>
      <c r="AG320" s="79">
        <f>Final!Q320*2</f>
        <v>0</v>
      </c>
      <c r="AH320" s="79">
        <f>Final!O320+Final!P320</f>
        <v>0</v>
      </c>
      <c r="AI320" s="79">
        <f t="shared" si="80"/>
        <v>0</v>
      </c>
      <c r="AJ320" s="69"/>
      <c r="AK320" s="80" t="e">
        <f t="shared" si="81"/>
        <v>#DIV/0!</v>
      </c>
      <c r="AL320" s="80" t="e">
        <f t="shared" si="82"/>
        <v>#DIV/0!</v>
      </c>
      <c r="AM320" s="80" t="e">
        <f t="shared" si="83"/>
        <v>#DIV/0!</v>
      </c>
      <c r="AN320" s="80" t="e">
        <f t="shared" si="84"/>
        <v>#DIV/0!</v>
      </c>
      <c r="AO320" s="69" t="e">
        <f>(1-AK320)-AL320*'Piper Plot'!$R$13</f>
        <v>#DIV/0!</v>
      </c>
      <c r="AP320" s="69" t="e">
        <f>AL320*'Piper Plot'!$S$13</f>
        <v>#DIV/0!</v>
      </c>
      <c r="AQ320" s="69"/>
      <c r="AR320" s="69"/>
      <c r="AS320" s="69"/>
      <c r="AT320" s="69"/>
      <c r="AU320" s="77" t="str">
        <f t="shared" si="85"/>
        <v xml:space="preserve"> f</v>
      </c>
      <c r="AV320" s="79">
        <f>Final!T320</f>
        <v>0</v>
      </c>
      <c r="AW320" s="79">
        <f>Final!W320*2+Final!X320</f>
        <v>0</v>
      </c>
      <c r="AX320" s="79">
        <f>Final!U320+Final!V320*2</f>
        <v>0</v>
      </c>
      <c r="AY320" s="79">
        <f t="shared" si="86"/>
        <v>0</v>
      </c>
      <c r="AZ320" s="69"/>
      <c r="BA320" s="80" t="e">
        <f t="shared" si="87"/>
        <v>#DIV/0!</v>
      </c>
      <c r="BB320" s="80" t="e">
        <f t="shared" si="88"/>
        <v>#DIV/0!</v>
      </c>
      <c r="BC320" s="80" t="e">
        <f t="shared" si="89"/>
        <v>#DIV/0!</v>
      </c>
      <c r="BD320" s="80" t="e">
        <f t="shared" si="90"/>
        <v>#DIV/0!</v>
      </c>
      <c r="BE320" s="81" t="e">
        <f t="shared" si="91"/>
        <v>#DIV/0!</v>
      </c>
      <c r="BF320" s="69" t="e">
        <f t="shared" si="92"/>
        <v>#DIV/0!</v>
      </c>
      <c r="BG320" s="69"/>
      <c r="BH320" s="69"/>
      <c r="BI320" s="69"/>
      <c r="BJ320" s="69"/>
      <c r="BK320" s="77" t="str">
        <f t="shared" si="93"/>
        <v xml:space="preserve"> f</v>
      </c>
      <c r="BL320" s="69" t="e">
        <f>'Piper Plot'!$R$22-(1-'Piper Plot'!AM320)*0.5+(1-'Piper Plot'!BC320)*0.5</f>
        <v>#DIV/0!</v>
      </c>
      <c r="BM320" s="69" t="e">
        <f>'Piper Plot'!$S$22+(1-'Piper Plot'!AM320)*'Piper Plot'!$S$13+(1-'Piper Plot'!BC320)*'Piper Plot'!$S$13</f>
        <v>#DIV/0!</v>
      </c>
      <c r="BN320" s="69"/>
      <c r="BO320" s="69"/>
    </row>
    <row r="321" spans="31:67" x14ac:dyDescent="0.3">
      <c r="AE321" s="77" t="str">
        <f>IF('Piper Plot'!$N$4="y",CONCATENATE(Final!B321," f",Final!C321),"")</f>
        <v xml:space="preserve"> f</v>
      </c>
      <c r="AF321" s="78">
        <f>Final!R321*2</f>
        <v>0</v>
      </c>
      <c r="AG321" s="79">
        <f>Final!Q321*2</f>
        <v>0</v>
      </c>
      <c r="AH321" s="79">
        <f>Final!O321+Final!P321</f>
        <v>0</v>
      </c>
      <c r="AI321" s="79">
        <f t="shared" si="80"/>
        <v>0</v>
      </c>
      <c r="AJ321" s="69"/>
      <c r="AK321" s="80" t="e">
        <f t="shared" si="81"/>
        <v>#DIV/0!</v>
      </c>
      <c r="AL321" s="80" t="e">
        <f t="shared" si="82"/>
        <v>#DIV/0!</v>
      </c>
      <c r="AM321" s="80" t="e">
        <f t="shared" si="83"/>
        <v>#DIV/0!</v>
      </c>
      <c r="AN321" s="80" t="e">
        <f t="shared" si="84"/>
        <v>#DIV/0!</v>
      </c>
      <c r="AO321" s="69" t="e">
        <f>(1-AK321)-AL321*'Piper Plot'!$R$13</f>
        <v>#DIV/0!</v>
      </c>
      <c r="AP321" s="69" t="e">
        <f>AL321*'Piper Plot'!$S$13</f>
        <v>#DIV/0!</v>
      </c>
      <c r="AQ321" s="69"/>
      <c r="AR321" s="69"/>
      <c r="AS321" s="69"/>
      <c r="AT321" s="69"/>
      <c r="AU321" s="77" t="str">
        <f t="shared" si="85"/>
        <v xml:space="preserve"> f</v>
      </c>
      <c r="AV321" s="79">
        <f>Final!T321</f>
        <v>0</v>
      </c>
      <c r="AW321" s="79">
        <f>Final!W321*2+Final!X321</f>
        <v>0</v>
      </c>
      <c r="AX321" s="79">
        <f>Final!U321+Final!V321*2</f>
        <v>0</v>
      </c>
      <c r="AY321" s="79">
        <f t="shared" si="86"/>
        <v>0</v>
      </c>
      <c r="AZ321" s="69"/>
      <c r="BA321" s="80" t="e">
        <f t="shared" si="87"/>
        <v>#DIV/0!</v>
      </c>
      <c r="BB321" s="80" t="e">
        <f t="shared" si="88"/>
        <v>#DIV/0!</v>
      </c>
      <c r="BC321" s="80" t="e">
        <f t="shared" si="89"/>
        <v>#DIV/0!</v>
      </c>
      <c r="BD321" s="80" t="e">
        <f t="shared" si="90"/>
        <v>#DIV/0!</v>
      </c>
      <c r="BE321" s="81" t="e">
        <f t="shared" si="91"/>
        <v>#DIV/0!</v>
      </c>
      <c r="BF321" s="69" t="e">
        <f t="shared" si="92"/>
        <v>#DIV/0!</v>
      </c>
      <c r="BG321" s="69"/>
      <c r="BH321" s="69"/>
      <c r="BI321" s="69"/>
      <c r="BJ321" s="69"/>
      <c r="BK321" s="77" t="str">
        <f t="shared" si="93"/>
        <v xml:space="preserve"> f</v>
      </c>
      <c r="BL321" s="69" t="e">
        <f>'Piper Plot'!$R$22-(1-'Piper Plot'!AM321)*0.5+(1-'Piper Plot'!BC321)*0.5</f>
        <v>#DIV/0!</v>
      </c>
      <c r="BM321" s="69" t="e">
        <f>'Piper Plot'!$S$22+(1-'Piper Plot'!AM321)*'Piper Plot'!$S$13+(1-'Piper Plot'!BC321)*'Piper Plot'!$S$13</f>
        <v>#DIV/0!</v>
      </c>
      <c r="BN321" s="69"/>
      <c r="BO321" s="69"/>
    </row>
    <row r="322" spans="31:67" x14ac:dyDescent="0.3">
      <c r="AE322" s="77" t="str">
        <f>IF('Piper Plot'!$N$4="y",CONCATENATE(Final!B322," f",Final!C322),"")</f>
        <v xml:space="preserve"> f</v>
      </c>
      <c r="AF322" s="78">
        <f>Final!R322*2</f>
        <v>0</v>
      </c>
      <c r="AG322" s="79">
        <f>Final!Q322*2</f>
        <v>0</v>
      </c>
      <c r="AH322" s="79">
        <f>Final!O322+Final!P322</f>
        <v>0</v>
      </c>
      <c r="AI322" s="79">
        <f t="shared" si="80"/>
        <v>0</v>
      </c>
      <c r="AJ322" s="69"/>
      <c r="AK322" s="80" t="e">
        <f t="shared" si="81"/>
        <v>#DIV/0!</v>
      </c>
      <c r="AL322" s="80" t="e">
        <f t="shared" si="82"/>
        <v>#DIV/0!</v>
      </c>
      <c r="AM322" s="80" t="e">
        <f t="shared" si="83"/>
        <v>#DIV/0!</v>
      </c>
      <c r="AN322" s="80" t="e">
        <f t="shared" si="84"/>
        <v>#DIV/0!</v>
      </c>
      <c r="AO322" s="69" t="e">
        <f>(1-AK322)-AL322*'Piper Plot'!$R$13</f>
        <v>#DIV/0!</v>
      </c>
      <c r="AP322" s="69" t="e">
        <f>AL322*'Piper Plot'!$S$13</f>
        <v>#DIV/0!</v>
      </c>
      <c r="AQ322" s="69"/>
      <c r="AR322" s="69"/>
      <c r="AS322" s="69"/>
      <c r="AT322" s="69"/>
      <c r="AU322" s="77" t="str">
        <f t="shared" si="85"/>
        <v xml:space="preserve"> f</v>
      </c>
      <c r="AV322" s="79">
        <f>Final!T322</f>
        <v>0</v>
      </c>
      <c r="AW322" s="79">
        <f>Final!W322*2+Final!X322</f>
        <v>0</v>
      </c>
      <c r="AX322" s="79">
        <f>Final!U322+Final!V322*2</f>
        <v>0</v>
      </c>
      <c r="AY322" s="79">
        <f t="shared" si="86"/>
        <v>0</v>
      </c>
      <c r="AZ322" s="69"/>
      <c r="BA322" s="80" t="e">
        <f t="shared" si="87"/>
        <v>#DIV/0!</v>
      </c>
      <c r="BB322" s="80" t="e">
        <f t="shared" si="88"/>
        <v>#DIV/0!</v>
      </c>
      <c r="BC322" s="80" t="e">
        <f t="shared" si="89"/>
        <v>#DIV/0!</v>
      </c>
      <c r="BD322" s="80" t="e">
        <f t="shared" si="90"/>
        <v>#DIV/0!</v>
      </c>
      <c r="BE322" s="81" t="e">
        <f t="shared" si="91"/>
        <v>#DIV/0!</v>
      </c>
      <c r="BF322" s="69" t="e">
        <f t="shared" si="92"/>
        <v>#DIV/0!</v>
      </c>
      <c r="BG322" s="69"/>
      <c r="BH322" s="69"/>
      <c r="BI322" s="69"/>
      <c r="BJ322" s="69"/>
      <c r="BK322" s="77" t="str">
        <f t="shared" si="93"/>
        <v xml:space="preserve"> f</v>
      </c>
      <c r="BL322" s="69" t="e">
        <f>'Piper Plot'!$R$22-(1-'Piper Plot'!AM322)*0.5+(1-'Piper Plot'!BC322)*0.5</f>
        <v>#DIV/0!</v>
      </c>
      <c r="BM322" s="69" t="e">
        <f>'Piper Plot'!$S$22+(1-'Piper Plot'!AM322)*'Piper Plot'!$S$13+(1-'Piper Plot'!BC322)*'Piper Plot'!$S$13</f>
        <v>#DIV/0!</v>
      </c>
      <c r="BN322" s="69"/>
      <c r="BO322" s="69"/>
    </row>
    <row r="323" spans="31:67" x14ac:dyDescent="0.3">
      <c r="AE323" s="77" t="str">
        <f>IF('Piper Plot'!$N$4="y",CONCATENATE(Final!B323," f",Final!C323),"")</f>
        <v xml:space="preserve"> f</v>
      </c>
      <c r="AF323" s="78">
        <f>Final!R323*2</f>
        <v>0</v>
      </c>
      <c r="AG323" s="79">
        <f>Final!Q323*2</f>
        <v>0</v>
      </c>
      <c r="AH323" s="79">
        <f>Final!O323+Final!P323</f>
        <v>0</v>
      </c>
      <c r="AI323" s="79">
        <f t="shared" si="80"/>
        <v>0</v>
      </c>
      <c r="AJ323" s="69"/>
      <c r="AK323" s="80" t="e">
        <f t="shared" si="81"/>
        <v>#DIV/0!</v>
      </c>
      <c r="AL323" s="80" t="e">
        <f t="shared" si="82"/>
        <v>#DIV/0!</v>
      </c>
      <c r="AM323" s="80" t="e">
        <f t="shared" si="83"/>
        <v>#DIV/0!</v>
      </c>
      <c r="AN323" s="80" t="e">
        <f t="shared" si="84"/>
        <v>#DIV/0!</v>
      </c>
      <c r="AO323" s="69" t="e">
        <f>(1-AK323)-AL323*'Piper Plot'!$R$13</f>
        <v>#DIV/0!</v>
      </c>
      <c r="AP323" s="69" t="e">
        <f>AL323*'Piper Plot'!$S$13</f>
        <v>#DIV/0!</v>
      </c>
      <c r="AQ323" s="69"/>
      <c r="AR323" s="69"/>
      <c r="AS323" s="69"/>
      <c r="AT323" s="69"/>
      <c r="AU323" s="77" t="str">
        <f t="shared" si="85"/>
        <v xml:space="preserve"> f</v>
      </c>
      <c r="AV323" s="79">
        <f>Final!T323</f>
        <v>0</v>
      </c>
      <c r="AW323" s="79">
        <f>Final!W323*2+Final!X323</f>
        <v>0</v>
      </c>
      <c r="AX323" s="79">
        <f>Final!U323+Final!V323*2</f>
        <v>0</v>
      </c>
      <c r="AY323" s="79">
        <f t="shared" si="86"/>
        <v>0</v>
      </c>
      <c r="AZ323" s="69"/>
      <c r="BA323" s="80" t="e">
        <f t="shared" si="87"/>
        <v>#DIV/0!</v>
      </c>
      <c r="BB323" s="80" t="e">
        <f t="shared" si="88"/>
        <v>#DIV/0!</v>
      </c>
      <c r="BC323" s="80" t="e">
        <f t="shared" si="89"/>
        <v>#DIV/0!</v>
      </c>
      <c r="BD323" s="80" t="e">
        <f t="shared" si="90"/>
        <v>#DIV/0!</v>
      </c>
      <c r="BE323" s="81" t="e">
        <f t="shared" si="91"/>
        <v>#DIV/0!</v>
      </c>
      <c r="BF323" s="69" t="e">
        <f t="shared" si="92"/>
        <v>#DIV/0!</v>
      </c>
      <c r="BG323" s="69"/>
      <c r="BH323" s="69"/>
      <c r="BI323" s="69"/>
      <c r="BJ323" s="69"/>
      <c r="BK323" s="77" t="str">
        <f t="shared" si="93"/>
        <v xml:space="preserve"> f</v>
      </c>
      <c r="BL323" s="69" t="e">
        <f>'Piper Plot'!$R$22-(1-'Piper Plot'!AM323)*0.5+(1-'Piper Plot'!BC323)*0.5</f>
        <v>#DIV/0!</v>
      </c>
      <c r="BM323" s="69" t="e">
        <f>'Piper Plot'!$S$22+(1-'Piper Plot'!AM323)*'Piper Plot'!$S$13+(1-'Piper Plot'!BC323)*'Piper Plot'!$S$13</f>
        <v>#DIV/0!</v>
      </c>
      <c r="BN323" s="69"/>
      <c r="BO323" s="69"/>
    </row>
    <row r="324" spans="31:67" x14ac:dyDescent="0.3">
      <c r="AE324" s="77" t="str">
        <f>IF('Piper Plot'!$N$4="y",CONCATENATE(Final!B324," f",Final!C324),"")</f>
        <v xml:space="preserve"> f</v>
      </c>
      <c r="AF324" s="78">
        <f>Final!R324*2</f>
        <v>0</v>
      </c>
      <c r="AG324" s="79">
        <f>Final!Q324*2</f>
        <v>0</v>
      </c>
      <c r="AH324" s="79">
        <f>Final!O324+Final!P324</f>
        <v>0</v>
      </c>
      <c r="AI324" s="79">
        <f t="shared" ref="AI324:AI387" si="94">SUM(AF324:AH324)</f>
        <v>0</v>
      </c>
      <c r="AJ324" s="69"/>
      <c r="AK324" s="80" t="e">
        <f t="shared" ref="AK324:AK387" si="95">AF324/$AI324</f>
        <v>#DIV/0!</v>
      </c>
      <c r="AL324" s="80" t="e">
        <f t="shared" ref="AL324:AL387" si="96">AG324/$AI324</f>
        <v>#DIV/0!</v>
      </c>
      <c r="AM324" s="80" t="e">
        <f t="shared" ref="AM324:AM387" si="97">AH324/$AI324</f>
        <v>#DIV/0!</v>
      </c>
      <c r="AN324" s="80" t="e">
        <f t="shared" ref="AN324:AN387" si="98">SUM(AK324:AM324)</f>
        <v>#DIV/0!</v>
      </c>
      <c r="AO324" s="69" t="e">
        <f>(1-AK324)-AL324*'Piper Plot'!$R$13</f>
        <v>#DIV/0!</v>
      </c>
      <c r="AP324" s="69" t="e">
        <f>AL324*'Piper Plot'!$S$13</f>
        <v>#DIV/0!</v>
      </c>
      <c r="AQ324" s="69"/>
      <c r="AR324" s="69"/>
      <c r="AS324" s="69"/>
      <c r="AT324" s="69"/>
      <c r="AU324" s="77" t="str">
        <f t="shared" ref="AU324:AU387" si="99">AE324</f>
        <v xml:space="preserve"> f</v>
      </c>
      <c r="AV324" s="79">
        <f>Final!T324</f>
        <v>0</v>
      </c>
      <c r="AW324" s="79">
        <f>Final!W324*2+Final!X324</f>
        <v>0</v>
      </c>
      <c r="AX324" s="79">
        <f>Final!U324+Final!V324*2</f>
        <v>0</v>
      </c>
      <c r="AY324" s="79">
        <f t="shared" ref="AY324:AY387" si="100">SUM(AV324:AX324)</f>
        <v>0</v>
      </c>
      <c r="AZ324" s="69"/>
      <c r="BA324" s="80" t="e">
        <f t="shared" ref="BA324:BA387" si="101">AV324/$AY324</f>
        <v>#DIV/0!</v>
      </c>
      <c r="BB324" s="80" t="e">
        <f t="shared" ref="BB324:BB387" si="102">AW324/$AY324</f>
        <v>#DIV/0!</v>
      </c>
      <c r="BC324" s="80" t="e">
        <f t="shared" ref="BC324:BC387" si="103">AX324/$AY324</f>
        <v>#DIV/0!</v>
      </c>
      <c r="BD324" s="80" t="e">
        <f t="shared" ref="BD324:BD387" si="104">SUM(BA324:BC324)</f>
        <v>#DIV/0!</v>
      </c>
      <c r="BE324" s="81" t="e">
        <f t="shared" ref="BE324:BE387" si="105">AnionOffset+1+BA324+BB324/2</f>
        <v>#DIV/0!</v>
      </c>
      <c r="BF324" s="69" t="e">
        <f t="shared" ref="BF324:BF387" si="106">BB324*3^0.5/2</f>
        <v>#DIV/0!</v>
      </c>
      <c r="BG324" s="69"/>
      <c r="BH324" s="69"/>
      <c r="BI324" s="69"/>
      <c r="BJ324" s="69"/>
      <c r="BK324" s="77" t="str">
        <f t="shared" ref="BK324:BK387" si="107">AE324</f>
        <v xml:space="preserve"> f</v>
      </c>
      <c r="BL324" s="69" t="e">
        <f>'Piper Plot'!$R$22-(1-'Piper Plot'!AM324)*0.5+(1-'Piper Plot'!BC324)*0.5</f>
        <v>#DIV/0!</v>
      </c>
      <c r="BM324" s="69" t="e">
        <f>'Piper Plot'!$S$22+(1-'Piper Plot'!AM324)*'Piper Plot'!$S$13+(1-'Piper Plot'!BC324)*'Piper Plot'!$S$13</f>
        <v>#DIV/0!</v>
      </c>
      <c r="BN324" s="69"/>
      <c r="BO324" s="69"/>
    </row>
    <row r="325" spans="31:67" x14ac:dyDescent="0.3">
      <c r="AE325" s="77" t="str">
        <f>IF('Piper Plot'!$N$4="y",CONCATENATE(Final!B325," f",Final!C325),"")</f>
        <v xml:space="preserve"> f</v>
      </c>
      <c r="AF325" s="78">
        <f>Final!R325*2</f>
        <v>0</v>
      </c>
      <c r="AG325" s="79">
        <f>Final!Q325*2</f>
        <v>0</v>
      </c>
      <c r="AH325" s="79">
        <f>Final!O325+Final!P325</f>
        <v>0</v>
      </c>
      <c r="AI325" s="79">
        <f t="shared" si="94"/>
        <v>0</v>
      </c>
      <c r="AJ325" s="69"/>
      <c r="AK325" s="80" t="e">
        <f t="shared" si="95"/>
        <v>#DIV/0!</v>
      </c>
      <c r="AL325" s="80" t="e">
        <f t="shared" si="96"/>
        <v>#DIV/0!</v>
      </c>
      <c r="AM325" s="80" t="e">
        <f t="shared" si="97"/>
        <v>#DIV/0!</v>
      </c>
      <c r="AN325" s="80" t="e">
        <f t="shared" si="98"/>
        <v>#DIV/0!</v>
      </c>
      <c r="AO325" s="69" t="e">
        <f>(1-AK325)-AL325*'Piper Plot'!$R$13</f>
        <v>#DIV/0!</v>
      </c>
      <c r="AP325" s="69" t="e">
        <f>AL325*'Piper Plot'!$S$13</f>
        <v>#DIV/0!</v>
      </c>
      <c r="AQ325" s="69"/>
      <c r="AR325" s="69"/>
      <c r="AS325" s="69"/>
      <c r="AT325" s="69"/>
      <c r="AU325" s="77" t="str">
        <f t="shared" si="99"/>
        <v xml:space="preserve"> f</v>
      </c>
      <c r="AV325" s="79">
        <f>Final!T325</f>
        <v>0</v>
      </c>
      <c r="AW325" s="79">
        <f>Final!W325*2+Final!X325</f>
        <v>0</v>
      </c>
      <c r="AX325" s="79">
        <f>Final!U325+Final!V325*2</f>
        <v>0</v>
      </c>
      <c r="AY325" s="79">
        <f t="shared" si="100"/>
        <v>0</v>
      </c>
      <c r="AZ325" s="69"/>
      <c r="BA325" s="80" t="e">
        <f t="shared" si="101"/>
        <v>#DIV/0!</v>
      </c>
      <c r="BB325" s="80" t="e">
        <f t="shared" si="102"/>
        <v>#DIV/0!</v>
      </c>
      <c r="BC325" s="80" t="e">
        <f t="shared" si="103"/>
        <v>#DIV/0!</v>
      </c>
      <c r="BD325" s="80" t="e">
        <f t="shared" si="104"/>
        <v>#DIV/0!</v>
      </c>
      <c r="BE325" s="81" t="e">
        <f t="shared" si="105"/>
        <v>#DIV/0!</v>
      </c>
      <c r="BF325" s="69" t="e">
        <f t="shared" si="106"/>
        <v>#DIV/0!</v>
      </c>
      <c r="BG325" s="69"/>
      <c r="BH325" s="69"/>
      <c r="BI325" s="69"/>
      <c r="BJ325" s="69"/>
      <c r="BK325" s="77" t="str">
        <f t="shared" si="107"/>
        <v xml:space="preserve"> f</v>
      </c>
      <c r="BL325" s="69" t="e">
        <f>'Piper Plot'!$R$22-(1-'Piper Plot'!AM325)*0.5+(1-'Piper Plot'!BC325)*0.5</f>
        <v>#DIV/0!</v>
      </c>
      <c r="BM325" s="69" t="e">
        <f>'Piper Plot'!$S$22+(1-'Piper Plot'!AM325)*'Piper Plot'!$S$13+(1-'Piper Plot'!BC325)*'Piper Plot'!$S$13</f>
        <v>#DIV/0!</v>
      </c>
      <c r="BN325" s="69"/>
      <c r="BO325" s="69"/>
    </row>
    <row r="326" spans="31:67" x14ac:dyDescent="0.3">
      <c r="AE326" s="77" t="str">
        <f>IF('Piper Plot'!$N$4="y",CONCATENATE(Final!B326," f",Final!C326),"")</f>
        <v xml:space="preserve"> f</v>
      </c>
      <c r="AF326" s="78">
        <f>Final!R326*2</f>
        <v>0</v>
      </c>
      <c r="AG326" s="79">
        <f>Final!Q326*2</f>
        <v>0</v>
      </c>
      <c r="AH326" s="79">
        <f>Final!O326+Final!P326</f>
        <v>0</v>
      </c>
      <c r="AI326" s="79">
        <f t="shared" si="94"/>
        <v>0</v>
      </c>
      <c r="AJ326" s="69"/>
      <c r="AK326" s="80" t="e">
        <f t="shared" si="95"/>
        <v>#DIV/0!</v>
      </c>
      <c r="AL326" s="80" t="e">
        <f t="shared" si="96"/>
        <v>#DIV/0!</v>
      </c>
      <c r="AM326" s="80" t="e">
        <f t="shared" si="97"/>
        <v>#DIV/0!</v>
      </c>
      <c r="AN326" s="80" t="e">
        <f t="shared" si="98"/>
        <v>#DIV/0!</v>
      </c>
      <c r="AO326" s="69" t="e">
        <f>(1-AK326)-AL326*'Piper Plot'!$R$13</f>
        <v>#DIV/0!</v>
      </c>
      <c r="AP326" s="69" t="e">
        <f>AL326*'Piper Plot'!$S$13</f>
        <v>#DIV/0!</v>
      </c>
      <c r="AQ326" s="69"/>
      <c r="AR326" s="69"/>
      <c r="AS326" s="69"/>
      <c r="AT326" s="69"/>
      <c r="AU326" s="77" t="str">
        <f t="shared" si="99"/>
        <v xml:space="preserve"> f</v>
      </c>
      <c r="AV326" s="79">
        <f>Final!T326</f>
        <v>0</v>
      </c>
      <c r="AW326" s="79">
        <f>Final!W326*2+Final!X326</f>
        <v>0</v>
      </c>
      <c r="AX326" s="79">
        <f>Final!U326+Final!V326*2</f>
        <v>0</v>
      </c>
      <c r="AY326" s="79">
        <f t="shared" si="100"/>
        <v>0</v>
      </c>
      <c r="AZ326" s="69"/>
      <c r="BA326" s="80" t="e">
        <f t="shared" si="101"/>
        <v>#DIV/0!</v>
      </c>
      <c r="BB326" s="80" t="e">
        <f t="shared" si="102"/>
        <v>#DIV/0!</v>
      </c>
      <c r="BC326" s="80" t="e">
        <f t="shared" si="103"/>
        <v>#DIV/0!</v>
      </c>
      <c r="BD326" s="80" t="e">
        <f t="shared" si="104"/>
        <v>#DIV/0!</v>
      </c>
      <c r="BE326" s="81" t="e">
        <f t="shared" si="105"/>
        <v>#DIV/0!</v>
      </c>
      <c r="BF326" s="69" t="e">
        <f t="shared" si="106"/>
        <v>#DIV/0!</v>
      </c>
      <c r="BG326" s="69"/>
      <c r="BH326" s="69"/>
      <c r="BI326" s="69"/>
      <c r="BJ326" s="69"/>
      <c r="BK326" s="77" t="str">
        <f t="shared" si="107"/>
        <v xml:space="preserve"> f</v>
      </c>
      <c r="BL326" s="69" t="e">
        <f>'Piper Plot'!$R$22-(1-'Piper Plot'!AM326)*0.5+(1-'Piper Plot'!BC326)*0.5</f>
        <v>#DIV/0!</v>
      </c>
      <c r="BM326" s="69" t="e">
        <f>'Piper Plot'!$S$22+(1-'Piper Plot'!AM326)*'Piper Plot'!$S$13+(1-'Piper Plot'!BC326)*'Piper Plot'!$S$13</f>
        <v>#DIV/0!</v>
      </c>
      <c r="BN326" s="69"/>
      <c r="BO326" s="69"/>
    </row>
    <row r="327" spans="31:67" x14ac:dyDescent="0.3">
      <c r="AE327" s="77" t="str">
        <f>IF('Piper Plot'!$N$4="y",CONCATENATE(Final!B327," f",Final!C327),"")</f>
        <v xml:space="preserve"> f</v>
      </c>
      <c r="AF327" s="78">
        <f>Final!R327*2</f>
        <v>0</v>
      </c>
      <c r="AG327" s="79">
        <f>Final!Q327*2</f>
        <v>0</v>
      </c>
      <c r="AH327" s="79">
        <f>Final!O327+Final!P327</f>
        <v>0</v>
      </c>
      <c r="AI327" s="79">
        <f t="shared" si="94"/>
        <v>0</v>
      </c>
      <c r="AJ327" s="69"/>
      <c r="AK327" s="80" t="e">
        <f t="shared" si="95"/>
        <v>#DIV/0!</v>
      </c>
      <c r="AL327" s="80" t="e">
        <f t="shared" si="96"/>
        <v>#DIV/0!</v>
      </c>
      <c r="AM327" s="80" t="e">
        <f t="shared" si="97"/>
        <v>#DIV/0!</v>
      </c>
      <c r="AN327" s="80" t="e">
        <f t="shared" si="98"/>
        <v>#DIV/0!</v>
      </c>
      <c r="AO327" s="69" t="e">
        <f>(1-AK327)-AL327*'Piper Plot'!$R$13</f>
        <v>#DIV/0!</v>
      </c>
      <c r="AP327" s="69" t="e">
        <f>AL327*'Piper Plot'!$S$13</f>
        <v>#DIV/0!</v>
      </c>
      <c r="AQ327" s="69"/>
      <c r="AR327" s="69"/>
      <c r="AS327" s="69"/>
      <c r="AT327" s="69"/>
      <c r="AU327" s="77" t="str">
        <f t="shared" si="99"/>
        <v xml:space="preserve"> f</v>
      </c>
      <c r="AV327" s="79">
        <f>Final!T327</f>
        <v>0</v>
      </c>
      <c r="AW327" s="79">
        <f>Final!W327*2+Final!X327</f>
        <v>0</v>
      </c>
      <c r="AX327" s="79">
        <f>Final!U327+Final!V327*2</f>
        <v>0</v>
      </c>
      <c r="AY327" s="79">
        <f t="shared" si="100"/>
        <v>0</v>
      </c>
      <c r="AZ327" s="69"/>
      <c r="BA327" s="80" t="e">
        <f t="shared" si="101"/>
        <v>#DIV/0!</v>
      </c>
      <c r="BB327" s="80" t="e">
        <f t="shared" si="102"/>
        <v>#DIV/0!</v>
      </c>
      <c r="BC327" s="80" t="e">
        <f t="shared" si="103"/>
        <v>#DIV/0!</v>
      </c>
      <c r="BD327" s="80" t="e">
        <f t="shared" si="104"/>
        <v>#DIV/0!</v>
      </c>
      <c r="BE327" s="81" t="e">
        <f t="shared" si="105"/>
        <v>#DIV/0!</v>
      </c>
      <c r="BF327" s="69" t="e">
        <f t="shared" si="106"/>
        <v>#DIV/0!</v>
      </c>
      <c r="BG327" s="69"/>
      <c r="BH327" s="69"/>
      <c r="BI327" s="69"/>
      <c r="BJ327" s="69"/>
      <c r="BK327" s="77" t="str">
        <f t="shared" si="107"/>
        <v xml:space="preserve"> f</v>
      </c>
      <c r="BL327" s="69" t="e">
        <f>'Piper Plot'!$R$22-(1-'Piper Plot'!AM327)*0.5+(1-'Piper Plot'!BC327)*0.5</f>
        <v>#DIV/0!</v>
      </c>
      <c r="BM327" s="69" t="e">
        <f>'Piper Plot'!$S$22+(1-'Piper Plot'!AM327)*'Piper Plot'!$S$13+(1-'Piper Plot'!BC327)*'Piper Plot'!$S$13</f>
        <v>#DIV/0!</v>
      </c>
      <c r="BN327" s="69"/>
      <c r="BO327" s="69"/>
    </row>
    <row r="328" spans="31:67" x14ac:dyDescent="0.3">
      <c r="AE328" s="77" t="str">
        <f>IF('Piper Plot'!$N$4="y",CONCATENATE(Final!B328," f",Final!C328),"")</f>
        <v xml:space="preserve"> f</v>
      </c>
      <c r="AF328" s="78">
        <f>Final!R328*2</f>
        <v>0</v>
      </c>
      <c r="AG328" s="79">
        <f>Final!Q328*2</f>
        <v>0</v>
      </c>
      <c r="AH328" s="79">
        <f>Final!O328+Final!P328</f>
        <v>0</v>
      </c>
      <c r="AI328" s="79">
        <f t="shared" si="94"/>
        <v>0</v>
      </c>
      <c r="AJ328" s="69"/>
      <c r="AK328" s="80" t="e">
        <f t="shared" si="95"/>
        <v>#DIV/0!</v>
      </c>
      <c r="AL328" s="80" t="e">
        <f t="shared" si="96"/>
        <v>#DIV/0!</v>
      </c>
      <c r="AM328" s="80" t="e">
        <f t="shared" si="97"/>
        <v>#DIV/0!</v>
      </c>
      <c r="AN328" s="80" t="e">
        <f t="shared" si="98"/>
        <v>#DIV/0!</v>
      </c>
      <c r="AO328" s="69" t="e">
        <f>(1-AK328)-AL328*'Piper Plot'!$R$13</f>
        <v>#DIV/0!</v>
      </c>
      <c r="AP328" s="69" t="e">
        <f>AL328*'Piper Plot'!$S$13</f>
        <v>#DIV/0!</v>
      </c>
      <c r="AQ328" s="69"/>
      <c r="AR328" s="69"/>
      <c r="AS328" s="69"/>
      <c r="AT328" s="69"/>
      <c r="AU328" s="77" t="str">
        <f t="shared" si="99"/>
        <v xml:space="preserve"> f</v>
      </c>
      <c r="AV328" s="79">
        <f>Final!T328</f>
        <v>0</v>
      </c>
      <c r="AW328" s="79">
        <f>Final!W328*2+Final!X328</f>
        <v>0</v>
      </c>
      <c r="AX328" s="79">
        <f>Final!U328+Final!V328*2</f>
        <v>0</v>
      </c>
      <c r="AY328" s="79">
        <f t="shared" si="100"/>
        <v>0</v>
      </c>
      <c r="AZ328" s="69"/>
      <c r="BA328" s="80" t="e">
        <f t="shared" si="101"/>
        <v>#DIV/0!</v>
      </c>
      <c r="BB328" s="80" t="e">
        <f t="shared" si="102"/>
        <v>#DIV/0!</v>
      </c>
      <c r="BC328" s="80" t="e">
        <f t="shared" si="103"/>
        <v>#DIV/0!</v>
      </c>
      <c r="BD328" s="80" t="e">
        <f t="shared" si="104"/>
        <v>#DIV/0!</v>
      </c>
      <c r="BE328" s="81" t="e">
        <f t="shared" si="105"/>
        <v>#DIV/0!</v>
      </c>
      <c r="BF328" s="69" t="e">
        <f t="shared" si="106"/>
        <v>#DIV/0!</v>
      </c>
      <c r="BG328" s="69"/>
      <c r="BH328" s="69"/>
      <c r="BI328" s="69"/>
      <c r="BJ328" s="69"/>
      <c r="BK328" s="77" t="str">
        <f t="shared" si="107"/>
        <v xml:space="preserve"> f</v>
      </c>
      <c r="BL328" s="69" t="e">
        <f>'Piper Plot'!$R$22-(1-'Piper Plot'!AM328)*0.5+(1-'Piper Plot'!BC328)*0.5</f>
        <v>#DIV/0!</v>
      </c>
      <c r="BM328" s="69" t="e">
        <f>'Piper Plot'!$S$22+(1-'Piper Plot'!AM328)*'Piper Plot'!$S$13+(1-'Piper Plot'!BC328)*'Piper Plot'!$S$13</f>
        <v>#DIV/0!</v>
      </c>
      <c r="BN328" s="69"/>
      <c r="BO328" s="69"/>
    </row>
    <row r="329" spans="31:67" x14ac:dyDescent="0.3">
      <c r="AE329" s="77" t="str">
        <f>IF('Piper Plot'!$N$4="y",CONCATENATE(Final!B329," f",Final!C329),"")</f>
        <v xml:space="preserve"> f</v>
      </c>
      <c r="AF329" s="78">
        <f>Final!R329*2</f>
        <v>0</v>
      </c>
      <c r="AG329" s="79">
        <f>Final!Q329*2</f>
        <v>0</v>
      </c>
      <c r="AH329" s="79">
        <f>Final!O329+Final!P329</f>
        <v>0</v>
      </c>
      <c r="AI329" s="79">
        <f t="shared" si="94"/>
        <v>0</v>
      </c>
      <c r="AJ329" s="69"/>
      <c r="AK329" s="80" t="e">
        <f t="shared" si="95"/>
        <v>#DIV/0!</v>
      </c>
      <c r="AL329" s="80" t="e">
        <f t="shared" si="96"/>
        <v>#DIV/0!</v>
      </c>
      <c r="AM329" s="80" t="e">
        <f t="shared" si="97"/>
        <v>#DIV/0!</v>
      </c>
      <c r="AN329" s="80" t="e">
        <f t="shared" si="98"/>
        <v>#DIV/0!</v>
      </c>
      <c r="AO329" s="69" t="e">
        <f>(1-AK329)-AL329*'Piper Plot'!$R$13</f>
        <v>#DIV/0!</v>
      </c>
      <c r="AP329" s="69" t="e">
        <f>AL329*'Piper Plot'!$S$13</f>
        <v>#DIV/0!</v>
      </c>
      <c r="AQ329" s="69"/>
      <c r="AR329" s="69"/>
      <c r="AS329" s="69"/>
      <c r="AT329" s="69"/>
      <c r="AU329" s="77" t="str">
        <f t="shared" si="99"/>
        <v xml:space="preserve"> f</v>
      </c>
      <c r="AV329" s="79">
        <f>Final!T329</f>
        <v>0</v>
      </c>
      <c r="AW329" s="79">
        <f>Final!W329*2+Final!X329</f>
        <v>0</v>
      </c>
      <c r="AX329" s="79">
        <f>Final!U329+Final!V329*2</f>
        <v>0</v>
      </c>
      <c r="AY329" s="79">
        <f t="shared" si="100"/>
        <v>0</v>
      </c>
      <c r="AZ329" s="69"/>
      <c r="BA329" s="80" t="e">
        <f t="shared" si="101"/>
        <v>#DIV/0!</v>
      </c>
      <c r="BB329" s="80" t="e">
        <f t="shared" si="102"/>
        <v>#DIV/0!</v>
      </c>
      <c r="BC329" s="80" t="e">
        <f t="shared" si="103"/>
        <v>#DIV/0!</v>
      </c>
      <c r="BD329" s="80" t="e">
        <f t="shared" si="104"/>
        <v>#DIV/0!</v>
      </c>
      <c r="BE329" s="81" t="e">
        <f t="shared" si="105"/>
        <v>#DIV/0!</v>
      </c>
      <c r="BF329" s="69" t="e">
        <f t="shared" si="106"/>
        <v>#DIV/0!</v>
      </c>
      <c r="BG329" s="69"/>
      <c r="BH329" s="69"/>
      <c r="BI329" s="69"/>
      <c r="BJ329" s="69"/>
      <c r="BK329" s="77" t="str">
        <f t="shared" si="107"/>
        <v xml:space="preserve"> f</v>
      </c>
      <c r="BL329" s="69" t="e">
        <f>'Piper Plot'!$R$22-(1-'Piper Plot'!AM329)*0.5+(1-'Piper Plot'!BC329)*0.5</f>
        <v>#DIV/0!</v>
      </c>
      <c r="BM329" s="69" t="e">
        <f>'Piper Plot'!$S$22+(1-'Piper Plot'!AM329)*'Piper Plot'!$S$13+(1-'Piper Plot'!BC329)*'Piper Plot'!$S$13</f>
        <v>#DIV/0!</v>
      </c>
      <c r="BN329" s="69"/>
      <c r="BO329" s="69"/>
    </row>
    <row r="330" spans="31:67" x14ac:dyDescent="0.3">
      <c r="AE330" s="77" t="str">
        <f>IF('Piper Plot'!$N$4="y",CONCATENATE(Final!B330," f",Final!C330),"")</f>
        <v xml:space="preserve"> f</v>
      </c>
      <c r="AF330" s="78">
        <f>Final!R330*2</f>
        <v>0</v>
      </c>
      <c r="AG330" s="79">
        <f>Final!Q330*2</f>
        <v>0</v>
      </c>
      <c r="AH330" s="79">
        <f>Final!O330+Final!P330</f>
        <v>0</v>
      </c>
      <c r="AI330" s="79">
        <f t="shared" si="94"/>
        <v>0</v>
      </c>
      <c r="AJ330" s="69"/>
      <c r="AK330" s="80" t="e">
        <f t="shared" si="95"/>
        <v>#DIV/0!</v>
      </c>
      <c r="AL330" s="80" t="e">
        <f t="shared" si="96"/>
        <v>#DIV/0!</v>
      </c>
      <c r="AM330" s="80" t="e">
        <f t="shared" si="97"/>
        <v>#DIV/0!</v>
      </c>
      <c r="AN330" s="80" t="e">
        <f t="shared" si="98"/>
        <v>#DIV/0!</v>
      </c>
      <c r="AO330" s="69" t="e">
        <f>(1-AK330)-AL330*'Piper Plot'!$R$13</f>
        <v>#DIV/0!</v>
      </c>
      <c r="AP330" s="69" t="e">
        <f>AL330*'Piper Plot'!$S$13</f>
        <v>#DIV/0!</v>
      </c>
      <c r="AQ330" s="69"/>
      <c r="AR330" s="69"/>
      <c r="AS330" s="69"/>
      <c r="AT330" s="69"/>
      <c r="AU330" s="77" t="str">
        <f t="shared" si="99"/>
        <v xml:space="preserve"> f</v>
      </c>
      <c r="AV330" s="79">
        <f>Final!T330</f>
        <v>0</v>
      </c>
      <c r="AW330" s="79">
        <f>Final!W330*2+Final!X330</f>
        <v>0</v>
      </c>
      <c r="AX330" s="79">
        <f>Final!U330+Final!V330*2</f>
        <v>0</v>
      </c>
      <c r="AY330" s="79">
        <f t="shared" si="100"/>
        <v>0</v>
      </c>
      <c r="AZ330" s="69"/>
      <c r="BA330" s="80" t="e">
        <f t="shared" si="101"/>
        <v>#DIV/0!</v>
      </c>
      <c r="BB330" s="80" t="e">
        <f t="shared" si="102"/>
        <v>#DIV/0!</v>
      </c>
      <c r="BC330" s="80" t="e">
        <f t="shared" si="103"/>
        <v>#DIV/0!</v>
      </c>
      <c r="BD330" s="80" t="e">
        <f t="shared" si="104"/>
        <v>#DIV/0!</v>
      </c>
      <c r="BE330" s="81" t="e">
        <f t="shared" si="105"/>
        <v>#DIV/0!</v>
      </c>
      <c r="BF330" s="69" t="e">
        <f t="shared" si="106"/>
        <v>#DIV/0!</v>
      </c>
      <c r="BG330" s="69"/>
      <c r="BH330" s="69"/>
      <c r="BI330" s="69"/>
      <c r="BJ330" s="69"/>
      <c r="BK330" s="77" t="str">
        <f t="shared" si="107"/>
        <v xml:space="preserve"> f</v>
      </c>
      <c r="BL330" s="69" t="e">
        <f>'Piper Plot'!$R$22-(1-'Piper Plot'!AM330)*0.5+(1-'Piper Plot'!BC330)*0.5</f>
        <v>#DIV/0!</v>
      </c>
      <c r="BM330" s="69" t="e">
        <f>'Piper Plot'!$S$22+(1-'Piper Plot'!AM330)*'Piper Plot'!$S$13+(1-'Piper Plot'!BC330)*'Piper Plot'!$S$13</f>
        <v>#DIV/0!</v>
      </c>
      <c r="BN330" s="69"/>
      <c r="BO330" s="69"/>
    </row>
    <row r="331" spans="31:67" x14ac:dyDescent="0.3">
      <c r="AE331" s="77" t="str">
        <f>IF('Piper Plot'!$N$4="y",CONCATENATE(Final!B331," f",Final!C331),"")</f>
        <v xml:space="preserve"> f</v>
      </c>
      <c r="AF331" s="78">
        <f>Final!R331*2</f>
        <v>0</v>
      </c>
      <c r="AG331" s="79">
        <f>Final!Q331*2</f>
        <v>0</v>
      </c>
      <c r="AH331" s="79">
        <f>Final!O331+Final!P331</f>
        <v>0</v>
      </c>
      <c r="AI331" s="79">
        <f t="shared" si="94"/>
        <v>0</v>
      </c>
      <c r="AJ331" s="69"/>
      <c r="AK331" s="80" t="e">
        <f t="shared" si="95"/>
        <v>#DIV/0!</v>
      </c>
      <c r="AL331" s="80" t="e">
        <f t="shared" si="96"/>
        <v>#DIV/0!</v>
      </c>
      <c r="AM331" s="80" t="e">
        <f t="shared" si="97"/>
        <v>#DIV/0!</v>
      </c>
      <c r="AN331" s="80" t="e">
        <f t="shared" si="98"/>
        <v>#DIV/0!</v>
      </c>
      <c r="AO331" s="69" t="e">
        <f>(1-AK331)-AL331*'Piper Plot'!$R$13</f>
        <v>#DIV/0!</v>
      </c>
      <c r="AP331" s="69" t="e">
        <f>AL331*'Piper Plot'!$S$13</f>
        <v>#DIV/0!</v>
      </c>
      <c r="AQ331" s="69"/>
      <c r="AR331" s="69"/>
      <c r="AS331" s="69"/>
      <c r="AT331" s="69"/>
      <c r="AU331" s="77" t="str">
        <f t="shared" si="99"/>
        <v xml:space="preserve"> f</v>
      </c>
      <c r="AV331" s="79">
        <f>Final!T331</f>
        <v>0</v>
      </c>
      <c r="AW331" s="79">
        <f>Final!W331*2+Final!X331</f>
        <v>0</v>
      </c>
      <c r="AX331" s="79">
        <f>Final!U331+Final!V331*2</f>
        <v>0</v>
      </c>
      <c r="AY331" s="79">
        <f t="shared" si="100"/>
        <v>0</v>
      </c>
      <c r="AZ331" s="69"/>
      <c r="BA331" s="80" t="e">
        <f t="shared" si="101"/>
        <v>#DIV/0!</v>
      </c>
      <c r="BB331" s="80" t="e">
        <f t="shared" si="102"/>
        <v>#DIV/0!</v>
      </c>
      <c r="BC331" s="80" t="e">
        <f t="shared" si="103"/>
        <v>#DIV/0!</v>
      </c>
      <c r="BD331" s="80" t="e">
        <f t="shared" si="104"/>
        <v>#DIV/0!</v>
      </c>
      <c r="BE331" s="81" t="e">
        <f t="shared" si="105"/>
        <v>#DIV/0!</v>
      </c>
      <c r="BF331" s="69" t="e">
        <f t="shared" si="106"/>
        <v>#DIV/0!</v>
      </c>
      <c r="BG331" s="69"/>
      <c r="BH331" s="69"/>
      <c r="BI331" s="69"/>
      <c r="BJ331" s="69"/>
      <c r="BK331" s="77" t="str">
        <f t="shared" si="107"/>
        <v xml:space="preserve"> f</v>
      </c>
      <c r="BL331" s="69" t="e">
        <f>'Piper Plot'!$R$22-(1-'Piper Plot'!AM331)*0.5+(1-'Piper Plot'!BC331)*0.5</f>
        <v>#DIV/0!</v>
      </c>
      <c r="BM331" s="69" t="e">
        <f>'Piper Plot'!$S$22+(1-'Piper Plot'!AM331)*'Piper Plot'!$S$13+(1-'Piper Plot'!BC331)*'Piper Plot'!$S$13</f>
        <v>#DIV/0!</v>
      </c>
      <c r="BN331" s="69"/>
      <c r="BO331" s="69"/>
    </row>
    <row r="332" spans="31:67" x14ac:dyDescent="0.3">
      <c r="AE332" s="77" t="str">
        <f>IF('Piper Plot'!$N$4="y",CONCATENATE(Final!B332," f",Final!C332),"")</f>
        <v xml:space="preserve"> f</v>
      </c>
      <c r="AF332" s="78">
        <f>Final!R332*2</f>
        <v>0</v>
      </c>
      <c r="AG332" s="79">
        <f>Final!Q332*2</f>
        <v>0</v>
      </c>
      <c r="AH332" s="79">
        <f>Final!O332+Final!P332</f>
        <v>0</v>
      </c>
      <c r="AI332" s="79">
        <f t="shared" si="94"/>
        <v>0</v>
      </c>
      <c r="AJ332" s="69"/>
      <c r="AK332" s="80" t="e">
        <f t="shared" si="95"/>
        <v>#DIV/0!</v>
      </c>
      <c r="AL332" s="80" t="e">
        <f t="shared" si="96"/>
        <v>#DIV/0!</v>
      </c>
      <c r="AM332" s="80" t="e">
        <f t="shared" si="97"/>
        <v>#DIV/0!</v>
      </c>
      <c r="AN332" s="80" t="e">
        <f t="shared" si="98"/>
        <v>#DIV/0!</v>
      </c>
      <c r="AO332" s="69" t="e">
        <f>(1-AK332)-AL332*'Piper Plot'!$R$13</f>
        <v>#DIV/0!</v>
      </c>
      <c r="AP332" s="69" t="e">
        <f>AL332*'Piper Plot'!$S$13</f>
        <v>#DIV/0!</v>
      </c>
      <c r="AQ332" s="69"/>
      <c r="AR332" s="69"/>
      <c r="AS332" s="69"/>
      <c r="AT332" s="69"/>
      <c r="AU332" s="77" t="str">
        <f t="shared" si="99"/>
        <v xml:space="preserve"> f</v>
      </c>
      <c r="AV332" s="79">
        <f>Final!T332</f>
        <v>0</v>
      </c>
      <c r="AW332" s="79">
        <f>Final!W332*2+Final!X332</f>
        <v>0</v>
      </c>
      <c r="AX332" s="79">
        <f>Final!U332+Final!V332*2</f>
        <v>0</v>
      </c>
      <c r="AY332" s="79">
        <f t="shared" si="100"/>
        <v>0</v>
      </c>
      <c r="AZ332" s="69"/>
      <c r="BA332" s="80" t="e">
        <f t="shared" si="101"/>
        <v>#DIV/0!</v>
      </c>
      <c r="BB332" s="80" t="e">
        <f t="shared" si="102"/>
        <v>#DIV/0!</v>
      </c>
      <c r="BC332" s="80" t="e">
        <f t="shared" si="103"/>
        <v>#DIV/0!</v>
      </c>
      <c r="BD332" s="80" t="e">
        <f t="shared" si="104"/>
        <v>#DIV/0!</v>
      </c>
      <c r="BE332" s="81" t="e">
        <f t="shared" si="105"/>
        <v>#DIV/0!</v>
      </c>
      <c r="BF332" s="69" t="e">
        <f t="shared" si="106"/>
        <v>#DIV/0!</v>
      </c>
      <c r="BG332" s="69"/>
      <c r="BH332" s="69"/>
      <c r="BI332" s="69"/>
      <c r="BJ332" s="69"/>
      <c r="BK332" s="77" t="str">
        <f t="shared" si="107"/>
        <v xml:space="preserve"> f</v>
      </c>
      <c r="BL332" s="69" t="e">
        <f>'Piper Plot'!$R$22-(1-'Piper Plot'!AM332)*0.5+(1-'Piper Plot'!BC332)*0.5</f>
        <v>#DIV/0!</v>
      </c>
      <c r="BM332" s="69" t="e">
        <f>'Piper Plot'!$S$22+(1-'Piper Plot'!AM332)*'Piper Plot'!$S$13+(1-'Piper Plot'!BC332)*'Piper Plot'!$S$13</f>
        <v>#DIV/0!</v>
      </c>
      <c r="BN332" s="69"/>
      <c r="BO332" s="69"/>
    </row>
    <row r="333" spans="31:67" x14ac:dyDescent="0.3">
      <c r="AE333" s="77" t="str">
        <f>IF('Piper Plot'!$N$4="y",CONCATENATE(Final!B333," f",Final!C333),"")</f>
        <v xml:space="preserve"> f</v>
      </c>
      <c r="AF333" s="78">
        <f>Final!R333*2</f>
        <v>0</v>
      </c>
      <c r="AG333" s="79">
        <f>Final!Q333*2</f>
        <v>0</v>
      </c>
      <c r="AH333" s="79">
        <f>Final!O333+Final!P333</f>
        <v>0</v>
      </c>
      <c r="AI333" s="79">
        <f t="shared" si="94"/>
        <v>0</v>
      </c>
      <c r="AJ333" s="69"/>
      <c r="AK333" s="80" t="e">
        <f t="shared" si="95"/>
        <v>#DIV/0!</v>
      </c>
      <c r="AL333" s="80" t="e">
        <f t="shared" si="96"/>
        <v>#DIV/0!</v>
      </c>
      <c r="AM333" s="80" t="e">
        <f t="shared" si="97"/>
        <v>#DIV/0!</v>
      </c>
      <c r="AN333" s="80" t="e">
        <f t="shared" si="98"/>
        <v>#DIV/0!</v>
      </c>
      <c r="AO333" s="69" t="e">
        <f>(1-AK333)-AL333*'Piper Plot'!$R$13</f>
        <v>#DIV/0!</v>
      </c>
      <c r="AP333" s="69" t="e">
        <f>AL333*'Piper Plot'!$S$13</f>
        <v>#DIV/0!</v>
      </c>
      <c r="AQ333" s="69"/>
      <c r="AR333" s="69"/>
      <c r="AS333" s="69"/>
      <c r="AT333" s="69"/>
      <c r="AU333" s="77" t="str">
        <f t="shared" si="99"/>
        <v xml:space="preserve"> f</v>
      </c>
      <c r="AV333" s="79">
        <f>Final!T333</f>
        <v>0</v>
      </c>
      <c r="AW333" s="79">
        <f>Final!W333*2+Final!X333</f>
        <v>0</v>
      </c>
      <c r="AX333" s="79">
        <f>Final!U333+Final!V333*2</f>
        <v>0</v>
      </c>
      <c r="AY333" s="79">
        <f t="shared" si="100"/>
        <v>0</v>
      </c>
      <c r="AZ333" s="69"/>
      <c r="BA333" s="80" t="e">
        <f t="shared" si="101"/>
        <v>#DIV/0!</v>
      </c>
      <c r="BB333" s="80" t="e">
        <f t="shared" si="102"/>
        <v>#DIV/0!</v>
      </c>
      <c r="BC333" s="80" t="e">
        <f t="shared" si="103"/>
        <v>#DIV/0!</v>
      </c>
      <c r="BD333" s="80" t="e">
        <f t="shared" si="104"/>
        <v>#DIV/0!</v>
      </c>
      <c r="BE333" s="81" t="e">
        <f t="shared" si="105"/>
        <v>#DIV/0!</v>
      </c>
      <c r="BF333" s="69" t="e">
        <f t="shared" si="106"/>
        <v>#DIV/0!</v>
      </c>
      <c r="BG333" s="69"/>
      <c r="BH333" s="69"/>
      <c r="BI333" s="69"/>
      <c r="BJ333" s="69"/>
      <c r="BK333" s="77" t="str">
        <f t="shared" si="107"/>
        <v xml:space="preserve"> f</v>
      </c>
      <c r="BL333" s="69" t="e">
        <f>'Piper Plot'!$R$22-(1-'Piper Plot'!AM333)*0.5+(1-'Piper Plot'!BC333)*0.5</f>
        <v>#DIV/0!</v>
      </c>
      <c r="BM333" s="69" t="e">
        <f>'Piper Plot'!$S$22+(1-'Piper Plot'!AM333)*'Piper Plot'!$S$13+(1-'Piper Plot'!BC333)*'Piper Plot'!$S$13</f>
        <v>#DIV/0!</v>
      </c>
      <c r="BN333" s="69"/>
      <c r="BO333" s="69"/>
    </row>
    <row r="334" spans="31:67" x14ac:dyDescent="0.3">
      <c r="AE334" s="77" t="str">
        <f>IF('Piper Plot'!$N$4="y",CONCATENATE(Final!B334," f",Final!C334),"")</f>
        <v xml:space="preserve"> f</v>
      </c>
      <c r="AF334" s="78">
        <f>Final!R334*2</f>
        <v>0</v>
      </c>
      <c r="AG334" s="79">
        <f>Final!Q334*2</f>
        <v>0</v>
      </c>
      <c r="AH334" s="79">
        <f>Final!O334+Final!P334</f>
        <v>0</v>
      </c>
      <c r="AI334" s="79">
        <f t="shared" si="94"/>
        <v>0</v>
      </c>
      <c r="AJ334" s="69"/>
      <c r="AK334" s="80" t="e">
        <f t="shared" si="95"/>
        <v>#DIV/0!</v>
      </c>
      <c r="AL334" s="80" t="e">
        <f t="shared" si="96"/>
        <v>#DIV/0!</v>
      </c>
      <c r="AM334" s="80" t="e">
        <f t="shared" si="97"/>
        <v>#DIV/0!</v>
      </c>
      <c r="AN334" s="80" t="e">
        <f t="shared" si="98"/>
        <v>#DIV/0!</v>
      </c>
      <c r="AO334" s="69" t="e">
        <f>(1-AK334)-AL334*'Piper Plot'!$R$13</f>
        <v>#DIV/0!</v>
      </c>
      <c r="AP334" s="69" t="e">
        <f>AL334*'Piper Plot'!$S$13</f>
        <v>#DIV/0!</v>
      </c>
      <c r="AQ334" s="69"/>
      <c r="AR334" s="69"/>
      <c r="AS334" s="69"/>
      <c r="AT334" s="69"/>
      <c r="AU334" s="77" t="str">
        <f t="shared" si="99"/>
        <v xml:space="preserve"> f</v>
      </c>
      <c r="AV334" s="79">
        <f>Final!T334</f>
        <v>0</v>
      </c>
      <c r="AW334" s="79">
        <f>Final!W334*2+Final!X334</f>
        <v>0</v>
      </c>
      <c r="AX334" s="79">
        <f>Final!U334+Final!V334*2</f>
        <v>0</v>
      </c>
      <c r="AY334" s="79">
        <f t="shared" si="100"/>
        <v>0</v>
      </c>
      <c r="AZ334" s="69"/>
      <c r="BA334" s="80" t="e">
        <f t="shared" si="101"/>
        <v>#DIV/0!</v>
      </c>
      <c r="BB334" s="80" t="e">
        <f t="shared" si="102"/>
        <v>#DIV/0!</v>
      </c>
      <c r="BC334" s="80" t="e">
        <f t="shared" si="103"/>
        <v>#DIV/0!</v>
      </c>
      <c r="BD334" s="80" t="e">
        <f t="shared" si="104"/>
        <v>#DIV/0!</v>
      </c>
      <c r="BE334" s="81" t="e">
        <f t="shared" si="105"/>
        <v>#DIV/0!</v>
      </c>
      <c r="BF334" s="69" t="e">
        <f t="shared" si="106"/>
        <v>#DIV/0!</v>
      </c>
      <c r="BG334" s="69"/>
      <c r="BH334" s="69"/>
      <c r="BI334" s="69"/>
      <c r="BJ334" s="69"/>
      <c r="BK334" s="77" t="str">
        <f t="shared" si="107"/>
        <v xml:space="preserve"> f</v>
      </c>
      <c r="BL334" s="69" t="e">
        <f>'Piper Plot'!$R$22-(1-'Piper Plot'!AM334)*0.5+(1-'Piper Plot'!BC334)*0.5</f>
        <v>#DIV/0!</v>
      </c>
      <c r="BM334" s="69" t="e">
        <f>'Piper Plot'!$S$22+(1-'Piper Plot'!AM334)*'Piper Plot'!$S$13+(1-'Piper Plot'!BC334)*'Piper Plot'!$S$13</f>
        <v>#DIV/0!</v>
      </c>
      <c r="BN334" s="69"/>
      <c r="BO334" s="69"/>
    </row>
    <row r="335" spans="31:67" x14ac:dyDescent="0.3">
      <c r="AE335" s="77" t="str">
        <f>IF('Piper Plot'!$N$4="y",CONCATENATE(Final!B335," f",Final!C335),"")</f>
        <v xml:space="preserve"> f</v>
      </c>
      <c r="AF335" s="78">
        <f>Final!R335*2</f>
        <v>0</v>
      </c>
      <c r="AG335" s="79">
        <f>Final!Q335*2</f>
        <v>0</v>
      </c>
      <c r="AH335" s="79">
        <f>Final!O335+Final!P335</f>
        <v>0</v>
      </c>
      <c r="AI335" s="79">
        <f t="shared" si="94"/>
        <v>0</v>
      </c>
      <c r="AJ335" s="69"/>
      <c r="AK335" s="80" t="e">
        <f t="shared" si="95"/>
        <v>#DIV/0!</v>
      </c>
      <c r="AL335" s="80" t="e">
        <f t="shared" si="96"/>
        <v>#DIV/0!</v>
      </c>
      <c r="AM335" s="80" t="e">
        <f t="shared" si="97"/>
        <v>#DIV/0!</v>
      </c>
      <c r="AN335" s="80" t="e">
        <f t="shared" si="98"/>
        <v>#DIV/0!</v>
      </c>
      <c r="AO335" s="69" t="e">
        <f>(1-AK335)-AL335*'Piper Plot'!$R$13</f>
        <v>#DIV/0!</v>
      </c>
      <c r="AP335" s="69" t="e">
        <f>AL335*'Piper Plot'!$S$13</f>
        <v>#DIV/0!</v>
      </c>
      <c r="AQ335" s="69"/>
      <c r="AR335" s="69"/>
      <c r="AS335" s="69"/>
      <c r="AT335" s="69"/>
      <c r="AU335" s="77" t="str">
        <f t="shared" si="99"/>
        <v xml:space="preserve"> f</v>
      </c>
      <c r="AV335" s="79">
        <f>Final!T335</f>
        <v>0</v>
      </c>
      <c r="AW335" s="79">
        <f>Final!W335*2+Final!X335</f>
        <v>0</v>
      </c>
      <c r="AX335" s="79">
        <f>Final!U335+Final!V335*2</f>
        <v>0</v>
      </c>
      <c r="AY335" s="79">
        <f t="shared" si="100"/>
        <v>0</v>
      </c>
      <c r="AZ335" s="69"/>
      <c r="BA335" s="80" t="e">
        <f t="shared" si="101"/>
        <v>#DIV/0!</v>
      </c>
      <c r="BB335" s="80" t="e">
        <f t="shared" si="102"/>
        <v>#DIV/0!</v>
      </c>
      <c r="BC335" s="80" t="e">
        <f t="shared" si="103"/>
        <v>#DIV/0!</v>
      </c>
      <c r="BD335" s="80" t="e">
        <f t="shared" si="104"/>
        <v>#DIV/0!</v>
      </c>
      <c r="BE335" s="81" t="e">
        <f t="shared" si="105"/>
        <v>#DIV/0!</v>
      </c>
      <c r="BF335" s="69" t="e">
        <f t="shared" si="106"/>
        <v>#DIV/0!</v>
      </c>
      <c r="BG335" s="69"/>
      <c r="BH335" s="69"/>
      <c r="BI335" s="69"/>
      <c r="BJ335" s="69"/>
      <c r="BK335" s="77" t="str">
        <f t="shared" si="107"/>
        <v xml:space="preserve"> f</v>
      </c>
      <c r="BL335" s="69" t="e">
        <f>'Piper Plot'!$R$22-(1-'Piper Plot'!AM335)*0.5+(1-'Piper Plot'!BC335)*0.5</f>
        <v>#DIV/0!</v>
      </c>
      <c r="BM335" s="69" t="e">
        <f>'Piper Plot'!$S$22+(1-'Piper Plot'!AM335)*'Piper Plot'!$S$13+(1-'Piper Plot'!BC335)*'Piper Plot'!$S$13</f>
        <v>#DIV/0!</v>
      </c>
      <c r="BN335" s="69"/>
      <c r="BO335" s="69"/>
    </row>
    <row r="336" spans="31:67" x14ac:dyDescent="0.3">
      <c r="AE336" s="77" t="str">
        <f>IF('Piper Plot'!$N$4="y",CONCATENATE(Final!B336," f",Final!C336),"")</f>
        <v xml:space="preserve"> f</v>
      </c>
      <c r="AF336" s="78">
        <f>Final!R336*2</f>
        <v>0</v>
      </c>
      <c r="AG336" s="79">
        <f>Final!Q336*2</f>
        <v>0</v>
      </c>
      <c r="AH336" s="79">
        <f>Final!O336+Final!P336</f>
        <v>0</v>
      </c>
      <c r="AI336" s="79">
        <f t="shared" si="94"/>
        <v>0</v>
      </c>
      <c r="AJ336" s="69"/>
      <c r="AK336" s="80" t="e">
        <f t="shared" si="95"/>
        <v>#DIV/0!</v>
      </c>
      <c r="AL336" s="80" t="e">
        <f t="shared" si="96"/>
        <v>#DIV/0!</v>
      </c>
      <c r="AM336" s="80" t="e">
        <f t="shared" si="97"/>
        <v>#DIV/0!</v>
      </c>
      <c r="AN336" s="80" t="e">
        <f t="shared" si="98"/>
        <v>#DIV/0!</v>
      </c>
      <c r="AO336" s="69" t="e">
        <f>(1-AK336)-AL336*'Piper Plot'!$R$13</f>
        <v>#DIV/0!</v>
      </c>
      <c r="AP336" s="69" t="e">
        <f>AL336*'Piper Plot'!$S$13</f>
        <v>#DIV/0!</v>
      </c>
      <c r="AQ336" s="69"/>
      <c r="AR336" s="69"/>
      <c r="AS336" s="69"/>
      <c r="AT336" s="69"/>
      <c r="AU336" s="77" t="str">
        <f t="shared" si="99"/>
        <v xml:space="preserve"> f</v>
      </c>
      <c r="AV336" s="79">
        <f>Final!T336</f>
        <v>0</v>
      </c>
      <c r="AW336" s="79">
        <f>Final!W336*2+Final!X336</f>
        <v>0</v>
      </c>
      <c r="AX336" s="79">
        <f>Final!U336+Final!V336*2</f>
        <v>0</v>
      </c>
      <c r="AY336" s="79">
        <f t="shared" si="100"/>
        <v>0</v>
      </c>
      <c r="AZ336" s="69"/>
      <c r="BA336" s="80" t="e">
        <f t="shared" si="101"/>
        <v>#DIV/0!</v>
      </c>
      <c r="BB336" s="80" t="e">
        <f t="shared" si="102"/>
        <v>#DIV/0!</v>
      </c>
      <c r="BC336" s="80" t="e">
        <f t="shared" si="103"/>
        <v>#DIV/0!</v>
      </c>
      <c r="BD336" s="80" t="e">
        <f t="shared" si="104"/>
        <v>#DIV/0!</v>
      </c>
      <c r="BE336" s="81" t="e">
        <f t="shared" si="105"/>
        <v>#DIV/0!</v>
      </c>
      <c r="BF336" s="69" t="e">
        <f t="shared" si="106"/>
        <v>#DIV/0!</v>
      </c>
      <c r="BG336" s="69"/>
      <c r="BH336" s="69"/>
      <c r="BI336" s="69"/>
      <c r="BJ336" s="69"/>
      <c r="BK336" s="77" t="str">
        <f t="shared" si="107"/>
        <v xml:space="preserve"> f</v>
      </c>
      <c r="BL336" s="69" t="e">
        <f>'Piper Plot'!$R$22-(1-'Piper Plot'!AM336)*0.5+(1-'Piper Plot'!BC336)*0.5</f>
        <v>#DIV/0!</v>
      </c>
      <c r="BM336" s="69" t="e">
        <f>'Piper Plot'!$S$22+(1-'Piper Plot'!AM336)*'Piper Plot'!$S$13+(1-'Piper Plot'!BC336)*'Piper Plot'!$S$13</f>
        <v>#DIV/0!</v>
      </c>
      <c r="BN336" s="69"/>
      <c r="BO336" s="69"/>
    </row>
    <row r="337" spans="31:67" x14ac:dyDescent="0.3">
      <c r="AE337" s="77" t="str">
        <f>IF('Piper Plot'!$N$4="y",CONCATENATE(Final!B337," f",Final!C337),"")</f>
        <v xml:space="preserve"> f</v>
      </c>
      <c r="AF337" s="78">
        <f>Final!R337*2</f>
        <v>0</v>
      </c>
      <c r="AG337" s="79">
        <f>Final!Q337*2</f>
        <v>0</v>
      </c>
      <c r="AH337" s="79">
        <f>Final!O337+Final!P337</f>
        <v>0</v>
      </c>
      <c r="AI337" s="79">
        <f t="shared" si="94"/>
        <v>0</v>
      </c>
      <c r="AJ337" s="69"/>
      <c r="AK337" s="80" t="e">
        <f t="shared" si="95"/>
        <v>#DIV/0!</v>
      </c>
      <c r="AL337" s="80" t="e">
        <f t="shared" si="96"/>
        <v>#DIV/0!</v>
      </c>
      <c r="AM337" s="80" t="e">
        <f t="shared" si="97"/>
        <v>#DIV/0!</v>
      </c>
      <c r="AN337" s="80" t="e">
        <f t="shared" si="98"/>
        <v>#DIV/0!</v>
      </c>
      <c r="AO337" s="69" t="e">
        <f>(1-AK337)-AL337*'Piper Plot'!$R$13</f>
        <v>#DIV/0!</v>
      </c>
      <c r="AP337" s="69" t="e">
        <f>AL337*'Piper Plot'!$S$13</f>
        <v>#DIV/0!</v>
      </c>
      <c r="AQ337" s="69"/>
      <c r="AR337" s="69"/>
      <c r="AS337" s="69"/>
      <c r="AT337" s="69"/>
      <c r="AU337" s="77" t="str">
        <f t="shared" si="99"/>
        <v xml:space="preserve"> f</v>
      </c>
      <c r="AV337" s="79">
        <f>Final!T337</f>
        <v>0</v>
      </c>
      <c r="AW337" s="79">
        <f>Final!W337*2+Final!X337</f>
        <v>0</v>
      </c>
      <c r="AX337" s="79">
        <f>Final!U337+Final!V337*2</f>
        <v>0</v>
      </c>
      <c r="AY337" s="79">
        <f t="shared" si="100"/>
        <v>0</v>
      </c>
      <c r="AZ337" s="69"/>
      <c r="BA337" s="80" t="e">
        <f t="shared" si="101"/>
        <v>#DIV/0!</v>
      </c>
      <c r="BB337" s="80" t="e">
        <f t="shared" si="102"/>
        <v>#DIV/0!</v>
      </c>
      <c r="BC337" s="80" t="e">
        <f t="shared" si="103"/>
        <v>#DIV/0!</v>
      </c>
      <c r="BD337" s="80" t="e">
        <f t="shared" si="104"/>
        <v>#DIV/0!</v>
      </c>
      <c r="BE337" s="81" t="e">
        <f t="shared" si="105"/>
        <v>#DIV/0!</v>
      </c>
      <c r="BF337" s="69" t="e">
        <f t="shared" si="106"/>
        <v>#DIV/0!</v>
      </c>
      <c r="BG337" s="69"/>
      <c r="BH337" s="69"/>
      <c r="BI337" s="69"/>
      <c r="BJ337" s="69"/>
      <c r="BK337" s="77" t="str">
        <f t="shared" si="107"/>
        <v xml:space="preserve"> f</v>
      </c>
      <c r="BL337" s="69" t="e">
        <f>'Piper Plot'!$R$22-(1-'Piper Plot'!AM337)*0.5+(1-'Piper Plot'!BC337)*0.5</f>
        <v>#DIV/0!</v>
      </c>
      <c r="BM337" s="69" t="e">
        <f>'Piper Plot'!$S$22+(1-'Piper Plot'!AM337)*'Piper Plot'!$S$13+(1-'Piper Plot'!BC337)*'Piper Plot'!$S$13</f>
        <v>#DIV/0!</v>
      </c>
      <c r="BN337" s="69"/>
      <c r="BO337" s="69"/>
    </row>
    <row r="338" spans="31:67" x14ac:dyDescent="0.3">
      <c r="AE338" s="77" t="str">
        <f>IF('Piper Plot'!$N$4="y",CONCATENATE(Final!B338," f",Final!C338),"")</f>
        <v xml:space="preserve"> f</v>
      </c>
      <c r="AF338" s="78">
        <f>Final!R338*2</f>
        <v>0</v>
      </c>
      <c r="AG338" s="79">
        <f>Final!Q338*2</f>
        <v>0</v>
      </c>
      <c r="AH338" s="79">
        <f>Final!O338+Final!P338</f>
        <v>0</v>
      </c>
      <c r="AI338" s="79">
        <f t="shared" si="94"/>
        <v>0</v>
      </c>
      <c r="AJ338" s="69"/>
      <c r="AK338" s="80" t="e">
        <f t="shared" si="95"/>
        <v>#DIV/0!</v>
      </c>
      <c r="AL338" s="80" t="e">
        <f t="shared" si="96"/>
        <v>#DIV/0!</v>
      </c>
      <c r="AM338" s="80" t="e">
        <f t="shared" si="97"/>
        <v>#DIV/0!</v>
      </c>
      <c r="AN338" s="80" t="e">
        <f t="shared" si="98"/>
        <v>#DIV/0!</v>
      </c>
      <c r="AO338" s="69" t="e">
        <f>(1-AK338)-AL338*'Piper Plot'!$R$13</f>
        <v>#DIV/0!</v>
      </c>
      <c r="AP338" s="69" t="e">
        <f>AL338*'Piper Plot'!$S$13</f>
        <v>#DIV/0!</v>
      </c>
      <c r="AQ338" s="69"/>
      <c r="AR338" s="69"/>
      <c r="AS338" s="69"/>
      <c r="AT338" s="69"/>
      <c r="AU338" s="77" t="str">
        <f t="shared" si="99"/>
        <v xml:space="preserve"> f</v>
      </c>
      <c r="AV338" s="79">
        <f>Final!T338</f>
        <v>0</v>
      </c>
      <c r="AW338" s="79">
        <f>Final!W338*2+Final!X338</f>
        <v>0</v>
      </c>
      <c r="AX338" s="79">
        <f>Final!U338+Final!V338*2</f>
        <v>0</v>
      </c>
      <c r="AY338" s="79">
        <f t="shared" si="100"/>
        <v>0</v>
      </c>
      <c r="AZ338" s="69"/>
      <c r="BA338" s="80" t="e">
        <f t="shared" si="101"/>
        <v>#DIV/0!</v>
      </c>
      <c r="BB338" s="80" t="e">
        <f t="shared" si="102"/>
        <v>#DIV/0!</v>
      </c>
      <c r="BC338" s="80" t="e">
        <f t="shared" si="103"/>
        <v>#DIV/0!</v>
      </c>
      <c r="BD338" s="80" t="e">
        <f t="shared" si="104"/>
        <v>#DIV/0!</v>
      </c>
      <c r="BE338" s="81" t="e">
        <f t="shared" si="105"/>
        <v>#DIV/0!</v>
      </c>
      <c r="BF338" s="69" t="e">
        <f t="shared" si="106"/>
        <v>#DIV/0!</v>
      </c>
      <c r="BG338" s="69"/>
      <c r="BH338" s="69"/>
      <c r="BI338" s="69"/>
      <c r="BJ338" s="69"/>
      <c r="BK338" s="77" t="str">
        <f t="shared" si="107"/>
        <v xml:space="preserve"> f</v>
      </c>
      <c r="BL338" s="69" t="e">
        <f>'Piper Plot'!$R$22-(1-'Piper Plot'!AM338)*0.5+(1-'Piper Plot'!BC338)*0.5</f>
        <v>#DIV/0!</v>
      </c>
      <c r="BM338" s="69" t="e">
        <f>'Piper Plot'!$S$22+(1-'Piper Plot'!AM338)*'Piper Plot'!$S$13+(1-'Piper Plot'!BC338)*'Piper Plot'!$S$13</f>
        <v>#DIV/0!</v>
      </c>
      <c r="BN338" s="69"/>
      <c r="BO338" s="69"/>
    </row>
    <row r="339" spans="31:67" x14ac:dyDescent="0.3">
      <c r="AE339" s="77" t="str">
        <f>IF('Piper Plot'!$N$4="y",CONCATENATE(Final!B339," f",Final!C339),"")</f>
        <v xml:space="preserve"> f</v>
      </c>
      <c r="AF339" s="78">
        <f>Final!R339*2</f>
        <v>0</v>
      </c>
      <c r="AG339" s="79">
        <f>Final!Q339*2</f>
        <v>0</v>
      </c>
      <c r="AH339" s="79">
        <f>Final!O339+Final!P339</f>
        <v>0</v>
      </c>
      <c r="AI339" s="79">
        <f t="shared" si="94"/>
        <v>0</v>
      </c>
      <c r="AJ339" s="69"/>
      <c r="AK339" s="80" t="e">
        <f t="shared" si="95"/>
        <v>#DIV/0!</v>
      </c>
      <c r="AL339" s="80" t="e">
        <f t="shared" si="96"/>
        <v>#DIV/0!</v>
      </c>
      <c r="AM339" s="80" t="e">
        <f t="shared" si="97"/>
        <v>#DIV/0!</v>
      </c>
      <c r="AN339" s="80" t="e">
        <f t="shared" si="98"/>
        <v>#DIV/0!</v>
      </c>
      <c r="AO339" s="69" t="e">
        <f>(1-AK339)-AL339*'Piper Plot'!$R$13</f>
        <v>#DIV/0!</v>
      </c>
      <c r="AP339" s="69" t="e">
        <f>AL339*'Piper Plot'!$S$13</f>
        <v>#DIV/0!</v>
      </c>
      <c r="AQ339" s="69"/>
      <c r="AR339" s="69"/>
      <c r="AS339" s="69"/>
      <c r="AT339" s="69"/>
      <c r="AU339" s="77" t="str">
        <f t="shared" si="99"/>
        <v xml:space="preserve"> f</v>
      </c>
      <c r="AV339" s="79">
        <f>Final!T339</f>
        <v>0</v>
      </c>
      <c r="AW339" s="79">
        <f>Final!W339*2+Final!X339</f>
        <v>0</v>
      </c>
      <c r="AX339" s="79">
        <f>Final!U339+Final!V339*2</f>
        <v>0</v>
      </c>
      <c r="AY339" s="79">
        <f t="shared" si="100"/>
        <v>0</v>
      </c>
      <c r="AZ339" s="69"/>
      <c r="BA339" s="80" t="e">
        <f t="shared" si="101"/>
        <v>#DIV/0!</v>
      </c>
      <c r="BB339" s="80" t="e">
        <f t="shared" si="102"/>
        <v>#DIV/0!</v>
      </c>
      <c r="BC339" s="80" t="e">
        <f t="shared" si="103"/>
        <v>#DIV/0!</v>
      </c>
      <c r="BD339" s="80" t="e">
        <f t="shared" si="104"/>
        <v>#DIV/0!</v>
      </c>
      <c r="BE339" s="81" t="e">
        <f t="shared" si="105"/>
        <v>#DIV/0!</v>
      </c>
      <c r="BF339" s="69" t="e">
        <f t="shared" si="106"/>
        <v>#DIV/0!</v>
      </c>
      <c r="BG339" s="69"/>
      <c r="BH339" s="69"/>
      <c r="BI339" s="69"/>
      <c r="BJ339" s="69"/>
      <c r="BK339" s="77" t="str">
        <f t="shared" si="107"/>
        <v xml:space="preserve"> f</v>
      </c>
      <c r="BL339" s="69" t="e">
        <f>'Piper Plot'!$R$22-(1-'Piper Plot'!AM339)*0.5+(1-'Piper Plot'!BC339)*0.5</f>
        <v>#DIV/0!</v>
      </c>
      <c r="BM339" s="69" t="e">
        <f>'Piper Plot'!$S$22+(1-'Piper Plot'!AM339)*'Piper Plot'!$S$13+(1-'Piper Plot'!BC339)*'Piper Plot'!$S$13</f>
        <v>#DIV/0!</v>
      </c>
      <c r="BN339" s="69"/>
      <c r="BO339" s="69"/>
    </row>
    <row r="340" spans="31:67" x14ac:dyDescent="0.3">
      <c r="AE340" s="77" t="str">
        <f>IF('Piper Plot'!$N$4="y",CONCATENATE(Final!B340," f",Final!C340),"")</f>
        <v xml:space="preserve"> f</v>
      </c>
      <c r="AF340" s="78">
        <f>Final!R340*2</f>
        <v>0</v>
      </c>
      <c r="AG340" s="79">
        <f>Final!Q340*2</f>
        <v>0</v>
      </c>
      <c r="AH340" s="79">
        <f>Final!O340+Final!P340</f>
        <v>0</v>
      </c>
      <c r="AI340" s="79">
        <f t="shared" si="94"/>
        <v>0</v>
      </c>
      <c r="AJ340" s="69"/>
      <c r="AK340" s="80" t="e">
        <f t="shared" si="95"/>
        <v>#DIV/0!</v>
      </c>
      <c r="AL340" s="80" t="e">
        <f t="shared" si="96"/>
        <v>#DIV/0!</v>
      </c>
      <c r="AM340" s="80" t="e">
        <f t="shared" si="97"/>
        <v>#DIV/0!</v>
      </c>
      <c r="AN340" s="80" t="e">
        <f t="shared" si="98"/>
        <v>#DIV/0!</v>
      </c>
      <c r="AO340" s="69" t="e">
        <f>(1-AK340)-AL340*'Piper Plot'!$R$13</f>
        <v>#DIV/0!</v>
      </c>
      <c r="AP340" s="69" t="e">
        <f>AL340*'Piper Plot'!$S$13</f>
        <v>#DIV/0!</v>
      </c>
      <c r="AQ340" s="69"/>
      <c r="AR340" s="69"/>
      <c r="AS340" s="69"/>
      <c r="AT340" s="69"/>
      <c r="AU340" s="77" t="str">
        <f t="shared" si="99"/>
        <v xml:space="preserve"> f</v>
      </c>
      <c r="AV340" s="79">
        <f>Final!T340</f>
        <v>0</v>
      </c>
      <c r="AW340" s="79">
        <f>Final!W340*2+Final!X340</f>
        <v>0</v>
      </c>
      <c r="AX340" s="79">
        <f>Final!U340+Final!V340*2</f>
        <v>0</v>
      </c>
      <c r="AY340" s="79">
        <f t="shared" si="100"/>
        <v>0</v>
      </c>
      <c r="AZ340" s="69"/>
      <c r="BA340" s="80" t="e">
        <f t="shared" si="101"/>
        <v>#DIV/0!</v>
      </c>
      <c r="BB340" s="80" t="e">
        <f t="shared" si="102"/>
        <v>#DIV/0!</v>
      </c>
      <c r="BC340" s="80" t="e">
        <f t="shared" si="103"/>
        <v>#DIV/0!</v>
      </c>
      <c r="BD340" s="80" t="e">
        <f t="shared" si="104"/>
        <v>#DIV/0!</v>
      </c>
      <c r="BE340" s="81" t="e">
        <f t="shared" si="105"/>
        <v>#DIV/0!</v>
      </c>
      <c r="BF340" s="69" t="e">
        <f t="shared" si="106"/>
        <v>#DIV/0!</v>
      </c>
      <c r="BG340" s="69"/>
      <c r="BH340" s="69"/>
      <c r="BI340" s="69"/>
      <c r="BJ340" s="69"/>
      <c r="BK340" s="77" t="str">
        <f t="shared" si="107"/>
        <v xml:space="preserve"> f</v>
      </c>
      <c r="BL340" s="69" t="e">
        <f>'Piper Plot'!$R$22-(1-'Piper Plot'!AM340)*0.5+(1-'Piper Plot'!BC340)*0.5</f>
        <v>#DIV/0!</v>
      </c>
      <c r="BM340" s="69" t="e">
        <f>'Piper Plot'!$S$22+(1-'Piper Plot'!AM340)*'Piper Plot'!$S$13+(1-'Piper Plot'!BC340)*'Piper Plot'!$S$13</f>
        <v>#DIV/0!</v>
      </c>
      <c r="BN340" s="69"/>
      <c r="BO340" s="69"/>
    </row>
    <row r="341" spans="31:67" x14ac:dyDescent="0.3">
      <c r="AE341" s="77" t="str">
        <f>IF('Piper Plot'!$N$4="y",CONCATENATE(Final!B341," f",Final!C341),"")</f>
        <v xml:space="preserve"> f</v>
      </c>
      <c r="AF341" s="78">
        <f>Final!R341*2</f>
        <v>0</v>
      </c>
      <c r="AG341" s="79">
        <f>Final!Q341*2</f>
        <v>0</v>
      </c>
      <c r="AH341" s="79">
        <f>Final!O341+Final!P341</f>
        <v>0</v>
      </c>
      <c r="AI341" s="79">
        <f t="shared" si="94"/>
        <v>0</v>
      </c>
      <c r="AJ341" s="69"/>
      <c r="AK341" s="80" t="e">
        <f t="shared" si="95"/>
        <v>#DIV/0!</v>
      </c>
      <c r="AL341" s="80" t="e">
        <f t="shared" si="96"/>
        <v>#DIV/0!</v>
      </c>
      <c r="AM341" s="80" t="e">
        <f t="shared" si="97"/>
        <v>#DIV/0!</v>
      </c>
      <c r="AN341" s="80" t="e">
        <f t="shared" si="98"/>
        <v>#DIV/0!</v>
      </c>
      <c r="AO341" s="69" t="e">
        <f>(1-AK341)-AL341*'Piper Plot'!$R$13</f>
        <v>#DIV/0!</v>
      </c>
      <c r="AP341" s="69" t="e">
        <f>AL341*'Piper Plot'!$S$13</f>
        <v>#DIV/0!</v>
      </c>
      <c r="AQ341" s="69"/>
      <c r="AR341" s="69"/>
      <c r="AS341" s="69"/>
      <c r="AT341" s="69"/>
      <c r="AU341" s="77" t="str">
        <f t="shared" si="99"/>
        <v xml:space="preserve"> f</v>
      </c>
      <c r="AV341" s="79">
        <f>Final!T341</f>
        <v>0</v>
      </c>
      <c r="AW341" s="79">
        <f>Final!W341*2+Final!X341</f>
        <v>0</v>
      </c>
      <c r="AX341" s="79">
        <f>Final!U341+Final!V341*2</f>
        <v>0</v>
      </c>
      <c r="AY341" s="79">
        <f t="shared" si="100"/>
        <v>0</v>
      </c>
      <c r="AZ341" s="69"/>
      <c r="BA341" s="80" t="e">
        <f t="shared" si="101"/>
        <v>#DIV/0!</v>
      </c>
      <c r="BB341" s="80" t="e">
        <f t="shared" si="102"/>
        <v>#DIV/0!</v>
      </c>
      <c r="BC341" s="80" t="e">
        <f t="shared" si="103"/>
        <v>#DIV/0!</v>
      </c>
      <c r="BD341" s="80" t="e">
        <f t="shared" si="104"/>
        <v>#DIV/0!</v>
      </c>
      <c r="BE341" s="81" t="e">
        <f t="shared" si="105"/>
        <v>#DIV/0!</v>
      </c>
      <c r="BF341" s="69" t="e">
        <f t="shared" si="106"/>
        <v>#DIV/0!</v>
      </c>
      <c r="BG341" s="69"/>
      <c r="BH341" s="69"/>
      <c r="BI341" s="69"/>
      <c r="BJ341" s="69"/>
      <c r="BK341" s="77" t="str">
        <f t="shared" si="107"/>
        <v xml:space="preserve"> f</v>
      </c>
      <c r="BL341" s="69" t="e">
        <f>'Piper Plot'!$R$22-(1-'Piper Plot'!AM341)*0.5+(1-'Piper Plot'!BC341)*0.5</f>
        <v>#DIV/0!</v>
      </c>
      <c r="BM341" s="69" t="e">
        <f>'Piper Plot'!$S$22+(1-'Piper Plot'!AM341)*'Piper Plot'!$S$13+(1-'Piper Plot'!BC341)*'Piper Plot'!$S$13</f>
        <v>#DIV/0!</v>
      </c>
      <c r="BN341" s="69"/>
      <c r="BO341" s="69"/>
    </row>
    <row r="342" spans="31:67" x14ac:dyDescent="0.3">
      <c r="AE342" s="77" t="str">
        <f>IF('Piper Plot'!$N$4="y",CONCATENATE(Final!B342," f",Final!C342),"")</f>
        <v xml:space="preserve"> f</v>
      </c>
      <c r="AF342" s="78">
        <f>Final!R342*2</f>
        <v>0</v>
      </c>
      <c r="AG342" s="79">
        <f>Final!Q342*2</f>
        <v>0</v>
      </c>
      <c r="AH342" s="79">
        <f>Final!O342+Final!P342</f>
        <v>0</v>
      </c>
      <c r="AI342" s="79">
        <f t="shared" si="94"/>
        <v>0</v>
      </c>
      <c r="AJ342" s="69"/>
      <c r="AK342" s="80" t="e">
        <f t="shared" si="95"/>
        <v>#DIV/0!</v>
      </c>
      <c r="AL342" s="80" t="e">
        <f t="shared" si="96"/>
        <v>#DIV/0!</v>
      </c>
      <c r="AM342" s="80" t="e">
        <f t="shared" si="97"/>
        <v>#DIV/0!</v>
      </c>
      <c r="AN342" s="80" t="e">
        <f t="shared" si="98"/>
        <v>#DIV/0!</v>
      </c>
      <c r="AO342" s="69" t="e">
        <f>(1-AK342)-AL342*'Piper Plot'!$R$13</f>
        <v>#DIV/0!</v>
      </c>
      <c r="AP342" s="69" t="e">
        <f>AL342*'Piper Plot'!$S$13</f>
        <v>#DIV/0!</v>
      </c>
      <c r="AQ342" s="69"/>
      <c r="AR342" s="69"/>
      <c r="AS342" s="69"/>
      <c r="AT342" s="69"/>
      <c r="AU342" s="77" t="str">
        <f t="shared" si="99"/>
        <v xml:space="preserve"> f</v>
      </c>
      <c r="AV342" s="79">
        <f>Final!T342</f>
        <v>0</v>
      </c>
      <c r="AW342" s="79">
        <f>Final!W342*2+Final!X342</f>
        <v>0</v>
      </c>
      <c r="AX342" s="79">
        <f>Final!U342+Final!V342*2</f>
        <v>0</v>
      </c>
      <c r="AY342" s="79">
        <f t="shared" si="100"/>
        <v>0</v>
      </c>
      <c r="AZ342" s="69"/>
      <c r="BA342" s="80" t="e">
        <f t="shared" si="101"/>
        <v>#DIV/0!</v>
      </c>
      <c r="BB342" s="80" t="e">
        <f t="shared" si="102"/>
        <v>#DIV/0!</v>
      </c>
      <c r="BC342" s="80" t="e">
        <f t="shared" si="103"/>
        <v>#DIV/0!</v>
      </c>
      <c r="BD342" s="80" t="e">
        <f t="shared" si="104"/>
        <v>#DIV/0!</v>
      </c>
      <c r="BE342" s="81" t="e">
        <f t="shared" si="105"/>
        <v>#DIV/0!</v>
      </c>
      <c r="BF342" s="69" t="e">
        <f t="shared" si="106"/>
        <v>#DIV/0!</v>
      </c>
      <c r="BG342" s="69"/>
      <c r="BH342" s="69"/>
      <c r="BI342" s="69"/>
      <c r="BJ342" s="69"/>
      <c r="BK342" s="77" t="str">
        <f t="shared" si="107"/>
        <v xml:space="preserve"> f</v>
      </c>
      <c r="BL342" s="69" t="e">
        <f>'Piper Plot'!$R$22-(1-'Piper Plot'!AM342)*0.5+(1-'Piper Plot'!BC342)*0.5</f>
        <v>#DIV/0!</v>
      </c>
      <c r="BM342" s="69" t="e">
        <f>'Piper Plot'!$S$22+(1-'Piper Plot'!AM342)*'Piper Plot'!$S$13+(1-'Piper Plot'!BC342)*'Piper Plot'!$S$13</f>
        <v>#DIV/0!</v>
      </c>
      <c r="BN342" s="69"/>
      <c r="BO342" s="69"/>
    </row>
    <row r="343" spans="31:67" x14ac:dyDescent="0.3">
      <c r="AE343" s="77" t="str">
        <f>IF('Piper Plot'!$N$4="y",CONCATENATE(Final!B343," f",Final!C343),"")</f>
        <v xml:space="preserve"> f</v>
      </c>
      <c r="AF343" s="78">
        <f>Final!R343*2</f>
        <v>0</v>
      </c>
      <c r="AG343" s="79">
        <f>Final!Q343*2</f>
        <v>0</v>
      </c>
      <c r="AH343" s="79">
        <f>Final!O343+Final!P343</f>
        <v>0</v>
      </c>
      <c r="AI343" s="79">
        <f t="shared" si="94"/>
        <v>0</v>
      </c>
      <c r="AJ343" s="69"/>
      <c r="AK343" s="80" t="e">
        <f t="shared" si="95"/>
        <v>#DIV/0!</v>
      </c>
      <c r="AL343" s="80" t="e">
        <f t="shared" si="96"/>
        <v>#DIV/0!</v>
      </c>
      <c r="AM343" s="80" t="e">
        <f t="shared" si="97"/>
        <v>#DIV/0!</v>
      </c>
      <c r="AN343" s="80" t="e">
        <f t="shared" si="98"/>
        <v>#DIV/0!</v>
      </c>
      <c r="AO343" s="69" t="e">
        <f>(1-AK343)-AL343*'Piper Plot'!$R$13</f>
        <v>#DIV/0!</v>
      </c>
      <c r="AP343" s="69" t="e">
        <f>AL343*'Piper Plot'!$S$13</f>
        <v>#DIV/0!</v>
      </c>
      <c r="AQ343" s="69"/>
      <c r="AR343" s="69"/>
      <c r="AS343" s="69"/>
      <c r="AT343" s="69"/>
      <c r="AU343" s="77" t="str">
        <f t="shared" si="99"/>
        <v xml:space="preserve"> f</v>
      </c>
      <c r="AV343" s="79">
        <f>Final!T343</f>
        <v>0</v>
      </c>
      <c r="AW343" s="79">
        <f>Final!W343*2+Final!X343</f>
        <v>0</v>
      </c>
      <c r="AX343" s="79">
        <f>Final!U343+Final!V343*2</f>
        <v>0</v>
      </c>
      <c r="AY343" s="79">
        <f t="shared" si="100"/>
        <v>0</v>
      </c>
      <c r="AZ343" s="69"/>
      <c r="BA343" s="80" t="e">
        <f t="shared" si="101"/>
        <v>#DIV/0!</v>
      </c>
      <c r="BB343" s="80" t="e">
        <f t="shared" si="102"/>
        <v>#DIV/0!</v>
      </c>
      <c r="BC343" s="80" t="e">
        <f t="shared" si="103"/>
        <v>#DIV/0!</v>
      </c>
      <c r="BD343" s="80" t="e">
        <f t="shared" si="104"/>
        <v>#DIV/0!</v>
      </c>
      <c r="BE343" s="81" t="e">
        <f t="shared" si="105"/>
        <v>#DIV/0!</v>
      </c>
      <c r="BF343" s="69" t="e">
        <f t="shared" si="106"/>
        <v>#DIV/0!</v>
      </c>
      <c r="BG343" s="69"/>
      <c r="BH343" s="69"/>
      <c r="BI343" s="69"/>
      <c r="BJ343" s="69"/>
      <c r="BK343" s="77" t="str">
        <f t="shared" si="107"/>
        <v xml:space="preserve"> f</v>
      </c>
      <c r="BL343" s="69" t="e">
        <f>'Piper Plot'!$R$22-(1-'Piper Plot'!AM343)*0.5+(1-'Piper Plot'!BC343)*0.5</f>
        <v>#DIV/0!</v>
      </c>
      <c r="BM343" s="69" t="e">
        <f>'Piper Plot'!$S$22+(1-'Piper Plot'!AM343)*'Piper Plot'!$S$13+(1-'Piper Plot'!BC343)*'Piper Plot'!$S$13</f>
        <v>#DIV/0!</v>
      </c>
      <c r="BN343" s="69"/>
      <c r="BO343" s="69"/>
    </row>
    <row r="344" spans="31:67" x14ac:dyDescent="0.3">
      <c r="AE344" s="77" t="str">
        <f>IF('Piper Plot'!$N$4="y",CONCATENATE(Final!B344," f",Final!C344),"")</f>
        <v xml:space="preserve"> f</v>
      </c>
      <c r="AF344" s="78">
        <f>Final!R344*2</f>
        <v>0</v>
      </c>
      <c r="AG344" s="79">
        <f>Final!Q344*2</f>
        <v>0</v>
      </c>
      <c r="AH344" s="79">
        <f>Final!O344+Final!P344</f>
        <v>0</v>
      </c>
      <c r="AI344" s="79">
        <f t="shared" si="94"/>
        <v>0</v>
      </c>
      <c r="AJ344" s="69"/>
      <c r="AK344" s="80" t="e">
        <f t="shared" si="95"/>
        <v>#DIV/0!</v>
      </c>
      <c r="AL344" s="80" t="e">
        <f t="shared" si="96"/>
        <v>#DIV/0!</v>
      </c>
      <c r="AM344" s="80" t="e">
        <f t="shared" si="97"/>
        <v>#DIV/0!</v>
      </c>
      <c r="AN344" s="80" t="e">
        <f t="shared" si="98"/>
        <v>#DIV/0!</v>
      </c>
      <c r="AO344" s="69" t="e">
        <f>(1-AK344)-AL344*'Piper Plot'!$R$13</f>
        <v>#DIV/0!</v>
      </c>
      <c r="AP344" s="69" t="e">
        <f>AL344*'Piper Plot'!$S$13</f>
        <v>#DIV/0!</v>
      </c>
      <c r="AQ344" s="69"/>
      <c r="AR344" s="69"/>
      <c r="AS344" s="69"/>
      <c r="AT344" s="69"/>
      <c r="AU344" s="77" t="str">
        <f t="shared" si="99"/>
        <v xml:space="preserve"> f</v>
      </c>
      <c r="AV344" s="79">
        <f>Final!T344</f>
        <v>0</v>
      </c>
      <c r="AW344" s="79">
        <f>Final!W344*2+Final!X344</f>
        <v>0</v>
      </c>
      <c r="AX344" s="79">
        <f>Final!U344+Final!V344*2</f>
        <v>0</v>
      </c>
      <c r="AY344" s="79">
        <f t="shared" si="100"/>
        <v>0</v>
      </c>
      <c r="AZ344" s="69"/>
      <c r="BA344" s="80" t="e">
        <f t="shared" si="101"/>
        <v>#DIV/0!</v>
      </c>
      <c r="BB344" s="80" t="e">
        <f t="shared" si="102"/>
        <v>#DIV/0!</v>
      </c>
      <c r="BC344" s="80" t="e">
        <f t="shared" si="103"/>
        <v>#DIV/0!</v>
      </c>
      <c r="BD344" s="80" t="e">
        <f t="shared" si="104"/>
        <v>#DIV/0!</v>
      </c>
      <c r="BE344" s="81" t="e">
        <f t="shared" si="105"/>
        <v>#DIV/0!</v>
      </c>
      <c r="BF344" s="69" t="e">
        <f t="shared" si="106"/>
        <v>#DIV/0!</v>
      </c>
      <c r="BG344" s="69"/>
      <c r="BH344" s="69"/>
      <c r="BI344" s="69"/>
      <c r="BJ344" s="69"/>
      <c r="BK344" s="77" t="str">
        <f t="shared" si="107"/>
        <v xml:space="preserve"> f</v>
      </c>
      <c r="BL344" s="69" t="e">
        <f>'Piper Plot'!$R$22-(1-'Piper Plot'!AM344)*0.5+(1-'Piper Plot'!BC344)*0.5</f>
        <v>#DIV/0!</v>
      </c>
      <c r="BM344" s="69" t="e">
        <f>'Piper Plot'!$S$22+(1-'Piper Plot'!AM344)*'Piper Plot'!$S$13+(1-'Piper Plot'!BC344)*'Piper Plot'!$S$13</f>
        <v>#DIV/0!</v>
      </c>
      <c r="BN344" s="69"/>
      <c r="BO344" s="69"/>
    </row>
    <row r="345" spans="31:67" x14ac:dyDescent="0.3">
      <c r="AE345" s="77" t="str">
        <f>IF('Piper Plot'!$N$4="y",CONCATENATE(Final!B345," f",Final!C345),"")</f>
        <v xml:space="preserve"> f</v>
      </c>
      <c r="AF345" s="78">
        <f>Final!R345*2</f>
        <v>0</v>
      </c>
      <c r="AG345" s="79">
        <f>Final!Q345*2</f>
        <v>0</v>
      </c>
      <c r="AH345" s="79">
        <f>Final!O345+Final!P345</f>
        <v>0</v>
      </c>
      <c r="AI345" s="79">
        <f t="shared" si="94"/>
        <v>0</v>
      </c>
      <c r="AJ345" s="69"/>
      <c r="AK345" s="80" t="e">
        <f t="shared" si="95"/>
        <v>#DIV/0!</v>
      </c>
      <c r="AL345" s="80" t="e">
        <f t="shared" si="96"/>
        <v>#DIV/0!</v>
      </c>
      <c r="AM345" s="80" t="e">
        <f t="shared" si="97"/>
        <v>#DIV/0!</v>
      </c>
      <c r="AN345" s="80" t="e">
        <f t="shared" si="98"/>
        <v>#DIV/0!</v>
      </c>
      <c r="AO345" s="69" t="e">
        <f>(1-AK345)-AL345*'Piper Plot'!$R$13</f>
        <v>#DIV/0!</v>
      </c>
      <c r="AP345" s="69" t="e">
        <f>AL345*'Piper Plot'!$S$13</f>
        <v>#DIV/0!</v>
      </c>
      <c r="AQ345" s="69"/>
      <c r="AR345" s="69"/>
      <c r="AS345" s="69"/>
      <c r="AT345" s="69"/>
      <c r="AU345" s="77" t="str">
        <f t="shared" si="99"/>
        <v xml:space="preserve"> f</v>
      </c>
      <c r="AV345" s="79">
        <f>Final!T345</f>
        <v>0</v>
      </c>
      <c r="AW345" s="79">
        <f>Final!W345*2+Final!X345</f>
        <v>0</v>
      </c>
      <c r="AX345" s="79">
        <f>Final!U345+Final!V345*2</f>
        <v>0</v>
      </c>
      <c r="AY345" s="79">
        <f t="shared" si="100"/>
        <v>0</v>
      </c>
      <c r="AZ345" s="69"/>
      <c r="BA345" s="80" t="e">
        <f t="shared" si="101"/>
        <v>#DIV/0!</v>
      </c>
      <c r="BB345" s="80" t="e">
        <f t="shared" si="102"/>
        <v>#DIV/0!</v>
      </c>
      <c r="BC345" s="80" t="e">
        <f t="shared" si="103"/>
        <v>#DIV/0!</v>
      </c>
      <c r="BD345" s="80" t="e">
        <f t="shared" si="104"/>
        <v>#DIV/0!</v>
      </c>
      <c r="BE345" s="81" t="e">
        <f t="shared" si="105"/>
        <v>#DIV/0!</v>
      </c>
      <c r="BF345" s="69" t="e">
        <f t="shared" si="106"/>
        <v>#DIV/0!</v>
      </c>
      <c r="BG345" s="69"/>
      <c r="BH345" s="69"/>
      <c r="BI345" s="69"/>
      <c r="BJ345" s="69"/>
      <c r="BK345" s="77" t="str">
        <f t="shared" si="107"/>
        <v xml:space="preserve"> f</v>
      </c>
      <c r="BL345" s="69" t="e">
        <f>'Piper Plot'!$R$22-(1-'Piper Plot'!AM345)*0.5+(1-'Piper Plot'!BC345)*0.5</f>
        <v>#DIV/0!</v>
      </c>
      <c r="BM345" s="69" t="e">
        <f>'Piper Plot'!$S$22+(1-'Piper Plot'!AM345)*'Piper Plot'!$S$13+(1-'Piper Plot'!BC345)*'Piper Plot'!$S$13</f>
        <v>#DIV/0!</v>
      </c>
      <c r="BN345" s="69"/>
      <c r="BO345" s="69"/>
    </row>
    <row r="346" spans="31:67" x14ac:dyDescent="0.3">
      <c r="AE346" s="77" t="str">
        <f>IF('Piper Plot'!$N$4="y",CONCATENATE(Final!B346," f",Final!C346),"")</f>
        <v xml:space="preserve"> f</v>
      </c>
      <c r="AF346" s="78">
        <f>Final!R346*2</f>
        <v>0</v>
      </c>
      <c r="AG346" s="79">
        <f>Final!Q346*2</f>
        <v>0</v>
      </c>
      <c r="AH346" s="79">
        <f>Final!O346+Final!P346</f>
        <v>0</v>
      </c>
      <c r="AI346" s="79">
        <f t="shared" si="94"/>
        <v>0</v>
      </c>
      <c r="AJ346" s="69"/>
      <c r="AK346" s="80" t="e">
        <f t="shared" si="95"/>
        <v>#DIV/0!</v>
      </c>
      <c r="AL346" s="80" t="e">
        <f t="shared" si="96"/>
        <v>#DIV/0!</v>
      </c>
      <c r="AM346" s="80" t="e">
        <f t="shared" si="97"/>
        <v>#DIV/0!</v>
      </c>
      <c r="AN346" s="80" t="e">
        <f t="shared" si="98"/>
        <v>#DIV/0!</v>
      </c>
      <c r="AO346" s="69" t="e">
        <f>(1-AK346)-AL346*'Piper Plot'!$R$13</f>
        <v>#DIV/0!</v>
      </c>
      <c r="AP346" s="69" t="e">
        <f>AL346*'Piper Plot'!$S$13</f>
        <v>#DIV/0!</v>
      </c>
      <c r="AQ346" s="69"/>
      <c r="AR346" s="69"/>
      <c r="AS346" s="69"/>
      <c r="AT346" s="69"/>
      <c r="AU346" s="77" t="str">
        <f t="shared" si="99"/>
        <v xml:space="preserve"> f</v>
      </c>
      <c r="AV346" s="79">
        <f>Final!T346</f>
        <v>0</v>
      </c>
      <c r="AW346" s="79">
        <f>Final!W346*2+Final!X346</f>
        <v>0</v>
      </c>
      <c r="AX346" s="79">
        <f>Final!U346+Final!V346*2</f>
        <v>0</v>
      </c>
      <c r="AY346" s="79">
        <f t="shared" si="100"/>
        <v>0</v>
      </c>
      <c r="AZ346" s="69"/>
      <c r="BA346" s="80" t="e">
        <f t="shared" si="101"/>
        <v>#DIV/0!</v>
      </c>
      <c r="BB346" s="80" t="e">
        <f t="shared" si="102"/>
        <v>#DIV/0!</v>
      </c>
      <c r="BC346" s="80" t="e">
        <f t="shared" si="103"/>
        <v>#DIV/0!</v>
      </c>
      <c r="BD346" s="80" t="e">
        <f t="shared" si="104"/>
        <v>#DIV/0!</v>
      </c>
      <c r="BE346" s="81" t="e">
        <f t="shared" si="105"/>
        <v>#DIV/0!</v>
      </c>
      <c r="BF346" s="69" t="e">
        <f t="shared" si="106"/>
        <v>#DIV/0!</v>
      </c>
      <c r="BG346" s="69"/>
      <c r="BH346" s="69"/>
      <c r="BI346" s="69"/>
      <c r="BJ346" s="69"/>
      <c r="BK346" s="77" t="str">
        <f t="shared" si="107"/>
        <v xml:space="preserve"> f</v>
      </c>
      <c r="BL346" s="69" t="e">
        <f>'Piper Plot'!$R$22-(1-'Piper Plot'!AM346)*0.5+(1-'Piper Plot'!BC346)*0.5</f>
        <v>#DIV/0!</v>
      </c>
      <c r="BM346" s="69" t="e">
        <f>'Piper Plot'!$S$22+(1-'Piper Plot'!AM346)*'Piper Plot'!$S$13+(1-'Piper Plot'!BC346)*'Piper Plot'!$S$13</f>
        <v>#DIV/0!</v>
      </c>
      <c r="BN346" s="69"/>
      <c r="BO346" s="69"/>
    </row>
    <row r="347" spans="31:67" x14ac:dyDescent="0.3">
      <c r="AE347" s="77" t="str">
        <f>IF('Piper Plot'!$N$4="y",CONCATENATE(Final!B347," f",Final!C347),"")</f>
        <v xml:space="preserve"> f</v>
      </c>
      <c r="AF347" s="78">
        <f>Final!R347*2</f>
        <v>0</v>
      </c>
      <c r="AG347" s="79">
        <f>Final!Q347*2</f>
        <v>0</v>
      </c>
      <c r="AH347" s="79">
        <f>Final!O347+Final!P347</f>
        <v>0</v>
      </c>
      <c r="AI347" s="79">
        <f t="shared" si="94"/>
        <v>0</v>
      </c>
      <c r="AJ347" s="69"/>
      <c r="AK347" s="80" t="e">
        <f t="shared" si="95"/>
        <v>#DIV/0!</v>
      </c>
      <c r="AL347" s="80" t="e">
        <f t="shared" si="96"/>
        <v>#DIV/0!</v>
      </c>
      <c r="AM347" s="80" t="e">
        <f t="shared" si="97"/>
        <v>#DIV/0!</v>
      </c>
      <c r="AN347" s="80" t="e">
        <f t="shared" si="98"/>
        <v>#DIV/0!</v>
      </c>
      <c r="AO347" s="69" t="e">
        <f>(1-AK347)-AL347*'Piper Plot'!$R$13</f>
        <v>#DIV/0!</v>
      </c>
      <c r="AP347" s="69" t="e">
        <f>AL347*'Piper Plot'!$S$13</f>
        <v>#DIV/0!</v>
      </c>
      <c r="AQ347" s="69"/>
      <c r="AR347" s="69"/>
      <c r="AS347" s="69"/>
      <c r="AT347" s="69"/>
      <c r="AU347" s="77" t="str">
        <f t="shared" si="99"/>
        <v xml:space="preserve"> f</v>
      </c>
      <c r="AV347" s="79">
        <f>Final!T347</f>
        <v>0</v>
      </c>
      <c r="AW347" s="79">
        <f>Final!W347*2+Final!X347</f>
        <v>0</v>
      </c>
      <c r="AX347" s="79">
        <f>Final!U347+Final!V347*2</f>
        <v>0</v>
      </c>
      <c r="AY347" s="79">
        <f t="shared" si="100"/>
        <v>0</v>
      </c>
      <c r="AZ347" s="69"/>
      <c r="BA347" s="80" t="e">
        <f t="shared" si="101"/>
        <v>#DIV/0!</v>
      </c>
      <c r="BB347" s="80" t="e">
        <f t="shared" si="102"/>
        <v>#DIV/0!</v>
      </c>
      <c r="BC347" s="80" t="e">
        <f t="shared" si="103"/>
        <v>#DIV/0!</v>
      </c>
      <c r="BD347" s="80" t="e">
        <f t="shared" si="104"/>
        <v>#DIV/0!</v>
      </c>
      <c r="BE347" s="81" t="e">
        <f t="shared" si="105"/>
        <v>#DIV/0!</v>
      </c>
      <c r="BF347" s="69" t="e">
        <f t="shared" si="106"/>
        <v>#DIV/0!</v>
      </c>
      <c r="BG347" s="69"/>
      <c r="BH347" s="69"/>
      <c r="BI347" s="69"/>
      <c r="BJ347" s="69"/>
      <c r="BK347" s="77" t="str">
        <f t="shared" si="107"/>
        <v xml:space="preserve"> f</v>
      </c>
      <c r="BL347" s="69" t="e">
        <f>'Piper Plot'!$R$22-(1-'Piper Plot'!AM347)*0.5+(1-'Piper Plot'!BC347)*0.5</f>
        <v>#DIV/0!</v>
      </c>
      <c r="BM347" s="69" t="e">
        <f>'Piper Plot'!$S$22+(1-'Piper Plot'!AM347)*'Piper Plot'!$S$13+(1-'Piper Plot'!BC347)*'Piper Plot'!$S$13</f>
        <v>#DIV/0!</v>
      </c>
      <c r="BN347" s="69"/>
      <c r="BO347" s="69"/>
    </row>
    <row r="348" spans="31:67" x14ac:dyDescent="0.3">
      <c r="AE348" s="77" t="str">
        <f>IF('Piper Plot'!$N$4="y",CONCATENATE(Final!B348," f",Final!C348),"")</f>
        <v xml:space="preserve"> f</v>
      </c>
      <c r="AF348" s="78">
        <f>Final!R348*2</f>
        <v>0</v>
      </c>
      <c r="AG348" s="79">
        <f>Final!Q348*2</f>
        <v>0</v>
      </c>
      <c r="AH348" s="79">
        <f>Final!O348+Final!P348</f>
        <v>0</v>
      </c>
      <c r="AI348" s="79">
        <f t="shared" si="94"/>
        <v>0</v>
      </c>
      <c r="AJ348" s="69"/>
      <c r="AK348" s="80" t="e">
        <f t="shared" si="95"/>
        <v>#DIV/0!</v>
      </c>
      <c r="AL348" s="80" t="e">
        <f t="shared" si="96"/>
        <v>#DIV/0!</v>
      </c>
      <c r="AM348" s="80" t="e">
        <f t="shared" si="97"/>
        <v>#DIV/0!</v>
      </c>
      <c r="AN348" s="80" t="e">
        <f t="shared" si="98"/>
        <v>#DIV/0!</v>
      </c>
      <c r="AO348" s="69" t="e">
        <f>(1-AK348)-AL348*'Piper Plot'!$R$13</f>
        <v>#DIV/0!</v>
      </c>
      <c r="AP348" s="69" t="e">
        <f>AL348*'Piper Plot'!$S$13</f>
        <v>#DIV/0!</v>
      </c>
      <c r="AQ348" s="69"/>
      <c r="AR348" s="69"/>
      <c r="AS348" s="69"/>
      <c r="AT348" s="69"/>
      <c r="AU348" s="77" t="str">
        <f t="shared" si="99"/>
        <v xml:space="preserve"> f</v>
      </c>
      <c r="AV348" s="79">
        <f>Final!T348</f>
        <v>0</v>
      </c>
      <c r="AW348" s="79">
        <f>Final!W348*2+Final!X348</f>
        <v>0</v>
      </c>
      <c r="AX348" s="79">
        <f>Final!U348+Final!V348*2</f>
        <v>0</v>
      </c>
      <c r="AY348" s="79">
        <f t="shared" si="100"/>
        <v>0</v>
      </c>
      <c r="AZ348" s="69"/>
      <c r="BA348" s="80" t="e">
        <f t="shared" si="101"/>
        <v>#DIV/0!</v>
      </c>
      <c r="BB348" s="80" t="e">
        <f t="shared" si="102"/>
        <v>#DIV/0!</v>
      </c>
      <c r="BC348" s="80" t="e">
        <f t="shared" si="103"/>
        <v>#DIV/0!</v>
      </c>
      <c r="BD348" s="80" t="e">
        <f t="shared" si="104"/>
        <v>#DIV/0!</v>
      </c>
      <c r="BE348" s="81" t="e">
        <f t="shared" si="105"/>
        <v>#DIV/0!</v>
      </c>
      <c r="BF348" s="69" t="e">
        <f t="shared" si="106"/>
        <v>#DIV/0!</v>
      </c>
      <c r="BG348" s="69"/>
      <c r="BH348" s="69"/>
      <c r="BI348" s="69"/>
      <c r="BJ348" s="69"/>
      <c r="BK348" s="77" t="str">
        <f t="shared" si="107"/>
        <v xml:space="preserve"> f</v>
      </c>
      <c r="BL348" s="69" t="e">
        <f>'Piper Plot'!$R$22-(1-'Piper Plot'!AM348)*0.5+(1-'Piper Plot'!BC348)*0.5</f>
        <v>#DIV/0!</v>
      </c>
      <c r="BM348" s="69" t="e">
        <f>'Piper Plot'!$S$22+(1-'Piper Plot'!AM348)*'Piper Plot'!$S$13+(1-'Piper Plot'!BC348)*'Piper Plot'!$S$13</f>
        <v>#DIV/0!</v>
      </c>
      <c r="BN348" s="69"/>
      <c r="BO348" s="69"/>
    </row>
    <row r="349" spans="31:67" x14ac:dyDescent="0.3">
      <c r="AE349" s="77" t="str">
        <f>IF('Piper Plot'!$N$4="y",CONCATENATE(Final!B349," f",Final!C349),"")</f>
        <v xml:space="preserve"> f</v>
      </c>
      <c r="AF349" s="78">
        <f>Final!R349*2</f>
        <v>0</v>
      </c>
      <c r="AG349" s="79">
        <f>Final!Q349*2</f>
        <v>0</v>
      </c>
      <c r="AH349" s="79">
        <f>Final!O349+Final!P349</f>
        <v>0</v>
      </c>
      <c r="AI349" s="79">
        <f t="shared" si="94"/>
        <v>0</v>
      </c>
      <c r="AJ349" s="69"/>
      <c r="AK349" s="80" t="e">
        <f t="shared" si="95"/>
        <v>#DIV/0!</v>
      </c>
      <c r="AL349" s="80" t="e">
        <f t="shared" si="96"/>
        <v>#DIV/0!</v>
      </c>
      <c r="AM349" s="80" t="e">
        <f t="shared" si="97"/>
        <v>#DIV/0!</v>
      </c>
      <c r="AN349" s="80" t="e">
        <f t="shared" si="98"/>
        <v>#DIV/0!</v>
      </c>
      <c r="AO349" s="69" t="e">
        <f>(1-AK349)-AL349*'Piper Plot'!$R$13</f>
        <v>#DIV/0!</v>
      </c>
      <c r="AP349" s="69" t="e">
        <f>AL349*'Piper Plot'!$S$13</f>
        <v>#DIV/0!</v>
      </c>
      <c r="AQ349" s="69"/>
      <c r="AR349" s="69"/>
      <c r="AS349" s="69"/>
      <c r="AT349" s="69"/>
      <c r="AU349" s="77" t="str">
        <f t="shared" si="99"/>
        <v xml:space="preserve"> f</v>
      </c>
      <c r="AV349" s="79">
        <f>Final!T349</f>
        <v>0</v>
      </c>
      <c r="AW349" s="79">
        <f>Final!W349*2+Final!X349</f>
        <v>0</v>
      </c>
      <c r="AX349" s="79">
        <f>Final!U349+Final!V349*2</f>
        <v>0</v>
      </c>
      <c r="AY349" s="79">
        <f t="shared" si="100"/>
        <v>0</v>
      </c>
      <c r="AZ349" s="69"/>
      <c r="BA349" s="80" t="e">
        <f t="shared" si="101"/>
        <v>#DIV/0!</v>
      </c>
      <c r="BB349" s="80" t="e">
        <f t="shared" si="102"/>
        <v>#DIV/0!</v>
      </c>
      <c r="BC349" s="80" t="e">
        <f t="shared" si="103"/>
        <v>#DIV/0!</v>
      </c>
      <c r="BD349" s="80" t="e">
        <f t="shared" si="104"/>
        <v>#DIV/0!</v>
      </c>
      <c r="BE349" s="81" t="e">
        <f t="shared" si="105"/>
        <v>#DIV/0!</v>
      </c>
      <c r="BF349" s="69" t="e">
        <f t="shared" si="106"/>
        <v>#DIV/0!</v>
      </c>
      <c r="BG349" s="69"/>
      <c r="BH349" s="69"/>
      <c r="BI349" s="69"/>
      <c r="BJ349" s="69"/>
      <c r="BK349" s="77" t="str">
        <f t="shared" si="107"/>
        <v xml:space="preserve"> f</v>
      </c>
      <c r="BL349" s="69" t="e">
        <f>'Piper Plot'!$R$22-(1-'Piper Plot'!AM349)*0.5+(1-'Piper Plot'!BC349)*0.5</f>
        <v>#DIV/0!</v>
      </c>
      <c r="BM349" s="69" t="e">
        <f>'Piper Plot'!$S$22+(1-'Piper Plot'!AM349)*'Piper Plot'!$S$13+(1-'Piper Plot'!BC349)*'Piper Plot'!$S$13</f>
        <v>#DIV/0!</v>
      </c>
      <c r="BN349" s="69"/>
      <c r="BO349" s="69"/>
    </row>
    <row r="350" spans="31:67" x14ac:dyDescent="0.3">
      <c r="AE350" s="77" t="str">
        <f>IF('Piper Plot'!$N$4="y",CONCATENATE(Final!B350," f",Final!C350),"")</f>
        <v xml:space="preserve"> f</v>
      </c>
      <c r="AF350" s="78">
        <f>Final!R350*2</f>
        <v>0</v>
      </c>
      <c r="AG350" s="79">
        <f>Final!Q350*2</f>
        <v>0</v>
      </c>
      <c r="AH350" s="79">
        <f>Final!O350+Final!P350</f>
        <v>0</v>
      </c>
      <c r="AI350" s="79">
        <f t="shared" si="94"/>
        <v>0</v>
      </c>
      <c r="AJ350" s="69"/>
      <c r="AK350" s="80" t="e">
        <f t="shared" si="95"/>
        <v>#DIV/0!</v>
      </c>
      <c r="AL350" s="80" t="e">
        <f t="shared" si="96"/>
        <v>#DIV/0!</v>
      </c>
      <c r="AM350" s="80" t="e">
        <f t="shared" si="97"/>
        <v>#DIV/0!</v>
      </c>
      <c r="AN350" s="80" t="e">
        <f t="shared" si="98"/>
        <v>#DIV/0!</v>
      </c>
      <c r="AO350" s="69" t="e">
        <f>(1-AK350)-AL350*'Piper Plot'!$R$13</f>
        <v>#DIV/0!</v>
      </c>
      <c r="AP350" s="69" t="e">
        <f>AL350*'Piper Plot'!$S$13</f>
        <v>#DIV/0!</v>
      </c>
      <c r="AQ350" s="69"/>
      <c r="AR350" s="69"/>
      <c r="AS350" s="69"/>
      <c r="AT350" s="69"/>
      <c r="AU350" s="77" t="str">
        <f t="shared" si="99"/>
        <v xml:space="preserve"> f</v>
      </c>
      <c r="AV350" s="79">
        <f>Final!T350</f>
        <v>0</v>
      </c>
      <c r="AW350" s="79">
        <f>Final!W350*2+Final!X350</f>
        <v>0</v>
      </c>
      <c r="AX350" s="79">
        <f>Final!U350+Final!V350*2</f>
        <v>0</v>
      </c>
      <c r="AY350" s="79">
        <f t="shared" si="100"/>
        <v>0</v>
      </c>
      <c r="AZ350" s="69"/>
      <c r="BA350" s="80" t="e">
        <f t="shared" si="101"/>
        <v>#DIV/0!</v>
      </c>
      <c r="BB350" s="80" t="e">
        <f t="shared" si="102"/>
        <v>#DIV/0!</v>
      </c>
      <c r="BC350" s="80" t="e">
        <f t="shared" si="103"/>
        <v>#DIV/0!</v>
      </c>
      <c r="BD350" s="80" t="e">
        <f t="shared" si="104"/>
        <v>#DIV/0!</v>
      </c>
      <c r="BE350" s="81" t="e">
        <f t="shared" si="105"/>
        <v>#DIV/0!</v>
      </c>
      <c r="BF350" s="69" t="e">
        <f t="shared" si="106"/>
        <v>#DIV/0!</v>
      </c>
      <c r="BG350" s="69"/>
      <c r="BH350" s="69"/>
      <c r="BI350" s="69"/>
      <c r="BJ350" s="69"/>
      <c r="BK350" s="77" t="str">
        <f t="shared" si="107"/>
        <v xml:space="preserve"> f</v>
      </c>
      <c r="BL350" s="69" t="e">
        <f>'Piper Plot'!$R$22-(1-'Piper Plot'!AM350)*0.5+(1-'Piper Plot'!BC350)*0.5</f>
        <v>#DIV/0!</v>
      </c>
      <c r="BM350" s="69" t="e">
        <f>'Piper Plot'!$S$22+(1-'Piper Plot'!AM350)*'Piper Plot'!$S$13+(1-'Piper Plot'!BC350)*'Piper Plot'!$S$13</f>
        <v>#DIV/0!</v>
      </c>
      <c r="BN350" s="69"/>
      <c r="BO350" s="69"/>
    </row>
    <row r="351" spans="31:67" x14ac:dyDescent="0.3">
      <c r="AE351" s="77" t="str">
        <f>IF('Piper Plot'!$N$4="y",CONCATENATE(Final!B351," f",Final!C351),"")</f>
        <v xml:space="preserve"> f</v>
      </c>
      <c r="AF351" s="78">
        <f>Final!R351*2</f>
        <v>0</v>
      </c>
      <c r="AG351" s="79">
        <f>Final!Q351*2</f>
        <v>0</v>
      </c>
      <c r="AH351" s="79">
        <f>Final!O351+Final!P351</f>
        <v>0</v>
      </c>
      <c r="AI351" s="79">
        <f t="shared" si="94"/>
        <v>0</v>
      </c>
      <c r="AJ351" s="69"/>
      <c r="AK351" s="80" t="e">
        <f t="shared" si="95"/>
        <v>#DIV/0!</v>
      </c>
      <c r="AL351" s="80" t="e">
        <f t="shared" si="96"/>
        <v>#DIV/0!</v>
      </c>
      <c r="AM351" s="80" t="e">
        <f t="shared" si="97"/>
        <v>#DIV/0!</v>
      </c>
      <c r="AN351" s="80" t="e">
        <f t="shared" si="98"/>
        <v>#DIV/0!</v>
      </c>
      <c r="AO351" s="69" t="e">
        <f>(1-AK351)-AL351*'Piper Plot'!$R$13</f>
        <v>#DIV/0!</v>
      </c>
      <c r="AP351" s="69" t="e">
        <f>AL351*'Piper Plot'!$S$13</f>
        <v>#DIV/0!</v>
      </c>
      <c r="AQ351" s="69"/>
      <c r="AR351" s="69"/>
      <c r="AS351" s="69"/>
      <c r="AT351" s="69"/>
      <c r="AU351" s="77" t="str">
        <f t="shared" si="99"/>
        <v xml:space="preserve"> f</v>
      </c>
      <c r="AV351" s="79">
        <f>Final!T351</f>
        <v>0</v>
      </c>
      <c r="AW351" s="79">
        <f>Final!W351*2+Final!X351</f>
        <v>0</v>
      </c>
      <c r="AX351" s="79">
        <f>Final!U351+Final!V351*2</f>
        <v>0</v>
      </c>
      <c r="AY351" s="79">
        <f t="shared" si="100"/>
        <v>0</v>
      </c>
      <c r="AZ351" s="69"/>
      <c r="BA351" s="80" t="e">
        <f t="shared" si="101"/>
        <v>#DIV/0!</v>
      </c>
      <c r="BB351" s="80" t="e">
        <f t="shared" si="102"/>
        <v>#DIV/0!</v>
      </c>
      <c r="BC351" s="80" t="e">
        <f t="shared" si="103"/>
        <v>#DIV/0!</v>
      </c>
      <c r="BD351" s="80" t="e">
        <f t="shared" si="104"/>
        <v>#DIV/0!</v>
      </c>
      <c r="BE351" s="81" t="e">
        <f t="shared" si="105"/>
        <v>#DIV/0!</v>
      </c>
      <c r="BF351" s="69" t="e">
        <f t="shared" si="106"/>
        <v>#DIV/0!</v>
      </c>
      <c r="BG351" s="69"/>
      <c r="BH351" s="69"/>
      <c r="BI351" s="69"/>
      <c r="BJ351" s="69"/>
      <c r="BK351" s="77" t="str">
        <f t="shared" si="107"/>
        <v xml:space="preserve"> f</v>
      </c>
      <c r="BL351" s="69" t="e">
        <f>'Piper Plot'!$R$22-(1-'Piper Plot'!AM351)*0.5+(1-'Piper Plot'!BC351)*0.5</f>
        <v>#DIV/0!</v>
      </c>
      <c r="BM351" s="69" t="e">
        <f>'Piper Plot'!$S$22+(1-'Piper Plot'!AM351)*'Piper Plot'!$S$13+(1-'Piper Plot'!BC351)*'Piper Plot'!$S$13</f>
        <v>#DIV/0!</v>
      </c>
      <c r="BN351" s="69"/>
      <c r="BO351" s="69"/>
    </row>
    <row r="352" spans="31:67" x14ac:dyDescent="0.3">
      <c r="AE352" s="77" t="str">
        <f>IF('Piper Plot'!$N$4="y",CONCATENATE(Final!B352," f",Final!C352),"")</f>
        <v xml:space="preserve"> f</v>
      </c>
      <c r="AF352" s="78">
        <f>Final!R352*2</f>
        <v>0</v>
      </c>
      <c r="AG352" s="79">
        <f>Final!Q352*2</f>
        <v>0</v>
      </c>
      <c r="AH352" s="79">
        <f>Final!O352+Final!P352</f>
        <v>0</v>
      </c>
      <c r="AI352" s="79">
        <f t="shared" si="94"/>
        <v>0</v>
      </c>
      <c r="AJ352" s="69"/>
      <c r="AK352" s="80" t="e">
        <f t="shared" si="95"/>
        <v>#DIV/0!</v>
      </c>
      <c r="AL352" s="80" t="e">
        <f t="shared" si="96"/>
        <v>#DIV/0!</v>
      </c>
      <c r="AM352" s="80" t="e">
        <f t="shared" si="97"/>
        <v>#DIV/0!</v>
      </c>
      <c r="AN352" s="80" t="e">
        <f t="shared" si="98"/>
        <v>#DIV/0!</v>
      </c>
      <c r="AO352" s="69" t="e">
        <f>(1-AK352)-AL352*'Piper Plot'!$R$13</f>
        <v>#DIV/0!</v>
      </c>
      <c r="AP352" s="69" t="e">
        <f>AL352*'Piper Plot'!$S$13</f>
        <v>#DIV/0!</v>
      </c>
      <c r="AQ352" s="69"/>
      <c r="AR352" s="69"/>
      <c r="AS352" s="69"/>
      <c r="AT352" s="69"/>
      <c r="AU352" s="77" t="str">
        <f t="shared" si="99"/>
        <v xml:space="preserve"> f</v>
      </c>
      <c r="AV352" s="79">
        <f>Final!T352</f>
        <v>0</v>
      </c>
      <c r="AW352" s="79">
        <f>Final!W352*2+Final!X352</f>
        <v>0</v>
      </c>
      <c r="AX352" s="79">
        <f>Final!U352+Final!V352*2</f>
        <v>0</v>
      </c>
      <c r="AY352" s="79">
        <f t="shared" si="100"/>
        <v>0</v>
      </c>
      <c r="AZ352" s="69"/>
      <c r="BA352" s="80" t="e">
        <f t="shared" si="101"/>
        <v>#DIV/0!</v>
      </c>
      <c r="BB352" s="80" t="e">
        <f t="shared" si="102"/>
        <v>#DIV/0!</v>
      </c>
      <c r="BC352" s="80" t="e">
        <f t="shared" si="103"/>
        <v>#DIV/0!</v>
      </c>
      <c r="BD352" s="80" t="e">
        <f t="shared" si="104"/>
        <v>#DIV/0!</v>
      </c>
      <c r="BE352" s="81" t="e">
        <f t="shared" si="105"/>
        <v>#DIV/0!</v>
      </c>
      <c r="BF352" s="69" t="e">
        <f t="shared" si="106"/>
        <v>#DIV/0!</v>
      </c>
      <c r="BG352" s="69"/>
      <c r="BH352" s="69"/>
      <c r="BI352" s="69"/>
      <c r="BJ352" s="69"/>
      <c r="BK352" s="77" t="str">
        <f t="shared" si="107"/>
        <v xml:space="preserve"> f</v>
      </c>
      <c r="BL352" s="69" t="e">
        <f>'Piper Plot'!$R$22-(1-'Piper Plot'!AM352)*0.5+(1-'Piper Plot'!BC352)*0.5</f>
        <v>#DIV/0!</v>
      </c>
      <c r="BM352" s="69" t="e">
        <f>'Piper Plot'!$S$22+(1-'Piper Plot'!AM352)*'Piper Plot'!$S$13+(1-'Piper Plot'!BC352)*'Piper Plot'!$S$13</f>
        <v>#DIV/0!</v>
      </c>
      <c r="BN352" s="69"/>
      <c r="BO352" s="69"/>
    </row>
    <row r="353" spans="31:67" x14ac:dyDescent="0.3">
      <c r="AE353" s="77" t="str">
        <f>IF('Piper Plot'!$N$4="y",CONCATENATE(Final!B353," f",Final!C353),"")</f>
        <v xml:space="preserve"> f</v>
      </c>
      <c r="AF353" s="78">
        <f>Final!R353*2</f>
        <v>0</v>
      </c>
      <c r="AG353" s="79">
        <f>Final!Q353*2</f>
        <v>0</v>
      </c>
      <c r="AH353" s="79">
        <f>Final!O353+Final!P353</f>
        <v>0</v>
      </c>
      <c r="AI353" s="79">
        <f t="shared" si="94"/>
        <v>0</v>
      </c>
      <c r="AJ353" s="69"/>
      <c r="AK353" s="80" t="e">
        <f t="shared" si="95"/>
        <v>#DIV/0!</v>
      </c>
      <c r="AL353" s="80" t="e">
        <f t="shared" si="96"/>
        <v>#DIV/0!</v>
      </c>
      <c r="AM353" s="80" t="e">
        <f t="shared" si="97"/>
        <v>#DIV/0!</v>
      </c>
      <c r="AN353" s="80" t="e">
        <f t="shared" si="98"/>
        <v>#DIV/0!</v>
      </c>
      <c r="AO353" s="69" t="e">
        <f>(1-AK353)-AL353*'Piper Plot'!$R$13</f>
        <v>#DIV/0!</v>
      </c>
      <c r="AP353" s="69" t="e">
        <f>AL353*'Piper Plot'!$S$13</f>
        <v>#DIV/0!</v>
      </c>
      <c r="AQ353" s="69"/>
      <c r="AR353" s="69"/>
      <c r="AS353" s="69"/>
      <c r="AT353" s="69"/>
      <c r="AU353" s="77" t="str">
        <f t="shared" si="99"/>
        <v xml:space="preserve"> f</v>
      </c>
      <c r="AV353" s="79">
        <f>Final!T353</f>
        <v>0</v>
      </c>
      <c r="AW353" s="79">
        <f>Final!W353*2+Final!X353</f>
        <v>0</v>
      </c>
      <c r="AX353" s="79">
        <f>Final!U353+Final!V353*2</f>
        <v>0</v>
      </c>
      <c r="AY353" s="79">
        <f t="shared" si="100"/>
        <v>0</v>
      </c>
      <c r="AZ353" s="69"/>
      <c r="BA353" s="80" t="e">
        <f t="shared" si="101"/>
        <v>#DIV/0!</v>
      </c>
      <c r="BB353" s="80" t="e">
        <f t="shared" si="102"/>
        <v>#DIV/0!</v>
      </c>
      <c r="BC353" s="80" t="e">
        <f t="shared" si="103"/>
        <v>#DIV/0!</v>
      </c>
      <c r="BD353" s="80" t="e">
        <f t="shared" si="104"/>
        <v>#DIV/0!</v>
      </c>
      <c r="BE353" s="81" t="e">
        <f t="shared" si="105"/>
        <v>#DIV/0!</v>
      </c>
      <c r="BF353" s="69" t="e">
        <f t="shared" si="106"/>
        <v>#DIV/0!</v>
      </c>
      <c r="BG353" s="69"/>
      <c r="BH353" s="69"/>
      <c r="BI353" s="69"/>
      <c r="BJ353" s="69"/>
      <c r="BK353" s="77" t="str">
        <f t="shared" si="107"/>
        <v xml:space="preserve"> f</v>
      </c>
      <c r="BL353" s="69" t="e">
        <f>'Piper Plot'!$R$22-(1-'Piper Plot'!AM353)*0.5+(1-'Piper Plot'!BC353)*0.5</f>
        <v>#DIV/0!</v>
      </c>
      <c r="BM353" s="69" t="e">
        <f>'Piper Plot'!$S$22+(1-'Piper Plot'!AM353)*'Piper Plot'!$S$13+(1-'Piper Plot'!BC353)*'Piper Plot'!$S$13</f>
        <v>#DIV/0!</v>
      </c>
      <c r="BN353" s="69"/>
      <c r="BO353" s="69"/>
    </row>
    <row r="354" spans="31:67" x14ac:dyDescent="0.3">
      <c r="AE354" s="77" t="str">
        <f>IF('Piper Plot'!$N$4="y",CONCATENATE(Final!B354," f",Final!C354),"")</f>
        <v xml:space="preserve"> f</v>
      </c>
      <c r="AF354" s="78">
        <f>Final!R354*2</f>
        <v>0</v>
      </c>
      <c r="AG354" s="79">
        <f>Final!Q354*2</f>
        <v>0</v>
      </c>
      <c r="AH354" s="79">
        <f>Final!O354+Final!P354</f>
        <v>0</v>
      </c>
      <c r="AI354" s="79">
        <f t="shared" si="94"/>
        <v>0</v>
      </c>
      <c r="AJ354" s="69"/>
      <c r="AK354" s="80" t="e">
        <f t="shared" si="95"/>
        <v>#DIV/0!</v>
      </c>
      <c r="AL354" s="80" t="e">
        <f t="shared" si="96"/>
        <v>#DIV/0!</v>
      </c>
      <c r="AM354" s="80" t="e">
        <f t="shared" si="97"/>
        <v>#DIV/0!</v>
      </c>
      <c r="AN354" s="80" t="e">
        <f t="shared" si="98"/>
        <v>#DIV/0!</v>
      </c>
      <c r="AO354" s="69" t="e">
        <f>(1-AK354)-AL354*'Piper Plot'!$R$13</f>
        <v>#DIV/0!</v>
      </c>
      <c r="AP354" s="69" t="e">
        <f>AL354*'Piper Plot'!$S$13</f>
        <v>#DIV/0!</v>
      </c>
      <c r="AQ354" s="69"/>
      <c r="AR354" s="69"/>
      <c r="AS354" s="69"/>
      <c r="AT354" s="69"/>
      <c r="AU354" s="77" t="str">
        <f t="shared" si="99"/>
        <v xml:space="preserve"> f</v>
      </c>
      <c r="AV354" s="79">
        <f>Final!T354</f>
        <v>0</v>
      </c>
      <c r="AW354" s="79">
        <f>Final!W354*2+Final!X354</f>
        <v>0</v>
      </c>
      <c r="AX354" s="79">
        <f>Final!U354+Final!V354*2</f>
        <v>0</v>
      </c>
      <c r="AY354" s="79">
        <f t="shared" si="100"/>
        <v>0</v>
      </c>
      <c r="AZ354" s="69"/>
      <c r="BA354" s="80" t="e">
        <f t="shared" si="101"/>
        <v>#DIV/0!</v>
      </c>
      <c r="BB354" s="80" t="e">
        <f t="shared" si="102"/>
        <v>#DIV/0!</v>
      </c>
      <c r="BC354" s="80" t="e">
        <f t="shared" si="103"/>
        <v>#DIV/0!</v>
      </c>
      <c r="BD354" s="80" t="e">
        <f t="shared" si="104"/>
        <v>#DIV/0!</v>
      </c>
      <c r="BE354" s="81" t="e">
        <f t="shared" si="105"/>
        <v>#DIV/0!</v>
      </c>
      <c r="BF354" s="69" t="e">
        <f t="shared" si="106"/>
        <v>#DIV/0!</v>
      </c>
      <c r="BG354" s="69"/>
      <c r="BH354" s="69"/>
      <c r="BI354" s="69"/>
      <c r="BJ354" s="69"/>
      <c r="BK354" s="77" t="str">
        <f t="shared" si="107"/>
        <v xml:space="preserve"> f</v>
      </c>
      <c r="BL354" s="69" t="e">
        <f>'Piper Plot'!$R$22-(1-'Piper Plot'!AM354)*0.5+(1-'Piper Plot'!BC354)*0.5</f>
        <v>#DIV/0!</v>
      </c>
      <c r="BM354" s="69" t="e">
        <f>'Piper Plot'!$S$22+(1-'Piper Plot'!AM354)*'Piper Plot'!$S$13+(1-'Piper Plot'!BC354)*'Piper Plot'!$S$13</f>
        <v>#DIV/0!</v>
      </c>
      <c r="BN354" s="69"/>
      <c r="BO354" s="69"/>
    </row>
    <row r="355" spans="31:67" x14ac:dyDescent="0.3">
      <c r="AE355" s="77" t="str">
        <f>IF('Piper Plot'!$N$4="y",CONCATENATE(Final!B355," f",Final!C355),"")</f>
        <v xml:space="preserve"> f</v>
      </c>
      <c r="AF355" s="78">
        <f>Final!R355*2</f>
        <v>0</v>
      </c>
      <c r="AG355" s="79">
        <f>Final!Q355*2</f>
        <v>0</v>
      </c>
      <c r="AH355" s="79">
        <f>Final!O355+Final!P355</f>
        <v>0</v>
      </c>
      <c r="AI355" s="79">
        <f t="shared" si="94"/>
        <v>0</v>
      </c>
      <c r="AJ355" s="69"/>
      <c r="AK355" s="80" t="e">
        <f t="shared" si="95"/>
        <v>#DIV/0!</v>
      </c>
      <c r="AL355" s="80" t="e">
        <f t="shared" si="96"/>
        <v>#DIV/0!</v>
      </c>
      <c r="AM355" s="80" t="e">
        <f t="shared" si="97"/>
        <v>#DIV/0!</v>
      </c>
      <c r="AN355" s="80" t="e">
        <f t="shared" si="98"/>
        <v>#DIV/0!</v>
      </c>
      <c r="AO355" s="69" t="e">
        <f>(1-AK355)-AL355*'Piper Plot'!$R$13</f>
        <v>#DIV/0!</v>
      </c>
      <c r="AP355" s="69" t="e">
        <f>AL355*'Piper Plot'!$S$13</f>
        <v>#DIV/0!</v>
      </c>
      <c r="AQ355" s="69"/>
      <c r="AR355" s="69"/>
      <c r="AS355" s="69"/>
      <c r="AT355" s="69"/>
      <c r="AU355" s="77" t="str">
        <f t="shared" si="99"/>
        <v xml:space="preserve"> f</v>
      </c>
      <c r="AV355" s="79">
        <f>Final!T355</f>
        <v>0</v>
      </c>
      <c r="AW355" s="79">
        <f>Final!W355*2+Final!X355</f>
        <v>0</v>
      </c>
      <c r="AX355" s="79">
        <f>Final!U355+Final!V355*2</f>
        <v>0</v>
      </c>
      <c r="AY355" s="79">
        <f t="shared" si="100"/>
        <v>0</v>
      </c>
      <c r="AZ355" s="69"/>
      <c r="BA355" s="80" t="e">
        <f t="shared" si="101"/>
        <v>#DIV/0!</v>
      </c>
      <c r="BB355" s="80" t="e">
        <f t="shared" si="102"/>
        <v>#DIV/0!</v>
      </c>
      <c r="BC355" s="80" t="e">
        <f t="shared" si="103"/>
        <v>#DIV/0!</v>
      </c>
      <c r="BD355" s="80" t="e">
        <f t="shared" si="104"/>
        <v>#DIV/0!</v>
      </c>
      <c r="BE355" s="81" t="e">
        <f t="shared" si="105"/>
        <v>#DIV/0!</v>
      </c>
      <c r="BF355" s="69" t="e">
        <f t="shared" si="106"/>
        <v>#DIV/0!</v>
      </c>
      <c r="BG355" s="69"/>
      <c r="BH355" s="69"/>
      <c r="BI355" s="69"/>
      <c r="BJ355" s="69"/>
      <c r="BK355" s="77" t="str">
        <f t="shared" si="107"/>
        <v xml:space="preserve"> f</v>
      </c>
      <c r="BL355" s="69" t="e">
        <f>'Piper Plot'!$R$22-(1-'Piper Plot'!AM355)*0.5+(1-'Piper Plot'!BC355)*0.5</f>
        <v>#DIV/0!</v>
      </c>
      <c r="BM355" s="69" t="e">
        <f>'Piper Plot'!$S$22+(1-'Piper Plot'!AM355)*'Piper Plot'!$S$13+(1-'Piper Plot'!BC355)*'Piper Plot'!$S$13</f>
        <v>#DIV/0!</v>
      </c>
      <c r="BN355" s="69"/>
      <c r="BO355" s="69"/>
    </row>
    <row r="356" spans="31:67" x14ac:dyDescent="0.3">
      <c r="AE356" s="77" t="str">
        <f>IF('Piper Plot'!$N$4="y",CONCATENATE(Final!B356," f",Final!C356),"")</f>
        <v xml:space="preserve"> f</v>
      </c>
      <c r="AF356" s="78">
        <f>Final!R356*2</f>
        <v>0</v>
      </c>
      <c r="AG356" s="79">
        <f>Final!Q356*2</f>
        <v>0</v>
      </c>
      <c r="AH356" s="79">
        <f>Final!O356+Final!P356</f>
        <v>0</v>
      </c>
      <c r="AI356" s="79">
        <f t="shared" si="94"/>
        <v>0</v>
      </c>
      <c r="AJ356" s="69"/>
      <c r="AK356" s="80" t="e">
        <f t="shared" si="95"/>
        <v>#DIV/0!</v>
      </c>
      <c r="AL356" s="80" t="e">
        <f t="shared" si="96"/>
        <v>#DIV/0!</v>
      </c>
      <c r="AM356" s="80" t="e">
        <f t="shared" si="97"/>
        <v>#DIV/0!</v>
      </c>
      <c r="AN356" s="80" t="e">
        <f t="shared" si="98"/>
        <v>#DIV/0!</v>
      </c>
      <c r="AO356" s="69" t="e">
        <f>(1-AK356)-AL356*'Piper Plot'!$R$13</f>
        <v>#DIV/0!</v>
      </c>
      <c r="AP356" s="69" t="e">
        <f>AL356*'Piper Plot'!$S$13</f>
        <v>#DIV/0!</v>
      </c>
      <c r="AQ356" s="69"/>
      <c r="AR356" s="69"/>
      <c r="AS356" s="69"/>
      <c r="AT356" s="69"/>
      <c r="AU356" s="77" t="str">
        <f t="shared" si="99"/>
        <v xml:space="preserve"> f</v>
      </c>
      <c r="AV356" s="79">
        <f>Final!T356</f>
        <v>0</v>
      </c>
      <c r="AW356" s="79">
        <f>Final!W356*2+Final!X356</f>
        <v>0</v>
      </c>
      <c r="AX356" s="79">
        <f>Final!U356+Final!V356*2</f>
        <v>0</v>
      </c>
      <c r="AY356" s="79">
        <f t="shared" si="100"/>
        <v>0</v>
      </c>
      <c r="AZ356" s="69"/>
      <c r="BA356" s="80" t="e">
        <f t="shared" si="101"/>
        <v>#DIV/0!</v>
      </c>
      <c r="BB356" s="80" t="e">
        <f t="shared" si="102"/>
        <v>#DIV/0!</v>
      </c>
      <c r="BC356" s="80" t="e">
        <f t="shared" si="103"/>
        <v>#DIV/0!</v>
      </c>
      <c r="BD356" s="80" t="e">
        <f t="shared" si="104"/>
        <v>#DIV/0!</v>
      </c>
      <c r="BE356" s="81" t="e">
        <f t="shared" si="105"/>
        <v>#DIV/0!</v>
      </c>
      <c r="BF356" s="69" t="e">
        <f t="shared" si="106"/>
        <v>#DIV/0!</v>
      </c>
      <c r="BG356" s="69"/>
      <c r="BH356" s="69"/>
      <c r="BI356" s="69"/>
      <c r="BJ356" s="69"/>
      <c r="BK356" s="77" t="str">
        <f t="shared" si="107"/>
        <v xml:space="preserve"> f</v>
      </c>
      <c r="BL356" s="69" t="e">
        <f>'Piper Plot'!$R$22-(1-'Piper Plot'!AM356)*0.5+(1-'Piper Plot'!BC356)*0.5</f>
        <v>#DIV/0!</v>
      </c>
      <c r="BM356" s="69" t="e">
        <f>'Piper Plot'!$S$22+(1-'Piper Plot'!AM356)*'Piper Plot'!$S$13+(1-'Piper Plot'!BC356)*'Piper Plot'!$S$13</f>
        <v>#DIV/0!</v>
      </c>
      <c r="BN356" s="69"/>
      <c r="BO356" s="69"/>
    </row>
    <row r="357" spans="31:67" x14ac:dyDescent="0.3">
      <c r="AE357" s="77" t="str">
        <f>IF('Piper Plot'!$N$4="y",CONCATENATE(Final!B357," f",Final!C357),"")</f>
        <v xml:space="preserve"> f</v>
      </c>
      <c r="AF357" s="78">
        <f>Final!R357*2</f>
        <v>0</v>
      </c>
      <c r="AG357" s="79">
        <f>Final!Q357*2</f>
        <v>0</v>
      </c>
      <c r="AH357" s="79">
        <f>Final!O357+Final!P357</f>
        <v>0</v>
      </c>
      <c r="AI357" s="79">
        <f t="shared" si="94"/>
        <v>0</v>
      </c>
      <c r="AJ357" s="69"/>
      <c r="AK357" s="80" t="e">
        <f t="shared" si="95"/>
        <v>#DIV/0!</v>
      </c>
      <c r="AL357" s="80" t="e">
        <f t="shared" si="96"/>
        <v>#DIV/0!</v>
      </c>
      <c r="AM357" s="80" t="e">
        <f t="shared" si="97"/>
        <v>#DIV/0!</v>
      </c>
      <c r="AN357" s="80" t="e">
        <f t="shared" si="98"/>
        <v>#DIV/0!</v>
      </c>
      <c r="AO357" s="69" t="e">
        <f>(1-AK357)-AL357*'Piper Plot'!$R$13</f>
        <v>#DIV/0!</v>
      </c>
      <c r="AP357" s="69" t="e">
        <f>AL357*'Piper Plot'!$S$13</f>
        <v>#DIV/0!</v>
      </c>
      <c r="AQ357" s="69"/>
      <c r="AR357" s="69"/>
      <c r="AS357" s="69"/>
      <c r="AT357" s="69"/>
      <c r="AU357" s="77" t="str">
        <f t="shared" si="99"/>
        <v xml:space="preserve"> f</v>
      </c>
      <c r="AV357" s="79">
        <f>Final!T357</f>
        <v>0</v>
      </c>
      <c r="AW357" s="79">
        <f>Final!W357*2+Final!X357</f>
        <v>0</v>
      </c>
      <c r="AX357" s="79">
        <f>Final!U357+Final!V357*2</f>
        <v>0</v>
      </c>
      <c r="AY357" s="79">
        <f t="shared" si="100"/>
        <v>0</v>
      </c>
      <c r="AZ357" s="69"/>
      <c r="BA357" s="80" t="e">
        <f t="shared" si="101"/>
        <v>#DIV/0!</v>
      </c>
      <c r="BB357" s="80" t="e">
        <f t="shared" si="102"/>
        <v>#DIV/0!</v>
      </c>
      <c r="BC357" s="80" t="e">
        <f t="shared" si="103"/>
        <v>#DIV/0!</v>
      </c>
      <c r="BD357" s="80" t="e">
        <f t="shared" si="104"/>
        <v>#DIV/0!</v>
      </c>
      <c r="BE357" s="81" t="e">
        <f t="shared" si="105"/>
        <v>#DIV/0!</v>
      </c>
      <c r="BF357" s="69" t="e">
        <f t="shared" si="106"/>
        <v>#DIV/0!</v>
      </c>
      <c r="BG357" s="69"/>
      <c r="BH357" s="69"/>
      <c r="BI357" s="69"/>
      <c r="BJ357" s="69"/>
      <c r="BK357" s="77" t="str">
        <f t="shared" si="107"/>
        <v xml:space="preserve"> f</v>
      </c>
      <c r="BL357" s="69" t="e">
        <f>'Piper Plot'!$R$22-(1-'Piper Plot'!AM357)*0.5+(1-'Piper Plot'!BC357)*0.5</f>
        <v>#DIV/0!</v>
      </c>
      <c r="BM357" s="69" t="e">
        <f>'Piper Plot'!$S$22+(1-'Piper Plot'!AM357)*'Piper Plot'!$S$13+(1-'Piper Plot'!BC357)*'Piper Plot'!$S$13</f>
        <v>#DIV/0!</v>
      </c>
      <c r="BN357" s="69"/>
      <c r="BO357" s="69"/>
    </row>
    <row r="358" spans="31:67" x14ac:dyDescent="0.3">
      <c r="AE358" s="77" t="str">
        <f>IF('Piper Plot'!$N$4="y",CONCATENATE(Final!B358," f",Final!C358),"")</f>
        <v xml:space="preserve"> f</v>
      </c>
      <c r="AF358" s="78">
        <f>Final!R358*2</f>
        <v>0</v>
      </c>
      <c r="AG358" s="79">
        <f>Final!Q358*2</f>
        <v>0</v>
      </c>
      <c r="AH358" s="79">
        <f>Final!O358+Final!P358</f>
        <v>0</v>
      </c>
      <c r="AI358" s="79">
        <f t="shared" si="94"/>
        <v>0</v>
      </c>
      <c r="AJ358" s="69"/>
      <c r="AK358" s="80" t="e">
        <f t="shared" si="95"/>
        <v>#DIV/0!</v>
      </c>
      <c r="AL358" s="80" t="e">
        <f t="shared" si="96"/>
        <v>#DIV/0!</v>
      </c>
      <c r="AM358" s="80" t="e">
        <f t="shared" si="97"/>
        <v>#DIV/0!</v>
      </c>
      <c r="AN358" s="80" t="e">
        <f t="shared" si="98"/>
        <v>#DIV/0!</v>
      </c>
      <c r="AO358" s="69" t="e">
        <f>(1-AK358)-AL358*'Piper Plot'!$R$13</f>
        <v>#DIV/0!</v>
      </c>
      <c r="AP358" s="69" t="e">
        <f>AL358*'Piper Plot'!$S$13</f>
        <v>#DIV/0!</v>
      </c>
      <c r="AQ358" s="69"/>
      <c r="AR358" s="69"/>
      <c r="AS358" s="69"/>
      <c r="AT358" s="69"/>
      <c r="AU358" s="77" t="str">
        <f t="shared" si="99"/>
        <v xml:space="preserve"> f</v>
      </c>
      <c r="AV358" s="79">
        <f>Final!T358</f>
        <v>0</v>
      </c>
      <c r="AW358" s="79">
        <f>Final!W358*2+Final!X358</f>
        <v>0</v>
      </c>
      <c r="AX358" s="79">
        <f>Final!U358+Final!V358*2</f>
        <v>0</v>
      </c>
      <c r="AY358" s="79">
        <f t="shared" si="100"/>
        <v>0</v>
      </c>
      <c r="AZ358" s="69"/>
      <c r="BA358" s="80" t="e">
        <f t="shared" si="101"/>
        <v>#DIV/0!</v>
      </c>
      <c r="BB358" s="80" t="e">
        <f t="shared" si="102"/>
        <v>#DIV/0!</v>
      </c>
      <c r="BC358" s="80" t="e">
        <f t="shared" si="103"/>
        <v>#DIV/0!</v>
      </c>
      <c r="BD358" s="80" t="e">
        <f t="shared" si="104"/>
        <v>#DIV/0!</v>
      </c>
      <c r="BE358" s="81" t="e">
        <f t="shared" si="105"/>
        <v>#DIV/0!</v>
      </c>
      <c r="BF358" s="69" t="e">
        <f t="shared" si="106"/>
        <v>#DIV/0!</v>
      </c>
      <c r="BG358" s="69"/>
      <c r="BH358" s="69"/>
      <c r="BI358" s="69"/>
      <c r="BJ358" s="69"/>
      <c r="BK358" s="77" t="str">
        <f t="shared" si="107"/>
        <v xml:space="preserve"> f</v>
      </c>
      <c r="BL358" s="69" t="e">
        <f>'Piper Plot'!$R$22-(1-'Piper Plot'!AM358)*0.5+(1-'Piper Plot'!BC358)*0.5</f>
        <v>#DIV/0!</v>
      </c>
      <c r="BM358" s="69" t="e">
        <f>'Piper Plot'!$S$22+(1-'Piper Plot'!AM358)*'Piper Plot'!$S$13+(1-'Piper Plot'!BC358)*'Piper Plot'!$S$13</f>
        <v>#DIV/0!</v>
      </c>
      <c r="BN358" s="69"/>
      <c r="BO358" s="69"/>
    </row>
    <row r="359" spans="31:67" x14ac:dyDescent="0.3">
      <c r="AE359" s="77" t="str">
        <f>IF('Piper Plot'!$N$4="y",CONCATENATE(Final!B359," f",Final!C359),"")</f>
        <v xml:space="preserve"> f</v>
      </c>
      <c r="AF359" s="78">
        <f>Final!R359*2</f>
        <v>0</v>
      </c>
      <c r="AG359" s="79">
        <f>Final!Q359*2</f>
        <v>0</v>
      </c>
      <c r="AH359" s="79">
        <f>Final!O359+Final!P359</f>
        <v>0</v>
      </c>
      <c r="AI359" s="79">
        <f t="shared" si="94"/>
        <v>0</v>
      </c>
      <c r="AJ359" s="69"/>
      <c r="AK359" s="80" t="e">
        <f t="shared" si="95"/>
        <v>#DIV/0!</v>
      </c>
      <c r="AL359" s="80" t="e">
        <f t="shared" si="96"/>
        <v>#DIV/0!</v>
      </c>
      <c r="AM359" s="80" t="e">
        <f t="shared" si="97"/>
        <v>#DIV/0!</v>
      </c>
      <c r="AN359" s="80" t="e">
        <f t="shared" si="98"/>
        <v>#DIV/0!</v>
      </c>
      <c r="AO359" s="69" t="e">
        <f>(1-AK359)-AL359*'Piper Plot'!$R$13</f>
        <v>#DIV/0!</v>
      </c>
      <c r="AP359" s="69" t="e">
        <f>AL359*'Piper Plot'!$S$13</f>
        <v>#DIV/0!</v>
      </c>
      <c r="AQ359" s="69"/>
      <c r="AR359" s="69"/>
      <c r="AS359" s="69"/>
      <c r="AT359" s="69"/>
      <c r="AU359" s="77" t="str">
        <f t="shared" si="99"/>
        <v xml:space="preserve"> f</v>
      </c>
      <c r="AV359" s="79">
        <f>Final!T359</f>
        <v>0</v>
      </c>
      <c r="AW359" s="79">
        <f>Final!W359*2+Final!X359</f>
        <v>0</v>
      </c>
      <c r="AX359" s="79">
        <f>Final!U359+Final!V359*2</f>
        <v>0</v>
      </c>
      <c r="AY359" s="79">
        <f t="shared" si="100"/>
        <v>0</v>
      </c>
      <c r="AZ359" s="69"/>
      <c r="BA359" s="80" t="e">
        <f t="shared" si="101"/>
        <v>#DIV/0!</v>
      </c>
      <c r="BB359" s="80" t="e">
        <f t="shared" si="102"/>
        <v>#DIV/0!</v>
      </c>
      <c r="BC359" s="80" t="e">
        <f t="shared" si="103"/>
        <v>#DIV/0!</v>
      </c>
      <c r="BD359" s="80" t="e">
        <f t="shared" si="104"/>
        <v>#DIV/0!</v>
      </c>
      <c r="BE359" s="81" t="e">
        <f t="shared" si="105"/>
        <v>#DIV/0!</v>
      </c>
      <c r="BF359" s="69" t="e">
        <f t="shared" si="106"/>
        <v>#DIV/0!</v>
      </c>
      <c r="BG359" s="69"/>
      <c r="BH359" s="69"/>
      <c r="BI359" s="69"/>
      <c r="BJ359" s="69"/>
      <c r="BK359" s="77" t="str">
        <f t="shared" si="107"/>
        <v xml:space="preserve"> f</v>
      </c>
      <c r="BL359" s="69" t="e">
        <f>'Piper Plot'!$R$22-(1-'Piper Plot'!AM359)*0.5+(1-'Piper Plot'!BC359)*0.5</f>
        <v>#DIV/0!</v>
      </c>
      <c r="BM359" s="69" t="e">
        <f>'Piper Plot'!$S$22+(1-'Piper Plot'!AM359)*'Piper Plot'!$S$13+(1-'Piper Plot'!BC359)*'Piper Plot'!$S$13</f>
        <v>#DIV/0!</v>
      </c>
      <c r="BN359" s="69"/>
      <c r="BO359" s="69"/>
    </row>
    <row r="360" spans="31:67" x14ac:dyDescent="0.3">
      <c r="AE360" s="77" t="str">
        <f>IF('Piper Plot'!$N$4="y",CONCATENATE(Final!B360," f",Final!C360),"")</f>
        <v xml:space="preserve"> f</v>
      </c>
      <c r="AF360" s="78">
        <f>Final!R360*2</f>
        <v>0</v>
      </c>
      <c r="AG360" s="79">
        <f>Final!Q360*2</f>
        <v>0</v>
      </c>
      <c r="AH360" s="79">
        <f>Final!O360+Final!P360</f>
        <v>0</v>
      </c>
      <c r="AI360" s="79">
        <f t="shared" si="94"/>
        <v>0</v>
      </c>
      <c r="AJ360" s="69"/>
      <c r="AK360" s="80" t="e">
        <f t="shared" si="95"/>
        <v>#DIV/0!</v>
      </c>
      <c r="AL360" s="80" t="e">
        <f t="shared" si="96"/>
        <v>#DIV/0!</v>
      </c>
      <c r="AM360" s="80" t="e">
        <f t="shared" si="97"/>
        <v>#DIV/0!</v>
      </c>
      <c r="AN360" s="80" t="e">
        <f t="shared" si="98"/>
        <v>#DIV/0!</v>
      </c>
      <c r="AO360" s="69" t="e">
        <f>(1-AK360)-AL360*'Piper Plot'!$R$13</f>
        <v>#DIV/0!</v>
      </c>
      <c r="AP360" s="69" t="e">
        <f>AL360*'Piper Plot'!$S$13</f>
        <v>#DIV/0!</v>
      </c>
      <c r="AQ360" s="69"/>
      <c r="AR360" s="69"/>
      <c r="AS360" s="69"/>
      <c r="AT360" s="69"/>
      <c r="AU360" s="77" t="str">
        <f t="shared" si="99"/>
        <v xml:space="preserve"> f</v>
      </c>
      <c r="AV360" s="79">
        <f>Final!T360</f>
        <v>0</v>
      </c>
      <c r="AW360" s="79">
        <f>Final!W360*2+Final!X360</f>
        <v>0</v>
      </c>
      <c r="AX360" s="79">
        <f>Final!U360+Final!V360*2</f>
        <v>0</v>
      </c>
      <c r="AY360" s="79">
        <f t="shared" si="100"/>
        <v>0</v>
      </c>
      <c r="AZ360" s="69"/>
      <c r="BA360" s="80" t="e">
        <f t="shared" si="101"/>
        <v>#DIV/0!</v>
      </c>
      <c r="BB360" s="80" t="e">
        <f t="shared" si="102"/>
        <v>#DIV/0!</v>
      </c>
      <c r="BC360" s="80" t="e">
        <f t="shared" si="103"/>
        <v>#DIV/0!</v>
      </c>
      <c r="BD360" s="80" t="e">
        <f t="shared" si="104"/>
        <v>#DIV/0!</v>
      </c>
      <c r="BE360" s="81" t="e">
        <f t="shared" si="105"/>
        <v>#DIV/0!</v>
      </c>
      <c r="BF360" s="69" t="e">
        <f t="shared" si="106"/>
        <v>#DIV/0!</v>
      </c>
      <c r="BG360" s="69"/>
      <c r="BH360" s="69"/>
      <c r="BI360" s="69"/>
      <c r="BJ360" s="69"/>
      <c r="BK360" s="77" t="str">
        <f t="shared" si="107"/>
        <v xml:space="preserve"> f</v>
      </c>
      <c r="BL360" s="69" t="e">
        <f>'Piper Plot'!$R$22-(1-'Piper Plot'!AM360)*0.5+(1-'Piper Plot'!BC360)*0.5</f>
        <v>#DIV/0!</v>
      </c>
      <c r="BM360" s="69" t="e">
        <f>'Piper Plot'!$S$22+(1-'Piper Plot'!AM360)*'Piper Plot'!$S$13+(1-'Piper Plot'!BC360)*'Piper Plot'!$S$13</f>
        <v>#DIV/0!</v>
      </c>
      <c r="BN360" s="69"/>
      <c r="BO360" s="69"/>
    </row>
    <row r="361" spans="31:67" x14ac:dyDescent="0.3">
      <c r="AE361" s="77" t="str">
        <f>IF('Piper Plot'!$N$4="y",CONCATENATE(Final!B361," f",Final!C361),"")</f>
        <v xml:space="preserve"> f</v>
      </c>
      <c r="AF361" s="78">
        <f>Final!R361*2</f>
        <v>0</v>
      </c>
      <c r="AG361" s="79">
        <f>Final!Q361*2</f>
        <v>0</v>
      </c>
      <c r="AH361" s="79">
        <f>Final!O361+Final!P361</f>
        <v>0</v>
      </c>
      <c r="AI361" s="79">
        <f t="shared" si="94"/>
        <v>0</v>
      </c>
      <c r="AJ361" s="69"/>
      <c r="AK361" s="80" t="e">
        <f t="shared" si="95"/>
        <v>#DIV/0!</v>
      </c>
      <c r="AL361" s="80" t="e">
        <f t="shared" si="96"/>
        <v>#DIV/0!</v>
      </c>
      <c r="AM361" s="80" t="e">
        <f t="shared" si="97"/>
        <v>#DIV/0!</v>
      </c>
      <c r="AN361" s="80" t="e">
        <f t="shared" si="98"/>
        <v>#DIV/0!</v>
      </c>
      <c r="AO361" s="69" t="e">
        <f>(1-AK361)-AL361*'Piper Plot'!$R$13</f>
        <v>#DIV/0!</v>
      </c>
      <c r="AP361" s="69" t="e">
        <f>AL361*'Piper Plot'!$S$13</f>
        <v>#DIV/0!</v>
      </c>
      <c r="AQ361" s="69"/>
      <c r="AR361" s="69"/>
      <c r="AS361" s="69"/>
      <c r="AT361" s="69"/>
      <c r="AU361" s="77" t="str">
        <f t="shared" si="99"/>
        <v xml:space="preserve"> f</v>
      </c>
      <c r="AV361" s="79">
        <f>Final!T361</f>
        <v>0</v>
      </c>
      <c r="AW361" s="79">
        <f>Final!W361*2+Final!X361</f>
        <v>0</v>
      </c>
      <c r="AX361" s="79">
        <f>Final!U361+Final!V361*2</f>
        <v>0</v>
      </c>
      <c r="AY361" s="79">
        <f t="shared" si="100"/>
        <v>0</v>
      </c>
      <c r="AZ361" s="69"/>
      <c r="BA361" s="80" t="e">
        <f t="shared" si="101"/>
        <v>#DIV/0!</v>
      </c>
      <c r="BB361" s="80" t="e">
        <f t="shared" si="102"/>
        <v>#DIV/0!</v>
      </c>
      <c r="BC361" s="80" t="e">
        <f t="shared" si="103"/>
        <v>#DIV/0!</v>
      </c>
      <c r="BD361" s="80" t="e">
        <f t="shared" si="104"/>
        <v>#DIV/0!</v>
      </c>
      <c r="BE361" s="81" t="e">
        <f t="shared" si="105"/>
        <v>#DIV/0!</v>
      </c>
      <c r="BF361" s="69" t="e">
        <f t="shared" si="106"/>
        <v>#DIV/0!</v>
      </c>
      <c r="BG361" s="69"/>
      <c r="BH361" s="69"/>
      <c r="BI361" s="69"/>
      <c r="BJ361" s="69"/>
      <c r="BK361" s="77" t="str">
        <f t="shared" si="107"/>
        <v xml:space="preserve"> f</v>
      </c>
      <c r="BL361" s="69" t="e">
        <f>'Piper Plot'!$R$22-(1-'Piper Plot'!AM361)*0.5+(1-'Piper Plot'!BC361)*0.5</f>
        <v>#DIV/0!</v>
      </c>
      <c r="BM361" s="69" t="e">
        <f>'Piper Plot'!$S$22+(1-'Piper Plot'!AM361)*'Piper Plot'!$S$13+(1-'Piper Plot'!BC361)*'Piper Plot'!$S$13</f>
        <v>#DIV/0!</v>
      </c>
      <c r="BN361" s="69"/>
      <c r="BO361" s="69"/>
    </row>
    <row r="362" spans="31:67" x14ac:dyDescent="0.3">
      <c r="AE362" s="77" t="str">
        <f>IF('Piper Plot'!$N$4="y",CONCATENATE(Final!B362," f",Final!C362),"")</f>
        <v xml:space="preserve"> f</v>
      </c>
      <c r="AF362" s="78">
        <f>Final!R362*2</f>
        <v>0</v>
      </c>
      <c r="AG362" s="79">
        <f>Final!Q362*2</f>
        <v>0</v>
      </c>
      <c r="AH362" s="79">
        <f>Final!O362+Final!P362</f>
        <v>0</v>
      </c>
      <c r="AI362" s="79">
        <f t="shared" si="94"/>
        <v>0</v>
      </c>
      <c r="AJ362" s="69"/>
      <c r="AK362" s="80" t="e">
        <f t="shared" si="95"/>
        <v>#DIV/0!</v>
      </c>
      <c r="AL362" s="80" t="e">
        <f t="shared" si="96"/>
        <v>#DIV/0!</v>
      </c>
      <c r="AM362" s="80" t="e">
        <f t="shared" si="97"/>
        <v>#DIV/0!</v>
      </c>
      <c r="AN362" s="80" t="e">
        <f t="shared" si="98"/>
        <v>#DIV/0!</v>
      </c>
      <c r="AO362" s="69" t="e">
        <f>(1-AK362)-AL362*'Piper Plot'!$R$13</f>
        <v>#DIV/0!</v>
      </c>
      <c r="AP362" s="69" t="e">
        <f>AL362*'Piper Plot'!$S$13</f>
        <v>#DIV/0!</v>
      </c>
      <c r="AQ362" s="69"/>
      <c r="AR362" s="69"/>
      <c r="AS362" s="69"/>
      <c r="AT362" s="69"/>
      <c r="AU362" s="77" t="str">
        <f t="shared" si="99"/>
        <v xml:space="preserve"> f</v>
      </c>
      <c r="AV362" s="79">
        <f>Final!T362</f>
        <v>0</v>
      </c>
      <c r="AW362" s="79">
        <f>Final!W362*2+Final!X362</f>
        <v>0</v>
      </c>
      <c r="AX362" s="79">
        <f>Final!U362+Final!V362*2</f>
        <v>0</v>
      </c>
      <c r="AY362" s="79">
        <f t="shared" si="100"/>
        <v>0</v>
      </c>
      <c r="AZ362" s="69"/>
      <c r="BA362" s="80" t="e">
        <f t="shared" si="101"/>
        <v>#DIV/0!</v>
      </c>
      <c r="BB362" s="80" t="e">
        <f t="shared" si="102"/>
        <v>#DIV/0!</v>
      </c>
      <c r="BC362" s="80" t="e">
        <f t="shared" si="103"/>
        <v>#DIV/0!</v>
      </c>
      <c r="BD362" s="80" t="e">
        <f t="shared" si="104"/>
        <v>#DIV/0!</v>
      </c>
      <c r="BE362" s="81" t="e">
        <f t="shared" si="105"/>
        <v>#DIV/0!</v>
      </c>
      <c r="BF362" s="69" t="e">
        <f t="shared" si="106"/>
        <v>#DIV/0!</v>
      </c>
      <c r="BG362" s="69"/>
      <c r="BH362" s="69"/>
      <c r="BI362" s="69"/>
      <c r="BJ362" s="69"/>
      <c r="BK362" s="77" t="str">
        <f t="shared" si="107"/>
        <v xml:space="preserve"> f</v>
      </c>
      <c r="BL362" s="69" t="e">
        <f>'Piper Plot'!$R$22-(1-'Piper Plot'!AM362)*0.5+(1-'Piper Plot'!BC362)*0.5</f>
        <v>#DIV/0!</v>
      </c>
      <c r="BM362" s="69" t="e">
        <f>'Piper Plot'!$S$22+(1-'Piper Plot'!AM362)*'Piper Plot'!$S$13+(1-'Piper Plot'!BC362)*'Piper Plot'!$S$13</f>
        <v>#DIV/0!</v>
      </c>
      <c r="BN362" s="69"/>
      <c r="BO362" s="69"/>
    </row>
    <row r="363" spans="31:67" x14ac:dyDescent="0.3">
      <c r="AE363" s="77" t="str">
        <f>IF('Piper Plot'!$N$4="y",CONCATENATE(Final!B363," f",Final!C363),"")</f>
        <v xml:space="preserve"> f</v>
      </c>
      <c r="AF363" s="78">
        <f>Final!R363*2</f>
        <v>0</v>
      </c>
      <c r="AG363" s="79">
        <f>Final!Q363*2</f>
        <v>0</v>
      </c>
      <c r="AH363" s="79">
        <f>Final!O363+Final!P363</f>
        <v>0</v>
      </c>
      <c r="AI363" s="79">
        <f t="shared" si="94"/>
        <v>0</v>
      </c>
      <c r="AJ363" s="69"/>
      <c r="AK363" s="80" t="e">
        <f t="shared" si="95"/>
        <v>#DIV/0!</v>
      </c>
      <c r="AL363" s="80" t="e">
        <f t="shared" si="96"/>
        <v>#DIV/0!</v>
      </c>
      <c r="AM363" s="80" t="e">
        <f t="shared" si="97"/>
        <v>#DIV/0!</v>
      </c>
      <c r="AN363" s="80" t="e">
        <f t="shared" si="98"/>
        <v>#DIV/0!</v>
      </c>
      <c r="AO363" s="69" t="e">
        <f>(1-AK363)-AL363*'Piper Plot'!$R$13</f>
        <v>#DIV/0!</v>
      </c>
      <c r="AP363" s="69" t="e">
        <f>AL363*'Piper Plot'!$S$13</f>
        <v>#DIV/0!</v>
      </c>
      <c r="AQ363" s="69"/>
      <c r="AR363" s="69"/>
      <c r="AS363" s="69"/>
      <c r="AT363" s="69"/>
      <c r="AU363" s="77" t="str">
        <f t="shared" si="99"/>
        <v xml:space="preserve"> f</v>
      </c>
      <c r="AV363" s="79">
        <f>Final!T363</f>
        <v>0</v>
      </c>
      <c r="AW363" s="79">
        <f>Final!W363*2+Final!X363</f>
        <v>0</v>
      </c>
      <c r="AX363" s="79">
        <f>Final!U363+Final!V363*2</f>
        <v>0</v>
      </c>
      <c r="AY363" s="79">
        <f t="shared" si="100"/>
        <v>0</v>
      </c>
      <c r="AZ363" s="69"/>
      <c r="BA363" s="80" t="e">
        <f t="shared" si="101"/>
        <v>#DIV/0!</v>
      </c>
      <c r="BB363" s="80" t="e">
        <f t="shared" si="102"/>
        <v>#DIV/0!</v>
      </c>
      <c r="BC363" s="80" t="e">
        <f t="shared" si="103"/>
        <v>#DIV/0!</v>
      </c>
      <c r="BD363" s="80" t="e">
        <f t="shared" si="104"/>
        <v>#DIV/0!</v>
      </c>
      <c r="BE363" s="81" t="e">
        <f t="shared" si="105"/>
        <v>#DIV/0!</v>
      </c>
      <c r="BF363" s="69" t="e">
        <f t="shared" si="106"/>
        <v>#DIV/0!</v>
      </c>
      <c r="BG363" s="69"/>
      <c r="BH363" s="69"/>
      <c r="BI363" s="69"/>
      <c r="BJ363" s="69"/>
      <c r="BK363" s="77" t="str">
        <f t="shared" si="107"/>
        <v xml:space="preserve"> f</v>
      </c>
      <c r="BL363" s="69" t="e">
        <f>'Piper Plot'!$R$22-(1-'Piper Plot'!AM363)*0.5+(1-'Piper Plot'!BC363)*0.5</f>
        <v>#DIV/0!</v>
      </c>
      <c r="BM363" s="69" t="e">
        <f>'Piper Plot'!$S$22+(1-'Piper Plot'!AM363)*'Piper Plot'!$S$13+(1-'Piper Plot'!BC363)*'Piper Plot'!$S$13</f>
        <v>#DIV/0!</v>
      </c>
      <c r="BN363" s="69"/>
      <c r="BO363" s="69"/>
    </row>
    <row r="364" spans="31:67" x14ac:dyDescent="0.3">
      <c r="AE364" s="77" t="str">
        <f>IF('Piper Plot'!$N$4="y",CONCATENATE(Final!B364," f",Final!C364),"")</f>
        <v xml:space="preserve"> f</v>
      </c>
      <c r="AF364" s="78">
        <f>Final!R364*2</f>
        <v>0</v>
      </c>
      <c r="AG364" s="79">
        <f>Final!Q364*2</f>
        <v>0</v>
      </c>
      <c r="AH364" s="79">
        <f>Final!O364+Final!P364</f>
        <v>0</v>
      </c>
      <c r="AI364" s="79">
        <f t="shared" si="94"/>
        <v>0</v>
      </c>
      <c r="AJ364" s="69"/>
      <c r="AK364" s="80" t="e">
        <f t="shared" si="95"/>
        <v>#DIV/0!</v>
      </c>
      <c r="AL364" s="80" t="e">
        <f t="shared" si="96"/>
        <v>#DIV/0!</v>
      </c>
      <c r="AM364" s="80" t="e">
        <f t="shared" si="97"/>
        <v>#DIV/0!</v>
      </c>
      <c r="AN364" s="80" t="e">
        <f t="shared" si="98"/>
        <v>#DIV/0!</v>
      </c>
      <c r="AO364" s="69" t="e">
        <f>(1-AK364)-AL364*'Piper Plot'!$R$13</f>
        <v>#DIV/0!</v>
      </c>
      <c r="AP364" s="69" t="e">
        <f>AL364*'Piper Plot'!$S$13</f>
        <v>#DIV/0!</v>
      </c>
      <c r="AQ364" s="69"/>
      <c r="AR364" s="69"/>
      <c r="AS364" s="69"/>
      <c r="AT364" s="69"/>
      <c r="AU364" s="77" t="str">
        <f t="shared" si="99"/>
        <v xml:space="preserve"> f</v>
      </c>
      <c r="AV364" s="79">
        <f>Final!T364</f>
        <v>0</v>
      </c>
      <c r="AW364" s="79">
        <f>Final!W364*2+Final!X364</f>
        <v>0</v>
      </c>
      <c r="AX364" s="79">
        <f>Final!U364+Final!V364*2</f>
        <v>0</v>
      </c>
      <c r="AY364" s="79">
        <f t="shared" si="100"/>
        <v>0</v>
      </c>
      <c r="AZ364" s="69"/>
      <c r="BA364" s="80" t="e">
        <f t="shared" si="101"/>
        <v>#DIV/0!</v>
      </c>
      <c r="BB364" s="80" t="e">
        <f t="shared" si="102"/>
        <v>#DIV/0!</v>
      </c>
      <c r="BC364" s="80" t="e">
        <f t="shared" si="103"/>
        <v>#DIV/0!</v>
      </c>
      <c r="BD364" s="80" t="e">
        <f t="shared" si="104"/>
        <v>#DIV/0!</v>
      </c>
      <c r="BE364" s="81" t="e">
        <f t="shared" si="105"/>
        <v>#DIV/0!</v>
      </c>
      <c r="BF364" s="69" t="e">
        <f t="shared" si="106"/>
        <v>#DIV/0!</v>
      </c>
      <c r="BG364" s="69"/>
      <c r="BH364" s="69"/>
      <c r="BI364" s="69"/>
      <c r="BJ364" s="69"/>
      <c r="BK364" s="77" t="str">
        <f t="shared" si="107"/>
        <v xml:space="preserve"> f</v>
      </c>
      <c r="BL364" s="69" t="e">
        <f>'Piper Plot'!$R$22-(1-'Piper Plot'!AM364)*0.5+(1-'Piper Plot'!BC364)*0.5</f>
        <v>#DIV/0!</v>
      </c>
      <c r="BM364" s="69" t="e">
        <f>'Piper Plot'!$S$22+(1-'Piper Plot'!AM364)*'Piper Plot'!$S$13+(1-'Piper Plot'!BC364)*'Piper Plot'!$S$13</f>
        <v>#DIV/0!</v>
      </c>
      <c r="BN364" s="69"/>
      <c r="BO364" s="69"/>
    </row>
    <row r="365" spans="31:67" x14ac:dyDescent="0.3">
      <c r="AE365" s="77" t="str">
        <f>IF('Piper Plot'!$N$4="y",CONCATENATE(Final!B365," f",Final!C365),"")</f>
        <v xml:space="preserve"> f</v>
      </c>
      <c r="AF365" s="78">
        <f>Final!R365*2</f>
        <v>0</v>
      </c>
      <c r="AG365" s="79">
        <f>Final!Q365*2</f>
        <v>0</v>
      </c>
      <c r="AH365" s="79">
        <f>Final!O365+Final!P365</f>
        <v>0</v>
      </c>
      <c r="AI365" s="79">
        <f t="shared" si="94"/>
        <v>0</v>
      </c>
      <c r="AJ365" s="69"/>
      <c r="AK365" s="80" t="e">
        <f t="shared" si="95"/>
        <v>#DIV/0!</v>
      </c>
      <c r="AL365" s="80" t="e">
        <f t="shared" si="96"/>
        <v>#DIV/0!</v>
      </c>
      <c r="AM365" s="80" t="e">
        <f t="shared" si="97"/>
        <v>#DIV/0!</v>
      </c>
      <c r="AN365" s="80" t="e">
        <f t="shared" si="98"/>
        <v>#DIV/0!</v>
      </c>
      <c r="AO365" s="69" t="e">
        <f>(1-AK365)-AL365*'Piper Plot'!$R$13</f>
        <v>#DIV/0!</v>
      </c>
      <c r="AP365" s="69" t="e">
        <f>AL365*'Piper Plot'!$S$13</f>
        <v>#DIV/0!</v>
      </c>
      <c r="AQ365" s="69"/>
      <c r="AR365" s="69"/>
      <c r="AS365" s="69"/>
      <c r="AT365" s="69"/>
      <c r="AU365" s="77" t="str">
        <f t="shared" si="99"/>
        <v xml:space="preserve"> f</v>
      </c>
      <c r="AV365" s="79">
        <f>Final!T365</f>
        <v>0</v>
      </c>
      <c r="AW365" s="79">
        <f>Final!W365*2+Final!X365</f>
        <v>0</v>
      </c>
      <c r="AX365" s="79">
        <f>Final!U365+Final!V365*2</f>
        <v>0</v>
      </c>
      <c r="AY365" s="79">
        <f t="shared" si="100"/>
        <v>0</v>
      </c>
      <c r="AZ365" s="69"/>
      <c r="BA365" s="80" t="e">
        <f t="shared" si="101"/>
        <v>#DIV/0!</v>
      </c>
      <c r="BB365" s="80" t="e">
        <f t="shared" si="102"/>
        <v>#DIV/0!</v>
      </c>
      <c r="BC365" s="80" t="e">
        <f t="shared" si="103"/>
        <v>#DIV/0!</v>
      </c>
      <c r="BD365" s="80" t="e">
        <f t="shared" si="104"/>
        <v>#DIV/0!</v>
      </c>
      <c r="BE365" s="81" t="e">
        <f t="shared" si="105"/>
        <v>#DIV/0!</v>
      </c>
      <c r="BF365" s="69" t="e">
        <f t="shared" si="106"/>
        <v>#DIV/0!</v>
      </c>
      <c r="BG365" s="69"/>
      <c r="BH365" s="69"/>
      <c r="BI365" s="69"/>
      <c r="BJ365" s="69"/>
      <c r="BK365" s="77" t="str">
        <f t="shared" si="107"/>
        <v xml:space="preserve"> f</v>
      </c>
      <c r="BL365" s="69" t="e">
        <f>'Piper Plot'!$R$22-(1-'Piper Plot'!AM365)*0.5+(1-'Piper Plot'!BC365)*0.5</f>
        <v>#DIV/0!</v>
      </c>
      <c r="BM365" s="69" t="e">
        <f>'Piper Plot'!$S$22+(1-'Piper Plot'!AM365)*'Piper Plot'!$S$13+(1-'Piper Plot'!BC365)*'Piper Plot'!$S$13</f>
        <v>#DIV/0!</v>
      </c>
      <c r="BN365" s="69"/>
      <c r="BO365" s="69"/>
    </row>
    <row r="366" spans="31:67" x14ac:dyDescent="0.3">
      <c r="AE366" s="77" t="str">
        <f>IF('Piper Plot'!$N$4="y",CONCATENATE(Final!B366," f",Final!C366),"")</f>
        <v xml:space="preserve"> f</v>
      </c>
      <c r="AF366" s="78">
        <f>Final!R366*2</f>
        <v>0</v>
      </c>
      <c r="AG366" s="79">
        <f>Final!Q366*2</f>
        <v>0</v>
      </c>
      <c r="AH366" s="79">
        <f>Final!O366+Final!P366</f>
        <v>0</v>
      </c>
      <c r="AI366" s="79">
        <f t="shared" si="94"/>
        <v>0</v>
      </c>
      <c r="AJ366" s="69"/>
      <c r="AK366" s="80" t="e">
        <f t="shared" si="95"/>
        <v>#DIV/0!</v>
      </c>
      <c r="AL366" s="80" t="e">
        <f t="shared" si="96"/>
        <v>#DIV/0!</v>
      </c>
      <c r="AM366" s="80" t="e">
        <f t="shared" si="97"/>
        <v>#DIV/0!</v>
      </c>
      <c r="AN366" s="80" t="e">
        <f t="shared" si="98"/>
        <v>#DIV/0!</v>
      </c>
      <c r="AO366" s="69" t="e">
        <f>(1-AK366)-AL366*'Piper Plot'!$R$13</f>
        <v>#DIV/0!</v>
      </c>
      <c r="AP366" s="69" t="e">
        <f>AL366*'Piper Plot'!$S$13</f>
        <v>#DIV/0!</v>
      </c>
      <c r="AQ366" s="69"/>
      <c r="AR366" s="69"/>
      <c r="AS366" s="69"/>
      <c r="AT366" s="69"/>
      <c r="AU366" s="77" t="str">
        <f t="shared" si="99"/>
        <v xml:space="preserve"> f</v>
      </c>
      <c r="AV366" s="79">
        <f>Final!T366</f>
        <v>0</v>
      </c>
      <c r="AW366" s="79">
        <f>Final!W366*2+Final!X366</f>
        <v>0</v>
      </c>
      <c r="AX366" s="79">
        <f>Final!U366+Final!V366*2</f>
        <v>0</v>
      </c>
      <c r="AY366" s="79">
        <f t="shared" si="100"/>
        <v>0</v>
      </c>
      <c r="AZ366" s="69"/>
      <c r="BA366" s="80" t="e">
        <f t="shared" si="101"/>
        <v>#DIV/0!</v>
      </c>
      <c r="BB366" s="80" t="e">
        <f t="shared" si="102"/>
        <v>#DIV/0!</v>
      </c>
      <c r="BC366" s="80" t="e">
        <f t="shared" si="103"/>
        <v>#DIV/0!</v>
      </c>
      <c r="BD366" s="80" t="e">
        <f t="shared" si="104"/>
        <v>#DIV/0!</v>
      </c>
      <c r="BE366" s="81" t="e">
        <f t="shared" si="105"/>
        <v>#DIV/0!</v>
      </c>
      <c r="BF366" s="69" t="e">
        <f t="shared" si="106"/>
        <v>#DIV/0!</v>
      </c>
      <c r="BG366" s="69"/>
      <c r="BH366" s="69"/>
      <c r="BI366" s="69"/>
      <c r="BJ366" s="69"/>
      <c r="BK366" s="77" t="str">
        <f t="shared" si="107"/>
        <v xml:space="preserve"> f</v>
      </c>
      <c r="BL366" s="69" t="e">
        <f>'Piper Plot'!$R$22-(1-'Piper Plot'!AM366)*0.5+(1-'Piper Plot'!BC366)*0.5</f>
        <v>#DIV/0!</v>
      </c>
      <c r="BM366" s="69" t="e">
        <f>'Piper Plot'!$S$22+(1-'Piper Plot'!AM366)*'Piper Plot'!$S$13+(1-'Piper Plot'!BC366)*'Piper Plot'!$S$13</f>
        <v>#DIV/0!</v>
      </c>
      <c r="BN366" s="69"/>
      <c r="BO366" s="69"/>
    </row>
    <row r="367" spans="31:67" x14ac:dyDescent="0.3">
      <c r="AE367" s="77" t="str">
        <f>IF('Piper Plot'!$N$4="y",CONCATENATE(Final!B367," f",Final!C367),"")</f>
        <v xml:space="preserve"> f</v>
      </c>
      <c r="AF367" s="78">
        <f>Final!R367*2</f>
        <v>0</v>
      </c>
      <c r="AG367" s="79">
        <f>Final!Q367*2</f>
        <v>0</v>
      </c>
      <c r="AH367" s="79">
        <f>Final!O367+Final!P367</f>
        <v>0</v>
      </c>
      <c r="AI367" s="79">
        <f t="shared" si="94"/>
        <v>0</v>
      </c>
      <c r="AJ367" s="69"/>
      <c r="AK367" s="80" t="e">
        <f t="shared" si="95"/>
        <v>#DIV/0!</v>
      </c>
      <c r="AL367" s="80" t="e">
        <f t="shared" si="96"/>
        <v>#DIV/0!</v>
      </c>
      <c r="AM367" s="80" t="e">
        <f t="shared" si="97"/>
        <v>#DIV/0!</v>
      </c>
      <c r="AN367" s="80" t="e">
        <f t="shared" si="98"/>
        <v>#DIV/0!</v>
      </c>
      <c r="AO367" s="69" t="e">
        <f>(1-AK367)-AL367*'Piper Plot'!$R$13</f>
        <v>#DIV/0!</v>
      </c>
      <c r="AP367" s="69" t="e">
        <f>AL367*'Piper Plot'!$S$13</f>
        <v>#DIV/0!</v>
      </c>
      <c r="AQ367" s="69"/>
      <c r="AR367" s="69"/>
      <c r="AS367" s="69"/>
      <c r="AT367" s="69"/>
      <c r="AU367" s="77" t="str">
        <f t="shared" si="99"/>
        <v xml:space="preserve"> f</v>
      </c>
      <c r="AV367" s="79">
        <f>Final!T367</f>
        <v>0</v>
      </c>
      <c r="AW367" s="79">
        <f>Final!W367*2+Final!X367</f>
        <v>0</v>
      </c>
      <c r="AX367" s="79">
        <f>Final!U367+Final!V367*2</f>
        <v>0</v>
      </c>
      <c r="AY367" s="79">
        <f t="shared" si="100"/>
        <v>0</v>
      </c>
      <c r="AZ367" s="69"/>
      <c r="BA367" s="80" t="e">
        <f t="shared" si="101"/>
        <v>#DIV/0!</v>
      </c>
      <c r="BB367" s="80" t="e">
        <f t="shared" si="102"/>
        <v>#DIV/0!</v>
      </c>
      <c r="BC367" s="80" t="e">
        <f t="shared" si="103"/>
        <v>#DIV/0!</v>
      </c>
      <c r="BD367" s="80" t="e">
        <f t="shared" si="104"/>
        <v>#DIV/0!</v>
      </c>
      <c r="BE367" s="81" t="e">
        <f t="shared" si="105"/>
        <v>#DIV/0!</v>
      </c>
      <c r="BF367" s="69" t="e">
        <f t="shared" si="106"/>
        <v>#DIV/0!</v>
      </c>
      <c r="BG367" s="69"/>
      <c r="BH367" s="69"/>
      <c r="BI367" s="69"/>
      <c r="BJ367" s="69"/>
      <c r="BK367" s="77" t="str">
        <f t="shared" si="107"/>
        <v xml:space="preserve"> f</v>
      </c>
      <c r="BL367" s="69" t="e">
        <f>'Piper Plot'!$R$22-(1-'Piper Plot'!AM367)*0.5+(1-'Piper Plot'!BC367)*0.5</f>
        <v>#DIV/0!</v>
      </c>
      <c r="BM367" s="69" t="e">
        <f>'Piper Plot'!$S$22+(1-'Piper Plot'!AM367)*'Piper Plot'!$S$13+(1-'Piper Plot'!BC367)*'Piper Plot'!$S$13</f>
        <v>#DIV/0!</v>
      </c>
      <c r="BN367" s="69"/>
      <c r="BO367" s="69"/>
    </row>
    <row r="368" spans="31:67" x14ac:dyDescent="0.3">
      <c r="AE368" s="77" t="str">
        <f>IF('Piper Plot'!$N$4="y",CONCATENATE(Final!B368," f",Final!C368),"")</f>
        <v xml:space="preserve"> f</v>
      </c>
      <c r="AF368" s="78">
        <f>Final!R368*2</f>
        <v>0</v>
      </c>
      <c r="AG368" s="79">
        <f>Final!Q368*2</f>
        <v>0</v>
      </c>
      <c r="AH368" s="79">
        <f>Final!O368+Final!P368</f>
        <v>0</v>
      </c>
      <c r="AI368" s="79">
        <f t="shared" si="94"/>
        <v>0</v>
      </c>
      <c r="AJ368" s="69"/>
      <c r="AK368" s="80" t="e">
        <f t="shared" si="95"/>
        <v>#DIV/0!</v>
      </c>
      <c r="AL368" s="80" t="e">
        <f t="shared" si="96"/>
        <v>#DIV/0!</v>
      </c>
      <c r="AM368" s="80" t="e">
        <f t="shared" si="97"/>
        <v>#DIV/0!</v>
      </c>
      <c r="AN368" s="80" t="e">
        <f t="shared" si="98"/>
        <v>#DIV/0!</v>
      </c>
      <c r="AO368" s="69" t="e">
        <f>(1-AK368)-AL368*'Piper Plot'!$R$13</f>
        <v>#DIV/0!</v>
      </c>
      <c r="AP368" s="69" t="e">
        <f>AL368*'Piper Plot'!$S$13</f>
        <v>#DIV/0!</v>
      </c>
      <c r="AQ368" s="69"/>
      <c r="AR368" s="69"/>
      <c r="AS368" s="69"/>
      <c r="AT368" s="69"/>
      <c r="AU368" s="77" t="str">
        <f t="shared" si="99"/>
        <v xml:space="preserve"> f</v>
      </c>
      <c r="AV368" s="79">
        <f>Final!T368</f>
        <v>0</v>
      </c>
      <c r="AW368" s="79">
        <f>Final!W368*2+Final!X368</f>
        <v>0</v>
      </c>
      <c r="AX368" s="79">
        <f>Final!U368+Final!V368*2</f>
        <v>0</v>
      </c>
      <c r="AY368" s="79">
        <f t="shared" si="100"/>
        <v>0</v>
      </c>
      <c r="AZ368" s="69"/>
      <c r="BA368" s="80" t="e">
        <f t="shared" si="101"/>
        <v>#DIV/0!</v>
      </c>
      <c r="BB368" s="80" t="e">
        <f t="shared" si="102"/>
        <v>#DIV/0!</v>
      </c>
      <c r="BC368" s="80" t="e">
        <f t="shared" si="103"/>
        <v>#DIV/0!</v>
      </c>
      <c r="BD368" s="80" t="e">
        <f t="shared" si="104"/>
        <v>#DIV/0!</v>
      </c>
      <c r="BE368" s="81" t="e">
        <f t="shared" si="105"/>
        <v>#DIV/0!</v>
      </c>
      <c r="BF368" s="69" t="e">
        <f t="shared" si="106"/>
        <v>#DIV/0!</v>
      </c>
      <c r="BG368" s="69"/>
      <c r="BH368" s="69"/>
      <c r="BI368" s="69"/>
      <c r="BJ368" s="69"/>
      <c r="BK368" s="77" t="str">
        <f t="shared" si="107"/>
        <v xml:space="preserve"> f</v>
      </c>
      <c r="BL368" s="69" t="e">
        <f>'Piper Plot'!$R$22-(1-'Piper Plot'!AM368)*0.5+(1-'Piper Plot'!BC368)*0.5</f>
        <v>#DIV/0!</v>
      </c>
      <c r="BM368" s="69" t="e">
        <f>'Piper Plot'!$S$22+(1-'Piper Plot'!AM368)*'Piper Plot'!$S$13+(1-'Piper Plot'!BC368)*'Piper Plot'!$S$13</f>
        <v>#DIV/0!</v>
      </c>
      <c r="BN368" s="69"/>
      <c r="BO368" s="69"/>
    </row>
    <row r="369" spans="31:67" x14ac:dyDescent="0.3">
      <c r="AE369" s="77" t="str">
        <f>IF('Piper Plot'!$N$4="y",CONCATENATE(Final!B369," f",Final!C369),"")</f>
        <v xml:space="preserve"> f</v>
      </c>
      <c r="AF369" s="78">
        <f>Final!R369*2</f>
        <v>0</v>
      </c>
      <c r="AG369" s="79">
        <f>Final!Q369*2</f>
        <v>0</v>
      </c>
      <c r="AH369" s="79">
        <f>Final!O369+Final!P369</f>
        <v>0</v>
      </c>
      <c r="AI369" s="79">
        <f t="shared" si="94"/>
        <v>0</v>
      </c>
      <c r="AJ369" s="69"/>
      <c r="AK369" s="80" t="e">
        <f t="shared" si="95"/>
        <v>#DIV/0!</v>
      </c>
      <c r="AL369" s="80" t="e">
        <f t="shared" si="96"/>
        <v>#DIV/0!</v>
      </c>
      <c r="AM369" s="80" t="e">
        <f t="shared" si="97"/>
        <v>#DIV/0!</v>
      </c>
      <c r="AN369" s="80" t="e">
        <f t="shared" si="98"/>
        <v>#DIV/0!</v>
      </c>
      <c r="AO369" s="69" t="e">
        <f>(1-AK369)-AL369*'Piper Plot'!$R$13</f>
        <v>#DIV/0!</v>
      </c>
      <c r="AP369" s="69" t="e">
        <f>AL369*'Piper Plot'!$S$13</f>
        <v>#DIV/0!</v>
      </c>
      <c r="AQ369" s="69"/>
      <c r="AR369" s="69"/>
      <c r="AS369" s="69"/>
      <c r="AT369" s="69"/>
      <c r="AU369" s="77" t="str">
        <f t="shared" si="99"/>
        <v xml:space="preserve"> f</v>
      </c>
      <c r="AV369" s="79">
        <f>Final!T369</f>
        <v>0</v>
      </c>
      <c r="AW369" s="79">
        <f>Final!W369*2+Final!X369</f>
        <v>0</v>
      </c>
      <c r="AX369" s="79">
        <f>Final!U369+Final!V369*2</f>
        <v>0</v>
      </c>
      <c r="AY369" s="79">
        <f t="shared" si="100"/>
        <v>0</v>
      </c>
      <c r="AZ369" s="69"/>
      <c r="BA369" s="80" t="e">
        <f t="shared" si="101"/>
        <v>#DIV/0!</v>
      </c>
      <c r="BB369" s="80" t="e">
        <f t="shared" si="102"/>
        <v>#DIV/0!</v>
      </c>
      <c r="BC369" s="80" t="e">
        <f t="shared" si="103"/>
        <v>#DIV/0!</v>
      </c>
      <c r="BD369" s="80" t="e">
        <f t="shared" si="104"/>
        <v>#DIV/0!</v>
      </c>
      <c r="BE369" s="81" t="e">
        <f t="shared" si="105"/>
        <v>#DIV/0!</v>
      </c>
      <c r="BF369" s="69" t="e">
        <f t="shared" si="106"/>
        <v>#DIV/0!</v>
      </c>
      <c r="BG369" s="69"/>
      <c r="BH369" s="69"/>
      <c r="BI369" s="69"/>
      <c r="BJ369" s="69"/>
      <c r="BK369" s="77" t="str">
        <f t="shared" si="107"/>
        <v xml:space="preserve"> f</v>
      </c>
      <c r="BL369" s="69" t="e">
        <f>'Piper Plot'!$R$22-(1-'Piper Plot'!AM369)*0.5+(1-'Piper Plot'!BC369)*0.5</f>
        <v>#DIV/0!</v>
      </c>
      <c r="BM369" s="69" t="e">
        <f>'Piper Plot'!$S$22+(1-'Piper Plot'!AM369)*'Piper Plot'!$S$13+(1-'Piper Plot'!BC369)*'Piper Plot'!$S$13</f>
        <v>#DIV/0!</v>
      </c>
      <c r="BN369" s="69"/>
      <c r="BO369" s="69"/>
    </row>
    <row r="370" spans="31:67" x14ac:dyDescent="0.3">
      <c r="AE370" s="77" t="str">
        <f>IF('Piper Plot'!$N$4="y",CONCATENATE(Final!B370," f",Final!C370),"")</f>
        <v xml:space="preserve"> f</v>
      </c>
      <c r="AF370" s="78">
        <f>Final!R370*2</f>
        <v>0</v>
      </c>
      <c r="AG370" s="79">
        <f>Final!Q370*2</f>
        <v>0</v>
      </c>
      <c r="AH370" s="79">
        <f>Final!O370+Final!P370</f>
        <v>0</v>
      </c>
      <c r="AI370" s="79">
        <f t="shared" si="94"/>
        <v>0</v>
      </c>
      <c r="AJ370" s="69"/>
      <c r="AK370" s="80" t="e">
        <f t="shared" si="95"/>
        <v>#DIV/0!</v>
      </c>
      <c r="AL370" s="80" t="e">
        <f t="shared" si="96"/>
        <v>#DIV/0!</v>
      </c>
      <c r="AM370" s="80" t="e">
        <f t="shared" si="97"/>
        <v>#DIV/0!</v>
      </c>
      <c r="AN370" s="80" t="e">
        <f t="shared" si="98"/>
        <v>#DIV/0!</v>
      </c>
      <c r="AO370" s="69" t="e">
        <f>(1-AK370)-AL370*'Piper Plot'!$R$13</f>
        <v>#DIV/0!</v>
      </c>
      <c r="AP370" s="69" t="e">
        <f>AL370*'Piper Plot'!$S$13</f>
        <v>#DIV/0!</v>
      </c>
      <c r="AQ370" s="69"/>
      <c r="AR370" s="69"/>
      <c r="AS370" s="69"/>
      <c r="AT370" s="69"/>
      <c r="AU370" s="77" t="str">
        <f t="shared" si="99"/>
        <v xml:space="preserve"> f</v>
      </c>
      <c r="AV370" s="79">
        <f>Final!T370</f>
        <v>0</v>
      </c>
      <c r="AW370" s="79">
        <f>Final!W370*2+Final!X370</f>
        <v>0</v>
      </c>
      <c r="AX370" s="79">
        <f>Final!U370+Final!V370*2</f>
        <v>0</v>
      </c>
      <c r="AY370" s="79">
        <f t="shared" si="100"/>
        <v>0</v>
      </c>
      <c r="AZ370" s="69"/>
      <c r="BA370" s="80" t="e">
        <f t="shared" si="101"/>
        <v>#DIV/0!</v>
      </c>
      <c r="BB370" s="80" t="e">
        <f t="shared" si="102"/>
        <v>#DIV/0!</v>
      </c>
      <c r="BC370" s="80" t="e">
        <f t="shared" si="103"/>
        <v>#DIV/0!</v>
      </c>
      <c r="BD370" s="80" t="e">
        <f t="shared" si="104"/>
        <v>#DIV/0!</v>
      </c>
      <c r="BE370" s="81" t="e">
        <f t="shared" si="105"/>
        <v>#DIV/0!</v>
      </c>
      <c r="BF370" s="69" t="e">
        <f t="shared" si="106"/>
        <v>#DIV/0!</v>
      </c>
      <c r="BG370" s="69"/>
      <c r="BH370" s="69"/>
      <c r="BI370" s="69"/>
      <c r="BJ370" s="69"/>
      <c r="BK370" s="77" t="str">
        <f t="shared" si="107"/>
        <v xml:space="preserve"> f</v>
      </c>
      <c r="BL370" s="69" t="e">
        <f>'Piper Plot'!$R$22-(1-'Piper Plot'!AM370)*0.5+(1-'Piper Plot'!BC370)*0.5</f>
        <v>#DIV/0!</v>
      </c>
      <c r="BM370" s="69" t="e">
        <f>'Piper Plot'!$S$22+(1-'Piper Plot'!AM370)*'Piper Plot'!$S$13+(1-'Piper Plot'!BC370)*'Piper Plot'!$S$13</f>
        <v>#DIV/0!</v>
      </c>
      <c r="BN370" s="69"/>
      <c r="BO370" s="69"/>
    </row>
    <row r="371" spans="31:67" x14ac:dyDescent="0.3">
      <c r="AE371" s="77" t="str">
        <f>IF('Piper Plot'!$N$4="y",CONCATENATE(Final!B371," f",Final!C371),"")</f>
        <v xml:space="preserve"> f</v>
      </c>
      <c r="AF371" s="78">
        <f>Final!R371*2</f>
        <v>0</v>
      </c>
      <c r="AG371" s="79">
        <f>Final!Q371*2</f>
        <v>0</v>
      </c>
      <c r="AH371" s="79">
        <f>Final!O371+Final!P371</f>
        <v>0</v>
      </c>
      <c r="AI371" s="79">
        <f t="shared" si="94"/>
        <v>0</v>
      </c>
      <c r="AJ371" s="69"/>
      <c r="AK371" s="80" t="e">
        <f t="shared" si="95"/>
        <v>#DIV/0!</v>
      </c>
      <c r="AL371" s="80" t="e">
        <f t="shared" si="96"/>
        <v>#DIV/0!</v>
      </c>
      <c r="AM371" s="80" t="e">
        <f t="shared" si="97"/>
        <v>#DIV/0!</v>
      </c>
      <c r="AN371" s="80" t="e">
        <f t="shared" si="98"/>
        <v>#DIV/0!</v>
      </c>
      <c r="AO371" s="69" t="e">
        <f>(1-AK371)-AL371*'Piper Plot'!$R$13</f>
        <v>#DIV/0!</v>
      </c>
      <c r="AP371" s="69" t="e">
        <f>AL371*'Piper Plot'!$S$13</f>
        <v>#DIV/0!</v>
      </c>
      <c r="AQ371" s="69"/>
      <c r="AR371" s="69"/>
      <c r="AS371" s="69"/>
      <c r="AT371" s="69"/>
      <c r="AU371" s="77" t="str">
        <f t="shared" si="99"/>
        <v xml:space="preserve"> f</v>
      </c>
      <c r="AV371" s="79">
        <f>Final!T371</f>
        <v>0</v>
      </c>
      <c r="AW371" s="79">
        <f>Final!W371*2+Final!X371</f>
        <v>0</v>
      </c>
      <c r="AX371" s="79">
        <f>Final!U371+Final!V371*2</f>
        <v>0</v>
      </c>
      <c r="AY371" s="79">
        <f t="shared" si="100"/>
        <v>0</v>
      </c>
      <c r="AZ371" s="69"/>
      <c r="BA371" s="80" t="e">
        <f t="shared" si="101"/>
        <v>#DIV/0!</v>
      </c>
      <c r="BB371" s="80" t="e">
        <f t="shared" si="102"/>
        <v>#DIV/0!</v>
      </c>
      <c r="BC371" s="80" t="e">
        <f t="shared" si="103"/>
        <v>#DIV/0!</v>
      </c>
      <c r="BD371" s="80" t="e">
        <f t="shared" si="104"/>
        <v>#DIV/0!</v>
      </c>
      <c r="BE371" s="81" t="e">
        <f t="shared" si="105"/>
        <v>#DIV/0!</v>
      </c>
      <c r="BF371" s="69" t="e">
        <f t="shared" si="106"/>
        <v>#DIV/0!</v>
      </c>
      <c r="BG371" s="69"/>
      <c r="BH371" s="69"/>
      <c r="BI371" s="69"/>
      <c r="BJ371" s="69"/>
      <c r="BK371" s="77" t="str">
        <f t="shared" si="107"/>
        <v xml:space="preserve"> f</v>
      </c>
      <c r="BL371" s="69" t="e">
        <f>'Piper Plot'!$R$22-(1-'Piper Plot'!AM371)*0.5+(1-'Piper Plot'!BC371)*0.5</f>
        <v>#DIV/0!</v>
      </c>
      <c r="BM371" s="69" t="e">
        <f>'Piper Plot'!$S$22+(1-'Piper Plot'!AM371)*'Piper Plot'!$S$13+(1-'Piper Plot'!BC371)*'Piper Plot'!$S$13</f>
        <v>#DIV/0!</v>
      </c>
      <c r="BN371" s="69"/>
      <c r="BO371" s="69"/>
    </row>
    <row r="372" spans="31:67" x14ac:dyDescent="0.3">
      <c r="AE372" s="77" t="str">
        <f>IF('Piper Plot'!$N$4="y",CONCATENATE(Final!B372," f",Final!C372),"")</f>
        <v xml:space="preserve"> f</v>
      </c>
      <c r="AF372" s="78">
        <f>Final!R372*2</f>
        <v>0</v>
      </c>
      <c r="AG372" s="79">
        <f>Final!Q372*2</f>
        <v>0</v>
      </c>
      <c r="AH372" s="79">
        <f>Final!O372+Final!P372</f>
        <v>0</v>
      </c>
      <c r="AI372" s="79">
        <f t="shared" si="94"/>
        <v>0</v>
      </c>
      <c r="AJ372" s="69"/>
      <c r="AK372" s="80" t="e">
        <f t="shared" si="95"/>
        <v>#DIV/0!</v>
      </c>
      <c r="AL372" s="80" t="e">
        <f t="shared" si="96"/>
        <v>#DIV/0!</v>
      </c>
      <c r="AM372" s="80" t="e">
        <f t="shared" si="97"/>
        <v>#DIV/0!</v>
      </c>
      <c r="AN372" s="80" t="e">
        <f t="shared" si="98"/>
        <v>#DIV/0!</v>
      </c>
      <c r="AO372" s="69" t="e">
        <f>(1-AK372)-AL372*'Piper Plot'!$R$13</f>
        <v>#DIV/0!</v>
      </c>
      <c r="AP372" s="69" t="e">
        <f>AL372*'Piper Plot'!$S$13</f>
        <v>#DIV/0!</v>
      </c>
      <c r="AQ372" s="69"/>
      <c r="AR372" s="69"/>
      <c r="AS372" s="69"/>
      <c r="AT372" s="69"/>
      <c r="AU372" s="77" t="str">
        <f t="shared" si="99"/>
        <v xml:space="preserve"> f</v>
      </c>
      <c r="AV372" s="79">
        <f>Final!T372</f>
        <v>0</v>
      </c>
      <c r="AW372" s="79">
        <f>Final!W372*2+Final!X372</f>
        <v>0</v>
      </c>
      <c r="AX372" s="79">
        <f>Final!U372+Final!V372*2</f>
        <v>0</v>
      </c>
      <c r="AY372" s="79">
        <f t="shared" si="100"/>
        <v>0</v>
      </c>
      <c r="AZ372" s="69"/>
      <c r="BA372" s="80" t="e">
        <f t="shared" si="101"/>
        <v>#DIV/0!</v>
      </c>
      <c r="BB372" s="80" t="e">
        <f t="shared" si="102"/>
        <v>#DIV/0!</v>
      </c>
      <c r="BC372" s="80" t="e">
        <f t="shared" si="103"/>
        <v>#DIV/0!</v>
      </c>
      <c r="BD372" s="80" t="e">
        <f t="shared" si="104"/>
        <v>#DIV/0!</v>
      </c>
      <c r="BE372" s="81" t="e">
        <f t="shared" si="105"/>
        <v>#DIV/0!</v>
      </c>
      <c r="BF372" s="69" t="e">
        <f t="shared" si="106"/>
        <v>#DIV/0!</v>
      </c>
      <c r="BG372" s="69"/>
      <c r="BH372" s="69"/>
      <c r="BI372" s="69"/>
      <c r="BJ372" s="69"/>
      <c r="BK372" s="77" t="str">
        <f t="shared" si="107"/>
        <v xml:space="preserve"> f</v>
      </c>
      <c r="BL372" s="69" t="e">
        <f>'Piper Plot'!$R$22-(1-'Piper Plot'!AM372)*0.5+(1-'Piper Plot'!BC372)*0.5</f>
        <v>#DIV/0!</v>
      </c>
      <c r="BM372" s="69" t="e">
        <f>'Piper Plot'!$S$22+(1-'Piper Plot'!AM372)*'Piper Plot'!$S$13+(1-'Piper Plot'!BC372)*'Piper Plot'!$S$13</f>
        <v>#DIV/0!</v>
      </c>
      <c r="BN372" s="69"/>
      <c r="BO372" s="69"/>
    </row>
    <row r="373" spans="31:67" x14ac:dyDescent="0.3">
      <c r="AE373" s="77" t="str">
        <f>IF('Piper Plot'!$N$4="y",CONCATENATE(Final!B373," f",Final!C373),"")</f>
        <v xml:space="preserve"> f</v>
      </c>
      <c r="AF373" s="78">
        <f>Final!R373*2</f>
        <v>0</v>
      </c>
      <c r="AG373" s="79">
        <f>Final!Q373*2</f>
        <v>0</v>
      </c>
      <c r="AH373" s="79">
        <f>Final!O373+Final!P373</f>
        <v>0</v>
      </c>
      <c r="AI373" s="79">
        <f t="shared" si="94"/>
        <v>0</v>
      </c>
      <c r="AJ373" s="69"/>
      <c r="AK373" s="80" t="e">
        <f t="shared" si="95"/>
        <v>#DIV/0!</v>
      </c>
      <c r="AL373" s="80" t="e">
        <f t="shared" si="96"/>
        <v>#DIV/0!</v>
      </c>
      <c r="AM373" s="80" t="e">
        <f t="shared" si="97"/>
        <v>#DIV/0!</v>
      </c>
      <c r="AN373" s="80" t="e">
        <f t="shared" si="98"/>
        <v>#DIV/0!</v>
      </c>
      <c r="AO373" s="69" t="e">
        <f>(1-AK373)-AL373*'Piper Plot'!$R$13</f>
        <v>#DIV/0!</v>
      </c>
      <c r="AP373" s="69" t="e">
        <f>AL373*'Piper Plot'!$S$13</f>
        <v>#DIV/0!</v>
      </c>
      <c r="AQ373" s="69"/>
      <c r="AR373" s="69"/>
      <c r="AS373" s="69"/>
      <c r="AT373" s="69"/>
      <c r="AU373" s="77" t="str">
        <f t="shared" si="99"/>
        <v xml:space="preserve"> f</v>
      </c>
      <c r="AV373" s="79">
        <f>Final!T373</f>
        <v>0</v>
      </c>
      <c r="AW373" s="79">
        <f>Final!W373*2+Final!X373</f>
        <v>0</v>
      </c>
      <c r="AX373" s="79">
        <f>Final!U373+Final!V373*2</f>
        <v>0</v>
      </c>
      <c r="AY373" s="79">
        <f t="shared" si="100"/>
        <v>0</v>
      </c>
      <c r="AZ373" s="69"/>
      <c r="BA373" s="80" t="e">
        <f t="shared" si="101"/>
        <v>#DIV/0!</v>
      </c>
      <c r="BB373" s="80" t="e">
        <f t="shared" si="102"/>
        <v>#DIV/0!</v>
      </c>
      <c r="BC373" s="80" t="e">
        <f t="shared" si="103"/>
        <v>#DIV/0!</v>
      </c>
      <c r="BD373" s="80" t="e">
        <f t="shared" si="104"/>
        <v>#DIV/0!</v>
      </c>
      <c r="BE373" s="81" t="e">
        <f t="shared" si="105"/>
        <v>#DIV/0!</v>
      </c>
      <c r="BF373" s="69" t="e">
        <f t="shared" si="106"/>
        <v>#DIV/0!</v>
      </c>
      <c r="BG373" s="69"/>
      <c r="BH373" s="69"/>
      <c r="BI373" s="69"/>
      <c r="BJ373" s="69"/>
      <c r="BK373" s="77" t="str">
        <f t="shared" si="107"/>
        <v xml:space="preserve"> f</v>
      </c>
      <c r="BL373" s="69" t="e">
        <f>'Piper Plot'!$R$22-(1-'Piper Plot'!AM373)*0.5+(1-'Piper Plot'!BC373)*0.5</f>
        <v>#DIV/0!</v>
      </c>
      <c r="BM373" s="69" t="e">
        <f>'Piper Plot'!$S$22+(1-'Piper Plot'!AM373)*'Piper Plot'!$S$13+(1-'Piper Plot'!BC373)*'Piper Plot'!$S$13</f>
        <v>#DIV/0!</v>
      </c>
      <c r="BN373" s="69"/>
      <c r="BO373" s="69"/>
    </row>
    <row r="374" spans="31:67" x14ac:dyDescent="0.3">
      <c r="AE374" s="77" t="str">
        <f>IF('Piper Plot'!$N$4="y",CONCATENATE(Final!B374," f",Final!C374),"")</f>
        <v xml:space="preserve"> f</v>
      </c>
      <c r="AF374" s="78">
        <f>Final!R374*2</f>
        <v>0</v>
      </c>
      <c r="AG374" s="79">
        <f>Final!Q374*2</f>
        <v>0</v>
      </c>
      <c r="AH374" s="79">
        <f>Final!O374+Final!P374</f>
        <v>0</v>
      </c>
      <c r="AI374" s="79">
        <f t="shared" si="94"/>
        <v>0</v>
      </c>
      <c r="AJ374" s="69"/>
      <c r="AK374" s="80" t="e">
        <f t="shared" si="95"/>
        <v>#DIV/0!</v>
      </c>
      <c r="AL374" s="80" t="e">
        <f t="shared" si="96"/>
        <v>#DIV/0!</v>
      </c>
      <c r="AM374" s="80" t="e">
        <f t="shared" si="97"/>
        <v>#DIV/0!</v>
      </c>
      <c r="AN374" s="80" t="e">
        <f t="shared" si="98"/>
        <v>#DIV/0!</v>
      </c>
      <c r="AO374" s="69" t="e">
        <f>(1-AK374)-AL374*'Piper Plot'!$R$13</f>
        <v>#DIV/0!</v>
      </c>
      <c r="AP374" s="69" t="e">
        <f>AL374*'Piper Plot'!$S$13</f>
        <v>#DIV/0!</v>
      </c>
      <c r="AQ374" s="69"/>
      <c r="AR374" s="69"/>
      <c r="AS374" s="69"/>
      <c r="AT374" s="69"/>
      <c r="AU374" s="77" t="str">
        <f t="shared" si="99"/>
        <v xml:space="preserve"> f</v>
      </c>
      <c r="AV374" s="79">
        <f>Final!T374</f>
        <v>0</v>
      </c>
      <c r="AW374" s="79">
        <f>Final!W374*2+Final!X374</f>
        <v>0</v>
      </c>
      <c r="AX374" s="79">
        <f>Final!U374+Final!V374*2</f>
        <v>0</v>
      </c>
      <c r="AY374" s="79">
        <f t="shared" si="100"/>
        <v>0</v>
      </c>
      <c r="AZ374" s="69"/>
      <c r="BA374" s="80" t="e">
        <f t="shared" si="101"/>
        <v>#DIV/0!</v>
      </c>
      <c r="BB374" s="80" t="e">
        <f t="shared" si="102"/>
        <v>#DIV/0!</v>
      </c>
      <c r="BC374" s="80" t="e">
        <f t="shared" si="103"/>
        <v>#DIV/0!</v>
      </c>
      <c r="BD374" s="80" t="e">
        <f t="shared" si="104"/>
        <v>#DIV/0!</v>
      </c>
      <c r="BE374" s="81" t="e">
        <f t="shared" si="105"/>
        <v>#DIV/0!</v>
      </c>
      <c r="BF374" s="69" t="e">
        <f t="shared" si="106"/>
        <v>#DIV/0!</v>
      </c>
      <c r="BG374" s="69"/>
      <c r="BH374" s="69"/>
      <c r="BI374" s="69"/>
      <c r="BJ374" s="69"/>
      <c r="BK374" s="77" t="str">
        <f t="shared" si="107"/>
        <v xml:space="preserve"> f</v>
      </c>
      <c r="BL374" s="69" t="e">
        <f>'Piper Plot'!$R$22-(1-'Piper Plot'!AM374)*0.5+(1-'Piper Plot'!BC374)*0.5</f>
        <v>#DIV/0!</v>
      </c>
      <c r="BM374" s="69" t="e">
        <f>'Piper Plot'!$S$22+(1-'Piper Plot'!AM374)*'Piper Plot'!$S$13+(1-'Piper Plot'!BC374)*'Piper Plot'!$S$13</f>
        <v>#DIV/0!</v>
      </c>
      <c r="BN374" s="69"/>
      <c r="BO374" s="69"/>
    </row>
    <row r="375" spans="31:67" x14ac:dyDescent="0.3">
      <c r="AE375" s="77" t="str">
        <f>IF('Piper Plot'!$N$4="y",CONCATENATE(Final!B375," f",Final!C375),"")</f>
        <v xml:space="preserve"> f</v>
      </c>
      <c r="AF375" s="78">
        <f>Final!R375*2</f>
        <v>0</v>
      </c>
      <c r="AG375" s="79">
        <f>Final!Q375*2</f>
        <v>0</v>
      </c>
      <c r="AH375" s="79">
        <f>Final!O375+Final!P375</f>
        <v>0</v>
      </c>
      <c r="AI375" s="79">
        <f t="shared" si="94"/>
        <v>0</v>
      </c>
      <c r="AJ375" s="69"/>
      <c r="AK375" s="80" t="e">
        <f t="shared" si="95"/>
        <v>#DIV/0!</v>
      </c>
      <c r="AL375" s="80" t="e">
        <f t="shared" si="96"/>
        <v>#DIV/0!</v>
      </c>
      <c r="AM375" s="80" t="e">
        <f t="shared" si="97"/>
        <v>#DIV/0!</v>
      </c>
      <c r="AN375" s="80" t="e">
        <f t="shared" si="98"/>
        <v>#DIV/0!</v>
      </c>
      <c r="AO375" s="69" t="e">
        <f>(1-AK375)-AL375*'Piper Plot'!$R$13</f>
        <v>#DIV/0!</v>
      </c>
      <c r="AP375" s="69" t="e">
        <f>AL375*'Piper Plot'!$S$13</f>
        <v>#DIV/0!</v>
      </c>
      <c r="AQ375" s="69"/>
      <c r="AR375" s="69"/>
      <c r="AS375" s="69"/>
      <c r="AT375" s="69"/>
      <c r="AU375" s="77" t="str">
        <f t="shared" si="99"/>
        <v xml:space="preserve"> f</v>
      </c>
      <c r="AV375" s="79">
        <f>Final!T375</f>
        <v>0</v>
      </c>
      <c r="AW375" s="79">
        <f>Final!W375*2+Final!X375</f>
        <v>0</v>
      </c>
      <c r="AX375" s="79">
        <f>Final!U375+Final!V375*2</f>
        <v>0</v>
      </c>
      <c r="AY375" s="79">
        <f t="shared" si="100"/>
        <v>0</v>
      </c>
      <c r="AZ375" s="69"/>
      <c r="BA375" s="80" t="e">
        <f t="shared" si="101"/>
        <v>#DIV/0!</v>
      </c>
      <c r="BB375" s="80" t="e">
        <f t="shared" si="102"/>
        <v>#DIV/0!</v>
      </c>
      <c r="BC375" s="80" t="e">
        <f t="shared" si="103"/>
        <v>#DIV/0!</v>
      </c>
      <c r="BD375" s="80" t="e">
        <f t="shared" si="104"/>
        <v>#DIV/0!</v>
      </c>
      <c r="BE375" s="81" t="e">
        <f t="shared" si="105"/>
        <v>#DIV/0!</v>
      </c>
      <c r="BF375" s="69" t="e">
        <f t="shared" si="106"/>
        <v>#DIV/0!</v>
      </c>
      <c r="BG375" s="69"/>
      <c r="BH375" s="69"/>
      <c r="BI375" s="69"/>
      <c r="BJ375" s="69"/>
      <c r="BK375" s="77" t="str">
        <f t="shared" si="107"/>
        <v xml:space="preserve"> f</v>
      </c>
      <c r="BL375" s="69" t="e">
        <f>'Piper Plot'!$R$22-(1-'Piper Plot'!AM375)*0.5+(1-'Piper Plot'!BC375)*0.5</f>
        <v>#DIV/0!</v>
      </c>
      <c r="BM375" s="69" t="e">
        <f>'Piper Plot'!$S$22+(1-'Piper Plot'!AM375)*'Piper Plot'!$S$13+(1-'Piper Plot'!BC375)*'Piper Plot'!$S$13</f>
        <v>#DIV/0!</v>
      </c>
      <c r="BN375" s="69"/>
      <c r="BO375" s="69"/>
    </row>
    <row r="376" spans="31:67" x14ac:dyDescent="0.3">
      <c r="AE376" s="77" t="str">
        <f>IF('Piper Plot'!$N$4="y",CONCATENATE(Final!B376," f",Final!C376),"")</f>
        <v xml:space="preserve"> f</v>
      </c>
      <c r="AF376" s="78">
        <f>Final!R376*2</f>
        <v>0</v>
      </c>
      <c r="AG376" s="79">
        <f>Final!Q376*2</f>
        <v>0</v>
      </c>
      <c r="AH376" s="79">
        <f>Final!O376+Final!P376</f>
        <v>0</v>
      </c>
      <c r="AI376" s="79">
        <f t="shared" si="94"/>
        <v>0</v>
      </c>
      <c r="AJ376" s="69"/>
      <c r="AK376" s="80" t="e">
        <f t="shared" si="95"/>
        <v>#DIV/0!</v>
      </c>
      <c r="AL376" s="80" t="e">
        <f t="shared" si="96"/>
        <v>#DIV/0!</v>
      </c>
      <c r="AM376" s="80" t="e">
        <f t="shared" si="97"/>
        <v>#DIV/0!</v>
      </c>
      <c r="AN376" s="80" t="e">
        <f t="shared" si="98"/>
        <v>#DIV/0!</v>
      </c>
      <c r="AO376" s="69" t="e">
        <f>(1-AK376)-AL376*'Piper Plot'!$R$13</f>
        <v>#DIV/0!</v>
      </c>
      <c r="AP376" s="69" t="e">
        <f>AL376*'Piper Plot'!$S$13</f>
        <v>#DIV/0!</v>
      </c>
      <c r="AQ376" s="69"/>
      <c r="AR376" s="69"/>
      <c r="AS376" s="69"/>
      <c r="AT376" s="69"/>
      <c r="AU376" s="77" t="str">
        <f t="shared" si="99"/>
        <v xml:space="preserve"> f</v>
      </c>
      <c r="AV376" s="79">
        <f>Final!T376</f>
        <v>0</v>
      </c>
      <c r="AW376" s="79">
        <f>Final!W376*2+Final!X376</f>
        <v>0</v>
      </c>
      <c r="AX376" s="79">
        <f>Final!U376+Final!V376*2</f>
        <v>0</v>
      </c>
      <c r="AY376" s="79">
        <f t="shared" si="100"/>
        <v>0</v>
      </c>
      <c r="AZ376" s="69"/>
      <c r="BA376" s="80" t="e">
        <f t="shared" si="101"/>
        <v>#DIV/0!</v>
      </c>
      <c r="BB376" s="80" t="e">
        <f t="shared" si="102"/>
        <v>#DIV/0!</v>
      </c>
      <c r="BC376" s="80" t="e">
        <f t="shared" si="103"/>
        <v>#DIV/0!</v>
      </c>
      <c r="BD376" s="80" t="e">
        <f t="shared" si="104"/>
        <v>#DIV/0!</v>
      </c>
      <c r="BE376" s="81" t="e">
        <f t="shared" si="105"/>
        <v>#DIV/0!</v>
      </c>
      <c r="BF376" s="69" t="e">
        <f t="shared" si="106"/>
        <v>#DIV/0!</v>
      </c>
      <c r="BG376" s="69"/>
      <c r="BH376" s="69"/>
      <c r="BI376" s="69"/>
      <c r="BJ376" s="69"/>
      <c r="BK376" s="77" t="str">
        <f t="shared" si="107"/>
        <v xml:space="preserve"> f</v>
      </c>
      <c r="BL376" s="69" t="e">
        <f>'Piper Plot'!$R$22-(1-'Piper Plot'!AM376)*0.5+(1-'Piper Plot'!BC376)*0.5</f>
        <v>#DIV/0!</v>
      </c>
      <c r="BM376" s="69" t="e">
        <f>'Piper Plot'!$S$22+(1-'Piper Plot'!AM376)*'Piper Plot'!$S$13+(1-'Piper Plot'!BC376)*'Piper Plot'!$S$13</f>
        <v>#DIV/0!</v>
      </c>
      <c r="BN376" s="69"/>
      <c r="BO376" s="69"/>
    </row>
    <row r="377" spans="31:67" x14ac:dyDescent="0.3">
      <c r="AE377" s="77" t="str">
        <f>IF('Piper Plot'!$N$4="y",CONCATENATE(Final!B377," f",Final!C377),"")</f>
        <v xml:space="preserve"> f</v>
      </c>
      <c r="AF377" s="78">
        <f>Final!R377*2</f>
        <v>0</v>
      </c>
      <c r="AG377" s="79">
        <f>Final!Q377*2</f>
        <v>0</v>
      </c>
      <c r="AH377" s="79">
        <f>Final!O377+Final!P377</f>
        <v>0</v>
      </c>
      <c r="AI377" s="79">
        <f t="shared" si="94"/>
        <v>0</v>
      </c>
      <c r="AJ377" s="69"/>
      <c r="AK377" s="80" t="e">
        <f t="shared" si="95"/>
        <v>#DIV/0!</v>
      </c>
      <c r="AL377" s="80" t="e">
        <f t="shared" si="96"/>
        <v>#DIV/0!</v>
      </c>
      <c r="AM377" s="80" t="e">
        <f t="shared" si="97"/>
        <v>#DIV/0!</v>
      </c>
      <c r="AN377" s="80" t="e">
        <f t="shared" si="98"/>
        <v>#DIV/0!</v>
      </c>
      <c r="AO377" s="69" t="e">
        <f>(1-AK377)-AL377*'Piper Plot'!$R$13</f>
        <v>#DIV/0!</v>
      </c>
      <c r="AP377" s="69" t="e">
        <f>AL377*'Piper Plot'!$S$13</f>
        <v>#DIV/0!</v>
      </c>
      <c r="AQ377" s="69"/>
      <c r="AR377" s="69"/>
      <c r="AS377" s="69"/>
      <c r="AT377" s="69"/>
      <c r="AU377" s="77" t="str">
        <f t="shared" si="99"/>
        <v xml:space="preserve"> f</v>
      </c>
      <c r="AV377" s="79">
        <f>Final!T377</f>
        <v>0</v>
      </c>
      <c r="AW377" s="79">
        <f>Final!W377*2+Final!X377</f>
        <v>0</v>
      </c>
      <c r="AX377" s="79">
        <f>Final!U377+Final!V377*2</f>
        <v>0</v>
      </c>
      <c r="AY377" s="79">
        <f t="shared" si="100"/>
        <v>0</v>
      </c>
      <c r="AZ377" s="69"/>
      <c r="BA377" s="80" t="e">
        <f t="shared" si="101"/>
        <v>#DIV/0!</v>
      </c>
      <c r="BB377" s="80" t="e">
        <f t="shared" si="102"/>
        <v>#DIV/0!</v>
      </c>
      <c r="BC377" s="80" t="e">
        <f t="shared" si="103"/>
        <v>#DIV/0!</v>
      </c>
      <c r="BD377" s="80" t="e">
        <f t="shared" si="104"/>
        <v>#DIV/0!</v>
      </c>
      <c r="BE377" s="81" t="e">
        <f t="shared" si="105"/>
        <v>#DIV/0!</v>
      </c>
      <c r="BF377" s="69" t="e">
        <f t="shared" si="106"/>
        <v>#DIV/0!</v>
      </c>
      <c r="BG377" s="69"/>
      <c r="BH377" s="69"/>
      <c r="BI377" s="69"/>
      <c r="BJ377" s="69"/>
      <c r="BK377" s="77" t="str">
        <f t="shared" si="107"/>
        <v xml:space="preserve"> f</v>
      </c>
      <c r="BL377" s="69" t="e">
        <f>'Piper Plot'!$R$22-(1-'Piper Plot'!AM377)*0.5+(1-'Piper Plot'!BC377)*0.5</f>
        <v>#DIV/0!</v>
      </c>
      <c r="BM377" s="69" t="e">
        <f>'Piper Plot'!$S$22+(1-'Piper Plot'!AM377)*'Piper Plot'!$S$13+(1-'Piper Plot'!BC377)*'Piper Plot'!$S$13</f>
        <v>#DIV/0!</v>
      </c>
      <c r="BN377" s="69"/>
      <c r="BO377" s="69"/>
    </row>
    <row r="378" spans="31:67" x14ac:dyDescent="0.3">
      <c r="AE378" s="77" t="str">
        <f>IF('Piper Plot'!$N$4="y",CONCATENATE(Final!B378," f",Final!C378),"")</f>
        <v xml:space="preserve"> f</v>
      </c>
      <c r="AF378" s="78">
        <f>Final!R378*2</f>
        <v>0</v>
      </c>
      <c r="AG378" s="79">
        <f>Final!Q378*2</f>
        <v>0</v>
      </c>
      <c r="AH378" s="79">
        <f>Final!O378+Final!P378</f>
        <v>0</v>
      </c>
      <c r="AI378" s="79">
        <f t="shared" si="94"/>
        <v>0</v>
      </c>
      <c r="AJ378" s="69"/>
      <c r="AK378" s="80" t="e">
        <f t="shared" si="95"/>
        <v>#DIV/0!</v>
      </c>
      <c r="AL378" s="80" t="e">
        <f t="shared" si="96"/>
        <v>#DIV/0!</v>
      </c>
      <c r="AM378" s="80" t="e">
        <f t="shared" si="97"/>
        <v>#DIV/0!</v>
      </c>
      <c r="AN378" s="80" t="e">
        <f t="shared" si="98"/>
        <v>#DIV/0!</v>
      </c>
      <c r="AO378" s="69" t="e">
        <f>(1-AK378)-AL378*'Piper Plot'!$R$13</f>
        <v>#DIV/0!</v>
      </c>
      <c r="AP378" s="69" t="e">
        <f>AL378*'Piper Plot'!$S$13</f>
        <v>#DIV/0!</v>
      </c>
      <c r="AQ378" s="69"/>
      <c r="AR378" s="69"/>
      <c r="AS378" s="69"/>
      <c r="AT378" s="69"/>
      <c r="AU378" s="77" t="str">
        <f t="shared" si="99"/>
        <v xml:space="preserve"> f</v>
      </c>
      <c r="AV378" s="79">
        <f>Final!T378</f>
        <v>0</v>
      </c>
      <c r="AW378" s="79">
        <f>Final!W378*2+Final!X378</f>
        <v>0</v>
      </c>
      <c r="AX378" s="79">
        <f>Final!U378+Final!V378*2</f>
        <v>0</v>
      </c>
      <c r="AY378" s="79">
        <f t="shared" si="100"/>
        <v>0</v>
      </c>
      <c r="AZ378" s="69"/>
      <c r="BA378" s="80" t="e">
        <f t="shared" si="101"/>
        <v>#DIV/0!</v>
      </c>
      <c r="BB378" s="80" t="e">
        <f t="shared" si="102"/>
        <v>#DIV/0!</v>
      </c>
      <c r="BC378" s="80" t="e">
        <f t="shared" si="103"/>
        <v>#DIV/0!</v>
      </c>
      <c r="BD378" s="80" t="e">
        <f t="shared" si="104"/>
        <v>#DIV/0!</v>
      </c>
      <c r="BE378" s="81" t="e">
        <f t="shared" si="105"/>
        <v>#DIV/0!</v>
      </c>
      <c r="BF378" s="69" t="e">
        <f t="shared" si="106"/>
        <v>#DIV/0!</v>
      </c>
      <c r="BG378" s="69"/>
      <c r="BH378" s="69"/>
      <c r="BI378" s="69"/>
      <c r="BJ378" s="69"/>
      <c r="BK378" s="77" t="str">
        <f t="shared" si="107"/>
        <v xml:space="preserve"> f</v>
      </c>
      <c r="BL378" s="69" t="e">
        <f>'Piper Plot'!$R$22-(1-'Piper Plot'!AM378)*0.5+(1-'Piper Plot'!BC378)*0.5</f>
        <v>#DIV/0!</v>
      </c>
      <c r="BM378" s="69" t="e">
        <f>'Piper Plot'!$S$22+(1-'Piper Plot'!AM378)*'Piper Plot'!$S$13+(1-'Piper Plot'!BC378)*'Piper Plot'!$S$13</f>
        <v>#DIV/0!</v>
      </c>
      <c r="BN378" s="69"/>
      <c r="BO378" s="69"/>
    </row>
    <row r="379" spans="31:67" x14ac:dyDescent="0.3">
      <c r="AE379" s="77" t="str">
        <f>IF('Piper Plot'!$N$4="y",CONCATENATE(Final!B379," f",Final!C379),"")</f>
        <v xml:space="preserve"> f</v>
      </c>
      <c r="AF379" s="78">
        <f>Final!R379*2</f>
        <v>0</v>
      </c>
      <c r="AG379" s="79">
        <f>Final!Q379*2</f>
        <v>0</v>
      </c>
      <c r="AH379" s="79">
        <f>Final!O379+Final!P379</f>
        <v>0</v>
      </c>
      <c r="AI379" s="79">
        <f t="shared" si="94"/>
        <v>0</v>
      </c>
      <c r="AJ379" s="69"/>
      <c r="AK379" s="80" t="e">
        <f t="shared" si="95"/>
        <v>#DIV/0!</v>
      </c>
      <c r="AL379" s="80" t="e">
        <f t="shared" si="96"/>
        <v>#DIV/0!</v>
      </c>
      <c r="AM379" s="80" t="e">
        <f t="shared" si="97"/>
        <v>#DIV/0!</v>
      </c>
      <c r="AN379" s="80" t="e">
        <f t="shared" si="98"/>
        <v>#DIV/0!</v>
      </c>
      <c r="AO379" s="69" t="e">
        <f>(1-AK379)-AL379*'Piper Plot'!$R$13</f>
        <v>#DIV/0!</v>
      </c>
      <c r="AP379" s="69" t="e">
        <f>AL379*'Piper Plot'!$S$13</f>
        <v>#DIV/0!</v>
      </c>
      <c r="AQ379" s="69"/>
      <c r="AR379" s="69"/>
      <c r="AS379" s="69"/>
      <c r="AT379" s="69"/>
      <c r="AU379" s="77" t="str">
        <f t="shared" si="99"/>
        <v xml:space="preserve"> f</v>
      </c>
      <c r="AV379" s="79">
        <f>Final!T379</f>
        <v>0</v>
      </c>
      <c r="AW379" s="79">
        <f>Final!W379*2+Final!X379</f>
        <v>0</v>
      </c>
      <c r="AX379" s="79">
        <f>Final!U379+Final!V379*2</f>
        <v>0</v>
      </c>
      <c r="AY379" s="79">
        <f t="shared" si="100"/>
        <v>0</v>
      </c>
      <c r="AZ379" s="69"/>
      <c r="BA379" s="80" t="e">
        <f t="shared" si="101"/>
        <v>#DIV/0!</v>
      </c>
      <c r="BB379" s="80" t="e">
        <f t="shared" si="102"/>
        <v>#DIV/0!</v>
      </c>
      <c r="BC379" s="80" t="e">
        <f t="shared" si="103"/>
        <v>#DIV/0!</v>
      </c>
      <c r="BD379" s="80" t="e">
        <f t="shared" si="104"/>
        <v>#DIV/0!</v>
      </c>
      <c r="BE379" s="81" t="e">
        <f t="shared" si="105"/>
        <v>#DIV/0!</v>
      </c>
      <c r="BF379" s="69" t="e">
        <f t="shared" si="106"/>
        <v>#DIV/0!</v>
      </c>
      <c r="BG379" s="69"/>
      <c r="BH379" s="69"/>
      <c r="BI379" s="69"/>
      <c r="BJ379" s="69"/>
      <c r="BK379" s="77" t="str">
        <f t="shared" si="107"/>
        <v xml:space="preserve"> f</v>
      </c>
      <c r="BL379" s="69" t="e">
        <f>'Piper Plot'!$R$22-(1-'Piper Plot'!AM379)*0.5+(1-'Piper Plot'!BC379)*0.5</f>
        <v>#DIV/0!</v>
      </c>
      <c r="BM379" s="69" t="e">
        <f>'Piper Plot'!$S$22+(1-'Piper Plot'!AM379)*'Piper Plot'!$S$13+(1-'Piper Plot'!BC379)*'Piper Plot'!$S$13</f>
        <v>#DIV/0!</v>
      </c>
      <c r="BN379" s="69"/>
      <c r="BO379" s="69"/>
    </row>
    <row r="380" spans="31:67" x14ac:dyDescent="0.3">
      <c r="AE380" s="77" t="str">
        <f>IF('Piper Plot'!$N$4="y",CONCATENATE(Final!B380," f",Final!C380),"")</f>
        <v xml:space="preserve"> f</v>
      </c>
      <c r="AF380" s="78">
        <f>Final!R380*2</f>
        <v>0</v>
      </c>
      <c r="AG380" s="79">
        <f>Final!Q380*2</f>
        <v>0</v>
      </c>
      <c r="AH380" s="79">
        <f>Final!O380+Final!P380</f>
        <v>0</v>
      </c>
      <c r="AI380" s="79">
        <f t="shared" si="94"/>
        <v>0</v>
      </c>
      <c r="AJ380" s="69"/>
      <c r="AK380" s="80" t="e">
        <f t="shared" si="95"/>
        <v>#DIV/0!</v>
      </c>
      <c r="AL380" s="80" t="e">
        <f t="shared" si="96"/>
        <v>#DIV/0!</v>
      </c>
      <c r="AM380" s="80" t="e">
        <f t="shared" si="97"/>
        <v>#DIV/0!</v>
      </c>
      <c r="AN380" s="80" t="e">
        <f t="shared" si="98"/>
        <v>#DIV/0!</v>
      </c>
      <c r="AO380" s="69" t="e">
        <f>(1-AK380)-AL380*'Piper Plot'!$R$13</f>
        <v>#DIV/0!</v>
      </c>
      <c r="AP380" s="69" t="e">
        <f>AL380*'Piper Plot'!$S$13</f>
        <v>#DIV/0!</v>
      </c>
      <c r="AQ380" s="69"/>
      <c r="AR380" s="69"/>
      <c r="AS380" s="69"/>
      <c r="AT380" s="69"/>
      <c r="AU380" s="77" t="str">
        <f t="shared" si="99"/>
        <v xml:space="preserve"> f</v>
      </c>
      <c r="AV380" s="79">
        <f>Final!T380</f>
        <v>0</v>
      </c>
      <c r="AW380" s="79">
        <f>Final!W380*2+Final!X380</f>
        <v>0</v>
      </c>
      <c r="AX380" s="79">
        <f>Final!U380+Final!V380*2</f>
        <v>0</v>
      </c>
      <c r="AY380" s="79">
        <f t="shared" si="100"/>
        <v>0</v>
      </c>
      <c r="AZ380" s="69"/>
      <c r="BA380" s="80" t="e">
        <f t="shared" si="101"/>
        <v>#DIV/0!</v>
      </c>
      <c r="BB380" s="80" t="e">
        <f t="shared" si="102"/>
        <v>#DIV/0!</v>
      </c>
      <c r="BC380" s="80" t="e">
        <f t="shared" si="103"/>
        <v>#DIV/0!</v>
      </c>
      <c r="BD380" s="80" t="e">
        <f t="shared" si="104"/>
        <v>#DIV/0!</v>
      </c>
      <c r="BE380" s="81" t="e">
        <f t="shared" si="105"/>
        <v>#DIV/0!</v>
      </c>
      <c r="BF380" s="69" t="e">
        <f t="shared" si="106"/>
        <v>#DIV/0!</v>
      </c>
      <c r="BG380" s="69"/>
      <c r="BH380" s="69"/>
      <c r="BI380" s="69"/>
      <c r="BJ380" s="69"/>
      <c r="BK380" s="77" t="str">
        <f t="shared" si="107"/>
        <v xml:space="preserve"> f</v>
      </c>
      <c r="BL380" s="69" t="e">
        <f>'Piper Plot'!$R$22-(1-'Piper Plot'!AM380)*0.5+(1-'Piper Plot'!BC380)*0.5</f>
        <v>#DIV/0!</v>
      </c>
      <c r="BM380" s="69" t="e">
        <f>'Piper Plot'!$S$22+(1-'Piper Plot'!AM380)*'Piper Plot'!$S$13+(1-'Piper Plot'!BC380)*'Piper Plot'!$S$13</f>
        <v>#DIV/0!</v>
      </c>
      <c r="BN380" s="69"/>
      <c r="BO380" s="69"/>
    </row>
    <row r="381" spans="31:67" x14ac:dyDescent="0.3">
      <c r="AE381" s="77" t="str">
        <f>IF('Piper Plot'!$N$4="y",CONCATENATE(Final!B381," f",Final!C381),"")</f>
        <v xml:space="preserve"> f</v>
      </c>
      <c r="AF381" s="78">
        <f>Final!R381*2</f>
        <v>0</v>
      </c>
      <c r="AG381" s="79">
        <f>Final!Q381*2</f>
        <v>0</v>
      </c>
      <c r="AH381" s="79">
        <f>Final!O381+Final!P381</f>
        <v>0</v>
      </c>
      <c r="AI381" s="79">
        <f t="shared" si="94"/>
        <v>0</v>
      </c>
      <c r="AJ381" s="69"/>
      <c r="AK381" s="80" t="e">
        <f t="shared" si="95"/>
        <v>#DIV/0!</v>
      </c>
      <c r="AL381" s="80" t="e">
        <f t="shared" si="96"/>
        <v>#DIV/0!</v>
      </c>
      <c r="AM381" s="80" t="e">
        <f t="shared" si="97"/>
        <v>#DIV/0!</v>
      </c>
      <c r="AN381" s="80" t="e">
        <f t="shared" si="98"/>
        <v>#DIV/0!</v>
      </c>
      <c r="AO381" s="69" t="e">
        <f>(1-AK381)-AL381*'Piper Plot'!$R$13</f>
        <v>#DIV/0!</v>
      </c>
      <c r="AP381" s="69" t="e">
        <f>AL381*'Piper Plot'!$S$13</f>
        <v>#DIV/0!</v>
      </c>
      <c r="AQ381" s="69"/>
      <c r="AR381" s="69"/>
      <c r="AS381" s="69"/>
      <c r="AT381" s="69"/>
      <c r="AU381" s="77" t="str">
        <f t="shared" si="99"/>
        <v xml:space="preserve"> f</v>
      </c>
      <c r="AV381" s="79">
        <f>Final!T381</f>
        <v>0</v>
      </c>
      <c r="AW381" s="79">
        <f>Final!W381*2+Final!X381</f>
        <v>0</v>
      </c>
      <c r="AX381" s="79">
        <f>Final!U381+Final!V381*2</f>
        <v>0</v>
      </c>
      <c r="AY381" s="79">
        <f t="shared" si="100"/>
        <v>0</v>
      </c>
      <c r="AZ381" s="69"/>
      <c r="BA381" s="80" t="e">
        <f t="shared" si="101"/>
        <v>#DIV/0!</v>
      </c>
      <c r="BB381" s="80" t="e">
        <f t="shared" si="102"/>
        <v>#DIV/0!</v>
      </c>
      <c r="BC381" s="80" t="e">
        <f t="shared" si="103"/>
        <v>#DIV/0!</v>
      </c>
      <c r="BD381" s="80" t="e">
        <f t="shared" si="104"/>
        <v>#DIV/0!</v>
      </c>
      <c r="BE381" s="81" t="e">
        <f t="shared" si="105"/>
        <v>#DIV/0!</v>
      </c>
      <c r="BF381" s="69" t="e">
        <f t="shared" si="106"/>
        <v>#DIV/0!</v>
      </c>
      <c r="BG381" s="69"/>
      <c r="BH381" s="69"/>
      <c r="BI381" s="69"/>
      <c r="BJ381" s="69"/>
      <c r="BK381" s="77" t="str">
        <f t="shared" si="107"/>
        <v xml:space="preserve"> f</v>
      </c>
      <c r="BL381" s="69" t="e">
        <f>'Piper Plot'!$R$22-(1-'Piper Plot'!AM381)*0.5+(1-'Piper Plot'!BC381)*0.5</f>
        <v>#DIV/0!</v>
      </c>
      <c r="BM381" s="69" t="e">
        <f>'Piper Plot'!$S$22+(1-'Piper Plot'!AM381)*'Piper Plot'!$S$13+(1-'Piper Plot'!BC381)*'Piper Plot'!$S$13</f>
        <v>#DIV/0!</v>
      </c>
      <c r="BN381" s="69"/>
      <c r="BO381" s="69"/>
    </row>
    <row r="382" spans="31:67" x14ac:dyDescent="0.3">
      <c r="AE382" s="77" t="str">
        <f>IF('Piper Plot'!$N$4="y",CONCATENATE(Final!B382," f",Final!C382),"")</f>
        <v xml:space="preserve"> f</v>
      </c>
      <c r="AF382" s="78">
        <f>Final!R382*2</f>
        <v>0</v>
      </c>
      <c r="AG382" s="79">
        <f>Final!Q382*2</f>
        <v>0</v>
      </c>
      <c r="AH382" s="79">
        <f>Final!O382+Final!P382</f>
        <v>0</v>
      </c>
      <c r="AI382" s="79">
        <f t="shared" si="94"/>
        <v>0</v>
      </c>
      <c r="AJ382" s="69"/>
      <c r="AK382" s="80" t="e">
        <f t="shared" si="95"/>
        <v>#DIV/0!</v>
      </c>
      <c r="AL382" s="80" t="e">
        <f t="shared" si="96"/>
        <v>#DIV/0!</v>
      </c>
      <c r="AM382" s="80" t="e">
        <f t="shared" si="97"/>
        <v>#DIV/0!</v>
      </c>
      <c r="AN382" s="80" t="e">
        <f t="shared" si="98"/>
        <v>#DIV/0!</v>
      </c>
      <c r="AO382" s="69" t="e">
        <f>(1-AK382)-AL382*'Piper Plot'!$R$13</f>
        <v>#DIV/0!</v>
      </c>
      <c r="AP382" s="69" t="e">
        <f>AL382*'Piper Plot'!$S$13</f>
        <v>#DIV/0!</v>
      </c>
      <c r="AQ382" s="69"/>
      <c r="AR382" s="69"/>
      <c r="AS382" s="69"/>
      <c r="AT382" s="69"/>
      <c r="AU382" s="77" t="str">
        <f t="shared" si="99"/>
        <v xml:space="preserve"> f</v>
      </c>
      <c r="AV382" s="79">
        <f>Final!T382</f>
        <v>0</v>
      </c>
      <c r="AW382" s="79">
        <f>Final!W382*2+Final!X382</f>
        <v>0</v>
      </c>
      <c r="AX382" s="79">
        <f>Final!U382+Final!V382*2</f>
        <v>0</v>
      </c>
      <c r="AY382" s="79">
        <f t="shared" si="100"/>
        <v>0</v>
      </c>
      <c r="AZ382" s="69"/>
      <c r="BA382" s="80" t="e">
        <f t="shared" si="101"/>
        <v>#DIV/0!</v>
      </c>
      <c r="BB382" s="80" t="e">
        <f t="shared" si="102"/>
        <v>#DIV/0!</v>
      </c>
      <c r="BC382" s="80" t="e">
        <f t="shared" si="103"/>
        <v>#DIV/0!</v>
      </c>
      <c r="BD382" s="80" t="e">
        <f t="shared" si="104"/>
        <v>#DIV/0!</v>
      </c>
      <c r="BE382" s="81" t="e">
        <f t="shared" si="105"/>
        <v>#DIV/0!</v>
      </c>
      <c r="BF382" s="69" t="e">
        <f t="shared" si="106"/>
        <v>#DIV/0!</v>
      </c>
      <c r="BG382" s="69"/>
      <c r="BH382" s="69"/>
      <c r="BI382" s="69"/>
      <c r="BJ382" s="69"/>
      <c r="BK382" s="77" t="str">
        <f t="shared" si="107"/>
        <v xml:space="preserve"> f</v>
      </c>
      <c r="BL382" s="69" t="e">
        <f>'Piper Plot'!$R$22-(1-'Piper Plot'!AM382)*0.5+(1-'Piper Plot'!BC382)*0.5</f>
        <v>#DIV/0!</v>
      </c>
      <c r="BM382" s="69" t="e">
        <f>'Piper Plot'!$S$22+(1-'Piper Plot'!AM382)*'Piper Plot'!$S$13+(1-'Piper Plot'!BC382)*'Piper Plot'!$S$13</f>
        <v>#DIV/0!</v>
      </c>
      <c r="BN382" s="69"/>
      <c r="BO382" s="69"/>
    </row>
    <row r="383" spans="31:67" x14ac:dyDescent="0.3">
      <c r="AE383" s="77" t="str">
        <f>IF('Piper Plot'!$N$4="y",CONCATENATE(Final!B383," f",Final!C383),"")</f>
        <v xml:space="preserve"> f</v>
      </c>
      <c r="AF383" s="78">
        <f>Final!R383*2</f>
        <v>0</v>
      </c>
      <c r="AG383" s="79">
        <f>Final!Q383*2</f>
        <v>0</v>
      </c>
      <c r="AH383" s="79">
        <f>Final!O383+Final!P383</f>
        <v>0</v>
      </c>
      <c r="AI383" s="79">
        <f t="shared" si="94"/>
        <v>0</v>
      </c>
      <c r="AJ383" s="69"/>
      <c r="AK383" s="80" t="e">
        <f t="shared" si="95"/>
        <v>#DIV/0!</v>
      </c>
      <c r="AL383" s="80" t="e">
        <f t="shared" si="96"/>
        <v>#DIV/0!</v>
      </c>
      <c r="AM383" s="80" t="e">
        <f t="shared" si="97"/>
        <v>#DIV/0!</v>
      </c>
      <c r="AN383" s="80" t="e">
        <f t="shared" si="98"/>
        <v>#DIV/0!</v>
      </c>
      <c r="AO383" s="69" t="e">
        <f>(1-AK383)-AL383*'Piper Plot'!$R$13</f>
        <v>#DIV/0!</v>
      </c>
      <c r="AP383" s="69" t="e">
        <f>AL383*'Piper Plot'!$S$13</f>
        <v>#DIV/0!</v>
      </c>
      <c r="AQ383" s="69"/>
      <c r="AR383" s="69"/>
      <c r="AS383" s="69"/>
      <c r="AT383" s="69"/>
      <c r="AU383" s="77" t="str">
        <f t="shared" si="99"/>
        <v xml:space="preserve"> f</v>
      </c>
      <c r="AV383" s="79">
        <f>Final!T383</f>
        <v>0</v>
      </c>
      <c r="AW383" s="79">
        <f>Final!W383*2+Final!X383</f>
        <v>0</v>
      </c>
      <c r="AX383" s="79">
        <f>Final!U383+Final!V383*2</f>
        <v>0</v>
      </c>
      <c r="AY383" s="79">
        <f t="shared" si="100"/>
        <v>0</v>
      </c>
      <c r="AZ383" s="69"/>
      <c r="BA383" s="80" t="e">
        <f t="shared" si="101"/>
        <v>#DIV/0!</v>
      </c>
      <c r="BB383" s="80" t="e">
        <f t="shared" si="102"/>
        <v>#DIV/0!</v>
      </c>
      <c r="BC383" s="80" t="e">
        <f t="shared" si="103"/>
        <v>#DIV/0!</v>
      </c>
      <c r="BD383" s="80" t="e">
        <f t="shared" si="104"/>
        <v>#DIV/0!</v>
      </c>
      <c r="BE383" s="81" t="e">
        <f t="shared" si="105"/>
        <v>#DIV/0!</v>
      </c>
      <c r="BF383" s="69" t="e">
        <f t="shared" si="106"/>
        <v>#DIV/0!</v>
      </c>
      <c r="BG383" s="69"/>
      <c r="BH383" s="69"/>
      <c r="BI383" s="69"/>
      <c r="BJ383" s="69"/>
      <c r="BK383" s="77" t="str">
        <f t="shared" si="107"/>
        <v xml:space="preserve"> f</v>
      </c>
      <c r="BL383" s="69" t="e">
        <f>'Piper Plot'!$R$22-(1-'Piper Plot'!AM383)*0.5+(1-'Piper Plot'!BC383)*0.5</f>
        <v>#DIV/0!</v>
      </c>
      <c r="BM383" s="69" t="e">
        <f>'Piper Plot'!$S$22+(1-'Piper Plot'!AM383)*'Piper Plot'!$S$13+(1-'Piper Plot'!BC383)*'Piper Plot'!$S$13</f>
        <v>#DIV/0!</v>
      </c>
      <c r="BN383" s="69"/>
      <c r="BO383" s="69"/>
    </row>
    <row r="384" spans="31:67" x14ac:dyDescent="0.3">
      <c r="AE384" s="77" t="str">
        <f>IF('Piper Plot'!$N$4="y",CONCATENATE(Final!B384," f",Final!C384),"")</f>
        <v xml:space="preserve"> f</v>
      </c>
      <c r="AF384" s="78">
        <f>Final!R384*2</f>
        <v>0</v>
      </c>
      <c r="AG384" s="79">
        <f>Final!Q384*2</f>
        <v>0</v>
      </c>
      <c r="AH384" s="79">
        <f>Final!O384+Final!P384</f>
        <v>0</v>
      </c>
      <c r="AI384" s="79">
        <f t="shared" si="94"/>
        <v>0</v>
      </c>
      <c r="AJ384" s="69"/>
      <c r="AK384" s="80" t="e">
        <f t="shared" si="95"/>
        <v>#DIV/0!</v>
      </c>
      <c r="AL384" s="80" t="e">
        <f t="shared" si="96"/>
        <v>#DIV/0!</v>
      </c>
      <c r="AM384" s="80" t="e">
        <f t="shared" si="97"/>
        <v>#DIV/0!</v>
      </c>
      <c r="AN384" s="80" t="e">
        <f t="shared" si="98"/>
        <v>#DIV/0!</v>
      </c>
      <c r="AO384" s="69" t="e">
        <f>(1-AK384)-AL384*'Piper Plot'!$R$13</f>
        <v>#DIV/0!</v>
      </c>
      <c r="AP384" s="69" t="e">
        <f>AL384*'Piper Plot'!$S$13</f>
        <v>#DIV/0!</v>
      </c>
      <c r="AQ384" s="69"/>
      <c r="AR384" s="69"/>
      <c r="AS384" s="69"/>
      <c r="AT384" s="69"/>
      <c r="AU384" s="77" t="str">
        <f t="shared" si="99"/>
        <v xml:space="preserve"> f</v>
      </c>
      <c r="AV384" s="79">
        <f>Final!T384</f>
        <v>0</v>
      </c>
      <c r="AW384" s="79">
        <f>Final!W384*2+Final!X384</f>
        <v>0</v>
      </c>
      <c r="AX384" s="79">
        <f>Final!U384+Final!V384*2</f>
        <v>0</v>
      </c>
      <c r="AY384" s="79">
        <f t="shared" si="100"/>
        <v>0</v>
      </c>
      <c r="AZ384" s="69"/>
      <c r="BA384" s="80" t="e">
        <f t="shared" si="101"/>
        <v>#DIV/0!</v>
      </c>
      <c r="BB384" s="80" t="e">
        <f t="shared" si="102"/>
        <v>#DIV/0!</v>
      </c>
      <c r="BC384" s="80" t="e">
        <f t="shared" si="103"/>
        <v>#DIV/0!</v>
      </c>
      <c r="BD384" s="80" t="e">
        <f t="shared" si="104"/>
        <v>#DIV/0!</v>
      </c>
      <c r="BE384" s="81" t="e">
        <f t="shared" si="105"/>
        <v>#DIV/0!</v>
      </c>
      <c r="BF384" s="69" t="e">
        <f t="shared" si="106"/>
        <v>#DIV/0!</v>
      </c>
      <c r="BG384" s="69"/>
      <c r="BH384" s="69"/>
      <c r="BI384" s="69"/>
      <c r="BJ384" s="69"/>
      <c r="BK384" s="77" t="str">
        <f t="shared" si="107"/>
        <v xml:space="preserve"> f</v>
      </c>
      <c r="BL384" s="69" t="e">
        <f>'Piper Plot'!$R$22-(1-'Piper Plot'!AM384)*0.5+(1-'Piper Plot'!BC384)*0.5</f>
        <v>#DIV/0!</v>
      </c>
      <c r="BM384" s="69" t="e">
        <f>'Piper Plot'!$S$22+(1-'Piper Plot'!AM384)*'Piper Plot'!$S$13+(1-'Piper Plot'!BC384)*'Piper Plot'!$S$13</f>
        <v>#DIV/0!</v>
      </c>
      <c r="BN384" s="69"/>
      <c r="BO384" s="69"/>
    </row>
    <row r="385" spans="31:67" x14ac:dyDescent="0.3">
      <c r="AE385" s="77" t="str">
        <f>IF('Piper Plot'!$N$4="y",CONCATENATE(Final!B385," f",Final!C385),"")</f>
        <v xml:space="preserve"> f</v>
      </c>
      <c r="AF385" s="78">
        <f>Final!R385*2</f>
        <v>0</v>
      </c>
      <c r="AG385" s="79">
        <f>Final!Q385*2</f>
        <v>0</v>
      </c>
      <c r="AH385" s="79">
        <f>Final!O385+Final!P385</f>
        <v>0</v>
      </c>
      <c r="AI385" s="79">
        <f t="shared" si="94"/>
        <v>0</v>
      </c>
      <c r="AJ385" s="69"/>
      <c r="AK385" s="80" t="e">
        <f t="shared" si="95"/>
        <v>#DIV/0!</v>
      </c>
      <c r="AL385" s="80" t="e">
        <f t="shared" si="96"/>
        <v>#DIV/0!</v>
      </c>
      <c r="AM385" s="80" t="e">
        <f t="shared" si="97"/>
        <v>#DIV/0!</v>
      </c>
      <c r="AN385" s="80" t="e">
        <f t="shared" si="98"/>
        <v>#DIV/0!</v>
      </c>
      <c r="AO385" s="69" t="e">
        <f>(1-AK385)-AL385*'Piper Plot'!$R$13</f>
        <v>#DIV/0!</v>
      </c>
      <c r="AP385" s="69" t="e">
        <f>AL385*'Piper Plot'!$S$13</f>
        <v>#DIV/0!</v>
      </c>
      <c r="AQ385" s="69"/>
      <c r="AR385" s="69"/>
      <c r="AS385" s="69"/>
      <c r="AT385" s="69"/>
      <c r="AU385" s="77" t="str">
        <f t="shared" si="99"/>
        <v xml:space="preserve"> f</v>
      </c>
      <c r="AV385" s="79">
        <f>Final!T385</f>
        <v>0</v>
      </c>
      <c r="AW385" s="79">
        <f>Final!W385*2+Final!X385</f>
        <v>0</v>
      </c>
      <c r="AX385" s="79">
        <f>Final!U385+Final!V385*2</f>
        <v>0</v>
      </c>
      <c r="AY385" s="79">
        <f t="shared" si="100"/>
        <v>0</v>
      </c>
      <c r="AZ385" s="69"/>
      <c r="BA385" s="80" t="e">
        <f t="shared" si="101"/>
        <v>#DIV/0!</v>
      </c>
      <c r="BB385" s="80" t="e">
        <f t="shared" si="102"/>
        <v>#DIV/0!</v>
      </c>
      <c r="BC385" s="80" t="e">
        <f t="shared" si="103"/>
        <v>#DIV/0!</v>
      </c>
      <c r="BD385" s="80" t="e">
        <f t="shared" si="104"/>
        <v>#DIV/0!</v>
      </c>
      <c r="BE385" s="81" t="e">
        <f t="shared" si="105"/>
        <v>#DIV/0!</v>
      </c>
      <c r="BF385" s="69" t="e">
        <f t="shared" si="106"/>
        <v>#DIV/0!</v>
      </c>
      <c r="BG385" s="69"/>
      <c r="BH385" s="69"/>
      <c r="BI385" s="69"/>
      <c r="BJ385" s="69"/>
      <c r="BK385" s="77" t="str">
        <f t="shared" si="107"/>
        <v xml:space="preserve"> f</v>
      </c>
      <c r="BL385" s="69" t="e">
        <f>'Piper Plot'!$R$22-(1-'Piper Plot'!AM385)*0.5+(1-'Piper Plot'!BC385)*0.5</f>
        <v>#DIV/0!</v>
      </c>
      <c r="BM385" s="69" t="e">
        <f>'Piper Plot'!$S$22+(1-'Piper Plot'!AM385)*'Piper Plot'!$S$13+(1-'Piper Plot'!BC385)*'Piper Plot'!$S$13</f>
        <v>#DIV/0!</v>
      </c>
      <c r="BN385" s="69"/>
      <c r="BO385" s="69"/>
    </row>
    <row r="386" spans="31:67" x14ac:dyDescent="0.3">
      <c r="AE386" s="77" t="str">
        <f>IF('Piper Plot'!$N$4="y",CONCATENATE(Final!B386," f",Final!C386),"")</f>
        <v xml:space="preserve"> f</v>
      </c>
      <c r="AF386" s="78">
        <f>Final!R386*2</f>
        <v>0</v>
      </c>
      <c r="AG386" s="79">
        <f>Final!Q386*2</f>
        <v>0</v>
      </c>
      <c r="AH386" s="79">
        <f>Final!O386+Final!P386</f>
        <v>0</v>
      </c>
      <c r="AI386" s="79">
        <f t="shared" si="94"/>
        <v>0</v>
      </c>
      <c r="AJ386" s="69"/>
      <c r="AK386" s="80" t="e">
        <f t="shared" si="95"/>
        <v>#DIV/0!</v>
      </c>
      <c r="AL386" s="80" t="e">
        <f t="shared" si="96"/>
        <v>#DIV/0!</v>
      </c>
      <c r="AM386" s="80" t="e">
        <f t="shared" si="97"/>
        <v>#DIV/0!</v>
      </c>
      <c r="AN386" s="80" t="e">
        <f t="shared" si="98"/>
        <v>#DIV/0!</v>
      </c>
      <c r="AO386" s="69" t="e">
        <f>(1-AK386)-AL386*'Piper Plot'!$R$13</f>
        <v>#DIV/0!</v>
      </c>
      <c r="AP386" s="69" t="e">
        <f>AL386*'Piper Plot'!$S$13</f>
        <v>#DIV/0!</v>
      </c>
      <c r="AQ386" s="69"/>
      <c r="AR386" s="69"/>
      <c r="AS386" s="69"/>
      <c r="AT386" s="69"/>
      <c r="AU386" s="77" t="str">
        <f t="shared" si="99"/>
        <v xml:space="preserve"> f</v>
      </c>
      <c r="AV386" s="79">
        <f>Final!T386</f>
        <v>0</v>
      </c>
      <c r="AW386" s="79">
        <f>Final!W386*2+Final!X386</f>
        <v>0</v>
      </c>
      <c r="AX386" s="79">
        <f>Final!U386+Final!V386*2</f>
        <v>0</v>
      </c>
      <c r="AY386" s="79">
        <f t="shared" si="100"/>
        <v>0</v>
      </c>
      <c r="AZ386" s="69"/>
      <c r="BA386" s="80" t="e">
        <f t="shared" si="101"/>
        <v>#DIV/0!</v>
      </c>
      <c r="BB386" s="80" t="e">
        <f t="shared" si="102"/>
        <v>#DIV/0!</v>
      </c>
      <c r="BC386" s="80" t="e">
        <f t="shared" si="103"/>
        <v>#DIV/0!</v>
      </c>
      <c r="BD386" s="80" t="e">
        <f t="shared" si="104"/>
        <v>#DIV/0!</v>
      </c>
      <c r="BE386" s="81" t="e">
        <f t="shared" si="105"/>
        <v>#DIV/0!</v>
      </c>
      <c r="BF386" s="69" t="e">
        <f t="shared" si="106"/>
        <v>#DIV/0!</v>
      </c>
      <c r="BG386" s="69"/>
      <c r="BH386" s="69"/>
      <c r="BI386" s="69"/>
      <c r="BJ386" s="69"/>
      <c r="BK386" s="77" t="str">
        <f t="shared" si="107"/>
        <v xml:space="preserve"> f</v>
      </c>
      <c r="BL386" s="69" t="e">
        <f>'Piper Plot'!$R$22-(1-'Piper Plot'!AM386)*0.5+(1-'Piper Plot'!BC386)*0.5</f>
        <v>#DIV/0!</v>
      </c>
      <c r="BM386" s="69" t="e">
        <f>'Piper Plot'!$S$22+(1-'Piper Plot'!AM386)*'Piper Plot'!$S$13+(1-'Piper Plot'!BC386)*'Piper Plot'!$S$13</f>
        <v>#DIV/0!</v>
      </c>
      <c r="BN386" s="69"/>
      <c r="BO386" s="69"/>
    </row>
    <row r="387" spans="31:67" x14ac:dyDescent="0.3">
      <c r="AE387" s="77" t="str">
        <f>IF('Piper Plot'!$N$4="y",CONCATENATE(Final!B387," f",Final!C387),"")</f>
        <v xml:space="preserve"> f</v>
      </c>
      <c r="AF387" s="78">
        <f>Final!R387*2</f>
        <v>0</v>
      </c>
      <c r="AG387" s="79">
        <f>Final!Q387*2</f>
        <v>0</v>
      </c>
      <c r="AH387" s="79">
        <f>Final!O387+Final!P387</f>
        <v>0</v>
      </c>
      <c r="AI387" s="79">
        <f t="shared" si="94"/>
        <v>0</v>
      </c>
      <c r="AJ387" s="69"/>
      <c r="AK387" s="80" t="e">
        <f t="shared" si="95"/>
        <v>#DIV/0!</v>
      </c>
      <c r="AL387" s="80" t="e">
        <f t="shared" si="96"/>
        <v>#DIV/0!</v>
      </c>
      <c r="AM387" s="80" t="e">
        <f t="shared" si="97"/>
        <v>#DIV/0!</v>
      </c>
      <c r="AN387" s="80" t="e">
        <f t="shared" si="98"/>
        <v>#DIV/0!</v>
      </c>
      <c r="AO387" s="69" t="e">
        <f>(1-AK387)-AL387*'Piper Plot'!$R$13</f>
        <v>#DIV/0!</v>
      </c>
      <c r="AP387" s="69" t="e">
        <f>AL387*'Piper Plot'!$S$13</f>
        <v>#DIV/0!</v>
      </c>
      <c r="AQ387" s="69"/>
      <c r="AR387" s="69"/>
      <c r="AS387" s="69"/>
      <c r="AT387" s="69"/>
      <c r="AU387" s="77" t="str">
        <f t="shared" si="99"/>
        <v xml:space="preserve"> f</v>
      </c>
      <c r="AV387" s="79">
        <f>Final!T387</f>
        <v>0</v>
      </c>
      <c r="AW387" s="79">
        <f>Final!W387*2+Final!X387</f>
        <v>0</v>
      </c>
      <c r="AX387" s="79">
        <f>Final!U387+Final!V387*2</f>
        <v>0</v>
      </c>
      <c r="AY387" s="79">
        <f t="shared" si="100"/>
        <v>0</v>
      </c>
      <c r="AZ387" s="69"/>
      <c r="BA387" s="80" t="e">
        <f t="shared" si="101"/>
        <v>#DIV/0!</v>
      </c>
      <c r="BB387" s="80" t="e">
        <f t="shared" si="102"/>
        <v>#DIV/0!</v>
      </c>
      <c r="BC387" s="80" t="e">
        <f t="shared" si="103"/>
        <v>#DIV/0!</v>
      </c>
      <c r="BD387" s="80" t="e">
        <f t="shared" si="104"/>
        <v>#DIV/0!</v>
      </c>
      <c r="BE387" s="81" t="e">
        <f t="shared" si="105"/>
        <v>#DIV/0!</v>
      </c>
      <c r="BF387" s="69" t="e">
        <f t="shared" si="106"/>
        <v>#DIV/0!</v>
      </c>
      <c r="BG387" s="69"/>
      <c r="BH387" s="69"/>
      <c r="BI387" s="69"/>
      <c r="BJ387" s="69"/>
      <c r="BK387" s="77" t="str">
        <f t="shared" si="107"/>
        <v xml:space="preserve"> f</v>
      </c>
      <c r="BL387" s="69" t="e">
        <f>'Piper Plot'!$R$22-(1-'Piper Plot'!AM387)*0.5+(1-'Piper Plot'!BC387)*0.5</f>
        <v>#DIV/0!</v>
      </c>
      <c r="BM387" s="69" t="e">
        <f>'Piper Plot'!$S$22+(1-'Piper Plot'!AM387)*'Piper Plot'!$S$13+(1-'Piper Plot'!BC387)*'Piper Plot'!$S$13</f>
        <v>#DIV/0!</v>
      </c>
      <c r="BN387" s="69"/>
      <c r="BO387" s="69"/>
    </row>
    <row r="388" spans="31:67" x14ac:dyDescent="0.3">
      <c r="AE388" s="77" t="str">
        <f>IF('Piper Plot'!$N$4="y",CONCATENATE(Final!B388," f",Final!C388),"")</f>
        <v xml:space="preserve"> f</v>
      </c>
      <c r="AF388" s="78">
        <f>Final!R388*2</f>
        <v>0</v>
      </c>
      <c r="AG388" s="79">
        <f>Final!Q388*2</f>
        <v>0</v>
      </c>
      <c r="AH388" s="79">
        <f>Final!O388+Final!P388</f>
        <v>0</v>
      </c>
      <c r="AI388" s="79">
        <f t="shared" ref="AI388:AI451" si="108">SUM(AF388:AH388)</f>
        <v>0</v>
      </c>
      <c r="AJ388" s="69"/>
      <c r="AK388" s="80" t="e">
        <f t="shared" ref="AK388:AK451" si="109">AF388/$AI388</f>
        <v>#DIV/0!</v>
      </c>
      <c r="AL388" s="80" t="e">
        <f t="shared" ref="AL388:AL451" si="110">AG388/$AI388</f>
        <v>#DIV/0!</v>
      </c>
      <c r="AM388" s="80" t="e">
        <f t="shared" ref="AM388:AM451" si="111">AH388/$AI388</f>
        <v>#DIV/0!</v>
      </c>
      <c r="AN388" s="80" t="e">
        <f t="shared" ref="AN388:AN451" si="112">SUM(AK388:AM388)</f>
        <v>#DIV/0!</v>
      </c>
      <c r="AO388" s="69" t="e">
        <f>(1-AK388)-AL388*'Piper Plot'!$R$13</f>
        <v>#DIV/0!</v>
      </c>
      <c r="AP388" s="69" t="e">
        <f>AL388*'Piper Plot'!$S$13</f>
        <v>#DIV/0!</v>
      </c>
      <c r="AQ388" s="69"/>
      <c r="AR388" s="69"/>
      <c r="AS388" s="69"/>
      <c r="AT388" s="69"/>
      <c r="AU388" s="77" t="str">
        <f t="shared" ref="AU388:AU451" si="113">AE388</f>
        <v xml:space="preserve"> f</v>
      </c>
      <c r="AV388" s="79">
        <f>Final!T388</f>
        <v>0</v>
      </c>
      <c r="AW388" s="79">
        <f>Final!W388*2+Final!X388</f>
        <v>0</v>
      </c>
      <c r="AX388" s="79">
        <f>Final!U388+Final!V388*2</f>
        <v>0</v>
      </c>
      <c r="AY388" s="79">
        <f t="shared" ref="AY388:AY451" si="114">SUM(AV388:AX388)</f>
        <v>0</v>
      </c>
      <c r="AZ388" s="69"/>
      <c r="BA388" s="80" t="e">
        <f t="shared" ref="BA388:BA451" si="115">AV388/$AY388</f>
        <v>#DIV/0!</v>
      </c>
      <c r="BB388" s="80" t="e">
        <f t="shared" ref="BB388:BB451" si="116">AW388/$AY388</f>
        <v>#DIV/0!</v>
      </c>
      <c r="BC388" s="80" t="e">
        <f t="shared" ref="BC388:BC451" si="117">AX388/$AY388</f>
        <v>#DIV/0!</v>
      </c>
      <c r="BD388" s="80" t="e">
        <f t="shared" ref="BD388:BD451" si="118">SUM(BA388:BC388)</f>
        <v>#DIV/0!</v>
      </c>
      <c r="BE388" s="81" t="e">
        <f t="shared" ref="BE388:BE451" si="119">AnionOffset+1+BA388+BB388/2</f>
        <v>#DIV/0!</v>
      </c>
      <c r="BF388" s="69" t="e">
        <f t="shared" ref="BF388:BF451" si="120">BB388*3^0.5/2</f>
        <v>#DIV/0!</v>
      </c>
      <c r="BG388" s="69"/>
      <c r="BH388" s="69"/>
      <c r="BI388" s="69"/>
      <c r="BJ388" s="69"/>
      <c r="BK388" s="77" t="str">
        <f t="shared" ref="BK388:BK451" si="121">AE388</f>
        <v xml:space="preserve"> f</v>
      </c>
      <c r="BL388" s="69" t="e">
        <f>'Piper Plot'!$R$22-(1-'Piper Plot'!AM388)*0.5+(1-'Piper Plot'!BC388)*0.5</f>
        <v>#DIV/0!</v>
      </c>
      <c r="BM388" s="69" t="e">
        <f>'Piper Plot'!$S$22+(1-'Piper Plot'!AM388)*'Piper Plot'!$S$13+(1-'Piper Plot'!BC388)*'Piper Plot'!$S$13</f>
        <v>#DIV/0!</v>
      </c>
      <c r="BN388" s="69"/>
      <c r="BO388" s="69"/>
    </row>
    <row r="389" spans="31:67" x14ac:dyDescent="0.3">
      <c r="AE389" s="77" t="str">
        <f>IF('Piper Plot'!$N$4="y",CONCATENATE(Final!B389," f",Final!C389),"")</f>
        <v xml:space="preserve"> f</v>
      </c>
      <c r="AF389" s="78">
        <f>Final!R389*2</f>
        <v>0</v>
      </c>
      <c r="AG389" s="79">
        <f>Final!Q389*2</f>
        <v>0</v>
      </c>
      <c r="AH389" s="79">
        <f>Final!O389+Final!P389</f>
        <v>0</v>
      </c>
      <c r="AI389" s="79">
        <f t="shared" si="108"/>
        <v>0</v>
      </c>
      <c r="AJ389" s="69"/>
      <c r="AK389" s="80" t="e">
        <f t="shared" si="109"/>
        <v>#DIV/0!</v>
      </c>
      <c r="AL389" s="80" t="e">
        <f t="shared" si="110"/>
        <v>#DIV/0!</v>
      </c>
      <c r="AM389" s="80" t="e">
        <f t="shared" si="111"/>
        <v>#DIV/0!</v>
      </c>
      <c r="AN389" s="80" t="e">
        <f t="shared" si="112"/>
        <v>#DIV/0!</v>
      </c>
      <c r="AO389" s="69" t="e">
        <f>(1-AK389)-AL389*'Piper Plot'!$R$13</f>
        <v>#DIV/0!</v>
      </c>
      <c r="AP389" s="69" t="e">
        <f>AL389*'Piper Plot'!$S$13</f>
        <v>#DIV/0!</v>
      </c>
      <c r="AQ389" s="69"/>
      <c r="AR389" s="69"/>
      <c r="AS389" s="69"/>
      <c r="AT389" s="69"/>
      <c r="AU389" s="77" t="str">
        <f t="shared" si="113"/>
        <v xml:space="preserve"> f</v>
      </c>
      <c r="AV389" s="79">
        <f>Final!T389</f>
        <v>0</v>
      </c>
      <c r="AW389" s="79">
        <f>Final!W389*2+Final!X389</f>
        <v>0</v>
      </c>
      <c r="AX389" s="79">
        <f>Final!U389+Final!V389*2</f>
        <v>0</v>
      </c>
      <c r="AY389" s="79">
        <f t="shared" si="114"/>
        <v>0</v>
      </c>
      <c r="AZ389" s="69"/>
      <c r="BA389" s="80" t="e">
        <f t="shared" si="115"/>
        <v>#DIV/0!</v>
      </c>
      <c r="BB389" s="80" t="e">
        <f t="shared" si="116"/>
        <v>#DIV/0!</v>
      </c>
      <c r="BC389" s="80" t="e">
        <f t="shared" si="117"/>
        <v>#DIV/0!</v>
      </c>
      <c r="BD389" s="80" t="e">
        <f t="shared" si="118"/>
        <v>#DIV/0!</v>
      </c>
      <c r="BE389" s="81" t="e">
        <f t="shared" si="119"/>
        <v>#DIV/0!</v>
      </c>
      <c r="BF389" s="69" t="e">
        <f t="shared" si="120"/>
        <v>#DIV/0!</v>
      </c>
      <c r="BG389" s="69"/>
      <c r="BH389" s="69"/>
      <c r="BI389" s="69"/>
      <c r="BJ389" s="69"/>
      <c r="BK389" s="77" t="str">
        <f t="shared" si="121"/>
        <v xml:space="preserve"> f</v>
      </c>
      <c r="BL389" s="69" t="e">
        <f>'Piper Plot'!$R$22-(1-'Piper Plot'!AM389)*0.5+(1-'Piper Plot'!BC389)*0.5</f>
        <v>#DIV/0!</v>
      </c>
      <c r="BM389" s="69" t="e">
        <f>'Piper Plot'!$S$22+(1-'Piper Plot'!AM389)*'Piper Plot'!$S$13+(1-'Piper Plot'!BC389)*'Piper Plot'!$S$13</f>
        <v>#DIV/0!</v>
      </c>
      <c r="BN389" s="69"/>
      <c r="BO389" s="69"/>
    </row>
    <row r="390" spans="31:67" x14ac:dyDescent="0.3">
      <c r="AE390" s="77" t="str">
        <f>IF('Piper Plot'!$N$4="y",CONCATENATE(Final!B390," f",Final!C390),"")</f>
        <v xml:space="preserve"> f</v>
      </c>
      <c r="AF390" s="78">
        <f>Final!R390*2</f>
        <v>0</v>
      </c>
      <c r="AG390" s="79">
        <f>Final!Q390*2</f>
        <v>0</v>
      </c>
      <c r="AH390" s="79">
        <f>Final!O390+Final!P390</f>
        <v>0</v>
      </c>
      <c r="AI390" s="79">
        <f t="shared" si="108"/>
        <v>0</v>
      </c>
      <c r="AJ390" s="69"/>
      <c r="AK390" s="80" t="e">
        <f t="shared" si="109"/>
        <v>#DIV/0!</v>
      </c>
      <c r="AL390" s="80" t="e">
        <f t="shared" si="110"/>
        <v>#DIV/0!</v>
      </c>
      <c r="AM390" s="80" t="e">
        <f t="shared" si="111"/>
        <v>#DIV/0!</v>
      </c>
      <c r="AN390" s="80" t="e">
        <f t="shared" si="112"/>
        <v>#DIV/0!</v>
      </c>
      <c r="AO390" s="69" t="e">
        <f>(1-AK390)-AL390*'Piper Plot'!$R$13</f>
        <v>#DIV/0!</v>
      </c>
      <c r="AP390" s="69" t="e">
        <f>AL390*'Piper Plot'!$S$13</f>
        <v>#DIV/0!</v>
      </c>
      <c r="AQ390" s="69"/>
      <c r="AR390" s="69"/>
      <c r="AS390" s="69"/>
      <c r="AT390" s="69"/>
      <c r="AU390" s="77" t="str">
        <f t="shared" si="113"/>
        <v xml:space="preserve"> f</v>
      </c>
      <c r="AV390" s="79">
        <f>Final!T390</f>
        <v>0</v>
      </c>
      <c r="AW390" s="79">
        <f>Final!W390*2+Final!X390</f>
        <v>0</v>
      </c>
      <c r="AX390" s="79">
        <f>Final!U390+Final!V390*2</f>
        <v>0</v>
      </c>
      <c r="AY390" s="79">
        <f t="shared" si="114"/>
        <v>0</v>
      </c>
      <c r="AZ390" s="69"/>
      <c r="BA390" s="80" t="e">
        <f t="shared" si="115"/>
        <v>#DIV/0!</v>
      </c>
      <c r="BB390" s="80" t="e">
        <f t="shared" si="116"/>
        <v>#DIV/0!</v>
      </c>
      <c r="BC390" s="80" t="e">
        <f t="shared" si="117"/>
        <v>#DIV/0!</v>
      </c>
      <c r="BD390" s="80" t="e">
        <f t="shared" si="118"/>
        <v>#DIV/0!</v>
      </c>
      <c r="BE390" s="81" t="e">
        <f t="shared" si="119"/>
        <v>#DIV/0!</v>
      </c>
      <c r="BF390" s="69" t="e">
        <f t="shared" si="120"/>
        <v>#DIV/0!</v>
      </c>
      <c r="BG390" s="69"/>
      <c r="BH390" s="69"/>
      <c r="BI390" s="69"/>
      <c r="BJ390" s="69"/>
      <c r="BK390" s="77" t="str">
        <f t="shared" si="121"/>
        <v xml:space="preserve"> f</v>
      </c>
      <c r="BL390" s="69" t="e">
        <f>'Piper Plot'!$R$22-(1-'Piper Plot'!AM390)*0.5+(1-'Piper Plot'!BC390)*0.5</f>
        <v>#DIV/0!</v>
      </c>
      <c r="BM390" s="69" t="e">
        <f>'Piper Plot'!$S$22+(1-'Piper Plot'!AM390)*'Piper Plot'!$S$13+(1-'Piper Plot'!BC390)*'Piper Plot'!$S$13</f>
        <v>#DIV/0!</v>
      </c>
      <c r="BN390" s="69"/>
      <c r="BO390" s="69"/>
    </row>
    <row r="391" spans="31:67" x14ac:dyDescent="0.3">
      <c r="AE391" s="77" t="str">
        <f>IF('Piper Plot'!$N$4="y",CONCATENATE(Final!B391," f",Final!C391),"")</f>
        <v xml:space="preserve"> f</v>
      </c>
      <c r="AF391" s="78">
        <f>Final!R391*2</f>
        <v>0</v>
      </c>
      <c r="AG391" s="79">
        <f>Final!Q391*2</f>
        <v>0</v>
      </c>
      <c r="AH391" s="79">
        <f>Final!O391+Final!P391</f>
        <v>0</v>
      </c>
      <c r="AI391" s="79">
        <f t="shared" si="108"/>
        <v>0</v>
      </c>
      <c r="AJ391" s="69"/>
      <c r="AK391" s="80" t="e">
        <f t="shared" si="109"/>
        <v>#DIV/0!</v>
      </c>
      <c r="AL391" s="80" t="e">
        <f t="shared" si="110"/>
        <v>#DIV/0!</v>
      </c>
      <c r="AM391" s="80" t="e">
        <f t="shared" si="111"/>
        <v>#DIV/0!</v>
      </c>
      <c r="AN391" s="80" t="e">
        <f t="shared" si="112"/>
        <v>#DIV/0!</v>
      </c>
      <c r="AO391" s="69" t="e">
        <f>(1-AK391)-AL391*'Piper Plot'!$R$13</f>
        <v>#DIV/0!</v>
      </c>
      <c r="AP391" s="69" t="e">
        <f>AL391*'Piper Plot'!$S$13</f>
        <v>#DIV/0!</v>
      </c>
      <c r="AQ391" s="69"/>
      <c r="AR391" s="69"/>
      <c r="AS391" s="69"/>
      <c r="AT391" s="69"/>
      <c r="AU391" s="77" t="str">
        <f t="shared" si="113"/>
        <v xml:space="preserve"> f</v>
      </c>
      <c r="AV391" s="79">
        <f>Final!T391</f>
        <v>0</v>
      </c>
      <c r="AW391" s="79">
        <f>Final!W391*2+Final!X391</f>
        <v>0</v>
      </c>
      <c r="AX391" s="79">
        <f>Final!U391+Final!V391*2</f>
        <v>0</v>
      </c>
      <c r="AY391" s="79">
        <f t="shared" si="114"/>
        <v>0</v>
      </c>
      <c r="AZ391" s="69"/>
      <c r="BA391" s="80" t="e">
        <f t="shared" si="115"/>
        <v>#DIV/0!</v>
      </c>
      <c r="BB391" s="80" t="e">
        <f t="shared" si="116"/>
        <v>#DIV/0!</v>
      </c>
      <c r="BC391" s="80" t="e">
        <f t="shared" si="117"/>
        <v>#DIV/0!</v>
      </c>
      <c r="BD391" s="80" t="e">
        <f t="shared" si="118"/>
        <v>#DIV/0!</v>
      </c>
      <c r="BE391" s="81" t="e">
        <f t="shared" si="119"/>
        <v>#DIV/0!</v>
      </c>
      <c r="BF391" s="69" t="e">
        <f t="shared" si="120"/>
        <v>#DIV/0!</v>
      </c>
      <c r="BG391" s="69"/>
      <c r="BH391" s="69"/>
      <c r="BI391" s="69"/>
      <c r="BJ391" s="69"/>
      <c r="BK391" s="77" t="str">
        <f t="shared" si="121"/>
        <v xml:space="preserve"> f</v>
      </c>
      <c r="BL391" s="69" t="e">
        <f>'Piper Plot'!$R$22-(1-'Piper Plot'!AM391)*0.5+(1-'Piper Plot'!BC391)*0.5</f>
        <v>#DIV/0!</v>
      </c>
      <c r="BM391" s="69" t="e">
        <f>'Piper Plot'!$S$22+(1-'Piper Plot'!AM391)*'Piper Plot'!$S$13+(1-'Piper Plot'!BC391)*'Piper Plot'!$S$13</f>
        <v>#DIV/0!</v>
      </c>
      <c r="BN391" s="69"/>
      <c r="BO391" s="69"/>
    </row>
    <row r="392" spans="31:67" x14ac:dyDescent="0.3">
      <c r="AE392" s="77" t="str">
        <f>IF('Piper Plot'!$N$4="y",CONCATENATE(Final!B392," f",Final!C392),"")</f>
        <v xml:space="preserve"> f</v>
      </c>
      <c r="AF392" s="78">
        <f>Final!R392*2</f>
        <v>0</v>
      </c>
      <c r="AG392" s="79">
        <f>Final!Q392*2</f>
        <v>0</v>
      </c>
      <c r="AH392" s="79">
        <f>Final!O392+Final!P392</f>
        <v>0</v>
      </c>
      <c r="AI392" s="79">
        <f t="shared" si="108"/>
        <v>0</v>
      </c>
      <c r="AJ392" s="69"/>
      <c r="AK392" s="80" t="e">
        <f t="shared" si="109"/>
        <v>#DIV/0!</v>
      </c>
      <c r="AL392" s="80" t="e">
        <f t="shared" si="110"/>
        <v>#DIV/0!</v>
      </c>
      <c r="AM392" s="80" t="e">
        <f t="shared" si="111"/>
        <v>#DIV/0!</v>
      </c>
      <c r="AN392" s="80" t="e">
        <f t="shared" si="112"/>
        <v>#DIV/0!</v>
      </c>
      <c r="AO392" s="69" t="e">
        <f>(1-AK392)-AL392*'Piper Plot'!$R$13</f>
        <v>#DIV/0!</v>
      </c>
      <c r="AP392" s="69" t="e">
        <f>AL392*'Piper Plot'!$S$13</f>
        <v>#DIV/0!</v>
      </c>
      <c r="AQ392" s="69"/>
      <c r="AR392" s="69"/>
      <c r="AS392" s="69"/>
      <c r="AT392" s="69"/>
      <c r="AU392" s="77" t="str">
        <f t="shared" si="113"/>
        <v xml:space="preserve"> f</v>
      </c>
      <c r="AV392" s="79">
        <f>Final!T392</f>
        <v>0</v>
      </c>
      <c r="AW392" s="79">
        <f>Final!W392*2+Final!X392</f>
        <v>0</v>
      </c>
      <c r="AX392" s="79">
        <f>Final!U392+Final!V392*2</f>
        <v>0</v>
      </c>
      <c r="AY392" s="79">
        <f t="shared" si="114"/>
        <v>0</v>
      </c>
      <c r="AZ392" s="69"/>
      <c r="BA392" s="80" t="e">
        <f t="shared" si="115"/>
        <v>#DIV/0!</v>
      </c>
      <c r="BB392" s="80" t="e">
        <f t="shared" si="116"/>
        <v>#DIV/0!</v>
      </c>
      <c r="BC392" s="80" t="e">
        <f t="shared" si="117"/>
        <v>#DIV/0!</v>
      </c>
      <c r="BD392" s="80" t="e">
        <f t="shared" si="118"/>
        <v>#DIV/0!</v>
      </c>
      <c r="BE392" s="81" t="e">
        <f t="shared" si="119"/>
        <v>#DIV/0!</v>
      </c>
      <c r="BF392" s="69" t="e">
        <f t="shared" si="120"/>
        <v>#DIV/0!</v>
      </c>
      <c r="BG392" s="69"/>
      <c r="BH392" s="69"/>
      <c r="BI392" s="69"/>
      <c r="BJ392" s="69"/>
      <c r="BK392" s="77" t="str">
        <f t="shared" si="121"/>
        <v xml:space="preserve"> f</v>
      </c>
      <c r="BL392" s="69" t="e">
        <f>'Piper Plot'!$R$22-(1-'Piper Plot'!AM392)*0.5+(1-'Piper Plot'!BC392)*0.5</f>
        <v>#DIV/0!</v>
      </c>
      <c r="BM392" s="69" t="e">
        <f>'Piper Plot'!$S$22+(1-'Piper Plot'!AM392)*'Piper Plot'!$S$13+(1-'Piper Plot'!BC392)*'Piper Plot'!$S$13</f>
        <v>#DIV/0!</v>
      </c>
      <c r="BN392" s="69"/>
      <c r="BO392" s="69"/>
    </row>
    <row r="393" spans="31:67" x14ac:dyDescent="0.3">
      <c r="AE393" s="77" t="str">
        <f>IF('Piper Plot'!$N$4="y",CONCATENATE(Final!B393," f",Final!C393),"")</f>
        <v xml:space="preserve"> f</v>
      </c>
      <c r="AF393" s="78">
        <f>Final!R393*2</f>
        <v>0</v>
      </c>
      <c r="AG393" s="79">
        <f>Final!Q393*2</f>
        <v>0</v>
      </c>
      <c r="AH393" s="79">
        <f>Final!O393+Final!P393</f>
        <v>0</v>
      </c>
      <c r="AI393" s="79">
        <f t="shared" si="108"/>
        <v>0</v>
      </c>
      <c r="AJ393" s="69"/>
      <c r="AK393" s="80" t="e">
        <f t="shared" si="109"/>
        <v>#DIV/0!</v>
      </c>
      <c r="AL393" s="80" t="e">
        <f t="shared" si="110"/>
        <v>#DIV/0!</v>
      </c>
      <c r="AM393" s="80" t="e">
        <f t="shared" si="111"/>
        <v>#DIV/0!</v>
      </c>
      <c r="AN393" s="80" t="e">
        <f t="shared" si="112"/>
        <v>#DIV/0!</v>
      </c>
      <c r="AO393" s="69" t="e">
        <f>(1-AK393)-AL393*'Piper Plot'!$R$13</f>
        <v>#DIV/0!</v>
      </c>
      <c r="AP393" s="69" t="e">
        <f>AL393*'Piper Plot'!$S$13</f>
        <v>#DIV/0!</v>
      </c>
      <c r="AQ393" s="69"/>
      <c r="AR393" s="69"/>
      <c r="AS393" s="69"/>
      <c r="AT393" s="69"/>
      <c r="AU393" s="77" t="str">
        <f t="shared" si="113"/>
        <v xml:space="preserve"> f</v>
      </c>
      <c r="AV393" s="79">
        <f>Final!T393</f>
        <v>0</v>
      </c>
      <c r="AW393" s="79">
        <f>Final!W393*2+Final!X393</f>
        <v>0</v>
      </c>
      <c r="AX393" s="79">
        <f>Final!U393+Final!V393*2</f>
        <v>0</v>
      </c>
      <c r="AY393" s="79">
        <f t="shared" si="114"/>
        <v>0</v>
      </c>
      <c r="AZ393" s="69"/>
      <c r="BA393" s="80" t="e">
        <f t="shared" si="115"/>
        <v>#DIV/0!</v>
      </c>
      <c r="BB393" s="80" t="e">
        <f t="shared" si="116"/>
        <v>#DIV/0!</v>
      </c>
      <c r="BC393" s="80" t="e">
        <f t="shared" si="117"/>
        <v>#DIV/0!</v>
      </c>
      <c r="BD393" s="80" t="e">
        <f t="shared" si="118"/>
        <v>#DIV/0!</v>
      </c>
      <c r="BE393" s="81" t="e">
        <f t="shared" si="119"/>
        <v>#DIV/0!</v>
      </c>
      <c r="BF393" s="69" t="e">
        <f t="shared" si="120"/>
        <v>#DIV/0!</v>
      </c>
      <c r="BG393" s="69"/>
      <c r="BH393" s="69"/>
      <c r="BI393" s="69"/>
      <c r="BJ393" s="69"/>
      <c r="BK393" s="77" t="str">
        <f t="shared" si="121"/>
        <v xml:space="preserve"> f</v>
      </c>
      <c r="BL393" s="69" t="e">
        <f>'Piper Plot'!$R$22-(1-'Piper Plot'!AM393)*0.5+(1-'Piper Plot'!BC393)*0.5</f>
        <v>#DIV/0!</v>
      </c>
      <c r="BM393" s="69" t="e">
        <f>'Piper Plot'!$S$22+(1-'Piper Plot'!AM393)*'Piper Plot'!$S$13+(1-'Piper Plot'!BC393)*'Piper Plot'!$S$13</f>
        <v>#DIV/0!</v>
      </c>
      <c r="BN393" s="69"/>
      <c r="BO393" s="69"/>
    </row>
    <row r="394" spans="31:67" x14ac:dyDescent="0.3">
      <c r="AE394" s="77" t="str">
        <f>IF('Piper Plot'!$N$4="y",CONCATENATE(Final!B394," f",Final!C394),"")</f>
        <v xml:space="preserve"> f</v>
      </c>
      <c r="AF394" s="78">
        <f>Final!R394*2</f>
        <v>0</v>
      </c>
      <c r="AG394" s="79">
        <f>Final!Q394*2</f>
        <v>0</v>
      </c>
      <c r="AH394" s="79">
        <f>Final!O394+Final!P394</f>
        <v>0</v>
      </c>
      <c r="AI394" s="79">
        <f t="shared" si="108"/>
        <v>0</v>
      </c>
      <c r="AJ394" s="69"/>
      <c r="AK394" s="80" t="e">
        <f t="shared" si="109"/>
        <v>#DIV/0!</v>
      </c>
      <c r="AL394" s="80" t="e">
        <f t="shared" si="110"/>
        <v>#DIV/0!</v>
      </c>
      <c r="AM394" s="80" t="e">
        <f t="shared" si="111"/>
        <v>#DIV/0!</v>
      </c>
      <c r="AN394" s="80" t="e">
        <f t="shared" si="112"/>
        <v>#DIV/0!</v>
      </c>
      <c r="AO394" s="69" t="e">
        <f>(1-AK394)-AL394*'Piper Plot'!$R$13</f>
        <v>#DIV/0!</v>
      </c>
      <c r="AP394" s="69" t="e">
        <f>AL394*'Piper Plot'!$S$13</f>
        <v>#DIV/0!</v>
      </c>
      <c r="AQ394" s="69"/>
      <c r="AR394" s="69"/>
      <c r="AS394" s="69"/>
      <c r="AT394" s="69"/>
      <c r="AU394" s="77" t="str">
        <f t="shared" si="113"/>
        <v xml:space="preserve"> f</v>
      </c>
      <c r="AV394" s="79">
        <f>Final!T394</f>
        <v>0</v>
      </c>
      <c r="AW394" s="79">
        <f>Final!W394*2+Final!X394</f>
        <v>0</v>
      </c>
      <c r="AX394" s="79">
        <f>Final!U394+Final!V394*2</f>
        <v>0</v>
      </c>
      <c r="AY394" s="79">
        <f t="shared" si="114"/>
        <v>0</v>
      </c>
      <c r="AZ394" s="69"/>
      <c r="BA394" s="80" t="e">
        <f t="shared" si="115"/>
        <v>#DIV/0!</v>
      </c>
      <c r="BB394" s="80" t="e">
        <f t="shared" si="116"/>
        <v>#DIV/0!</v>
      </c>
      <c r="BC394" s="80" t="e">
        <f t="shared" si="117"/>
        <v>#DIV/0!</v>
      </c>
      <c r="BD394" s="80" t="e">
        <f t="shared" si="118"/>
        <v>#DIV/0!</v>
      </c>
      <c r="BE394" s="81" t="e">
        <f t="shared" si="119"/>
        <v>#DIV/0!</v>
      </c>
      <c r="BF394" s="69" t="e">
        <f t="shared" si="120"/>
        <v>#DIV/0!</v>
      </c>
      <c r="BG394" s="69"/>
      <c r="BH394" s="69"/>
      <c r="BI394" s="69"/>
      <c r="BJ394" s="69"/>
      <c r="BK394" s="77" t="str">
        <f t="shared" si="121"/>
        <v xml:space="preserve"> f</v>
      </c>
      <c r="BL394" s="69" t="e">
        <f>'Piper Plot'!$R$22-(1-'Piper Plot'!AM394)*0.5+(1-'Piper Plot'!BC394)*0.5</f>
        <v>#DIV/0!</v>
      </c>
      <c r="BM394" s="69" t="e">
        <f>'Piper Plot'!$S$22+(1-'Piper Plot'!AM394)*'Piper Plot'!$S$13+(1-'Piper Plot'!BC394)*'Piper Plot'!$S$13</f>
        <v>#DIV/0!</v>
      </c>
      <c r="BN394" s="69"/>
      <c r="BO394" s="69"/>
    </row>
    <row r="395" spans="31:67" x14ac:dyDescent="0.3">
      <c r="AE395" s="77" t="str">
        <f>IF('Piper Plot'!$N$4="y",CONCATENATE(Final!B395," f",Final!C395),"")</f>
        <v xml:space="preserve"> f</v>
      </c>
      <c r="AF395" s="78">
        <f>Final!R395*2</f>
        <v>0</v>
      </c>
      <c r="AG395" s="79">
        <f>Final!Q395*2</f>
        <v>0</v>
      </c>
      <c r="AH395" s="79">
        <f>Final!O395+Final!P395</f>
        <v>0</v>
      </c>
      <c r="AI395" s="79">
        <f t="shared" si="108"/>
        <v>0</v>
      </c>
      <c r="AJ395" s="69"/>
      <c r="AK395" s="80" t="e">
        <f t="shared" si="109"/>
        <v>#DIV/0!</v>
      </c>
      <c r="AL395" s="80" t="e">
        <f t="shared" si="110"/>
        <v>#DIV/0!</v>
      </c>
      <c r="AM395" s="80" t="e">
        <f t="shared" si="111"/>
        <v>#DIV/0!</v>
      </c>
      <c r="AN395" s="80" t="e">
        <f t="shared" si="112"/>
        <v>#DIV/0!</v>
      </c>
      <c r="AO395" s="69" t="e">
        <f>(1-AK395)-AL395*'Piper Plot'!$R$13</f>
        <v>#DIV/0!</v>
      </c>
      <c r="AP395" s="69" t="e">
        <f>AL395*'Piper Plot'!$S$13</f>
        <v>#DIV/0!</v>
      </c>
      <c r="AQ395" s="69"/>
      <c r="AR395" s="69"/>
      <c r="AS395" s="69"/>
      <c r="AT395" s="69"/>
      <c r="AU395" s="77" t="str">
        <f t="shared" si="113"/>
        <v xml:space="preserve"> f</v>
      </c>
      <c r="AV395" s="79">
        <f>Final!T395</f>
        <v>0</v>
      </c>
      <c r="AW395" s="79">
        <f>Final!W395*2+Final!X395</f>
        <v>0</v>
      </c>
      <c r="AX395" s="79">
        <f>Final!U395+Final!V395*2</f>
        <v>0</v>
      </c>
      <c r="AY395" s="79">
        <f t="shared" si="114"/>
        <v>0</v>
      </c>
      <c r="AZ395" s="69"/>
      <c r="BA395" s="80" t="e">
        <f t="shared" si="115"/>
        <v>#DIV/0!</v>
      </c>
      <c r="BB395" s="80" t="e">
        <f t="shared" si="116"/>
        <v>#DIV/0!</v>
      </c>
      <c r="BC395" s="80" t="e">
        <f t="shared" si="117"/>
        <v>#DIV/0!</v>
      </c>
      <c r="BD395" s="80" t="e">
        <f t="shared" si="118"/>
        <v>#DIV/0!</v>
      </c>
      <c r="BE395" s="81" t="e">
        <f t="shared" si="119"/>
        <v>#DIV/0!</v>
      </c>
      <c r="BF395" s="69" t="e">
        <f t="shared" si="120"/>
        <v>#DIV/0!</v>
      </c>
      <c r="BG395" s="69"/>
      <c r="BH395" s="69"/>
      <c r="BI395" s="69"/>
      <c r="BJ395" s="69"/>
      <c r="BK395" s="77" t="str">
        <f t="shared" si="121"/>
        <v xml:space="preserve"> f</v>
      </c>
      <c r="BL395" s="69" t="e">
        <f>'Piper Plot'!$R$22-(1-'Piper Plot'!AM395)*0.5+(1-'Piper Plot'!BC395)*0.5</f>
        <v>#DIV/0!</v>
      </c>
      <c r="BM395" s="69" t="e">
        <f>'Piper Plot'!$S$22+(1-'Piper Plot'!AM395)*'Piper Plot'!$S$13+(1-'Piper Plot'!BC395)*'Piper Plot'!$S$13</f>
        <v>#DIV/0!</v>
      </c>
      <c r="BN395" s="69"/>
      <c r="BO395" s="69"/>
    </row>
    <row r="396" spans="31:67" x14ac:dyDescent="0.3">
      <c r="AE396" s="77" t="str">
        <f>IF('Piper Plot'!$N$4="y",CONCATENATE(Final!B396," f",Final!C396),"")</f>
        <v xml:space="preserve"> f</v>
      </c>
      <c r="AF396" s="78">
        <f>Final!R396*2</f>
        <v>0</v>
      </c>
      <c r="AG396" s="79">
        <f>Final!Q396*2</f>
        <v>0</v>
      </c>
      <c r="AH396" s="79">
        <f>Final!O396+Final!P396</f>
        <v>0</v>
      </c>
      <c r="AI396" s="79">
        <f t="shared" si="108"/>
        <v>0</v>
      </c>
      <c r="AJ396" s="69"/>
      <c r="AK396" s="80" t="e">
        <f t="shared" si="109"/>
        <v>#DIV/0!</v>
      </c>
      <c r="AL396" s="80" t="e">
        <f t="shared" si="110"/>
        <v>#DIV/0!</v>
      </c>
      <c r="AM396" s="80" t="e">
        <f t="shared" si="111"/>
        <v>#DIV/0!</v>
      </c>
      <c r="AN396" s="80" t="e">
        <f t="shared" si="112"/>
        <v>#DIV/0!</v>
      </c>
      <c r="AO396" s="69" t="e">
        <f>(1-AK396)-AL396*'Piper Plot'!$R$13</f>
        <v>#DIV/0!</v>
      </c>
      <c r="AP396" s="69" t="e">
        <f>AL396*'Piper Plot'!$S$13</f>
        <v>#DIV/0!</v>
      </c>
      <c r="AQ396" s="69"/>
      <c r="AR396" s="69"/>
      <c r="AS396" s="69"/>
      <c r="AT396" s="69"/>
      <c r="AU396" s="77" t="str">
        <f t="shared" si="113"/>
        <v xml:space="preserve"> f</v>
      </c>
      <c r="AV396" s="79">
        <f>Final!T396</f>
        <v>0</v>
      </c>
      <c r="AW396" s="79">
        <f>Final!W396*2+Final!X396</f>
        <v>0</v>
      </c>
      <c r="AX396" s="79">
        <f>Final!U396+Final!V396*2</f>
        <v>0</v>
      </c>
      <c r="AY396" s="79">
        <f t="shared" si="114"/>
        <v>0</v>
      </c>
      <c r="AZ396" s="69"/>
      <c r="BA396" s="80" t="e">
        <f t="shared" si="115"/>
        <v>#DIV/0!</v>
      </c>
      <c r="BB396" s="80" t="e">
        <f t="shared" si="116"/>
        <v>#DIV/0!</v>
      </c>
      <c r="BC396" s="80" t="e">
        <f t="shared" si="117"/>
        <v>#DIV/0!</v>
      </c>
      <c r="BD396" s="80" t="e">
        <f t="shared" si="118"/>
        <v>#DIV/0!</v>
      </c>
      <c r="BE396" s="81" t="e">
        <f t="shared" si="119"/>
        <v>#DIV/0!</v>
      </c>
      <c r="BF396" s="69" t="e">
        <f t="shared" si="120"/>
        <v>#DIV/0!</v>
      </c>
      <c r="BG396" s="69"/>
      <c r="BH396" s="69"/>
      <c r="BI396" s="69"/>
      <c r="BJ396" s="69"/>
      <c r="BK396" s="77" t="str">
        <f t="shared" si="121"/>
        <v xml:space="preserve"> f</v>
      </c>
      <c r="BL396" s="69" t="e">
        <f>'Piper Plot'!$R$22-(1-'Piper Plot'!AM396)*0.5+(1-'Piper Plot'!BC396)*0.5</f>
        <v>#DIV/0!</v>
      </c>
      <c r="BM396" s="69" t="e">
        <f>'Piper Plot'!$S$22+(1-'Piper Plot'!AM396)*'Piper Plot'!$S$13+(1-'Piper Plot'!BC396)*'Piper Plot'!$S$13</f>
        <v>#DIV/0!</v>
      </c>
      <c r="BN396" s="69"/>
      <c r="BO396" s="69"/>
    </row>
    <row r="397" spans="31:67" x14ac:dyDescent="0.3">
      <c r="AE397" s="77" t="str">
        <f>IF('Piper Plot'!$N$4="y",CONCATENATE(Final!B397," f",Final!C397),"")</f>
        <v xml:space="preserve"> f</v>
      </c>
      <c r="AF397" s="78">
        <f>Final!R397*2</f>
        <v>0</v>
      </c>
      <c r="AG397" s="79">
        <f>Final!Q397*2</f>
        <v>0</v>
      </c>
      <c r="AH397" s="79">
        <f>Final!O397+Final!P397</f>
        <v>0</v>
      </c>
      <c r="AI397" s="79">
        <f t="shared" si="108"/>
        <v>0</v>
      </c>
      <c r="AJ397" s="69"/>
      <c r="AK397" s="80" t="e">
        <f t="shared" si="109"/>
        <v>#DIV/0!</v>
      </c>
      <c r="AL397" s="80" t="e">
        <f t="shared" si="110"/>
        <v>#DIV/0!</v>
      </c>
      <c r="AM397" s="80" t="e">
        <f t="shared" si="111"/>
        <v>#DIV/0!</v>
      </c>
      <c r="AN397" s="80" t="e">
        <f t="shared" si="112"/>
        <v>#DIV/0!</v>
      </c>
      <c r="AO397" s="69" t="e">
        <f>(1-AK397)-AL397*'Piper Plot'!$R$13</f>
        <v>#DIV/0!</v>
      </c>
      <c r="AP397" s="69" t="e">
        <f>AL397*'Piper Plot'!$S$13</f>
        <v>#DIV/0!</v>
      </c>
      <c r="AQ397" s="69"/>
      <c r="AR397" s="69"/>
      <c r="AS397" s="69"/>
      <c r="AT397" s="69"/>
      <c r="AU397" s="77" t="str">
        <f t="shared" si="113"/>
        <v xml:space="preserve"> f</v>
      </c>
      <c r="AV397" s="79">
        <f>Final!T397</f>
        <v>0</v>
      </c>
      <c r="AW397" s="79">
        <f>Final!W397*2+Final!X397</f>
        <v>0</v>
      </c>
      <c r="AX397" s="79">
        <f>Final!U397+Final!V397*2</f>
        <v>0</v>
      </c>
      <c r="AY397" s="79">
        <f t="shared" si="114"/>
        <v>0</v>
      </c>
      <c r="AZ397" s="69"/>
      <c r="BA397" s="80" t="e">
        <f t="shared" si="115"/>
        <v>#DIV/0!</v>
      </c>
      <c r="BB397" s="80" t="e">
        <f t="shared" si="116"/>
        <v>#DIV/0!</v>
      </c>
      <c r="BC397" s="80" t="e">
        <f t="shared" si="117"/>
        <v>#DIV/0!</v>
      </c>
      <c r="BD397" s="80" t="e">
        <f t="shared" si="118"/>
        <v>#DIV/0!</v>
      </c>
      <c r="BE397" s="81" t="e">
        <f t="shared" si="119"/>
        <v>#DIV/0!</v>
      </c>
      <c r="BF397" s="69" t="e">
        <f t="shared" si="120"/>
        <v>#DIV/0!</v>
      </c>
      <c r="BG397" s="69"/>
      <c r="BH397" s="69"/>
      <c r="BI397" s="69"/>
      <c r="BJ397" s="69"/>
      <c r="BK397" s="77" t="str">
        <f t="shared" si="121"/>
        <v xml:space="preserve"> f</v>
      </c>
      <c r="BL397" s="69" t="e">
        <f>'Piper Plot'!$R$22-(1-'Piper Plot'!AM397)*0.5+(1-'Piper Plot'!BC397)*0.5</f>
        <v>#DIV/0!</v>
      </c>
      <c r="BM397" s="69" t="e">
        <f>'Piper Plot'!$S$22+(1-'Piper Plot'!AM397)*'Piper Plot'!$S$13+(1-'Piper Plot'!BC397)*'Piper Plot'!$S$13</f>
        <v>#DIV/0!</v>
      </c>
      <c r="BN397" s="69"/>
      <c r="BO397" s="69"/>
    </row>
    <row r="398" spans="31:67" x14ac:dyDescent="0.3">
      <c r="AE398" s="77" t="str">
        <f>IF('Piper Plot'!$N$4="y",CONCATENATE(Final!B398," f",Final!C398),"")</f>
        <v xml:space="preserve"> f</v>
      </c>
      <c r="AF398" s="78">
        <f>Final!R398*2</f>
        <v>0</v>
      </c>
      <c r="AG398" s="79">
        <f>Final!Q398*2</f>
        <v>0</v>
      </c>
      <c r="AH398" s="79">
        <f>Final!O398+Final!P398</f>
        <v>0</v>
      </c>
      <c r="AI398" s="79">
        <f t="shared" si="108"/>
        <v>0</v>
      </c>
      <c r="AJ398" s="69"/>
      <c r="AK398" s="80" t="e">
        <f t="shared" si="109"/>
        <v>#DIV/0!</v>
      </c>
      <c r="AL398" s="80" t="e">
        <f t="shared" si="110"/>
        <v>#DIV/0!</v>
      </c>
      <c r="AM398" s="80" t="e">
        <f t="shared" si="111"/>
        <v>#DIV/0!</v>
      </c>
      <c r="AN398" s="80" t="e">
        <f t="shared" si="112"/>
        <v>#DIV/0!</v>
      </c>
      <c r="AO398" s="69" t="e">
        <f>(1-AK398)-AL398*'Piper Plot'!$R$13</f>
        <v>#DIV/0!</v>
      </c>
      <c r="AP398" s="69" t="e">
        <f>AL398*'Piper Plot'!$S$13</f>
        <v>#DIV/0!</v>
      </c>
      <c r="AQ398" s="69"/>
      <c r="AR398" s="69"/>
      <c r="AS398" s="69"/>
      <c r="AT398" s="69"/>
      <c r="AU398" s="77" t="str">
        <f t="shared" si="113"/>
        <v xml:space="preserve"> f</v>
      </c>
      <c r="AV398" s="79">
        <f>Final!T398</f>
        <v>0</v>
      </c>
      <c r="AW398" s="79">
        <f>Final!W398*2+Final!X398</f>
        <v>0</v>
      </c>
      <c r="AX398" s="79">
        <f>Final!U398+Final!V398*2</f>
        <v>0</v>
      </c>
      <c r="AY398" s="79">
        <f t="shared" si="114"/>
        <v>0</v>
      </c>
      <c r="AZ398" s="69"/>
      <c r="BA398" s="80" t="e">
        <f t="shared" si="115"/>
        <v>#DIV/0!</v>
      </c>
      <c r="BB398" s="80" t="e">
        <f t="shared" si="116"/>
        <v>#DIV/0!</v>
      </c>
      <c r="BC398" s="80" t="e">
        <f t="shared" si="117"/>
        <v>#DIV/0!</v>
      </c>
      <c r="BD398" s="80" t="e">
        <f t="shared" si="118"/>
        <v>#DIV/0!</v>
      </c>
      <c r="BE398" s="81" t="e">
        <f t="shared" si="119"/>
        <v>#DIV/0!</v>
      </c>
      <c r="BF398" s="69" t="e">
        <f t="shared" si="120"/>
        <v>#DIV/0!</v>
      </c>
      <c r="BG398" s="69"/>
      <c r="BH398" s="69"/>
      <c r="BI398" s="69"/>
      <c r="BJ398" s="69"/>
      <c r="BK398" s="77" t="str">
        <f t="shared" si="121"/>
        <v xml:space="preserve"> f</v>
      </c>
      <c r="BL398" s="69" t="e">
        <f>'Piper Plot'!$R$22-(1-'Piper Plot'!AM398)*0.5+(1-'Piper Plot'!BC398)*0.5</f>
        <v>#DIV/0!</v>
      </c>
      <c r="BM398" s="69" t="e">
        <f>'Piper Plot'!$S$22+(1-'Piper Plot'!AM398)*'Piper Plot'!$S$13+(1-'Piper Plot'!BC398)*'Piper Plot'!$S$13</f>
        <v>#DIV/0!</v>
      </c>
      <c r="BN398" s="69"/>
      <c r="BO398" s="69"/>
    </row>
    <row r="399" spans="31:67" x14ac:dyDescent="0.3">
      <c r="AE399" s="77" t="str">
        <f>IF('Piper Plot'!$N$4="y",CONCATENATE(Final!B399," f",Final!C399),"")</f>
        <v xml:space="preserve"> f</v>
      </c>
      <c r="AF399" s="78">
        <f>Final!R399*2</f>
        <v>0</v>
      </c>
      <c r="AG399" s="79">
        <f>Final!Q399*2</f>
        <v>0</v>
      </c>
      <c r="AH399" s="79">
        <f>Final!O399+Final!P399</f>
        <v>0</v>
      </c>
      <c r="AI399" s="79">
        <f t="shared" si="108"/>
        <v>0</v>
      </c>
      <c r="AJ399" s="69"/>
      <c r="AK399" s="80" t="e">
        <f t="shared" si="109"/>
        <v>#DIV/0!</v>
      </c>
      <c r="AL399" s="80" t="e">
        <f t="shared" si="110"/>
        <v>#DIV/0!</v>
      </c>
      <c r="AM399" s="80" t="e">
        <f t="shared" si="111"/>
        <v>#DIV/0!</v>
      </c>
      <c r="AN399" s="80" t="e">
        <f t="shared" si="112"/>
        <v>#DIV/0!</v>
      </c>
      <c r="AO399" s="69" t="e">
        <f>(1-AK399)-AL399*'Piper Plot'!$R$13</f>
        <v>#DIV/0!</v>
      </c>
      <c r="AP399" s="69" t="e">
        <f>AL399*'Piper Plot'!$S$13</f>
        <v>#DIV/0!</v>
      </c>
      <c r="AQ399" s="69"/>
      <c r="AR399" s="69"/>
      <c r="AS399" s="69"/>
      <c r="AT399" s="69"/>
      <c r="AU399" s="77" t="str">
        <f t="shared" si="113"/>
        <v xml:space="preserve"> f</v>
      </c>
      <c r="AV399" s="79">
        <f>Final!T399</f>
        <v>0</v>
      </c>
      <c r="AW399" s="79">
        <f>Final!W399*2+Final!X399</f>
        <v>0</v>
      </c>
      <c r="AX399" s="79">
        <f>Final!U399+Final!V399*2</f>
        <v>0</v>
      </c>
      <c r="AY399" s="79">
        <f t="shared" si="114"/>
        <v>0</v>
      </c>
      <c r="AZ399" s="69"/>
      <c r="BA399" s="80" t="e">
        <f t="shared" si="115"/>
        <v>#DIV/0!</v>
      </c>
      <c r="BB399" s="80" t="e">
        <f t="shared" si="116"/>
        <v>#DIV/0!</v>
      </c>
      <c r="BC399" s="80" t="e">
        <f t="shared" si="117"/>
        <v>#DIV/0!</v>
      </c>
      <c r="BD399" s="80" t="e">
        <f t="shared" si="118"/>
        <v>#DIV/0!</v>
      </c>
      <c r="BE399" s="81" t="e">
        <f t="shared" si="119"/>
        <v>#DIV/0!</v>
      </c>
      <c r="BF399" s="69" t="e">
        <f t="shared" si="120"/>
        <v>#DIV/0!</v>
      </c>
      <c r="BG399" s="69"/>
      <c r="BH399" s="69"/>
      <c r="BI399" s="69"/>
      <c r="BJ399" s="69"/>
      <c r="BK399" s="77" t="str">
        <f t="shared" si="121"/>
        <v xml:space="preserve"> f</v>
      </c>
      <c r="BL399" s="69" t="e">
        <f>'Piper Plot'!$R$22-(1-'Piper Plot'!AM399)*0.5+(1-'Piper Plot'!BC399)*0.5</f>
        <v>#DIV/0!</v>
      </c>
      <c r="BM399" s="69" t="e">
        <f>'Piper Plot'!$S$22+(1-'Piper Plot'!AM399)*'Piper Plot'!$S$13+(1-'Piper Plot'!BC399)*'Piper Plot'!$S$13</f>
        <v>#DIV/0!</v>
      </c>
      <c r="BN399" s="69"/>
      <c r="BO399" s="69"/>
    </row>
    <row r="400" spans="31:67" x14ac:dyDescent="0.3">
      <c r="AE400" s="77" t="str">
        <f>IF('Piper Plot'!$N$4="y",CONCATENATE(Final!B400," f",Final!C400),"")</f>
        <v xml:space="preserve"> f</v>
      </c>
      <c r="AF400" s="78">
        <f>Final!R400*2</f>
        <v>0</v>
      </c>
      <c r="AG400" s="79">
        <f>Final!Q400*2</f>
        <v>0</v>
      </c>
      <c r="AH400" s="79">
        <f>Final!O400+Final!P400</f>
        <v>0</v>
      </c>
      <c r="AI400" s="79">
        <f t="shared" si="108"/>
        <v>0</v>
      </c>
      <c r="AJ400" s="69"/>
      <c r="AK400" s="80" t="e">
        <f t="shared" si="109"/>
        <v>#DIV/0!</v>
      </c>
      <c r="AL400" s="80" t="e">
        <f t="shared" si="110"/>
        <v>#DIV/0!</v>
      </c>
      <c r="AM400" s="80" t="e">
        <f t="shared" si="111"/>
        <v>#DIV/0!</v>
      </c>
      <c r="AN400" s="80" t="e">
        <f t="shared" si="112"/>
        <v>#DIV/0!</v>
      </c>
      <c r="AO400" s="69" t="e">
        <f>(1-AK400)-AL400*'Piper Plot'!$R$13</f>
        <v>#DIV/0!</v>
      </c>
      <c r="AP400" s="69" t="e">
        <f>AL400*'Piper Plot'!$S$13</f>
        <v>#DIV/0!</v>
      </c>
      <c r="AQ400" s="69"/>
      <c r="AR400" s="69"/>
      <c r="AS400" s="69"/>
      <c r="AT400" s="69"/>
      <c r="AU400" s="77" t="str">
        <f t="shared" si="113"/>
        <v xml:space="preserve"> f</v>
      </c>
      <c r="AV400" s="79">
        <f>Final!T400</f>
        <v>0</v>
      </c>
      <c r="AW400" s="79">
        <f>Final!W400*2+Final!X400</f>
        <v>0</v>
      </c>
      <c r="AX400" s="79">
        <f>Final!U400+Final!V400*2</f>
        <v>0</v>
      </c>
      <c r="AY400" s="79">
        <f t="shared" si="114"/>
        <v>0</v>
      </c>
      <c r="AZ400" s="69"/>
      <c r="BA400" s="80" t="e">
        <f t="shared" si="115"/>
        <v>#DIV/0!</v>
      </c>
      <c r="BB400" s="80" t="e">
        <f t="shared" si="116"/>
        <v>#DIV/0!</v>
      </c>
      <c r="BC400" s="80" t="e">
        <f t="shared" si="117"/>
        <v>#DIV/0!</v>
      </c>
      <c r="BD400" s="80" t="e">
        <f t="shared" si="118"/>
        <v>#DIV/0!</v>
      </c>
      <c r="BE400" s="81" t="e">
        <f t="shared" si="119"/>
        <v>#DIV/0!</v>
      </c>
      <c r="BF400" s="69" t="e">
        <f t="shared" si="120"/>
        <v>#DIV/0!</v>
      </c>
      <c r="BG400" s="69"/>
      <c r="BH400" s="69"/>
      <c r="BI400" s="69"/>
      <c r="BJ400" s="69"/>
      <c r="BK400" s="77" t="str">
        <f t="shared" si="121"/>
        <v xml:space="preserve"> f</v>
      </c>
      <c r="BL400" s="69" t="e">
        <f>'Piper Plot'!$R$22-(1-'Piper Plot'!AM400)*0.5+(1-'Piper Plot'!BC400)*0.5</f>
        <v>#DIV/0!</v>
      </c>
      <c r="BM400" s="69" t="e">
        <f>'Piper Plot'!$S$22+(1-'Piper Plot'!AM400)*'Piper Plot'!$S$13+(1-'Piper Plot'!BC400)*'Piper Plot'!$S$13</f>
        <v>#DIV/0!</v>
      </c>
      <c r="BN400" s="69"/>
      <c r="BO400" s="69"/>
    </row>
    <row r="401" spans="31:67" x14ac:dyDescent="0.3">
      <c r="AE401" s="77" t="str">
        <f>IF('Piper Plot'!$N$4="y",CONCATENATE(Final!B401," f",Final!C401),"")</f>
        <v xml:space="preserve"> f</v>
      </c>
      <c r="AF401" s="78">
        <f>Final!R401*2</f>
        <v>0</v>
      </c>
      <c r="AG401" s="79">
        <f>Final!Q401*2</f>
        <v>0</v>
      </c>
      <c r="AH401" s="79">
        <f>Final!O401+Final!P401</f>
        <v>0</v>
      </c>
      <c r="AI401" s="79">
        <f t="shared" si="108"/>
        <v>0</v>
      </c>
      <c r="AJ401" s="69"/>
      <c r="AK401" s="80" t="e">
        <f t="shared" si="109"/>
        <v>#DIV/0!</v>
      </c>
      <c r="AL401" s="80" t="e">
        <f t="shared" si="110"/>
        <v>#DIV/0!</v>
      </c>
      <c r="AM401" s="80" t="e">
        <f t="shared" si="111"/>
        <v>#DIV/0!</v>
      </c>
      <c r="AN401" s="80" t="e">
        <f t="shared" si="112"/>
        <v>#DIV/0!</v>
      </c>
      <c r="AO401" s="69" t="e">
        <f>(1-AK401)-AL401*'Piper Plot'!$R$13</f>
        <v>#DIV/0!</v>
      </c>
      <c r="AP401" s="69" t="e">
        <f>AL401*'Piper Plot'!$S$13</f>
        <v>#DIV/0!</v>
      </c>
      <c r="AQ401" s="69"/>
      <c r="AR401" s="69"/>
      <c r="AS401" s="69"/>
      <c r="AT401" s="69"/>
      <c r="AU401" s="77" t="str">
        <f t="shared" si="113"/>
        <v xml:space="preserve"> f</v>
      </c>
      <c r="AV401" s="79">
        <f>Final!T401</f>
        <v>0</v>
      </c>
      <c r="AW401" s="79">
        <f>Final!W401*2+Final!X401</f>
        <v>0</v>
      </c>
      <c r="AX401" s="79">
        <f>Final!U401+Final!V401*2</f>
        <v>0</v>
      </c>
      <c r="AY401" s="79">
        <f t="shared" si="114"/>
        <v>0</v>
      </c>
      <c r="AZ401" s="69"/>
      <c r="BA401" s="80" t="e">
        <f t="shared" si="115"/>
        <v>#DIV/0!</v>
      </c>
      <c r="BB401" s="80" t="e">
        <f t="shared" si="116"/>
        <v>#DIV/0!</v>
      </c>
      <c r="BC401" s="80" t="e">
        <f t="shared" si="117"/>
        <v>#DIV/0!</v>
      </c>
      <c r="BD401" s="80" t="e">
        <f t="shared" si="118"/>
        <v>#DIV/0!</v>
      </c>
      <c r="BE401" s="81" t="e">
        <f t="shared" si="119"/>
        <v>#DIV/0!</v>
      </c>
      <c r="BF401" s="69" t="e">
        <f t="shared" si="120"/>
        <v>#DIV/0!</v>
      </c>
      <c r="BG401" s="69"/>
      <c r="BH401" s="69"/>
      <c r="BI401" s="69"/>
      <c r="BJ401" s="69"/>
      <c r="BK401" s="77" t="str">
        <f t="shared" si="121"/>
        <v xml:space="preserve"> f</v>
      </c>
      <c r="BL401" s="69" t="e">
        <f>'Piper Plot'!$R$22-(1-'Piper Plot'!AM401)*0.5+(1-'Piper Plot'!BC401)*0.5</f>
        <v>#DIV/0!</v>
      </c>
      <c r="BM401" s="69" t="e">
        <f>'Piper Plot'!$S$22+(1-'Piper Plot'!AM401)*'Piper Plot'!$S$13+(1-'Piper Plot'!BC401)*'Piper Plot'!$S$13</f>
        <v>#DIV/0!</v>
      </c>
      <c r="BN401" s="69"/>
      <c r="BO401" s="69"/>
    </row>
    <row r="402" spans="31:67" x14ac:dyDescent="0.3">
      <c r="AE402" s="77" t="str">
        <f>IF('Piper Plot'!$N$4="y",CONCATENATE(Final!B402," f",Final!C402),"")</f>
        <v xml:space="preserve"> f</v>
      </c>
      <c r="AF402" s="78">
        <f>Final!R402*2</f>
        <v>0</v>
      </c>
      <c r="AG402" s="79">
        <f>Final!Q402*2</f>
        <v>0</v>
      </c>
      <c r="AH402" s="79">
        <f>Final!O402+Final!P402</f>
        <v>0</v>
      </c>
      <c r="AI402" s="79">
        <f t="shared" si="108"/>
        <v>0</v>
      </c>
      <c r="AJ402" s="69"/>
      <c r="AK402" s="80" t="e">
        <f t="shared" si="109"/>
        <v>#DIV/0!</v>
      </c>
      <c r="AL402" s="80" t="e">
        <f t="shared" si="110"/>
        <v>#DIV/0!</v>
      </c>
      <c r="AM402" s="80" t="e">
        <f t="shared" si="111"/>
        <v>#DIV/0!</v>
      </c>
      <c r="AN402" s="80" t="e">
        <f t="shared" si="112"/>
        <v>#DIV/0!</v>
      </c>
      <c r="AO402" s="69" t="e">
        <f>(1-AK402)-AL402*'Piper Plot'!$R$13</f>
        <v>#DIV/0!</v>
      </c>
      <c r="AP402" s="69" t="e">
        <f>AL402*'Piper Plot'!$S$13</f>
        <v>#DIV/0!</v>
      </c>
      <c r="AQ402" s="69"/>
      <c r="AR402" s="69"/>
      <c r="AS402" s="69"/>
      <c r="AT402" s="69"/>
      <c r="AU402" s="77" t="str">
        <f t="shared" si="113"/>
        <v xml:space="preserve"> f</v>
      </c>
      <c r="AV402" s="79">
        <f>Final!T402</f>
        <v>0</v>
      </c>
      <c r="AW402" s="79">
        <f>Final!W402*2+Final!X402</f>
        <v>0</v>
      </c>
      <c r="AX402" s="79">
        <f>Final!U402+Final!V402*2</f>
        <v>0</v>
      </c>
      <c r="AY402" s="79">
        <f t="shared" si="114"/>
        <v>0</v>
      </c>
      <c r="AZ402" s="69"/>
      <c r="BA402" s="80" t="e">
        <f t="shared" si="115"/>
        <v>#DIV/0!</v>
      </c>
      <c r="BB402" s="80" t="e">
        <f t="shared" si="116"/>
        <v>#DIV/0!</v>
      </c>
      <c r="BC402" s="80" t="e">
        <f t="shared" si="117"/>
        <v>#DIV/0!</v>
      </c>
      <c r="BD402" s="80" t="e">
        <f t="shared" si="118"/>
        <v>#DIV/0!</v>
      </c>
      <c r="BE402" s="81" t="e">
        <f t="shared" si="119"/>
        <v>#DIV/0!</v>
      </c>
      <c r="BF402" s="69" t="e">
        <f t="shared" si="120"/>
        <v>#DIV/0!</v>
      </c>
      <c r="BG402" s="69"/>
      <c r="BH402" s="69"/>
      <c r="BI402" s="69"/>
      <c r="BJ402" s="69"/>
      <c r="BK402" s="77" t="str">
        <f t="shared" si="121"/>
        <v xml:space="preserve"> f</v>
      </c>
      <c r="BL402" s="69" t="e">
        <f>'Piper Plot'!$R$22-(1-'Piper Plot'!AM402)*0.5+(1-'Piper Plot'!BC402)*0.5</f>
        <v>#DIV/0!</v>
      </c>
      <c r="BM402" s="69" t="e">
        <f>'Piper Plot'!$S$22+(1-'Piper Plot'!AM402)*'Piper Plot'!$S$13+(1-'Piper Plot'!BC402)*'Piper Plot'!$S$13</f>
        <v>#DIV/0!</v>
      </c>
      <c r="BN402" s="69"/>
      <c r="BO402" s="69"/>
    </row>
    <row r="403" spans="31:67" x14ac:dyDescent="0.3">
      <c r="AE403" s="77" t="str">
        <f>IF('Piper Plot'!$N$4="y",CONCATENATE(Final!B403," f",Final!C403),"")</f>
        <v xml:space="preserve"> f</v>
      </c>
      <c r="AF403" s="78">
        <f>Final!R403*2</f>
        <v>0</v>
      </c>
      <c r="AG403" s="79">
        <f>Final!Q403*2</f>
        <v>0</v>
      </c>
      <c r="AH403" s="79">
        <f>Final!O403+Final!P403</f>
        <v>0</v>
      </c>
      <c r="AI403" s="79">
        <f t="shared" si="108"/>
        <v>0</v>
      </c>
      <c r="AJ403" s="69"/>
      <c r="AK403" s="80" t="e">
        <f t="shared" si="109"/>
        <v>#DIV/0!</v>
      </c>
      <c r="AL403" s="80" t="e">
        <f t="shared" si="110"/>
        <v>#DIV/0!</v>
      </c>
      <c r="AM403" s="80" t="e">
        <f t="shared" si="111"/>
        <v>#DIV/0!</v>
      </c>
      <c r="AN403" s="80" t="e">
        <f t="shared" si="112"/>
        <v>#DIV/0!</v>
      </c>
      <c r="AO403" s="69" t="e">
        <f>(1-AK403)-AL403*'Piper Plot'!$R$13</f>
        <v>#DIV/0!</v>
      </c>
      <c r="AP403" s="69" t="e">
        <f>AL403*'Piper Plot'!$S$13</f>
        <v>#DIV/0!</v>
      </c>
      <c r="AQ403" s="69"/>
      <c r="AR403" s="69"/>
      <c r="AS403" s="69"/>
      <c r="AT403" s="69"/>
      <c r="AU403" s="77" t="str">
        <f t="shared" si="113"/>
        <v xml:space="preserve"> f</v>
      </c>
      <c r="AV403" s="79">
        <f>Final!T403</f>
        <v>0</v>
      </c>
      <c r="AW403" s="79">
        <f>Final!W403*2+Final!X403</f>
        <v>0</v>
      </c>
      <c r="AX403" s="79">
        <f>Final!U403+Final!V403*2</f>
        <v>0</v>
      </c>
      <c r="AY403" s="79">
        <f t="shared" si="114"/>
        <v>0</v>
      </c>
      <c r="AZ403" s="69"/>
      <c r="BA403" s="80" t="e">
        <f t="shared" si="115"/>
        <v>#DIV/0!</v>
      </c>
      <c r="BB403" s="80" t="e">
        <f t="shared" si="116"/>
        <v>#DIV/0!</v>
      </c>
      <c r="BC403" s="80" t="e">
        <f t="shared" si="117"/>
        <v>#DIV/0!</v>
      </c>
      <c r="BD403" s="80" t="e">
        <f t="shared" si="118"/>
        <v>#DIV/0!</v>
      </c>
      <c r="BE403" s="81" t="e">
        <f t="shared" si="119"/>
        <v>#DIV/0!</v>
      </c>
      <c r="BF403" s="69" t="e">
        <f t="shared" si="120"/>
        <v>#DIV/0!</v>
      </c>
      <c r="BG403" s="69"/>
      <c r="BH403" s="69"/>
      <c r="BI403" s="69"/>
      <c r="BJ403" s="69"/>
      <c r="BK403" s="77" t="str">
        <f t="shared" si="121"/>
        <v xml:space="preserve"> f</v>
      </c>
      <c r="BL403" s="69" t="e">
        <f>'Piper Plot'!$R$22-(1-'Piper Plot'!AM403)*0.5+(1-'Piper Plot'!BC403)*0.5</f>
        <v>#DIV/0!</v>
      </c>
      <c r="BM403" s="69" t="e">
        <f>'Piper Plot'!$S$22+(1-'Piper Plot'!AM403)*'Piper Plot'!$S$13+(1-'Piper Plot'!BC403)*'Piper Plot'!$S$13</f>
        <v>#DIV/0!</v>
      </c>
      <c r="BN403" s="69"/>
      <c r="BO403" s="69"/>
    </row>
    <row r="404" spans="31:67" x14ac:dyDescent="0.3">
      <c r="AE404" s="77" t="str">
        <f>IF('Piper Plot'!$N$4="y",CONCATENATE(Final!B404," f",Final!C404),"")</f>
        <v xml:space="preserve"> f</v>
      </c>
      <c r="AF404" s="78">
        <f>Final!R404*2</f>
        <v>0</v>
      </c>
      <c r="AG404" s="79">
        <f>Final!Q404*2</f>
        <v>0</v>
      </c>
      <c r="AH404" s="79">
        <f>Final!O404+Final!P404</f>
        <v>0</v>
      </c>
      <c r="AI404" s="79">
        <f t="shared" si="108"/>
        <v>0</v>
      </c>
      <c r="AJ404" s="69"/>
      <c r="AK404" s="80" t="e">
        <f t="shared" si="109"/>
        <v>#DIV/0!</v>
      </c>
      <c r="AL404" s="80" t="e">
        <f t="shared" si="110"/>
        <v>#DIV/0!</v>
      </c>
      <c r="AM404" s="80" t="e">
        <f t="shared" si="111"/>
        <v>#DIV/0!</v>
      </c>
      <c r="AN404" s="80" t="e">
        <f t="shared" si="112"/>
        <v>#DIV/0!</v>
      </c>
      <c r="AO404" s="69" t="e">
        <f>(1-AK404)-AL404*'Piper Plot'!$R$13</f>
        <v>#DIV/0!</v>
      </c>
      <c r="AP404" s="69" t="e">
        <f>AL404*'Piper Plot'!$S$13</f>
        <v>#DIV/0!</v>
      </c>
      <c r="AQ404" s="69"/>
      <c r="AR404" s="69"/>
      <c r="AS404" s="69"/>
      <c r="AT404" s="69"/>
      <c r="AU404" s="77" t="str">
        <f t="shared" si="113"/>
        <v xml:space="preserve"> f</v>
      </c>
      <c r="AV404" s="79">
        <f>Final!T404</f>
        <v>0</v>
      </c>
      <c r="AW404" s="79">
        <f>Final!W404*2+Final!X404</f>
        <v>0</v>
      </c>
      <c r="AX404" s="79">
        <f>Final!U404+Final!V404*2</f>
        <v>0</v>
      </c>
      <c r="AY404" s="79">
        <f t="shared" si="114"/>
        <v>0</v>
      </c>
      <c r="AZ404" s="69"/>
      <c r="BA404" s="80" t="e">
        <f t="shared" si="115"/>
        <v>#DIV/0!</v>
      </c>
      <c r="BB404" s="80" t="e">
        <f t="shared" si="116"/>
        <v>#DIV/0!</v>
      </c>
      <c r="BC404" s="80" t="e">
        <f t="shared" si="117"/>
        <v>#DIV/0!</v>
      </c>
      <c r="BD404" s="80" t="e">
        <f t="shared" si="118"/>
        <v>#DIV/0!</v>
      </c>
      <c r="BE404" s="81" t="e">
        <f t="shared" si="119"/>
        <v>#DIV/0!</v>
      </c>
      <c r="BF404" s="69" t="e">
        <f t="shared" si="120"/>
        <v>#DIV/0!</v>
      </c>
      <c r="BG404" s="69"/>
      <c r="BH404" s="69"/>
      <c r="BI404" s="69"/>
      <c r="BJ404" s="69"/>
      <c r="BK404" s="77" t="str">
        <f t="shared" si="121"/>
        <v xml:space="preserve"> f</v>
      </c>
      <c r="BL404" s="69" t="e">
        <f>'Piper Plot'!$R$22-(1-'Piper Plot'!AM404)*0.5+(1-'Piper Plot'!BC404)*0.5</f>
        <v>#DIV/0!</v>
      </c>
      <c r="BM404" s="69" t="e">
        <f>'Piper Plot'!$S$22+(1-'Piper Plot'!AM404)*'Piper Plot'!$S$13+(1-'Piper Plot'!BC404)*'Piper Plot'!$S$13</f>
        <v>#DIV/0!</v>
      </c>
      <c r="BN404" s="69"/>
      <c r="BO404" s="69"/>
    </row>
    <row r="405" spans="31:67" x14ac:dyDescent="0.3">
      <c r="AE405" s="77" t="str">
        <f>IF('Piper Plot'!$N$4="y",CONCATENATE(Final!B405," f",Final!C405),"")</f>
        <v xml:space="preserve"> f</v>
      </c>
      <c r="AF405" s="78">
        <f>Final!R405*2</f>
        <v>0</v>
      </c>
      <c r="AG405" s="79">
        <f>Final!Q405*2</f>
        <v>0</v>
      </c>
      <c r="AH405" s="79">
        <f>Final!O405+Final!P405</f>
        <v>0</v>
      </c>
      <c r="AI405" s="79">
        <f t="shared" si="108"/>
        <v>0</v>
      </c>
      <c r="AJ405" s="69"/>
      <c r="AK405" s="80" t="e">
        <f t="shared" si="109"/>
        <v>#DIV/0!</v>
      </c>
      <c r="AL405" s="80" t="e">
        <f t="shared" si="110"/>
        <v>#DIV/0!</v>
      </c>
      <c r="AM405" s="80" t="e">
        <f t="shared" si="111"/>
        <v>#DIV/0!</v>
      </c>
      <c r="AN405" s="80" t="e">
        <f t="shared" si="112"/>
        <v>#DIV/0!</v>
      </c>
      <c r="AO405" s="69" t="e">
        <f>(1-AK405)-AL405*'Piper Plot'!$R$13</f>
        <v>#DIV/0!</v>
      </c>
      <c r="AP405" s="69" t="e">
        <f>AL405*'Piper Plot'!$S$13</f>
        <v>#DIV/0!</v>
      </c>
      <c r="AQ405" s="69"/>
      <c r="AR405" s="69"/>
      <c r="AS405" s="69"/>
      <c r="AT405" s="69"/>
      <c r="AU405" s="77" t="str">
        <f t="shared" si="113"/>
        <v xml:space="preserve"> f</v>
      </c>
      <c r="AV405" s="79">
        <f>Final!T405</f>
        <v>0</v>
      </c>
      <c r="AW405" s="79">
        <f>Final!W405*2+Final!X405</f>
        <v>0</v>
      </c>
      <c r="AX405" s="79">
        <f>Final!U405+Final!V405*2</f>
        <v>0</v>
      </c>
      <c r="AY405" s="79">
        <f t="shared" si="114"/>
        <v>0</v>
      </c>
      <c r="AZ405" s="69"/>
      <c r="BA405" s="80" t="e">
        <f t="shared" si="115"/>
        <v>#DIV/0!</v>
      </c>
      <c r="BB405" s="80" t="e">
        <f t="shared" si="116"/>
        <v>#DIV/0!</v>
      </c>
      <c r="BC405" s="80" t="e">
        <f t="shared" si="117"/>
        <v>#DIV/0!</v>
      </c>
      <c r="BD405" s="80" t="e">
        <f t="shared" si="118"/>
        <v>#DIV/0!</v>
      </c>
      <c r="BE405" s="81" t="e">
        <f t="shared" si="119"/>
        <v>#DIV/0!</v>
      </c>
      <c r="BF405" s="69" t="e">
        <f t="shared" si="120"/>
        <v>#DIV/0!</v>
      </c>
      <c r="BG405" s="69"/>
      <c r="BH405" s="69"/>
      <c r="BI405" s="69"/>
      <c r="BJ405" s="69"/>
      <c r="BK405" s="77" t="str">
        <f t="shared" si="121"/>
        <v xml:space="preserve"> f</v>
      </c>
      <c r="BL405" s="69" t="e">
        <f>'Piper Plot'!$R$22-(1-'Piper Plot'!AM405)*0.5+(1-'Piper Plot'!BC405)*0.5</f>
        <v>#DIV/0!</v>
      </c>
      <c r="BM405" s="69" t="e">
        <f>'Piper Plot'!$S$22+(1-'Piper Plot'!AM405)*'Piper Plot'!$S$13+(1-'Piper Plot'!BC405)*'Piper Plot'!$S$13</f>
        <v>#DIV/0!</v>
      </c>
      <c r="BN405" s="69"/>
      <c r="BO405" s="69"/>
    </row>
    <row r="406" spans="31:67" x14ac:dyDescent="0.3">
      <c r="AE406" s="77" t="str">
        <f>IF('Piper Plot'!$N$4="y",CONCATENATE(Final!B406," f",Final!C406),"")</f>
        <v xml:space="preserve"> f</v>
      </c>
      <c r="AF406" s="78">
        <f>Final!R406*2</f>
        <v>0</v>
      </c>
      <c r="AG406" s="79">
        <f>Final!Q406*2</f>
        <v>0</v>
      </c>
      <c r="AH406" s="79">
        <f>Final!O406+Final!P406</f>
        <v>0</v>
      </c>
      <c r="AI406" s="79">
        <f t="shared" si="108"/>
        <v>0</v>
      </c>
      <c r="AJ406" s="69"/>
      <c r="AK406" s="80" t="e">
        <f t="shared" si="109"/>
        <v>#DIV/0!</v>
      </c>
      <c r="AL406" s="80" t="e">
        <f t="shared" si="110"/>
        <v>#DIV/0!</v>
      </c>
      <c r="AM406" s="80" t="e">
        <f t="shared" si="111"/>
        <v>#DIV/0!</v>
      </c>
      <c r="AN406" s="80" t="e">
        <f t="shared" si="112"/>
        <v>#DIV/0!</v>
      </c>
      <c r="AO406" s="69" t="e">
        <f>(1-AK406)-AL406*'Piper Plot'!$R$13</f>
        <v>#DIV/0!</v>
      </c>
      <c r="AP406" s="69" t="e">
        <f>AL406*'Piper Plot'!$S$13</f>
        <v>#DIV/0!</v>
      </c>
      <c r="AQ406" s="69"/>
      <c r="AR406" s="69"/>
      <c r="AS406" s="69"/>
      <c r="AT406" s="69"/>
      <c r="AU406" s="77" t="str">
        <f t="shared" si="113"/>
        <v xml:space="preserve"> f</v>
      </c>
      <c r="AV406" s="79">
        <f>Final!T406</f>
        <v>0</v>
      </c>
      <c r="AW406" s="79">
        <f>Final!W406*2+Final!X406</f>
        <v>0</v>
      </c>
      <c r="AX406" s="79">
        <f>Final!U406+Final!V406*2</f>
        <v>0</v>
      </c>
      <c r="AY406" s="79">
        <f t="shared" si="114"/>
        <v>0</v>
      </c>
      <c r="AZ406" s="69"/>
      <c r="BA406" s="80" t="e">
        <f t="shared" si="115"/>
        <v>#DIV/0!</v>
      </c>
      <c r="BB406" s="80" t="e">
        <f t="shared" si="116"/>
        <v>#DIV/0!</v>
      </c>
      <c r="BC406" s="80" t="e">
        <f t="shared" si="117"/>
        <v>#DIV/0!</v>
      </c>
      <c r="BD406" s="80" t="e">
        <f t="shared" si="118"/>
        <v>#DIV/0!</v>
      </c>
      <c r="BE406" s="81" t="e">
        <f t="shared" si="119"/>
        <v>#DIV/0!</v>
      </c>
      <c r="BF406" s="69" t="e">
        <f t="shared" si="120"/>
        <v>#DIV/0!</v>
      </c>
      <c r="BG406" s="69"/>
      <c r="BH406" s="69"/>
      <c r="BI406" s="69"/>
      <c r="BJ406" s="69"/>
      <c r="BK406" s="77" t="str">
        <f t="shared" si="121"/>
        <v xml:space="preserve"> f</v>
      </c>
      <c r="BL406" s="69" t="e">
        <f>'Piper Plot'!$R$22-(1-'Piper Plot'!AM406)*0.5+(1-'Piper Plot'!BC406)*0.5</f>
        <v>#DIV/0!</v>
      </c>
      <c r="BM406" s="69" t="e">
        <f>'Piper Plot'!$S$22+(1-'Piper Plot'!AM406)*'Piper Plot'!$S$13+(1-'Piper Plot'!BC406)*'Piper Plot'!$S$13</f>
        <v>#DIV/0!</v>
      </c>
      <c r="BN406" s="69"/>
      <c r="BO406" s="69"/>
    </row>
    <row r="407" spans="31:67" x14ac:dyDescent="0.3">
      <c r="AE407" s="77" t="str">
        <f>IF('Piper Plot'!$N$4="y",CONCATENATE(Final!B407," f",Final!C407),"")</f>
        <v xml:space="preserve"> f</v>
      </c>
      <c r="AF407" s="78">
        <f>Final!R407*2</f>
        <v>0</v>
      </c>
      <c r="AG407" s="79">
        <f>Final!Q407*2</f>
        <v>0</v>
      </c>
      <c r="AH407" s="79">
        <f>Final!O407+Final!P407</f>
        <v>0</v>
      </c>
      <c r="AI407" s="79">
        <f t="shared" si="108"/>
        <v>0</v>
      </c>
      <c r="AJ407" s="69"/>
      <c r="AK407" s="80" t="e">
        <f t="shared" si="109"/>
        <v>#DIV/0!</v>
      </c>
      <c r="AL407" s="80" t="e">
        <f t="shared" si="110"/>
        <v>#DIV/0!</v>
      </c>
      <c r="AM407" s="80" t="e">
        <f t="shared" si="111"/>
        <v>#DIV/0!</v>
      </c>
      <c r="AN407" s="80" t="e">
        <f t="shared" si="112"/>
        <v>#DIV/0!</v>
      </c>
      <c r="AO407" s="69" t="e">
        <f>(1-AK407)-AL407*'Piper Plot'!$R$13</f>
        <v>#DIV/0!</v>
      </c>
      <c r="AP407" s="69" t="e">
        <f>AL407*'Piper Plot'!$S$13</f>
        <v>#DIV/0!</v>
      </c>
      <c r="AQ407" s="69"/>
      <c r="AR407" s="69"/>
      <c r="AS407" s="69"/>
      <c r="AT407" s="69"/>
      <c r="AU407" s="77" t="str">
        <f t="shared" si="113"/>
        <v xml:space="preserve"> f</v>
      </c>
      <c r="AV407" s="79">
        <f>Final!T407</f>
        <v>0</v>
      </c>
      <c r="AW407" s="79">
        <f>Final!W407*2+Final!X407</f>
        <v>0</v>
      </c>
      <c r="AX407" s="79">
        <f>Final!U407+Final!V407*2</f>
        <v>0</v>
      </c>
      <c r="AY407" s="79">
        <f t="shared" si="114"/>
        <v>0</v>
      </c>
      <c r="AZ407" s="69"/>
      <c r="BA407" s="80" t="e">
        <f t="shared" si="115"/>
        <v>#DIV/0!</v>
      </c>
      <c r="BB407" s="80" t="e">
        <f t="shared" si="116"/>
        <v>#DIV/0!</v>
      </c>
      <c r="BC407" s="80" t="e">
        <f t="shared" si="117"/>
        <v>#DIV/0!</v>
      </c>
      <c r="BD407" s="80" t="e">
        <f t="shared" si="118"/>
        <v>#DIV/0!</v>
      </c>
      <c r="BE407" s="81" t="e">
        <f t="shared" si="119"/>
        <v>#DIV/0!</v>
      </c>
      <c r="BF407" s="69" t="e">
        <f t="shared" si="120"/>
        <v>#DIV/0!</v>
      </c>
      <c r="BG407" s="69"/>
      <c r="BH407" s="69"/>
      <c r="BI407" s="69"/>
      <c r="BJ407" s="69"/>
      <c r="BK407" s="77" t="str">
        <f t="shared" si="121"/>
        <v xml:space="preserve"> f</v>
      </c>
      <c r="BL407" s="69" t="e">
        <f>'Piper Plot'!$R$22-(1-'Piper Plot'!AM407)*0.5+(1-'Piper Plot'!BC407)*0.5</f>
        <v>#DIV/0!</v>
      </c>
      <c r="BM407" s="69" t="e">
        <f>'Piper Plot'!$S$22+(1-'Piper Plot'!AM407)*'Piper Plot'!$S$13+(1-'Piper Plot'!BC407)*'Piper Plot'!$S$13</f>
        <v>#DIV/0!</v>
      </c>
      <c r="BN407" s="69"/>
      <c r="BO407" s="69"/>
    </row>
    <row r="408" spans="31:67" x14ac:dyDescent="0.3">
      <c r="AE408" s="77" t="str">
        <f>IF('Piper Plot'!$N$4="y",CONCATENATE(Final!B408," f",Final!C408),"")</f>
        <v xml:space="preserve"> f</v>
      </c>
      <c r="AF408" s="78">
        <f>Final!R408*2</f>
        <v>0</v>
      </c>
      <c r="AG408" s="79">
        <f>Final!Q408*2</f>
        <v>0</v>
      </c>
      <c r="AH408" s="79">
        <f>Final!O408+Final!P408</f>
        <v>0</v>
      </c>
      <c r="AI408" s="79">
        <f t="shared" si="108"/>
        <v>0</v>
      </c>
      <c r="AJ408" s="69"/>
      <c r="AK408" s="80" t="e">
        <f t="shared" si="109"/>
        <v>#DIV/0!</v>
      </c>
      <c r="AL408" s="80" t="e">
        <f t="shared" si="110"/>
        <v>#DIV/0!</v>
      </c>
      <c r="AM408" s="80" t="e">
        <f t="shared" si="111"/>
        <v>#DIV/0!</v>
      </c>
      <c r="AN408" s="80" t="e">
        <f t="shared" si="112"/>
        <v>#DIV/0!</v>
      </c>
      <c r="AO408" s="69" t="e">
        <f>(1-AK408)-AL408*'Piper Plot'!$R$13</f>
        <v>#DIV/0!</v>
      </c>
      <c r="AP408" s="69" t="e">
        <f>AL408*'Piper Plot'!$S$13</f>
        <v>#DIV/0!</v>
      </c>
      <c r="AQ408" s="69"/>
      <c r="AR408" s="69"/>
      <c r="AS408" s="69"/>
      <c r="AT408" s="69"/>
      <c r="AU408" s="77" t="str">
        <f t="shared" si="113"/>
        <v xml:space="preserve"> f</v>
      </c>
      <c r="AV408" s="79">
        <f>Final!T408</f>
        <v>0</v>
      </c>
      <c r="AW408" s="79">
        <f>Final!W408*2+Final!X408</f>
        <v>0</v>
      </c>
      <c r="AX408" s="79">
        <f>Final!U408+Final!V408*2</f>
        <v>0</v>
      </c>
      <c r="AY408" s="79">
        <f t="shared" si="114"/>
        <v>0</v>
      </c>
      <c r="AZ408" s="69"/>
      <c r="BA408" s="80" t="e">
        <f t="shared" si="115"/>
        <v>#DIV/0!</v>
      </c>
      <c r="BB408" s="80" t="e">
        <f t="shared" si="116"/>
        <v>#DIV/0!</v>
      </c>
      <c r="BC408" s="80" t="e">
        <f t="shared" si="117"/>
        <v>#DIV/0!</v>
      </c>
      <c r="BD408" s="80" t="e">
        <f t="shared" si="118"/>
        <v>#DIV/0!</v>
      </c>
      <c r="BE408" s="81" t="e">
        <f t="shared" si="119"/>
        <v>#DIV/0!</v>
      </c>
      <c r="BF408" s="69" t="e">
        <f t="shared" si="120"/>
        <v>#DIV/0!</v>
      </c>
      <c r="BG408" s="69"/>
      <c r="BH408" s="69"/>
      <c r="BI408" s="69"/>
      <c r="BJ408" s="69"/>
      <c r="BK408" s="77" t="str">
        <f t="shared" si="121"/>
        <v xml:space="preserve"> f</v>
      </c>
      <c r="BL408" s="69" t="e">
        <f>'Piper Plot'!$R$22-(1-'Piper Plot'!AM408)*0.5+(1-'Piper Plot'!BC408)*0.5</f>
        <v>#DIV/0!</v>
      </c>
      <c r="BM408" s="69" t="e">
        <f>'Piper Plot'!$S$22+(1-'Piper Plot'!AM408)*'Piper Plot'!$S$13+(1-'Piper Plot'!BC408)*'Piper Plot'!$S$13</f>
        <v>#DIV/0!</v>
      </c>
      <c r="BN408" s="69"/>
      <c r="BO408" s="69"/>
    </row>
    <row r="409" spans="31:67" x14ac:dyDescent="0.3">
      <c r="AE409" s="77" t="str">
        <f>IF('Piper Plot'!$N$4="y",CONCATENATE(Final!B409," f",Final!C409),"")</f>
        <v xml:space="preserve"> f</v>
      </c>
      <c r="AF409" s="78">
        <f>Final!R409*2</f>
        <v>0</v>
      </c>
      <c r="AG409" s="79">
        <f>Final!Q409*2</f>
        <v>0</v>
      </c>
      <c r="AH409" s="79">
        <f>Final!O409+Final!P409</f>
        <v>0</v>
      </c>
      <c r="AI409" s="79">
        <f t="shared" si="108"/>
        <v>0</v>
      </c>
      <c r="AJ409" s="69"/>
      <c r="AK409" s="80" t="e">
        <f t="shared" si="109"/>
        <v>#DIV/0!</v>
      </c>
      <c r="AL409" s="80" t="e">
        <f t="shared" si="110"/>
        <v>#DIV/0!</v>
      </c>
      <c r="AM409" s="80" t="e">
        <f t="shared" si="111"/>
        <v>#DIV/0!</v>
      </c>
      <c r="AN409" s="80" t="e">
        <f t="shared" si="112"/>
        <v>#DIV/0!</v>
      </c>
      <c r="AO409" s="69" t="e">
        <f>(1-AK409)-AL409*'Piper Plot'!$R$13</f>
        <v>#DIV/0!</v>
      </c>
      <c r="AP409" s="69" t="e">
        <f>AL409*'Piper Plot'!$S$13</f>
        <v>#DIV/0!</v>
      </c>
      <c r="AQ409" s="69"/>
      <c r="AR409" s="69"/>
      <c r="AS409" s="69"/>
      <c r="AT409" s="69"/>
      <c r="AU409" s="77" t="str">
        <f t="shared" si="113"/>
        <v xml:space="preserve"> f</v>
      </c>
      <c r="AV409" s="79">
        <f>Final!T409</f>
        <v>0</v>
      </c>
      <c r="AW409" s="79">
        <f>Final!W409*2+Final!X409</f>
        <v>0</v>
      </c>
      <c r="AX409" s="79">
        <f>Final!U409+Final!V409*2</f>
        <v>0</v>
      </c>
      <c r="AY409" s="79">
        <f t="shared" si="114"/>
        <v>0</v>
      </c>
      <c r="AZ409" s="69"/>
      <c r="BA409" s="80" t="e">
        <f t="shared" si="115"/>
        <v>#DIV/0!</v>
      </c>
      <c r="BB409" s="80" t="e">
        <f t="shared" si="116"/>
        <v>#DIV/0!</v>
      </c>
      <c r="BC409" s="80" t="e">
        <f t="shared" si="117"/>
        <v>#DIV/0!</v>
      </c>
      <c r="BD409" s="80" t="e">
        <f t="shared" si="118"/>
        <v>#DIV/0!</v>
      </c>
      <c r="BE409" s="81" t="e">
        <f t="shared" si="119"/>
        <v>#DIV/0!</v>
      </c>
      <c r="BF409" s="69" t="e">
        <f t="shared" si="120"/>
        <v>#DIV/0!</v>
      </c>
      <c r="BG409" s="69"/>
      <c r="BH409" s="69"/>
      <c r="BI409" s="69"/>
      <c r="BJ409" s="69"/>
      <c r="BK409" s="77" t="str">
        <f t="shared" si="121"/>
        <v xml:space="preserve"> f</v>
      </c>
      <c r="BL409" s="69" t="e">
        <f>'Piper Plot'!$R$22-(1-'Piper Plot'!AM409)*0.5+(1-'Piper Plot'!BC409)*0.5</f>
        <v>#DIV/0!</v>
      </c>
      <c r="BM409" s="69" t="e">
        <f>'Piper Plot'!$S$22+(1-'Piper Plot'!AM409)*'Piper Plot'!$S$13+(1-'Piper Plot'!BC409)*'Piper Plot'!$S$13</f>
        <v>#DIV/0!</v>
      </c>
      <c r="BN409" s="69"/>
      <c r="BO409" s="69"/>
    </row>
    <row r="410" spans="31:67" x14ac:dyDescent="0.3">
      <c r="AE410" s="77" t="str">
        <f>IF('Piper Plot'!$N$4="y",CONCATENATE(Final!B410," f",Final!C410),"")</f>
        <v xml:space="preserve"> f</v>
      </c>
      <c r="AF410" s="78">
        <f>Final!R410*2</f>
        <v>0</v>
      </c>
      <c r="AG410" s="79">
        <f>Final!Q410*2</f>
        <v>0</v>
      </c>
      <c r="AH410" s="79">
        <f>Final!O410+Final!P410</f>
        <v>0</v>
      </c>
      <c r="AI410" s="79">
        <f t="shared" si="108"/>
        <v>0</v>
      </c>
      <c r="AJ410" s="69"/>
      <c r="AK410" s="80" t="e">
        <f t="shared" si="109"/>
        <v>#DIV/0!</v>
      </c>
      <c r="AL410" s="80" t="e">
        <f t="shared" si="110"/>
        <v>#DIV/0!</v>
      </c>
      <c r="AM410" s="80" t="e">
        <f t="shared" si="111"/>
        <v>#DIV/0!</v>
      </c>
      <c r="AN410" s="80" t="e">
        <f t="shared" si="112"/>
        <v>#DIV/0!</v>
      </c>
      <c r="AO410" s="69" t="e">
        <f>(1-AK410)-AL410*'Piper Plot'!$R$13</f>
        <v>#DIV/0!</v>
      </c>
      <c r="AP410" s="69" t="e">
        <f>AL410*'Piper Plot'!$S$13</f>
        <v>#DIV/0!</v>
      </c>
      <c r="AQ410" s="69"/>
      <c r="AR410" s="69"/>
      <c r="AS410" s="69"/>
      <c r="AT410" s="69"/>
      <c r="AU410" s="77" t="str">
        <f t="shared" si="113"/>
        <v xml:space="preserve"> f</v>
      </c>
      <c r="AV410" s="79">
        <f>Final!T410</f>
        <v>0</v>
      </c>
      <c r="AW410" s="79">
        <f>Final!W410*2+Final!X410</f>
        <v>0</v>
      </c>
      <c r="AX410" s="79">
        <f>Final!U410+Final!V410*2</f>
        <v>0</v>
      </c>
      <c r="AY410" s="79">
        <f t="shared" si="114"/>
        <v>0</v>
      </c>
      <c r="AZ410" s="69"/>
      <c r="BA410" s="80" t="e">
        <f t="shared" si="115"/>
        <v>#DIV/0!</v>
      </c>
      <c r="BB410" s="80" t="e">
        <f t="shared" si="116"/>
        <v>#DIV/0!</v>
      </c>
      <c r="BC410" s="80" t="e">
        <f t="shared" si="117"/>
        <v>#DIV/0!</v>
      </c>
      <c r="BD410" s="80" t="e">
        <f t="shared" si="118"/>
        <v>#DIV/0!</v>
      </c>
      <c r="BE410" s="81" t="e">
        <f t="shared" si="119"/>
        <v>#DIV/0!</v>
      </c>
      <c r="BF410" s="69" t="e">
        <f t="shared" si="120"/>
        <v>#DIV/0!</v>
      </c>
      <c r="BG410" s="69"/>
      <c r="BH410" s="69"/>
      <c r="BI410" s="69"/>
      <c r="BJ410" s="69"/>
      <c r="BK410" s="77" t="str">
        <f t="shared" si="121"/>
        <v xml:space="preserve"> f</v>
      </c>
      <c r="BL410" s="69" t="e">
        <f>'Piper Plot'!$R$22-(1-'Piper Plot'!AM410)*0.5+(1-'Piper Plot'!BC410)*0.5</f>
        <v>#DIV/0!</v>
      </c>
      <c r="BM410" s="69" t="e">
        <f>'Piper Plot'!$S$22+(1-'Piper Plot'!AM410)*'Piper Plot'!$S$13+(1-'Piper Plot'!BC410)*'Piper Plot'!$S$13</f>
        <v>#DIV/0!</v>
      </c>
      <c r="BN410" s="69"/>
      <c r="BO410" s="69"/>
    </row>
    <row r="411" spans="31:67" x14ac:dyDescent="0.3">
      <c r="AE411" s="77" t="str">
        <f>IF('Piper Plot'!$N$4="y",CONCATENATE(Final!B411," f",Final!C411),"")</f>
        <v xml:space="preserve"> f</v>
      </c>
      <c r="AF411" s="78">
        <f>Final!R411*2</f>
        <v>0</v>
      </c>
      <c r="AG411" s="79">
        <f>Final!Q411*2</f>
        <v>0</v>
      </c>
      <c r="AH411" s="79">
        <f>Final!O411+Final!P411</f>
        <v>0</v>
      </c>
      <c r="AI411" s="79">
        <f t="shared" si="108"/>
        <v>0</v>
      </c>
      <c r="AJ411" s="69"/>
      <c r="AK411" s="80" t="e">
        <f t="shared" si="109"/>
        <v>#DIV/0!</v>
      </c>
      <c r="AL411" s="80" t="e">
        <f t="shared" si="110"/>
        <v>#DIV/0!</v>
      </c>
      <c r="AM411" s="80" t="e">
        <f t="shared" si="111"/>
        <v>#DIV/0!</v>
      </c>
      <c r="AN411" s="80" t="e">
        <f t="shared" si="112"/>
        <v>#DIV/0!</v>
      </c>
      <c r="AO411" s="69" t="e">
        <f>(1-AK411)-AL411*'Piper Plot'!$R$13</f>
        <v>#DIV/0!</v>
      </c>
      <c r="AP411" s="69" t="e">
        <f>AL411*'Piper Plot'!$S$13</f>
        <v>#DIV/0!</v>
      </c>
      <c r="AQ411" s="69"/>
      <c r="AR411" s="69"/>
      <c r="AS411" s="69"/>
      <c r="AT411" s="69"/>
      <c r="AU411" s="77" t="str">
        <f t="shared" si="113"/>
        <v xml:space="preserve"> f</v>
      </c>
      <c r="AV411" s="79">
        <f>Final!T411</f>
        <v>0</v>
      </c>
      <c r="AW411" s="79">
        <f>Final!W411*2+Final!X411</f>
        <v>0</v>
      </c>
      <c r="AX411" s="79">
        <f>Final!U411+Final!V411*2</f>
        <v>0</v>
      </c>
      <c r="AY411" s="79">
        <f t="shared" si="114"/>
        <v>0</v>
      </c>
      <c r="AZ411" s="69"/>
      <c r="BA411" s="80" t="e">
        <f t="shared" si="115"/>
        <v>#DIV/0!</v>
      </c>
      <c r="BB411" s="80" t="e">
        <f t="shared" si="116"/>
        <v>#DIV/0!</v>
      </c>
      <c r="BC411" s="80" t="e">
        <f t="shared" si="117"/>
        <v>#DIV/0!</v>
      </c>
      <c r="BD411" s="80" t="e">
        <f t="shared" si="118"/>
        <v>#DIV/0!</v>
      </c>
      <c r="BE411" s="81" t="e">
        <f t="shared" si="119"/>
        <v>#DIV/0!</v>
      </c>
      <c r="BF411" s="69" t="e">
        <f t="shared" si="120"/>
        <v>#DIV/0!</v>
      </c>
      <c r="BG411" s="69"/>
      <c r="BH411" s="69"/>
      <c r="BI411" s="69"/>
      <c r="BJ411" s="69"/>
      <c r="BK411" s="77" t="str">
        <f t="shared" si="121"/>
        <v xml:space="preserve"> f</v>
      </c>
      <c r="BL411" s="69" t="e">
        <f>'Piper Plot'!$R$22-(1-'Piper Plot'!AM411)*0.5+(1-'Piper Plot'!BC411)*0.5</f>
        <v>#DIV/0!</v>
      </c>
      <c r="BM411" s="69" t="e">
        <f>'Piper Plot'!$S$22+(1-'Piper Plot'!AM411)*'Piper Plot'!$S$13+(1-'Piper Plot'!BC411)*'Piper Plot'!$S$13</f>
        <v>#DIV/0!</v>
      </c>
      <c r="BN411" s="69"/>
      <c r="BO411" s="69"/>
    </row>
    <row r="412" spans="31:67" x14ac:dyDescent="0.3">
      <c r="AE412" s="77" t="str">
        <f>IF('Piper Plot'!$N$4="y",CONCATENATE(Final!B412," f",Final!C412),"")</f>
        <v xml:space="preserve"> f</v>
      </c>
      <c r="AF412" s="78">
        <f>Final!R412*2</f>
        <v>0</v>
      </c>
      <c r="AG412" s="79">
        <f>Final!Q412*2</f>
        <v>0</v>
      </c>
      <c r="AH412" s="79">
        <f>Final!O412+Final!P412</f>
        <v>0</v>
      </c>
      <c r="AI412" s="79">
        <f t="shared" si="108"/>
        <v>0</v>
      </c>
      <c r="AJ412" s="69"/>
      <c r="AK412" s="80" t="e">
        <f t="shared" si="109"/>
        <v>#DIV/0!</v>
      </c>
      <c r="AL412" s="80" t="e">
        <f t="shared" si="110"/>
        <v>#DIV/0!</v>
      </c>
      <c r="AM412" s="80" t="e">
        <f t="shared" si="111"/>
        <v>#DIV/0!</v>
      </c>
      <c r="AN412" s="80" t="e">
        <f t="shared" si="112"/>
        <v>#DIV/0!</v>
      </c>
      <c r="AO412" s="69" t="e">
        <f>(1-AK412)-AL412*'Piper Plot'!$R$13</f>
        <v>#DIV/0!</v>
      </c>
      <c r="AP412" s="69" t="e">
        <f>AL412*'Piper Plot'!$S$13</f>
        <v>#DIV/0!</v>
      </c>
      <c r="AQ412" s="69"/>
      <c r="AR412" s="69"/>
      <c r="AS412" s="69"/>
      <c r="AT412" s="69"/>
      <c r="AU412" s="77" t="str">
        <f t="shared" si="113"/>
        <v xml:space="preserve"> f</v>
      </c>
      <c r="AV412" s="79">
        <f>Final!T412</f>
        <v>0</v>
      </c>
      <c r="AW412" s="79">
        <f>Final!W412*2+Final!X412</f>
        <v>0</v>
      </c>
      <c r="AX412" s="79">
        <f>Final!U412+Final!V412*2</f>
        <v>0</v>
      </c>
      <c r="AY412" s="79">
        <f t="shared" si="114"/>
        <v>0</v>
      </c>
      <c r="AZ412" s="69"/>
      <c r="BA412" s="80" t="e">
        <f t="shared" si="115"/>
        <v>#DIV/0!</v>
      </c>
      <c r="BB412" s="80" t="e">
        <f t="shared" si="116"/>
        <v>#DIV/0!</v>
      </c>
      <c r="BC412" s="80" t="e">
        <f t="shared" si="117"/>
        <v>#DIV/0!</v>
      </c>
      <c r="BD412" s="80" t="e">
        <f t="shared" si="118"/>
        <v>#DIV/0!</v>
      </c>
      <c r="BE412" s="81" t="e">
        <f t="shared" si="119"/>
        <v>#DIV/0!</v>
      </c>
      <c r="BF412" s="69" t="e">
        <f t="shared" si="120"/>
        <v>#DIV/0!</v>
      </c>
      <c r="BG412" s="69"/>
      <c r="BH412" s="69"/>
      <c r="BI412" s="69"/>
      <c r="BJ412" s="69"/>
      <c r="BK412" s="77" t="str">
        <f t="shared" si="121"/>
        <v xml:space="preserve"> f</v>
      </c>
      <c r="BL412" s="69" t="e">
        <f>'Piper Plot'!$R$22-(1-'Piper Plot'!AM412)*0.5+(1-'Piper Plot'!BC412)*0.5</f>
        <v>#DIV/0!</v>
      </c>
      <c r="BM412" s="69" t="e">
        <f>'Piper Plot'!$S$22+(1-'Piper Plot'!AM412)*'Piper Plot'!$S$13+(1-'Piper Plot'!BC412)*'Piper Plot'!$S$13</f>
        <v>#DIV/0!</v>
      </c>
      <c r="BN412" s="69"/>
      <c r="BO412" s="69"/>
    </row>
    <row r="413" spans="31:67" x14ac:dyDescent="0.3">
      <c r="AE413" s="77" t="str">
        <f>IF('Piper Plot'!$N$4="y",CONCATENATE(Final!B413," f",Final!C413),"")</f>
        <v xml:space="preserve"> f</v>
      </c>
      <c r="AF413" s="78">
        <f>Final!R413*2</f>
        <v>0</v>
      </c>
      <c r="AG413" s="79">
        <f>Final!Q413*2</f>
        <v>0</v>
      </c>
      <c r="AH413" s="79">
        <f>Final!O413+Final!P413</f>
        <v>0</v>
      </c>
      <c r="AI413" s="79">
        <f t="shared" si="108"/>
        <v>0</v>
      </c>
      <c r="AJ413" s="69"/>
      <c r="AK413" s="80" t="e">
        <f t="shared" si="109"/>
        <v>#DIV/0!</v>
      </c>
      <c r="AL413" s="80" t="e">
        <f t="shared" si="110"/>
        <v>#DIV/0!</v>
      </c>
      <c r="AM413" s="80" t="e">
        <f t="shared" si="111"/>
        <v>#DIV/0!</v>
      </c>
      <c r="AN413" s="80" t="e">
        <f t="shared" si="112"/>
        <v>#DIV/0!</v>
      </c>
      <c r="AO413" s="69" t="e">
        <f>(1-AK413)-AL413*'Piper Plot'!$R$13</f>
        <v>#DIV/0!</v>
      </c>
      <c r="AP413" s="69" t="e">
        <f>AL413*'Piper Plot'!$S$13</f>
        <v>#DIV/0!</v>
      </c>
      <c r="AQ413" s="69"/>
      <c r="AR413" s="69"/>
      <c r="AS413" s="69"/>
      <c r="AT413" s="69"/>
      <c r="AU413" s="77" t="str">
        <f t="shared" si="113"/>
        <v xml:space="preserve"> f</v>
      </c>
      <c r="AV413" s="79">
        <f>Final!T413</f>
        <v>0</v>
      </c>
      <c r="AW413" s="79">
        <f>Final!W413*2+Final!X413</f>
        <v>0</v>
      </c>
      <c r="AX413" s="79">
        <f>Final!U413+Final!V413*2</f>
        <v>0</v>
      </c>
      <c r="AY413" s="79">
        <f t="shared" si="114"/>
        <v>0</v>
      </c>
      <c r="AZ413" s="69"/>
      <c r="BA413" s="80" t="e">
        <f t="shared" si="115"/>
        <v>#DIV/0!</v>
      </c>
      <c r="BB413" s="80" t="e">
        <f t="shared" si="116"/>
        <v>#DIV/0!</v>
      </c>
      <c r="BC413" s="80" t="e">
        <f t="shared" si="117"/>
        <v>#DIV/0!</v>
      </c>
      <c r="BD413" s="80" t="e">
        <f t="shared" si="118"/>
        <v>#DIV/0!</v>
      </c>
      <c r="BE413" s="81" t="e">
        <f t="shared" si="119"/>
        <v>#DIV/0!</v>
      </c>
      <c r="BF413" s="69" t="e">
        <f t="shared" si="120"/>
        <v>#DIV/0!</v>
      </c>
      <c r="BG413" s="69"/>
      <c r="BH413" s="69"/>
      <c r="BI413" s="69"/>
      <c r="BJ413" s="69"/>
      <c r="BK413" s="77" t="str">
        <f t="shared" si="121"/>
        <v xml:space="preserve"> f</v>
      </c>
      <c r="BL413" s="69" t="e">
        <f>'Piper Plot'!$R$22-(1-'Piper Plot'!AM413)*0.5+(1-'Piper Plot'!BC413)*0.5</f>
        <v>#DIV/0!</v>
      </c>
      <c r="BM413" s="69" t="e">
        <f>'Piper Plot'!$S$22+(1-'Piper Plot'!AM413)*'Piper Plot'!$S$13+(1-'Piper Plot'!BC413)*'Piper Plot'!$S$13</f>
        <v>#DIV/0!</v>
      </c>
      <c r="BN413" s="69"/>
      <c r="BO413" s="69"/>
    </row>
    <row r="414" spans="31:67" x14ac:dyDescent="0.3">
      <c r="AE414" s="77" t="str">
        <f>IF('Piper Plot'!$N$4="y",CONCATENATE(Final!B414," f",Final!C414),"")</f>
        <v xml:space="preserve"> f</v>
      </c>
      <c r="AF414" s="78">
        <f>Final!R414*2</f>
        <v>0</v>
      </c>
      <c r="AG414" s="79">
        <f>Final!Q414*2</f>
        <v>0</v>
      </c>
      <c r="AH414" s="79">
        <f>Final!O414+Final!P414</f>
        <v>0</v>
      </c>
      <c r="AI414" s="79">
        <f t="shared" si="108"/>
        <v>0</v>
      </c>
      <c r="AJ414" s="69"/>
      <c r="AK414" s="80" t="e">
        <f t="shared" si="109"/>
        <v>#DIV/0!</v>
      </c>
      <c r="AL414" s="80" t="e">
        <f t="shared" si="110"/>
        <v>#DIV/0!</v>
      </c>
      <c r="AM414" s="80" t="e">
        <f t="shared" si="111"/>
        <v>#DIV/0!</v>
      </c>
      <c r="AN414" s="80" t="e">
        <f t="shared" si="112"/>
        <v>#DIV/0!</v>
      </c>
      <c r="AO414" s="69" t="e">
        <f>(1-AK414)-AL414*'Piper Plot'!$R$13</f>
        <v>#DIV/0!</v>
      </c>
      <c r="AP414" s="69" t="e">
        <f>AL414*'Piper Plot'!$S$13</f>
        <v>#DIV/0!</v>
      </c>
      <c r="AQ414" s="69"/>
      <c r="AR414" s="69"/>
      <c r="AS414" s="69"/>
      <c r="AT414" s="69"/>
      <c r="AU414" s="77" t="str">
        <f t="shared" si="113"/>
        <v xml:space="preserve"> f</v>
      </c>
      <c r="AV414" s="79">
        <f>Final!T414</f>
        <v>0</v>
      </c>
      <c r="AW414" s="79">
        <f>Final!W414*2+Final!X414</f>
        <v>0</v>
      </c>
      <c r="AX414" s="79">
        <f>Final!U414+Final!V414*2</f>
        <v>0</v>
      </c>
      <c r="AY414" s="79">
        <f t="shared" si="114"/>
        <v>0</v>
      </c>
      <c r="AZ414" s="69"/>
      <c r="BA414" s="80" t="e">
        <f t="shared" si="115"/>
        <v>#DIV/0!</v>
      </c>
      <c r="BB414" s="80" t="e">
        <f t="shared" si="116"/>
        <v>#DIV/0!</v>
      </c>
      <c r="BC414" s="80" t="e">
        <f t="shared" si="117"/>
        <v>#DIV/0!</v>
      </c>
      <c r="BD414" s="80" t="e">
        <f t="shared" si="118"/>
        <v>#DIV/0!</v>
      </c>
      <c r="BE414" s="81" t="e">
        <f t="shared" si="119"/>
        <v>#DIV/0!</v>
      </c>
      <c r="BF414" s="69" t="e">
        <f t="shared" si="120"/>
        <v>#DIV/0!</v>
      </c>
      <c r="BG414" s="69"/>
      <c r="BH414" s="69"/>
      <c r="BI414" s="69"/>
      <c r="BJ414" s="69"/>
      <c r="BK414" s="77" t="str">
        <f t="shared" si="121"/>
        <v xml:space="preserve"> f</v>
      </c>
      <c r="BL414" s="69" t="e">
        <f>'Piper Plot'!$R$22-(1-'Piper Plot'!AM414)*0.5+(1-'Piper Plot'!BC414)*0.5</f>
        <v>#DIV/0!</v>
      </c>
      <c r="BM414" s="69" t="e">
        <f>'Piper Plot'!$S$22+(1-'Piper Plot'!AM414)*'Piper Plot'!$S$13+(1-'Piper Plot'!BC414)*'Piper Plot'!$S$13</f>
        <v>#DIV/0!</v>
      </c>
      <c r="BN414" s="69"/>
      <c r="BO414" s="69"/>
    </row>
    <row r="415" spans="31:67" x14ac:dyDescent="0.3">
      <c r="AE415" s="77" t="str">
        <f>IF('Piper Plot'!$N$4="y",CONCATENATE(Final!B415," f",Final!C415),"")</f>
        <v xml:space="preserve"> f</v>
      </c>
      <c r="AF415" s="78">
        <f>Final!R415*2</f>
        <v>0</v>
      </c>
      <c r="AG415" s="79">
        <f>Final!Q415*2</f>
        <v>0</v>
      </c>
      <c r="AH415" s="79">
        <f>Final!O415+Final!P415</f>
        <v>0</v>
      </c>
      <c r="AI415" s="79">
        <f t="shared" si="108"/>
        <v>0</v>
      </c>
      <c r="AJ415" s="69"/>
      <c r="AK415" s="80" t="e">
        <f t="shared" si="109"/>
        <v>#DIV/0!</v>
      </c>
      <c r="AL415" s="80" t="e">
        <f t="shared" si="110"/>
        <v>#DIV/0!</v>
      </c>
      <c r="AM415" s="80" t="e">
        <f t="shared" si="111"/>
        <v>#DIV/0!</v>
      </c>
      <c r="AN415" s="80" t="e">
        <f t="shared" si="112"/>
        <v>#DIV/0!</v>
      </c>
      <c r="AO415" s="69" t="e">
        <f>(1-AK415)-AL415*'Piper Plot'!$R$13</f>
        <v>#DIV/0!</v>
      </c>
      <c r="AP415" s="69" t="e">
        <f>AL415*'Piper Plot'!$S$13</f>
        <v>#DIV/0!</v>
      </c>
      <c r="AQ415" s="69"/>
      <c r="AR415" s="69"/>
      <c r="AS415" s="69"/>
      <c r="AT415" s="69"/>
      <c r="AU415" s="77" t="str">
        <f t="shared" si="113"/>
        <v xml:space="preserve"> f</v>
      </c>
      <c r="AV415" s="79">
        <f>Final!T415</f>
        <v>0</v>
      </c>
      <c r="AW415" s="79">
        <f>Final!W415*2+Final!X415</f>
        <v>0</v>
      </c>
      <c r="AX415" s="79">
        <f>Final!U415+Final!V415*2</f>
        <v>0</v>
      </c>
      <c r="AY415" s="79">
        <f t="shared" si="114"/>
        <v>0</v>
      </c>
      <c r="AZ415" s="69"/>
      <c r="BA415" s="80" t="e">
        <f t="shared" si="115"/>
        <v>#DIV/0!</v>
      </c>
      <c r="BB415" s="80" t="e">
        <f t="shared" si="116"/>
        <v>#DIV/0!</v>
      </c>
      <c r="BC415" s="80" t="e">
        <f t="shared" si="117"/>
        <v>#DIV/0!</v>
      </c>
      <c r="BD415" s="80" t="e">
        <f t="shared" si="118"/>
        <v>#DIV/0!</v>
      </c>
      <c r="BE415" s="81" t="e">
        <f t="shared" si="119"/>
        <v>#DIV/0!</v>
      </c>
      <c r="BF415" s="69" t="e">
        <f t="shared" si="120"/>
        <v>#DIV/0!</v>
      </c>
      <c r="BG415" s="69"/>
      <c r="BH415" s="69"/>
      <c r="BI415" s="69"/>
      <c r="BJ415" s="69"/>
      <c r="BK415" s="77" t="str">
        <f t="shared" si="121"/>
        <v xml:space="preserve"> f</v>
      </c>
      <c r="BL415" s="69" t="e">
        <f>'Piper Plot'!$R$22-(1-'Piper Plot'!AM415)*0.5+(1-'Piper Plot'!BC415)*0.5</f>
        <v>#DIV/0!</v>
      </c>
      <c r="BM415" s="69" t="e">
        <f>'Piper Plot'!$S$22+(1-'Piper Plot'!AM415)*'Piper Plot'!$S$13+(1-'Piper Plot'!BC415)*'Piper Plot'!$S$13</f>
        <v>#DIV/0!</v>
      </c>
      <c r="BN415" s="69"/>
      <c r="BO415" s="69"/>
    </row>
    <row r="416" spans="31:67" x14ac:dyDescent="0.3">
      <c r="AE416" s="77" t="str">
        <f>IF('Piper Plot'!$N$4="y",CONCATENATE(Final!B416," f",Final!C416),"")</f>
        <v xml:space="preserve"> f</v>
      </c>
      <c r="AF416" s="78">
        <f>Final!R416*2</f>
        <v>0</v>
      </c>
      <c r="AG416" s="79">
        <f>Final!Q416*2</f>
        <v>0</v>
      </c>
      <c r="AH416" s="79">
        <f>Final!O416+Final!P416</f>
        <v>0</v>
      </c>
      <c r="AI416" s="79">
        <f t="shared" si="108"/>
        <v>0</v>
      </c>
      <c r="AJ416" s="69"/>
      <c r="AK416" s="80" t="e">
        <f t="shared" si="109"/>
        <v>#DIV/0!</v>
      </c>
      <c r="AL416" s="80" t="e">
        <f t="shared" si="110"/>
        <v>#DIV/0!</v>
      </c>
      <c r="AM416" s="80" t="e">
        <f t="shared" si="111"/>
        <v>#DIV/0!</v>
      </c>
      <c r="AN416" s="80" t="e">
        <f t="shared" si="112"/>
        <v>#DIV/0!</v>
      </c>
      <c r="AO416" s="69" t="e">
        <f>(1-AK416)-AL416*'Piper Plot'!$R$13</f>
        <v>#DIV/0!</v>
      </c>
      <c r="AP416" s="69" t="e">
        <f>AL416*'Piper Plot'!$S$13</f>
        <v>#DIV/0!</v>
      </c>
      <c r="AQ416" s="69"/>
      <c r="AR416" s="69"/>
      <c r="AS416" s="69"/>
      <c r="AT416" s="69"/>
      <c r="AU416" s="77" t="str">
        <f t="shared" si="113"/>
        <v xml:space="preserve"> f</v>
      </c>
      <c r="AV416" s="79">
        <f>Final!T416</f>
        <v>0</v>
      </c>
      <c r="AW416" s="79">
        <f>Final!W416*2+Final!X416</f>
        <v>0</v>
      </c>
      <c r="AX416" s="79">
        <f>Final!U416+Final!V416*2</f>
        <v>0</v>
      </c>
      <c r="AY416" s="79">
        <f t="shared" si="114"/>
        <v>0</v>
      </c>
      <c r="AZ416" s="69"/>
      <c r="BA416" s="80" t="e">
        <f t="shared" si="115"/>
        <v>#DIV/0!</v>
      </c>
      <c r="BB416" s="80" t="e">
        <f t="shared" si="116"/>
        <v>#DIV/0!</v>
      </c>
      <c r="BC416" s="80" t="e">
        <f t="shared" si="117"/>
        <v>#DIV/0!</v>
      </c>
      <c r="BD416" s="80" t="e">
        <f t="shared" si="118"/>
        <v>#DIV/0!</v>
      </c>
      <c r="BE416" s="81" t="e">
        <f t="shared" si="119"/>
        <v>#DIV/0!</v>
      </c>
      <c r="BF416" s="69" t="e">
        <f t="shared" si="120"/>
        <v>#DIV/0!</v>
      </c>
      <c r="BG416" s="69"/>
      <c r="BH416" s="69"/>
      <c r="BI416" s="69"/>
      <c r="BJ416" s="69"/>
      <c r="BK416" s="77" t="str">
        <f t="shared" si="121"/>
        <v xml:space="preserve"> f</v>
      </c>
      <c r="BL416" s="69" t="e">
        <f>'Piper Plot'!$R$22-(1-'Piper Plot'!AM416)*0.5+(1-'Piper Plot'!BC416)*0.5</f>
        <v>#DIV/0!</v>
      </c>
      <c r="BM416" s="69" t="e">
        <f>'Piper Plot'!$S$22+(1-'Piper Plot'!AM416)*'Piper Plot'!$S$13+(1-'Piper Plot'!BC416)*'Piper Plot'!$S$13</f>
        <v>#DIV/0!</v>
      </c>
      <c r="BN416" s="69"/>
      <c r="BO416" s="69"/>
    </row>
    <row r="417" spans="31:67" x14ac:dyDescent="0.3">
      <c r="AE417" s="77" t="str">
        <f>IF('Piper Plot'!$N$4="y",CONCATENATE(Final!B417," f",Final!C417),"")</f>
        <v xml:space="preserve"> f</v>
      </c>
      <c r="AF417" s="78">
        <f>Final!R417*2</f>
        <v>0</v>
      </c>
      <c r="AG417" s="79">
        <f>Final!Q417*2</f>
        <v>0</v>
      </c>
      <c r="AH417" s="79">
        <f>Final!O417+Final!P417</f>
        <v>0</v>
      </c>
      <c r="AI417" s="79">
        <f t="shared" si="108"/>
        <v>0</v>
      </c>
      <c r="AJ417" s="69"/>
      <c r="AK417" s="80" t="e">
        <f t="shared" si="109"/>
        <v>#DIV/0!</v>
      </c>
      <c r="AL417" s="80" t="e">
        <f t="shared" si="110"/>
        <v>#DIV/0!</v>
      </c>
      <c r="AM417" s="80" t="e">
        <f t="shared" si="111"/>
        <v>#DIV/0!</v>
      </c>
      <c r="AN417" s="80" t="e">
        <f t="shared" si="112"/>
        <v>#DIV/0!</v>
      </c>
      <c r="AO417" s="69" t="e">
        <f>(1-AK417)-AL417*'Piper Plot'!$R$13</f>
        <v>#DIV/0!</v>
      </c>
      <c r="AP417" s="69" t="e">
        <f>AL417*'Piper Plot'!$S$13</f>
        <v>#DIV/0!</v>
      </c>
      <c r="AQ417" s="69"/>
      <c r="AR417" s="69"/>
      <c r="AS417" s="69"/>
      <c r="AT417" s="69"/>
      <c r="AU417" s="77" t="str">
        <f t="shared" si="113"/>
        <v xml:space="preserve"> f</v>
      </c>
      <c r="AV417" s="79">
        <f>Final!T417</f>
        <v>0</v>
      </c>
      <c r="AW417" s="79">
        <f>Final!W417*2+Final!X417</f>
        <v>0</v>
      </c>
      <c r="AX417" s="79">
        <f>Final!U417+Final!V417*2</f>
        <v>0</v>
      </c>
      <c r="AY417" s="79">
        <f t="shared" si="114"/>
        <v>0</v>
      </c>
      <c r="AZ417" s="69"/>
      <c r="BA417" s="80" t="e">
        <f t="shared" si="115"/>
        <v>#DIV/0!</v>
      </c>
      <c r="BB417" s="80" t="e">
        <f t="shared" si="116"/>
        <v>#DIV/0!</v>
      </c>
      <c r="BC417" s="80" t="e">
        <f t="shared" si="117"/>
        <v>#DIV/0!</v>
      </c>
      <c r="BD417" s="80" t="e">
        <f t="shared" si="118"/>
        <v>#DIV/0!</v>
      </c>
      <c r="BE417" s="81" t="e">
        <f t="shared" si="119"/>
        <v>#DIV/0!</v>
      </c>
      <c r="BF417" s="69" t="e">
        <f t="shared" si="120"/>
        <v>#DIV/0!</v>
      </c>
      <c r="BG417" s="69"/>
      <c r="BH417" s="69"/>
      <c r="BI417" s="69"/>
      <c r="BJ417" s="69"/>
      <c r="BK417" s="77" t="str">
        <f t="shared" si="121"/>
        <v xml:space="preserve"> f</v>
      </c>
      <c r="BL417" s="69" t="e">
        <f>'Piper Plot'!$R$22-(1-'Piper Plot'!AM417)*0.5+(1-'Piper Plot'!BC417)*0.5</f>
        <v>#DIV/0!</v>
      </c>
      <c r="BM417" s="69" t="e">
        <f>'Piper Plot'!$S$22+(1-'Piper Plot'!AM417)*'Piper Plot'!$S$13+(1-'Piper Plot'!BC417)*'Piper Plot'!$S$13</f>
        <v>#DIV/0!</v>
      </c>
      <c r="BN417" s="69"/>
      <c r="BO417" s="69"/>
    </row>
    <row r="418" spans="31:67" x14ac:dyDescent="0.3">
      <c r="AE418" s="77" t="str">
        <f>IF('Piper Plot'!$N$4="y",CONCATENATE(Final!B418," f",Final!C418),"")</f>
        <v xml:space="preserve"> f</v>
      </c>
      <c r="AF418" s="78">
        <f>Final!R418*2</f>
        <v>0</v>
      </c>
      <c r="AG418" s="79">
        <f>Final!Q418*2</f>
        <v>0</v>
      </c>
      <c r="AH418" s="79">
        <f>Final!O418+Final!P418</f>
        <v>0</v>
      </c>
      <c r="AI418" s="79">
        <f t="shared" si="108"/>
        <v>0</v>
      </c>
      <c r="AJ418" s="69"/>
      <c r="AK418" s="80" t="e">
        <f t="shared" si="109"/>
        <v>#DIV/0!</v>
      </c>
      <c r="AL418" s="80" t="e">
        <f t="shared" si="110"/>
        <v>#DIV/0!</v>
      </c>
      <c r="AM418" s="80" t="e">
        <f t="shared" si="111"/>
        <v>#DIV/0!</v>
      </c>
      <c r="AN418" s="80" t="e">
        <f t="shared" si="112"/>
        <v>#DIV/0!</v>
      </c>
      <c r="AO418" s="69" t="e">
        <f>(1-AK418)-AL418*'Piper Plot'!$R$13</f>
        <v>#DIV/0!</v>
      </c>
      <c r="AP418" s="69" t="e">
        <f>AL418*'Piper Plot'!$S$13</f>
        <v>#DIV/0!</v>
      </c>
      <c r="AQ418" s="69"/>
      <c r="AR418" s="69"/>
      <c r="AS418" s="69"/>
      <c r="AT418" s="69"/>
      <c r="AU418" s="77" t="str">
        <f t="shared" si="113"/>
        <v xml:space="preserve"> f</v>
      </c>
      <c r="AV418" s="79">
        <f>Final!T418</f>
        <v>0</v>
      </c>
      <c r="AW418" s="79">
        <f>Final!W418*2+Final!X418</f>
        <v>0</v>
      </c>
      <c r="AX418" s="79">
        <f>Final!U418+Final!V418*2</f>
        <v>0</v>
      </c>
      <c r="AY418" s="79">
        <f t="shared" si="114"/>
        <v>0</v>
      </c>
      <c r="AZ418" s="69"/>
      <c r="BA418" s="80" t="e">
        <f t="shared" si="115"/>
        <v>#DIV/0!</v>
      </c>
      <c r="BB418" s="80" t="e">
        <f t="shared" si="116"/>
        <v>#DIV/0!</v>
      </c>
      <c r="BC418" s="80" t="e">
        <f t="shared" si="117"/>
        <v>#DIV/0!</v>
      </c>
      <c r="BD418" s="80" t="e">
        <f t="shared" si="118"/>
        <v>#DIV/0!</v>
      </c>
      <c r="BE418" s="81" t="e">
        <f t="shared" si="119"/>
        <v>#DIV/0!</v>
      </c>
      <c r="BF418" s="69" t="e">
        <f t="shared" si="120"/>
        <v>#DIV/0!</v>
      </c>
      <c r="BG418" s="69"/>
      <c r="BH418" s="69"/>
      <c r="BI418" s="69"/>
      <c r="BJ418" s="69"/>
      <c r="BK418" s="77" t="str">
        <f t="shared" si="121"/>
        <v xml:space="preserve"> f</v>
      </c>
      <c r="BL418" s="69" t="e">
        <f>'Piper Plot'!$R$22-(1-'Piper Plot'!AM418)*0.5+(1-'Piper Plot'!BC418)*0.5</f>
        <v>#DIV/0!</v>
      </c>
      <c r="BM418" s="69" t="e">
        <f>'Piper Plot'!$S$22+(1-'Piper Plot'!AM418)*'Piper Plot'!$S$13+(1-'Piper Plot'!BC418)*'Piper Plot'!$S$13</f>
        <v>#DIV/0!</v>
      </c>
      <c r="BN418" s="69"/>
      <c r="BO418" s="69"/>
    </row>
    <row r="419" spans="31:67" x14ac:dyDescent="0.3">
      <c r="AE419" s="77" t="str">
        <f>IF('Piper Plot'!$N$4="y",CONCATENATE(Final!B419," f",Final!C419),"")</f>
        <v xml:space="preserve"> f</v>
      </c>
      <c r="AF419" s="78">
        <f>Final!R419*2</f>
        <v>0</v>
      </c>
      <c r="AG419" s="79">
        <f>Final!Q419*2</f>
        <v>0</v>
      </c>
      <c r="AH419" s="79">
        <f>Final!O419+Final!P419</f>
        <v>0</v>
      </c>
      <c r="AI419" s="79">
        <f t="shared" si="108"/>
        <v>0</v>
      </c>
      <c r="AJ419" s="69"/>
      <c r="AK419" s="80" t="e">
        <f t="shared" si="109"/>
        <v>#DIV/0!</v>
      </c>
      <c r="AL419" s="80" t="e">
        <f t="shared" si="110"/>
        <v>#DIV/0!</v>
      </c>
      <c r="AM419" s="80" t="e">
        <f t="shared" si="111"/>
        <v>#DIV/0!</v>
      </c>
      <c r="AN419" s="80" t="e">
        <f t="shared" si="112"/>
        <v>#DIV/0!</v>
      </c>
      <c r="AO419" s="69" t="e">
        <f>(1-AK419)-AL419*'Piper Plot'!$R$13</f>
        <v>#DIV/0!</v>
      </c>
      <c r="AP419" s="69" t="e">
        <f>AL419*'Piper Plot'!$S$13</f>
        <v>#DIV/0!</v>
      </c>
      <c r="AQ419" s="69"/>
      <c r="AR419" s="69"/>
      <c r="AS419" s="69"/>
      <c r="AT419" s="69"/>
      <c r="AU419" s="77" t="str">
        <f t="shared" si="113"/>
        <v xml:space="preserve"> f</v>
      </c>
      <c r="AV419" s="79">
        <f>Final!T419</f>
        <v>0</v>
      </c>
      <c r="AW419" s="79">
        <f>Final!W419*2+Final!X419</f>
        <v>0</v>
      </c>
      <c r="AX419" s="79">
        <f>Final!U419+Final!V419*2</f>
        <v>0</v>
      </c>
      <c r="AY419" s="79">
        <f t="shared" si="114"/>
        <v>0</v>
      </c>
      <c r="AZ419" s="69"/>
      <c r="BA419" s="80" t="e">
        <f t="shared" si="115"/>
        <v>#DIV/0!</v>
      </c>
      <c r="BB419" s="80" t="e">
        <f t="shared" si="116"/>
        <v>#DIV/0!</v>
      </c>
      <c r="BC419" s="80" t="e">
        <f t="shared" si="117"/>
        <v>#DIV/0!</v>
      </c>
      <c r="BD419" s="80" t="e">
        <f t="shared" si="118"/>
        <v>#DIV/0!</v>
      </c>
      <c r="BE419" s="81" t="e">
        <f t="shared" si="119"/>
        <v>#DIV/0!</v>
      </c>
      <c r="BF419" s="69" t="e">
        <f t="shared" si="120"/>
        <v>#DIV/0!</v>
      </c>
      <c r="BG419" s="69"/>
      <c r="BH419" s="69"/>
      <c r="BI419" s="69"/>
      <c r="BJ419" s="69"/>
      <c r="BK419" s="77" t="str">
        <f t="shared" si="121"/>
        <v xml:space="preserve"> f</v>
      </c>
      <c r="BL419" s="69" t="e">
        <f>'Piper Plot'!$R$22-(1-'Piper Plot'!AM419)*0.5+(1-'Piper Plot'!BC419)*0.5</f>
        <v>#DIV/0!</v>
      </c>
      <c r="BM419" s="69" t="e">
        <f>'Piper Plot'!$S$22+(1-'Piper Plot'!AM419)*'Piper Plot'!$S$13+(1-'Piper Plot'!BC419)*'Piper Plot'!$S$13</f>
        <v>#DIV/0!</v>
      </c>
      <c r="BN419" s="69"/>
      <c r="BO419" s="69"/>
    </row>
    <row r="420" spans="31:67" x14ac:dyDescent="0.3">
      <c r="AE420" s="77" t="str">
        <f>IF('Piper Plot'!$N$4="y",CONCATENATE(Final!B420," f",Final!C420),"")</f>
        <v xml:space="preserve"> f</v>
      </c>
      <c r="AF420" s="78">
        <f>Final!R420*2</f>
        <v>0</v>
      </c>
      <c r="AG420" s="79">
        <f>Final!Q420*2</f>
        <v>0</v>
      </c>
      <c r="AH420" s="79">
        <f>Final!O420+Final!P420</f>
        <v>0</v>
      </c>
      <c r="AI420" s="79">
        <f t="shared" si="108"/>
        <v>0</v>
      </c>
      <c r="AJ420" s="69"/>
      <c r="AK420" s="80" t="e">
        <f t="shared" si="109"/>
        <v>#DIV/0!</v>
      </c>
      <c r="AL420" s="80" t="e">
        <f t="shared" si="110"/>
        <v>#DIV/0!</v>
      </c>
      <c r="AM420" s="80" t="e">
        <f t="shared" si="111"/>
        <v>#DIV/0!</v>
      </c>
      <c r="AN420" s="80" t="e">
        <f t="shared" si="112"/>
        <v>#DIV/0!</v>
      </c>
      <c r="AO420" s="69" t="e">
        <f>(1-AK420)-AL420*'Piper Plot'!$R$13</f>
        <v>#DIV/0!</v>
      </c>
      <c r="AP420" s="69" t="e">
        <f>AL420*'Piper Plot'!$S$13</f>
        <v>#DIV/0!</v>
      </c>
      <c r="AQ420" s="69"/>
      <c r="AR420" s="69"/>
      <c r="AS420" s="69"/>
      <c r="AT420" s="69"/>
      <c r="AU420" s="77" t="str">
        <f t="shared" si="113"/>
        <v xml:space="preserve"> f</v>
      </c>
      <c r="AV420" s="79">
        <f>Final!T420</f>
        <v>0</v>
      </c>
      <c r="AW420" s="79">
        <f>Final!W420*2+Final!X420</f>
        <v>0</v>
      </c>
      <c r="AX420" s="79">
        <f>Final!U420+Final!V420*2</f>
        <v>0</v>
      </c>
      <c r="AY420" s="79">
        <f t="shared" si="114"/>
        <v>0</v>
      </c>
      <c r="AZ420" s="69"/>
      <c r="BA420" s="80" t="e">
        <f t="shared" si="115"/>
        <v>#DIV/0!</v>
      </c>
      <c r="BB420" s="80" t="e">
        <f t="shared" si="116"/>
        <v>#DIV/0!</v>
      </c>
      <c r="BC420" s="80" t="e">
        <f t="shared" si="117"/>
        <v>#DIV/0!</v>
      </c>
      <c r="BD420" s="80" t="e">
        <f t="shared" si="118"/>
        <v>#DIV/0!</v>
      </c>
      <c r="BE420" s="81" t="e">
        <f t="shared" si="119"/>
        <v>#DIV/0!</v>
      </c>
      <c r="BF420" s="69" t="e">
        <f t="shared" si="120"/>
        <v>#DIV/0!</v>
      </c>
      <c r="BG420" s="69"/>
      <c r="BH420" s="69"/>
      <c r="BI420" s="69"/>
      <c r="BJ420" s="69"/>
      <c r="BK420" s="77" t="str">
        <f t="shared" si="121"/>
        <v xml:space="preserve"> f</v>
      </c>
      <c r="BL420" s="69" t="e">
        <f>'Piper Plot'!$R$22-(1-'Piper Plot'!AM420)*0.5+(1-'Piper Plot'!BC420)*0.5</f>
        <v>#DIV/0!</v>
      </c>
      <c r="BM420" s="69" t="e">
        <f>'Piper Plot'!$S$22+(1-'Piper Plot'!AM420)*'Piper Plot'!$S$13+(1-'Piper Plot'!BC420)*'Piper Plot'!$S$13</f>
        <v>#DIV/0!</v>
      </c>
      <c r="BN420" s="69"/>
      <c r="BO420" s="69"/>
    </row>
    <row r="421" spans="31:67" x14ac:dyDescent="0.3">
      <c r="AE421" s="77" t="str">
        <f>IF('Piper Plot'!$N$4="y",CONCATENATE(Final!B421," f",Final!C421),"")</f>
        <v xml:space="preserve"> f</v>
      </c>
      <c r="AF421" s="78">
        <f>Final!R421*2</f>
        <v>0</v>
      </c>
      <c r="AG421" s="79">
        <f>Final!Q421*2</f>
        <v>0</v>
      </c>
      <c r="AH421" s="79">
        <f>Final!O421+Final!P421</f>
        <v>0</v>
      </c>
      <c r="AI421" s="79">
        <f t="shared" si="108"/>
        <v>0</v>
      </c>
      <c r="AJ421" s="69"/>
      <c r="AK421" s="80" t="e">
        <f t="shared" si="109"/>
        <v>#DIV/0!</v>
      </c>
      <c r="AL421" s="80" t="e">
        <f t="shared" si="110"/>
        <v>#DIV/0!</v>
      </c>
      <c r="AM421" s="80" t="e">
        <f t="shared" si="111"/>
        <v>#DIV/0!</v>
      </c>
      <c r="AN421" s="80" t="e">
        <f t="shared" si="112"/>
        <v>#DIV/0!</v>
      </c>
      <c r="AO421" s="69" t="e">
        <f>(1-AK421)-AL421*'Piper Plot'!$R$13</f>
        <v>#DIV/0!</v>
      </c>
      <c r="AP421" s="69" t="e">
        <f>AL421*'Piper Plot'!$S$13</f>
        <v>#DIV/0!</v>
      </c>
      <c r="AQ421" s="69"/>
      <c r="AR421" s="69"/>
      <c r="AS421" s="69"/>
      <c r="AT421" s="69"/>
      <c r="AU421" s="77" t="str">
        <f t="shared" si="113"/>
        <v xml:space="preserve"> f</v>
      </c>
      <c r="AV421" s="79">
        <f>Final!T421</f>
        <v>0</v>
      </c>
      <c r="AW421" s="79">
        <f>Final!W421*2+Final!X421</f>
        <v>0</v>
      </c>
      <c r="AX421" s="79">
        <f>Final!U421+Final!V421*2</f>
        <v>0</v>
      </c>
      <c r="AY421" s="79">
        <f t="shared" si="114"/>
        <v>0</v>
      </c>
      <c r="AZ421" s="69"/>
      <c r="BA421" s="80" t="e">
        <f t="shared" si="115"/>
        <v>#DIV/0!</v>
      </c>
      <c r="BB421" s="80" t="e">
        <f t="shared" si="116"/>
        <v>#DIV/0!</v>
      </c>
      <c r="BC421" s="80" t="e">
        <f t="shared" si="117"/>
        <v>#DIV/0!</v>
      </c>
      <c r="BD421" s="80" t="e">
        <f t="shared" si="118"/>
        <v>#DIV/0!</v>
      </c>
      <c r="BE421" s="81" t="e">
        <f t="shared" si="119"/>
        <v>#DIV/0!</v>
      </c>
      <c r="BF421" s="69" t="e">
        <f t="shared" si="120"/>
        <v>#DIV/0!</v>
      </c>
      <c r="BG421" s="69"/>
      <c r="BH421" s="69"/>
      <c r="BI421" s="69"/>
      <c r="BJ421" s="69"/>
      <c r="BK421" s="77" t="str">
        <f t="shared" si="121"/>
        <v xml:space="preserve"> f</v>
      </c>
      <c r="BL421" s="69" t="e">
        <f>'Piper Plot'!$R$22-(1-'Piper Plot'!AM421)*0.5+(1-'Piper Plot'!BC421)*0.5</f>
        <v>#DIV/0!</v>
      </c>
      <c r="BM421" s="69" t="e">
        <f>'Piper Plot'!$S$22+(1-'Piper Plot'!AM421)*'Piper Plot'!$S$13+(1-'Piper Plot'!BC421)*'Piper Plot'!$S$13</f>
        <v>#DIV/0!</v>
      </c>
      <c r="BN421" s="69"/>
      <c r="BO421" s="69"/>
    </row>
    <row r="422" spans="31:67" x14ac:dyDescent="0.3">
      <c r="AE422" s="77" t="str">
        <f>IF('Piper Plot'!$N$4="y",CONCATENATE(Final!B422," f",Final!C422),"")</f>
        <v xml:space="preserve"> f</v>
      </c>
      <c r="AF422" s="78">
        <f>Final!R422*2</f>
        <v>0</v>
      </c>
      <c r="AG422" s="79">
        <f>Final!Q422*2</f>
        <v>0</v>
      </c>
      <c r="AH422" s="79">
        <f>Final!O422+Final!P422</f>
        <v>0</v>
      </c>
      <c r="AI422" s="79">
        <f t="shared" si="108"/>
        <v>0</v>
      </c>
      <c r="AJ422" s="69"/>
      <c r="AK422" s="80" t="e">
        <f t="shared" si="109"/>
        <v>#DIV/0!</v>
      </c>
      <c r="AL422" s="80" t="e">
        <f t="shared" si="110"/>
        <v>#DIV/0!</v>
      </c>
      <c r="AM422" s="80" t="e">
        <f t="shared" si="111"/>
        <v>#DIV/0!</v>
      </c>
      <c r="AN422" s="80" t="e">
        <f t="shared" si="112"/>
        <v>#DIV/0!</v>
      </c>
      <c r="AO422" s="69" t="e">
        <f>(1-AK422)-AL422*'Piper Plot'!$R$13</f>
        <v>#DIV/0!</v>
      </c>
      <c r="AP422" s="69" t="e">
        <f>AL422*'Piper Plot'!$S$13</f>
        <v>#DIV/0!</v>
      </c>
      <c r="AQ422" s="69"/>
      <c r="AR422" s="69"/>
      <c r="AS422" s="69"/>
      <c r="AT422" s="69"/>
      <c r="AU422" s="77" t="str">
        <f t="shared" si="113"/>
        <v xml:space="preserve"> f</v>
      </c>
      <c r="AV422" s="79">
        <f>Final!T422</f>
        <v>0</v>
      </c>
      <c r="AW422" s="79">
        <f>Final!W422*2+Final!X422</f>
        <v>0</v>
      </c>
      <c r="AX422" s="79">
        <f>Final!U422+Final!V422*2</f>
        <v>0</v>
      </c>
      <c r="AY422" s="79">
        <f t="shared" si="114"/>
        <v>0</v>
      </c>
      <c r="AZ422" s="69"/>
      <c r="BA422" s="80" t="e">
        <f t="shared" si="115"/>
        <v>#DIV/0!</v>
      </c>
      <c r="BB422" s="80" t="e">
        <f t="shared" si="116"/>
        <v>#DIV/0!</v>
      </c>
      <c r="BC422" s="80" t="e">
        <f t="shared" si="117"/>
        <v>#DIV/0!</v>
      </c>
      <c r="BD422" s="80" t="e">
        <f t="shared" si="118"/>
        <v>#DIV/0!</v>
      </c>
      <c r="BE422" s="81" t="e">
        <f t="shared" si="119"/>
        <v>#DIV/0!</v>
      </c>
      <c r="BF422" s="69" t="e">
        <f t="shared" si="120"/>
        <v>#DIV/0!</v>
      </c>
      <c r="BG422" s="69"/>
      <c r="BH422" s="69"/>
      <c r="BI422" s="69"/>
      <c r="BJ422" s="69"/>
      <c r="BK422" s="77" t="str">
        <f t="shared" si="121"/>
        <v xml:space="preserve"> f</v>
      </c>
      <c r="BL422" s="69" t="e">
        <f>'Piper Plot'!$R$22-(1-'Piper Plot'!AM422)*0.5+(1-'Piper Plot'!BC422)*0.5</f>
        <v>#DIV/0!</v>
      </c>
      <c r="BM422" s="69" t="e">
        <f>'Piper Plot'!$S$22+(1-'Piper Plot'!AM422)*'Piper Plot'!$S$13+(1-'Piper Plot'!BC422)*'Piper Plot'!$S$13</f>
        <v>#DIV/0!</v>
      </c>
      <c r="BN422" s="69"/>
      <c r="BO422" s="69"/>
    </row>
    <row r="423" spans="31:67" x14ac:dyDescent="0.3">
      <c r="AE423" s="77" t="str">
        <f>IF('Piper Plot'!$N$4="y",CONCATENATE(Final!B423," f",Final!C423),"")</f>
        <v xml:space="preserve"> f</v>
      </c>
      <c r="AF423" s="78">
        <f>Final!R423*2</f>
        <v>0</v>
      </c>
      <c r="AG423" s="79">
        <f>Final!Q423*2</f>
        <v>0</v>
      </c>
      <c r="AH423" s="79">
        <f>Final!O423+Final!P423</f>
        <v>0</v>
      </c>
      <c r="AI423" s="79">
        <f t="shared" si="108"/>
        <v>0</v>
      </c>
      <c r="AJ423" s="69"/>
      <c r="AK423" s="80" t="e">
        <f t="shared" si="109"/>
        <v>#DIV/0!</v>
      </c>
      <c r="AL423" s="80" t="e">
        <f t="shared" si="110"/>
        <v>#DIV/0!</v>
      </c>
      <c r="AM423" s="80" t="e">
        <f t="shared" si="111"/>
        <v>#DIV/0!</v>
      </c>
      <c r="AN423" s="80" t="e">
        <f t="shared" si="112"/>
        <v>#DIV/0!</v>
      </c>
      <c r="AO423" s="69" t="e">
        <f>(1-AK423)-AL423*'Piper Plot'!$R$13</f>
        <v>#DIV/0!</v>
      </c>
      <c r="AP423" s="69" t="e">
        <f>AL423*'Piper Plot'!$S$13</f>
        <v>#DIV/0!</v>
      </c>
      <c r="AQ423" s="69"/>
      <c r="AR423" s="69"/>
      <c r="AS423" s="69"/>
      <c r="AT423" s="69"/>
      <c r="AU423" s="77" t="str">
        <f t="shared" si="113"/>
        <v xml:space="preserve"> f</v>
      </c>
      <c r="AV423" s="79">
        <f>Final!T423</f>
        <v>0</v>
      </c>
      <c r="AW423" s="79">
        <f>Final!W423*2+Final!X423</f>
        <v>0</v>
      </c>
      <c r="AX423" s="79">
        <f>Final!U423+Final!V423*2</f>
        <v>0</v>
      </c>
      <c r="AY423" s="79">
        <f t="shared" si="114"/>
        <v>0</v>
      </c>
      <c r="AZ423" s="69"/>
      <c r="BA423" s="80" t="e">
        <f t="shared" si="115"/>
        <v>#DIV/0!</v>
      </c>
      <c r="BB423" s="80" t="e">
        <f t="shared" si="116"/>
        <v>#DIV/0!</v>
      </c>
      <c r="BC423" s="80" t="e">
        <f t="shared" si="117"/>
        <v>#DIV/0!</v>
      </c>
      <c r="BD423" s="80" t="e">
        <f t="shared" si="118"/>
        <v>#DIV/0!</v>
      </c>
      <c r="BE423" s="81" t="e">
        <f t="shared" si="119"/>
        <v>#DIV/0!</v>
      </c>
      <c r="BF423" s="69" t="e">
        <f t="shared" si="120"/>
        <v>#DIV/0!</v>
      </c>
      <c r="BG423" s="69"/>
      <c r="BH423" s="69"/>
      <c r="BI423" s="69"/>
      <c r="BJ423" s="69"/>
      <c r="BK423" s="77" t="str">
        <f t="shared" si="121"/>
        <v xml:space="preserve"> f</v>
      </c>
      <c r="BL423" s="69" t="e">
        <f>'Piper Plot'!$R$22-(1-'Piper Plot'!AM423)*0.5+(1-'Piper Plot'!BC423)*0.5</f>
        <v>#DIV/0!</v>
      </c>
      <c r="BM423" s="69" t="e">
        <f>'Piper Plot'!$S$22+(1-'Piper Plot'!AM423)*'Piper Plot'!$S$13+(1-'Piper Plot'!BC423)*'Piper Plot'!$S$13</f>
        <v>#DIV/0!</v>
      </c>
      <c r="BN423" s="69"/>
      <c r="BO423" s="69"/>
    </row>
    <row r="424" spans="31:67" x14ac:dyDescent="0.3">
      <c r="AE424" s="77" t="str">
        <f>IF('Piper Plot'!$N$4="y",CONCATENATE(Final!B424," f",Final!C424),"")</f>
        <v xml:space="preserve"> f</v>
      </c>
      <c r="AF424" s="78">
        <f>Final!R424*2</f>
        <v>0</v>
      </c>
      <c r="AG424" s="79">
        <f>Final!Q424*2</f>
        <v>0</v>
      </c>
      <c r="AH424" s="79">
        <f>Final!O424+Final!P424</f>
        <v>0</v>
      </c>
      <c r="AI424" s="79">
        <f t="shared" si="108"/>
        <v>0</v>
      </c>
      <c r="AJ424" s="69"/>
      <c r="AK424" s="80" t="e">
        <f t="shared" si="109"/>
        <v>#DIV/0!</v>
      </c>
      <c r="AL424" s="80" t="e">
        <f t="shared" si="110"/>
        <v>#DIV/0!</v>
      </c>
      <c r="AM424" s="80" t="e">
        <f t="shared" si="111"/>
        <v>#DIV/0!</v>
      </c>
      <c r="AN424" s="80" t="e">
        <f t="shared" si="112"/>
        <v>#DIV/0!</v>
      </c>
      <c r="AO424" s="69" t="e">
        <f>(1-AK424)-AL424*'Piper Plot'!$R$13</f>
        <v>#DIV/0!</v>
      </c>
      <c r="AP424" s="69" t="e">
        <f>AL424*'Piper Plot'!$S$13</f>
        <v>#DIV/0!</v>
      </c>
      <c r="AQ424" s="69"/>
      <c r="AR424" s="69"/>
      <c r="AS424" s="69"/>
      <c r="AT424" s="69"/>
      <c r="AU424" s="77" t="str">
        <f t="shared" si="113"/>
        <v xml:space="preserve"> f</v>
      </c>
      <c r="AV424" s="79">
        <f>Final!T424</f>
        <v>0</v>
      </c>
      <c r="AW424" s="79">
        <f>Final!W424*2+Final!X424</f>
        <v>0</v>
      </c>
      <c r="AX424" s="79">
        <f>Final!U424+Final!V424*2</f>
        <v>0</v>
      </c>
      <c r="AY424" s="79">
        <f t="shared" si="114"/>
        <v>0</v>
      </c>
      <c r="AZ424" s="69"/>
      <c r="BA424" s="80" t="e">
        <f t="shared" si="115"/>
        <v>#DIV/0!</v>
      </c>
      <c r="BB424" s="80" t="e">
        <f t="shared" si="116"/>
        <v>#DIV/0!</v>
      </c>
      <c r="BC424" s="80" t="e">
        <f t="shared" si="117"/>
        <v>#DIV/0!</v>
      </c>
      <c r="BD424" s="80" t="e">
        <f t="shared" si="118"/>
        <v>#DIV/0!</v>
      </c>
      <c r="BE424" s="81" t="e">
        <f t="shared" si="119"/>
        <v>#DIV/0!</v>
      </c>
      <c r="BF424" s="69" t="e">
        <f t="shared" si="120"/>
        <v>#DIV/0!</v>
      </c>
      <c r="BG424" s="69"/>
      <c r="BH424" s="69"/>
      <c r="BI424" s="69"/>
      <c r="BJ424" s="69"/>
      <c r="BK424" s="77" t="str">
        <f t="shared" si="121"/>
        <v xml:space="preserve"> f</v>
      </c>
      <c r="BL424" s="69" t="e">
        <f>'Piper Plot'!$R$22-(1-'Piper Plot'!AM424)*0.5+(1-'Piper Plot'!BC424)*0.5</f>
        <v>#DIV/0!</v>
      </c>
      <c r="BM424" s="69" t="e">
        <f>'Piper Plot'!$S$22+(1-'Piper Plot'!AM424)*'Piper Plot'!$S$13+(1-'Piper Plot'!BC424)*'Piper Plot'!$S$13</f>
        <v>#DIV/0!</v>
      </c>
      <c r="BN424" s="69"/>
      <c r="BO424" s="69"/>
    </row>
    <row r="425" spans="31:67" x14ac:dyDescent="0.3">
      <c r="AE425" s="77" t="str">
        <f>IF('Piper Plot'!$N$4="y",CONCATENATE(Final!B425," f",Final!C425),"")</f>
        <v xml:space="preserve"> f</v>
      </c>
      <c r="AF425" s="78">
        <f>Final!R425*2</f>
        <v>0</v>
      </c>
      <c r="AG425" s="79">
        <f>Final!Q425*2</f>
        <v>0</v>
      </c>
      <c r="AH425" s="79">
        <f>Final!O425+Final!P425</f>
        <v>0</v>
      </c>
      <c r="AI425" s="79">
        <f t="shared" si="108"/>
        <v>0</v>
      </c>
      <c r="AJ425" s="69"/>
      <c r="AK425" s="80" t="e">
        <f t="shared" si="109"/>
        <v>#DIV/0!</v>
      </c>
      <c r="AL425" s="80" t="e">
        <f t="shared" si="110"/>
        <v>#DIV/0!</v>
      </c>
      <c r="AM425" s="80" t="e">
        <f t="shared" si="111"/>
        <v>#DIV/0!</v>
      </c>
      <c r="AN425" s="80" t="e">
        <f t="shared" si="112"/>
        <v>#DIV/0!</v>
      </c>
      <c r="AO425" s="69" t="e">
        <f>(1-AK425)-AL425*'Piper Plot'!$R$13</f>
        <v>#DIV/0!</v>
      </c>
      <c r="AP425" s="69" t="e">
        <f>AL425*'Piper Plot'!$S$13</f>
        <v>#DIV/0!</v>
      </c>
      <c r="AQ425" s="69"/>
      <c r="AR425" s="69"/>
      <c r="AS425" s="69"/>
      <c r="AT425" s="69"/>
      <c r="AU425" s="77" t="str">
        <f t="shared" si="113"/>
        <v xml:space="preserve"> f</v>
      </c>
      <c r="AV425" s="79">
        <f>Final!T425</f>
        <v>0</v>
      </c>
      <c r="AW425" s="79">
        <f>Final!W425*2+Final!X425</f>
        <v>0</v>
      </c>
      <c r="AX425" s="79">
        <f>Final!U425+Final!V425*2</f>
        <v>0</v>
      </c>
      <c r="AY425" s="79">
        <f t="shared" si="114"/>
        <v>0</v>
      </c>
      <c r="AZ425" s="69"/>
      <c r="BA425" s="80" t="e">
        <f t="shared" si="115"/>
        <v>#DIV/0!</v>
      </c>
      <c r="BB425" s="80" t="e">
        <f t="shared" si="116"/>
        <v>#DIV/0!</v>
      </c>
      <c r="BC425" s="80" t="e">
        <f t="shared" si="117"/>
        <v>#DIV/0!</v>
      </c>
      <c r="BD425" s="80" t="e">
        <f t="shared" si="118"/>
        <v>#DIV/0!</v>
      </c>
      <c r="BE425" s="81" t="e">
        <f t="shared" si="119"/>
        <v>#DIV/0!</v>
      </c>
      <c r="BF425" s="69" t="e">
        <f t="shared" si="120"/>
        <v>#DIV/0!</v>
      </c>
      <c r="BG425" s="69"/>
      <c r="BH425" s="69"/>
      <c r="BI425" s="69"/>
      <c r="BJ425" s="69"/>
      <c r="BK425" s="77" t="str">
        <f t="shared" si="121"/>
        <v xml:space="preserve"> f</v>
      </c>
      <c r="BL425" s="69" t="e">
        <f>'Piper Plot'!$R$22-(1-'Piper Plot'!AM425)*0.5+(1-'Piper Plot'!BC425)*0.5</f>
        <v>#DIV/0!</v>
      </c>
      <c r="BM425" s="69" t="e">
        <f>'Piper Plot'!$S$22+(1-'Piper Plot'!AM425)*'Piper Plot'!$S$13+(1-'Piper Plot'!BC425)*'Piper Plot'!$S$13</f>
        <v>#DIV/0!</v>
      </c>
      <c r="BN425" s="69"/>
      <c r="BO425" s="69"/>
    </row>
    <row r="426" spans="31:67" x14ac:dyDescent="0.3">
      <c r="AE426" s="77" t="str">
        <f>IF('Piper Plot'!$N$4="y",CONCATENATE(Final!B426," f",Final!C426),"")</f>
        <v xml:space="preserve"> f</v>
      </c>
      <c r="AF426" s="78">
        <f>Final!R426*2</f>
        <v>0</v>
      </c>
      <c r="AG426" s="79">
        <f>Final!Q426*2</f>
        <v>0</v>
      </c>
      <c r="AH426" s="79">
        <f>Final!O426+Final!P426</f>
        <v>0</v>
      </c>
      <c r="AI426" s="79">
        <f t="shared" si="108"/>
        <v>0</v>
      </c>
      <c r="AJ426" s="69"/>
      <c r="AK426" s="80" t="e">
        <f t="shared" si="109"/>
        <v>#DIV/0!</v>
      </c>
      <c r="AL426" s="80" t="e">
        <f t="shared" si="110"/>
        <v>#DIV/0!</v>
      </c>
      <c r="AM426" s="80" t="e">
        <f t="shared" si="111"/>
        <v>#DIV/0!</v>
      </c>
      <c r="AN426" s="80" t="e">
        <f t="shared" si="112"/>
        <v>#DIV/0!</v>
      </c>
      <c r="AO426" s="69" t="e">
        <f>(1-AK426)-AL426*'Piper Plot'!$R$13</f>
        <v>#DIV/0!</v>
      </c>
      <c r="AP426" s="69" t="e">
        <f>AL426*'Piper Plot'!$S$13</f>
        <v>#DIV/0!</v>
      </c>
      <c r="AQ426" s="69"/>
      <c r="AR426" s="69"/>
      <c r="AS426" s="69"/>
      <c r="AT426" s="69"/>
      <c r="AU426" s="77" t="str">
        <f t="shared" si="113"/>
        <v xml:space="preserve"> f</v>
      </c>
      <c r="AV426" s="79">
        <f>Final!T426</f>
        <v>0</v>
      </c>
      <c r="AW426" s="79">
        <f>Final!W426*2+Final!X426</f>
        <v>0</v>
      </c>
      <c r="AX426" s="79">
        <f>Final!U426+Final!V426*2</f>
        <v>0</v>
      </c>
      <c r="AY426" s="79">
        <f t="shared" si="114"/>
        <v>0</v>
      </c>
      <c r="AZ426" s="69"/>
      <c r="BA426" s="80" t="e">
        <f t="shared" si="115"/>
        <v>#DIV/0!</v>
      </c>
      <c r="BB426" s="80" t="e">
        <f t="shared" si="116"/>
        <v>#DIV/0!</v>
      </c>
      <c r="BC426" s="80" t="e">
        <f t="shared" si="117"/>
        <v>#DIV/0!</v>
      </c>
      <c r="BD426" s="80" t="e">
        <f t="shared" si="118"/>
        <v>#DIV/0!</v>
      </c>
      <c r="BE426" s="81" t="e">
        <f t="shared" si="119"/>
        <v>#DIV/0!</v>
      </c>
      <c r="BF426" s="69" t="e">
        <f t="shared" si="120"/>
        <v>#DIV/0!</v>
      </c>
      <c r="BG426" s="69"/>
      <c r="BH426" s="69"/>
      <c r="BI426" s="69"/>
      <c r="BJ426" s="69"/>
      <c r="BK426" s="77" t="str">
        <f t="shared" si="121"/>
        <v xml:space="preserve"> f</v>
      </c>
      <c r="BL426" s="69" t="e">
        <f>'Piper Plot'!$R$22-(1-'Piper Plot'!AM426)*0.5+(1-'Piper Plot'!BC426)*0.5</f>
        <v>#DIV/0!</v>
      </c>
      <c r="BM426" s="69" t="e">
        <f>'Piper Plot'!$S$22+(1-'Piper Plot'!AM426)*'Piper Plot'!$S$13+(1-'Piper Plot'!BC426)*'Piper Plot'!$S$13</f>
        <v>#DIV/0!</v>
      </c>
      <c r="BN426" s="69"/>
      <c r="BO426" s="69"/>
    </row>
    <row r="427" spans="31:67" x14ac:dyDescent="0.3">
      <c r="AE427" s="77" t="str">
        <f>IF('Piper Plot'!$N$4="y",CONCATENATE(Final!B427," f",Final!C427),"")</f>
        <v xml:space="preserve"> f</v>
      </c>
      <c r="AF427" s="78">
        <f>Final!R427*2</f>
        <v>0</v>
      </c>
      <c r="AG427" s="79">
        <f>Final!Q427*2</f>
        <v>0</v>
      </c>
      <c r="AH427" s="79">
        <f>Final!O427+Final!P427</f>
        <v>0</v>
      </c>
      <c r="AI427" s="79">
        <f t="shared" si="108"/>
        <v>0</v>
      </c>
      <c r="AJ427" s="69"/>
      <c r="AK427" s="80" t="e">
        <f t="shared" si="109"/>
        <v>#DIV/0!</v>
      </c>
      <c r="AL427" s="80" t="e">
        <f t="shared" si="110"/>
        <v>#DIV/0!</v>
      </c>
      <c r="AM427" s="80" t="e">
        <f t="shared" si="111"/>
        <v>#DIV/0!</v>
      </c>
      <c r="AN427" s="80" t="e">
        <f t="shared" si="112"/>
        <v>#DIV/0!</v>
      </c>
      <c r="AO427" s="69" t="e">
        <f>(1-AK427)-AL427*'Piper Plot'!$R$13</f>
        <v>#DIV/0!</v>
      </c>
      <c r="AP427" s="69" t="e">
        <f>AL427*'Piper Plot'!$S$13</f>
        <v>#DIV/0!</v>
      </c>
      <c r="AQ427" s="69"/>
      <c r="AR427" s="69"/>
      <c r="AS427" s="69"/>
      <c r="AT427" s="69"/>
      <c r="AU427" s="77" t="str">
        <f t="shared" si="113"/>
        <v xml:space="preserve"> f</v>
      </c>
      <c r="AV427" s="79">
        <f>Final!T427</f>
        <v>0</v>
      </c>
      <c r="AW427" s="79">
        <f>Final!W427*2+Final!X427</f>
        <v>0</v>
      </c>
      <c r="AX427" s="79">
        <f>Final!U427+Final!V427*2</f>
        <v>0</v>
      </c>
      <c r="AY427" s="79">
        <f t="shared" si="114"/>
        <v>0</v>
      </c>
      <c r="AZ427" s="69"/>
      <c r="BA427" s="80" t="e">
        <f t="shared" si="115"/>
        <v>#DIV/0!</v>
      </c>
      <c r="BB427" s="80" t="e">
        <f t="shared" si="116"/>
        <v>#DIV/0!</v>
      </c>
      <c r="BC427" s="80" t="e">
        <f t="shared" si="117"/>
        <v>#DIV/0!</v>
      </c>
      <c r="BD427" s="80" t="e">
        <f t="shared" si="118"/>
        <v>#DIV/0!</v>
      </c>
      <c r="BE427" s="81" t="e">
        <f t="shared" si="119"/>
        <v>#DIV/0!</v>
      </c>
      <c r="BF427" s="69" t="e">
        <f t="shared" si="120"/>
        <v>#DIV/0!</v>
      </c>
      <c r="BG427" s="69"/>
      <c r="BH427" s="69"/>
      <c r="BI427" s="69"/>
      <c r="BJ427" s="69"/>
      <c r="BK427" s="77" t="str">
        <f t="shared" si="121"/>
        <v xml:space="preserve"> f</v>
      </c>
      <c r="BL427" s="69" t="e">
        <f>'Piper Plot'!$R$22-(1-'Piper Plot'!AM427)*0.5+(1-'Piper Plot'!BC427)*0.5</f>
        <v>#DIV/0!</v>
      </c>
      <c r="BM427" s="69" t="e">
        <f>'Piper Plot'!$S$22+(1-'Piper Plot'!AM427)*'Piper Plot'!$S$13+(1-'Piper Plot'!BC427)*'Piper Plot'!$S$13</f>
        <v>#DIV/0!</v>
      </c>
      <c r="BN427" s="69"/>
      <c r="BO427" s="69"/>
    </row>
    <row r="428" spans="31:67" x14ac:dyDescent="0.3">
      <c r="AE428" s="77" t="str">
        <f>IF('Piper Plot'!$N$4="y",CONCATENATE(Final!B428," f",Final!C428),"")</f>
        <v xml:space="preserve"> f</v>
      </c>
      <c r="AF428" s="78">
        <f>Final!R428*2</f>
        <v>0</v>
      </c>
      <c r="AG428" s="79">
        <f>Final!Q428*2</f>
        <v>0</v>
      </c>
      <c r="AH428" s="79">
        <f>Final!O428+Final!P428</f>
        <v>0</v>
      </c>
      <c r="AI428" s="79">
        <f t="shared" si="108"/>
        <v>0</v>
      </c>
      <c r="AJ428" s="69"/>
      <c r="AK428" s="80" t="e">
        <f t="shared" si="109"/>
        <v>#DIV/0!</v>
      </c>
      <c r="AL428" s="80" t="e">
        <f t="shared" si="110"/>
        <v>#DIV/0!</v>
      </c>
      <c r="AM428" s="80" t="e">
        <f t="shared" si="111"/>
        <v>#DIV/0!</v>
      </c>
      <c r="AN428" s="80" t="e">
        <f t="shared" si="112"/>
        <v>#DIV/0!</v>
      </c>
      <c r="AO428" s="69" t="e">
        <f>(1-AK428)-AL428*'Piper Plot'!$R$13</f>
        <v>#DIV/0!</v>
      </c>
      <c r="AP428" s="69" t="e">
        <f>AL428*'Piper Plot'!$S$13</f>
        <v>#DIV/0!</v>
      </c>
      <c r="AQ428" s="69"/>
      <c r="AR428" s="69"/>
      <c r="AS428" s="69"/>
      <c r="AT428" s="69"/>
      <c r="AU428" s="77" t="str">
        <f t="shared" si="113"/>
        <v xml:space="preserve"> f</v>
      </c>
      <c r="AV428" s="79">
        <f>Final!T428</f>
        <v>0</v>
      </c>
      <c r="AW428" s="79">
        <f>Final!W428*2+Final!X428</f>
        <v>0</v>
      </c>
      <c r="AX428" s="79">
        <f>Final!U428+Final!V428*2</f>
        <v>0</v>
      </c>
      <c r="AY428" s="79">
        <f t="shared" si="114"/>
        <v>0</v>
      </c>
      <c r="AZ428" s="69"/>
      <c r="BA428" s="80" t="e">
        <f t="shared" si="115"/>
        <v>#DIV/0!</v>
      </c>
      <c r="BB428" s="80" t="e">
        <f t="shared" si="116"/>
        <v>#DIV/0!</v>
      </c>
      <c r="BC428" s="80" t="e">
        <f t="shared" si="117"/>
        <v>#DIV/0!</v>
      </c>
      <c r="BD428" s="80" t="e">
        <f t="shared" si="118"/>
        <v>#DIV/0!</v>
      </c>
      <c r="BE428" s="81" t="e">
        <f t="shared" si="119"/>
        <v>#DIV/0!</v>
      </c>
      <c r="BF428" s="69" t="e">
        <f t="shared" si="120"/>
        <v>#DIV/0!</v>
      </c>
      <c r="BG428" s="69"/>
      <c r="BH428" s="69"/>
      <c r="BI428" s="69"/>
      <c r="BJ428" s="69"/>
      <c r="BK428" s="77" t="str">
        <f t="shared" si="121"/>
        <v xml:space="preserve"> f</v>
      </c>
      <c r="BL428" s="69" t="e">
        <f>'Piper Plot'!$R$22-(1-'Piper Plot'!AM428)*0.5+(1-'Piper Plot'!BC428)*0.5</f>
        <v>#DIV/0!</v>
      </c>
      <c r="BM428" s="69" t="e">
        <f>'Piper Plot'!$S$22+(1-'Piper Plot'!AM428)*'Piper Plot'!$S$13+(1-'Piper Plot'!BC428)*'Piper Plot'!$S$13</f>
        <v>#DIV/0!</v>
      </c>
      <c r="BN428" s="69"/>
      <c r="BO428" s="69"/>
    </row>
    <row r="429" spans="31:67" x14ac:dyDescent="0.3">
      <c r="AE429" s="77" t="str">
        <f>IF('Piper Plot'!$N$4="y",CONCATENATE(Final!B429," f",Final!C429),"")</f>
        <v xml:space="preserve"> f</v>
      </c>
      <c r="AF429" s="78">
        <f>Final!R429*2</f>
        <v>0</v>
      </c>
      <c r="AG429" s="79">
        <f>Final!Q429*2</f>
        <v>0</v>
      </c>
      <c r="AH429" s="79">
        <f>Final!O429+Final!P429</f>
        <v>0</v>
      </c>
      <c r="AI429" s="79">
        <f t="shared" si="108"/>
        <v>0</v>
      </c>
      <c r="AJ429" s="69"/>
      <c r="AK429" s="80" t="e">
        <f t="shared" si="109"/>
        <v>#DIV/0!</v>
      </c>
      <c r="AL429" s="80" t="e">
        <f t="shared" si="110"/>
        <v>#DIV/0!</v>
      </c>
      <c r="AM429" s="80" t="e">
        <f t="shared" si="111"/>
        <v>#DIV/0!</v>
      </c>
      <c r="AN429" s="80" t="e">
        <f t="shared" si="112"/>
        <v>#DIV/0!</v>
      </c>
      <c r="AO429" s="69" t="e">
        <f>(1-AK429)-AL429*'Piper Plot'!$R$13</f>
        <v>#DIV/0!</v>
      </c>
      <c r="AP429" s="69" t="e">
        <f>AL429*'Piper Plot'!$S$13</f>
        <v>#DIV/0!</v>
      </c>
      <c r="AQ429" s="69"/>
      <c r="AR429" s="69"/>
      <c r="AS429" s="69"/>
      <c r="AT429" s="69"/>
      <c r="AU429" s="77" t="str">
        <f t="shared" si="113"/>
        <v xml:space="preserve"> f</v>
      </c>
      <c r="AV429" s="79">
        <f>Final!T429</f>
        <v>0</v>
      </c>
      <c r="AW429" s="79">
        <f>Final!W429*2+Final!X429</f>
        <v>0</v>
      </c>
      <c r="AX429" s="79">
        <f>Final!U429+Final!V429*2</f>
        <v>0</v>
      </c>
      <c r="AY429" s="79">
        <f t="shared" si="114"/>
        <v>0</v>
      </c>
      <c r="AZ429" s="69"/>
      <c r="BA429" s="80" t="e">
        <f t="shared" si="115"/>
        <v>#DIV/0!</v>
      </c>
      <c r="BB429" s="80" t="e">
        <f t="shared" si="116"/>
        <v>#DIV/0!</v>
      </c>
      <c r="BC429" s="80" t="e">
        <f t="shared" si="117"/>
        <v>#DIV/0!</v>
      </c>
      <c r="BD429" s="80" t="e">
        <f t="shared" si="118"/>
        <v>#DIV/0!</v>
      </c>
      <c r="BE429" s="81" t="e">
        <f t="shared" si="119"/>
        <v>#DIV/0!</v>
      </c>
      <c r="BF429" s="69" t="e">
        <f t="shared" si="120"/>
        <v>#DIV/0!</v>
      </c>
      <c r="BG429" s="69"/>
      <c r="BH429" s="69"/>
      <c r="BI429" s="69"/>
      <c r="BJ429" s="69"/>
      <c r="BK429" s="77" t="str">
        <f t="shared" si="121"/>
        <v xml:space="preserve"> f</v>
      </c>
      <c r="BL429" s="69" t="e">
        <f>'Piper Plot'!$R$22-(1-'Piper Plot'!AM429)*0.5+(1-'Piper Plot'!BC429)*0.5</f>
        <v>#DIV/0!</v>
      </c>
      <c r="BM429" s="69" t="e">
        <f>'Piper Plot'!$S$22+(1-'Piper Plot'!AM429)*'Piper Plot'!$S$13+(1-'Piper Plot'!BC429)*'Piper Plot'!$S$13</f>
        <v>#DIV/0!</v>
      </c>
      <c r="BN429" s="69"/>
      <c r="BO429" s="69"/>
    </row>
    <row r="430" spans="31:67" x14ac:dyDescent="0.3">
      <c r="AE430" s="77" t="str">
        <f>IF('Piper Plot'!$N$4="y",CONCATENATE(Final!B430," f",Final!C430),"")</f>
        <v xml:space="preserve"> f</v>
      </c>
      <c r="AF430" s="78">
        <f>Final!R430*2</f>
        <v>0</v>
      </c>
      <c r="AG430" s="79">
        <f>Final!Q430*2</f>
        <v>0</v>
      </c>
      <c r="AH430" s="79">
        <f>Final!O430+Final!P430</f>
        <v>0</v>
      </c>
      <c r="AI430" s="79">
        <f t="shared" si="108"/>
        <v>0</v>
      </c>
      <c r="AJ430" s="69"/>
      <c r="AK430" s="80" t="e">
        <f t="shared" si="109"/>
        <v>#DIV/0!</v>
      </c>
      <c r="AL430" s="80" t="e">
        <f t="shared" si="110"/>
        <v>#DIV/0!</v>
      </c>
      <c r="AM430" s="80" t="e">
        <f t="shared" si="111"/>
        <v>#DIV/0!</v>
      </c>
      <c r="AN430" s="80" t="e">
        <f t="shared" si="112"/>
        <v>#DIV/0!</v>
      </c>
      <c r="AO430" s="69" t="e">
        <f>(1-AK430)-AL430*'Piper Plot'!$R$13</f>
        <v>#DIV/0!</v>
      </c>
      <c r="AP430" s="69" t="e">
        <f>AL430*'Piper Plot'!$S$13</f>
        <v>#DIV/0!</v>
      </c>
      <c r="AQ430" s="69"/>
      <c r="AR430" s="69"/>
      <c r="AS430" s="69"/>
      <c r="AT430" s="69"/>
      <c r="AU430" s="77" t="str">
        <f t="shared" si="113"/>
        <v xml:space="preserve"> f</v>
      </c>
      <c r="AV430" s="79">
        <f>Final!T430</f>
        <v>0</v>
      </c>
      <c r="AW430" s="79">
        <f>Final!W430*2+Final!X430</f>
        <v>0</v>
      </c>
      <c r="AX430" s="79">
        <f>Final!U430+Final!V430*2</f>
        <v>0</v>
      </c>
      <c r="AY430" s="79">
        <f t="shared" si="114"/>
        <v>0</v>
      </c>
      <c r="AZ430" s="69"/>
      <c r="BA430" s="80" t="e">
        <f t="shared" si="115"/>
        <v>#DIV/0!</v>
      </c>
      <c r="BB430" s="80" t="e">
        <f t="shared" si="116"/>
        <v>#DIV/0!</v>
      </c>
      <c r="BC430" s="80" t="e">
        <f t="shared" si="117"/>
        <v>#DIV/0!</v>
      </c>
      <c r="BD430" s="80" t="e">
        <f t="shared" si="118"/>
        <v>#DIV/0!</v>
      </c>
      <c r="BE430" s="81" t="e">
        <f t="shared" si="119"/>
        <v>#DIV/0!</v>
      </c>
      <c r="BF430" s="69" t="e">
        <f t="shared" si="120"/>
        <v>#DIV/0!</v>
      </c>
      <c r="BG430" s="69"/>
      <c r="BH430" s="69"/>
      <c r="BI430" s="69"/>
      <c r="BJ430" s="69"/>
      <c r="BK430" s="77" t="str">
        <f t="shared" si="121"/>
        <v xml:space="preserve"> f</v>
      </c>
      <c r="BL430" s="69" t="e">
        <f>'Piper Plot'!$R$22-(1-'Piper Plot'!AM430)*0.5+(1-'Piper Plot'!BC430)*0.5</f>
        <v>#DIV/0!</v>
      </c>
      <c r="BM430" s="69" t="e">
        <f>'Piper Plot'!$S$22+(1-'Piper Plot'!AM430)*'Piper Plot'!$S$13+(1-'Piper Plot'!BC430)*'Piper Plot'!$S$13</f>
        <v>#DIV/0!</v>
      </c>
      <c r="BN430" s="69"/>
      <c r="BO430" s="69"/>
    </row>
    <row r="431" spans="31:67" x14ac:dyDescent="0.3">
      <c r="AE431" s="77" t="str">
        <f>IF('Piper Plot'!$N$4="y",CONCATENATE(Final!B431," f",Final!C431),"")</f>
        <v xml:space="preserve"> f</v>
      </c>
      <c r="AF431" s="78">
        <f>Final!R431*2</f>
        <v>0</v>
      </c>
      <c r="AG431" s="79">
        <f>Final!Q431*2</f>
        <v>0</v>
      </c>
      <c r="AH431" s="79">
        <f>Final!O431+Final!P431</f>
        <v>0</v>
      </c>
      <c r="AI431" s="79">
        <f t="shared" si="108"/>
        <v>0</v>
      </c>
      <c r="AJ431" s="69"/>
      <c r="AK431" s="80" t="e">
        <f t="shared" si="109"/>
        <v>#DIV/0!</v>
      </c>
      <c r="AL431" s="80" t="e">
        <f t="shared" si="110"/>
        <v>#DIV/0!</v>
      </c>
      <c r="AM431" s="80" t="e">
        <f t="shared" si="111"/>
        <v>#DIV/0!</v>
      </c>
      <c r="AN431" s="80" t="e">
        <f t="shared" si="112"/>
        <v>#DIV/0!</v>
      </c>
      <c r="AO431" s="69" t="e">
        <f>(1-AK431)-AL431*'Piper Plot'!$R$13</f>
        <v>#DIV/0!</v>
      </c>
      <c r="AP431" s="69" t="e">
        <f>AL431*'Piper Plot'!$S$13</f>
        <v>#DIV/0!</v>
      </c>
      <c r="AQ431" s="69"/>
      <c r="AR431" s="69"/>
      <c r="AS431" s="69"/>
      <c r="AT431" s="69"/>
      <c r="AU431" s="77" t="str">
        <f t="shared" si="113"/>
        <v xml:space="preserve"> f</v>
      </c>
      <c r="AV431" s="79">
        <f>Final!T431</f>
        <v>0</v>
      </c>
      <c r="AW431" s="79">
        <f>Final!W431*2+Final!X431</f>
        <v>0</v>
      </c>
      <c r="AX431" s="79">
        <f>Final!U431+Final!V431*2</f>
        <v>0</v>
      </c>
      <c r="AY431" s="79">
        <f t="shared" si="114"/>
        <v>0</v>
      </c>
      <c r="AZ431" s="69"/>
      <c r="BA431" s="80" t="e">
        <f t="shared" si="115"/>
        <v>#DIV/0!</v>
      </c>
      <c r="BB431" s="80" t="e">
        <f t="shared" si="116"/>
        <v>#DIV/0!</v>
      </c>
      <c r="BC431" s="80" t="e">
        <f t="shared" si="117"/>
        <v>#DIV/0!</v>
      </c>
      <c r="BD431" s="80" t="e">
        <f t="shared" si="118"/>
        <v>#DIV/0!</v>
      </c>
      <c r="BE431" s="81" t="e">
        <f t="shared" si="119"/>
        <v>#DIV/0!</v>
      </c>
      <c r="BF431" s="69" t="e">
        <f t="shared" si="120"/>
        <v>#DIV/0!</v>
      </c>
      <c r="BG431" s="69"/>
      <c r="BH431" s="69"/>
      <c r="BI431" s="69"/>
      <c r="BJ431" s="69"/>
      <c r="BK431" s="77" t="str">
        <f t="shared" si="121"/>
        <v xml:space="preserve"> f</v>
      </c>
      <c r="BL431" s="69" t="e">
        <f>'Piper Plot'!$R$22-(1-'Piper Plot'!AM431)*0.5+(1-'Piper Plot'!BC431)*0.5</f>
        <v>#DIV/0!</v>
      </c>
      <c r="BM431" s="69" t="e">
        <f>'Piper Plot'!$S$22+(1-'Piper Plot'!AM431)*'Piper Plot'!$S$13+(1-'Piper Plot'!BC431)*'Piper Plot'!$S$13</f>
        <v>#DIV/0!</v>
      </c>
      <c r="BN431" s="69"/>
      <c r="BO431" s="69"/>
    </row>
    <row r="432" spans="31:67" x14ac:dyDescent="0.3">
      <c r="AE432" s="77" t="str">
        <f>IF('Piper Plot'!$N$4="y",CONCATENATE(Final!B432," f",Final!C432),"")</f>
        <v xml:space="preserve"> f</v>
      </c>
      <c r="AF432" s="78">
        <f>Final!R432*2</f>
        <v>0</v>
      </c>
      <c r="AG432" s="79">
        <f>Final!Q432*2</f>
        <v>0</v>
      </c>
      <c r="AH432" s="79">
        <f>Final!O432+Final!P432</f>
        <v>0</v>
      </c>
      <c r="AI432" s="79">
        <f t="shared" si="108"/>
        <v>0</v>
      </c>
      <c r="AJ432" s="69"/>
      <c r="AK432" s="80" t="e">
        <f t="shared" si="109"/>
        <v>#DIV/0!</v>
      </c>
      <c r="AL432" s="80" t="e">
        <f t="shared" si="110"/>
        <v>#DIV/0!</v>
      </c>
      <c r="AM432" s="80" t="e">
        <f t="shared" si="111"/>
        <v>#DIV/0!</v>
      </c>
      <c r="AN432" s="80" t="e">
        <f t="shared" si="112"/>
        <v>#DIV/0!</v>
      </c>
      <c r="AO432" s="69" t="e">
        <f>(1-AK432)-AL432*'Piper Plot'!$R$13</f>
        <v>#DIV/0!</v>
      </c>
      <c r="AP432" s="69" t="e">
        <f>AL432*'Piper Plot'!$S$13</f>
        <v>#DIV/0!</v>
      </c>
      <c r="AQ432" s="69"/>
      <c r="AR432" s="69"/>
      <c r="AS432" s="69"/>
      <c r="AT432" s="69"/>
      <c r="AU432" s="77" t="str">
        <f t="shared" si="113"/>
        <v xml:space="preserve"> f</v>
      </c>
      <c r="AV432" s="79">
        <f>Final!T432</f>
        <v>0</v>
      </c>
      <c r="AW432" s="79">
        <f>Final!W432*2+Final!X432</f>
        <v>0</v>
      </c>
      <c r="AX432" s="79">
        <f>Final!U432+Final!V432*2</f>
        <v>0</v>
      </c>
      <c r="AY432" s="79">
        <f t="shared" si="114"/>
        <v>0</v>
      </c>
      <c r="AZ432" s="69"/>
      <c r="BA432" s="80" t="e">
        <f t="shared" si="115"/>
        <v>#DIV/0!</v>
      </c>
      <c r="BB432" s="80" t="e">
        <f t="shared" si="116"/>
        <v>#DIV/0!</v>
      </c>
      <c r="BC432" s="80" t="e">
        <f t="shared" si="117"/>
        <v>#DIV/0!</v>
      </c>
      <c r="BD432" s="80" t="e">
        <f t="shared" si="118"/>
        <v>#DIV/0!</v>
      </c>
      <c r="BE432" s="81" t="e">
        <f t="shared" si="119"/>
        <v>#DIV/0!</v>
      </c>
      <c r="BF432" s="69" t="e">
        <f t="shared" si="120"/>
        <v>#DIV/0!</v>
      </c>
      <c r="BG432" s="69"/>
      <c r="BH432" s="69"/>
      <c r="BI432" s="69"/>
      <c r="BJ432" s="69"/>
      <c r="BK432" s="77" t="str">
        <f t="shared" si="121"/>
        <v xml:space="preserve"> f</v>
      </c>
      <c r="BL432" s="69" t="e">
        <f>'Piper Plot'!$R$22-(1-'Piper Plot'!AM432)*0.5+(1-'Piper Plot'!BC432)*0.5</f>
        <v>#DIV/0!</v>
      </c>
      <c r="BM432" s="69" t="e">
        <f>'Piper Plot'!$S$22+(1-'Piper Plot'!AM432)*'Piper Plot'!$S$13+(1-'Piper Plot'!BC432)*'Piper Plot'!$S$13</f>
        <v>#DIV/0!</v>
      </c>
      <c r="BN432" s="69"/>
      <c r="BO432" s="69"/>
    </row>
    <row r="433" spans="31:67" x14ac:dyDescent="0.3">
      <c r="AE433" s="77" t="str">
        <f>IF('Piper Plot'!$N$4="y",CONCATENATE(Final!B433," f",Final!C433),"")</f>
        <v xml:space="preserve"> f</v>
      </c>
      <c r="AF433" s="78">
        <f>Final!R433*2</f>
        <v>0</v>
      </c>
      <c r="AG433" s="79">
        <f>Final!Q433*2</f>
        <v>0</v>
      </c>
      <c r="AH433" s="79">
        <f>Final!O433+Final!P433</f>
        <v>0</v>
      </c>
      <c r="AI433" s="79">
        <f t="shared" si="108"/>
        <v>0</v>
      </c>
      <c r="AJ433" s="69"/>
      <c r="AK433" s="80" t="e">
        <f t="shared" si="109"/>
        <v>#DIV/0!</v>
      </c>
      <c r="AL433" s="80" t="e">
        <f t="shared" si="110"/>
        <v>#DIV/0!</v>
      </c>
      <c r="AM433" s="80" t="e">
        <f t="shared" si="111"/>
        <v>#DIV/0!</v>
      </c>
      <c r="AN433" s="80" t="e">
        <f t="shared" si="112"/>
        <v>#DIV/0!</v>
      </c>
      <c r="AO433" s="69" t="e">
        <f>(1-AK433)-AL433*'Piper Plot'!$R$13</f>
        <v>#DIV/0!</v>
      </c>
      <c r="AP433" s="69" t="e">
        <f>AL433*'Piper Plot'!$S$13</f>
        <v>#DIV/0!</v>
      </c>
      <c r="AQ433" s="69"/>
      <c r="AR433" s="69"/>
      <c r="AS433" s="69"/>
      <c r="AT433" s="69"/>
      <c r="AU433" s="77" t="str">
        <f t="shared" si="113"/>
        <v xml:space="preserve"> f</v>
      </c>
      <c r="AV433" s="79">
        <f>Final!T433</f>
        <v>0</v>
      </c>
      <c r="AW433" s="79">
        <f>Final!W433*2+Final!X433</f>
        <v>0</v>
      </c>
      <c r="AX433" s="79">
        <f>Final!U433+Final!V433*2</f>
        <v>0</v>
      </c>
      <c r="AY433" s="79">
        <f t="shared" si="114"/>
        <v>0</v>
      </c>
      <c r="AZ433" s="69"/>
      <c r="BA433" s="80" t="e">
        <f t="shared" si="115"/>
        <v>#DIV/0!</v>
      </c>
      <c r="BB433" s="80" t="e">
        <f t="shared" si="116"/>
        <v>#DIV/0!</v>
      </c>
      <c r="BC433" s="80" t="e">
        <f t="shared" si="117"/>
        <v>#DIV/0!</v>
      </c>
      <c r="BD433" s="80" t="e">
        <f t="shared" si="118"/>
        <v>#DIV/0!</v>
      </c>
      <c r="BE433" s="81" t="e">
        <f t="shared" si="119"/>
        <v>#DIV/0!</v>
      </c>
      <c r="BF433" s="69" t="e">
        <f t="shared" si="120"/>
        <v>#DIV/0!</v>
      </c>
      <c r="BG433" s="69"/>
      <c r="BH433" s="69"/>
      <c r="BI433" s="69"/>
      <c r="BJ433" s="69"/>
      <c r="BK433" s="77" t="str">
        <f t="shared" si="121"/>
        <v xml:space="preserve"> f</v>
      </c>
      <c r="BL433" s="69" t="e">
        <f>'Piper Plot'!$R$22-(1-'Piper Plot'!AM433)*0.5+(1-'Piper Plot'!BC433)*0.5</f>
        <v>#DIV/0!</v>
      </c>
      <c r="BM433" s="69" t="e">
        <f>'Piper Plot'!$S$22+(1-'Piper Plot'!AM433)*'Piper Plot'!$S$13+(1-'Piper Plot'!BC433)*'Piper Plot'!$S$13</f>
        <v>#DIV/0!</v>
      </c>
      <c r="BN433" s="69"/>
      <c r="BO433" s="69"/>
    </row>
    <row r="434" spans="31:67" x14ac:dyDescent="0.3">
      <c r="AE434" s="77" t="str">
        <f>IF('Piper Plot'!$N$4="y",CONCATENATE(Final!B434," f",Final!C434),"")</f>
        <v xml:space="preserve"> f</v>
      </c>
      <c r="AF434" s="78">
        <f>Final!R434*2</f>
        <v>0</v>
      </c>
      <c r="AG434" s="79">
        <f>Final!Q434*2</f>
        <v>0</v>
      </c>
      <c r="AH434" s="79">
        <f>Final!O434+Final!P434</f>
        <v>0</v>
      </c>
      <c r="AI434" s="79">
        <f t="shared" si="108"/>
        <v>0</v>
      </c>
      <c r="AJ434" s="69"/>
      <c r="AK434" s="80" t="e">
        <f t="shared" si="109"/>
        <v>#DIV/0!</v>
      </c>
      <c r="AL434" s="80" t="e">
        <f t="shared" si="110"/>
        <v>#DIV/0!</v>
      </c>
      <c r="AM434" s="80" t="e">
        <f t="shared" si="111"/>
        <v>#DIV/0!</v>
      </c>
      <c r="AN434" s="80" t="e">
        <f t="shared" si="112"/>
        <v>#DIV/0!</v>
      </c>
      <c r="AO434" s="69" t="e">
        <f>(1-AK434)-AL434*'Piper Plot'!$R$13</f>
        <v>#DIV/0!</v>
      </c>
      <c r="AP434" s="69" t="e">
        <f>AL434*'Piper Plot'!$S$13</f>
        <v>#DIV/0!</v>
      </c>
      <c r="AQ434" s="69"/>
      <c r="AR434" s="69"/>
      <c r="AS434" s="69"/>
      <c r="AT434" s="69"/>
      <c r="AU434" s="77" t="str">
        <f t="shared" si="113"/>
        <v xml:space="preserve"> f</v>
      </c>
      <c r="AV434" s="79">
        <f>Final!T434</f>
        <v>0</v>
      </c>
      <c r="AW434" s="79">
        <f>Final!W434*2+Final!X434</f>
        <v>0</v>
      </c>
      <c r="AX434" s="79">
        <f>Final!U434+Final!V434*2</f>
        <v>0</v>
      </c>
      <c r="AY434" s="79">
        <f t="shared" si="114"/>
        <v>0</v>
      </c>
      <c r="AZ434" s="69"/>
      <c r="BA434" s="80" t="e">
        <f t="shared" si="115"/>
        <v>#DIV/0!</v>
      </c>
      <c r="BB434" s="80" t="e">
        <f t="shared" si="116"/>
        <v>#DIV/0!</v>
      </c>
      <c r="BC434" s="80" t="e">
        <f t="shared" si="117"/>
        <v>#DIV/0!</v>
      </c>
      <c r="BD434" s="80" t="e">
        <f t="shared" si="118"/>
        <v>#DIV/0!</v>
      </c>
      <c r="BE434" s="81" t="e">
        <f t="shared" si="119"/>
        <v>#DIV/0!</v>
      </c>
      <c r="BF434" s="69" t="e">
        <f t="shared" si="120"/>
        <v>#DIV/0!</v>
      </c>
      <c r="BG434" s="69"/>
      <c r="BH434" s="69"/>
      <c r="BI434" s="69"/>
      <c r="BJ434" s="69"/>
      <c r="BK434" s="77" t="str">
        <f t="shared" si="121"/>
        <v xml:space="preserve"> f</v>
      </c>
      <c r="BL434" s="69" t="e">
        <f>'Piper Plot'!$R$22-(1-'Piper Plot'!AM434)*0.5+(1-'Piper Plot'!BC434)*0.5</f>
        <v>#DIV/0!</v>
      </c>
      <c r="BM434" s="69" t="e">
        <f>'Piper Plot'!$S$22+(1-'Piper Plot'!AM434)*'Piper Plot'!$S$13+(1-'Piper Plot'!BC434)*'Piper Plot'!$S$13</f>
        <v>#DIV/0!</v>
      </c>
      <c r="BN434" s="69"/>
      <c r="BO434" s="69"/>
    </row>
    <row r="435" spans="31:67" x14ac:dyDescent="0.3">
      <c r="AE435" s="77" t="str">
        <f>IF('Piper Plot'!$N$4="y",CONCATENATE(Final!B435," f",Final!C435),"")</f>
        <v xml:space="preserve"> f</v>
      </c>
      <c r="AF435" s="78">
        <f>Final!R435*2</f>
        <v>0</v>
      </c>
      <c r="AG435" s="79">
        <f>Final!Q435*2</f>
        <v>0</v>
      </c>
      <c r="AH435" s="79">
        <f>Final!O435+Final!P435</f>
        <v>0</v>
      </c>
      <c r="AI435" s="79">
        <f t="shared" si="108"/>
        <v>0</v>
      </c>
      <c r="AJ435" s="69"/>
      <c r="AK435" s="80" t="e">
        <f t="shared" si="109"/>
        <v>#DIV/0!</v>
      </c>
      <c r="AL435" s="80" t="e">
        <f t="shared" si="110"/>
        <v>#DIV/0!</v>
      </c>
      <c r="AM435" s="80" t="e">
        <f t="shared" si="111"/>
        <v>#DIV/0!</v>
      </c>
      <c r="AN435" s="80" t="e">
        <f t="shared" si="112"/>
        <v>#DIV/0!</v>
      </c>
      <c r="AO435" s="69" t="e">
        <f>(1-AK435)-AL435*'Piper Plot'!$R$13</f>
        <v>#DIV/0!</v>
      </c>
      <c r="AP435" s="69" t="e">
        <f>AL435*'Piper Plot'!$S$13</f>
        <v>#DIV/0!</v>
      </c>
      <c r="AQ435" s="69"/>
      <c r="AR435" s="69"/>
      <c r="AS435" s="69"/>
      <c r="AT435" s="69"/>
      <c r="AU435" s="77" t="str">
        <f t="shared" si="113"/>
        <v xml:space="preserve"> f</v>
      </c>
      <c r="AV435" s="79">
        <f>Final!T435</f>
        <v>0</v>
      </c>
      <c r="AW435" s="79">
        <f>Final!W435*2+Final!X435</f>
        <v>0</v>
      </c>
      <c r="AX435" s="79">
        <f>Final!U435+Final!V435*2</f>
        <v>0</v>
      </c>
      <c r="AY435" s="79">
        <f t="shared" si="114"/>
        <v>0</v>
      </c>
      <c r="AZ435" s="69"/>
      <c r="BA435" s="80" t="e">
        <f t="shared" si="115"/>
        <v>#DIV/0!</v>
      </c>
      <c r="BB435" s="80" t="e">
        <f t="shared" si="116"/>
        <v>#DIV/0!</v>
      </c>
      <c r="BC435" s="80" t="e">
        <f t="shared" si="117"/>
        <v>#DIV/0!</v>
      </c>
      <c r="BD435" s="80" t="e">
        <f t="shared" si="118"/>
        <v>#DIV/0!</v>
      </c>
      <c r="BE435" s="81" t="e">
        <f t="shared" si="119"/>
        <v>#DIV/0!</v>
      </c>
      <c r="BF435" s="69" t="e">
        <f t="shared" si="120"/>
        <v>#DIV/0!</v>
      </c>
      <c r="BG435" s="69"/>
      <c r="BH435" s="69"/>
      <c r="BI435" s="69"/>
      <c r="BJ435" s="69"/>
      <c r="BK435" s="77" t="str">
        <f t="shared" si="121"/>
        <v xml:space="preserve"> f</v>
      </c>
      <c r="BL435" s="69" t="e">
        <f>'Piper Plot'!$R$22-(1-'Piper Plot'!AM435)*0.5+(1-'Piper Plot'!BC435)*0.5</f>
        <v>#DIV/0!</v>
      </c>
      <c r="BM435" s="69" t="e">
        <f>'Piper Plot'!$S$22+(1-'Piper Plot'!AM435)*'Piper Plot'!$S$13+(1-'Piper Plot'!BC435)*'Piper Plot'!$S$13</f>
        <v>#DIV/0!</v>
      </c>
      <c r="BN435" s="69"/>
      <c r="BO435" s="69"/>
    </row>
    <row r="436" spans="31:67" x14ac:dyDescent="0.3">
      <c r="AE436" s="77" t="str">
        <f>IF('Piper Plot'!$N$4="y",CONCATENATE(Final!B436," f",Final!C436),"")</f>
        <v xml:space="preserve"> f</v>
      </c>
      <c r="AF436" s="78">
        <f>Final!R436*2</f>
        <v>0</v>
      </c>
      <c r="AG436" s="79">
        <f>Final!Q436*2</f>
        <v>0</v>
      </c>
      <c r="AH436" s="79">
        <f>Final!O436+Final!P436</f>
        <v>0</v>
      </c>
      <c r="AI436" s="79">
        <f t="shared" si="108"/>
        <v>0</v>
      </c>
      <c r="AJ436" s="69"/>
      <c r="AK436" s="80" t="e">
        <f t="shared" si="109"/>
        <v>#DIV/0!</v>
      </c>
      <c r="AL436" s="80" t="e">
        <f t="shared" si="110"/>
        <v>#DIV/0!</v>
      </c>
      <c r="AM436" s="80" t="e">
        <f t="shared" si="111"/>
        <v>#DIV/0!</v>
      </c>
      <c r="AN436" s="80" t="e">
        <f t="shared" si="112"/>
        <v>#DIV/0!</v>
      </c>
      <c r="AO436" s="69" t="e">
        <f>(1-AK436)-AL436*'Piper Plot'!$R$13</f>
        <v>#DIV/0!</v>
      </c>
      <c r="AP436" s="69" t="e">
        <f>AL436*'Piper Plot'!$S$13</f>
        <v>#DIV/0!</v>
      </c>
      <c r="AQ436" s="69"/>
      <c r="AR436" s="69"/>
      <c r="AS436" s="69"/>
      <c r="AT436" s="69"/>
      <c r="AU436" s="77" t="str">
        <f t="shared" si="113"/>
        <v xml:space="preserve"> f</v>
      </c>
      <c r="AV436" s="79">
        <f>Final!T436</f>
        <v>0</v>
      </c>
      <c r="AW436" s="79">
        <f>Final!W436*2+Final!X436</f>
        <v>0</v>
      </c>
      <c r="AX436" s="79">
        <f>Final!U436+Final!V436*2</f>
        <v>0</v>
      </c>
      <c r="AY436" s="79">
        <f t="shared" si="114"/>
        <v>0</v>
      </c>
      <c r="AZ436" s="69"/>
      <c r="BA436" s="80" t="e">
        <f t="shared" si="115"/>
        <v>#DIV/0!</v>
      </c>
      <c r="BB436" s="80" t="e">
        <f t="shared" si="116"/>
        <v>#DIV/0!</v>
      </c>
      <c r="BC436" s="80" t="e">
        <f t="shared" si="117"/>
        <v>#DIV/0!</v>
      </c>
      <c r="BD436" s="80" t="e">
        <f t="shared" si="118"/>
        <v>#DIV/0!</v>
      </c>
      <c r="BE436" s="81" t="e">
        <f t="shared" si="119"/>
        <v>#DIV/0!</v>
      </c>
      <c r="BF436" s="69" t="e">
        <f t="shared" si="120"/>
        <v>#DIV/0!</v>
      </c>
      <c r="BG436" s="69"/>
      <c r="BH436" s="69"/>
      <c r="BI436" s="69"/>
      <c r="BJ436" s="69"/>
      <c r="BK436" s="77" t="str">
        <f t="shared" si="121"/>
        <v xml:space="preserve"> f</v>
      </c>
      <c r="BL436" s="69" t="e">
        <f>'Piper Plot'!$R$22-(1-'Piper Plot'!AM436)*0.5+(1-'Piper Plot'!BC436)*0.5</f>
        <v>#DIV/0!</v>
      </c>
      <c r="BM436" s="69" t="e">
        <f>'Piper Plot'!$S$22+(1-'Piper Plot'!AM436)*'Piper Plot'!$S$13+(1-'Piper Plot'!BC436)*'Piper Plot'!$S$13</f>
        <v>#DIV/0!</v>
      </c>
      <c r="BN436" s="69"/>
      <c r="BO436" s="69"/>
    </row>
    <row r="437" spans="31:67" x14ac:dyDescent="0.3">
      <c r="AE437" s="77" t="str">
        <f>IF('Piper Plot'!$N$4="y",CONCATENATE(Final!B437," f",Final!C437),"")</f>
        <v xml:space="preserve"> f</v>
      </c>
      <c r="AF437" s="78">
        <f>Final!R437*2</f>
        <v>0</v>
      </c>
      <c r="AG437" s="79">
        <f>Final!Q437*2</f>
        <v>0</v>
      </c>
      <c r="AH437" s="79">
        <f>Final!O437+Final!P437</f>
        <v>0</v>
      </c>
      <c r="AI437" s="79">
        <f t="shared" si="108"/>
        <v>0</v>
      </c>
      <c r="AJ437" s="69"/>
      <c r="AK437" s="80" t="e">
        <f t="shared" si="109"/>
        <v>#DIV/0!</v>
      </c>
      <c r="AL437" s="80" t="e">
        <f t="shared" si="110"/>
        <v>#DIV/0!</v>
      </c>
      <c r="AM437" s="80" t="e">
        <f t="shared" si="111"/>
        <v>#DIV/0!</v>
      </c>
      <c r="AN437" s="80" t="e">
        <f t="shared" si="112"/>
        <v>#DIV/0!</v>
      </c>
      <c r="AO437" s="69" t="e">
        <f>(1-AK437)-AL437*'Piper Plot'!$R$13</f>
        <v>#DIV/0!</v>
      </c>
      <c r="AP437" s="69" t="e">
        <f>AL437*'Piper Plot'!$S$13</f>
        <v>#DIV/0!</v>
      </c>
      <c r="AQ437" s="69"/>
      <c r="AR437" s="69"/>
      <c r="AS437" s="69"/>
      <c r="AT437" s="69"/>
      <c r="AU437" s="77" t="str">
        <f t="shared" si="113"/>
        <v xml:space="preserve"> f</v>
      </c>
      <c r="AV437" s="79">
        <f>Final!T437</f>
        <v>0</v>
      </c>
      <c r="AW437" s="79">
        <f>Final!W437*2+Final!X437</f>
        <v>0</v>
      </c>
      <c r="AX437" s="79">
        <f>Final!U437+Final!V437*2</f>
        <v>0</v>
      </c>
      <c r="AY437" s="79">
        <f t="shared" si="114"/>
        <v>0</v>
      </c>
      <c r="AZ437" s="69"/>
      <c r="BA437" s="80" t="e">
        <f t="shared" si="115"/>
        <v>#DIV/0!</v>
      </c>
      <c r="BB437" s="80" t="e">
        <f t="shared" si="116"/>
        <v>#DIV/0!</v>
      </c>
      <c r="BC437" s="80" t="e">
        <f t="shared" si="117"/>
        <v>#DIV/0!</v>
      </c>
      <c r="BD437" s="80" t="e">
        <f t="shared" si="118"/>
        <v>#DIV/0!</v>
      </c>
      <c r="BE437" s="81" t="e">
        <f t="shared" si="119"/>
        <v>#DIV/0!</v>
      </c>
      <c r="BF437" s="69" t="e">
        <f t="shared" si="120"/>
        <v>#DIV/0!</v>
      </c>
      <c r="BG437" s="69"/>
      <c r="BH437" s="69"/>
      <c r="BI437" s="69"/>
      <c r="BJ437" s="69"/>
      <c r="BK437" s="77" t="str">
        <f t="shared" si="121"/>
        <v xml:space="preserve"> f</v>
      </c>
      <c r="BL437" s="69" t="e">
        <f>'Piper Plot'!$R$22-(1-'Piper Plot'!AM437)*0.5+(1-'Piper Plot'!BC437)*0.5</f>
        <v>#DIV/0!</v>
      </c>
      <c r="BM437" s="69" t="e">
        <f>'Piper Plot'!$S$22+(1-'Piper Plot'!AM437)*'Piper Plot'!$S$13+(1-'Piper Plot'!BC437)*'Piper Plot'!$S$13</f>
        <v>#DIV/0!</v>
      </c>
      <c r="BN437" s="69"/>
      <c r="BO437" s="69"/>
    </row>
    <row r="438" spans="31:67" x14ac:dyDescent="0.3">
      <c r="AE438" s="77" t="str">
        <f>IF('Piper Plot'!$N$4="y",CONCATENATE(Final!B438," f",Final!C438),"")</f>
        <v xml:space="preserve"> f</v>
      </c>
      <c r="AF438" s="78">
        <f>Final!R438*2</f>
        <v>0</v>
      </c>
      <c r="AG438" s="79">
        <f>Final!Q438*2</f>
        <v>0</v>
      </c>
      <c r="AH438" s="79">
        <f>Final!O438+Final!P438</f>
        <v>0</v>
      </c>
      <c r="AI438" s="79">
        <f t="shared" si="108"/>
        <v>0</v>
      </c>
      <c r="AJ438" s="69"/>
      <c r="AK438" s="80" t="e">
        <f t="shared" si="109"/>
        <v>#DIV/0!</v>
      </c>
      <c r="AL438" s="80" t="e">
        <f t="shared" si="110"/>
        <v>#DIV/0!</v>
      </c>
      <c r="AM438" s="80" t="e">
        <f t="shared" si="111"/>
        <v>#DIV/0!</v>
      </c>
      <c r="AN438" s="80" t="e">
        <f t="shared" si="112"/>
        <v>#DIV/0!</v>
      </c>
      <c r="AO438" s="69" t="e">
        <f>(1-AK438)-AL438*'Piper Plot'!$R$13</f>
        <v>#DIV/0!</v>
      </c>
      <c r="AP438" s="69" t="e">
        <f>AL438*'Piper Plot'!$S$13</f>
        <v>#DIV/0!</v>
      </c>
      <c r="AQ438" s="69"/>
      <c r="AR438" s="69"/>
      <c r="AS438" s="69"/>
      <c r="AT438" s="69"/>
      <c r="AU438" s="77" t="str">
        <f t="shared" si="113"/>
        <v xml:space="preserve"> f</v>
      </c>
      <c r="AV438" s="79">
        <f>Final!T438</f>
        <v>0</v>
      </c>
      <c r="AW438" s="79">
        <f>Final!W438*2+Final!X438</f>
        <v>0</v>
      </c>
      <c r="AX438" s="79">
        <f>Final!U438+Final!V438*2</f>
        <v>0</v>
      </c>
      <c r="AY438" s="79">
        <f t="shared" si="114"/>
        <v>0</v>
      </c>
      <c r="AZ438" s="69"/>
      <c r="BA438" s="80" t="e">
        <f t="shared" si="115"/>
        <v>#DIV/0!</v>
      </c>
      <c r="BB438" s="80" t="e">
        <f t="shared" si="116"/>
        <v>#DIV/0!</v>
      </c>
      <c r="BC438" s="80" t="e">
        <f t="shared" si="117"/>
        <v>#DIV/0!</v>
      </c>
      <c r="BD438" s="80" t="e">
        <f t="shared" si="118"/>
        <v>#DIV/0!</v>
      </c>
      <c r="BE438" s="81" t="e">
        <f t="shared" si="119"/>
        <v>#DIV/0!</v>
      </c>
      <c r="BF438" s="69" t="e">
        <f t="shared" si="120"/>
        <v>#DIV/0!</v>
      </c>
      <c r="BG438" s="69"/>
      <c r="BH438" s="69"/>
      <c r="BI438" s="69"/>
      <c r="BJ438" s="69"/>
      <c r="BK438" s="77" t="str">
        <f t="shared" si="121"/>
        <v xml:space="preserve"> f</v>
      </c>
      <c r="BL438" s="69" t="e">
        <f>'Piper Plot'!$R$22-(1-'Piper Plot'!AM438)*0.5+(1-'Piper Plot'!BC438)*0.5</f>
        <v>#DIV/0!</v>
      </c>
      <c r="BM438" s="69" t="e">
        <f>'Piper Plot'!$S$22+(1-'Piper Plot'!AM438)*'Piper Plot'!$S$13+(1-'Piper Plot'!BC438)*'Piper Plot'!$S$13</f>
        <v>#DIV/0!</v>
      </c>
      <c r="BN438" s="69"/>
      <c r="BO438" s="69"/>
    </row>
    <row r="439" spans="31:67" x14ac:dyDescent="0.3">
      <c r="AE439" s="77" t="str">
        <f>IF('Piper Plot'!$N$4="y",CONCATENATE(Final!B439," f",Final!C439),"")</f>
        <v xml:space="preserve"> f</v>
      </c>
      <c r="AF439" s="78">
        <f>Final!R439*2</f>
        <v>0</v>
      </c>
      <c r="AG439" s="79">
        <f>Final!Q439*2</f>
        <v>0</v>
      </c>
      <c r="AH439" s="79">
        <f>Final!O439+Final!P439</f>
        <v>0</v>
      </c>
      <c r="AI439" s="79">
        <f t="shared" si="108"/>
        <v>0</v>
      </c>
      <c r="AJ439" s="69"/>
      <c r="AK439" s="80" t="e">
        <f t="shared" si="109"/>
        <v>#DIV/0!</v>
      </c>
      <c r="AL439" s="80" t="e">
        <f t="shared" si="110"/>
        <v>#DIV/0!</v>
      </c>
      <c r="AM439" s="80" t="e">
        <f t="shared" si="111"/>
        <v>#DIV/0!</v>
      </c>
      <c r="AN439" s="80" t="e">
        <f t="shared" si="112"/>
        <v>#DIV/0!</v>
      </c>
      <c r="AO439" s="69" t="e">
        <f>(1-AK439)-AL439*'Piper Plot'!$R$13</f>
        <v>#DIV/0!</v>
      </c>
      <c r="AP439" s="69" t="e">
        <f>AL439*'Piper Plot'!$S$13</f>
        <v>#DIV/0!</v>
      </c>
      <c r="AQ439" s="69"/>
      <c r="AR439" s="69"/>
      <c r="AS439" s="69"/>
      <c r="AT439" s="69"/>
      <c r="AU439" s="77" t="str">
        <f t="shared" si="113"/>
        <v xml:space="preserve"> f</v>
      </c>
      <c r="AV439" s="79">
        <f>Final!T439</f>
        <v>0</v>
      </c>
      <c r="AW439" s="79">
        <f>Final!W439*2+Final!X439</f>
        <v>0</v>
      </c>
      <c r="AX439" s="79">
        <f>Final!U439+Final!V439*2</f>
        <v>0</v>
      </c>
      <c r="AY439" s="79">
        <f t="shared" si="114"/>
        <v>0</v>
      </c>
      <c r="AZ439" s="69"/>
      <c r="BA439" s="80" t="e">
        <f t="shared" si="115"/>
        <v>#DIV/0!</v>
      </c>
      <c r="BB439" s="80" t="e">
        <f t="shared" si="116"/>
        <v>#DIV/0!</v>
      </c>
      <c r="BC439" s="80" t="e">
        <f t="shared" si="117"/>
        <v>#DIV/0!</v>
      </c>
      <c r="BD439" s="80" t="e">
        <f t="shared" si="118"/>
        <v>#DIV/0!</v>
      </c>
      <c r="BE439" s="81" t="e">
        <f t="shared" si="119"/>
        <v>#DIV/0!</v>
      </c>
      <c r="BF439" s="69" t="e">
        <f t="shared" si="120"/>
        <v>#DIV/0!</v>
      </c>
      <c r="BG439" s="69"/>
      <c r="BH439" s="69"/>
      <c r="BI439" s="69"/>
      <c r="BJ439" s="69"/>
      <c r="BK439" s="77" t="str">
        <f t="shared" si="121"/>
        <v xml:space="preserve"> f</v>
      </c>
      <c r="BL439" s="69" t="e">
        <f>'Piper Plot'!$R$22-(1-'Piper Plot'!AM439)*0.5+(1-'Piper Plot'!BC439)*0.5</f>
        <v>#DIV/0!</v>
      </c>
      <c r="BM439" s="69" t="e">
        <f>'Piper Plot'!$S$22+(1-'Piper Plot'!AM439)*'Piper Plot'!$S$13+(1-'Piper Plot'!BC439)*'Piper Plot'!$S$13</f>
        <v>#DIV/0!</v>
      </c>
      <c r="BN439" s="69"/>
      <c r="BO439" s="69"/>
    </row>
    <row r="440" spans="31:67" x14ac:dyDescent="0.3">
      <c r="AE440" s="77" t="str">
        <f>IF('Piper Plot'!$N$4="y",CONCATENATE(Final!B440," f",Final!C440),"")</f>
        <v xml:space="preserve"> f</v>
      </c>
      <c r="AF440" s="78">
        <f>Final!R440*2</f>
        <v>0</v>
      </c>
      <c r="AG440" s="79">
        <f>Final!Q440*2</f>
        <v>0</v>
      </c>
      <c r="AH440" s="79">
        <f>Final!O440+Final!P440</f>
        <v>0</v>
      </c>
      <c r="AI440" s="79">
        <f t="shared" si="108"/>
        <v>0</v>
      </c>
      <c r="AJ440" s="69"/>
      <c r="AK440" s="80" t="e">
        <f t="shared" si="109"/>
        <v>#DIV/0!</v>
      </c>
      <c r="AL440" s="80" t="e">
        <f t="shared" si="110"/>
        <v>#DIV/0!</v>
      </c>
      <c r="AM440" s="80" t="e">
        <f t="shared" si="111"/>
        <v>#DIV/0!</v>
      </c>
      <c r="AN440" s="80" t="e">
        <f t="shared" si="112"/>
        <v>#DIV/0!</v>
      </c>
      <c r="AO440" s="69" t="e">
        <f>(1-AK440)-AL440*'Piper Plot'!$R$13</f>
        <v>#DIV/0!</v>
      </c>
      <c r="AP440" s="69" t="e">
        <f>AL440*'Piper Plot'!$S$13</f>
        <v>#DIV/0!</v>
      </c>
      <c r="AQ440" s="69"/>
      <c r="AR440" s="69"/>
      <c r="AS440" s="69"/>
      <c r="AT440" s="69"/>
      <c r="AU440" s="77" t="str">
        <f t="shared" si="113"/>
        <v xml:space="preserve"> f</v>
      </c>
      <c r="AV440" s="79">
        <f>Final!T440</f>
        <v>0</v>
      </c>
      <c r="AW440" s="79">
        <f>Final!W440*2+Final!X440</f>
        <v>0</v>
      </c>
      <c r="AX440" s="79">
        <f>Final!U440+Final!V440*2</f>
        <v>0</v>
      </c>
      <c r="AY440" s="79">
        <f t="shared" si="114"/>
        <v>0</v>
      </c>
      <c r="AZ440" s="69"/>
      <c r="BA440" s="80" t="e">
        <f t="shared" si="115"/>
        <v>#DIV/0!</v>
      </c>
      <c r="BB440" s="80" t="e">
        <f t="shared" si="116"/>
        <v>#DIV/0!</v>
      </c>
      <c r="BC440" s="80" t="e">
        <f t="shared" si="117"/>
        <v>#DIV/0!</v>
      </c>
      <c r="BD440" s="80" t="e">
        <f t="shared" si="118"/>
        <v>#DIV/0!</v>
      </c>
      <c r="BE440" s="81" t="e">
        <f t="shared" si="119"/>
        <v>#DIV/0!</v>
      </c>
      <c r="BF440" s="69" t="e">
        <f t="shared" si="120"/>
        <v>#DIV/0!</v>
      </c>
      <c r="BG440" s="69"/>
      <c r="BH440" s="69"/>
      <c r="BI440" s="69"/>
      <c r="BJ440" s="69"/>
      <c r="BK440" s="77" t="str">
        <f t="shared" si="121"/>
        <v xml:space="preserve"> f</v>
      </c>
      <c r="BL440" s="69" t="e">
        <f>'Piper Plot'!$R$22-(1-'Piper Plot'!AM440)*0.5+(1-'Piper Plot'!BC440)*0.5</f>
        <v>#DIV/0!</v>
      </c>
      <c r="BM440" s="69" t="e">
        <f>'Piper Plot'!$S$22+(1-'Piper Plot'!AM440)*'Piper Plot'!$S$13+(1-'Piper Plot'!BC440)*'Piper Plot'!$S$13</f>
        <v>#DIV/0!</v>
      </c>
      <c r="BN440" s="69"/>
      <c r="BO440" s="69"/>
    </row>
    <row r="441" spans="31:67" x14ac:dyDescent="0.3">
      <c r="AE441" s="77" t="str">
        <f>IF('Piper Plot'!$N$4="y",CONCATENATE(Final!B441," f",Final!C441),"")</f>
        <v xml:space="preserve"> f</v>
      </c>
      <c r="AF441" s="78">
        <f>Final!R441*2</f>
        <v>0</v>
      </c>
      <c r="AG441" s="79">
        <f>Final!Q441*2</f>
        <v>0</v>
      </c>
      <c r="AH441" s="79">
        <f>Final!O441+Final!P441</f>
        <v>0</v>
      </c>
      <c r="AI441" s="79">
        <f t="shared" si="108"/>
        <v>0</v>
      </c>
      <c r="AJ441" s="69"/>
      <c r="AK441" s="80" t="e">
        <f t="shared" si="109"/>
        <v>#DIV/0!</v>
      </c>
      <c r="AL441" s="80" t="e">
        <f t="shared" si="110"/>
        <v>#DIV/0!</v>
      </c>
      <c r="AM441" s="80" t="e">
        <f t="shared" si="111"/>
        <v>#DIV/0!</v>
      </c>
      <c r="AN441" s="80" t="e">
        <f t="shared" si="112"/>
        <v>#DIV/0!</v>
      </c>
      <c r="AO441" s="69" t="e">
        <f>(1-AK441)-AL441*'Piper Plot'!$R$13</f>
        <v>#DIV/0!</v>
      </c>
      <c r="AP441" s="69" t="e">
        <f>AL441*'Piper Plot'!$S$13</f>
        <v>#DIV/0!</v>
      </c>
      <c r="AQ441" s="69"/>
      <c r="AR441" s="69"/>
      <c r="AS441" s="69"/>
      <c r="AT441" s="69"/>
      <c r="AU441" s="77" t="str">
        <f t="shared" si="113"/>
        <v xml:space="preserve"> f</v>
      </c>
      <c r="AV441" s="79">
        <f>Final!T441</f>
        <v>0</v>
      </c>
      <c r="AW441" s="79">
        <f>Final!W441*2+Final!X441</f>
        <v>0</v>
      </c>
      <c r="AX441" s="79">
        <f>Final!U441+Final!V441*2</f>
        <v>0</v>
      </c>
      <c r="AY441" s="79">
        <f t="shared" si="114"/>
        <v>0</v>
      </c>
      <c r="AZ441" s="69"/>
      <c r="BA441" s="80" t="e">
        <f t="shared" si="115"/>
        <v>#DIV/0!</v>
      </c>
      <c r="BB441" s="80" t="e">
        <f t="shared" si="116"/>
        <v>#DIV/0!</v>
      </c>
      <c r="BC441" s="80" t="e">
        <f t="shared" si="117"/>
        <v>#DIV/0!</v>
      </c>
      <c r="BD441" s="80" t="e">
        <f t="shared" si="118"/>
        <v>#DIV/0!</v>
      </c>
      <c r="BE441" s="81" t="e">
        <f t="shared" si="119"/>
        <v>#DIV/0!</v>
      </c>
      <c r="BF441" s="69" t="e">
        <f t="shared" si="120"/>
        <v>#DIV/0!</v>
      </c>
      <c r="BG441" s="69"/>
      <c r="BH441" s="69"/>
      <c r="BI441" s="69"/>
      <c r="BJ441" s="69"/>
      <c r="BK441" s="77" t="str">
        <f t="shared" si="121"/>
        <v xml:space="preserve"> f</v>
      </c>
      <c r="BL441" s="69" t="e">
        <f>'Piper Plot'!$R$22-(1-'Piper Plot'!AM441)*0.5+(1-'Piper Plot'!BC441)*0.5</f>
        <v>#DIV/0!</v>
      </c>
      <c r="BM441" s="69" t="e">
        <f>'Piper Plot'!$S$22+(1-'Piper Plot'!AM441)*'Piper Plot'!$S$13+(1-'Piper Plot'!BC441)*'Piper Plot'!$S$13</f>
        <v>#DIV/0!</v>
      </c>
      <c r="BN441" s="69"/>
      <c r="BO441" s="69"/>
    </row>
    <row r="442" spans="31:67" x14ac:dyDescent="0.3">
      <c r="AE442" s="77" t="str">
        <f>IF('Piper Plot'!$N$4="y",CONCATENATE(Final!B442," f",Final!C442),"")</f>
        <v xml:space="preserve"> f</v>
      </c>
      <c r="AF442" s="78">
        <f>Final!R442*2</f>
        <v>0</v>
      </c>
      <c r="AG442" s="79">
        <f>Final!Q442*2</f>
        <v>0</v>
      </c>
      <c r="AH442" s="79">
        <f>Final!O442+Final!P442</f>
        <v>0</v>
      </c>
      <c r="AI442" s="79">
        <f t="shared" si="108"/>
        <v>0</v>
      </c>
      <c r="AJ442" s="69"/>
      <c r="AK442" s="80" t="e">
        <f t="shared" si="109"/>
        <v>#DIV/0!</v>
      </c>
      <c r="AL442" s="80" t="e">
        <f t="shared" si="110"/>
        <v>#DIV/0!</v>
      </c>
      <c r="AM442" s="80" t="e">
        <f t="shared" si="111"/>
        <v>#DIV/0!</v>
      </c>
      <c r="AN442" s="80" t="e">
        <f t="shared" si="112"/>
        <v>#DIV/0!</v>
      </c>
      <c r="AO442" s="69" t="e">
        <f>(1-AK442)-AL442*'Piper Plot'!$R$13</f>
        <v>#DIV/0!</v>
      </c>
      <c r="AP442" s="69" t="e">
        <f>AL442*'Piper Plot'!$S$13</f>
        <v>#DIV/0!</v>
      </c>
      <c r="AQ442" s="69"/>
      <c r="AR442" s="69"/>
      <c r="AS442" s="69"/>
      <c r="AT442" s="69"/>
      <c r="AU442" s="77" t="str">
        <f t="shared" si="113"/>
        <v xml:space="preserve"> f</v>
      </c>
      <c r="AV442" s="79">
        <f>Final!T442</f>
        <v>0</v>
      </c>
      <c r="AW442" s="79">
        <f>Final!W442*2+Final!X442</f>
        <v>0</v>
      </c>
      <c r="AX442" s="79">
        <f>Final!U442+Final!V442*2</f>
        <v>0</v>
      </c>
      <c r="AY442" s="79">
        <f t="shared" si="114"/>
        <v>0</v>
      </c>
      <c r="AZ442" s="69"/>
      <c r="BA442" s="80" t="e">
        <f t="shared" si="115"/>
        <v>#DIV/0!</v>
      </c>
      <c r="BB442" s="80" t="e">
        <f t="shared" si="116"/>
        <v>#DIV/0!</v>
      </c>
      <c r="BC442" s="80" t="e">
        <f t="shared" si="117"/>
        <v>#DIV/0!</v>
      </c>
      <c r="BD442" s="80" t="e">
        <f t="shared" si="118"/>
        <v>#DIV/0!</v>
      </c>
      <c r="BE442" s="81" t="e">
        <f t="shared" si="119"/>
        <v>#DIV/0!</v>
      </c>
      <c r="BF442" s="69" t="e">
        <f t="shared" si="120"/>
        <v>#DIV/0!</v>
      </c>
      <c r="BG442" s="69"/>
      <c r="BH442" s="69"/>
      <c r="BI442" s="69"/>
      <c r="BJ442" s="69"/>
      <c r="BK442" s="77" t="str">
        <f t="shared" si="121"/>
        <v xml:space="preserve"> f</v>
      </c>
      <c r="BL442" s="69" t="e">
        <f>'Piper Plot'!$R$22-(1-'Piper Plot'!AM442)*0.5+(1-'Piper Plot'!BC442)*0.5</f>
        <v>#DIV/0!</v>
      </c>
      <c r="BM442" s="69" t="e">
        <f>'Piper Plot'!$S$22+(1-'Piper Plot'!AM442)*'Piper Plot'!$S$13+(1-'Piper Plot'!BC442)*'Piper Plot'!$S$13</f>
        <v>#DIV/0!</v>
      </c>
      <c r="BN442" s="69"/>
      <c r="BO442" s="69"/>
    </row>
    <row r="443" spans="31:67" x14ac:dyDescent="0.3">
      <c r="AE443" s="77" t="str">
        <f>IF('Piper Plot'!$N$4="y",CONCATENATE(Final!B443," f",Final!C443),"")</f>
        <v xml:space="preserve"> f</v>
      </c>
      <c r="AF443" s="78">
        <f>Final!R443*2</f>
        <v>0</v>
      </c>
      <c r="AG443" s="79">
        <f>Final!Q443*2</f>
        <v>0</v>
      </c>
      <c r="AH443" s="79">
        <f>Final!O443+Final!P443</f>
        <v>0</v>
      </c>
      <c r="AI443" s="79">
        <f t="shared" si="108"/>
        <v>0</v>
      </c>
      <c r="AJ443" s="69"/>
      <c r="AK443" s="80" t="e">
        <f t="shared" si="109"/>
        <v>#DIV/0!</v>
      </c>
      <c r="AL443" s="80" t="e">
        <f t="shared" si="110"/>
        <v>#DIV/0!</v>
      </c>
      <c r="AM443" s="80" t="e">
        <f t="shared" si="111"/>
        <v>#DIV/0!</v>
      </c>
      <c r="AN443" s="80" t="e">
        <f t="shared" si="112"/>
        <v>#DIV/0!</v>
      </c>
      <c r="AO443" s="69" t="e">
        <f>(1-AK443)-AL443*'Piper Plot'!$R$13</f>
        <v>#DIV/0!</v>
      </c>
      <c r="AP443" s="69" t="e">
        <f>AL443*'Piper Plot'!$S$13</f>
        <v>#DIV/0!</v>
      </c>
      <c r="AQ443" s="69"/>
      <c r="AR443" s="69"/>
      <c r="AS443" s="69"/>
      <c r="AT443" s="69"/>
      <c r="AU443" s="77" t="str">
        <f t="shared" si="113"/>
        <v xml:space="preserve"> f</v>
      </c>
      <c r="AV443" s="79">
        <f>Final!T443</f>
        <v>0</v>
      </c>
      <c r="AW443" s="79">
        <f>Final!W443*2+Final!X443</f>
        <v>0</v>
      </c>
      <c r="AX443" s="79">
        <f>Final!U443+Final!V443*2</f>
        <v>0</v>
      </c>
      <c r="AY443" s="79">
        <f t="shared" si="114"/>
        <v>0</v>
      </c>
      <c r="AZ443" s="69"/>
      <c r="BA443" s="80" t="e">
        <f t="shared" si="115"/>
        <v>#DIV/0!</v>
      </c>
      <c r="BB443" s="80" t="e">
        <f t="shared" si="116"/>
        <v>#DIV/0!</v>
      </c>
      <c r="BC443" s="80" t="e">
        <f t="shared" si="117"/>
        <v>#DIV/0!</v>
      </c>
      <c r="BD443" s="80" t="e">
        <f t="shared" si="118"/>
        <v>#DIV/0!</v>
      </c>
      <c r="BE443" s="81" t="e">
        <f t="shared" si="119"/>
        <v>#DIV/0!</v>
      </c>
      <c r="BF443" s="69" t="e">
        <f t="shared" si="120"/>
        <v>#DIV/0!</v>
      </c>
      <c r="BG443" s="69"/>
      <c r="BH443" s="69"/>
      <c r="BI443" s="69"/>
      <c r="BJ443" s="69"/>
      <c r="BK443" s="77" t="str">
        <f t="shared" si="121"/>
        <v xml:space="preserve"> f</v>
      </c>
      <c r="BL443" s="69" t="e">
        <f>'Piper Plot'!$R$22-(1-'Piper Plot'!AM443)*0.5+(1-'Piper Plot'!BC443)*0.5</f>
        <v>#DIV/0!</v>
      </c>
      <c r="BM443" s="69" t="e">
        <f>'Piper Plot'!$S$22+(1-'Piper Plot'!AM443)*'Piper Plot'!$S$13+(1-'Piper Plot'!BC443)*'Piper Plot'!$S$13</f>
        <v>#DIV/0!</v>
      </c>
      <c r="BN443" s="69"/>
      <c r="BO443" s="69"/>
    </row>
    <row r="444" spans="31:67" x14ac:dyDescent="0.3">
      <c r="AE444" s="77" t="str">
        <f>IF('Piper Plot'!$N$4="y",CONCATENATE(Final!B444," f",Final!C444),"")</f>
        <v xml:space="preserve"> f</v>
      </c>
      <c r="AF444" s="78">
        <f>Final!R444*2</f>
        <v>0</v>
      </c>
      <c r="AG444" s="79">
        <f>Final!Q444*2</f>
        <v>0</v>
      </c>
      <c r="AH444" s="79">
        <f>Final!O444+Final!P444</f>
        <v>0</v>
      </c>
      <c r="AI444" s="79">
        <f t="shared" si="108"/>
        <v>0</v>
      </c>
      <c r="AJ444" s="69"/>
      <c r="AK444" s="80" t="e">
        <f t="shared" si="109"/>
        <v>#DIV/0!</v>
      </c>
      <c r="AL444" s="80" t="e">
        <f t="shared" si="110"/>
        <v>#DIV/0!</v>
      </c>
      <c r="AM444" s="80" t="e">
        <f t="shared" si="111"/>
        <v>#DIV/0!</v>
      </c>
      <c r="AN444" s="80" t="e">
        <f t="shared" si="112"/>
        <v>#DIV/0!</v>
      </c>
      <c r="AO444" s="69" t="e">
        <f>(1-AK444)-AL444*'Piper Plot'!$R$13</f>
        <v>#DIV/0!</v>
      </c>
      <c r="AP444" s="69" t="e">
        <f>AL444*'Piper Plot'!$S$13</f>
        <v>#DIV/0!</v>
      </c>
      <c r="AQ444" s="69"/>
      <c r="AR444" s="69"/>
      <c r="AS444" s="69"/>
      <c r="AT444" s="69"/>
      <c r="AU444" s="77" t="str">
        <f t="shared" si="113"/>
        <v xml:space="preserve"> f</v>
      </c>
      <c r="AV444" s="79">
        <f>Final!T444</f>
        <v>0</v>
      </c>
      <c r="AW444" s="79">
        <f>Final!W444*2+Final!X444</f>
        <v>0</v>
      </c>
      <c r="AX444" s="79">
        <f>Final!U444+Final!V444*2</f>
        <v>0</v>
      </c>
      <c r="AY444" s="79">
        <f t="shared" si="114"/>
        <v>0</v>
      </c>
      <c r="AZ444" s="69"/>
      <c r="BA444" s="80" t="e">
        <f t="shared" si="115"/>
        <v>#DIV/0!</v>
      </c>
      <c r="BB444" s="80" t="e">
        <f t="shared" si="116"/>
        <v>#DIV/0!</v>
      </c>
      <c r="BC444" s="80" t="e">
        <f t="shared" si="117"/>
        <v>#DIV/0!</v>
      </c>
      <c r="BD444" s="80" t="e">
        <f t="shared" si="118"/>
        <v>#DIV/0!</v>
      </c>
      <c r="BE444" s="81" t="e">
        <f t="shared" si="119"/>
        <v>#DIV/0!</v>
      </c>
      <c r="BF444" s="69" t="e">
        <f t="shared" si="120"/>
        <v>#DIV/0!</v>
      </c>
      <c r="BG444" s="69"/>
      <c r="BH444" s="69"/>
      <c r="BI444" s="69"/>
      <c r="BJ444" s="69"/>
      <c r="BK444" s="77" t="str">
        <f t="shared" si="121"/>
        <v xml:space="preserve"> f</v>
      </c>
      <c r="BL444" s="69" t="e">
        <f>'Piper Plot'!$R$22-(1-'Piper Plot'!AM444)*0.5+(1-'Piper Plot'!BC444)*0.5</f>
        <v>#DIV/0!</v>
      </c>
      <c r="BM444" s="69" t="e">
        <f>'Piper Plot'!$S$22+(1-'Piper Plot'!AM444)*'Piper Plot'!$S$13+(1-'Piper Plot'!BC444)*'Piper Plot'!$S$13</f>
        <v>#DIV/0!</v>
      </c>
      <c r="BN444" s="69"/>
      <c r="BO444" s="69"/>
    </row>
    <row r="445" spans="31:67" x14ac:dyDescent="0.3">
      <c r="AE445" s="77" t="str">
        <f>IF('Piper Plot'!$N$4="y",CONCATENATE(Final!B445," f",Final!C445),"")</f>
        <v xml:space="preserve"> f</v>
      </c>
      <c r="AF445" s="78">
        <f>Final!R445*2</f>
        <v>0</v>
      </c>
      <c r="AG445" s="79">
        <f>Final!Q445*2</f>
        <v>0</v>
      </c>
      <c r="AH445" s="79">
        <f>Final!O445+Final!P445</f>
        <v>0</v>
      </c>
      <c r="AI445" s="79">
        <f t="shared" si="108"/>
        <v>0</v>
      </c>
      <c r="AJ445" s="69"/>
      <c r="AK445" s="80" t="e">
        <f t="shared" si="109"/>
        <v>#DIV/0!</v>
      </c>
      <c r="AL445" s="80" t="e">
        <f t="shared" si="110"/>
        <v>#DIV/0!</v>
      </c>
      <c r="AM445" s="80" t="e">
        <f t="shared" si="111"/>
        <v>#DIV/0!</v>
      </c>
      <c r="AN445" s="80" t="e">
        <f t="shared" si="112"/>
        <v>#DIV/0!</v>
      </c>
      <c r="AO445" s="69" t="e">
        <f>(1-AK445)-AL445*'Piper Plot'!$R$13</f>
        <v>#DIV/0!</v>
      </c>
      <c r="AP445" s="69" t="e">
        <f>AL445*'Piper Plot'!$S$13</f>
        <v>#DIV/0!</v>
      </c>
      <c r="AQ445" s="69"/>
      <c r="AR445" s="69"/>
      <c r="AS445" s="69"/>
      <c r="AT445" s="69"/>
      <c r="AU445" s="77" t="str">
        <f t="shared" si="113"/>
        <v xml:space="preserve"> f</v>
      </c>
      <c r="AV445" s="79">
        <f>Final!T445</f>
        <v>0</v>
      </c>
      <c r="AW445" s="79">
        <f>Final!W445*2+Final!X445</f>
        <v>0</v>
      </c>
      <c r="AX445" s="79">
        <f>Final!U445+Final!V445*2</f>
        <v>0</v>
      </c>
      <c r="AY445" s="79">
        <f t="shared" si="114"/>
        <v>0</v>
      </c>
      <c r="AZ445" s="69"/>
      <c r="BA445" s="80" t="e">
        <f t="shared" si="115"/>
        <v>#DIV/0!</v>
      </c>
      <c r="BB445" s="80" t="e">
        <f t="shared" si="116"/>
        <v>#DIV/0!</v>
      </c>
      <c r="BC445" s="80" t="e">
        <f t="shared" si="117"/>
        <v>#DIV/0!</v>
      </c>
      <c r="BD445" s="80" t="e">
        <f t="shared" si="118"/>
        <v>#DIV/0!</v>
      </c>
      <c r="BE445" s="81" t="e">
        <f t="shared" si="119"/>
        <v>#DIV/0!</v>
      </c>
      <c r="BF445" s="69" t="e">
        <f t="shared" si="120"/>
        <v>#DIV/0!</v>
      </c>
      <c r="BG445" s="69"/>
      <c r="BH445" s="69"/>
      <c r="BI445" s="69"/>
      <c r="BJ445" s="69"/>
      <c r="BK445" s="77" t="str">
        <f t="shared" si="121"/>
        <v xml:space="preserve"> f</v>
      </c>
      <c r="BL445" s="69" t="e">
        <f>'Piper Plot'!$R$22-(1-'Piper Plot'!AM445)*0.5+(1-'Piper Plot'!BC445)*0.5</f>
        <v>#DIV/0!</v>
      </c>
      <c r="BM445" s="69" t="e">
        <f>'Piper Plot'!$S$22+(1-'Piper Plot'!AM445)*'Piper Plot'!$S$13+(1-'Piper Plot'!BC445)*'Piper Plot'!$S$13</f>
        <v>#DIV/0!</v>
      </c>
      <c r="BN445" s="69"/>
      <c r="BO445" s="69"/>
    </row>
    <row r="446" spans="31:67" x14ac:dyDescent="0.3">
      <c r="AE446" s="77" t="str">
        <f>IF('Piper Plot'!$N$4="y",CONCATENATE(Final!B446," f",Final!C446),"")</f>
        <v xml:space="preserve"> f</v>
      </c>
      <c r="AF446" s="78">
        <f>Final!R446*2</f>
        <v>0</v>
      </c>
      <c r="AG446" s="79">
        <f>Final!Q446*2</f>
        <v>0</v>
      </c>
      <c r="AH446" s="79">
        <f>Final!O446+Final!P446</f>
        <v>0</v>
      </c>
      <c r="AI446" s="79">
        <f t="shared" si="108"/>
        <v>0</v>
      </c>
      <c r="AJ446" s="69"/>
      <c r="AK446" s="80" t="e">
        <f t="shared" si="109"/>
        <v>#DIV/0!</v>
      </c>
      <c r="AL446" s="80" t="e">
        <f t="shared" si="110"/>
        <v>#DIV/0!</v>
      </c>
      <c r="AM446" s="80" t="e">
        <f t="shared" si="111"/>
        <v>#DIV/0!</v>
      </c>
      <c r="AN446" s="80" t="e">
        <f t="shared" si="112"/>
        <v>#DIV/0!</v>
      </c>
      <c r="AO446" s="69" t="e">
        <f>(1-AK446)-AL446*'Piper Plot'!$R$13</f>
        <v>#DIV/0!</v>
      </c>
      <c r="AP446" s="69" t="e">
        <f>AL446*'Piper Plot'!$S$13</f>
        <v>#DIV/0!</v>
      </c>
      <c r="AQ446" s="69"/>
      <c r="AR446" s="69"/>
      <c r="AS446" s="69"/>
      <c r="AT446" s="69"/>
      <c r="AU446" s="77" t="str">
        <f t="shared" si="113"/>
        <v xml:space="preserve"> f</v>
      </c>
      <c r="AV446" s="79">
        <f>Final!T446</f>
        <v>0</v>
      </c>
      <c r="AW446" s="79">
        <f>Final!W446*2+Final!X446</f>
        <v>0</v>
      </c>
      <c r="AX446" s="79">
        <f>Final!U446+Final!V446*2</f>
        <v>0</v>
      </c>
      <c r="AY446" s="79">
        <f t="shared" si="114"/>
        <v>0</v>
      </c>
      <c r="AZ446" s="69"/>
      <c r="BA446" s="80" t="e">
        <f t="shared" si="115"/>
        <v>#DIV/0!</v>
      </c>
      <c r="BB446" s="80" t="e">
        <f t="shared" si="116"/>
        <v>#DIV/0!</v>
      </c>
      <c r="BC446" s="80" t="e">
        <f t="shared" si="117"/>
        <v>#DIV/0!</v>
      </c>
      <c r="BD446" s="80" t="e">
        <f t="shared" si="118"/>
        <v>#DIV/0!</v>
      </c>
      <c r="BE446" s="81" t="e">
        <f t="shared" si="119"/>
        <v>#DIV/0!</v>
      </c>
      <c r="BF446" s="69" t="e">
        <f t="shared" si="120"/>
        <v>#DIV/0!</v>
      </c>
      <c r="BG446" s="69"/>
      <c r="BH446" s="69"/>
      <c r="BI446" s="69"/>
      <c r="BJ446" s="69"/>
      <c r="BK446" s="77" t="str">
        <f t="shared" si="121"/>
        <v xml:space="preserve"> f</v>
      </c>
      <c r="BL446" s="69" t="e">
        <f>'Piper Plot'!$R$22-(1-'Piper Plot'!AM446)*0.5+(1-'Piper Plot'!BC446)*0.5</f>
        <v>#DIV/0!</v>
      </c>
      <c r="BM446" s="69" t="e">
        <f>'Piper Plot'!$S$22+(1-'Piper Plot'!AM446)*'Piper Plot'!$S$13+(1-'Piper Plot'!BC446)*'Piper Plot'!$S$13</f>
        <v>#DIV/0!</v>
      </c>
      <c r="BN446" s="69"/>
      <c r="BO446" s="69"/>
    </row>
    <row r="447" spans="31:67" x14ac:dyDescent="0.3">
      <c r="AE447" s="77" t="str">
        <f>IF('Piper Plot'!$N$4="y",CONCATENATE(Final!B447," f",Final!C447),"")</f>
        <v xml:space="preserve"> f</v>
      </c>
      <c r="AF447" s="78">
        <f>Final!R447*2</f>
        <v>0</v>
      </c>
      <c r="AG447" s="79">
        <f>Final!Q447*2</f>
        <v>0</v>
      </c>
      <c r="AH447" s="79">
        <f>Final!O447+Final!P447</f>
        <v>0</v>
      </c>
      <c r="AI447" s="79">
        <f t="shared" si="108"/>
        <v>0</v>
      </c>
      <c r="AJ447" s="69"/>
      <c r="AK447" s="80" t="e">
        <f t="shared" si="109"/>
        <v>#DIV/0!</v>
      </c>
      <c r="AL447" s="80" t="e">
        <f t="shared" si="110"/>
        <v>#DIV/0!</v>
      </c>
      <c r="AM447" s="80" t="e">
        <f t="shared" si="111"/>
        <v>#DIV/0!</v>
      </c>
      <c r="AN447" s="80" t="e">
        <f t="shared" si="112"/>
        <v>#DIV/0!</v>
      </c>
      <c r="AO447" s="69" t="e">
        <f>(1-AK447)-AL447*'Piper Plot'!$R$13</f>
        <v>#DIV/0!</v>
      </c>
      <c r="AP447" s="69" t="e">
        <f>AL447*'Piper Plot'!$S$13</f>
        <v>#DIV/0!</v>
      </c>
      <c r="AQ447" s="69"/>
      <c r="AR447" s="69"/>
      <c r="AS447" s="69"/>
      <c r="AT447" s="69"/>
      <c r="AU447" s="77" t="str">
        <f t="shared" si="113"/>
        <v xml:space="preserve"> f</v>
      </c>
      <c r="AV447" s="79">
        <f>Final!T447</f>
        <v>0</v>
      </c>
      <c r="AW447" s="79">
        <f>Final!W447*2+Final!X447</f>
        <v>0</v>
      </c>
      <c r="AX447" s="79">
        <f>Final!U447+Final!V447*2</f>
        <v>0</v>
      </c>
      <c r="AY447" s="79">
        <f t="shared" si="114"/>
        <v>0</v>
      </c>
      <c r="AZ447" s="69"/>
      <c r="BA447" s="80" t="e">
        <f t="shared" si="115"/>
        <v>#DIV/0!</v>
      </c>
      <c r="BB447" s="80" t="e">
        <f t="shared" si="116"/>
        <v>#DIV/0!</v>
      </c>
      <c r="BC447" s="80" t="e">
        <f t="shared" si="117"/>
        <v>#DIV/0!</v>
      </c>
      <c r="BD447" s="80" t="e">
        <f t="shared" si="118"/>
        <v>#DIV/0!</v>
      </c>
      <c r="BE447" s="81" t="e">
        <f t="shared" si="119"/>
        <v>#DIV/0!</v>
      </c>
      <c r="BF447" s="69" t="e">
        <f t="shared" si="120"/>
        <v>#DIV/0!</v>
      </c>
      <c r="BG447" s="69"/>
      <c r="BH447" s="69"/>
      <c r="BI447" s="69"/>
      <c r="BJ447" s="69"/>
      <c r="BK447" s="77" t="str">
        <f t="shared" si="121"/>
        <v xml:space="preserve"> f</v>
      </c>
      <c r="BL447" s="69" t="e">
        <f>'Piper Plot'!$R$22-(1-'Piper Plot'!AM447)*0.5+(1-'Piper Plot'!BC447)*0.5</f>
        <v>#DIV/0!</v>
      </c>
      <c r="BM447" s="69" t="e">
        <f>'Piper Plot'!$S$22+(1-'Piper Plot'!AM447)*'Piper Plot'!$S$13+(1-'Piper Plot'!BC447)*'Piper Plot'!$S$13</f>
        <v>#DIV/0!</v>
      </c>
      <c r="BN447" s="69"/>
      <c r="BO447" s="69"/>
    </row>
    <row r="448" spans="31:67" x14ac:dyDescent="0.3">
      <c r="AE448" s="77" t="str">
        <f>IF('Piper Plot'!$N$4="y",CONCATENATE(Final!B448," f",Final!C448),"")</f>
        <v xml:space="preserve"> f</v>
      </c>
      <c r="AF448" s="78">
        <f>Final!R448*2</f>
        <v>0</v>
      </c>
      <c r="AG448" s="79">
        <f>Final!Q448*2</f>
        <v>0</v>
      </c>
      <c r="AH448" s="79">
        <f>Final!O448+Final!P448</f>
        <v>0</v>
      </c>
      <c r="AI448" s="79">
        <f t="shared" si="108"/>
        <v>0</v>
      </c>
      <c r="AJ448" s="69"/>
      <c r="AK448" s="80" t="e">
        <f t="shared" si="109"/>
        <v>#DIV/0!</v>
      </c>
      <c r="AL448" s="80" t="e">
        <f t="shared" si="110"/>
        <v>#DIV/0!</v>
      </c>
      <c r="AM448" s="80" t="e">
        <f t="shared" si="111"/>
        <v>#DIV/0!</v>
      </c>
      <c r="AN448" s="80" t="e">
        <f t="shared" si="112"/>
        <v>#DIV/0!</v>
      </c>
      <c r="AO448" s="69" t="e">
        <f>(1-AK448)-AL448*'Piper Plot'!$R$13</f>
        <v>#DIV/0!</v>
      </c>
      <c r="AP448" s="69" t="e">
        <f>AL448*'Piper Plot'!$S$13</f>
        <v>#DIV/0!</v>
      </c>
      <c r="AQ448" s="69"/>
      <c r="AR448" s="69"/>
      <c r="AS448" s="69"/>
      <c r="AT448" s="69"/>
      <c r="AU448" s="77" t="str">
        <f t="shared" si="113"/>
        <v xml:space="preserve"> f</v>
      </c>
      <c r="AV448" s="79">
        <f>Final!T448</f>
        <v>0</v>
      </c>
      <c r="AW448" s="79">
        <f>Final!W448*2+Final!X448</f>
        <v>0</v>
      </c>
      <c r="AX448" s="79">
        <f>Final!U448+Final!V448*2</f>
        <v>0</v>
      </c>
      <c r="AY448" s="79">
        <f t="shared" si="114"/>
        <v>0</v>
      </c>
      <c r="AZ448" s="69"/>
      <c r="BA448" s="80" t="e">
        <f t="shared" si="115"/>
        <v>#DIV/0!</v>
      </c>
      <c r="BB448" s="80" t="e">
        <f t="shared" si="116"/>
        <v>#DIV/0!</v>
      </c>
      <c r="BC448" s="80" t="e">
        <f t="shared" si="117"/>
        <v>#DIV/0!</v>
      </c>
      <c r="BD448" s="80" t="e">
        <f t="shared" si="118"/>
        <v>#DIV/0!</v>
      </c>
      <c r="BE448" s="81" t="e">
        <f t="shared" si="119"/>
        <v>#DIV/0!</v>
      </c>
      <c r="BF448" s="69" t="e">
        <f t="shared" si="120"/>
        <v>#DIV/0!</v>
      </c>
      <c r="BG448" s="69"/>
      <c r="BH448" s="69"/>
      <c r="BI448" s="69"/>
      <c r="BJ448" s="69"/>
      <c r="BK448" s="77" t="str">
        <f t="shared" si="121"/>
        <v xml:space="preserve"> f</v>
      </c>
      <c r="BL448" s="69" t="e">
        <f>'Piper Plot'!$R$22-(1-'Piper Plot'!AM448)*0.5+(1-'Piper Plot'!BC448)*0.5</f>
        <v>#DIV/0!</v>
      </c>
      <c r="BM448" s="69" t="e">
        <f>'Piper Plot'!$S$22+(1-'Piper Plot'!AM448)*'Piper Plot'!$S$13+(1-'Piper Plot'!BC448)*'Piper Plot'!$S$13</f>
        <v>#DIV/0!</v>
      </c>
      <c r="BN448" s="69"/>
      <c r="BO448" s="69"/>
    </row>
    <row r="449" spans="31:67" x14ac:dyDescent="0.3">
      <c r="AE449" s="77" t="str">
        <f>IF('Piper Plot'!$N$4="y",CONCATENATE(Final!B449," f",Final!C449),"")</f>
        <v xml:space="preserve"> f</v>
      </c>
      <c r="AF449" s="78">
        <f>Final!R449*2</f>
        <v>0</v>
      </c>
      <c r="AG449" s="79">
        <f>Final!Q449*2</f>
        <v>0</v>
      </c>
      <c r="AH449" s="79">
        <f>Final!O449+Final!P449</f>
        <v>0</v>
      </c>
      <c r="AI449" s="79">
        <f t="shared" si="108"/>
        <v>0</v>
      </c>
      <c r="AJ449" s="69"/>
      <c r="AK449" s="80" t="e">
        <f t="shared" si="109"/>
        <v>#DIV/0!</v>
      </c>
      <c r="AL449" s="80" t="e">
        <f t="shared" si="110"/>
        <v>#DIV/0!</v>
      </c>
      <c r="AM449" s="80" t="e">
        <f t="shared" si="111"/>
        <v>#DIV/0!</v>
      </c>
      <c r="AN449" s="80" t="e">
        <f t="shared" si="112"/>
        <v>#DIV/0!</v>
      </c>
      <c r="AO449" s="69" t="e">
        <f>(1-AK449)-AL449*'Piper Plot'!$R$13</f>
        <v>#DIV/0!</v>
      </c>
      <c r="AP449" s="69" t="e">
        <f>AL449*'Piper Plot'!$S$13</f>
        <v>#DIV/0!</v>
      </c>
      <c r="AQ449" s="69"/>
      <c r="AR449" s="69"/>
      <c r="AS449" s="69"/>
      <c r="AT449" s="69"/>
      <c r="AU449" s="77" t="str">
        <f t="shared" si="113"/>
        <v xml:space="preserve"> f</v>
      </c>
      <c r="AV449" s="79">
        <f>Final!T449</f>
        <v>0</v>
      </c>
      <c r="AW449" s="79">
        <f>Final!W449*2+Final!X449</f>
        <v>0</v>
      </c>
      <c r="AX449" s="79">
        <f>Final!U449+Final!V449*2</f>
        <v>0</v>
      </c>
      <c r="AY449" s="79">
        <f t="shared" si="114"/>
        <v>0</v>
      </c>
      <c r="AZ449" s="69"/>
      <c r="BA449" s="80" t="e">
        <f t="shared" si="115"/>
        <v>#DIV/0!</v>
      </c>
      <c r="BB449" s="80" t="e">
        <f t="shared" si="116"/>
        <v>#DIV/0!</v>
      </c>
      <c r="BC449" s="80" t="e">
        <f t="shared" si="117"/>
        <v>#DIV/0!</v>
      </c>
      <c r="BD449" s="80" t="e">
        <f t="shared" si="118"/>
        <v>#DIV/0!</v>
      </c>
      <c r="BE449" s="81" t="e">
        <f t="shared" si="119"/>
        <v>#DIV/0!</v>
      </c>
      <c r="BF449" s="69" t="e">
        <f t="shared" si="120"/>
        <v>#DIV/0!</v>
      </c>
      <c r="BG449" s="69"/>
      <c r="BH449" s="69"/>
      <c r="BI449" s="69"/>
      <c r="BJ449" s="69"/>
      <c r="BK449" s="77" t="str">
        <f t="shared" si="121"/>
        <v xml:space="preserve"> f</v>
      </c>
      <c r="BL449" s="69" t="e">
        <f>'Piper Plot'!$R$22-(1-'Piper Plot'!AM449)*0.5+(1-'Piper Plot'!BC449)*0.5</f>
        <v>#DIV/0!</v>
      </c>
      <c r="BM449" s="69" t="e">
        <f>'Piper Plot'!$S$22+(1-'Piper Plot'!AM449)*'Piper Plot'!$S$13+(1-'Piper Plot'!BC449)*'Piper Plot'!$S$13</f>
        <v>#DIV/0!</v>
      </c>
      <c r="BN449" s="69"/>
      <c r="BO449" s="69"/>
    </row>
    <row r="450" spans="31:67" x14ac:dyDescent="0.3">
      <c r="AE450" s="77" t="str">
        <f>IF('Piper Plot'!$N$4="y",CONCATENATE(Final!B450," f",Final!C450),"")</f>
        <v xml:space="preserve"> f</v>
      </c>
      <c r="AF450" s="78">
        <f>Final!R450*2</f>
        <v>0</v>
      </c>
      <c r="AG450" s="79">
        <f>Final!Q450*2</f>
        <v>0</v>
      </c>
      <c r="AH450" s="79">
        <f>Final!O450+Final!P450</f>
        <v>0</v>
      </c>
      <c r="AI450" s="79">
        <f t="shared" si="108"/>
        <v>0</v>
      </c>
      <c r="AJ450" s="69"/>
      <c r="AK450" s="80" t="e">
        <f t="shared" si="109"/>
        <v>#DIV/0!</v>
      </c>
      <c r="AL450" s="80" t="e">
        <f t="shared" si="110"/>
        <v>#DIV/0!</v>
      </c>
      <c r="AM450" s="80" t="e">
        <f t="shared" si="111"/>
        <v>#DIV/0!</v>
      </c>
      <c r="AN450" s="80" t="e">
        <f t="shared" si="112"/>
        <v>#DIV/0!</v>
      </c>
      <c r="AO450" s="69" t="e">
        <f>(1-AK450)-AL450*'Piper Plot'!$R$13</f>
        <v>#DIV/0!</v>
      </c>
      <c r="AP450" s="69" t="e">
        <f>AL450*'Piper Plot'!$S$13</f>
        <v>#DIV/0!</v>
      </c>
      <c r="AQ450" s="69"/>
      <c r="AR450" s="69"/>
      <c r="AS450" s="69"/>
      <c r="AT450" s="69"/>
      <c r="AU450" s="77" t="str">
        <f t="shared" si="113"/>
        <v xml:space="preserve"> f</v>
      </c>
      <c r="AV450" s="79">
        <f>Final!T450</f>
        <v>0</v>
      </c>
      <c r="AW450" s="79">
        <f>Final!W450*2+Final!X450</f>
        <v>0</v>
      </c>
      <c r="AX450" s="79">
        <f>Final!U450+Final!V450*2</f>
        <v>0</v>
      </c>
      <c r="AY450" s="79">
        <f t="shared" si="114"/>
        <v>0</v>
      </c>
      <c r="AZ450" s="69"/>
      <c r="BA450" s="80" t="e">
        <f t="shared" si="115"/>
        <v>#DIV/0!</v>
      </c>
      <c r="BB450" s="80" t="e">
        <f t="shared" si="116"/>
        <v>#DIV/0!</v>
      </c>
      <c r="BC450" s="80" t="e">
        <f t="shared" si="117"/>
        <v>#DIV/0!</v>
      </c>
      <c r="BD450" s="80" t="e">
        <f t="shared" si="118"/>
        <v>#DIV/0!</v>
      </c>
      <c r="BE450" s="81" t="e">
        <f t="shared" si="119"/>
        <v>#DIV/0!</v>
      </c>
      <c r="BF450" s="69" t="e">
        <f t="shared" si="120"/>
        <v>#DIV/0!</v>
      </c>
      <c r="BG450" s="69"/>
      <c r="BH450" s="69"/>
      <c r="BI450" s="69"/>
      <c r="BJ450" s="69"/>
      <c r="BK450" s="77" t="str">
        <f t="shared" si="121"/>
        <v xml:space="preserve"> f</v>
      </c>
      <c r="BL450" s="69" t="e">
        <f>'Piper Plot'!$R$22-(1-'Piper Plot'!AM450)*0.5+(1-'Piper Plot'!BC450)*0.5</f>
        <v>#DIV/0!</v>
      </c>
      <c r="BM450" s="69" t="e">
        <f>'Piper Plot'!$S$22+(1-'Piper Plot'!AM450)*'Piper Plot'!$S$13+(1-'Piper Plot'!BC450)*'Piper Plot'!$S$13</f>
        <v>#DIV/0!</v>
      </c>
      <c r="BN450" s="69"/>
      <c r="BO450" s="69"/>
    </row>
    <row r="451" spans="31:67" x14ac:dyDescent="0.3">
      <c r="AE451" s="77" t="str">
        <f>IF('Piper Plot'!$N$4="y",CONCATENATE(Final!B451," f",Final!C451),"")</f>
        <v xml:space="preserve"> f</v>
      </c>
      <c r="AF451" s="78">
        <f>Final!R451*2</f>
        <v>0</v>
      </c>
      <c r="AG451" s="79">
        <f>Final!Q451*2</f>
        <v>0</v>
      </c>
      <c r="AH451" s="79">
        <f>Final!O451+Final!P451</f>
        <v>0</v>
      </c>
      <c r="AI451" s="79">
        <f t="shared" si="108"/>
        <v>0</v>
      </c>
      <c r="AJ451" s="69"/>
      <c r="AK451" s="80" t="e">
        <f t="shared" si="109"/>
        <v>#DIV/0!</v>
      </c>
      <c r="AL451" s="80" t="e">
        <f t="shared" si="110"/>
        <v>#DIV/0!</v>
      </c>
      <c r="AM451" s="80" t="e">
        <f t="shared" si="111"/>
        <v>#DIV/0!</v>
      </c>
      <c r="AN451" s="80" t="e">
        <f t="shared" si="112"/>
        <v>#DIV/0!</v>
      </c>
      <c r="AO451" s="69" t="e">
        <f>(1-AK451)-AL451*'Piper Plot'!$R$13</f>
        <v>#DIV/0!</v>
      </c>
      <c r="AP451" s="69" t="e">
        <f>AL451*'Piper Plot'!$S$13</f>
        <v>#DIV/0!</v>
      </c>
      <c r="AQ451" s="69"/>
      <c r="AR451" s="69"/>
      <c r="AS451" s="69"/>
      <c r="AT451" s="69"/>
      <c r="AU451" s="77" t="str">
        <f t="shared" si="113"/>
        <v xml:space="preserve"> f</v>
      </c>
      <c r="AV451" s="79">
        <f>Final!T451</f>
        <v>0</v>
      </c>
      <c r="AW451" s="79">
        <f>Final!W451*2+Final!X451</f>
        <v>0</v>
      </c>
      <c r="AX451" s="79">
        <f>Final!U451+Final!V451*2</f>
        <v>0</v>
      </c>
      <c r="AY451" s="79">
        <f t="shared" si="114"/>
        <v>0</v>
      </c>
      <c r="AZ451" s="69"/>
      <c r="BA451" s="80" t="e">
        <f t="shared" si="115"/>
        <v>#DIV/0!</v>
      </c>
      <c r="BB451" s="80" t="e">
        <f t="shared" si="116"/>
        <v>#DIV/0!</v>
      </c>
      <c r="BC451" s="80" t="e">
        <f t="shared" si="117"/>
        <v>#DIV/0!</v>
      </c>
      <c r="BD451" s="80" t="e">
        <f t="shared" si="118"/>
        <v>#DIV/0!</v>
      </c>
      <c r="BE451" s="81" t="e">
        <f t="shared" si="119"/>
        <v>#DIV/0!</v>
      </c>
      <c r="BF451" s="69" t="e">
        <f t="shared" si="120"/>
        <v>#DIV/0!</v>
      </c>
      <c r="BG451" s="69"/>
      <c r="BH451" s="69"/>
      <c r="BI451" s="69"/>
      <c r="BJ451" s="69"/>
      <c r="BK451" s="77" t="str">
        <f t="shared" si="121"/>
        <v xml:space="preserve"> f</v>
      </c>
      <c r="BL451" s="69" t="e">
        <f>'Piper Plot'!$R$22-(1-'Piper Plot'!AM451)*0.5+(1-'Piper Plot'!BC451)*0.5</f>
        <v>#DIV/0!</v>
      </c>
      <c r="BM451" s="69" t="e">
        <f>'Piper Plot'!$S$22+(1-'Piper Plot'!AM451)*'Piper Plot'!$S$13+(1-'Piper Plot'!BC451)*'Piper Plot'!$S$13</f>
        <v>#DIV/0!</v>
      </c>
      <c r="BN451" s="69"/>
      <c r="BO451" s="69"/>
    </row>
    <row r="452" spans="31:67" x14ac:dyDescent="0.3">
      <c r="AE452" s="77" t="str">
        <f>IF('Piper Plot'!$N$4="y",CONCATENATE(Final!B452," f",Final!C452),"")</f>
        <v xml:space="preserve"> f</v>
      </c>
      <c r="AF452" s="78">
        <f>Final!R452*2</f>
        <v>0</v>
      </c>
      <c r="AG452" s="79">
        <f>Final!Q452*2</f>
        <v>0</v>
      </c>
      <c r="AH452" s="79">
        <f>Final!O452+Final!P452</f>
        <v>0</v>
      </c>
      <c r="AI452" s="79">
        <f t="shared" ref="AI452:AI504" si="122">SUM(AF452:AH452)</f>
        <v>0</v>
      </c>
      <c r="AJ452" s="69"/>
      <c r="AK452" s="80" t="e">
        <f t="shared" ref="AK452:AK504" si="123">AF452/$AI452</f>
        <v>#DIV/0!</v>
      </c>
      <c r="AL452" s="80" t="e">
        <f t="shared" ref="AL452:AL504" si="124">AG452/$AI452</f>
        <v>#DIV/0!</v>
      </c>
      <c r="AM452" s="80" t="e">
        <f t="shared" ref="AM452:AM504" si="125">AH452/$AI452</f>
        <v>#DIV/0!</v>
      </c>
      <c r="AN452" s="80" t="e">
        <f t="shared" ref="AN452:AN504" si="126">SUM(AK452:AM452)</f>
        <v>#DIV/0!</v>
      </c>
      <c r="AO452" s="69" t="e">
        <f>(1-AK452)-AL452*'Piper Plot'!$R$13</f>
        <v>#DIV/0!</v>
      </c>
      <c r="AP452" s="69" t="e">
        <f>AL452*'Piper Plot'!$S$13</f>
        <v>#DIV/0!</v>
      </c>
      <c r="AQ452" s="69"/>
      <c r="AR452" s="69"/>
      <c r="AS452" s="69"/>
      <c r="AT452" s="69"/>
      <c r="AU452" s="77" t="str">
        <f t="shared" ref="AU452:AU504" si="127">AE452</f>
        <v xml:space="preserve"> f</v>
      </c>
      <c r="AV452" s="79">
        <f>Final!T452</f>
        <v>0</v>
      </c>
      <c r="AW452" s="79">
        <f>Final!W452*2+Final!X452</f>
        <v>0</v>
      </c>
      <c r="AX452" s="79">
        <f>Final!U452+Final!V452*2</f>
        <v>0</v>
      </c>
      <c r="AY452" s="79">
        <f t="shared" ref="AY452:AY504" si="128">SUM(AV452:AX452)</f>
        <v>0</v>
      </c>
      <c r="AZ452" s="69"/>
      <c r="BA452" s="80" t="e">
        <f t="shared" ref="BA452:BA504" si="129">AV452/$AY452</f>
        <v>#DIV/0!</v>
      </c>
      <c r="BB452" s="80" t="e">
        <f t="shared" ref="BB452:BB504" si="130">AW452/$AY452</f>
        <v>#DIV/0!</v>
      </c>
      <c r="BC452" s="80" t="e">
        <f t="shared" ref="BC452:BC504" si="131">AX452/$AY452</f>
        <v>#DIV/0!</v>
      </c>
      <c r="BD452" s="80" t="e">
        <f t="shared" ref="BD452:BD504" si="132">SUM(BA452:BC452)</f>
        <v>#DIV/0!</v>
      </c>
      <c r="BE452" s="81" t="e">
        <f t="shared" ref="BE452:BE504" si="133">AnionOffset+1+BA452+BB452/2</f>
        <v>#DIV/0!</v>
      </c>
      <c r="BF452" s="69" t="e">
        <f t="shared" ref="BF452:BF504" si="134">BB452*3^0.5/2</f>
        <v>#DIV/0!</v>
      </c>
      <c r="BG452" s="69"/>
      <c r="BH452" s="69"/>
      <c r="BI452" s="69"/>
      <c r="BJ452" s="69"/>
      <c r="BK452" s="77" t="str">
        <f t="shared" ref="BK452:BK504" si="135">AE452</f>
        <v xml:space="preserve"> f</v>
      </c>
      <c r="BL452" s="69" t="e">
        <f>'Piper Plot'!$R$22-(1-'Piper Plot'!AM452)*0.5+(1-'Piper Plot'!BC452)*0.5</f>
        <v>#DIV/0!</v>
      </c>
      <c r="BM452" s="69" t="e">
        <f>'Piper Plot'!$S$22+(1-'Piper Plot'!AM452)*'Piper Plot'!$S$13+(1-'Piper Plot'!BC452)*'Piper Plot'!$S$13</f>
        <v>#DIV/0!</v>
      </c>
      <c r="BN452" s="69"/>
      <c r="BO452" s="69"/>
    </row>
    <row r="453" spans="31:67" x14ac:dyDescent="0.3">
      <c r="AE453" s="77" t="str">
        <f>IF('Piper Plot'!$N$4="y",CONCATENATE(Final!B453," f",Final!C453),"")</f>
        <v xml:space="preserve"> f</v>
      </c>
      <c r="AF453" s="78">
        <f>Final!R453*2</f>
        <v>0</v>
      </c>
      <c r="AG453" s="79">
        <f>Final!Q453*2</f>
        <v>0</v>
      </c>
      <c r="AH453" s="79">
        <f>Final!O453+Final!P453</f>
        <v>0</v>
      </c>
      <c r="AI453" s="79">
        <f t="shared" si="122"/>
        <v>0</v>
      </c>
      <c r="AJ453" s="69"/>
      <c r="AK453" s="80" t="e">
        <f t="shared" si="123"/>
        <v>#DIV/0!</v>
      </c>
      <c r="AL453" s="80" t="e">
        <f t="shared" si="124"/>
        <v>#DIV/0!</v>
      </c>
      <c r="AM453" s="80" t="e">
        <f t="shared" si="125"/>
        <v>#DIV/0!</v>
      </c>
      <c r="AN453" s="80" t="e">
        <f t="shared" si="126"/>
        <v>#DIV/0!</v>
      </c>
      <c r="AO453" s="69" t="e">
        <f>(1-AK453)-AL453*'Piper Plot'!$R$13</f>
        <v>#DIV/0!</v>
      </c>
      <c r="AP453" s="69" t="e">
        <f>AL453*'Piper Plot'!$S$13</f>
        <v>#DIV/0!</v>
      </c>
      <c r="AQ453" s="69"/>
      <c r="AR453" s="69"/>
      <c r="AS453" s="69"/>
      <c r="AT453" s="69"/>
      <c r="AU453" s="77" t="str">
        <f t="shared" si="127"/>
        <v xml:space="preserve"> f</v>
      </c>
      <c r="AV453" s="79">
        <f>Final!T453</f>
        <v>0</v>
      </c>
      <c r="AW453" s="79">
        <f>Final!W453*2+Final!X453</f>
        <v>0</v>
      </c>
      <c r="AX453" s="79">
        <f>Final!U453+Final!V453*2</f>
        <v>0</v>
      </c>
      <c r="AY453" s="79">
        <f t="shared" si="128"/>
        <v>0</v>
      </c>
      <c r="AZ453" s="69"/>
      <c r="BA453" s="80" t="e">
        <f t="shared" si="129"/>
        <v>#DIV/0!</v>
      </c>
      <c r="BB453" s="80" t="e">
        <f t="shared" si="130"/>
        <v>#DIV/0!</v>
      </c>
      <c r="BC453" s="80" t="e">
        <f t="shared" si="131"/>
        <v>#DIV/0!</v>
      </c>
      <c r="BD453" s="80" t="e">
        <f t="shared" si="132"/>
        <v>#DIV/0!</v>
      </c>
      <c r="BE453" s="81" t="e">
        <f t="shared" si="133"/>
        <v>#DIV/0!</v>
      </c>
      <c r="BF453" s="69" t="e">
        <f t="shared" si="134"/>
        <v>#DIV/0!</v>
      </c>
      <c r="BG453" s="69"/>
      <c r="BH453" s="69"/>
      <c r="BI453" s="69"/>
      <c r="BJ453" s="69"/>
      <c r="BK453" s="77" t="str">
        <f t="shared" si="135"/>
        <v xml:space="preserve"> f</v>
      </c>
      <c r="BL453" s="69" t="e">
        <f>'Piper Plot'!$R$22-(1-'Piper Plot'!AM453)*0.5+(1-'Piper Plot'!BC453)*0.5</f>
        <v>#DIV/0!</v>
      </c>
      <c r="BM453" s="69" t="e">
        <f>'Piper Plot'!$S$22+(1-'Piper Plot'!AM453)*'Piper Plot'!$S$13+(1-'Piper Plot'!BC453)*'Piper Plot'!$S$13</f>
        <v>#DIV/0!</v>
      </c>
      <c r="BN453" s="69"/>
      <c r="BO453" s="69"/>
    </row>
    <row r="454" spans="31:67" x14ac:dyDescent="0.3">
      <c r="AE454" s="77" t="str">
        <f>IF('Piper Plot'!$N$4="y",CONCATENATE(Final!B454," f",Final!C454),"")</f>
        <v xml:space="preserve"> f</v>
      </c>
      <c r="AF454" s="78">
        <f>Final!R454*2</f>
        <v>0</v>
      </c>
      <c r="AG454" s="79">
        <f>Final!Q454*2</f>
        <v>0</v>
      </c>
      <c r="AH454" s="79">
        <f>Final!O454+Final!P454</f>
        <v>0</v>
      </c>
      <c r="AI454" s="79">
        <f t="shared" si="122"/>
        <v>0</v>
      </c>
      <c r="AJ454" s="69"/>
      <c r="AK454" s="80" t="e">
        <f t="shared" si="123"/>
        <v>#DIV/0!</v>
      </c>
      <c r="AL454" s="80" t="e">
        <f t="shared" si="124"/>
        <v>#DIV/0!</v>
      </c>
      <c r="AM454" s="80" t="e">
        <f t="shared" si="125"/>
        <v>#DIV/0!</v>
      </c>
      <c r="AN454" s="80" t="e">
        <f t="shared" si="126"/>
        <v>#DIV/0!</v>
      </c>
      <c r="AO454" s="69" t="e">
        <f>(1-AK454)-AL454*'Piper Plot'!$R$13</f>
        <v>#DIV/0!</v>
      </c>
      <c r="AP454" s="69" t="e">
        <f>AL454*'Piper Plot'!$S$13</f>
        <v>#DIV/0!</v>
      </c>
      <c r="AQ454" s="69"/>
      <c r="AR454" s="69"/>
      <c r="AS454" s="69"/>
      <c r="AT454" s="69"/>
      <c r="AU454" s="77" t="str">
        <f t="shared" si="127"/>
        <v xml:space="preserve"> f</v>
      </c>
      <c r="AV454" s="79">
        <f>Final!T454</f>
        <v>0</v>
      </c>
      <c r="AW454" s="79">
        <f>Final!W454*2+Final!X454</f>
        <v>0</v>
      </c>
      <c r="AX454" s="79">
        <f>Final!U454+Final!V454*2</f>
        <v>0</v>
      </c>
      <c r="AY454" s="79">
        <f t="shared" si="128"/>
        <v>0</v>
      </c>
      <c r="AZ454" s="69"/>
      <c r="BA454" s="80" t="e">
        <f t="shared" si="129"/>
        <v>#DIV/0!</v>
      </c>
      <c r="BB454" s="80" t="e">
        <f t="shared" si="130"/>
        <v>#DIV/0!</v>
      </c>
      <c r="BC454" s="80" t="e">
        <f t="shared" si="131"/>
        <v>#DIV/0!</v>
      </c>
      <c r="BD454" s="80" t="e">
        <f t="shared" si="132"/>
        <v>#DIV/0!</v>
      </c>
      <c r="BE454" s="81" t="e">
        <f t="shared" si="133"/>
        <v>#DIV/0!</v>
      </c>
      <c r="BF454" s="69" t="e">
        <f t="shared" si="134"/>
        <v>#DIV/0!</v>
      </c>
      <c r="BG454" s="69"/>
      <c r="BH454" s="69"/>
      <c r="BI454" s="69"/>
      <c r="BJ454" s="69"/>
      <c r="BK454" s="77" t="str">
        <f t="shared" si="135"/>
        <v xml:space="preserve"> f</v>
      </c>
      <c r="BL454" s="69" t="e">
        <f>'Piper Plot'!$R$22-(1-'Piper Plot'!AM454)*0.5+(1-'Piper Plot'!BC454)*0.5</f>
        <v>#DIV/0!</v>
      </c>
      <c r="BM454" s="69" t="e">
        <f>'Piper Plot'!$S$22+(1-'Piper Plot'!AM454)*'Piper Plot'!$S$13+(1-'Piper Plot'!BC454)*'Piper Plot'!$S$13</f>
        <v>#DIV/0!</v>
      </c>
      <c r="BN454" s="69"/>
      <c r="BO454" s="69"/>
    </row>
    <row r="455" spans="31:67" x14ac:dyDescent="0.3">
      <c r="AE455" s="77" t="str">
        <f>IF('Piper Plot'!$N$4="y",CONCATENATE(Final!B455," f",Final!C455),"")</f>
        <v xml:space="preserve"> f</v>
      </c>
      <c r="AF455" s="78">
        <f>Final!R455*2</f>
        <v>0</v>
      </c>
      <c r="AG455" s="79">
        <f>Final!Q455*2</f>
        <v>0</v>
      </c>
      <c r="AH455" s="79">
        <f>Final!O455+Final!P455</f>
        <v>0</v>
      </c>
      <c r="AI455" s="79">
        <f t="shared" si="122"/>
        <v>0</v>
      </c>
      <c r="AJ455" s="69"/>
      <c r="AK455" s="80" t="e">
        <f t="shared" si="123"/>
        <v>#DIV/0!</v>
      </c>
      <c r="AL455" s="80" t="e">
        <f t="shared" si="124"/>
        <v>#DIV/0!</v>
      </c>
      <c r="AM455" s="80" t="e">
        <f t="shared" si="125"/>
        <v>#DIV/0!</v>
      </c>
      <c r="AN455" s="80" t="e">
        <f t="shared" si="126"/>
        <v>#DIV/0!</v>
      </c>
      <c r="AO455" s="69" t="e">
        <f>(1-AK455)-AL455*'Piper Plot'!$R$13</f>
        <v>#DIV/0!</v>
      </c>
      <c r="AP455" s="69" t="e">
        <f>AL455*'Piper Plot'!$S$13</f>
        <v>#DIV/0!</v>
      </c>
      <c r="AQ455" s="69"/>
      <c r="AR455" s="69"/>
      <c r="AS455" s="69"/>
      <c r="AT455" s="69"/>
      <c r="AU455" s="77" t="str">
        <f t="shared" si="127"/>
        <v xml:space="preserve"> f</v>
      </c>
      <c r="AV455" s="79">
        <f>Final!T455</f>
        <v>0</v>
      </c>
      <c r="AW455" s="79">
        <f>Final!W455*2+Final!X455</f>
        <v>0</v>
      </c>
      <c r="AX455" s="79">
        <f>Final!U455+Final!V455*2</f>
        <v>0</v>
      </c>
      <c r="AY455" s="79">
        <f t="shared" si="128"/>
        <v>0</v>
      </c>
      <c r="AZ455" s="69"/>
      <c r="BA455" s="80" t="e">
        <f t="shared" si="129"/>
        <v>#DIV/0!</v>
      </c>
      <c r="BB455" s="80" t="e">
        <f t="shared" si="130"/>
        <v>#DIV/0!</v>
      </c>
      <c r="BC455" s="80" t="e">
        <f t="shared" si="131"/>
        <v>#DIV/0!</v>
      </c>
      <c r="BD455" s="80" t="e">
        <f t="shared" si="132"/>
        <v>#DIV/0!</v>
      </c>
      <c r="BE455" s="81" t="e">
        <f t="shared" si="133"/>
        <v>#DIV/0!</v>
      </c>
      <c r="BF455" s="69" t="e">
        <f t="shared" si="134"/>
        <v>#DIV/0!</v>
      </c>
      <c r="BG455" s="69"/>
      <c r="BH455" s="69"/>
      <c r="BI455" s="69"/>
      <c r="BJ455" s="69"/>
      <c r="BK455" s="77" t="str">
        <f t="shared" si="135"/>
        <v xml:space="preserve"> f</v>
      </c>
      <c r="BL455" s="69" t="e">
        <f>'Piper Plot'!$R$22-(1-'Piper Plot'!AM455)*0.5+(1-'Piper Plot'!BC455)*0.5</f>
        <v>#DIV/0!</v>
      </c>
      <c r="BM455" s="69" t="e">
        <f>'Piper Plot'!$S$22+(1-'Piper Plot'!AM455)*'Piper Plot'!$S$13+(1-'Piper Plot'!BC455)*'Piper Plot'!$S$13</f>
        <v>#DIV/0!</v>
      </c>
      <c r="BN455" s="69"/>
      <c r="BO455" s="69"/>
    </row>
    <row r="456" spans="31:67" x14ac:dyDescent="0.3">
      <c r="AE456" s="77" t="str">
        <f>IF('Piper Plot'!$N$4="y",CONCATENATE(Final!B456," f",Final!C456),"")</f>
        <v xml:space="preserve"> f</v>
      </c>
      <c r="AF456" s="78">
        <f>Final!R456*2</f>
        <v>0</v>
      </c>
      <c r="AG456" s="79">
        <f>Final!Q456*2</f>
        <v>0</v>
      </c>
      <c r="AH456" s="79">
        <f>Final!O456+Final!P456</f>
        <v>0</v>
      </c>
      <c r="AI456" s="79">
        <f t="shared" si="122"/>
        <v>0</v>
      </c>
      <c r="AJ456" s="69"/>
      <c r="AK456" s="80" t="e">
        <f t="shared" si="123"/>
        <v>#DIV/0!</v>
      </c>
      <c r="AL456" s="80" t="e">
        <f t="shared" si="124"/>
        <v>#DIV/0!</v>
      </c>
      <c r="AM456" s="80" t="e">
        <f t="shared" si="125"/>
        <v>#DIV/0!</v>
      </c>
      <c r="AN456" s="80" t="e">
        <f t="shared" si="126"/>
        <v>#DIV/0!</v>
      </c>
      <c r="AO456" s="69" t="e">
        <f>(1-AK456)-AL456*'Piper Plot'!$R$13</f>
        <v>#DIV/0!</v>
      </c>
      <c r="AP456" s="69" t="e">
        <f>AL456*'Piper Plot'!$S$13</f>
        <v>#DIV/0!</v>
      </c>
      <c r="AQ456" s="69"/>
      <c r="AR456" s="69"/>
      <c r="AS456" s="69"/>
      <c r="AT456" s="69"/>
      <c r="AU456" s="77" t="str">
        <f t="shared" si="127"/>
        <v xml:space="preserve"> f</v>
      </c>
      <c r="AV456" s="79">
        <f>Final!T456</f>
        <v>0</v>
      </c>
      <c r="AW456" s="79">
        <f>Final!W456*2+Final!X456</f>
        <v>0</v>
      </c>
      <c r="AX456" s="79">
        <f>Final!U456+Final!V456*2</f>
        <v>0</v>
      </c>
      <c r="AY456" s="79">
        <f t="shared" si="128"/>
        <v>0</v>
      </c>
      <c r="AZ456" s="69"/>
      <c r="BA456" s="80" t="e">
        <f t="shared" si="129"/>
        <v>#DIV/0!</v>
      </c>
      <c r="BB456" s="80" t="e">
        <f t="shared" si="130"/>
        <v>#DIV/0!</v>
      </c>
      <c r="BC456" s="80" t="e">
        <f t="shared" si="131"/>
        <v>#DIV/0!</v>
      </c>
      <c r="BD456" s="80" t="e">
        <f t="shared" si="132"/>
        <v>#DIV/0!</v>
      </c>
      <c r="BE456" s="81" t="e">
        <f t="shared" si="133"/>
        <v>#DIV/0!</v>
      </c>
      <c r="BF456" s="69" t="e">
        <f t="shared" si="134"/>
        <v>#DIV/0!</v>
      </c>
      <c r="BG456" s="69"/>
      <c r="BH456" s="69"/>
      <c r="BI456" s="69"/>
      <c r="BJ456" s="69"/>
      <c r="BK456" s="77" t="str">
        <f t="shared" si="135"/>
        <v xml:space="preserve"> f</v>
      </c>
      <c r="BL456" s="69" t="e">
        <f>'Piper Plot'!$R$22-(1-'Piper Plot'!AM456)*0.5+(1-'Piper Plot'!BC456)*0.5</f>
        <v>#DIV/0!</v>
      </c>
      <c r="BM456" s="69" t="e">
        <f>'Piper Plot'!$S$22+(1-'Piper Plot'!AM456)*'Piper Plot'!$S$13+(1-'Piper Plot'!BC456)*'Piper Plot'!$S$13</f>
        <v>#DIV/0!</v>
      </c>
      <c r="BN456" s="69"/>
      <c r="BO456" s="69"/>
    </row>
    <row r="457" spans="31:67" x14ac:dyDescent="0.3">
      <c r="AE457" s="77" t="str">
        <f>IF('Piper Plot'!$N$4="y",CONCATENATE(Final!B457," f",Final!C457),"")</f>
        <v xml:space="preserve"> f</v>
      </c>
      <c r="AF457" s="78">
        <f>Final!R457*2</f>
        <v>0</v>
      </c>
      <c r="AG457" s="79">
        <f>Final!Q457*2</f>
        <v>0</v>
      </c>
      <c r="AH457" s="79">
        <f>Final!O457+Final!P457</f>
        <v>0</v>
      </c>
      <c r="AI457" s="79">
        <f t="shared" si="122"/>
        <v>0</v>
      </c>
      <c r="AJ457" s="69"/>
      <c r="AK457" s="80" t="e">
        <f t="shared" si="123"/>
        <v>#DIV/0!</v>
      </c>
      <c r="AL457" s="80" t="e">
        <f t="shared" si="124"/>
        <v>#DIV/0!</v>
      </c>
      <c r="AM457" s="80" t="e">
        <f t="shared" si="125"/>
        <v>#DIV/0!</v>
      </c>
      <c r="AN457" s="80" t="e">
        <f t="shared" si="126"/>
        <v>#DIV/0!</v>
      </c>
      <c r="AO457" s="69" t="e">
        <f>(1-AK457)-AL457*'Piper Plot'!$R$13</f>
        <v>#DIV/0!</v>
      </c>
      <c r="AP457" s="69" t="e">
        <f>AL457*'Piper Plot'!$S$13</f>
        <v>#DIV/0!</v>
      </c>
      <c r="AQ457" s="69"/>
      <c r="AR457" s="69"/>
      <c r="AS457" s="69"/>
      <c r="AT457" s="69"/>
      <c r="AU457" s="77" t="str">
        <f t="shared" si="127"/>
        <v xml:space="preserve"> f</v>
      </c>
      <c r="AV457" s="79">
        <f>Final!T457</f>
        <v>0</v>
      </c>
      <c r="AW457" s="79">
        <f>Final!W457*2+Final!X457</f>
        <v>0</v>
      </c>
      <c r="AX457" s="79">
        <f>Final!U457+Final!V457*2</f>
        <v>0</v>
      </c>
      <c r="AY457" s="79">
        <f t="shared" si="128"/>
        <v>0</v>
      </c>
      <c r="AZ457" s="69"/>
      <c r="BA457" s="80" t="e">
        <f t="shared" si="129"/>
        <v>#DIV/0!</v>
      </c>
      <c r="BB457" s="80" t="e">
        <f t="shared" si="130"/>
        <v>#DIV/0!</v>
      </c>
      <c r="BC457" s="80" t="e">
        <f t="shared" si="131"/>
        <v>#DIV/0!</v>
      </c>
      <c r="BD457" s="80" t="e">
        <f t="shared" si="132"/>
        <v>#DIV/0!</v>
      </c>
      <c r="BE457" s="81" t="e">
        <f t="shared" si="133"/>
        <v>#DIV/0!</v>
      </c>
      <c r="BF457" s="69" t="e">
        <f t="shared" si="134"/>
        <v>#DIV/0!</v>
      </c>
      <c r="BG457" s="69"/>
      <c r="BH457" s="69"/>
      <c r="BI457" s="69"/>
      <c r="BJ457" s="69"/>
      <c r="BK457" s="77" t="str">
        <f t="shared" si="135"/>
        <v xml:space="preserve"> f</v>
      </c>
      <c r="BL457" s="69" t="e">
        <f>'Piper Plot'!$R$22-(1-'Piper Plot'!AM457)*0.5+(1-'Piper Plot'!BC457)*0.5</f>
        <v>#DIV/0!</v>
      </c>
      <c r="BM457" s="69" t="e">
        <f>'Piper Plot'!$S$22+(1-'Piper Plot'!AM457)*'Piper Plot'!$S$13+(1-'Piper Plot'!BC457)*'Piper Plot'!$S$13</f>
        <v>#DIV/0!</v>
      </c>
      <c r="BN457" s="69"/>
      <c r="BO457" s="69"/>
    </row>
    <row r="458" spans="31:67" x14ac:dyDescent="0.3">
      <c r="AE458" s="77" t="str">
        <f>IF('Piper Plot'!$N$4="y",CONCATENATE(Final!B458," f",Final!C458),"")</f>
        <v xml:space="preserve"> f</v>
      </c>
      <c r="AF458" s="78">
        <f>Final!R458*2</f>
        <v>0</v>
      </c>
      <c r="AG458" s="79">
        <f>Final!Q458*2</f>
        <v>0</v>
      </c>
      <c r="AH458" s="79">
        <f>Final!O458+Final!P458</f>
        <v>0</v>
      </c>
      <c r="AI458" s="79">
        <f t="shared" si="122"/>
        <v>0</v>
      </c>
      <c r="AJ458" s="69"/>
      <c r="AK458" s="80" t="e">
        <f t="shared" si="123"/>
        <v>#DIV/0!</v>
      </c>
      <c r="AL458" s="80" t="e">
        <f t="shared" si="124"/>
        <v>#DIV/0!</v>
      </c>
      <c r="AM458" s="80" t="e">
        <f t="shared" si="125"/>
        <v>#DIV/0!</v>
      </c>
      <c r="AN458" s="80" t="e">
        <f t="shared" si="126"/>
        <v>#DIV/0!</v>
      </c>
      <c r="AO458" s="69" t="e">
        <f>(1-AK458)-AL458*'Piper Plot'!$R$13</f>
        <v>#DIV/0!</v>
      </c>
      <c r="AP458" s="69" t="e">
        <f>AL458*'Piper Plot'!$S$13</f>
        <v>#DIV/0!</v>
      </c>
      <c r="AQ458" s="69"/>
      <c r="AR458" s="69"/>
      <c r="AS458" s="69"/>
      <c r="AT458" s="69"/>
      <c r="AU458" s="77" t="str">
        <f t="shared" si="127"/>
        <v xml:space="preserve"> f</v>
      </c>
      <c r="AV458" s="79">
        <f>Final!T458</f>
        <v>0</v>
      </c>
      <c r="AW458" s="79">
        <f>Final!W458*2+Final!X458</f>
        <v>0</v>
      </c>
      <c r="AX458" s="79">
        <f>Final!U458+Final!V458*2</f>
        <v>0</v>
      </c>
      <c r="AY458" s="79">
        <f t="shared" si="128"/>
        <v>0</v>
      </c>
      <c r="AZ458" s="69"/>
      <c r="BA458" s="80" t="e">
        <f t="shared" si="129"/>
        <v>#DIV/0!</v>
      </c>
      <c r="BB458" s="80" t="e">
        <f t="shared" si="130"/>
        <v>#DIV/0!</v>
      </c>
      <c r="BC458" s="80" t="e">
        <f t="shared" si="131"/>
        <v>#DIV/0!</v>
      </c>
      <c r="BD458" s="80" t="e">
        <f t="shared" si="132"/>
        <v>#DIV/0!</v>
      </c>
      <c r="BE458" s="81" t="e">
        <f t="shared" si="133"/>
        <v>#DIV/0!</v>
      </c>
      <c r="BF458" s="69" t="e">
        <f t="shared" si="134"/>
        <v>#DIV/0!</v>
      </c>
      <c r="BG458" s="69"/>
      <c r="BH458" s="69"/>
      <c r="BI458" s="69"/>
      <c r="BJ458" s="69"/>
      <c r="BK458" s="77" t="str">
        <f t="shared" si="135"/>
        <v xml:space="preserve"> f</v>
      </c>
      <c r="BL458" s="69" t="e">
        <f>'Piper Plot'!$R$22-(1-'Piper Plot'!AM458)*0.5+(1-'Piper Plot'!BC458)*0.5</f>
        <v>#DIV/0!</v>
      </c>
      <c r="BM458" s="69" t="e">
        <f>'Piper Plot'!$S$22+(1-'Piper Plot'!AM458)*'Piper Plot'!$S$13+(1-'Piper Plot'!BC458)*'Piper Plot'!$S$13</f>
        <v>#DIV/0!</v>
      </c>
      <c r="BN458" s="69"/>
      <c r="BO458" s="69"/>
    </row>
    <row r="459" spans="31:67" x14ac:dyDescent="0.3">
      <c r="AE459" s="77" t="str">
        <f>IF('Piper Plot'!$N$4="y",CONCATENATE(Final!B459," f",Final!C459),"")</f>
        <v xml:space="preserve"> f</v>
      </c>
      <c r="AF459" s="78">
        <f>Final!R459*2</f>
        <v>0</v>
      </c>
      <c r="AG459" s="79">
        <f>Final!Q459*2</f>
        <v>0</v>
      </c>
      <c r="AH459" s="79">
        <f>Final!O459+Final!P459</f>
        <v>0</v>
      </c>
      <c r="AI459" s="79">
        <f t="shared" si="122"/>
        <v>0</v>
      </c>
      <c r="AJ459" s="69"/>
      <c r="AK459" s="80" t="e">
        <f t="shared" si="123"/>
        <v>#DIV/0!</v>
      </c>
      <c r="AL459" s="80" t="e">
        <f t="shared" si="124"/>
        <v>#DIV/0!</v>
      </c>
      <c r="AM459" s="80" t="e">
        <f t="shared" si="125"/>
        <v>#DIV/0!</v>
      </c>
      <c r="AN459" s="80" t="e">
        <f t="shared" si="126"/>
        <v>#DIV/0!</v>
      </c>
      <c r="AO459" s="69" t="e">
        <f>(1-AK459)-AL459*'Piper Plot'!$R$13</f>
        <v>#DIV/0!</v>
      </c>
      <c r="AP459" s="69" t="e">
        <f>AL459*'Piper Plot'!$S$13</f>
        <v>#DIV/0!</v>
      </c>
      <c r="AQ459" s="69"/>
      <c r="AR459" s="69"/>
      <c r="AS459" s="69"/>
      <c r="AT459" s="69"/>
      <c r="AU459" s="77" t="str">
        <f t="shared" si="127"/>
        <v xml:space="preserve"> f</v>
      </c>
      <c r="AV459" s="79">
        <f>Final!T459</f>
        <v>0</v>
      </c>
      <c r="AW459" s="79">
        <f>Final!W459*2+Final!X459</f>
        <v>0</v>
      </c>
      <c r="AX459" s="79">
        <f>Final!U459+Final!V459*2</f>
        <v>0</v>
      </c>
      <c r="AY459" s="79">
        <f t="shared" si="128"/>
        <v>0</v>
      </c>
      <c r="AZ459" s="69"/>
      <c r="BA459" s="80" t="e">
        <f t="shared" si="129"/>
        <v>#DIV/0!</v>
      </c>
      <c r="BB459" s="80" t="e">
        <f t="shared" si="130"/>
        <v>#DIV/0!</v>
      </c>
      <c r="BC459" s="80" t="e">
        <f t="shared" si="131"/>
        <v>#DIV/0!</v>
      </c>
      <c r="BD459" s="80" t="e">
        <f t="shared" si="132"/>
        <v>#DIV/0!</v>
      </c>
      <c r="BE459" s="81" t="e">
        <f t="shared" si="133"/>
        <v>#DIV/0!</v>
      </c>
      <c r="BF459" s="69" t="e">
        <f t="shared" si="134"/>
        <v>#DIV/0!</v>
      </c>
      <c r="BG459" s="69"/>
      <c r="BH459" s="69"/>
      <c r="BI459" s="69"/>
      <c r="BJ459" s="69"/>
      <c r="BK459" s="77" t="str">
        <f t="shared" si="135"/>
        <v xml:space="preserve"> f</v>
      </c>
      <c r="BL459" s="69" t="e">
        <f>'Piper Plot'!$R$22-(1-'Piper Plot'!AM459)*0.5+(1-'Piper Plot'!BC459)*0.5</f>
        <v>#DIV/0!</v>
      </c>
      <c r="BM459" s="69" t="e">
        <f>'Piper Plot'!$S$22+(1-'Piper Plot'!AM459)*'Piper Plot'!$S$13+(1-'Piper Plot'!BC459)*'Piper Plot'!$S$13</f>
        <v>#DIV/0!</v>
      </c>
      <c r="BN459" s="69"/>
      <c r="BO459" s="69"/>
    </row>
    <row r="460" spans="31:67" x14ac:dyDescent="0.3">
      <c r="AE460" s="77" t="str">
        <f>IF('Piper Plot'!$N$4="y",CONCATENATE(Final!B460," f",Final!C460),"")</f>
        <v xml:space="preserve"> f</v>
      </c>
      <c r="AF460" s="78">
        <f>Final!R460*2</f>
        <v>0</v>
      </c>
      <c r="AG460" s="79">
        <f>Final!Q460*2</f>
        <v>0</v>
      </c>
      <c r="AH460" s="79">
        <f>Final!O460+Final!P460</f>
        <v>0</v>
      </c>
      <c r="AI460" s="79">
        <f t="shared" si="122"/>
        <v>0</v>
      </c>
      <c r="AJ460" s="69"/>
      <c r="AK460" s="80" t="e">
        <f t="shared" si="123"/>
        <v>#DIV/0!</v>
      </c>
      <c r="AL460" s="80" t="e">
        <f t="shared" si="124"/>
        <v>#DIV/0!</v>
      </c>
      <c r="AM460" s="80" t="e">
        <f t="shared" si="125"/>
        <v>#DIV/0!</v>
      </c>
      <c r="AN460" s="80" t="e">
        <f t="shared" si="126"/>
        <v>#DIV/0!</v>
      </c>
      <c r="AO460" s="69" t="e">
        <f>(1-AK460)-AL460*'Piper Plot'!$R$13</f>
        <v>#DIV/0!</v>
      </c>
      <c r="AP460" s="69" t="e">
        <f>AL460*'Piper Plot'!$S$13</f>
        <v>#DIV/0!</v>
      </c>
      <c r="AQ460" s="69"/>
      <c r="AR460" s="69"/>
      <c r="AS460" s="69"/>
      <c r="AT460" s="69"/>
      <c r="AU460" s="77" t="str">
        <f t="shared" si="127"/>
        <v xml:space="preserve"> f</v>
      </c>
      <c r="AV460" s="79">
        <f>Final!T460</f>
        <v>0</v>
      </c>
      <c r="AW460" s="79">
        <f>Final!W460*2+Final!X460</f>
        <v>0</v>
      </c>
      <c r="AX460" s="79">
        <f>Final!U460+Final!V460*2</f>
        <v>0</v>
      </c>
      <c r="AY460" s="79">
        <f t="shared" si="128"/>
        <v>0</v>
      </c>
      <c r="AZ460" s="69"/>
      <c r="BA460" s="80" t="e">
        <f t="shared" si="129"/>
        <v>#DIV/0!</v>
      </c>
      <c r="BB460" s="80" t="e">
        <f t="shared" si="130"/>
        <v>#DIV/0!</v>
      </c>
      <c r="BC460" s="80" t="e">
        <f t="shared" si="131"/>
        <v>#DIV/0!</v>
      </c>
      <c r="BD460" s="80" t="e">
        <f t="shared" si="132"/>
        <v>#DIV/0!</v>
      </c>
      <c r="BE460" s="81" t="e">
        <f t="shared" si="133"/>
        <v>#DIV/0!</v>
      </c>
      <c r="BF460" s="69" t="e">
        <f t="shared" si="134"/>
        <v>#DIV/0!</v>
      </c>
      <c r="BG460" s="69"/>
      <c r="BH460" s="69"/>
      <c r="BI460" s="69"/>
      <c r="BJ460" s="69"/>
      <c r="BK460" s="77" t="str">
        <f t="shared" si="135"/>
        <v xml:space="preserve"> f</v>
      </c>
      <c r="BL460" s="69" t="e">
        <f>'Piper Plot'!$R$22-(1-'Piper Plot'!AM460)*0.5+(1-'Piper Plot'!BC460)*0.5</f>
        <v>#DIV/0!</v>
      </c>
      <c r="BM460" s="69" t="e">
        <f>'Piper Plot'!$S$22+(1-'Piper Plot'!AM460)*'Piper Plot'!$S$13+(1-'Piper Plot'!BC460)*'Piper Plot'!$S$13</f>
        <v>#DIV/0!</v>
      </c>
      <c r="BN460" s="69"/>
      <c r="BO460" s="69"/>
    </row>
    <row r="461" spans="31:67" x14ac:dyDescent="0.3">
      <c r="AE461" s="77" t="str">
        <f>IF('Piper Plot'!$N$4="y",CONCATENATE(Final!B461," f",Final!C461),"")</f>
        <v xml:space="preserve"> f</v>
      </c>
      <c r="AF461" s="78">
        <f>Final!R461*2</f>
        <v>0</v>
      </c>
      <c r="AG461" s="79">
        <f>Final!Q461*2</f>
        <v>0</v>
      </c>
      <c r="AH461" s="79">
        <f>Final!O461+Final!P461</f>
        <v>0</v>
      </c>
      <c r="AI461" s="79">
        <f t="shared" si="122"/>
        <v>0</v>
      </c>
      <c r="AJ461" s="69"/>
      <c r="AK461" s="80" t="e">
        <f t="shared" si="123"/>
        <v>#DIV/0!</v>
      </c>
      <c r="AL461" s="80" t="e">
        <f t="shared" si="124"/>
        <v>#DIV/0!</v>
      </c>
      <c r="AM461" s="80" t="e">
        <f t="shared" si="125"/>
        <v>#DIV/0!</v>
      </c>
      <c r="AN461" s="80" t="e">
        <f t="shared" si="126"/>
        <v>#DIV/0!</v>
      </c>
      <c r="AO461" s="69" t="e">
        <f>(1-AK461)-AL461*'Piper Plot'!$R$13</f>
        <v>#DIV/0!</v>
      </c>
      <c r="AP461" s="69" t="e">
        <f>AL461*'Piper Plot'!$S$13</f>
        <v>#DIV/0!</v>
      </c>
      <c r="AQ461" s="69"/>
      <c r="AR461" s="69"/>
      <c r="AS461" s="69"/>
      <c r="AT461" s="69"/>
      <c r="AU461" s="77" t="str">
        <f t="shared" si="127"/>
        <v xml:space="preserve"> f</v>
      </c>
      <c r="AV461" s="79">
        <f>Final!T461</f>
        <v>0</v>
      </c>
      <c r="AW461" s="79">
        <f>Final!W461*2+Final!X461</f>
        <v>0</v>
      </c>
      <c r="AX461" s="79">
        <f>Final!U461+Final!V461*2</f>
        <v>0</v>
      </c>
      <c r="AY461" s="79">
        <f t="shared" si="128"/>
        <v>0</v>
      </c>
      <c r="AZ461" s="69"/>
      <c r="BA461" s="80" t="e">
        <f t="shared" si="129"/>
        <v>#DIV/0!</v>
      </c>
      <c r="BB461" s="80" t="e">
        <f t="shared" si="130"/>
        <v>#DIV/0!</v>
      </c>
      <c r="BC461" s="80" t="e">
        <f t="shared" si="131"/>
        <v>#DIV/0!</v>
      </c>
      <c r="BD461" s="80" t="e">
        <f t="shared" si="132"/>
        <v>#DIV/0!</v>
      </c>
      <c r="BE461" s="81" t="e">
        <f t="shared" si="133"/>
        <v>#DIV/0!</v>
      </c>
      <c r="BF461" s="69" t="e">
        <f t="shared" si="134"/>
        <v>#DIV/0!</v>
      </c>
      <c r="BG461" s="69"/>
      <c r="BH461" s="69"/>
      <c r="BI461" s="69"/>
      <c r="BJ461" s="69"/>
      <c r="BK461" s="77" t="str">
        <f t="shared" si="135"/>
        <v xml:space="preserve"> f</v>
      </c>
      <c r="BL461" s="69" t="e">
        <f>'Piper Plot'!$R$22-(1-'Piper Plot'!AM461)*0.5+(1-'Piper Plot'!BC461)*0.5</f>
        <v>#DIV/0!</v>
      </c>
      <c r="BM461" s="69" t="e">
        <f>'Piper Plot'!$S$22+(1-'Piper Plot'!AM461)*'Piper Plot'!$S$13+(1-'Piper Plot'!BC461)*'Piper Plot'!$S$13</f>
        <v>#DIV/0!</v>
      </c>
      <c r="BN461" s="69"/>
      <c r="BO461" s="69"/>
    </row>
    <row r="462" spans="31:67" x14ac:dyDescent="0.3">
      <c r="AE462" s="77" t="str">
        <f>IF('Piper Plot'!$N$4="y",CONCATENATE(Final!B462," f",Final!C462),"")</f>
        <v xml:space="preserve"> f</v>
      </c>
      <c r="AF462" s="78">
        <f>Final!R462*2</f>
        <v>0</v>
      </c>
      <c r="AG462" s="79">
        <f>Final!Q462*2</f>
        <v>0</v>
      </c>
      <c r="AH462" s="79">
        <f>Final!O462+Final!P462</f>
        <v>0</v>
      </c>
      <c r="AI462" s="79">
        <f t="shared" si="122"/>
        <v>0</v>
      </c>
      <c r="AJ462" s="69"/>
      <c r="AK462" s="80" t="e">
        <f t="shared" si="123"/>
        <v>#DIV/0!</v>
      </c>
      <c r="AL462" s="80" t="e">
        <f t="shared" si="124"/>
        <v>#DIV/0!</v>
      </c>
      <c r="AM462" s="80" t="e">
        <f t="shared" si="125"/>
        <v>#DIV/0!</v>
      </c>
      <c r="AN462" s="80" t="e">
        <f t="shared" si="126"/>
        <v>#DIV/0!</v>
      </c>
      <c r="AO462" s="69" t="e">
        <f>(1-AK462)-AL462*'Piper Plot'!$R$13</f>
        <v>#DIV/0!</v>
      </c>
      <c r="AP462" s="69" t="e">
        <f>AL462*'Piper Plot'!$S$13</f>
        <v>#DIV/0!</v>
      </c>
      <c r="AQ462" s="69"/>
      <c r="AR462" s="69"/>
      <c r="AS462" s="69"/>
      <c r="AT462" s="69"/>
      <c r="AU462" s="77" t="str">
        <f t="shared" si="127"/>
        <v xml:space="preserve"> f</v>
      </c>
      <c r="AV462" s="79">
        <f>Final!T462</f>
        <v>0</v>
      </c>
      <c r="AW462" s="79">
        <f>Final!W462*2+Final!X462</f>
        <v>0</v>
      </c>
      <c r="AX462" s="79">
        <f>Final!U462+Final!V462*2</f>
        <v>0</v>
      </c>
      <c r="AY462" s="79">
        <f t="shared" si="128"/>
        <v>0</v>
      </c>
      <c r="AZ462" s="69"/>
      <c r="BA462" s="80" t="e">
        <f t="shared" si="129"/>
        <v>#DIV/0!</v>
      </c>
      <c r="BB462" s="80" t="e">
        <f t="shared" si="130"/>
        <v>#DIV/0!</v>
      </c>
      <c r="BC462" s="80" t="e">
        <f t="shared" si="131"/>
        <v>#DIV/0!</v>
      </c>
      <c r="BD462" s="80" t="e">
        <f t="shared" si="132"/>
        <v>#DIV/0!</v>
      </c>
      <c r="BE462" s="81" t="e">
        <f t="shared" si="133"/>
        <v>#DIV/0!</v>
      </c>
      <c r="BF462" s="69" t="e">
        <f t="shared" si="134"/>
        <v>#DIV/0!</v>
      </c>
      <c r="BG462" s="69"/>
      <c r="BH462" s="69"/>
      <c r="BI462" s="69"/>
      <c r="BJ462" s="69"/>
      <c r="BK462" s="77" t="str">
        <f t="shared" si="135"/>
        <v xml:space="preserve"> f</v>
      </c>
      <c r="BL462" s="69" t="e">
        <f>'Piper Plot'!$R$22-(1-'Piper Plot'!AM462)*0.5+(1-'Piper Plot'!BC462)*0.5</f>
        <v>#DIV/0!</v>
      </c>
      <c r="BM462" s="69" t="e">
        <f>'Piper Plot'!$S$22+(1-'Piper Plot'!AM462)*'Piper Plot'!$S$13+(1-'Piper Plot'!BC462)*'Piper Plot'!$S$13</f>
        <v>#DIV/0!</v>
      </c>
      <c r="BN462" s="69"/>
      <c r="BO462" s="69"/>
    </row>
    <row r="463" spans="31:67" x14ac:dyDescent="0.3">
      <c r="AE463" s="77" t="str">
        <f>IF('Piper Plot'!$N$4="y",CONCATENATE(Final!B463," f",Final!C463),"")</f>
        <v xml:space="preserve"> f</v>
      </c>
      <c r="AF463" s="78">
        <f>Final!R463*2</f>
        <v>0</v>
      </c>
      <c r="AG463" s="79">
        <f>Final!Q463*2</f>
        <v>0</v>
      </c>
      <c r="AH463" s="79">
        <f>Final!O463+Final!P463</f>
        <v>0</v>
      </c>
      <c r="AI463" s="79">
        <f t="shared" si="122"/>
        <v>0</v>
      </c>
      <c r="AJ463" s="69"/>
      <c r="AK463" s="80" t="e">
        <f t="shared" si="123"/>
        <v>#DIV/0!</v>
      </c>
      <c r="AL463" s="80" t="e">
        <f t="shared" si="124"/>
        <v>#DIV/0!</v>
      </c>
      <c r="AM463" s="80" t="e">
        <f t="shared" si="125"/>
        <v>#DIV/0!</v>
      </c>
      <c r="AN463" s="80" t="e">
        <f t="shared" si="126"/>
        <v>#DIV/0!</v>
      </c>
      <c r="AO463" s="69" t="e">
        <f>(1-AK463)-AL463*'Piper Plot'!$R$13</f>
        <v>#DIV/0!</v>
      </c>
      <c r="AP463" s="69" t="e">
        <f>AL463*'Piper Plot'!$S$13</f>
        <v>#DIV/0!</v>
      </c>
      <c r="AQ463" s="69"/>
      <c r="AR463" s="69"/>
      <c r="AS463" s="69"/>
      <c r="AT463" s="69"/>
      <c r="AU463" s="77" t="str">
        <f t="shared" si="127"/>
        <v xml:space="preserve"> f</v>
      </c>
      <c r="AV463" s="79">
        <f>Final!T463</f>
        <v>0</v>
      </c>
      <c r="AW463" s="79">
        <f>Final!W463*2+Final!X463</f>
        <v>0</v>
      </c>
      <c r="AX463" s="79">
        <f>Final!U463+Final!V463*2</f>
        <v>0</v>
      </c>
      <c r="AY463" s="79">
        <f t="shared" si="128"/>
        <v>0</v>
      </c>
      <c r="AZ463" s="69"/>
      <c r="BA463" s="80" t="e">
        <f t="shared" si="129"/>
        <v>#DIV/0!</v>
      </c>
      <c r="BB463" s="80" t="e">
        <f t="shared" si="130"/>
        <v>#DIV/0!</v>
      </c>
      <c r="BC463" s="80" t="e">
        <f t="shared" si="131"/>
        <v>#DIV/0!</v>
      </c>
      <c r="BD463" s="80" t="e">
        <f t="shared" si="132"/>
        <v>#DIV/0!</v>
      </c>
      <c r="BE463" s="81" t="e">
        <f t="shared" si="133"/>
        <v>#DIV/0!</v>
      </c>
      <c r="BF463" s="69" t="e">
        <f t="shared" si="134"/>
        <v>#DIV/0!</v>
      </c>
      <c r="BG463" s="69"/>
      <c r="BH463" s="69"/>
      <c r="BI463" s="69"/>
      <c r="BJ463" s="69"/>
      <c r="BK463" s="77" t="str">
        <f t="shared" si="135"/>
        <v xml:space="preserve"> f</v>
      </c>
      <c r="BL463" s="69" t="e">
        <f>'Piper Plot'!$R$22-(1-'Piper Plot'!AM463)*0.5+(1-'Piper Plot'!BC463)*0.5</f>
        <v>#DIV/0!</v>
      </c>
      <c r="BM463" s="69" t="e">
        <f>'Piper Plot'!$S$22+(1-'Piper Plot'!AM463)*'Piper Plot'!$S$13+(1-'Piper Plot'!BC463)*'Piper Plot'!$S$13</f>
        <v>#DIV/0!</v>
      </c>
      <c r="BN463" s="69"/>
      <c r="BO463" s="69"/>
    </row>
    <row r="464" spans="31:67" x14ac:dyDescent="0.3">
      <c r="AE464" s="77" t="str">
        <f>IF('Piper Plot'!$N$4="y",CONCATENATE(Final!B464," f",Final!C464),"")</f>
        <v xml:space="preserve"> f</v>
      </c>
      <c r="AF464" s="78">
        <f>Final!R464*2</f>
        <v>0</v>
      </c>
      <c r="AG464" s="79">
        <f>Final!Q464*2</f>
        <v>0</v>
      </c>
      <c r="AH464" s="79">
        <f>Final!O464+Final!P464</f>
        <v>0</v>
      </c>
      <c r="AI464" s="79">
        <f t="shared" si="122"/>
        <v>0</v>
      </c>
      <c r="AJ464" s="69"/>
      <c r="AK464" s="80" t="e">
        <f t="shared" si="123"/>
        <v>#DIV/0!</v>
      </c>
      <c r="AL464" s="80" t="e">
        <f t="shared" si="124"/>
        <v>#DIV/0!</v>
      </c>
      <c r="AM464" s="80" t="e">
        <f t="shared" si="125"/>
        <v>#DIV/0!</v>
      </c>
      <c r="AN464" s="80" t="e">
        <f t="shared" si="126"/>
        <v>#DIV/0!</v>
      </c>
      <c r="AO464" s="69" t="e">
        <f>(1-AK464)-AL464*'Piper Plot'!$R$13</f>
        <v>#DIV/0!</v>
      </c>
      <c r="AP464" s="69" t="e">
        <f>AL464*'Piper Plot'!$S$13</f>
        <v>#DIV/0!</v>
      </c>
      <c r="AQ464" s="69"/>
      <c r="AR464" s="69"/>
      <c r="AS464" s="69"/>
      <c r="AT464" s="69"/>
      <c r="AU464" s="77" t="str">
        <f t="shared" si="127"/>
        <v xml:space="preserve"> f</v>
      </c>
      <c r="AV464" s="79">
        <f>Final!T464</f>
        <v>0</v>
      </c>
      <c r="AW464" s="79">
        <f>Final!W464*2+Final!X464</f>
        <v>0</v>
      </c>
      <c r="AX464" s="79">
        <f>Final!U464+Final!V464*2</f>
        <v>0</v>
      </c>
      <c r="AY464" s="79">
        <f t="shared" si="128"/>
        <v>0</v>
      </c>
      <c r="AZ464" s="69"/>
      <c r="BA464" s="80" t="e">
        <f t="shared" si="129"/>
        <v>#DIV/0!</v>
      </c>
      <c r="BB464" s="80" t="e">
        <f t="shared" si="130"/>
        <v>#DIV/0!</v>
      </c>
      <c r="BC464" s="80" t="e">
        <f t="shared" si="131"/>
        <v>#DIV/0!</v>
      </c>
      <c r="BD464" s="80" t="e">
        <f t="shared" si="132"/>
        <v>#DIV/0!</v>
      </c>
      <c r="BE464" s="81" t="e">
        <f t="shared" si="133"/>
        <v>#DIV/0!</v>
      </c>
      <c r="BF464" s="69" t="e">
        <f t="shared" si="134"/>
        <v>#DIV/0!</v>
      </c>
      <c r="BG464" s="69"/>
      <c r="BH464" s="69"/>
      <c r="BI464" s="69"/>
      <c r="BJ464" s="69"/>
      <c r="BK464" s="77" t="str">
        <f t="shared" si="135"/>
        <v xml:space="preserve"> f</v>
      </c>
      <c r="BL464" s="69" t="e">
        <f>'Piper Plot'!$R$22-(1-'Piper Plot'!AM464)*0.5+(1-'Piper Plot'!BC464)*0.5</f>
        <v>#DIV/0!</v>
      </c>
      <c r="BM464" s="69" t="e">
        <f>'Piper Plot'!$S$22+(1-'Piper Plot'!AM464)*'Piper Plot'!$S$13+(1-'Piper Plot'!BC464)*'Piper Plot'!$S$13</f>
        <v>#DIV/0!</v>
      </c>
      <c r="BN464" s="69"/>
      <c r="BO464" s="69"/>
    </row>
    <row r="465" spans="31:67" x14ac:dyDescent="0.3">
      <c r="AE465" s="77" t="str">
        <f>IF('Piper Plot'!$N$4="y",CONCATENATE(Final!B465," f",Final!C465),"")</f>
        <v xml:space="preserve"> f</v>
      </c>
      <c r="AF465" s="78">
        <f>Final!R465*2</f>
        <v>0</v>
      </c>
      <c r="AG465" s="79">
        <f>Final!Q465*2</f>
        <v>0</v>
      </c>
      <c r="AH465" s="79">
        <f>Final!O465+Final!P465</f>
        <v>0</v>
      </c>
      <c r="AI465" s="79">
        <f t="shared" si="122"/>
        <v>0</v>
      </c>
      <c r="AJ465" s="69"/>
      <c r="AK465" s="80" t="e">
        <f t="shared" si="123"/>
        <v>#DIV/0!</v>
      </c>
      <c r="AL465" s="80" t="e">
        <f t="shared" si="124"/>
        <v>#DIV/0!</v>
      </c>
      <c r="AM465" s="80" t="e">
        <f t="shared" si="125"/>
        <v>#DIV/0!</v>
      </c>
      <c r="AN465" s="80" t="e">
        <f t="shared" si="126"/>
        <v>#DIV/0!</v>
      </c>
      <c r="AO465" s="69" t="e">
        <f>(1-AK465)-AL465*'Piper Plot'!$R$13</f>
        <v>#DIV/0!</v>
      </c>
      <c r="AP465" s="69" t="e">
        <f>AL465*'Piper Plot'!$S$13</f>
        <v>#DIV/0!</v>
      </c>
      <c r="AQ465" s="69"/>
      <c r="AR465" s="69"/>
      <c r="AS465" s="69"/>
      <c r="AT465" s="69"/>
      <c r="AU465" s="77" t="str">
        <f t="shared" si="127"/>
        <v xml:space="preserve"> f</v>
      </c>
      <c r="AV465" s="79">
        <f>Final!T465</f>
        <v>0</v>
      </c>
      <c r="AW465" s="79">
        <f>Final!W465*2+Final!X465</f>
        <v>0</v>
      </c>
      <c r="AX465" s="79">
        <f>Final!U465+Final!V465*2</f>
        <v>0</v>
      </c>
      <c r="AY465" s="79">
        <f t="shared" si="128"/>
        <v>0</v>
      </c>
      <c r="AZ465" s="69"/>
      <c r="BA465" s="80" t="e">
        <f t="shared" si="129"/>
        <v>#DIV/0!</v>
      </c>
      <c r="BB465" s="80" t="e">
        <f t="shared" si="130"/>
        <v>#DIV/0!</v>
      </c>
      <c r="BC465" s="80" t="e">
        <f t="shared" si="131"/>
        <v>#DIV/0!</v>
      </c>
      <c r="BD465" s="80" t="e">
        <f t="shared" si="132"/>
        <v>#DIV/0!</v>
      </c>
      <c r="BE465" s="81" t="e">
        <f t="shared" si="133"/>
        <v>#DIV/0!</v>
      </c>
      <c r="BF465" s="69" t="e">
        <f t="shared" si="134"/>
        <v>#DIV/0!</v>
      </c>
      <c r="BG465" s="69"/>
      <c r="BH465" s="69"/>
      <c r="BI465" s="69"/>
      <c r="BJ465" s="69"/>
      <c r="BK465" s="77" t="str">
        <f t="shared" si="135"/>
        <v xml:space="preserve"> f</v>
      </c>
      <c r="BL465" s="69" t="e">
        <f>'Piper Plot'!$R$22-(1-'Piper Plot'!AM465)*0.5+(1-'Piper Plot'!BC465)*0.5</f>
        <v>#DIV/0!</v>
      </c>
      <c r="BM465" s="69" t="e">
        <f>'Piper Plot'!$S$22+(1-'Piper Plot'!AM465)*'Piper Plot'!$S$13+(1-'Piper Plot'!BC465)*'Piper Plot'!$S$13</f>
        <v>#DIV/0!</v>
      </c>
      <c r="BN465" s="69"/>
      <c r="BO465" s="69"/>
    </row>
    <row r="466" spans="31:67" x14ac:dyDescent="0.3">
      <c r="AE466" s="77" t="str">
        <f>IF('Piper Plot'!$N$4="y",CONCATENATE(Final!B466," f",Final!C466),"")</f>
        <v xml:space="preserve"> f</v>
      </c>
      <c r="AF466" s="78">
        <f>Final!R466*2</f>
        <v>0</v>
      </c>
      <c r="AG466" s="79">
        <f>Final!Q466*2</f>
        <v>0</v>
      </c>
      <c r="AH466" s="79">
        <f>Final!O466+Final!P466</f>
        <v>0</v>
      </c>
      <c r="AI466" s="79">
        <f t="shared" si="122"/>
        <v>0</v>
      </c>
      <c r="AJ466" s="69"/>
      <c r="AK466" s="80" t="e">
        <f t="shared" si="123"/>
        <v>#DIV/0!</v>
      </c>
      <c r="AL466" s="80" t="e">
        <f t="shared" si="124"/>
        <v>#DIV/0!</v>
      </c>
      <c r="AM466" s="80" t="e">
        <f t="shared" si="125"/>
        <v>#DIV/0!</v>
      </c>
      <c r="AN466" s="80" t="e">
        <f t="shared" si="126"/>
        <v>#DIV/0!</v>
      </c>
      <c r="AO466" s="69" t="e">
        <f>(1-AK466)-AL466*'Piper Plot'!$R$13</f>
        <v>#DIV/0!</v>
      </c>
      <c r="AP466" s="69" t="e">
        <f>AL466*'Piper Plot'!$S$13</f>
        <v>#DIV/0!</v>
      </c>
      <c r="AQ466" s="69"/>
      <c r="AR466" s="69"/>
      <c r="AS466" s="69"/>
      <c r="AT466" s="69"/>
      <c r="AU466" s="77" t="str">
        <f t="shared" si="127"/>
        <v xml:space="preserve"> f</v>
      </c>
      <c r="AV466" s="79">
        <f>Final!T466</f>
        <v>0</v>
      </c>
      <c r="AW466" s="79">
        <f>Final!W466*2+Final!X466</f>
        <v>0</v>
      </c>
      <c r="AX466" s="79">
        <f>Final!U466+Final!V466*2</f>
        <v>0</v>
      </c>
      <c r="AY466" s="79">
        <f t="shared" si="128"/>
        <v>0</v>
      </c>
      <c r="AZ466" s="69"/>
      <c r="BA466" s="80" t="e">
        <f t="shared" si="129"/>
        <v>#DIV/0!</v>
      </c>
      <c r="BB466" s="80" t="e">
        <f t="shared" si="130"/>
        <v>#DIV/0!</v>
      </c>
      <c r="BC466" s="80" t="e">
        <f t="shared" si="131"/>
        <v>#DIV/0!</v>
      </c>
      <c r="BD466" s="80" t="e">
        <f t="shared" si="132"/>
        <v>#DIV/0!</v>
      </c>
      <c r="BE466" s="81" t="e">
        <f t="shared" si="133"/>
        <v>#DIV/0!</v>
      </c>
      <c r="BF466" s="69" t="e">
        <f t="shared" si="134"/>
        <v>#DIV/0!</v>
      </c>
      <c r="BG466" s="69"/>
      <c r="BH466" s="69"/>
      <c r="BI466" s="69"/>
      <c r="BJ466" s="69"/>
      <c r="BK466" s="77" t="str">
        <f t="shared" si="135"/>
        <v xml:space="preserve"> f</v>
      </c>
      <c r="BL466" s="69" t="e">
        <f>'Piper Plot'!$R$22-(1-'Piper Plot'!AM466)*0.5+(1-'Piper Plot'!BC466)*0.5</f>
        <v>#DIV/0!</v>
      </c>
      <c r="BM466" s="69" t="e">
        <f>'Piper Plot'!$S$22+(1-'Piper Plot'!AM466)*'Piper Plot'!$S$13+(1-'Piper Plot'!BC466)*'Piper Plot'!$S$13</f>
        <v>#DIV/0!</v>
      </c>
      <c r="BN466" s="69"/>
      <c r="BO466" s="69"/>
    </row>
    <row r="467" spans="31:67" x14ac:dyDescent="0.3">
      <c r="AE467" s="77" t="str">
        <f>IF('Piper Plot'!$N$4="y",CONCATENATE(Final!B467," f",Final!C467),"")</f>
        <v xml:space="preserve"> f</v>
      </c>
      <c r="AF467" s="78">
        <f>Final!R467*2</f>
        <v>0</v>
      </c>
      <c r="AG467" s="79">
        <f>Final!Q467*2</f>
        <v>0</v>
      </c>
      <c r="AH467" s="79">
        <f>Final!O467+Final!P467</f>
        <v>0</v>
      </c>
      <c r="AI467" s="79">
        <f t="shared" si="122"/>
        <v>0</v>
      </c>
      <c r="AJ467" s="69"/>
      <c r="AK467" s="80" t="e">
        <f t="shared" si="123"/>
        <v>#DIV/0!</v>
      </c>
      <c r="AL467" s="80" t="e">
        <f t="shared" si="124"/>
        <v>#DIV/0!</v>
      </c>
      <c r="AM467" s="80" t="e">
        <f t="shared" si="125"/>
        <v>#DIV/0!</v>
      </c>
      <c r="AN467" s="80" t="e">
        <f t="shared" si="126"/>
        <v>#DIV/0!</v>
      </c>
      <c r="AO467" s="69" t="e">
        <f>(1-AK467)-AL467*'Piper Plot'!$R$13</f>
        <v>#DIV/0!</v>
      </c>
      <c r="AP467" s="69" t="e">
        <f>AL467*'Piper Plot'!$S$13</f>
        <v>#DIV/0!</v>
      </c>
      <c r="AQ467" s="69"/>
      <c r="AR467" s="69"/>
      <c r="AS467" s="69"/>
      <c r="AT467" s="69"/>
      <c r="AU467" s="77" t="str">
        <f t="shared" si="127"/>
        <v xml:space="preserve"> f</v>
      </c>
      <c r="AV467" s="79">
        <f>Final!T467</f>
        <v>0</v>
      </c>
      <c r="AW467" s="79">
        <f>Final!W467*2+Final!X467</f>
        <v>0</v>
      </c>
      <c r="AX467" s="79">
        <f>Final!U467+Final!V467*2</f>
        <v>0</v>
      </c>
      <c r="AY467" s="79">
        <f t="shared" si="128"/>
        <v>0</v>
      </c>
      <c r="AZ467" s="69"/>
      <c r="BA467" s="80" t="e">
        <f t="shared" si="129"/>
        <v>#DIV/0!</v>
      </c>
      <c r="BB467" s="80" t="e">
        <f t="shared" si="130"/>
        <v>#DIV/0!</v>
      </c>
      <c r="BC467" s="80" t="e">
        <f t="shared" si="131"/>
        <v>#DIV/0!</v>
      </c>
      <c r="BD467" s="80" t="e">
        <f t="shared" si="132"/>
        <v>#DIV/0!</v>
      </c>
      <c r="BE467" s="81" t="e">
        <f t="shared" si="133"/>
        <v>#DIV/0!</v>
      </c>
      <c r="BF467" s="69" t="e">
        <f t="shared" si="134"/>
        <v>#DIV/0!</v>
      </c>
      <c r="BG467" s="69"/>
      <c r="BH467" s="69"/>
      <c r="BI467" s="69"/>
      <c r="BJ467" s="69"/>
      <c r="BK467" s="77" t="str">
        <f t="shared" si="135"/>
        <v xml:space="preserve"> f</v>
      </c>
      <c r="BL467" s="69" t="e">
        <f>'Piper Plot'!$R$22-(1-'Piper Plot'!AM467)*0.5+(1-'Piper Plot'!BC467)*0.5</f>
        <v>#DIV/0!</v>
      </c>
      <c r="BM467" s="69" t="e">
        <f>'Piper Plot'!$S$22+(1-'Piper Plot'!AM467)*'Piper Plot'!$S$13+(1-'Piper Plot'!BC467)*'Piper Plot'!$S$13</f>
        <v>#DIV/0!</v>
      </c>
      <c r="BN467" s="69"/>
      <c r="BO467" s="69"/>
    </row>
    <row r="468" spans="31:67" x14ac:dyDescent="0.3">
      <c r="AE468" s="77" t="str">
        <f>IF('Piper Plot'!$N$4="y",CONCATENATE(Final!B468," f",Final!C468),"")</f>
        <v xml:space="preserve"> f</v>
      </c>
      <c r="AF468" s="78">
        <f>Final!R468*2</f>
        <v>0</v>
      </c>
      <c r="AG468" s="79">
        <f>Final!Q468*2</f>
        <v>0</v>
      </c>
      <c r="AH468" s="79">
        <f>Final!O468+Final!P468</f>
        <v>0</v>
      </c>
      <c r="AI468" s="79">
        <f t="shared" si="122"/>
        <v>0</v>
      </c>
      <c r="AJ468" s="69"/>
      <c r="AK468" s="80" t="e">
        <f t="shared" si="123"/>
        <v>#DIV/0!</v>
      </c>
      <c r="AL468" s="80" t="e">
        <f t="shared" si="124"/>
        <v>#DIV/0!</v>
      </c>
      <c r="AM468" s="80" t="e">
        <f t="shared" si="125"/>
        <v>#DIV/0!</v>
      </c>
      <c r="AN468" s="80" t="e">
        <f t="shared" si="126"/>
        <v>#DIV/0!</v>
      </c>
      <c r="AO468" s="69" t="e">
        <f>(1-AK468)-AL468*'Piper Plot'!$R$13</f>
        <v>#DIV/0!</v>
      </c>
      <c r="AP468" s="69" t="e">
        <f>AL468*'Piper Plot'!$S$13</f>
        <v>#DIV/0!</v>
      </c>
      <c r="AQ468" s="69"/>
      <c r="AR468" s="69"/>
      <c r="AS468" s="69"/>
      <c r="AT468" s="69"/>
      <c r="AU468" s="77" t="str">
        <f t="shared" si="127"/>
        <v xml:space="preserve"> f</v>
      </c>
      <c r="AV468" s="79">
        <f>Final!T468</f>
        <v>0</v>
      </c>
      <c r="AW468" s="79">
        <f>Final!W468*2+Final!X468</f>
        <v>0</v>
      </c>
      <c r="AX468" s="79">
        <f>Final!U468+Final!V468*2</f>
        <v>0</v>
      </c>
      <c r="AY468" s="79">
        <f t="shared" si="128"/>
        <v>0</v>
      </c>
      <c r="AZ468" s="69"/>
      <c r="BA468" s="80" t="e">
        <f t="shared" si="129"/>
        <v>#DIV/0!</v>
      </c>
      <c r="BB468" s="80" t="e">
        <f t="shared" si="130"/>
        <v>#DIV/0!</v>
      </c>
      <c r="BC468" s="80" t="e">
        <f t="shared" si="131"/>
        <v>#DIV/0!</v>
      </c>
      <c r="BD468" s="80" t="e">
        <f t="shared" si="132"/>
        <v>#DIV/0!</v>
      </c>
      <c r="BE468" s="81" t="e">
        <f t="shared" si="133"/>
        <v>#DIV/0!</v>
      </c>
      <c r="BF468" s="69" t="e">
        <f t="shared" si="134"/>
        <v>#DIV/0!</v>
      </c>
      <c r="BG468" s="69"/>
      <c r="BH468" s="69"/>
      <c r="BI468" s="69"/>
      <c r="BJ468" s="69"/>
      <c r="BK468" s="77" t="str">
        <f t="shared" si="135"/>
        <v xml:space="preserve"> f</v>
      </c>
      <c r="BL468" s="69" t="e">
        <f>'Piper Plot'!$R$22-(1-'Piper Plot'!AM468)*0.5+(1-'Piper Plot'!BC468)*0.5</f>
        <v>#DIV/0!</v>
      </c>
      <c r="BM468" s="69" t="e">
        <f>'Piper Plot'!$S$22+(1-'Piper Plot'!AM468)*'Piper Plot'!$S$13+(1-'Piper Plot'!BC468)*'Piper Plot'!$S$13</f>
        <v>#DIV/0!</v>
      </c>
      <c r="BN468" s="69"/>
      <c r="BO468" s="69"/>
    </row>
    <row r="469" spans="31:67" x14ac:dyDescent="0.3">
      <c r="AE469" s="77" t="str">
        <f>IF('Piper Plot'!$N$4="y",CONCATENATE(Final!B469," f",Final!C469),"")</f>
        <v xml:space="preserve"> f</v>
      </c>
      <c r="AF469" s="78">
        <f>Final!R469*2</f>
        <v>0</v>
      </c>
      <c r="AG469" s="79">
        <f>Final!Q469*2</f>
        <v>0</v>
      </c>
      <c r="AH469" s="79">
        <f>Final!O469+Final!P469</f>
        <v>0</v>
      </c>
      <c r="AI469" s="79">
        <f t="shared" si="122"/>
        <v>0</v>
      </c>
      <c r="AJ469" s="69"/>
      <c r="AK469" s="80" t="e">
        <f t="shared" si="123"/>
        <v>#DIV/0!</v>
      </c>
      <c r="AL469" s="80" t="e">
        <f t="shared" si="124"/>
        <v>#DIV/0!</v>
      </c>
      <c r="AM469" s="80" t="e">
        <f t="shared" si="125"/>
        <v>#DIV/0!</v>
      </c>
      <c r="AN469" s="80" t="e">
        <f t="shared" si="126"/>
        <v>#DIV/0!</v>
      </c>
      <c r="AO469" s="69" t="e">
        <f>(1-AK469)-AL469*'Piper Plot'!$R$13</f>
        <v>#DIV/0!</v>
      </c>
      <c r="AP469" s="69" t="e">
        <f>AL469*'Piper Plot'!$S$13</f>
        <v>#DIV/0!</v>
      </c>
      <c r="AQ469" s="69"/>
      <c r="AR469" s="69"/>
      <c r="AS469" s="69"/>
      <c r="AT469" s="69"/>
      <c r="AU469" s="77" t="str">
        <f t="shared" si="127"/>
        <v xml:space="preserve"> f</v>
      </c>
      <c r="AV469" s="79">
        <f>Final!T469</f>
        <v>0</v>
      </c>
      <c r="AW469" s="79">
        <f>Final!W469*2+Final!X469</f>
        <v>0</v>
      </c>
      <c r="AX469" s="79">
        <f>Final!U469+Final!V469*2</f>
        <v>0</v>
      </c>
      <c r="AY469" s="79">
        <f t="shared" si="128"/>
        <v>0</v>
      </c>
      <c r="AZ469" s="69"/>
      <c r="BA469" s="80" t="e">
        <f t="shared" si="129"/>
        <v>#DIV/0!</v>
      </c>
      <c r="BB469" s="80" t="e">
        <f t="shared" si="130"/>
        <v>#DIV/0!</v>
      </c>
      <c r="BC469" s="80" t="e">
        <f t="shared" si="131"/>
        <v>#DIV/0!</v>
      </c>
      <c r="BD469" s="80" t="e">
        <f t="shared" si="132"/>
        <v>#DIV/0!</v>
      </c>
      <c r="BE469" s="81" t="e">
        <f t="shared" si="133"/>
        <v>#DIV/0!</v>
      </c>
      <c r="BF469" s="69" t="e">
        <f t="shared" si="134"/>
        <v>#DIV/0!</v>
      </c>
      <c r="BG469" s="69"/>
      <c r="BH469" s="69"/>
      <c r="BI469" s="69"/>
      <c r="BJ469" s="69"/>
      <c r="BK469" s="77" t="str">
        <f t="shared" si="135"/>
        <v xml:space="preserve"> f</v>
      </c>
      <c r="BL469" s="69" t="e">
        <f>'Piper Plot'!$R$22-(1-'Piper Plot'!AM469)*0.5+(1-'Piper Plot'!BC469)*0.5</f>
        <v>#DIV/0!</v>
      </c>
      <c r="BM469" s="69" t="e">
        <f>'Piper Plot'!$S$22+(1-'Piper Plot'!AM469)*'Piper Plot'!$S$13+(1-'Piper Plot'!BC469)*'Piper Plot'!$S$13</f>
        <v>#DIV/0!</v>
      </c>
      <c r="BN469" s="69"/>
      <c r="BO469" s="69"/>
    </row>
    <row r="470" spans="31:67" x14ac:dyDescent="0.3">
      <c r="AE470" s="77" t="str">
        <f>IF('Piper Plot'!$N$4="y",CONCATENATE(Final!B470," f",Final!C470),"")</f>
        <v xml:space="preserve"> f</v>
      </c>
      <c r="AF470" s="78">
        <f>Final!R470*2</f>
        <v>0</v>
      </c>
      <c r="AG470" s="79">
        <f>Final!Q470*2</f>
        <v>0</v>
      </c>
      <c r="AH470" s="79">
        <f>Final!O470+Final!P470</f>
        <v>0</v>
      </c>
      <c r="AI470" s="79">
        <f t="shared" si="122"/>
        <v>0</v>
      </c>
      <c r="AJ470" s="69"/>
      <c r="AK470" s="80" t="e">
        <f t="shared" si="123"/>
        <v>#DIV/0!</v>
      </c>
      <c r="AL470" s="80" t="e">
        <f t="shared" si="124"/>
        <v>#DIV/0!</v>
      </c>
      <c r="AM470" s="80" t="e">
        <f t="shared" si="125"/>
        <v>#DIV/0!</v>
      </c>
      <c r="AN470" s="80" t="e">
        <f t="shared" si="126"/>
        <v>#DIV/0!</v>
      </c>
      <c r="AO470" s="69" t="e">
        <f>(1-AK470)-AL470*'Piper Plot'!$R$13</f>
        <v>#DIV/0!</v>
      </c>
      <c r="AP470" s="69" t="e">
        <f>AL470*'Piper Plot'!$S$13</f>
        <v>#DIV/0!</v>
      </c>
      <c r="AQ470" s="69"/>
      <c r="AR470" s="69"/>
      <c r="AS470" s="69"/>
      <c r="AT470" s="69"/>
      <c r="AU470" s="77" t="str">
        <f t="shared" si="127"/>
        <v xml:space="preserve"> f</v>
      </c>
      <c r="AV470" s="79">
        <f>Final!T470</f>
        <v>0</v>
      </c>
      <c r="AW470" s="79">
        <f>Final!W470*2+Final!X470</f>
        <v>0</v>
      </c>
      <c r="AX470" s="79">
        <f>Final!U470+Final!V470*2</f>
        <v>0</v>
      </c>
      <c r="AY470" s="79">
        <f t="shared" si="128"/>
        <v>0</v>
      </c>
      <c r="AZ470" s="69"/>
      <c r="BA470" s="80" t="e">
        <f t="shared" si="129"/>
        <v>#DIV/0!</v>
      </c>
      <c r="BB470" s="80" t="e">
        <f t="shared" si="130"/>
        <v>#DIV/0!</v>
      </c>
      <c r="BC470" s="80" t="e">
        <f t="shared" si="131"/>
        <v>#DIV/0!</v>
      </c>
      <c r="BD470" s="80" t="e">
        <f t="shared" si="132"/>
        <v>#DIV/0!</v>
      </c>
      <c r="BE470" s="81" t="e">
        <f t="shared" si="133"/>
        <v>#DIV/0!</v>
      </c>
      <c r="BF470" s="69" t="e">
        <f t="shared" si="134"/>
        <v>#DIV/0!</v>
      </c>
      <c r="BG470" s="69"/>
      <c r="BH470" s="69"/>
      <c r="BI470" s="69"/>
      <c r="BJ470" s="69"/>
      <c r="BK470" s="77" t="str">
        <f t="shared" si="135"/>
        <v xml:space="preserve"> f</v>
      </c>
      <c r="BL470" s="69" t="e">
        <f>'Piper Plot'!$R$22-(1-'Piper Plot'!AM470)*0.5+(1-'Piper Plot'!BC470)*0.5</f>
        <v>#DIV/0!</v>
      </c>
      <c r="BM470" s="69" t="e">
        <f>'Piper Plot'!$S$22+(1-'Piper Plot'!AM470)*'Piper Plot'!$S$13+(1-'Piper Plot'!BC470)*'Piper Plot'!$S$13</f>
        <v>#DIV/0!</v>
      </c>
      <c r="BN470" s="69"/>
      <c r="BO470" s="69"/>
    </row>
    <row r="471" spans="31:67" x14ac:dyDescent="0.3">
      <c r="AE471" s="77" t="str">
        <f>IF('Piper Plot'!$N$4="y",CONCATENATE(Final!B471," f",Final!C471),"")</f>
        <v xml:space="preserve"> f</v>
      </c>
      <c r="AF471" s="78">
        <f>Final!R471*2</f>
        <v>0</v>
      </c>
      <c r="AG471" s="79">
        <f>Final!Q471*2</f>
        <v>0</v>
      </c>
      <c r="AH471" s="79">
        <f>Final!O471+Final!P471</f>
        <v>0</v>
      </c>
      <c r="AI471" s="79">
        <f t="shared" si="122"/>
        <v>0</v>
      </c>
      <c r="AJ471" s="69"/>
      <c r="AK471" s="80" t="e">
        <f t="shared" si="123"/>
        <v>#DIV/0!</v>
      </c>
      <c r="AL471" s="80" t="e">
        <f t="shared" si="124"/>
        <v>#DIV/0!</v>
      </c>
      <c r="AM471" s="80" t="e">
        <f t="shared" si="125"/>
        <v>#DIV/0!</v>
      </c>
      <c r="AN471" s="80" t="e">
        <f t="shared" si="126"/>
        <v>#DIV/0!</v>
      </c>
      <c r="AO471" s="69" t="e">
        <f>(1-AK471)-AL471*'Piper Plot'!$R$13</f>
        <v>#DIV/0!</v>
      </c>
      <c r="AP471" s="69" t="e">
        <f>AL471*'Piper Plot'!$S$13</f>
        <v>#DIV/0!</v>
      </c>
      <c r="AQ471" s="69"/>
      <c r="AR471" s="69"/>
      <c r="AS471" s="69"/>
      <c r="AT471" s="69"/>
      <c r="AU471" s="77" t="str">
        <f t="shared" si="127"/>
        <v xml:space="preserve"> f</v>
      </c>
      <c r="AV471" s="79">
        <f>Final!T471</f>
        <v>0</v>
      </c>
      <c r="AW471" s="79">
        <f>Final!W471*2+Final!X471</f>
        <v>0</v>
      </c>
      <c r="AX471" s="79">
        <f>Final!U471+Final!V471*2</f>
        <v>0</v>
      </c>
      <c r="AY471" s="79">
        <f t="shared" si="128"/>
        <v>0</v>
      </c>
      <c r="AZ471" s="69"/>
      <c r="BA471" s="80" t="e">
        <f t="shared" si="129"/>
        <v>#DIV/0!</v>
      </c>
      <c r="BB471" s="80" t="e">
        <f t="shared" si="130"/>
        <v>#DIV/0!</v>
      </c>
      <c r="BC471" s="80" t="e">
        <f t="shared" si="131"/>
        <v>#DIV/0!</v>
      </c>
      <c r="BD471" s="80" t="e">
        <f t="shared" si="132"/>
        <v>#DIV/0!</v>
      </c>
      <c r="BE471" s="81" t="e">
        <f t="shared" si="133"/>
        <v>#DIV/0!</v>
      </c>
      <c r="BF471" s="69" t="e">
        <f t="shared" si="134"/>
        <v>#DIV/0!</v>
      </c>
      <c r="BG471" s="69"/>
      <c r="BH471" s="69"/>
      <c r="BI471" s="69"/>
      <c r="BJ471" s="69"/>
      <c r="BK471" s="77" t="str">
        <f t="shared" si="135"/>
        <v xml:space="preserve"> f</v>
      </c>
      <c r="BL471" s="69" t="e">
        <f>'Piper Plot'!$R$22-(1-'Piper Plot'!AM471)*0.5+(1-'Piper Plot'!BC471)*0.5</f>
        <v>#DIV/0!</v>
      </c>
      <c r="BM471" s="69" t="e">
        <f>'Piper Plot'!$S$22+(1-'Piper Plot'!AM471)*'Piper Plot'!$S$13+(1-'Piper Plot'!BC471)*'Piper Plot'!$S$13</f>
        <v>#DIV/0!</v>
      </c>
      <c r="BN471" s="69"/>
      <c r="BO471" s="69"/>
    </row>
    <row r="472" spans="31:67" x14ac:dyDescent="0.3">
      <c r="AE472" s="77" t="str">
        <f>IF('Piper Plot'!$N$4="y",CONCATENATE(Final!B472," f",Final!C472),"")</f>
        <v xml:space="preserve"> f</v>
      </c>
      <c r="AF472" s="78">
        <f>Final!R472*2</f>
        <v>0</v>
      </c>
      <c r="AG472" s="79">
        <f>Final!Q472*2</f>
        <v>0</v>
      </c>
      <c r="AH472" s="79">
        <f>Final!O472+Final!P472</f>
        <v>0</v>
      </c>
      <c r="AI472" s="79">
        <f t="shared" si="122"/>
        <v>0</v>
      </c>
      <c r="AJ472" s="69"/>
      <c r="AK472" s="80" t="e">
        <f t="shared" si="123"/>
        <v>#DIV/0!</v>
      </c>
      <c r="AL472" s="80" t="e">
        <f t="shared" si="124"/>
        <v>#DIV/0!</v>
      </c>
      <c r="AM472" s="80" t="e">
        <f t="shared" si="125"/>
        <v>#DIV/0!</v>
      </c>
      <c r="AN472" s="80" t="e">
        <f t="shared" si="126"/>
        <v>#DIV/0!</v>
      </c>
      <c r="AO472" s="69" t="e">
        <f>(1-AK472)-AL472*'Piper Plot'!$R$13</f>
        <v>#DIV/0!</v>
      </c>
      <c r="AP472" s="69" t="e">
        <f>AL472*'Piper Plot'!$S$13</f>
        <v>#DIV/0!</v>
      </c>
      <c r="AQ472" s="69"/>
      <c r="AR472" s="69"/>
      <c r="AS472" s="69"/>
      <c r="AT472" s="69"/>
      <c r="AU472" s="77" t="str">
        <f t="shared" si="127"/>
        <v xml:space="preserve"> f</v>
      </c>
      <c r="AV472" s="79">
        <f>Final!T472</f>
        <v>0</v>
      </c>
      <c r="AW472" s="79">
        <f>Final!W472*2+Final!X472</f>
        <v>0</v>
      </c>
      <c r="AX472" s="79">
        <f>Final!U472+Final!V472*2</f>
        <v>0</v>
      </c>
      <c r="AY472" s="79">
        <f t="shared" si="128"/>
        <v>0</v>
      </c>
      <c r="AZ472" s="69"/>
      <c r="BA472" s="80" t="e">
        <f t="shared" si="129"/>
        <v>#DIV/0!</v>
      </c>
      <c r="BB472" s="80" t="e">
        <f t="shared" si="130"/>
        <v>#DIV/0!</v>
      </c>
      <c r="BC472" s="80" t="e">
        <f t="shared" si="131"/>
        <v>#DIV/0!</v>
      </c>
      <c r="BD472" s="80" t="e">
        <f t="shared" si="132"/>
        <v>#DIV/0!</v>
      </c>
      <c r="BE472" s="81" t="e">
        <f t="shared" si="133"/>
        <v>#DIV/0!</v>
      </c>
      <c r="BF472" s="69" t="e">
        <f t="shared" si="134"/>
        <v>#DIV/0!</v>
      </c>
      <c r="BG472" s="69"/>
      <c r="BH472" s="69"/>
      <c r="BI472" s="69"/>
      <c r="BJ472" s="69"/>
      <c r="BK472" s="77" t="str">
        <f t="shared" si="135"/>
        <v xml:space="preserve"> f</v>
      </c>
      <c r="BL472" s="69" t="e">
        <f>'Piper Plot'!$R$22-(1-'Piper Plot'!AM472)*0.5+(1-'Piper Plot'!BC472)*0.5</f>
        <v>#DIV/0!</v>
      </c>
      <c r="BM472" s="69" t="e">
        <f>'Piper Plot'!$S$22+(1-'Piper Plot'!AM472)*'Piper Plot'!$S$13+(1-'Piper Plot'!BC472)*'Piper Plot'!$S$13</f>
        <v>#DIV/0!</v>
      </c>
      <c r="BN472" s="69"/>
      <c r="BO472" s="69"/>
    </row>
    <row r="473" spans="31:67" x14ac:dyDescent="0.3">
      <c r="AE473" s="77" t="str">
        <f>IF('Piper Plot'!$N$4="y",CONCATENATE(Final!B473," f",Final!C473),"")</f>
        <v xml:space="preserve"> f</v>
      </c>
      <c r="AF473" s="78">
        <f>Final!R473*2</f>
        <v>0</v>
      </c>
      <c r="AG473" s="79">
        <f>Final!Q473*2</f>
        <v>0</v>
      </c>
      <c r="AH473" s="79">
        <f>Final!O473+Final!P473</f>
        <v>0</v>
      </c>
      <c r="AI473" s="79">
        <f t="shared" si="122"/>
        <v>0</v>
      </c>
      <c r="AJ473" s="69"/>
      <c r="AK473" s="80" t="e">
        <f t="shared" si="123"/>
        <v>#DIV/0!</v>
      </c>
      <c r="AL473" s="80" t="e">
        <f t="shared" si="124"/>
        <v>#DIV/0!</v>
      </c>
      <c r="AM473" s="80" t="e">
        <f t="shared" si="125"/>
        <v>#DIV/0!</v>
      </c>
      <c r="AN473" s="80" t="e">
        <f t="shared" si="126"/>
        <v>#DIV/0!</v>
      </c>
      <c r="AO473" s="69" t="e">
        <f>(1-AK473)-AL473*'Piper Plot'!$R$13</f>
        <v>#DIV/0!</v>
      </c>
      <c r="AP473" s="69" t="e">
        <f>AL473*'Piper Plot'!$S$13</f>
        <v>#DIV/0!</v>
      </c>
      <c r="AQ473" s="69"/>
      <c r="AR473" s="69"/>
      <c r="AS473" s="69"/>
      <c r="AT473" s="69"/>
      <c r="AU473" s="77" t="str">
        <f t="shared" si="127"/>
        <v xml:space="preserve"> f</v>
      </c>
      <c r="AV473" s="79">
        <f>Final!T473</f>
        <v>0</v>
      </c>
      <c r="AW473" s="79">
        <f>Final!W473*2+Final!X473</f>
        <v>0</v>
      </c>
      <c r="AX473" s="79">
        <f>Final!U473+Final!V473*2</f>
        <v>0</v>
      </c>
      <c r="AY473" s="79">
        <f t="shared" si="128"/>
        <v>0</v>
      </c>
      <c r="AZ473" s="69"/>
      <c r="BA473" s="80" t="e">
        <f t="shared" si="129"/>
        <v>#DIV/0!</v>
      </c>
      <c r="BB473" s="80" t="e">
        <f t="shared" si="130"/>
        <v>#DIV/0!</v>
      </c>
      <c r="BC473" s="80" t="e">
        <f t="shared" si="131"/>
        <v>#DIV/0!</v>
      </c>
      <c r="BD473" s="80" t="e">
        <f t="shared" si="132"/>
        <v>#DIV/0!</v>
      </c>
      <c r="BE473" s="81" t="e">
        <f t="shared" si="133"/>
        <v>#DIV/0!</v>
      </c>
      <c r="BF473" s="69" t="e">
        <f t="shared" si="134"/>
        <v>#DIV/0!</v>
      </c>
      <c r="BG473" s="69"/>
      <c r="BH473" s="69"/>
      <c r="BI473" s="69"/>
      <c r="BJ473" s="69"/>
      <c r="BK473" s="77" t="str">
        <f t="shared" si="135"/>
        <v xml:space="preserve"> f</v>
      </c>
      <c r="BL473" s="69" t="e">
        <f>'Piper Plot'!$R$22-(1-'Piper Plot'!AM473)*0.5+(1-'Piper Plot'!BC473)*0.5</f>
        <v>#DIV/0!</v>
      </c>
      <c r="BM473" s="69" t="e">
        <f>'Piper Plot'!$S$22+(1-'Piper Plot'!AM473)*'Piper Plot'!$S$13+(1-'Piper Plot'!BC473)*'Piper Plot'!$S$13</f>
        <v>#DIV/0!</v>
      </c>
      <c r="BN473" s="69"/>
      <c r="BO473" s="69"/>
    </row>
    <row r="474" spans="31:67" x14ac:dyDescent="0.3">
      <c r="AE474" s="77" t="str">
        <f>IF('Piper Plot'!$N$4="y",CONCATENATE(Final!B474," f",Final!C474),"")</f>
        <v xml:space="preserve"> f</v>
      </c>
      <c r="AF474" s="78">
        <f>Final!R474*2</f>
        <v>0</v>
      </c>
      <c r="AG474" s="79">
        <f>Final!Q474*2</f>
        <v>0</v>
      </c>
      <c r="AH474" s="79">
        <f>Final!O474+Final!P474</f>
        <v>0</v>
      </c>
      <c r="AI474" s="79">
        <f t="shared" si="122"/>
        <v>0</v>
      </c>
      <c r="AJ474" s="69"/>
      <c r="AK474" s="80" t="e">
        <f t="shared" si="123"/>
        <v>#DIV/0!</v>
      </c>
      <c r="AL474" s="80" t="e">
        <f t="shared" si="124"/>
        <v>#DIV/0!</v>
      </c>
      <c r="AM474" s="80" t="e">
        <f t="shared" si="125"/>
        <v>#DIV/0!</v>
      </c>
      <c r="AN474" s="80" t="e">
        <f t="shared" si="126"/>
        <v>#DIV/0!</v>
      </c>
      <c r="AO474" s="69" t="e">
        <f>(1-AK474)-AL474*'Piper Plot'!$R$13</f>
        <v>#DIV/0!</v>
      </c>
      <c r="AP474" s="69" t="e">
        <f>AL474*'Piper Plot'!$S$13</f>
        <v>#DIV/0!</v>
      </c>
      <c r="AQ474" s="69"/>
      <c r="AR474" s="69"/>
      <c r="AS474" s="69"/>
      <c r="AT474" s="69"/>
      <c r="AU474" s="77" t="str">
        <f t="shared" si="127"/>
        <v xml:space="preserve"> f</v>
      </c>
      <c r="AV474" s="79">
        <f>Final!T474</f>
        <v>0</v>
      </c>
      <c r="AW474" s="79">
        <f>Final!W474*2+Final!X474</f>
        <v>0</v>
      </c>
      <c r="AX474" s="79">
        <f>Final!U474+Final!V474*2</f>
        <v>0</v>
      </c>
      <c r="AY474" s="79">
        <f t="shared" si="128"/>
        <v>0</v>
      </c>
      <c r="AZ474" s="69"/>
      <c r="BA474" s="80" t="e">
        <f t="shared" si="129"/>
        <v>#DIV/0!</v>
      </c>
      <c r="BB474" s="80" t="e">
        <f t="shared" si="130"/>
        <v>#DIV/0!</v>
      </c>
      <c r="BC474" s="80" t="e">
        <f t="shared" si="131"/>
        <v>#DIV/0!</v>
      </c>
      <c r="BD474" s="80" t="e">
        <f t="shared" si="132"/>
        <v>#DIV/0!</v>
      </c>
      <c r="BE474" s="81" t="e">
        <f t="shared" si="133"/>
        <v>#DIV/0!</v>
      </c>
      <c r="BF474" s="69" t="e">
        <f t="shared" si="134"/>
        <v>#DIV/0!</v>
      </c>
      <c r="BG474" s="69"/>
      <c r="BH474" s="69"/>
      <c r="BI474" s="69"/>
      <c r="BJ474" s="69"/>
      <c r="BK474" s="77" t="str">
        <f t="shared" si="135"/>
        <v xml:space="preserve"> f</v>
      </c>
      <c r="BL474" s="69" t="e">
        <f>'Piper Plot'!$R$22-(1-'Piper Plot'!AM474)*0.5+(1-'Piper Plot'!BC474)*0.5</f>
        <v>#DIV/0!</v>
      </c>
      <c r="BM474" s="69" t="e">
        <f>'Piper Plot'!$S$22+(1-'Piper Plot'!AM474)*'Piper Plot'!$S$13+(1-'Piper Plot'!BC474)*'Piper Plot'!$S$13</f>
        <v>#DIV/0!</v>
      </c>
      <c r="BN474" s="69"/>
      <c r="BO474" s="69"/>
    </row>
    <row r="475" spans="31:67" x14ac:dyDescent="0.3">
      <c r="AE475" s="77" t="str">
        <f>IF('Piper Plot'!$N$4="y",CONCATENATE(Final!B475," f",Final!C475),"")</f>
        <v xml:space="preserve"> f</v>
      </c>
      <c r="AF475" s="78">
        <f>Final!R475*2</f>
        <v>0</v>
      </c>
      <c r="AG475" s="79">
        <f>Final!Q475*2</f>
        <v>0</v>
      </c>
      <c r="AH475" s="79">
        <f>Final!O475+Final!P475</f>
        <v>0</v>
      </c>
      <c r="AI475" s="79">
        <f t="shared" si="122"/>
        <v>0</v>
      </c>
      <c r="AJ475" s="69"/>
      <c r="AK475" s="80" t="e">
        <f t="shared" si="123"/>
        <v>#DIV/0!</v>
      </c>
      <c r="AL475" s="80" t="e">
        <f t="shared" si="124"/>
        <v>#DIV/0!</v>
      </c>
      <c r="AM475" s="80" t="e">
        <f t="shared" si="125"/>
        <v>#DIV/0!</v>
      </c>
      <c r="AN475" s="80" t="e">
        <f t="shared" si="126"/>
        <v>#DIV/0!</v>
      </c>
      <c r="AO475" s="69" t="e">
        <f>(1-AK475)-AL475*'Piper Plot'!$R$13</f>
        <v>#DIV/0!</v>
      </c>
      <c r="AP475" s="69" t="e">
        <f>AL475*'Piper Plot'!$S$13</f>
        <v>#DIV/0!</v>
      </c>
      <c r="AQ475" s="69"/>
      <c r="AR475" s="69"/>
      <c r="AS475" s="69"/>
      <c r="AT475" s="69"/>
      <c r="AU475" s="77" t="str">
        <f t="shared" si="127"/>
        <v xml:space="preserve"> f</v>
      </c>
      <c r="AV475" s="79">
        <f>Final!T475</f>
        <v>0</v>
      </c>
      <c r="AW475" s="79">
        <f>Final!W475*2+Final!X475</f>
        <v>0</v>
      </c>
      <c r="AX475" s="79">
        <f>Final!U475+Final!V475*2</f>
        <v>0</v>
      </c>
      <c r="AY475" s="79">
        <f t="shared" si="128"/>
        <v>0</v>
      </c>
      <c r="AZ475" s="69"/>
      <c r="BA475" s="80" t="e">
        <f t="shared" si="129"/>
        <v>#DIV/0!</v>
      </c>
      <c r="BB475" s="80" t="e">
        <f t="shared" si="130"/>
        <v>#DIV/0!</v>
      </c>
      <c r="BC475" s="80" t="e">
        <f t="shared" si="131"/>
        <v>#DIV/0!</v>
      </c>
      <c r="BD475" s="80" t="e">
        <f t="shared" si="132"/>
        <v>#DIV/0!</v>
      </c>
      <c r="BE475" s="81" t="e">
        <f t="shared" si="133"/>
        <v>#DIV/0!</v>
      </c>
      <c r="BF475" s="69" t="e">
        <f t="shared" si="134"/>
        <v>#DIV/0!</v>
      </c>
      <c r="BG475" s="69"/>
      <c r="BH475" s="69"/>
      <c r="BI475" s="69"/>
      <c r="BJ475" s="69"/>
      <c r="BK475" s="77" t="str">
        <f t="shared" si="135"/>
        <v xml:space="preserve"> f</v>
      </c>
      <c r="BL475" s="69" t="e">
        <f>'Piper Plot'!$R$22-(1-'Piper Plot'!AM475)*0.5+(1-'Piper Plot'!BC475)*0.5</f>
        <v>#DIV/0!</v>
      </c>
      <c r="BM475" s="69" t="e">
        <f>'Piper Plot'!$S$22+(1-'Piper Plot'!AM475)*'Piper Plot'!$S$13+(1-'Piper Plot'!BC475)*'Piper Plot'!$S$13</f>
        <v>#DIV/0!</v>
      </c>
      <c r="BN475" s="69"/>
      <c r="BO475" s="69"/>
    </row>
    <row r="476" spans="31:67" x14ac:dyDescent="0.3">
      <c r="AE476" s="77" t="str">
        <f>IF('Piper Plot'!$N$4="y",CONCATENATE(Final!B476," f",Final!C476),"")</f>
        <v xml:space="preserve"> f</v>
      </c>
      <c r="AF476" s="78">
        <f>Final!R476*2</f>
        <v>0</v>
      </c>
      <c r="AG476" s="79">
        <f>Final!Q476*2</f>
        <v>0</v>
      </c>
      <c r="AH476" s="79">
        <f>Final!O476+Final!P476</f>
        <v>0</v>
      </c>
      <c r="AI476" s="79">
        <f t="shared" si="122"/>
        <v>0</v>
      </c>
      <c r="AJ476" s="69"/>
      <c r="AK476" s="80" t="e">
        <f t="shared" si="123"/>
        <v>#DIV/0!</v>
      </c>
      <c r="AL476" s="80" t="e">
        <f t="shared" si="124"/>
        <v>#DIV/0!</v>
      </c>
      <c r="AM476" s="80" t="e">
        <f t="shared" si="125"/>
        <v>#DIV/0!</v>
      </c>
      <c r="AN476" s="80" t="e">
        <f t="shared" si="126"/>
        <v>#DIV/0!</v>
      </c>
      <c r="AO476" s="69" t="e">
        <f>(1-AK476)-AL476*'Piper Plot'!$R$13</f>
        <v>#DIV/0!</v>
      </c>
      <c r="AP476" s="69" t="e">
        <f>AL476*'Piper Plot'!$S$13</f>
        <v>#DIV/0!</v>
      </c>
      <c r="AQ476" s="69"/>
      <c r="AR476" s="69"/>
      <c r="AS476" s="69"/>
      <c r="AT476" s="69"/>
      <c r="AU476" s="77" t="str">
        <f t="shared" si="127"/>
        <v xml:space="preserve"> f</v>
      </c>
      <c r="AV476" s="79">
        <f>Final!T476</f>
        <v>0</v>
      </c>
      <c r="AW476" s="79">
        <f>Final!W476*2+Final!X476</f>
        <v>0</v>
      </c>
      <c r="AX476" s="79">
        <f>Final!U476+Final!V476*2</f>
        <v>0</v>
      </c>
      <c r="AY476" s="79">
        <f t="shared" si="128"/>
        <v>0</v>
      </c>
      <c r="AZ476" s="69"/>
      <c r="BA476" s="80" t="e">
        <f t="shared" si="129"/>
        <v>#DIV/0!</v>
      </c>
      <c r="BB476" s="80" t="e">
        <f t="shared" si="130"/>
        <v>#DIV/0!</v>
      </c>
      <c r="BC476" s="80" t="e">
        <f t="shared" si="131"/>
        <v>#DIV/0!</v>
      </c>
      <c r="BD476" s="80" t="e">
        <f t="shared" si="132"/>
        <v>#DIV/0!</v>
      </c>
      <c r="BE476" s="81" t="e">
        <f t="shared" si="133"/>
        <v>#DIV/0!</v>
      </c>
      <c r="BF476" s="69" t="e">
        <f t="shared" si="134"/>
        <v>#DIV/0!</v>
      </c>
      <c r="BG476" s="69"/>
      <c r="BH476" s="69"/>
      <c r="BI476" s="69"/>
      <c r="BJ476" s="69"/>
      <c r="BK476" s="77" t="str">
        <f t="shared" si="135"/>
        <v xml:space="preserve"> f</v>
      </c>
      <c r="BL476" s="69" t="e">
        <f>'Piper Plot'!$R$22-(1-'Piper Plot'!AM476)*0.5+(1-'Piper Plot'!BC476)*0.5</f>
        <v>#DIV/0!</v>
      </c>
      <c r="BM476" s="69" t="e">
        <f>'Piper Plot'!$S$22+(1-'Piper Plot'!AM476)*'Piper Plot'!$S$13+(1-'Piper Plot'!BC476)*'Piper Plot'!$S$13</f>
        <v>#DIV/0!</v>
      </c>
      <c r="BN476" s="69"/>
      <c r="BO476" s="69"/>
    </row>
    <row r="477" spans="31:67" x14ac:dyDescent="0.3">
      <c r="AE477" s="77" t="str">
        <f>IF('Piper Plot'!$N$4="y",CONCATENATE(Final!B477," f",Final!C477),"")</f>
        <v xml:space="preserve"> f</v>
      </c>
      <c r="AF477" s="78">
        <f>Final!R477*2</f>
        <v>0</v>
      </c>
      <c r="AG477" s="79">
        <f>Final!Q477*2</f>
        <v>0</v>
      </c>
      <c r="AH477" s="79">
        <f>Final!O477+Final!P477</f>
        <v>0</v>
      </c>
      <c r="AI477" s="79">
        <f t="shared" si="122"/>
        <v>0</v>
      </c>
      <c r="AJ477" s="69"/>
      <c r="AK477" s="80" t="e">
        <f t="shared" si="123"/>
        <v>#DIV/0!</v>
      </c>
      <c r="AL477" s="80" t="e">
        <f t="shared" si="124"/>
        <v>#DIV/0!</v>
      </c>
      <c r="AM477" s="80" t="e">
        <f t="shared" si="125"/>
        <v>#DIV/0!</v>
      </c>
      <c r="AN477" s="80" t="e">
        <f t="shared" si="126"/>
        <v>#DIV/0!</v>
      </c>
      <c r="AO477" s="69" t="e">
        <f>(1-AK477)-AL477*'Piper Plot'!$R$13</f>
        <v>#DIV/0!</v>
      </c>
      <c r="AP477" s="69" t="e">
        <f>AL477*'Piper Plot'!$S$13</f>
        <v>#DIV/0!</v>
      </c>
      <c r="AQ477" s="69"/>
      <c r="AR477" s="69"/>
      <c r="AS477" s="69"/>
      <c r="AT477" s="69"/>
      <c r="AU477" s="77" t="str">
        <f t="shared" si="127"/>
        <v xml:space="preserve"> f</v>
      </c>
      <c r="AV477" s="79">
        <f>Final!T477</f>
        <v>0</v>
      </c>
      <c r="AW477" s="79">
        <f>Final!W477*2+Final!X477</f>
        <v>0</v>
      </c>
      <c r="AX477" s="79">
        <f>Final!U477+Final!V477*2</f>
        <v>0</v>
      </c>
      <c r="AY477" s="79">
        <f t="shared" si="128"/>
        <v>0</v>
      </c>
      <c r="AZ477" s="69"/>
      <c r="BA477" s="80" t="e">
        <f t="shared" si="129"/>
        <v>#DIV/0!</v>
      </c>
      <c r="BB477" s="80" t="e">
        <f t="shared" si="130"/>
        <v>#DIV/0!</v>
      </c>
      <c r="BC477" s="80" t="e">
        <f t="shared" si="131"/>
        <v>#DIV/0!</v>
      </c>
      <c r="BD477" s="80" t="e">
        <f t="shared" si="132"/>
        <v>#DIV/0!</v>
      </c>
      <c r="BE477" s="81" t="e">
        <f t="shared" si="133"/>
        <v>#DIV/0!</v>
      </c>
      <c r="BF477" s="69" t="e">
        <f t="shared" si="134"/>
        <v>#DIV/0!</v>
      </c>
      <c r="BG477" s="69"/>
      <c r="BH477" s="69"/>
      <c r="BI477" s="69"/>
      <c r="BJ477" s="69"/>
      <c r="BK477" s="77" t="str">
        <f t="shared" si="135"/>
        <v xml:space="preserve"> f</v>
      </c>
      <c r="BL477" s="69" t="e">
        <f>'Piper Plot'!$R$22-(1-'Piper Plot'!AM477)*0.5+(1-'Piper Plot'!BC477)*0.5</f>
        <v>#DIV/0!</v>
      </c>
      <c r="BM477" s="69" t="e">
        <f>'Piper Plot'!$S$22+(1-'Piper Plot'!AM477)*'Piper Plot'!$S$13+(1-'Piper Plot'!BC477)*'Piper Plot'!$S$13</f>
        <v>#DIV/0!</v>
      </c>
      <c r="BN477" s="69"/>
      <c r="BO477" s="69"/>
    </row>
    <row r="478" spans="31:67" x14ac:dyDescent="0.3">
      <c r="AE478" s="77" t="str">
        <f>IF('Piper Plot'!$N$4="y",CONCATENATE(Final!B478," f",Final!C478),"")</f>
        <v xml:space="preserve"> f</v>
      </c>
      <c r="AF478" s="78">
        <f>Final!R478*2</f>
        <v>0</v>
      </c>
      <c r="AG478" s="79">
        <f>Final!Q478*2</f>
        <v>0</v>
      </c>
      <c r="AH478" s="79">
        <f>Final!O478+Final!P478</f>
        <v>0</v>
      </c>
      <c r="AI478" s="79">
        <f t="shared" si="122"/>
        <v>0</v>
      </c>
      <c r="AJ478" s="69"/>
      <c r="AK478" s="80" t="e">
        <f t="shared" si="123"/>
        <v>#DIV/0!</v>
      </c>
      <c r="AL478" s="80" t="e">
        <f t="shared" si="124"/>
        <v>#DIV/0!</v>
      </c>
      <c r="AM478" s="80" t="e">
        <f t="shared" si="125"/>
        <v>#DIV/0!</v>
      </c>
      <c r="AN478" s="80" t="e">
        <f t="shared" si="126"/>
        <v>#DIV/0!</v>
      </c>
      <c r="AO478" s="69" t="e">
        <f>(1-AK478)-AL478*'Piper Plot'!$R$13</f>
        <v>#DIV/0!</v>
      </c>
      <c r="AP478" s="69" t="e">
        <f>AL478*'Piper Plot'!$S$13</f>
        <v>#DIV/0!</v>
      </c>
      <c r="AQ478" s="69"/>
      <c r="AR478" s="69"/>
      <c r="AS478" s="69"/>
      <c r="AT478" s="69"/>
      <c r="AU478" s="77" t="str">
        <f t="shared" si="127"/>
        <v xml:space="preserve"> f</v>
      </c>
      <c r="AV478" s="79">
        <f>Final!T478</f>
        <v>0</v>
      </c>
      <c r="AW478" s="79">
        <f>Final!W478*2+Final!X478</f>
        <v>0</v>
      </c>
      <c r="AX478" s="79">
        <f>Final!U478+Final!V478*2</f>
        <v>0</v>
      </c>
      <c r="AY478" s="79">
        <f t="shared" si="128"/>
        <v>0</v>
      </c>
      <c r="AZ478" s="69"/>
      <c r="BA478" s="80" t="e">
        <f t="shared" si="129"/>
        <v>#DIV/0!</v>
      </c>
      <c r="BB478" s="80" t="e">
        <f t="shared" si="130"/>
        <v>#DIV/0!</v>
      </c>
      <c r="BC478" s="80" t="e">
        <f t="shared" si="131"/>
        <v>#DIV/0!</v>
      </c>
      <c r="BD478" s="80" t="e">
        <f t="shared" si="132"/>
        <v>#DIV/0!</v>
      </c>
      <c r="BE478" s="81" t="e">
        <f t="shared" si="133"/>
        <v>#DIV/0!</v>
      </c>
      <c r="BF478" s="69" t="e">
        <f t="shared" si="134"/>
        <v>#DIV/0!</v>
      </c>
      <c r="BG478" s="69"/>
      <c r="BH478" s="69"/>
      <c r="BI478" s="69"/>
      <c r="BJ478" s="69"/>
      <c r="BK478" s="77" t="str">
        <f t="shared" si="135"/>
        <v xml:space="preserve"> f</v>
      </c>
      <c r="BL478" s="69" t="e">
        <f>'Piper Plot'!$R$22-(1-'Piper Plot'!AM478)*0.5+(1-'Piper Plot'!BC478)*0.5</f>
        <v>#DIV/0!</v>
      </c>
      <c r="BM478" s="69" t="e">
        <f>'Piper Plot'!$S$22+(1-'Piper Plot'!AM478)*'Piper Plot'!$S$13+(1-'Piper Plot'!BC478)*'Piper Plot'!$S$13</f>
        <v>#DIV/0!</v>
      </c>
      <c r="BN478" s="69"/>
      <c r="BO478" s="69"/>
    </row>
    <row r="479" spans="31:67" x14ac:dyDescent="0.3">
      <c r="AE479" s="77" t="str">
        <f>IF('Piper Plot'!$N$4="y",CONCATENATE(Final!B479," f",Final!C479),"")</f>
        <v xml:space="preserve"> f</v>
      </c>
      <c r="AF479" s="78">
        <f>Final!R479*2</f>
        <v>0</v>
      </c>
      <c r="AG479" s="79">
        <f>Final!Q479*2</f>
        <v>0</v>
      </c>
      <c r="AH479" s="79">
        <f>Final!O479+Final!P479</f>
        <v>0</v>
      </c>
      <c r="AI479" s="79">
        <f t="shared" si="122"/>
        <v>0</v>
      </c>
      <c r="AJ479" s="69"/>
      <c r="AK479" s="80" t="e">
        <f t="shared" si="123"/>
        <v>#DIV/0!</v>
      </c>
      <c r="AL479" s="80" t="e">
        <f t="shared" si="124"/>
        <v>#DIV/0!</v>
      </c>
      <c r="AM479" s="80" t="e">
        <f t="shared" si="125"/>
        <v>#DIV/0!</v>
      </c>
      <c r="AN479" s="80" t="e">
        <f t="shared" si="126"/>
        <v>#DIV/0!</v>
      </c>
      <c r="AO479" s="69" t="e">
        <f>(1-AK479)-AL479*'Piper Plot'!$R$13</f>
        <v>#DIV/0!</v>
      </c>
      <c r="AP479" s="69" t="e">
        <f>AL479*'Piper Plot'!$S$13</f>
        <v>#DIV/0!</v>
      </c>
      <c r="AQ479" s="69"/>
      <c r="AR479" s="69"/>
      <c r="AS479" s="69"/>
      <c r="AT479" s="69"/>
      <c r="AU479" s="77" t="str">
        <f t="shared" si="127"/>
        <v xml:space="preserve"> f</v>
      </c>
      <c r="AV479" s="79">
        <f>Final!T479</f>
        <v>0</v>
      </c>
      <c r="AW479" s="79">
        <f>Final!W479*2+Final!X479</f>
        <v>0</v>
      </c>
      <c r="AX479" s="79">
        <f>Final!U479+Final!V479*2</f>
        <v>0</v>
      </c>
      <c r="AY479" s="79">
        <f t="shared" si="128"/>
        <v>0</v>
      </c>
      <c r="AZ479" s="69"/>
      <c r="BA479" s="80" t="e">
        <f t="shared" si="129"/>
        <v>#DIV/0!</v>
      </c>
      <c r="BB479" s="80" t="e">
        <f t="shared" si="130"/>
        <v>#DIV/0!</v>
      </c>
      <c r="BC479" s="80" t="e">
        <f t="shared" si="131"/>
        <v>#DIV/0!</v>
      </c>
      <c r="BD479" s="80" t="e">
        <f t="shared" si="132"/>
        <v>#DIV/0!</v>
      </c>
      <c r="BE479" s="81" t="e">
        <f t="shared" si="133"/>
        <v>#DIV/0!</v>
      </c>
      <c r="BF479" s="69" t="e">
        <f t="shared" si="134"/>
        <v>#DIV/0!</v>
      </c>
      <c r="BG479" s="69"/>
      <c r="BH479" s="69"/>
      <c r="BI479" s="69"/>
      <c r="BJ479" s="69"/>
      <c r="BK479" s="77" t="str">
        <f t="shared" si="135"/>
        <v xml:space="preserve"> f</v>
      </c>
      <c r="BL479" s="69" t="e">
        <f>'Piper Plot'!$R$22-(1-'Piper Plot'!AM479)*0.5+(1-'Piper Plot'!BC479)*0.5</f>
        <v>#DIV/0!</v>
      </c>
      <c r="BM479" s="69" t="e">
        <f>'Piper Plot'!$S$22+(1-'Piper Plot'!AM479)*'Piper Plot'!$S$13+(1-'Piper Plot'!BC479)*'Piper Plot'!$S$13</f>
        <v>#DIV/0!</v>
      </c>
      <c r="BN479" s="69"/>
      <c r="BO479" s="69"/>
    </row>
    <row r="480" spans="31:67" x14ac:dyDescent="0.3">
      <c r="AE480" s="77" t="str">
        <f>IF('Piper Plot'!$N$4="y",CONCATENATE(Final!B480," f",Final!C480),"")</f>
        <v xml:space="preserve"> f</v>
      </c>
      <c r="AF480" s="78">
        <f>Final!R480*2</f>
        <v>0</v>
      </c>
      <c r="AG480" s="79">
        <f>Final!Q480*2</f>
        <v>0</v>
      </c>
      <c r="AH480" s="79">
        <f>Final!O480+Final!P480</f>
        <v>0</v>
      </c>
      <c r="AI480" s="79">
        <f t="shared" si="122"/>
        <v>0</v>
      </c>
      <c r="AJ480" s="69"/>
      <c r="AK480" s="80" t="e">
        <f t="shared" si="123"/>
        <v>#DIV/0!</v>
      </c>
      <c r="AL480" s="80" t="e">
        <f t="shared" si="124"/>
        <v>#DIV/0!</v>
      </c>
      <c r="AM480" s="80" t="e">
        <f t="shared" si="125"/>
        <v>#DIV/0!</v>
      </c>
      <c r="AN480" s="80" t="e">
        <f t="shared" si="126"/>
        <v>#DIV/0!</v>
      </c>
      <c r="AO480" s="69" t="e">
        <f>(1-AK480)-AL480*'Piper Plot'!$R$13</f>
        <v>#DIV/0!</v>
      </c>
      <c r="AP480" s="69" t="e">
        <f>AL480*'Piper Plot'!$S$13</f>
        <v>#DIV/0!</v>
      </c>
      <c r="AQ480" s="69"/>
      <c r="AR480" s="69"/>
      <c r="AS480" s="69"/>
      <c r="AT480" s="69"/>
      <c r="AU480" s="77" t="str">
        <f t="shared" si="127"/>
        <v xml:space="preserve"> f</v>
      </c>
      <c r="AV480" s="79">
        <f>Final!T480</f>
        <v>0</v>
      </c>
      <c r="AW480" s="79">
        <f>Final!W480*2+Final!X480</f>
        <v>0</v>
      </c>
      <c r="AX480" s="79">
        <f>Final!U480+Final!V480*2</f>
        <v>0</v>
      </c>
      <c r="AY480" s="79">
        <f t="shared" si="128"/>
        <v>0</v>
      </c>
      <c r="AZ480" s="69"/>
      <c r="BA480" s="80" t="e">
        <f t="shared" si="129"/>
        <v>#DIV/0!</v>
      </c>
      <c r="BB480" s="80" t="e">
        <f t="shared" si="130"/>
        <v>#DIV/0!</v>
      </c>
      <c r="BC480" s="80" t="e">
        <f t="shared" si="131"/>
        <v>#DIV/0!</v>
      </c>
      <c r="BD480" s="80" t="e">
        <f t="shared" si="132"/>
        <v>#DIV/0!</v>
      </c>
      <c r="BE480" s="81" t="e">
        <f t="shared" si="133"/>
        <v>#DIV/0!</v>
      </c>
      <c r="BF480" s="69" t="e">
        <f t="shared" si="134"/>
        <v>#DIV/0!</v>
      </c>
      <c r="BG480" s="69"/>
      <c r="BH480" s="69"/>
      <c r="BI480" s="69"/>
      <c r="BJ480" s="69"/>
      <c r="BK480" s="77" t="str">
        <f t="shared" si="135"/>
        <v xml:space="preserve"> f</v>
      </c>
      <c r="BL480" s="69" t="e">
        <f>'Piper Plot'!$R$22-(1-'Piper Plot'!AM480)*0.5+(1-'Piper Plot'!BC480)*0.5</f>
        <v>#DIV/0!</v>
      </c>
      <c r="BM480" s="69" t="e">
        <f>'Piper Plot'!$S$22+(1-'Piper Plot'!AM480)*'Piper Plot'!$S$13+(1-'Piper Plot'!BC480)*'Piper Plot'!$S$13</f>
        <v>#DIV/0!</v>
      </c>
      <c r="BN480" s="69"/>
      <c r="BO480" s="69"/>
    </row>
    <row r="481" spans="31:67" x14ac:dyDescent="0.3">
      <c r="AE481" s="77" t="str">
        <f>IF('Piper Plot'!$N$4="y",CONCATENATE(Final!B481," f",Final!C481),"")</f>
        <v xml:space="preserve"> f</v>
      </c>
      <c r="AF481" s="78">
        <f>Final!R481*2</f>
        <v>0</v>
      </c>
      <c r="AG481" s="79">
        <f>Final!Q481*2</f>
        <v>0</v>
      </c>
      <c r="AH481" s="79">
        <f>Final!O481+Final!P481</f>
        <v>0</v>
      </c>
      <c r="AI481" s="79">
        <f t="shared" si="122"/>
        <v>0</v>
      </c>
      <c r="AJ481" s="69"/>
      <c r="AK481" s="80" t="e">
        <f t="shared" si="123"/>
        <v>#DIV/0!</v>
      </c>
      <c r="AL481" s="80" t="e">
        <f t="shared" si="124"/>
        <v>#DIV/0!</v>
      </c>
      <c r="AM481" s="80" t="e">
        <f t="shared" si="125"/>
        <v>#DIV/0!</v>
      </c>
      <c r="AN481" s="80" t="e">
        <f t="shared" si="126"/>
        <v>#DIV/0!</v>
      </c>
      <c r="AO481" s="69" t="e">
        <f>(1-AK481)-AL481*'Piper Plot'!$R$13</f>
        <v>#DIV/0!</v>
      </c>
      <c r="AP481" s="69" t="e">
        <f>AL481*'Piper Plot'!$S$13</f>
        <v>#DIV/0!</v>
      </c>
      <c r="AQ481" s="69"/>
      <c r="AR481" s="69"/>
      <c r="AS481" s="69"/>
      <c r="AT481" s="69"/>
      <c r="AU481" s="77" t="str">
        <f t="shared" si="127"/>
        <v xml:space="preserve"> f</v>
      </c>
      <c r="AV481" s="79">
        <f>Final!T481</f>
        <v>0</v>
      </c>
      <c r="AW481" s="79">
        <f>Final!W481*2+Final!X481</f>
        <v>0</v>
      </c>
      <c r="AX481" s="79">
        <f>Final!U481+Final!V481*2</f>
        <v>0</v>
      </c>
      <c r="AY481" s="79">
        <f t="shared" si="128"/>
        <v>0</v>
      </c>
      <c r="AZ481" s="69"/>
      <c r="BA481" s="80" t="e">
        <f t="shared" si="129"/>
        <v>#DIV/0!</v>
      </c>
      <c r="BB481" s="80" t="e">
        <f t="shared" si="130"/>
        <v>#DIV/0!</v>
      </c>
      <c r="BC481" s="80" t="e">
        <f t="shared" si="131"/>
        <v>#DIV/0!</v>
      </c>
      <c r="BD481" s="80" t="e">
        <f t="shared" si="132"/>
        <v>#DIV/0!</v>
      </c>
      <c r="BE481" s="81" t="e">
        <f t="shared" si="133"/>
        <v>#DIV/0!</v>
      </c>
      <c r="BF481" s="69" t="e">
        <f t="shared" si="134"/>
        <v>#DIV/0!</v>
      </c>
      <c r="BG481" s="69"/>
      <c r="BH481" s="69"/>
      <c r="BI481" s="69"/>
      <c r="BJ481" s="69"/>
      <c r="BK481" s="77" t="str">
        <f t="shared" si="135"/>
        <v xml:space="preserve"> f</v>
      </c>
      <c r="BL481" s="69" t="e">
        <f>'Piper Plot'!$R$22-(1-'Piper Plot'!AM481)*0.5+(1-'Piper Plot'!BC481)*0.5</f>
        <v>#DIV/0!</v>
      </c>
      <c r="BM481" s="69" t="e">
        <f>'Piper Plot'!$S$22+(1-'Piper Plot'!AM481)*'Piper Plot'!$S$13+(1-'Piper Plot'!BC481)*'Piper Plot'!$S$13</f>
        <v>#DIV/0!</v>
      </c>
      <c r="BN481" s="69"/>
      <c r="BO481" s="69"/>
    </row>
    <row r="482" spans="31:67" x14ac:dyDescent="0.3">
      <c r="AE482" s="77" t="str">
        <f>IF('Piper Plot'!$N$4="y",CONCATENATE(Final!B482," f",Final!C482),"")</f>
        <v xml:space="preserve"> f</v>
      </c>
      <c r="AF482" s="78">
        <f>Final!R482*2</f>
        <v>0</v>
      </c>
      <c r="AG482" s="79">
        <f>Final!Q482*2</f>
        <v>0</v>
      </c>
      <c r="AH482" s="79">
        <f>Final!O482+Final!P482</f>
        <v>0</v>
      </c>
      <c r="AI482" s="79">
        <f t="shared" si="122"/>
        <v>0</v>
      </c>
      <c r="AJ482" s="69"/>
      <c r="AK482" s="80" t="e">
        <f t="shared" si="123"/>
        <v>#DIV/0!</v>
      </c>
      <c r="AL482" s="80" t="e">
        <f t="shared" si="124"/>
        <v>#DIV/0!</v>
      </c>
      <c r="AM482" s="80" t="e">
        <f t="shared" si="125"/>
        <v>#DIV/0!</v>
      </c>
      <c r="AN482" s="80" t="e">
        <f t="shared" si="126"/>
        <v>#DIV/0!</v>
      </c>
      <c r="AO482" s="69" t="e">
        <f>(1-AK482)-AL482*'Piper Plot'!$R$13</f>
        <v>#DIV/0!</v>
      </c>
      <c r="AP482" s="69" t="e">
        <f>AL482*'Piper Plot'!$S$13</f>
        <v>#DIV/0!</v>
      </c>
      <c r="AQ482" s="69"/>
      <c r="AR482" s="69"/>
      <c r="AS482" s="69"/>
      <c r="AT482" s="69"/>
      <c r="AU482" s="77" t="str">
        <f t="shared" si="127"/>
        <v xml:space="preserve"> f</v>
      </c>
      <c r="AV482" s="79">
        <f>Final!T482</f>
        <v>0</v>
      </c>
      <c r="AW482" s="79">
        <f>Final!W482*2+Final!X482</f>
        <v>0</v>
      </c>
      <c r="AX482" s="79">
        <f>Final!U482+Final!V482*2</f>
        <v>0</v>
      </c>
      <c r="AY482" s="79">
        <f t="shared" si="128"/>
        <v>0</v>
      </c>
      <c r="AZ482" s="69"/>
      <c r="BA482" s="80" t="e">
        <f t="shared" si="129"/>
        <v>#DIV/0!</v>
      </c>
      <c r="BB482" s="80" t="e">
        <f t="shared" si="130"/>
        <v>#DIV/0!</v>
      </c>
      <c r="BC482" s="80" t="e">
        <f t="shared" si="131"/>
        <v>#DIV/0!</v>
      </c>
      <c r="BD482" s="80" t="e">
        <f t="shared" si="132"/>
        <v>#DIV/0!</v>
      </c>
      <c r="BE482" s="81" t="e">
        <f t="shared" si="133"/>
        <v>#DIV/0!</v>
      </c>
      <c r="BF482" s="69" t="e">
        <f t="shared" si="134"/>
        <v>#DIV/0!</v>
      </c>
      <c r="BG482" s="69"/>
      <c r="BH482" s="69"/>
      <c r="BI482" s="69"/>
      <c r="BJ482" s="69"/>
      <c r="BK482" s="77" t="str">
        <f t="shared" si="135"/>
        <v xml:space="preserve"> f</v>
      </c>
      <c r="BL482" s="69" t="e">
        <f>'Piper Plot'!$R$22-(1-'Piper Plot'!AM482)*0.5+(1-'Piper Plot'!BC482)*0.5</f>
        <v>#DIV/0!</v>
      </c>
      <c r="BM482" s="69" t="e">
        <f>'Piper Plot'!$S$22+(1-'Piper Plot'!AM482)*'Piper Plot'!$S$13+(1-'Piper Plot'!BC482)*'Piper Plot'!$S$13</f>
        <v>#DIV/0!</v>
      </c>
      <c r="BN482" s="69"/>
      <c r="BO482" s="69"/>
    </row>
    <row r="483" spans="31:67" x14ac:dyDescent="0.3">
      <c r="AE483" s="77" t="str">
        <f>IF('Piper Plot'!$N$4="y",CONCATENATE(Final!B483," f",Final!C483),"")</f>
        <v xml:space="preserve"> f</v>
      </c>
      <c r="AF483" s="78">
        <f>Final!R483*2</f>
        <v>0</v>
      </c>
      <c r="AG483" s="79">
        <f>Final!Q483*2</f>
        <v>0</v>
      </c>
      <c r="AH483" s="79">
        <f>Final!O483+Final!P483</f>
        <v>0</v>
      </c>
      <c r="AI483" s="79">
        <f t="shared" si="122"/>
        <v>0</v>
      </c>
      <c r="AJ483" s="69"/>
      <c r="AK483" s="80" t="e">
        <f t="shared" si="123"/>
        <v>#DIV/0!</v>
      </c>
      <c r="AL483" s="80" t="e">
        <f t="shared" si="124"/>
        <v>#DIV/0!</v>
      </c>
      <c r="AM483" s="80" t="e">
        <f t="shared" si="125"/>
        <v>#DIV/0!</v>
      </c>
      <c r="AN483" s="80" t="e">
        <f t="shared" si="126"/>
        <v>#DIV/0!</v>
      </c>
      <c r="AO483" s="69" t="e">
        <f>(1-AK483)-AL483*'Piper Plot'!$R$13</f>
        <v>#DIV/0!</v>
      </c>
      <c r="AP483" s="69" t="e">
        <f>AL483*'Piper Plot'!$S$13</f>
        <v>#DIV/0!</v>
      </c>
      <c r="AQ483" s="69"/>
      <c r="AR483" s="69"/>
      <c r="AS483" s="69"/>
      <c r="AT483" s="69"/>
      <c r="AU483" s="77" t="str">
        <f t="shared" si="127"/>
        <v xml:space="preserve"> f</v>
      </c>
      <c r="AV483" s="79">
        <f>Final!T483</f>
        <v>0</v>
      </c>
      <c r="AW483" s="79">
        <f>Final!W483*2+Final!X483</f>
        <v>0</v>
      </c>
      <c r="AX483" s="79">
        <f>Final!U483+Final!V483*2</f>
        <v>0</v>
      </c>
      <c r="AY483" s="79">
        <f t="shared" si="128"/>
        <v>0</v>
      </c>
      <c r="AZ483" s="69"/>
      <c r="BA483" s="80" t="e">
        <f t="shared" si="129"/>
        <v>#DIV/0!</v>
      </c>
      <c r="BB483" s="80" t="e">
        <f t="shared" si="130"/>
        <v>#DIV/0!</v>
      </c>
      <c r="BC483" s="80" t="e">
        <f t="shared" si="131"/>
        <v>#DIV/0!</v>
      </c>
      <c r="BD483" s="80" t="e">
        <f t="shared" si="132"/>
        <v>#DIV/0!</v>
      </c>
      <c r="BE483" s="81" t="e">
        <f t="shared" si="133"/>
        <v>#DIV/0!</v>
      </c>
      <c r="BF483" s="69" t="e">
        <f t="shared" si="134"/>
        <v>#DIV/0!</v>
      </c>
      <c r="BG483" s="69"/>
      <c r="BH483" s="69"/>
      <c r="BI483" s="69"/>
      <c r="BJ483" s="69"/>
      <c r="BK483" s="77" t="str">
        <f t="shared" si="135"/>
        <v xml:space="preserve"> f</v>
      </c>
      <c r="BL483" s="69" t="e">
        <f>'Piper Plot'!$R$22-(1-'Piper Plot'!AM483)*0.5+(1-'Piper Plot'!BC483)*0.5</f>
        <v>#DIV/0!</v>
      </c>
      <c r="BM483" s="69" t="e">
        <f>'Piper Plot'!$S$22+(1-'Piper Plot'!AM483)*'Piper Plot'!$S$13+(1-'Piper Plot'!BC483)*'Piper Plot'!$S$13</f>
        <v>#DIV/0!</v>
      </c>
      <c r="BN483" s="69"/>
      <c r="BO483" s="69"/>
    </row>
    <row r="484" spans="31:67" x14ac:dyDescent="0.3">
      <c r="AE484" s="77" t="str">
        <f>IF('Piper Plot'!$N$4="y",CONCATENATE(Final!B484," f",Final!C484),"")</f>
        <v xml:space="preserve"> f</v>
      </c>
      <c r="AF484" s="78">
        <f>Final!R484*2</f>
        <v>0</v>
      </c>
      <c r="AG484" s="79">
        <f>Final!Q484*2</f>
        <v>0</v>
      </c>
      <c r="AH484" s="79">
        <f>Final!O484+Final!P484</f>
        <v>0</v>
      </c>
      <c r="AI484" s="79">
        <f t="shared" si="122"/>
        <v>0</v>
      </c>
      <c r="AJ484" s="69"/>
      <c r="AK484" s="80" t="e">
        <f t="shared" si="123"/>
        <v>#DIV/0!</v>
      </c>
      <c r="AL484" s="80" t="e">
        <f t="shared" si="124"/>
        <v>#DIV/0!</v>
      </c>
      <c r="AM484" s="80" t="e">
        <f t="shared" si="125"/>
        <v>#DIV/0!</v>
      </c>
      <c r="AN484" s="80" t="e">
        <f t="shared" si="126"/>
        <v>#DIV/0!</v>
      </c>
      <c r="AO484" s="69" t="e">
        <f>(1-AK484)-AL484*'Piper Plot'!$R$13</f>
        <v>#DIV/0!</v>
      </c>
      <c r="AP484" s="69" t="e">
        <f>AL484*'Piper Plot'!$S$13</f>
        <v>#DIV/0!</v>
      </c>
      <c r="AQ484" s="69"/>
      <c r="AR484" s="69"/>
      <c r="AS484" s="69"/>
      <c r="AT484" s="69"/>
      <c r="AU484" s="77" t="str">
        <f t="shared" si="127"/>
        <v xml:space="preserve"> f</v>
      </c>
      <c r="AV484" s="79">
        <f>Final!T484</f>
        <v>0</v>
      </c>
      <c r="AW484" s="79">
        <f>Final!W484*2+Final!X484</f>
        <v>0</v>
      </c>
      <c r="AX484" s="79">
        <f>Final!U484+Final!V484*2</f>
        <v>0</v>
      </c>
      <c r="AY484" s="79">
        <f t="shared" si="128"/>
        <v>0</v>
      </c>
      <c r="AZ484" s="69"/>
      <c r="BA484" s="80" t="e">
        <f t="shared" si="129"/>
        <v>#DIV/0!</v>
      </c>
      <c r="BB484" s="80" t="e">
        <f t="shared" si="130"/>
        <v>#DIV/0!</v>
      </c>
      <c r="BC484" s="80" t="e">
        <f t="shared" si="131"/>
        <v>#DIV/0!</v>
      </c>
      <c r="BD484" s="80" t="e">
        <f t="shared" si="132"/>
        <v>#DIV/0!</v>
      </c>
      <c r="BE484" s="81" t="e">
        <f t="shared" si="133"/>
        <v>#DIV/0!</v>
      </c>
      <c r="BF484" s="69" t="e">
        <f t="shared" si="134"/>
        <v>#DIV/0!</v>
      </c>
      <c r="BG484" s="69"/>
      <c r="BH484" s="69"/>
      <c r="BI484" s="69"/>
      <c r="BJ484" s="69"/>
      <c r="BK484" s="77" t="str">
        <f t="shared" si="135"/>
        <v xml:space="preserve"> f</v>
      </c>
      <c r="BL484" s="69" t="e">
        <f>'Piper Plot'!$R$22-(1-'Piper Plot'!AM484)*0.5+(1-'Piper Plot'!BC484)*0.5</f>
        <v>#DIV/0!</v>
      </c>
      <c r="BM484" s="69" t="e">
        <f>'Piper Plot'!$S$22+(1-'Piper Plot'!AM484)*'Piper Plot'!$S$13+(1-'Piper Plot'!BC484)*'Piper Plot'!$S$13</f>
        <v>#DIV/0!</v>
      </c>
      <c r="BN484" s="69"/>
      <c r="BO484" s="69"/>
    </row>
    <row r="485" spans="31:67" x14ac:dyDescent="0.3">
      <c r="AE485" s="77" t="str">
        <f>IF('Piper Plot'!$N$4="y",CONCATENATE(Final!B485," f",Final!C485),"")</f>
        <v xml:space="preserve"> f</v>
      </c>
      <c r="AF485" s="78">
        <f>Final!R485*2</f>
        <v>0</v>
      </c>
      <c r="AG485" s="79">
        <f>Final!Q485*2</f>
        <v>0</v>
      </c>
      <c r="AH485" s="79">
        <f>Final!O485+Final!P485</f>
        <v>0</v>
      </c>
      <c r="AI485" s="79">
        <f t="shared" si="122"/>
        <v>0</v>
      </c>
      <c r="AJ485" s="69"/>
      <c r="AK485" s="80" t="e">
        <f t="shared" si="123"/>
        <v>#DIV/0!</v>
      </c>
      <c r="AL485" s="80" t="e">
        <f t="shared" si="124"/>
        <v>#DIV/0!</v>
      </c>
      <c r="AM485" s="80" t="e">
        <f t="shared" si="125"/>
        <v>#DIV/0!</v>
      </c>
      <c r="AN485" s="80" t="e">
        <f t="shared" si="126"/>
        <v>#DIV/0!</v>
      </c>
      <c r="AO485" s="69" t="e">
        <f>(1-AK485)-AL485*'Piper Plot'!$R$13</f>
        <v>#DIV/0!</v>
      </c>
      <c r="AP485" s="69" t="e">
        <f>AL485*'Piper Plot'!$S$13</f>
        <v>#DIV/0!</v>
      </c>
      <c r="AQ485" s="69"/>
      <c r="AR485" s="69"/>
      <c r="AS485" s="69"/>
      <c r="AT485" s="69"/>
      <c r="AU485" s="77" t="str">
        <f t="shared" si="127"/>
        <v xml:space="preserve"> f</v>
      </c>
      <c r="AV485" s="79">
        <f>Final!T485</f>
        <v>0</v>
      </c>
      <c r="AW485" s="79">
        <f>Final!W485*2+Final!X485</f>
        <v>0</v>
      </c>
      <c r="AX485" s="79">
        <f>Final!U485+Final!V485*2</f>
        <v>0</v>
      </c>
      <c r="AY485" s="79">
        <f t="shared" si="128"/>
        <v>0</v>
      </c>
      <c r="AZ485" s="69"/>
      <c r="BA485" s="80" t="e">
        <f t="shared" si="129"/>
        <v>#DIV/0!</v>
      </c>
      <c r="BB485" s="80" t="e">
        <f t="shared" si="130"/>
        <v>#DIV/0!</v>
      </c>
      <c r="BC485" s="80" t="e">
        <f t="shared" si="131"/>
        <v>#DIV/0!</v>
      </c>
      <c r="BD485" s="80" t="e">
        <f t="shared" si="132"/>
        <v>#DIV/0!</v>
      </c>
      <c r="BE485" s="81" t="e">
        <f t="shared" si="133"/>
        <v>#DIV/0!</v>
      </c>
      <c r="BF485" s="69" t="e">
        <f t="shared" si="134"/>
        <v>#DIV/0!</v>
      </c>
      <c r="BG485" s="69"/>
      <c r="BH485" s="69"/>
      <c r="BI485" s="69"/>
      <c r="BJ485" s="69"/>
      <c r="BK485" s="77" t="str">
        <f t="shared" si="135"/>
        <v xml:space="preserve"> f</v>
      </c>
      <c r="BL485" s="69" t="e">
        <f>'Piper Plot'!$R$22-(1-'Piper Plot'!AM485)*0.5+(1-'Piper Plot'!BC485)*0.5</f>
        <v>#DIV/0!</v>
      </c>
      <c r="BM485" s="69" t="e">
        <f>'Piper Plot'!$S$22+(1-'Piper Plot'!AM485)*'Piper Plot'!$S$13+(1-'Piper Plot'!BC485)*'Piper Plot'!$S$13</f>
        <v>#DIV/0!</v>
      </c>
      <c r="BN485" s="69"/>
      <c r="BO485" s="69"/>
    </row>
    <row r="486" spans="31:67" x14ac:dyDescent="0.3">
      <c r="AE486" s="77" t="str">
        <f>IF('Piper Plot'!$N$4="y",CONCATENATE(Final!B486," f",Final!C486),"")</f>
        <v xml:space="preserve"> f</v>
      </c>
      <c r="AF486" s="78">
        <f>Final!R486*2</f>
        <v>0</v>
      </c>
      <c r="AG486" s="79">
        <f>Final!Q486*2</f>
        <v>0</v>
      </c>
      <c r="AH486" s="79">
        <f>Final!O486+Final!P486</f>
        <v>0</v>
      </c>
      <c r="AI486" s="79">
        <f t="shared" si="122"/>
        <v>0</v>
      </c>
      <c r="AJ486" s="69"/>
      <c r="AK486" s="80" t="e">
        <f t="shared" si="123"/>
        <v>#DIV/0!</v>
      </c>
      <c r="AL486" s="80" t="e">
        <f t="shared" si="124"/>
        <v>#DIV/0!</v>
      </c>
      <c r="AM486" s="80" t="e">
        <f t="shared" si="125"/>
        <v>#DIV/0!</v>
      </c>
      <c r="AN486" s="80" t="e">
        <f t="shared" si="126"/>
        <v>#DIV/0!</v>
      </c>
      <c r="AO486" s="69" t="e">
        <f>(1-AK486)-AL486*'Piper Plot'!$R$13</f>
        <v>#DIV/0!</v>
      </c>
      <c r="AP486" s="69" t="e">
        <f>AL486*'Piper Plot'!$S$13</f>
        <v>#DIV/0!</v>
      </c>
      <c r="AQ486" s="69"/>
      <c r="AR486" s="69"/>
      <c r="AS486" s="69"/>
      <c r="AT486" s="69"/>
      <c r="AU486" s="77" t="str">
        <f t="shared" si="127"/>
        <v xml:space="preserve"> f</v>
      </c>
      <c r="AV486" s="79">
        <f>Final!T486</f>
        <v>0</v>
      </c>
      <c r="AW486" s="79">
        <f>Final!W486*2+Final!X486</f>
        <v>0</v>
      </c>
      <c r="AX486" s="79">
        <f>Final!U486+Final!V486*2</f>
        <v>0</v>
      </c>
      <c r="AY486" s="79">
        <f t="shared" si="128"/>
        <v>0</v>
      </c>
      <c r="AZ486" s="69"/>
      <c r="BA486" s="80" t="e">
        <f t="shared" si="129"/>
        <v>#DIV/0!</v>
      </c>
      <c r="BB486" s="80" t="e">
        <f t="shared" si="130"/>
        <v>#DIV/0!</v>
      </c>
      <c r="BC486" s="80" t="e">
        <f t="shared" si="131"/>
        <v>#DIV/0!</v>
      </c>
      <c r="BD486" s="80" t="e">
        <f t="shared" si="132"/>
        <v>#DIV/0!</v>
      </c>
      <c r="BE486" s="81" t="e">
        <f t="shared" si="133"/>
        <v>#DIV/0!</v>
      </c>
      <c r="BF486" s="69" t="e">
        <f t="shared" si="134"/>
        <v>#DIV/0!</v>
      </c>
      <c r="BG486" s="69"/>
      <c r="BH486" s="69"/>
      <c r="BI486" s="69"/>
      <c r="BJ486" s="69"/>
      <c r="BK486" s="77" t="str">
        <f t="shared" si="135"/>
        <v xml:space="preserve"> f</v>
      </c>
      <c r="BL486" s="69" t="e">
        <f>'Piper Plot'!$R$22-(1-'Piper Plot'!AM486)*0.5+(1-'Piper Plot'!BC486)*0.5</f>
        <v>#DIV/0!</v>
      </c>
      <c r="BM486" s="69" t="e">
        <f>'Piper Plot'!$S$22+(1-'Piper Plot'!AM486)*'Piper Plot'!$S$13+(1-'Piper Plot'!BC486)*'Piper Plot'!$S$13</f>
        <v>#DIV/0!</v>
      </c>
      <c r="BN486" s="69"/>
      <c r="BO486" s="69"/>
    </row>
    <row r="487" spans="31:67" x14ac:dyDescent="0.3">
      <c r="AE487" s="77" t="str">
        <f>IF('Piper Plot'!$N$4="y",CONCATENATE(Final!B487," f",Final!C487),"")</f>
        <v xml:space="preserve"> f</v>
      </c>
      <c r="AF487" s="78">
        <f>Final!R487*2</f>
        <v>0</v>
      </c>
      <c r="AG487" s="79">
        <f>Final!Q487*2</f>
        <v>0</v>
      </c>
      <c r="AH487" s="79">
        <f>Final!O487+Final!P487</f>
        <v>0</v>
      </c>
      <c r="AI487" s="79">
        <f t="shared" si="122"/>
        <v>0</v>
      </c>
      <c r="AJ487" s="69"/>
      <c r="AK487" s="80" t="e">
        <f t="shared" si="123"/>
        <v>#DIV/0!</v>
      </c>
      <c r="AL487" s="80" t="e">
        <f t="shared" si="124"/>
        <v>#DIV/0!</v>
      </c>
      <c r="AM487" s="80" t="e">
        <f t="shared" si="125"/>
        <v>#DIV/0!</v>
      </c>
      <c r="AN487" s="80" t="e">
        <f t="shared" si="126"/>
        <v>#DIV/0!</v>
      </c>
      <c r="AO487" s="69" t="e">
        <f>(1-AK487)-AL487*'Piper Plot'!$R$13</f>
        <v>#DIV/0!</v>
      </c>
      <c r="AP487" s="69" t="e">
        <f>AL487*'Piper Plot'!$S$13</f>
        <v>#DIV/0!</v>
      </c>
      <c r="AQ487" s="69"/>
      <c r="AR487" s="69"/>
      <c r="AS487" s="69"/>
      <c r="AT487" s="69"/>
      <c r="AU487" s="77" t="str">
        <f t="shared" si="127"/>
        <v xml:space="preserve"> f</v>
      </c>
      <c r="AV487" s="79">
        <f>Final!T487</f>
        <v>0</v>
      </c>
      <c r="AW487" s="79">
        <f>Final!W487*2+Final!X487</f>
        <v>0</v>
      </c>
      <c r="AX487" s="79">
        <f>Final!U487+Final!V487*2</f>
        <v>0</v>
      </c>
      <c r="AY487" s="79">
        <f t="shared" si="128"/>
        <v>0</v>
      </c>
      <c r="AZ487" s="69"/>
      <c r="BA487" s="80" t="e">
        <f t="shared" si="129"/>
        <v>#DIV/0!</v>
      </c>
      <c r="BB487" s="80" t="e">
        <f t="shared" si="130"/>
        <v>#DIV/0!</v>
      </c>
      <c r="BC487" s="80" t="e">
        <f t="shared" si="131"/>
        <v>#DIV/0!</v>
      </c>
      <c r="BD487" s="80" t="e">
        <f t="shared" si="132"/>
        <v>#DIV/0!</v>
      </c>
      <c r="BE487" s="81" t="e">
        <f t="shared" si="133"/>
        <v>#DIV/0!</v>
      </c>
      <c r="BF487" s="69" t="e">
        <f t="shared" si="134"/>
        <v>#DIV/0!</v>
      </c>
      <c r="BG487" s="69"/>
      <c r="BH487" s="69"/>
      <c r="BI487" s="69"/>
      <c r="BJ487" s="69"/>
      <c r="BK487" s="77" t="str">
        <f t="shared" si="135"/>
        <v xml:space="preserve"> f</v>
      </c>
      <c r="BL487" s="69" t="e">
        <f>'Piper Plot'!$R$22-(1-'Piper Plot'!AM487)*0.5+(1-'Piper Plot'!BC487)*0.5</f>
        <v>#DIV/0!</v>
      </c>
      <c r="BM487" s="69" t="e">
        <f>'Piper Plot'!$S$22+(1-'Piper Plot'!AM487)*'Piper Plot'!$S$13+(1-'Piper Plot'!BC487)*'Piper Plot'!$S$13</f>
        <v>#DIV/0!</v>
      </c>
      <c r="BN487" s="69"/>
      <c r="BO487" s="69"/>
    </row>
    <row r="488" spans="31:67" x14ac:dyDescent="0.3">
      <c r="AE488" s="77" t="str">
        <f>IF('Piper Plot'!$N$4="y",CONCATENATE(Final!B488," f",Final!C488),"")</f>
        <v xml:space="preserve"> f</v>
      </c>
      <c r="AF488" s="78">
        <f>Final!R488*2</f>
        <v>0</v>
      </c>
      <c r="AG488" s="79">
        <f>Final!Q488*2</f>
        <v>0</v>
      </c>
      <c r="AH488" s="79">
        <f>Final!O488+Final!P488</f>
        <v>0</v>
      </c>
      <c r="AI488" s="79">
        <f t="shared" si="122"/>
        <v>0</v>
      </c>
      <c r="AJ488" s="69"/>
      <c r="AK488" s="80" t="e">
        <f t="shared" si="123"/>
        <v>#DIV/0!</v>
      </c>
      <c r="AL488" s="80" t="e">
        <f t="shared" si="124"/>
        <v>#DIV/0!</v>
      </c>
      <c r="AM488" s="80" t="e">
        <f t="shared" si="125"/>
        <v>#DIV/0!</v>
      </c>
      <c r="AN488" s="80" t="e">
        <f t="shared" si="126"/>
        <v>#DIV/0!</v>
      </c>
      <c r="AO488" s="69" t="e">
        <f>(1-AK488)-AL488*'Piper Plot'!$R$13</f>
        <v>#DIV/0!</v>
      </c>
      <c r="AP488" s="69" t="e">
        <f>AL488*'Piper Plot'!$S$13</f>
        <v>#DIV/0!</v>
      </c>
      <c r="AQ488" s="69"/>
      <c r="AR488" s="69"/>
      <c r="AS488" s="69"/>
      <c r="AT488" s="69"/>
      <c r="AU488" s="77" t="str">
        <f t="shared" si="127"/>
        <v xml:space="preserve"> f</v>
      </c>
      <c r="AV488" s="79">
        <f>Final!T488</f>
        <v>0</v>
      </c>
      <c r="AW488" s="79">
        <f>Final!W488*2+Final!X488</f>
        <v>0</v>
      </c>
      <c r="AX488" s="79">
        <f>Final!U488+Final!V488*2</f>
        <v>0</v>
      </c>
      <c r="AY488" s="79">
        <f t="shared" si="128"/>
        <v>0</v>
      </c>
      <c r="AZ488" s="69"/>
      <c r="BA488" s="80" t="e">
        <f t="shared" si="129"/>
        <v>#DIV/0!</v>
      </c>
      <c r="BB488" s="80" t="e">
        <f t="shared" si="130"/>
        <v>#DIV/0!</v>
      </c>
      <c r="BC488" s="80" t="e">
        <f t="shared" si="131"/>
        <v>#DIV/0!</v>
      </c>
      <c r="BD488" s="80" t="e">
        <f t="shared" si="132"/>
        <v>#DIV/0!</v>
      </c>
      <c r="BE488" s="81" t="e">
        <f t="shared" si="133"/>
        <v>#DIV/0!</v>
      </c>
      <c r="BF488" s="69" t="e">
        <f t="shared" si="134"/>
        <v>#DIV/0!</v>
      </c>
      <c r="BG488" s="69"/>
      <c r="BH488" s="69"/>
      <c r="BI488" s="69"/>
      <c r="BJ488" s="69"/>
      <c r="BK488" s="77" t="str">
        <f t="shared" si="135"/>
        <v xml:space="preserve"> f</v>
      </c>
      <c r="BL488" s="69" t="e">
        <f>'Piper Plot'!$R$22-(1-'Piper Plot'!AM488)*0.5+(1-'Piper Plot'!BC488)*0.5</f>
        <v>#DIV/0!</v>
      </c>
      <c r="BM488" s="69" t="e">
        <f>'Piper Plot'!$S$22+(1-'Piper Plot'!AM488)*'Piper Plot'!$S$13+(1-'Piper Plot'!BC488)*'Piper Plot'!$S$13</f>
        <v>#DIV/0!</v>
      </c>
      <c r="BN488" s="69"/>
      <c r="BO488" s="69"/>
    </row>
    <row r="489" spans="31:67" x14ac:dyDescent="0.3">
      <c r="AE489" s="77" t="str">
        <f>IF('Piper Plot'!$N$4="y",CONCATENATE(Final!B489," f",Final!C489),"")</f>
        <v xml:space="preserve"> f</v>
      </c>
      <c r="AF489" s="78">
        <f>Final!R489*2</f>
        <v>0</v>
      </c>
      <c r="AG489" s="79">
        <f>Final!Q489*2</f>
        <v>0</v>
      </c>
      <c r="AH489" s="79">
        <f>Final!O489+Final!P489</f>
        <v>0</v>
      </c>
      <c r="AI489" s="79">
        <f t="shared" si="122"/>
        <v>0</v>
      </c>
      <c r="AJ489" s="69"/>
      <c r="AK489" s="80" t="e">
        <f t="shared" si="123"/>
        <v>#DIV/0!</v>
      </c>
      <c r="AL489" s="80" t="e">
        <f t="shared" si="124"/>
        <v>#DIV/0!</v>
      </c>
      <c r="AM489" s="80" t="e">
        <f t="shared" si="125"/>
        <v>#DIV/0!</v>
      </c>
      <c r="AN489" s="80" t="e">
        <f t="shared" si="126"/>
        <v>#DIV/0!</v>
      </c>
      <c r="AO489" s="69" t="e">
        <f>(1-AK489)-AL489*'Piper Plot'!$R$13</f>
        <v>#DIV/0!</v>
      </c>
      <c r="AP489" s="69" t="e">
        <f>AL489*'Piper Plot'!$S$13</f>
        <v>#DIV/0!</v>
      </c>
      <c r="AQ489" s="69"/>
      <c r="AR489" s="69"/>
      <c r="AS489" s="69"/>
      <c r="AT489" s="69"/>
      <c r="AU489" s="77" t="str">
        <f t="shared" si="127"/>
        <v xml:space="preserve"> f</v>
      </c>
      <c r="AV489" s="79">
        <f>Final!T489</f>
        <v>0</v>
      </c>
      <c r="AW489" s="79">
        <f>Final!W489*2+Final!X489</f>
        <v>0</v>
      </c>
      <c r="AX489" s="79">
        <f>Final!U489+Final!V489*2</f>
        <v>0</v>
      </c>
      <c r="AY489" s="79">
        <f t="shared" si="128"/>
        <v>0</v>
      </c>
      <c r="AZ489" s="69"/>
      <c r="BA489" s="80" t="e">
        <f t="shared" si="129"/>
        <v>#DIV/0!</v>
      </c>
      <c r="BB489" s="80" t="e">
        <f t="shared" si="130"/>
        <v>#DIV/0!</v>
      </c>
      <c r="BC489" s="80" t="e">
        <f t="shared" si="131"/>
        <v>#DIV/0!</v>
      </c>
      <c r="BD489" s="80" t="e">
        <f t="shared" si="132"/>
        <v>#DIV/0!</v>
      </c>
      <c r="BE489" s="81" t="e">
        <f t="shared" si="133"/>
        <v>#DIV/0!</v>
      </c>
      <c r="BF489" s="69" t="e">
        <f t="shared" si="134"/>
        <v>#DIV/0!</v>
      </c>
      <c r="BG489" s="69"/>
      <c r="BH489" s="69"/>
      <c r="BI489" s="69"/>
      <c r="BJ489" s="69"/>
      <c r="BK489" s="77" t="str">
        <f t="shared" si="135"/>
        <v xml:space="preserve"> f</v>
      </c>
      <c r="BL489" s="69" t="e">
        <f>'Piper Plot'!$R$22-(1-'Piper Plot'!AM489)*0.5+(1-'Piper Plot'!BC489)*0.5</f>
        <v>#DIV/0!</v>
      </c>
      <c r="BM489" s="69" t="e">
        <f>'Piper Plot'!$S$22+(1-'Piper Plot'!AM489)*'Piper Plot'!$S$13+(1-'Piper Plot'!BC489)*'Piper Plot'!$S$13</f>
        <v>#DIV/0!</v>
      </c>
      <c r="BN489" s="69"/>
      <c r="BO489" s="69"/>
    </row>
    <row r="490" spans="31:67" x14ac:dyDescent="0.3">
      <c r="AE490" s="77" t="str">
        <f>IF('Piper Plot'!$N$4="y",CONCATENATE(Final!B490," f",Final!C490),"")</f>
        <v xml:space="preserve"> f</v>
      </c>
      <c r="AF490" s="78">
        <f>Final!R490*2</f>
        <v>0</v>
      </c>
      <c r="AG490" s="79">
        <f>Final!Q490*2</f>
        <v>0</v>
      </c>
      <c r="AH490" s="79">
        <f>Final!O490+Final!P490</f>
        <v>0</v>
      </c>
      <c r="AI490" s="79">
        <f t="shared" si="122"/>
        <v>0</v>
      </c>
      <c r="AJ490" s="69"/>
      <c r="AK490" s="80" t="e">
        <f t="shared" si="123"/>
        <v>#DIV/0!</v>
      </c>
      <c r="AL490" s="80" t="e">
        <f t="shared" si="124"/>
        <v>#DIV/0!</v>
      </c>
      <c r="AM490" s="80" t="e">
        <f t="shared" si="125"/>
        <v>#DIV/0!</v>
      </c>
      <c r="AN490" s="80" t="e">
        <f t="shared" si="126"/>
        <v>#DIV/0!</v>
      </c>
      <c r="AO490" s="69" t="e">
        <f>(1-AK490)-AL490*'Piper Plot'!$R$13</f>
        <v>#DIV/0!</v>
      </c>
      <c r="AP490" s="69" t="e">
        <f>AL490*'Piper Plot'!$S$13</f>
        <v>#DIV/0!</v>
      </c>
      <c r="AQ490" s="69"/>
      <c r="AR490" s="69"/>
      <c r="AS490" s="69"/>
      <c r="AT490" s="69"/>
      <c r="AU490" s="77" t="str">
        <f t="shared" si="127"/>
        <v xml:space="preserve"> f</v>
      </c>
      <c r="AV490" s="79">
        <f>Final!T490</f>
        <v>0</v>
      </c>
      <c r="AW490" s="79">
        <f>Final!W490*2+Final!X490</f>
        <v>0</v>
      </c>
      <c r="AX490" s="79">
        <f>Final!U490+Final!V490*2</f>
        <v>0</v>
      </c>
      <c r="AY490" s="79">
        <f t="shared" si="128"/>
        <v>0</v>
      </c>
      <c r="AZ490" s="69"/>
      <c r="BA490" s="80" t="e">
        <f t="shared" si="129"/>
        <v>#DIV/0!</v>
      </c>
      <c r="BB490" s="80" t="e">
        <f t="shared" si="130"/>
        <v>#DIV/0!</v>
      </c>
      <c r="BC490" s="80" t="e">
        <f t="shared" si="131"/>
        <v>#DIV/0!</v>
      </c>
      <c r="BD490" s="80" t="e">
        <f t="shared" si="132"/>
        <v>#DIV/0!</v>
      </c>
      <c r="BE490" s="81" t="e">
        <f t="shared" si="133"/>
        <v>#DIV/0!</v>
      </c>
      <c r="BF490" s="69" t="e">
        <f t="shared" si="134"/>
        <v>#DIV/0!</v>
      </c>
      <c r="BG490" s="69"/>
      <c r="BH490" s="69"/>
      <c r="BI490" s="69"/>
      <c r="BJ490" s="69"/>
      <c r="BK490" s="77" t="str">
        <f t="shared" si="135"/>
        <v xml:space="preserve"> f</v>
      </c>
      <c r="BL490" s="69" t="e">
        <f>'Piper Plot'!$R$22-(1-'Piper Plot'!AM490)*0.5+(1-'Piper Plot'!BC490)*0.5</f>
        <v>#DIV/0!</v>
      </c>
      <c r="BM490" s="69" t="e">
        <f>'Piper Plot'!$S$22+(1-'Piper Plot'!AM490)*'Piper Plot'!$S$13+(1-'Piper Plot'!BC490)*'Piper Plot'!$S$13</f>
        <v>#DIV/0!</v>
      </c>
      <c r="BN490" s="69"/>
      <c r="BO490" s="69"/>
    </row>
    <row r="491" spans="31:67" x14ac:dyDescent="0.3">
      <c r="AE491" s="77" t="str">
        <f>IF('Piper Plot'!$N$4="y",CONCATENATE(Final!B491," f",Final!C491),"")</f>
        <v xml:space="preserve"> f</v>
      </c>
      <c r="AF491" s="78">
        <f>Final!R491*2</f>
        <v>0</v>
      </c>
      <c r="AG491" s="79">
        <f>Final!Q491*2</f>
        <v>0</v>
      </c>
      <c r="AH491" s="79">
        <f>Final!O491+Final!P491</f>
        <v>0</v>
      </c>
      <c r="AI491" s="79">
        <f t="shared" si="122"/>
        <v>0</v>
      </c>
      <c r="AJ491" s="69"/>
      <c r="AK491" s="80" t="e">
        <f t="shared" si="123"/>
        <v>#DIV/0!</v>
      </c>
      <c r="AL491" s="80" t="e">
        <f t="shared" si="124"/>
        <v>#DIV/0!</v>
      </c>
      <c r="AM491" s="80" t="e">
        <f t="shared" si="125"/>
        <v>#DIV/0!</v>
      </c>
      <c r="AN491" s="80" t="e">
        <f t="shared" si="126"/>
        <v>#DIV/0!</v>
      </c>
      <c r="AO491" s="69" t="e">
        <f>(1-AK491)-AL491*'Piper Plot'!$R$13</f>
        <v>#DIV/0!</v>
      </c>
      <c r="AP491" s="69" t="e">
        <f>AL491*'Piper Plot'!$S$13</f>
        <v>#DIV/0!</v>
      </c>
      <c r="AQ491" s="69"/>
      <c r="AR491" s="69"/>
      <c r="AS491" s="69"/>
      <c r="AT491" s="69"/>
      <c r="AU491" s="77" t="str">
        <f t="shared" si="127"/>
        <v xml:space="preserve"> f</v>
      </c>
      <c r="AV491" s="79">
        <f>Final!T491</f>
        <v>0</v>
      </c>
      <c r="AW491" s="79">
        <f>Final!W491*2+Final!X491</f>
        <v>0</v>
      </c>
      <c r="AX491" s="79">
        <f>Final!U491+Final!V491*2</f>
        <v>0</v>
      </c>
      <c r="AY491" s="79">
        <f t="shared" si="128"/>
        <v>0</v>
      </c>
      <c r="AZ491" s="69"/>
      <c r="BA491" s="80" t="e">
        <f t="shared" si="129"/>
        <v>#DIV/0!</v>
      </c>
      <c r="BB491" s="80" t="e">
        <f t="shared" si="130"/>
        <v>#DIV/0!</v>
      </c>
      <c r="BC491" s="80" t="e">
        <f t="shared" si="131"/>
        <v>#DIV/0!</v>
      </c>
      <c r="BD491" s="80" t="e">
        <f t="shared" si="132"/>
        <v>#DIV/0!</v>
      </c>
      <c r="BE491" s="81" t="e">
        <f t="shared" si="133"/>
        <v>#DIV/0!</v>
      </c>
      <c r="BF491" s="69" t="e">
        <f t="shared" si="134"/>
        <v>#DIV/0!</v>
      </c>
      <c r="BG491" s="69"/>
      <c r="BH491" s="69"/>
      <c r="BI491" s="69"/>
      <c r="BJ491" s="69"/>
      <c r="BK491" s="77" t="str">
        <f t="shared" si="135"/>
        <v xml:space="preserve"> f</v>
      </c>
      <c r="BL491" s="69" t="e">
        <f>'Piper Plot'!$R$22-(1-'Piper Plot'!AM491)*0.5+(1-'Piper Plot'!BC491)*0.5</f>
        <v>#DIV/0!</v>
      </c>
      <c r="BM491" s="69" t="e">
        <f>'Piper Plot'!$S$22+(1-'Piper Plot'!AM491)*'Piper Plot'!$S$13+(1-'Piper Plot'!BC491)*'Piper Plot'!$S$13</f>
        <v>#DIV/0!</v>
      </c>
      <c r="BN491" s="69"/>
      <c r="BO491" s="69"/>
    </row>
    <row r="492" spans="31:67" x14ac:dyDescent="0.3">
      <c r="AE492" s="77" t="str">
        <f>IF('Piper Plot'!$N$4="y",CONCATENATE(Final!B492," f",Final!C492),"")</f>
        <v xml:space="preserve"> f</v>
      </c>
      <c r="AF492" s="78">
        <f>Final!R492*2</f>
        <v>0</v>
      </c>
      <c r="AG492" s="79">
        <f>Final!Q492*2</f>
        <v>0</v>
      </c>
      <c r="AH492" s="79">
        <f>Final!O492+Final!P492</f>
        <v>0</v>
      </c>
      <c r="AI492" s="79">
        <f t="shared" si="122"/>
        <v>0</v>
      </c>
      <c r="AJ492" s="69"/>
      <c r="AK492" s="80" t="e">
        <f t="shared" si="123"/>
        <v>#DIV/0!</v>
      </c>
      <c r="AL492" s="80" t="e">
        <f t="shared" si="124"/>
        <v>#DIV/0!</v>
      </c>
      <c r="AM492" s="80" t="e">
        <f t="shared" si="125"/>
        <v>#DIV/0!</v>
      </c>
      <c r="AN492" s="80" t="e">
        <f t="shared" si="126"/>
        <v>#DIV/0!</v>
      </c>
      <c r="AO492" s="69" t="e">
        <f>(1-AK492)-AL492*'Piper Plot'!$R$13</f>
        <v>#DIV/0!</v>
      </c>
      <c r="AP492" s="69" t="e">
        <f>AL492*'Piper Plot'!$S$13</f>
        <v>#DIV/0!</v>
      </c>
      <c r="AQ492" s="69"/>
      <c r="AR492" s="69"/>
      <c r="AS492" s="69"/>
      <c r="AT492" s="69"/>
      <c r="AU492" s="77" t="str">
        <f t="shared" si="127"/>
        <v xml:space="preserve"> f</v>
      </c>
      <c r="AV492" s="79">
        <f>Final!T492</f>
        <v>0</v>
      </c>
      <c r="AW492" s="79">
        <f>Final!W492*2+Final!X492</f>
        <v>0</v>
      </c>
      <c r="AX492" s="79">
        <f>Final!U492+Final!V492*2</f>
        <v>0</v>
      </c>
      <c r="AY492" s="79">
        <f t="shared" si="128"/>
        <v>0</v>
      </c>
      <c r="AZ492" s="69"/>
      <c r="BA492" s="80" t="e">
        <f t="shared" si="129"/>
        <v>#DIV/0!</v>
      </c>
      <c r="BB492" s="80" t="e">
        <f t="shared" si="130"/>
        <v>#DIV/0!</v>
      </c>
      <c r="BC492" s="80" t="e">
        <f t="shared" si="131"/>
        <v>#DIV/0!</v>
      </c>
      <c r="BD492" s="80" t="e">
        <f t="shared" si="132"/>
        <v>#DIV/0!</v>
      </c>
      <c r="BE492" s="81" t="e">
        <f t="shared" si="133"/>
        <v>#DIV/0!</v>
      </c>
      <c r="BF492" s="69" t="e">
        <f t="shared" si="134"/>
        <v>#DIV/0!</v>
      </c>
      <c r="BG492" s="69"/>
      <c r="BH492" s="69"/>
      <c r="BI492" s="69"/>
      <c r="BJ492" s="69"/>
      <c r="BK492" s="77" t="str">
        <f t="shared" si="135"/>
        <v xml:space="preserve"> f</v>
      </c>
      <c r="BL492" s="69" t="e">
        <f>'Piper Plot'!$R$22-(1-'Piper Plot'!AM492)*0.5+(1-'Piper Plot'!BC492)*0.5</f>
        <v>#DIV/0!</v>
      </c>
      <c r="BM492" s="69" t="e">
        <f>'Piper Plot'!$S$22+(1-'Piper Plot'!AM492)*'Piper Plot'!$S$13+(1-'Piper Plot'!BC492)*'Piper Plot'!$S$13</f>
        <v>#DIV/0!</v>
      </c>
      <c r="BN492" s="69"/>
      <c r="BO492" s="69"/>
    </row>
    <row r="493" spans="31:67" x14ac:dyDescent="0.3">
      <c r="AE493" s="77" t="str">
        <f>IF('Piper Plot'!$N$4="y",CONCATENATE(Final!B493," f",Final!C493),"")</f>
        <v xml:space="preserve"> f</v>
      </c>
      <c r="AF493" s="78">
        <f>Final!R493*2</f>
        <v>0</v>
      </c>
      <c r="AG493" s="79">
        <f>Final!Q493*2</f>
        <v>0</v>
      </c>
      <c r="AH493" s="79">
        <f>Final!O493+Final!P493</f>
        <v>0</v>
      </c>
      <c r="AI493" s="79">
        <f t="shared" si="122"/>
        <v>0</v>
      </c>
      <c r="AJ493" s="69"/>
      <c r="AK493" s="80" t="e">
        <f t="shared" si="123"/>
        <v>#DIV/0!</v>
      </c>
      <c r="AL493" s="80" t="e">
        <f t="shared" si="124"/>
        <v>#DIV/0!</v>
      </c>
      <c r="AM493" s="80" t="e">
        <f t="shared" si="125"/>
        <v>#DIV/0!</v>
      </c>
      <c r="AN493" s="80" t="e">
        <f t="shared" si="126"/>
        <v>#DIV/0!</v>
      </c>
      <c r="AO493" s="69" t="e">
        <f>(1-AK493)-AL493*'Piper Plot'!$R$13</f>
        <v>#DIV/0!</v>
      </c>
      <c r="AP493" s="69" t="e">
        <f>AL493*'Piper Plot'!$S$13</f>
        <v>#DIV/0!</v>
      </c>
      <c r="AQ493" s="69"/>
      <c r="AR493" s="69"/>
      <c r="AS493" s="69"/>
      <c r="AT493" s="69"/>
      <c r="AU493" s="77" t="str">
        <f t="shared" si="127"/>
        <v xml:space="preserve"> f</v>
      </c>
      <c r="AV493" s="79">
        <f>Final!T493</f>
        <v>0</v>
      </c>
      <c r="AW493" s="79">
        <f>Final!W493*2+Final!X493</f>
        <v>0</v>
      </c>
      <c r="AX493" s="79">
        <f>Final!U493+Final!V493*2</f>
        <v>0</v>
      </c>
      <c r="AY493" s="79">
        <f t="shared" si="128"/>
        <v>0</v>
      </c>
      <c r="AZ493" s="69"/>
      <c r="BA493" s="80" t="e">
        <f t="shared" si="129"/>
        <v>#DIV/0!</v>
      </c>
      <c r="BB493" s="80" t="e">
        <f t="shared" si="130"/>
        <v>#DIV/0!</v>
      </c>
      <c r="BC493" s="80" t="e">
        <f t="shared" si="131"/>
        <v>#DIV/0!</v>
      </c>
      <c r="BD493" s="80" t="e">
        <f t="shared" si="132"/>
        <v>#DIV/0!</v>
      </c>
      <c r="BE493" s="81" t="e">
        <f t="shared" si="133"/>
        <v>#DIV/0!</v>
      </c>
      <c r="BF493" s="69" t="e">
        <f t="shared" si="134"/>
        <v>#DIV/0!</v>
      </c>
      <c r="BG493" s="69"/>
      <c r="BH493" s="69"/>
      <c r="BI493" s="69"/>
      <c r="BJ493" s="69"/>
      <c r="BK493" s="77" t="str">
        <f t="shared" si="135"/>
        <v xml:space="preserve"> f</v>
      </c>
      <c r="BL493" s="69" t="e">
        <f>'Piper Plot'!$R$22-(1-'Piper Plot'!AM493)*0.5+(1-'Piper Plot'!BC493)*0.5</f>
        <v>#DIV/0!</v>
      </c>
      <c r="BM493" s="69" t="e">
        <f>'Piper Plot'!$S$22+(1-'Piper Plot'!AM493)*'Piper Plot'!$S$13+(1-'Piper Plot'!BC493)*'Piper Plot'!$S$13</f>
        <v>#DIV/0!</v>
      </c>
      <c r="BN493" s="69"/>
      <c r="BO493" s="69"/>
    </row>
    <row r="494" spans="31:67" x14ac:dyDescent="0.3">
      <c r="AE494" s="77" t="str">
        <f>IF('Piper Plot'!$N$4="y",CONCATENATE(Final!B494," f",Final!C494),"")</f>
        <v xml:space="preserve"> f</v>
      </c>
      <c r="AF494" s="78">
        <f>Final!R494*2</f>
        <v>0</v>
      </c>
      <c r="AG494" s="79">
        <f>Final!Q494*2</f>
        <v>0</v>
      </c>
      <c r="AH494" s="79">
        <f>Final!O494+Final!P494</f>
        <v>0</v>
      </c>
      <c r="AI494" s="79">
        <f t="shared" si="122"/>
        <v>0</v>
      </c>
      <c r="AJ494" s="69"/>
      <c r="AK494" s="80" t="e">
        <f t="shared" si="123"/>
        <v>#DIV/0!</v>
      </c>
      <c r="AL494" s="80" t="e">
        <f t="shared" si="124"/>
        <v>#DIV/0!</v>
      </c>
      <c r="AM494" s="80" t="e">
        <f t="shared" si="125"/>
        <v>#DIV/0!</v>
      </c>
      <c r="AN494" s="80" t="e">
        <f t="shared" si="126"/>
        <v>#DIV/0!</v>
      </c>
      <c r="AO494" s="69" t="e">
        <f>(1-AK494)-AL494*'Piper Plot'!$R$13</f>
        <v>#DIV/0!</v>
      </c>
      <c r="AP494" s="69" t="e">
        <f>AL494*'Piper Plot'!$S$13</f>
        <v>#DIV/0!</v>
      </c>
      <c r="AQ494" s="69"/>
      <c r="AR494" s="69"/>
      <c r="AS494" s="69"/>
      <c r="AT494" s="69"/>
      <c r="AU494" s="77" t="str">
        <f t="shared" si="127"/>
        <v xml:space="preserve"> f</v>
      </c>
      <c r="AV494" s="79">
        <f>Final!T494</f>
        <v>0</v>
      </c>
      <c r="AW494" s="79">
        <f>Final!W494*2+Final!X494</f>
        <v>0</v>
      </c>
      <c r="AX494" s="79">
        <f>Final!U494+Final!V494*2</f>
        <v>0</v>
      </c>
      <c r="AY494" s="79">
        <f t="shared" si="128"/>
        <v>0</v>
      </c>
      <c r="AZ494" s="69"/>
      <c r="BA494" s="80" t="e">
        <f t="shared" si="129"/>
        <v>#DIV/0!</v>
      </c>
      <c r="BB494" s="80" t="e">
        <f t="shared" si="130"/>
        <v>#DIV/0!</v>
      </c>
      <c r="BC494" s="80" t="e">
        <f t="shared" si="131"/>
        <v>#DIV/0!</v>
      </c>
      <c r="BD494" s="80" t="e">
        <f t="shared" si="132"/>
        <v>#DIV/0!</v>
      </c>
      <c r="BE494" s="81" t="e">
        <f t="shared" si="133"/>
        <v>#DIV/0!</v>
      </c>
      <c r="BF494" s="69" t="e">
        <f t="shared" si="134"/>
        <v>#DIV/0!</v>
      </c>
      <c r="BG494" s="69"/>
      <c r="BH494" s="69"/>
      <c r="BI494" s="69"/>
      <c r="BJ494" s="69"/>
      <c r="BK494" s="77" t="str">
        <f t="shared" si="135"/>
        <v xml:space="preserve"> f</v>
      </c>
      <c r="BL494" s="69" t="e">
        <f>'Piper Plot'!$R$22-(1-'Piper Plot'!AM494)*0.5+(1-'Piper Plot'!BC494)*0.5</f>
        <v>#DIV/0!</v>
      </c>
      <c r="BM494" s="69" t="e">
        <f>'Piper Plot'!$S$22+(1-'Piper Plot'!AM494)*'Piper Plot'!$S$13+(1-'Piper Plot'!BC494)*'Piper Plot'!$S$13</f>
        <v>#DIV/0!</v>
      </c>
      <c r="BN494" s="69"/>
      <c r="BO494" s="69"/>
    </row>
    <row r="495" spans="31:67" x14ac:dyDescent="0.3">
      <c r="AE495" s="77" t="str">
        <f>IF('Piper Plot'!$N$4="y",CONCATENATE(Final!B495," f",Final!C495),"")</f>
        <v xml:space="preserve"> f</v>
      </c>
      <c r="AF495" s="78">
        <f>Final!R495*2</f>
        <v>0</v>
      </c>
      <c r="AG495" s="79">
        <f>Final!Q495*2</f>
        <v>0</v>
      </c>
      <c r="AH495" s="79">
        <f>Final!O495+Final!P495</f>
        <v>0</v>
      </c>
      <c r="AI495" s="79">
        <f t="shared" si="122"/>
        <v>0</v>
      </c>
      <c r="AJ495" s="69"/>
      <c r="AK495" s="80" t="e">
        <f t="shared" si="123"/>
        <v>#DIV/0!</v>
      </c>
      <c r="AL495" s="80" t="e">
        <f t="shared" si="124"/>
        <v>#DIV/0!</v>
      </c>
      <c r="AM495" s="80" t="e">
        <f t="shared" si="125"/>
        <v>#DIV/0!</v>
      </c>
      <c r="AN495" s="80" t="e">
        <f t="shared" si="126"/>
        <v>#DIV/0!</v>
      </c>
      <c r="AO495" s="69" t="e">
        <f>(1-AK495)-AL495*'Piper Plot'!$R$13</f>
        <v>#DIV/0!</v>
      </c>
      <c r="AP495" s="69" t="e">
        <f>AL495*'Piper Plot'!$S$13</f>
        <v>#DIV/0!</v>
      </c>
      <c r="AQ495" s="69"/>
      <c r="AR495" s="69"/>
      <c r="AS495" s="69"/>
      <c r="AT495" s="69"/>
      <c r="AU495" s="77" t="str">
        <f t="shared" si="127"/>
        <v xml:space="preserve"> f</v>
      </c>
      <c r="AV495" s="79">
        <f>Final!T495</f>
        <v>0</v>
      </c>
      <c r="AW495" s="79">
        <f>Final!W495*2+Final!X495</f>
        <v>0</v>
      </c>
      <c r="AX495" s="79">
        <f>Final!U495+Final!V495*2</f>
        <v>0</v>
      </c>
      <c r="AY495" s="79">
        <f t="shared" si="128"/>
        <v>0</v>
      </c>
      <c r="AZ495" s="69"/>
      <c r="BA495" s="80" t="e">
        <f t="shared" si="129"/>
        <v>#DIV/0!</v>
      </c>
      <c r="BB495" s="80" t="e">
        <f t="shared" si="130"/>
        <v>#DIV/0!</v>
      </c>
      <c r="BC495" s="80" t="e">
        <f t="shared" si="131"/>
        <v>#DIV/0!</v>
      </c>
      <c r="BD495" s="80" t="e">
        <f t="shared" si="132"/>
        <v>#DIV/0!</v>
      </c>
      <c r="BE495" s="81" t="e">
        <f t="shared" si="133"/>
        <v>#DIV/0!</v>
      </c>
      <c r="BF495" s="69" t="e">
        <f t="shared" si="134"/>
        <v>#DIV/0!</v>
      </c>
      <c r="BG495" s="69"/>
      <c r="BH495" s="69"/>
      <c r="BI495" s="69"/>
      <c r="BJ495" s="69"/>
      <c r="BK495" s="77" t="str">
        <f t="shared" si="135"/>
        <v xml:space="preserve"> f</v>
      </c>
      <c r="BL495" s="69" t="e">
        <f>'Piper Plot'!$R$22-(1-'Piper Plot'!AM495)*0.5+(1-'Piper Plot'!BC495)*0.5</f>
        <v>#DIV/0!</v>
      </c>
      <c r="BM495" s="69" t="e">
        <f>'Piper Plot'!$S$22+(1-'Piper Plot'!AM495)*'Piper Plot'!$S$13+(1-'Piper Plot'!BC495)*'Piper Plot'!$S$13</f>
        <v>#DIV/0!</v>
      </c>
      <c r="BN495" s="69"/>
      <c r="BO495" s="69"/>
    </row>
    <row r="496" spans="31:67" x14ac:dyDescent="0.3">
      <c r="AE496" s="77" t="str">
        <f>IF('Piper Plot'!$N$4="y",CONCATENATE(Final!B496," f",Final!C496),"")</f>
        <v xml:space="preserve"> f</v>
      </c>
      <c r="AF496" s="78">
        <f>Final!R496*2</f>
        <v>0</v>
      </c>
      <c r="AG496" s="79">
        <f>Final!Q496*2</f>
        <v>0</v>
      </c>
      <c r="AH496" s="79">
        <f>Final!O496+Final!P496</f>
        <v>0</v>
      </c>
      <c r="AI496" s="79">
        <f t="shared" si="122"/>
        <v>0</v>
      </c>
      <c r="AJ496" s="69"/>
      <c r="AK496" s="80" t="e">
        <f t="shared" si="123"/>
        <v>#DIV/0!</v>
      </c>
      <c r="AL496" s="80" t="e">
        <f t="shared" si="124"/>
        <v>#DIV/0!</v>
      </c>
      <c r="AM496" s="80" t="e">
        <f t="shared" si="125"/>
        <v>#DIV/0!</v>
      </c>
      <c r="AN496" s="80" t="e">
        <f t="shared" si="126"/>
        <v>#DIV/0!</v>
      </c>
      <c r="AO496" s="69" t="e">
        <f>(1-AK496)-AL496*'Piper Plot'!$R$13</f>
        <v>#DIV/0!</v>
      </c>
      <c r="AP496" s="69" t="e">
        <f>AL496*'Piper Plot'!$S$13</f>
        <v>#DIV/0!</v>
      </c>
      <c r="AQ496" s="69"/>
      <c r="AR496" s="69"/>
      <c r="AS496" s="69"/>
      <c r="AT496" s="69"/>
      <c r="AU496" s="77" t="str">
        <f t="shared" si="127"/>
        <v xml:space="preserve"> f</v>
      </c>
      <c r="AV496" s="79">
        <f>Final!T496</f>
        <v>0</v>
      </c>
      <c r="AW496" s="79">
        <f>Final!W496*2+Final!X496</f>
        <v>0</v>
      </c>
      <c r="AX496" s="79">
        <f>Final!U496+Final!V496*2</f>
        <v>0</v>
      </c>
      <c r="AY496" s="79">
        <f t="shared" si="128"/>
        <v>0</v>
      </c>
      <c r="AZ496" s="69"/>
      <c r="BA496" s="80" t="e">
        <f t="shared" si="129"/>
        <v>#DIV/0!</v>
      </c>
      <c r="BB496" s="80" t="e">
        <f t="shared" si="130"/>
        <v>#DIV/0!</v>
      </c>
      <c r="BC496" s="80" t="e">
        <f t="shared" si="131"/>
        <v>#DIV/0!</v>
      </c>
      <c r="BD496" s="80" t="e">
        <f t="shared" si="132"/>
        <v>#DIV/0!</v>
      </c>
      <c r="BE496" s="81" t="e">
        <f t="shared" si="133"/>
        <v>#DIV/0!</v>
      </c>
      <c r="BF496" s="69" t="e">
        <f t="shared" si="134"/>
        <v>#DIV/0!</v>
      </c>
      <c r="BG496" s="69"/>
      <c r="BH496" s="69"/>
      <c r="BI496" s="69"/>
      <c r="BJ496" s="69"/>
      <c r="BK496" s="77" t="str">
        <f t="shared" si="135"/>
        <v xml:space="preserve"> f</v>
      </c>
      <c r="BL496" s="69" t="e">
        <f>'Piper Plot'!$R$22-(1-'Piper Plot'!AM496)*0.5+(1-'Piper Plot'!BC496)*0.5</f>
        <v>#DIV/0!</v>
      </c>
      <c r="BM496" s="69" t="e">
        <f>'Piper Plot'!$S$22+(1-'Piper Plot'!AM496)*'Piper Plot'!$S$13+(1-'Piper Plot'!BC496)*'Piper Plot'!$S$13</f>
        <v>#DIV/0!</v>
      </c>
      <c r="BN496" s="69"/>
      <c r="BO496" s="69"/>
    </row>
    <row r="497" spans="31:67" x14ac:dyDescent="0.3">
      <c r="AE497" s="77" t="str">
        <f>IF('Piper Plot'!$N$4="y",CONCATENATE(Final!B497," f",Final!C497),"")</f>
        <v xml:space="preserve"> f</v>
      </c>
      <c r="AF497" s="78">
        <f>Final!R497*2</f>
        <v>0</v>
      </c>
      <c r="AG497" s="79">
        <f>Final!Q497*2</f>
        <v>0</v>
      </c>
      <c r="AH497" s="79">
        <f>Final!O497+Final!P497</f>
        <v>0</v>
      </c>
      <c r="AI497" s="79">
        <f t="shared" si="122"/>
        <v>0</v>
      </c>
      <c r="AJ497" s="69"/>
      <c r="AK497" s="80" t="e">
        <f t="shared" si="123"/>
        <v>#DIV/0!</v>
      </c>
      <c r="AL497" s="80" t="e">
        <f t="shared" si="124"/>
        <v>#DIV/0!</v>
      </c>
      <c r="AM497" s="80" t="e">
        <f t="shared" si="125"/>
        <v>#DIV/0!</v>
      </c>
      <c r="AN497" s="80" t="e">
        <f t="shared" si="126"/>
        <v>#DIV/0!</v>
      </c>
      <c r="AO497" s="69" t="e">
        <f>(1-AK497)-AL497*'Piper Plot'!$R$13</f>
        <v>#DIV/0!</v>
      </c>
      <c r="AP497" s="69" t="e">
        <f>AL497*'Piper Plot'!$S$13</f>
        <v>#DIV/0!</v>
      </c>
      <c r="AQ497" s="69"/>
      <c r="AR497" s="69"/>
      <c r="AS497" s="69"/>
      <c r="AT497" s="69"/>
      <c r="AU497" s="77" t="str">
        <f t="shared" si="127"/>
        <v xml:space="preserve"> f</v>
      </c>
      <c r="AV497" s="79">
        <f>Final!T497</f>
        <v>0</v>
      </c>
      <c r="AW497" s="79">
        <f>Final!W497*2+Final!X497</f>
        <v>0</v>
      </c>
      <c r="AX497" s="79">
        <f>Final!U497+Final!V497*2</f>
        <v>0</v>
      </c>
      <c r="AY497" s="79">
        <f t="shared" si="128"/>
        <v>0</v>
      </c>
      <c r="AZ497" s="69"/>
      <c r="BA497" s="80" t="e">
        <f t="shared" si="129"/>
        <v>#DIV/0!</v>
      </c>
      <c r="BB497" s="80" t="e">
        <f t="shared" si="130"/>
        <v>#DIV/0!</v>
      </c>
      <c r="BC497" s="80" t="e">
        <f t="shared" si="131"/>
        <v>#DIV/0!</v>
      </c>
      <c r="BD497" s="80" t="e">
        <f t="shared" si="132"/>
        <v>#DIV/0!</v>
      </c>
      <c r="BE497" s="81" t="e">
        <f t="shared" si="133"/>
        <v>#DIV/0!</v>
      </c>
      <c r="BF497" s="69" t="e">
        <f t="shared" si="134"/>
        <v>#DIV/0!</v>
      </c>
      <c r="BG497" s="69"/>
      <c r="BH497" s="69"/>
      <c r="BI497" s="69"/>
      <c r="BJ497" s="69"/>
      <c r="BK497" s="77" t="str">
        <f t="shared" si="135"/>
        <v xml:space="preserve"> f</v>
      </c>
      <c r="BL497" s="69" t="e">
        <f>'Piper Plot'!$R$22-(1-'Piper Plot'!AM497)*0.5+(1-'Piper Plot'!BC497)*0.5</f>
        <v>#DIV/0!</v>
      </c>
      <c r="BM497" s="69" t="e">
        <f>'Piper Plot'!$S$22+(1-'Piper Plot'!AM497)*'Piper Plot'!$S$13+(1-'Piper Plot'!BC497)*'Piper Plot'!$S$13</f>
        <v>#DIV/0!</v>
      </c>
      <c r="BN497" s="69"/>
      <c r="BO497" s="69"/>
    </row>
    <row r="498" spans="31:67" x14ac:dyDescent="0.3">
      <c r="AE498" s="77" t="str">
        <f>IF('Piper Plot'!$N$4="y",CONCATENATE(Final!B498," f",Final!C498),"")</f>
        <v xml:space="preserve"> f</v>
      </c>
      <c r="AF498" s="78">
        <f>Final!R498*2</f>
        <v>0</v>
      </c>
      <c r="AG498" s="79">
        <f>Final!Q498*2</f>
        <v>0</v>
      </c>
      <c r="AH498" s="79">
        <f>Final!O498+Final!P498</f>
        <v>0</v>
      </c>
      <c r="AI498" s="79">
        <f t="shared" si="122"/>
        <v>0</v>
      </c>
      <c r="AJ498" s="69"/>
      <c r="AK498" s="80" t="e">
        <f t="shared" si="123"/>
        <v>#DIV/0!</v>
      </c>
      <c r="AL498" s="80" t="e">
        <f t="shared" si="124"/>
        <v>#DIV/0!</v>
      </c>
      <c r="AM498" s="80" t="e">
        <f t="shared" si="125"/>
        <v>#DIV/0!</v>
      </c>
      <c r="AN498" s="80" t="e">
        <f t="shared" si="126"/>
        <v>#DIV/0!</v>
      </c>
      <c r="AO498" s="69" t="e">
        <f>(1-AK498)-AL498*'Piper Plot'!$R$13</f>
        <v>#DIV/0!</v>
      </c>
      <c r="AP498" s="69" t="e">
        <f>AL498*'Piper Plot'!$S$13</f>
        <v>#DIV/0!</v>
      </c>
      <c r="AQ498" s="69"/>
      <c r="AR498" s="69"/>
      <c r="AS498" s="69"/>
      <c r="AT498" s="69"/>
      <c r="AU498" s="77" t="str">
        <f t="shared" si="127"/>
        <v xml:space="preserve"> f</v>
      </c>
      <c r="AV498" s="79">
        <f>Final!T498</f>
        <v>0</v>
      </c>
      <c r="AW498" s="79">
        <f>Final!W498*2+Final!X498</f>
        <v>0</v>
      </c>
      <c r="AX498" s="79">
        <f>Final!U498+Final!V498*2</f>
        <v>0</v>
      </c>
      <c r="AY498" s="79">
        <f t="shared" si="128"/>
        <v>0</v>
      </c>
      <c r="AZ498" s="69"/>
      <c r="BA498" s="80" t="e">
        <f t="shared" si="129"/>
        <v>#DIV/0!</v>
      </c>
      <c r="BB498" s="80" t="e">
        <f t="shared" si="130"/>
        <v>#DIV/0!</v>
      </c>
      <c r="BC498" s="80" t="e">
        <f t="shared" si="131"/>
        <v>#DIV/0!</v>
      </c>
      <c r="BD498" s="80" t="e">
        <f t="shared" si="132"/>
        <v>#DIV/0!</v>
      </c>
      <c r="BE498" s="81" t="e">
        <f t="shared" si="133"/>
        <v>#DIV/0!</v>
      </c>
      <c r="BF498" s="69" t="e">
        <f t="shared" si="134"/>
        <v>#DIV/0!</v>
      </c>
      <c r="BG498" s="69"/>
      <c r="BH498" s="69"/>
      <c r="BI498" s="69"/>
      <c r="BJ498" s="69"/>
      <c r="BK498" s="77" t="str">
        <f t="shared" si="135"/>
        <v xml:space="preserve"> f</v>
      </c>
      <c r="BL498" s="69" t="e">
        <f>'Piper Plot'!$R$22-(1-'Piper Plot'!AM498)*0.5+(1-'Piper Plot'!BC498)*0.5</f>
        <v>#DIV/0!</v>
      </c>
      <c r="BM498" s="69" t="e">
        <f>'Piper Plot'!$S$22+(1-'Piper Plot'!AM498)*'Piper Plot'!$S$13+(1-'Piper Plot'!BC498)*'Piper Plot'!$S$13</f>
        <v>#DIV/0!</v>
      </c>
      <c r="BN498" s="69"/>
      <c r="BO498" s="69"/>
    </row>
    <row r="499" spans="31:67" x14ac:dyDescent="0.3">
      <c r="AE499" s="77" t="str">
        <f>IF('Piper Plot'!$N$4="y",CONCATENATE(Final!B499," f",Final!C499),"")</f>
        <v xml:space="preserve"> f</v>
      </c>
      <c r="AF499" s="78">
        <f>Final!R499*2</f>
        <v>0</v>
      </c>
      <c r="AG499" s="79">
        <f>Final!Q499*2</f>
        <v>0</v>
      </c>
      <c r="AH499" s="79">
        <f>Final!O499+Final!P499</f>
        <v>0</v>
      </c>
      <c r="AI499" s="79">
        <f t="shared" si="122"/>
        <v>0</v>
      </c>
      <c r="AJ499" s="69"/>
      <c r="AK499" s="80" t="e">
        <f t="shared" si="123"/>
        <v>#DIV/0!</v>
      </c>
      <c r="AL499" s="80" t="e">
        <f t="shared" si="124"/>
        <v>#DIV/0!</v>
      </c>
      <c r="AM499" s="80" t="e">
        <f t="shared" si="125"/>
        <v>#DIV/0!</v>
      </c>
      <c r="AN499" s="80" t="e">
        <f t="shared" si="126"/>
        <v>#DIV/0!</v>
      </c>
      <c r="AO499" s="69" t="e">
        <f>(1-AK499)-AL499*'Piper Plot'!$R$13</f>
        <v>#DIV/0!</v>
      </c>
      <c r="AP499" s="69" t="e">
        <f>AL499*'Piper Plot'!$S$13</f>
        <v>#DIV/0!</v>
      </c>
      <c r="AQ499" s="69"/>
      <c r="AR499" s="69"/>
      <c r="AS499" s="69"/>
      <c r="AT499" s="69"/>
      <c r="AU499" s="77" t="str">
        <f t="shared" si="127"/>
        <v xml:space="preserve"> f</v>
      </c>
      <c r="AV499" s="79">
        <f>Final!T499</f>
        <v>0</v>
      </c>
      <c r="AW499" s="79">
        <f>Final!W499*2+Final!X499</f>
        <v>0</v>
      </c>
      <c r="AX499" s="79">
        <f>Final!U499+Final!V499*2</f>
        <v>0</v>
      </c>
      <c r="AY499" s="79">
        <f t="shared" si="128"/>
        <v>0</v>
      </c>
      <c r="AZ499" s="69"/>
      <c r="BA499" s="80" t="e">
        <f t="shared" si="129"/>
        <v>#DIV/0!</v>
      </c>
      <c r="BB499" s="80" t="e">
        <f t="shared" si="130"/>
        <v>#DIV/0!</v>
      </c>
      <c r="BC499" s="80" t="e">
        <f t="shared" si="131"/>
        <v>#DIV/0!</v>
      </c>
      <c r="BD499" s="80" t="e">
        <f t="shared" si="132"/>
        <v>#DIV/0!</v>
      </c>
      <c r="BE499" s="81" t="e">
        <f t="shared" si="133"/>
        <v>#DIV/0!</v>
      </c>
      <c r="BF499" s="69" t="e">
        <f t="shared" si="134"/>
        <v>#DIV/0!</v>
      </c>
      <c r="BG499" s="69"/>
      <c r="BH499" s="69"/>
      <c r="BI499" s="69"/>
      <c r="BJ499" s="69"/>
      <c r="BK499" s="77" t="str">
        <f t="shared" si="135"/>
        <v xml:space="preserve"> f</v>
      </c>
      <c r="BL499" s="69" t="e">
        <f>'Piper Plot'!$R$22-(1-'Piper Plot'!AM499)*0.5+(1-'Piper Plot'!BC499)*0.5</f>
        <v>#DIV/0!</v>
      </c>
      <c r="BM499" s="69" t="e">
        <f>'Piper Plot'!$S$22+(1-'Piper Plot'!AM499)*'Piper Plot'!$S$13+(1-'Piper Plot'!BC499)*'Piper Plot'!$S$13</f>
        <v>#DIV/0!</v>
      </c>
      <c r="BN499" s="69"/>
      <c r="BO499" s="69"/>
    </row>
    <row r="500" spans="31:67" x14ac:dyDescent="0.3">
      <c r="AE500" s="77" t="str">
        <f>IF('Piper Plot'!$N$4="y",CONCATENATE(Final!B500," f",Final!C500),"")</f>
        <v xml:space="preserve"> f</v>
      </c>
      <c r="AF500" s="78">
        <f>Final!R500*2</f>
        <v>0</v>
      </c>
      <c r="AG500" s="79">
        <f>Final!Q500*2</f>
        <v>0</v>
      </c>
      <c r="AH500" s="79">
        <f>Final!O500+Final!P500</f>
        <v>0</v>
      </c>
      <c r="AI500" s="79">
        <f t="shared" si="122"/>
        <v>0</v>
      </c>
      <c r="AJ500" s="69"/>
      <c r="AK500" s="80" t="e">
        <f t="shared" si="123"/>
        <v>#DIV/0!</v>
      </c>
      <c r="AL500" s="80" t="e">
        <f t="shared" si="124"/>
        <v>#DIV/0!</v>
      </c>
      <c r="AM500" s="80" t="e">
        <f t="shared" si="125"/>
        <v>#DIV/0!</v>
      </c>
      <c r="AN500" s="80" t="e">
        <f t="shared" si="126"/>
        <v>#DIV/0!</v>
      </c>
      <c r="AO500" s="69" t="e">
        <f>(1-AK500)-AL500*'Piper Plot'!$R$13</f>
        <v>#DIV/0!</v>
      </c>
      <c r="AP500" s="69" t="e">
        <f>AL500*'Piper Plot'!$S$13</f>
        <v>#DIV/0!</v>
      </c>
      <c r="AQ500" s="69"/>
      <c r="AR500" s="69"/>
      <c r="AS500" s="69"/>
      <c r="AT500" s="69"/>
      <c r="AU500" s="77" t="str">
        <f t="shared" si="127"/>
        <v xml:space="preserve"> f</v>
      </c>
      <c r="AV500" s="79">
        <f>Final!T500</f>
        <v>0</v>
      </c>
      <c r="AW500" s="79">
        <f>Final!W500*2+Final!X500</f>
        <v>0</v>
      </c>
      <c r="AX500" s="79">
        <f>Final!U500+Final!V500*2</f>
        <v>0</v>
      </c>
      <c r="AY500" s="79">
        <f t="shared" si="128"/>
        <v>0</v>
      </c>
      <c r="AZ500" s="69"/>
      <c r="BA500" s="80" t="e">
        <f t="shared" si="129"/>
        <v>#DIV/0!</v>
      </c>
      <c r="BB500" s="80" t="e">
        <f t="shared" si="130"/>
        <v>#DIV/0!</v>
      </c>
      <c r="BC500" s="80" t="e">
        <f t="shared" si="131"/>
        <v>#DIV/0!</v>
      </c>
      <c r="BD500" s="80" t="e">
        <f t="shared" si="132"/>
        <v>#DIV/0!</v>
      </c>
      <c r="BE500" s="81" t="e">
        <f t="shared" si="133"/>
        <v>#DIV/0!</v>
      </c>
      <c r="BF500" s="69" t="e">
        <f t="shared" si="134"/>
        <v>#DIV/0!</v>
      </c>
      <c r="BG500" s="69"/>
      <c r="BH500" s="69"/>
      <c r="BI500" s="69"/>
      <c r="BJ500" s="69"/>
      <c r="BK500" s="77" t="str">
        <f t="shared" si="135"/>
        <v xml:space="preserve"> f</v>
      </c>
      <c r="BL500" s="69" t="e">
        <f>'Piper Plot'!$R$22-(1-'Piper Plot'!AM500)*0.5+(1-'Piper Plot'!BC500)*0.5</f>
        <v>#DIV/0!</v>
      </c>
      <c r="BM500" s="69" t="e">
        <f>'Piper Plot'!$S$22+(1-'Piper Plot'!AM500)*'Piper Plot'!$S$13+(1-'Piper Plot'!BC500)*'Piper Plot'!$S$13</f>
        <v>#DIV/0!</v>
      </c>
      <c r="BN500" s="69"/>
      <c r="BO500" s="69"/>
    </row>
    <row r="501" spans="31:67" x14ac:dyDescent="0.3">
      <c r="AE501" s="77" t="str">
        <f>IF('Piper Plot'!$N$4="y",CONCATENATE(Final!B501," f",Final!C501),"")</f>
        <v xml:space="preserve"> f</v>
      </c>
      <c r="AF501" s="78">
        <f>Final!R501*2</f>
        <v>0</v>
      </c>
      <c r="AG501" s="79">
        <f>Final!Q501*2</f>
        <v>0</v>
      </c>
      <c r="AH501" s="79">
        <f>Final!O501+Final!P501</f>
        <v>0</v>
      </c>
      <c r="AI501" s="79">
        <f t="shared" si="122"/>
        <v>0</v>
      </c>
      <c r="AJ501" s="69"/>
      <c r="AK501" s="80" t="e">
        <f t="shared" si="123"/>
        <v>#DIV/0!</v>
      </c>
      <c r="AL501" s="80" t="e">
        <f t="shared" si="124"/>
        <v>#DIV/0!</v>
      </c>
      <c r="AM501" s="80" t="e">
        <f t="shared" si="125"/>
        <v>#DIV/0!</v>
      </c>
      <c r="AN501" s="80" t="e">
        <f t="shared" si="126"/>
        <v>#DIV/0!</v>
      </c>
      <c r="AO501" s="69" t="e">
        <f>(1-AK501)-AL501*'Piper Plot'!$R$13</f>
        <v>#DIV/0!</v>
      </c>
      <c r="AP501" s="69" t="e">
        <f>AL501*'Piper Plot'!$S$13</f>
        <v>#DIV/0!</v>
      </c>
      <c r="AQ501" s="69"/>
      <c r="AR501" s="69"/>
      <c r="AS501" s="69"/>
      <c r="AT501" s="69"/>
      <c r="AU501" s="77" t="str">
        <f t="shared" si="127"/>
        <v xml:space="preserve"> f</v>
      </c>
      <c r="AV501" s="79">
        <f>Final!T501</f>
        <v>0</v>
      </c>
      <c r="AW501" s="79">
        <f>Final!W501*2+Final!X501</f>
        <v>0</v>
      </c>
      <c r="AX501" s="79">
        <f>Final!U501+Final!V501*2</f>
        <v>0</v>
      </c>
      <c r="AY501" s="79">
        <f t="shared" si="128"/>
        <v>0</v>
      </c>
      <c r="AZ501" s="69"/>
      <c r="BA501" s="80" t="e">
        <f t="shared" si="129"/>
        <v>#DIV/0!</v>
      </c>
      <c r="BB501" s="80" t="e">
        <f t="shared" si="130"/>
        <v>#DIV/0!</v>
      </c>
      <c r="BC501" s="80" t="e">
        <f t="shared" si="131"/>
        <v>#DIV/0!</v>
      </c>
      <c r="BD501" s="80" t="e">
        <f t="shared" si="132"/>
        <v>#DIV/0!</v>
      </c>
      <c r="BE501" s="81" t="e">
        <f t="shared" si="133"/>
        <v>#DIV/0!</v>
      </c>
      <c r="BF501" s="69" t="e">
        <f t="shared" si="134"/>
        <v>#DIV/0!</v>
      </c>
      <c r="BG501" s="69"/>
      <c r="BH501" s="69"/>
      <c r="BI501" s="69"/>
      <c r="BJ501" s="69"/>
      <c r="BK501" s="77" t="str">
        <f t="shared" si="135"/>
        <v xml:space="preserve"> f</v>
      </c>
      <c r="BL501" s="69" t="e">
        <f>'Piper Plot'!$R$22-(1-'Piper Plot'!AM501)*0.5+(1-'Piper Plot'!BC501)*0.5</f>
        <v>#DIV/0!</v>
      </c>
      <c r="BM501" s="69" t="e">
        <f>'Piper Plot'!$S$22+(1-'Piper Plot'!AM501)*'Piper Plot'!$S$13+(1-'Piper Plot'!BC501)*'Piper Plot'!$S$13</f>
        <v>#DIV/0!</v>
      </c>
      <c r="BN501" s="69"/>
      <c r="BO501" s="69"/>
    </row>
    <row r="502" spans="31:67" x14ac:dyDescent="0.3">
      <c r="AE502" s="77" t="str">
        <f>IF('Piper Plot'!$N$4="y",CONCATENATE(Final!B502," f",Final!C502),"")</f>
        <v xml:space="preserve"> f</v>
      </c>
      <c r="AF502" s="78">
        <f>Final!R502*2</f>
        <v>0</v>
      </c>
      <c r="AG502" s="79">
        <f>Final!Q502*2</f>
        <v>0</v>
      </c>
      <c r="AH502" s="79">
        <f>Final!O502+Final!P502</f>
        <v>0</v>
      </c>
      <c r="AI502" s="79">
        <f t="shared" si="122"/>
        <v>0</v>
      </c>
      <c r="AJ502" s="69"/>
      <c r="AK502" s="80" t="e">
        <f t="shared" si="123"/>
        <v>#DIV/0!</v>
      </c>
      <c r="AL502" s="80" t="e">
        <f t="shared" si="124"/>
        <v>#DIV/0!</v>
      </c>
      <c r="AM502" s="80" t="e">
        <f t="shared" si="125"/>
        <v>#DIV/0!</v>
      </c>
      <c r="AN502" s="80" t="e">
        <f t="shared" si="126"/>
        <v>#DIV/0!</v>
      </c>
      <c r="AO502" s="69" t="e">
        <f>(1-AK502)-AL502*'Piper Plot'!$R$13</f>
        <v>#DIV/0!</v>
      </c>
      <c r="AP502" s="69" t="e">
        <f>AL502*'Piper Plot'!$S$13</f>
        <v>#DIV/0!</v>
      </c>
      <c r="AQ502" s="69"/>
      <c r="AR502" s="69"/>
      <c r="AS502" s="69"/>
      <c r="AT502" s="69"/>
      <c r="AU502" s="77" t="str">
        <f t="shared" si="127"/>
        <v xml:space="preserve"> f</v>
      </c>
      <c r="AV502" s="79">
        <f>Final!T502</f>
        <v>0</v>
      </c>
      <c r="AW502" s="79">
        <f>Final!W502*2+Final!X502</f>
        <v>0</v>
      </c>
      <c r="AX502" s="79">
        <f>Final!U502+Final!V502*2</f>
        <v>0</v>
      </c>
      <c r="AY502" s="79">
        <f t="shared" si="128"/>
        <v>0</v>
      </c>
      <c r="AZ502" s="69"/>
      <c r="BA502" s="80" t="e">
        <f t="shared" si="129"/>
        <v>#DIV/0!</v>
      </c>
      <c r="BB502" s="80" t="e">
        <f t="shared" si="130"/>
        <v>#DIV/0!</v>
      </c>
      <c r="BC502" s="80" t="e">
        <f t="shared" si="131"/>
        <v>#DIV/0!</v>
      </c>
      <c r="BD502" s="80" t="e">
        <f t="shared" si="132"/>
        <v>#DIV/0!</v>
      </c>
      <c r="BE502" s="81" t="e">
        <f t="shared" si="133"/>
        <v>#DIV/0!</v>
      </c>
      <c r="BF502" s="69" t="e">
        <f t="shared" si="134"/>
        <v>#DIV/0!</v>
      </c>
      <c r="BG502" s="69"/>
      <c r="BH502" s="69"/>
      <c r="BI502" s="69"/>
      <c r="BJ502" s="69"/>
      <c r="BK502" s="77" t="str">
        <f t="shared" si="135"/>
        <v xml:space="preserve"> f</v>
      </c>
      <c r="BL502" s="69" t="e">
        <f>'Piper Plot'!$R$22-(1-'Piper Plot'!AM502)*0.5+(1-'Piper Plot'!BC502)*0.5</f>
        <v>#DIV/0!</v>
      </c>
      <c r="BM502" s="69" t="e">
        <f>'Piper Plot'!$S$22+(1-'Piper Plot'!AM502)*'Piper Plot'!$S$13+(1-'Piper Plot'!BC502)*'Piper Plot'!$S$13</f>
        <v>#DIV/0!</v>
      </c>
      <c r="BN502" s="69"/>
      <c r="BO502" s="69"/>
    </row>
    <row r="503" spans="31:67" x14ac:dyDescent="0.3">
      <c r="AE503" s="77" t="str">
        <f>IF('Piper Plot'!$N$4="y",CONCATENATE(Final!B503," f",Final!C503),"")</f>
        <v xml:space="preserve"> f</v>
      </c>
      <c r="AF503" s="78">
        <f>Final!R503*2</f>
        <v>0</v>
      </c>
      <c r="AG503" s="79">
        <f>Final!Q503*2</f>
        <v>0</v>
      </c>
      <c r="AH503" s="79">
        <f>Final!O503+Final!P503</f>
        <v>0</v>
      </c>
      <c r="AI503" s="79">
        <f t="shared" si="122"/>
        <v>0</v>
      </c>
      <c r="AJ503" s="69"/>
      <c r="AK503" s="80" t="e">
        <f t="shared" si="123"/>
        <v>#DIV/0!</v>
      </c>
      <c r="AL503" s="80" t="e">
        <f t="shared" si="124"/>
        <v>#DIV/0!</v>
      </c>
      <c r="AM503" s="80" t="e">
        <f t="shared" si="125"/>
        <v>#DIV/0!</v>
      </c>
      <c r="AN503" s="80" t="e">
        <f t="shared" si="126"/>
        <v>#DIV/0!</v>
      </c>
      <c r="AO503" s="69" t="e">
        <f>(1-AK503)-AL503*'Piper Plot'!$R$13</f>
        <v>#DIV/0!</v>
      </c>
      <c r="AP503" s="69" t="e">
        <f>AL503*'Piper Plot'!$S$13</f>
        <v>#DIV/0!</v>
      </c>
      <c r="AQ503" s="69"/>
      <c r="AR503" s="69"/>
      <c r="AS503" s="69"/>
      <c r="AT503" s="69"/>
      <c r="AU503" s="77" t="str">
        <f t="shared" si="127"/>
        <v xml:space="preserve"> f</v>
      </c>
      <c r="AV503" s="79">
        <f>Final!T503</f>
        <v>0</v>
      </c>
      <c r="AW503" s="79">
        <f>Final!W503*2+Final!X503</f>
        <v>0</v>
      </c>
      <c r="AX503" s="79">
        <f>Final!U503+Final!V503*2</f>
        <v>0</v>
      </c>
      <c r="AY503" s="79">
        <f t="shared" si="128"/>
        <v>0</v>
      </c>
      <c r="AZ503" s="69"/>
      <c r="BA503" s="80" t="e">
        <f t="shared" si="129"/>
        <v>#DIV/0!</v>
      </c>
      <c r="BB503" s="80" t="e">
        <f t="shared" si="130"/>
        <v>#DIV/0!</v>
      </c>
      <c r="BC503" s="80" t="e">
        <f t="shared" si="131"/>
        <v>#DIV/0!</v>
      </c>
      <c r="BD503" s="80" t="e">
        <f t="shared" si="132"/>
        <v>#DIV/0!</v>
      </c>
      <c r="BE503" s="81" t="e">
        <f t="shared" si="133"/>
        <v>#DIV/0!</v>
      </c>
      <c r="BF503" s="69" t="e">
        <f t="shared" si="134"/>
        <v>#DIV/0!</v>
      </c>
      <c r="BG503" s="69"/>
      <c r="BH503" s="69"/>
      <c r="BI503" s="69"/>
      <c r="BJ503" s="69"/>
      <c r="BK503" s="77" t="str">
        <f t="shared" si="135"/>
        <v xml:space="preserve"> f</v>
      </c>
      <c r="BL503" s="69" t="e">
        <f>'Piper Plot'!$R$22-(1-'Piper Plot'!AM503)*0.5+(1-'Piper Plot'!BC503)*0.5</f>
        <v>#DIV/0!</v>
      </c>
      <c r="BM503" s="69" t="e">
        <f>'Piper Plot'!$S$22+(1-'Piper Plot'!AM503)*'Piper Plot'!$S$13+(1-'Piper Plot'!BC503)*'Piper Plot'!$S$13</f>
        <v>#DIV/0!</v>
      </c>
      <c r="BN503" s="69"/>
      <c r="BO503" s="69"/>
    </row>
    <row r="504" spans="31:67" x14ac:dyDescent="0.3">
      <c r="AE504" s="77" t="str">
        <f>IF('Piper Plot'!$N$4="y",CONCATENATE(Final!B504," f",Final!C504),"")</f>
        <v xml:space="preserve"> f</v>
      </c>
      <c r="AF504" s="78">
        <f>Final!R504*2</f>
        <v>0</v>
      </c>
      <c r="AG504" s="79">
        <f>Final!Q504*2</f>
        <v>0</v>
      </c>
      <c r="AH504" s="79">
        <f>Final!O504+Final!P504</f>
        <v>0</v>
      </c>
      <c r="AI504" s="79">
        <f t="shared" si="122"/>
        <v>0</v>
      </c>
      <c r="AJ504" s="69"/>
      <c r="AK504" s="80" t="e">
        <f t="shared" si="123"/>
        <v>#DIV/0!</v>
      </c>
      <c r="AL504" s="80" t="e">
        <f t="shared" si="124"/>
        <v>#DIV/0!</v>
      </c>
      <c r="AM504" s="80" t="e">
        <f t="shared" si="125"/>
        <v>#DIV/0!</v>
      </c>
      <c r="AN504" s="80" t="e">
        <f t="shared" si="126"/>
        <v>#DIV/0!</v>
      </c>
      <c r="AO504" s="69" t="e">
        <f>(1-AK504)-AL504*'Piper Plot'!$R$13</f>
        <v>#DIV/0!</v>
      </c>
      <c r="AP504" s="69" t="e">
        <f>AL504*'Piper Plot'!$S$13</f>
        <v>#DIV/0!</v>
      </c>
      <c r="AQ504" s="69"/>
      <c r="AR504" s="69"/>
      <c r="AS504" s="69"/>
      <c r="AT504" s="69"/>
      <c r="AU504" s="77" t="str">
        <f t="shared" si="127"/>
        <v xml:space="preserve"> f</v>
      </c>
      <c r="AV504" s="79">
        <f>Final!T504</f>
        <v>0</v>
      </c>
      <c r="AW504" s="79">
        <f>Final!W504*2+Final!X504</f>
        <v>0</v>
      </c>
      <c r="AX504" s="79">
        <f>Final!U504+Final!V504*2</f>
        <v>0</v>
      </c>
      <c r="AY504" s="79">
        <f t="shared" si="128"/>
        <v>0</v>
      </c>
      <c r="AZ504" s="69"/>
      <c r="BA504" s="80" t="e">
        <f t="shared" si="129"/>
        <v>#DIV/0!</v>
      </c>
      <c r="BB504" s="80" t="e">
        <f t="shared" si="130"/>
        <v>#DIV/0!</v>
      </c>
      <c r="BC504" s="80" t="e">
        <f t="shared" si="131"/>
        <v>#DIV/0!</v>
      </c>
      <c r="BD504" s="80" t="e">
        <f t="shared" si="132"/>
        <v>#DIV/0!</v>
      </c>
      <c r="BE504" s="81" t="e">
        <f t="shared" si="133"/>
        <v>#DIV/0!</v>
      </c>
      <c r="BF504" s="69" t="e">
        <f t="shared" si="134"/>
        <v>#DIV/0!</v>
      </c>
      <c r="BG504" s="69"/>
      <c r="BH504" s="69"/>
      <c r="BI504" s="69"/>
      <c r="BJ504" s="69"/>
      <c r="BK504" s="77" t="str">
        <f t="shared" si="135"/>
        <v xml:space="preserve"> f</v>
      </c>
      <c r="BL504" s="69" t="e">
        <f>'Piper Plot'!$R$22-(1-'Piper Plot'!AM504)*0.5+(1-'Piper Plot'!BC504)*0.5</f>
        <v>#DIV/0!</v>
      </c>
      <c r="BM504" s="69" t="e">
        <f>'Piper Plot'!$S$22+(1-'Piper Plot'!AM504)*'Piper Plot'!$S$13+(1-'Piper Plot'!BC504)*'Piper Plot'!$S$13</f>
        <v>#DIV/0!</v>
      </c>
      <c r="BN504" s="69"/>
      <c r="BO504" s="69"/>
    </row>
    <row r="505" spans="31:67" x14ac:dyDescent="0.3">
      <c r="AE505" s="69"/>
      <c r="AF505" s="69"/>
      <c r="AG505" s="69"/>
      <c r="AH505" s="69"/>
      <c r="AI505" s="69"/>
      <c r="AJ505" s="69"/>
      <c r="AK505" s="69"/>
      <c r="AL505" s="69"/>
      <c r="AM505" s="69"/>
      <c r="AN505" s="69"/>
      <c r="AO505" s="69"/>
      <c r="AP505" s="69"/>
      <c r="AQ505" s="69"/>
      <c r="AR505" s="69"/>
      <c r="AS505" s="69"/>
      <c r="AT505" s="69"/>
      <c r="AU505" s="69"/>
      <c r="AV505" s="69"/>
      <c r="AW505" s="69"/>
      <c r="AX505" s="69"/>
      <c r="AY505" s="69"/>
      <c r="AZ505" s="69"/>
      <c r="BA505" s="69"/>
      <c r="BB505" s="69"/>
      <c r="BC505" s="69"/>
      <c r="BD505" s="69"/>
      <c r="BE505" s="69"/>
      <c r="BF505" s="69"/>
      <c r="BG505" s="69"/>
      <c r="BH505" s="69"/>
      <c r="BI505" s="69"/>
      <c r="BJ505" s="69"/>
      <c r="BK505" s="69"/>
      <c r="BL505" s="69"/>
      <c r="BM505" s="69"/>
      <c r="BN505" s="69"/>
      <c r="BO505" s="69"/>
    </row>
    <row r="506" spans="31:67" x14ac:dyDescent="0.3">
      <c r="AE506" s="69"/>
      <c r="AF506" s="69"/>
      <c r="AG506" s="69"/>
      <c r="AH506" s="69"/>
      <c r="AI506" s="69"/>
      <c r="AJ506" s="69"/>
      <c r="AK506" s="69"/>
      <c r="AL506" s="69"/>
      <c r="AM506" s="69"/>
      <c r="AN506" s="69"/>
      <c r="AO506" s="69"/>
      <c r="AP506" s="69"/>
      <c r="AQ506" s="69"/>
      <c r="AR506" s="69"/>
      <c r="AS506" s="69"/>
      <c r="AT506" s="69"/>
      <c r="AU506" s="69"/>
      <c r="AV506" s="69"/>
      <c r="AW506" s="69"/>
      <c r="AX506" s="69"/>
      <c r="AY506" s="69"/>
      <c r="AZ506" s="69"/>
      <c r="BA506" s="69"/>
      <c r="BB506" s="69"/>
      <c r="BC506" s="69"/>
      <c r="BD506" s="69"/>
      <c r="BE506" s="69"/>
      <c r="BF506" s="69"/>
      <c r="BG506" s="69"/>
      <c r="BH506" s="69"/>
      <c r="BI506" s="69"/>
      <c r="BJ506" s="69"/>
      <c r="BK506" s="69"/>
      <c r="BL506" s="69"/>
      <c r="BM506" s="69"/>
      <c r="BN506" s="69"/>
      <c r="BO506" s="69"/>
    </row>
    <row r="507" spans="31:67" x14ac:dyDescent="0.3">
      <c r="AE507" s="69"/>
      <c r="AF507" s="69"/>
      <c r="AG507" s="69"/>
      <c r="AH507" s="69"/>
      <c r="AI507" s="69"/>
      <c r="AJ507" s="69"/>
      <c r="AK507" s="69"/>
      <c r="AL507" s="69"/>
      <c r="AM507" s="69"/>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row>
    <row r="508" spans="31:67" x14ac:dyDescent="0.3">
      <c r="AE508" s="69"/>
      <c r="AF508" s="69"/>
      <c r="AG508" s="69"/>
      <c r="AH508" s="69"/>
      <c r="AI508" s="69"/>
      <c r="AJ508" s="69"/>
      <c r="AK508" s="69"/>
      <c r="AL508" s="69"/>
      <c r="AM508" s="69"/>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row>
    <row r="509" spans="31:67" x14ac:dyDescent="0.3">
      <c r="AE509" s="69"/>
      <c r="AF509" s="69"/>
      <c r="AG509" s="69"/>
      <c r="AH509" s="69"/>
      <c r="AI509" s="69"/>
      <c r="AJ509" s="69"/>
      <c r="AK509" s="69"/>
      <c r="AL509" s="69"/>
      <c r="AM509" s="69"/>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row>
    <row r="510" spans="31:67" x14ac:dyDescent="0.3">
      <c r="AE510" s="69"/>
      <c r="AF510" s="69"/>
      <c r="AG510" s="69"/>
      <c r="AH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row>
    <row r="511" spans="31:67" x14ac:dyDescent="0.3">
      <c r="AE511" s="69"/>
      <c r="AF511" s="69"/>
      <c r="AG511" s="69"/>
      <c r="AH511" s="69"/>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row>
    <row r="512" spans="31:67" x14ac:dyDescent="0.3">
      <c r="AE512" s="69"/>
      <c r="AF512" s="69"/>
      <c r="AG512" s="69"/>
      <c r="AH512" s="69"/>
      <c r="AI512" s="69"/>
      <c r="AJ512" s="69"/>
      <c r="AK512" s="69"/>
      <c r="AL512" s="69"/>
      <c r="AM512" s="69"/>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row>
  </sheetData>
  <mergeCells count="6">
    <mergeCell ref="BE1:BG1"/>
    <mergeCell ref="AF1:AI1"/>
    <mergeCell ref="AK1:AM1"/>
    <mergeCell ref="AO1:AQ1"/>
    <mergeCell ref="AV1:AY1"/>
    <mergeCell ref="BA1:BC1"/>
  </mergeCells>
  <dataValidations disablePrompts="1" count="4">
    <dataValidation type="list" allowBlank="1" showInputMessage="1" showErrorMessage="1" sqref="T4" xr:uid="{00000000-0002-0000-0900-000000000000}">
      <formula1>"2,3,4,5,6,7,8,9,10"</formula1>
    </dataValidation>
    <dataValidation type="decimal" allowBlank="1" showInputMessage="1" showErrorMessage="1" sqref="T3" xr:uid="{00000000-0002-0000-0900-000001000000}">
      <formula1>0</formula1>
      <formula2>0.5</formula2>
    </dataValidation>
    <dataValidation type="list" allowBlank="1" showInputMessage="1" showErrorMessage="1" sqref="P34:P42" xr:uid="{00000000-0002-0000-0900-000002000000}">
      <formula1>pickMARKERstyle</formula1>
    </dataValidation>
    <dataValidation type="whole" allowBlank="1" showInputMessage="1" showErrorMessage="1" errorTitle="OUT OF RANGE" error="Input restricted to integer values between 2 and 36" sqref="Q35:Q43" xr:uid="{00000000-0002-0000-0900-000003000000}">
      <formula1>2</formula1>
      <formula2>36</formula2>
    </dataValidation>
  </dataValidations>
  <pageMargins left="0.75" right="0.75" top="1" bottom="1" header="0.5" footer="0.5"/>
  <pageSetup scale="86" orientation="portrait" r:id="rId1"/>
  <headerFooter alignWithMargins="0">
    <oddHeader>&amp;A</oddHeader>
    <oddFooter>Page &amp;P</oddFooter>
  </headerFooter>
  <colBreaks count="1" manualBreakCount="1">
    <brk id="10"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A504"/>
  <sheetViews>
    <sheetView zoomScaleNormal="100" workbookViewId="0">
      <selection activeCell="A2" sqref="A2"/>
    </sheetView>
  </sheetViews>
  <sheetFormatPr defaultColWidth="9.07421875" defaultRowHeight="12.45" x14ac:dyDescent="0.3"/>
  <cols>
    <col min="1" max="8" width="9.07421875" style="3"/>
    <col min="9" max="9" width="17.84375" style="3" customWidth="1"/>
    <col min="10" max="13" width="9.07421875" style="3"/>
    <col min="14" max="14" width="20.07421875" style="3" customWidth="1"/>
    <col min="15" max="23" width="9.07421875" style="3"/>
    <col min="24" max="25" width="8.84375" customWidth="1"/>
    <col min="26" max="16384" width="9.07421875" style="3"/>
  </cols>
  <sheetData>
    <row r="3" spans="1:27" x14ac:dyDescent="0.3">
      <c r="E3" s="9"/>
      <c r="G3" s="9"/>
      <c r="H3" s="9"/>
    </row>
    <row r="4" spans="1:27" x14ac:dyDescent="0.3">
      <c r="A4" s="83" t="s">
        <v>196</v>
      </c>
      <c r="B4" s="66" t="s">
        <v>97</v>
      </c>
      <c r="C4" s="66" t="s">
        <v>56</v>
      </c>
      <c r="D4" s="66" t="s">
        <v>96</v>
      </c>
      <c r="E4" s="67" t="s">
        <v>200</v>
      </c>
      <c r="F4" s="67" t="s">
        <v>199</v>
      </c>
      <c r="G4" s="66" t="s">
        <v>98</v>
      </c>
      <c r="H4" s="66" t="s">
        <v>158</v>
      </c>
      <c r="I4" s="82" t="s">
        <v>201</v>
      </c>
      <c r="J4" s="10"/>
      <c r="K4" s="10"/>
      <c r="L4" s="96" t="s">
        <v>197</v>
      </c>
      <c r="M4" s="96" t="s">
        <v>198</v>
      </c>
      <c r="N4" s="64" t="s">
        <v>196</v>
      </c>
      <c r="O4" s="64" t="s">
        <v>97</v>
      </c>
      <c r="P4" s="64" t="s">
        <v>56</v>
      </c>
      <c r="Q4" s="64" t="s">
        <v>96</v>
      </c>
      <c r="R4" s="68" t="s">
        <v>200</v>
      </c>
      <c r="S4" s="68" t="s">
        <v>199</v>
      </c>
      <c r="T4" s="64" t="s">
        <v>98</v>
      </c>
      <c r="U4" s="64" t="s">
        <v>158</v>
      </c>
      <c r="V4" s="65" t="s">
        <v>201</v>
      </c>
      <c r="W4" s="65"/>
      <c r="Z4" s="10"/>
      <c r="AA4" s="10"/>
    </row>
    <row r="5" spans="1:27" x14ac:dyDescent="0.3">
      <c r="A5" s="100">
        <v>1</v>
      </c>
      <c r="B5" s="66">
        <f>Final!F4</f>
        <v>0</v>
      </c>
      <c r="C5" s="66">
        <f>Final!A4</f>
        <v>0</v>
      </c>
      <c r="D5" s="66">
        <f>Final!B4</f>
        <v>0</v>
      </c>
      <c r="E5" s="66" t="e">
        <f>IF(Final!D4=0,NA(),Final!D4)</f>
        <v>#N/A</v>
      </c>
      <c r="F5" s="66" t="e">
        <f>IF(Final!E4=0,NA(),Final!E4)</f>
        <v>#N/A</v>
      </c>
      <c r="G5" s="66">
        <f>Final!C4</f>
        <v>0</v>
      </c>
      <c r="H5" s="66">
        <f>(Final!G4+Final!H4)/2</f>
        <v>0</v>
      </c>
      <c r="I5" s="84" t="str">
        <f>CONCATENATE(Facies!O4,"/",Facies!P4,"/",Facies!R4,"/",Facies!S4)</f>
        <v>0/ACBT/0/0</v>
      </c>
      <c r="L5" s="97">
        <v>0</v>
      </c>
      <c r="M5" s="97">
        <v>0</v>
      </c>
      <c r="N5" s="101"/>
      <c r="O5" s="101"/>
      <c r="P5" s="101"/>
      <c r="Q5" s="101"/>
      <c r="R5" s="101"/>
      <c r="S5" s="101"/>
      <c r="T5" s="101"/>
      <c r="U5" s="101"/>
      <c r="V5" s="101"/>
      <c r="W5" s="101"/>
    </row>
    <row r="6" spans="1:27" x14ac:dyDescent="0.3">
      <c r="A6" s="100">
        <v>2</v>
      </c>
      <c r="B6" s="66">
        <f>Final!F5</f>
        <v>0</v>
      </c>
      <c r="C6" s="66">
        <f>Final!A5</f>
        <v>0</v>
      </c>
      <c r="D6" s="66">
        <f>Final!B5</f>
        <v>0</v>
      </c>
      <c r="E6" s="66" t="e">
        <f>IF(Final!D5=0,NA(),Final!D5)</f>
        <v>#N/A</v>
      </c>
      <c r="F6" s="66" t="e">
        <f>IF(Final!E5=0,NA(),Final!E5)</f>
        <v>#N/A</v>
      </c>
      <c r="G6" s="66">
        <f>Final!C5</f>
        <v>0</v>
      </c>
      <c r="H6" s="66">
        <f>(Final!G5+Final!H5)/2</f>
        <v>0</v>
      </c>
      <c r="I6" s="84" t="str">
        <f>CONCATENATE(Facies!O5,"/",Facies!P5,"/",Facies!R5,"/",Facies!S5)</f>
        <v>0/ACBT/0/0</v>
      </c>
      <c r="L6" s="97">
        <f t="shared" ref="L6:L69" si="0">SQRT((R6-R5)^2+(S6-S5)^2)</f>
        <v>0</v>
      </c>
      <c r="M6" s="97">
        <f>M5+L6</f>
        <v>0</v>
      </c>
      <c r="N6" s="101"/>
      <c r="O6" s="101"/>
      <c r="P6" s="101"/>
      <c r="Q6" s="101"/>
      <c r="R6" s="101"/>
      <c r="S6" s="101"/>
      <c r="T6" s="101"/>
      <c r="U6" s="101"/>
      <c r="V6" s="101"/>
      <c r="W6" s="101"/>
    </row>
    <row r="7" spans="1:27" x14ac:dyDescent="0.3">
      <c r="A7" s="100">
        <v>3</v>
      </c>
      <c r="B7" s="66">
        <f>Final!F6</f>
        <v>0</v>
      </c>
      <c r="C7" s="66">
        <f>Final!A6</f>
        <v>0</v>
      </c>
      <c r="D7" s="66">
        <f>Final!B6</f>
        <v>0</v>
      </c>
      <c r="E7" s="66" t="e">
        <f>IF(Final!D6=0,NA(),Final!D6)</f>
        <v>#N/A</v>
      </c>
      <c r="F7" s="66" t="e">
        <f>IF(Final!E6=0,NA(),Final!E6)</f>
        <v>#N/A</v>
      </c>
      <c r="G7" s="66">
        <f>Final!C6</f>
        <v>0</v>
      </c>
      <c r="H7" s="66">
        <f>(Final!G6+Final!H6)/2</f>
        <v>0</v>
      </c>
      <c r="I7" s="84" t="str">
        <f>CONCATENATE(Facies!O6,"/",Facies!P6,"/",Facies!R6,"/",Facies!S6)</f>
        <v>0/ACBT/0/0</v>
      </c>
      <c r="L7" s="97">
        <f t="shared" si="0"/>
        <v>0</v>
      </c>
      <c r="M7" s="97">
        <f t="shared" ref="M7:M70" si="1">M6+L7</f>
        <v>0</v>
      </c>
      <c r="N7" s="101"/>
      <c r="O7" s="101"/>
      <c r="P7" s="101"/>
      <c r="Q7" s="101"/>
      <c r="R7" s="101"/>
      <c r="S7" s="101"/>
      <c r="T7" s="101"/>
      <c r="U7" s="101"/>
      <c r="V7" s="101"/>
      <c r="W7" s="101"/>
    </row>
    <row r="8" spans="1:27" x14ac:dyDescent="0.3">
      <c r="A8" s="100">
        <v>4</v>
      </c>
      <c r="B8" s="66">
        <f>Final!F7</f>
        <v>0</v>
      </c>
      <c r="C8" s="66">
        <f>Final!A7</f>
        <v>0</v>
      </c>
      <c r="D8" s="66">
        <f>Final!B7</f>
        <v>0</v>
      </c>
      <c r="E8" s="66" t="e">
        <f>IF(Final!D7=0,NA(),Final!D7)</f>
        <v>#N/A</v>
      </c>
      <c r="F8" s="66" t="e">
        <f>IF(Final!E7=0,NA(),Final!E7)</f>
        <v>#N/A</v>
      </c>
      <c r="G8" s="66">
        <f>Final!C7</f>
        <v>0</v>
      </c>
      <c r="H8" s="66">
        <f>(Final!G7+Final!H7)/2</f>
        <v>0</v>
      </c>
      <c r="I8" s="84" t="str">
        <f>CONCATENATE(Facies!O7,"/",Facies!P7,"/",Facies!R7,"/",Facies!S7)</f>
        <v>0/ACBT/0/0</v>
      </c>
      <c r="L8" s="97">
        <f t="shared" si="0"/>
        <v>0</v>
      </c>
      <c r="M8" s="97">
        <f t="shared" si="1"/>
        <v>0</v>
      </c>
      <c r="N8" s="101"/>
      <c r="O8" s="101"/>
      <c r="P8" s="101"/>
      <c r="Q8" s="101"/>
      <c r="R8" s="101"/>
      <c r="S8" s="101"/>
      <c r="T8" s="101"/>
      <c r="U8" s="101"/>
      <c r="V8" s="101"/>
      <c r="W8" s="101"/>
    </row>
    <row r="9" spans="1:27" x14ac:dyDescent="0.3">
      <c r="A9" s="100">
        <v>5</v>
      </c>
      <c r="B9" s="66">
        <f>Final!F8</f>
        <v>0</v>
      </c>
      <c r="C9" s="66">
        <f>Final!A8</f>
        <v>0</v>
      </c>
      <c r="D9" s="66">
        <f>Final!B8</f>
        <v>0</v>
      </c>
      <c r="E9" s="66" t="e">
        <f>IF(Final!D8=0,NA(),Final!D8)</f>
        <v>#N/A</v>
      </c>
      <c r="F9" s="66" t="e">
        <f>IF(Final!E8=0,NA(),Final!E8)</f>
        <v>#N/A</v>
      </c>
      <c r="G9" s="66">
        <f>Final!C8</f>
        <v>0</v>
      </c>
      <c r="H9" s="66">
        <f>(Final!G8+Final!H8)/2</f>
        <v>0</v>
      </c>
      <c r="I9" s="84" t="str">
        <f>CONCATENATE(Facies!O8,"/",Facies!P8,"/",Facies!R8,"/",Facies!S8)</f>
        <v>0/ACBT/0/0</v>
      </c>
      <c r="L9" s="97">
        <f t="shared" si="0"/>
        <v>0</v>
      </c>
      <c r="M9" s="97">
        <f t="shared" si="1"/>
        <v>0</v>
      </c>
      <c r="N9" s="101"/>
      <c r="O9" s="101"/>
      <c r="P9" s="101"/>
      <c r="Q9" s="101"/>
      <c r="R9" s="101"/>
      <c r="S9" s="101"/>
      <c r="T9" s="101"/>
      <c r="U9" s="101"/>
      <c r="V9" s="101"/>
      <c r="W9" s="101"/>
    </row>
    <row r="10" spans="1:27" x14ac:dyDescent="0.3">
      <c r="A10" s="100">
        <v>6</v>
      </c>
      <c r="B10" s="66">
        <f>Final!F9</f>
        <v>0</v>
      </c>
      <c r="C10" s="66">
        <f>Final!A9</f>
        <v>0</v>
      </c>
      <c r="D10" s="66">
        <f>Final!B9</f>
        <v>0</v>
      </c>
      <c r="E10" s="66" t="e">
        <f>IF(Final!D9=0,NA(),Final!D9)</f>
        <v>#N/A</v>
      </c>
      <c r="F10" s="66" t="e">
        <f>IF(Final!E9=0,NA(),Final!E9)</f>
        <v>#N/A</v>
      </c>
      <c r="G10" s="66">
        <f>Final!C9</f>
        <v>0</v>
      </c>
      <c r="H10" s="66">
        <f>(Final!G9+Final!H9)/2</f>
        <v>0</v>
      </c>
      <c r="I10" s="84" t="str">
        <f>CONCATENATE(Facies!O9,"/",Facies!P9,"/",Facies!R9,"/",Facies!S9)</f>
        <v>0/ACBT/0/0</v>
      </c>
      <c r="L10" s="97">
        <f t="shared" si="0"/>
        <v>0</v>
      </c>
      <c r="M10" s="97">
        <f t="shared" si="1"/>
        <v>0</v>
      </c>
      <c r="N10" s="101"/>
      <c r="O10" s="101"/>
      <c r="P10" s="101"/>
      <c r="Q10" s="101"/>
      <c r="R10" s="101"/>
      <c r="S10" s="101"/>
      <c r="T10" s="101"/>
      <c r="U10" s="101"/>
      <c r="V10" s="101"/>
      <c r="W10" s="101"/>
    </row>
    <row r="11" spans="1:27" x14ac:dyDescent="0.3">
      <c r="A11" s="100">
        <v>7</v>
      </c>
      <c r="B11" s="66">
        <f>Final!F10</f>
        <v>0</v>
      </c>
      <c r="C11" s="66">
        <f>Final!A10</f>
        <v>0</v>
      </c>
      <c r="D11" s="66">
        <f>Final!B10</f>
        <v>0</v>
      </c>
      <c r="E11" s="66" t="e">
        <f>IF(Final!D10=0,NA(),Final!D10)</f>
        <v>#N/A</v>
      </c>
      <c r="F11" s="66" t="e">
        <f>IF(Final!E10=0,NA(),Final!E10)</f>
        <v>#N/A</v>
      </c>
      <c r="G11" s="66">
        <f>Final!C10</f>
        <v>0</v>
      </c>
      <c r="H11" s="66">
        <f>(Final!G10+Final!H10)/2</f>
        <v>0</v>
      </c>
      <c r="I11" s="84" t="str">
        <f>CONCATENATE(Facies!O10,"/",Facies!P10,"/",Facies!R10,"/",Facies!S10)</f>
        <v>0/ACBT/0/0</v>
      </c>
      <c r="L11" s="97">
        <f t="shared" si="0"/>
        <v>0</v>
      </c>
      <c r="M11" s="97">
        <f t="shared" si="1"/>
        <v>0</v>
      </c>
      <c r="N11" s="101"/>
      <c r="O11" s="101"/>
      <c r="P11" s="101"/>
      <c r="Q11" s="101"/>
      <c r="R11" s="101"/>
      <c r="S11" s="101"/>
      <c r="T11" s="101"/>
      <c r="U11" s="101"/>
      <c r="V11" s="101"/>
      <c r="W11" s="101"/>
    </row>
    <row r="12" spans="1:27" x14ac:dyDescent="0.3">
      <c r="A12" s="100">
        <v>8</v>
      </c>
      <c r="B12" s="66">
        <f>Final!F11</f>
        <v>0</v>
      </c>
      <c r="C12" s="66">
        <f>Final!A11</f>
        <v>0</v>
      </c>
      <c r="D12" s="66">
        <f>Final!B11</f>
        <v>0</v>
      </c>
      <c r="E12" s="66" t="e">
        <f>IF(Final!D11=0,NA(),Final!D11)</f>
        <v>#N/A</v>
      </c>
      <c r="F12" s="66" t="e">
        <f>IF(Final!E11=0,NA(),Final!E11)</f>
        <v>#N/A</v>
      </c>
      <c r="G12" s="66">
        <f>Final!C11</f>
        <v>0</v>
      </c>
      <c r="H12" s="66">
        <f>(Final!G11+Final!H11)/2</f>
        <v>0</v>
      </c>
      <c r="I12" s="84" t="str">
        <f>CONCATENATE(Facies!O11,"/",Facies!P11,"/",Facies!R11,"/",Facies!S11)</f>
        <v>0/ACBT/0/0</v>
      </c>
      <c r="L12" s="97">
        <f t="shared" si="0"/>
        <v>0</v>
      </c>
      <c r="M12" s="97">
        <f t="shared" si="1"/>
        <v>0</v>
      </c>
      <c r="N12" s="101"/>
      <c r="O12" s="101"/>
      <c r="P12" s="101"/>
      <c r="Q12" s="101"/>
      <c r="R12" s="101"/>
      <c r="S12" s="101"/>
      <c r="T12" s="101"/>
      <c r="U12" s="101"/>
      <c r="V12" s="101"/>
      <c r="W12" s="101"/>
    </row>
    <row r="13" spans="1:27" x14ac:dyDescent="0.3">
      <c r="A13" s="100">
        <v>9</v>
      </c>
      <c r="B13" s="66">
        <f>Final!F12</f>
        <v>0</v>
      </c>
      <c r="C13" s="66">
        <f>Final!A12</f>
        <v>0</v>
      </c>
      <c r="D13" s="66">
        <f>Final!B12</f>
        <v>0</v>
      </c>
      <c r="E13" s="66" t="e">
        <f>IF(Final!D12=0,NA(),Final!D12)</f>
        <v>#N/A</v>
      </c>
      <c r="F13" s="66" t="e">
        <f>IF(Final!E12=0,NA(),Final!E12)</f>
        <v>#N/A</v>
      </c>
      <c r="G13" s="66">
        <f>Final!C12</f>
        <v>0</v>
      </c>
      <c r="H13" s="66">
        <f>(Final!G12+Final!H12)/2</f>
        <v>0</v>
      </c>
      <c r="I13" s="84" t="str">
        <f>CONCATENATE(Facies!O12,"/",Facies!P12,"/",Facies!R12,"/",Facies!S12)</f>
        <v>0/ACBT/0/0</v>
      </c>
      <c r="L13" s="97">
        <f t="shared" si="0"/>
        <v>0</v>
      </c>
      <c r="M13" s="97">
        <f t="shared" si="1"/>
        <v>0</v>
      </c>
      <c r="N13" s="101"/>
      <c r="O13" s="101"/>
      <c r="P13" s="101"/>
      <c r="Q13" s="101"/>
      <c r="R13" s="101"/>
      <c r="S13" s="101"/>
      <c r="T13" s="101"/>
      <c r="U13" s="101"/>
      <c r="V13" s="101"/>
      <c r="W13" s="101"/>
    </row>
    <row r="14" spans="1:27" x14ac:dyDescent="0.3">
      <c r="A14" s="100">
        <v>10</v>
      </c>
      <c r="B14" s="66">
        <f>Final!F13</f>
        <v>0</v>
      </c>
      <c r="C14" s="66">
        <f>Final!A13</f>
        <v>0</v>
      </c>
      <c r="D14" s="66">
        <f>Final!B13</f>
        <v>0</v>
      </c>
      <c r="E14" s="66" t="e">
        <f>IF(Final!D13=0,NA(),Final!D13)</f>
        <v>#N/A</v>
      </c>
      <c r="F14" s="66" t="e">
        <f>IF(Final!E13=0,NA(),Final!E13)</f>
        <v>#N/A</v>
      </c>
      <c r="G14" s="66">
        <f>Final!C13</f>
        <v>0</v>
      </c>
      <c r="H14" s="66">
        <f>(Final!G13+Final!H13)/2</f>
        <v>0</v>
      </c>
      <c r="I14" s="84" t="str">
        <f>CONCATENATE(Facies!O13,"/",Facies!P13,"/",Facies!R13,"/",Facies!S13)</f>
        <v>0/ACBT/0/0</v>
      </c>
      <c r="L14" s="97">
        <f t="shared" si="0"/>
        <v>0</v>
      </c>
      <c r="M14" s="97">
        <f t="shared" si="1"/>
        <v>0</v>
      </c>
      <c r="N14" s="101"/>
      <c r="O14" s="101"/>
      <c r="P14" s="101"/>
      <c r="Q14" s="101"/>
      <c r="R14" s="101"/>
      <c r="S14" s="101"/>
      <c r="T14" s="101"/>
      <c r="U14" s="101"/>
      <c r="V14" s="101"/>
      <c r="W14" s="101"/>
    </row>
    <row r="15" spans="1:27" x14ac:dyDescent="0.3">
      <c r="A15" s="100">
        <v>11</v>
      </c>
      <c r="B15" s="66">
        <f>Final!F14</f>
        <v>0</v>
      </c>
      <c r="C15" s="66">
        <f>Final!A14</f>
        <v>0</v>
      </c>
      <c r="D15" s="66">
        <f>Final!B14</f>
        <v>0</v>
      </c>
      <c r="E15" s="66" t="e">
        <f>IF(Final!D14=0,NA(),Final!D14)</f>
        <v>#N/A</v>
      </c>
      <c r="F15" s="66" t="e">
        <f>IF(Final!E14=0,NA(),Final!E14)</f>
        <v>#N/A</v>
      </c>
      <c r="G15" s="66">
        <f>Final!C14</f>
        <v>0</v>
      </c>
      <c r="H15" s="66">
        <f>(Final!G14+Final!H14)/2</f>
        <v>0</v>
      </c>
      <c r="I15" s="84" t="str">
        <f>CONCATENATE(Facies!O14,"/",Facies!P14,"/",Facies!R14,"/",Facies!S14)</f>
        <v>0/ACBT/0/0</v>
      </c>
      <c r="L15" s="97">
        <f t="shared" si="0"/>
        <v>0</v>
      </c>
      <c r="M15" s="97">
        <f t="shared" si="1"/>
        <v>0</v>
      </c>
      <c r="N15" s="101"/>
      <c r="O15" s="101"/>
      <c r="P15" s="101"/>
      <c r="Q15" s="101"/>
      <c r="R15" s="101"/>
      <c r="S15" s="101"/>
      <c r="T15" s="101"/>
      <c r="U15" s="101"/>
      <c r="V15" s="101"/>
      <c r="W15" s="101"/>
    </row>
    <row r="16" spans="1:27" x14ac:dyDescent="0.3">
      <c r="A16" s="100">
        <v>12</v>
      </c>
      <c r="B16" s="66">
        <f>Final!F15</f>
        <v>0</v>
      </c>
      <c r="C16" s="66">
        <f>Final!A15</f>
        <v>0</v>
      </c>
      <c r="D16" s="66">
        <f>Final!B15</f>
        <v>0</v>
      </c>
      <c r="E16" s="66" t="e">
        <f>IF(Final!D15=0,NA(),Final!D15)</f>
        <v>#N/A</v>
      </c>
      <c r="F16" s="66" t="e">
        <f>IF(Final!E15=0,NA(),Final!E15)</f>
        <v>#N/A</v>
      </c>
      <c r="G16" s="66">
        <f>Final!C15</f>
        <v>0</v>
      </c>
      <c r="H16" s="66">
        <f>(Final!G15+Final!H15)/2</f>
        <v>0</v>
      </c>
      <c r="I16" s="84" t="str">
        <f>CONCATENATE(Facies!O15,"/",Facies!P15,"/",Facies!R15,"/",Facies!S15)</f>
        <v>0/ACBT/0/0</v>
      </c>
      <c r="L16" s="97">
        <f t="shared" si="0"/>
        <v>0</v>
      </c>
      <c r="M16" s="97">
        <f t="shared" si="1"/>
        <v>0</v>
      </c>
      <c r="N16" s="101"/>
      <c r="O16" s="101"/>
      <c r="P16" s="101"/>
      <c r="Q16" s="101"/>
      <c r="R16" s="101"/>
      <c r="S16" s="101"/>
      <c r="T16" s="101"/>
      <c r="U16" s="101"/>
      <c r="V16" s="101"/>
      <c r="W16" s="101"/>
    </row>
    <row r="17" spans="1:23" x14ac:dyDescent="0.3">
      <c r="A17" s="100">
        <v>13</v>
      </c>
      <c r="B17" s="66">
        <f>Final!F16</f>
        <v>0</v>
      </c>
      <c r="C17" s="66">
        <f>Final!A16</f>
        <v>0</v>
      </c>
      <c r="D17" s="66">
        <f>Final!B16</f>
        <v>0</v>
      </c>
      <c r="E17" s="66" t="e">
        <f>IF(Final!D16=0,NA(),Final!D16)</f>
        <v>#N/A</v>
      </c>
      <c r="F17" s="66" t="e">
        <f>IF(Final!E16=0,NA(),Final!E16)</f>
        <v>#N/A</v>
      </c>
      <c r="G17" s="66">
        <f>Final!C16</f>
        <v>0</v>
      </c>
      <c r="H17" s="66">
        <f>(Final!G16+Final!H16)/2</f>
        <v>0</v>
      </c>
      <c r="I17" s="84" t="str">
        <f>CONCATENATE(Facies!O16,"/",Facies!P16,"/",Facies!R16,"/",Facies!S16)</f>
        <v>0/ACBT/0/0</v>
      </c>
      <c r="L17" s="97">
        <f t="shared" si="0"/>
        <v>0</v>
      </c>
      <c r="M17" s="97">
        <f t="shared" si="1"/>
        <v>0</v>
      </c>
      <c r="N17" s="101"/>
      <c r="O17" s="101"/>
      <c r="P17" s="101"/>
      <c r="Q17" s="101"/>
      <c r="R17" s="101"/>
      <c r="S17" s="101"/>
      <c r="T17" s="101"/>
      <c r="U17" s="101"/>
      <c r="V17" s="101"/>
      <c r="W17" s="101"/>
    </row>
    <row r="18" spans="1:23" x14ac:dyDescent="0.3">
      <c r="A18" s="100">
        <v>14</v>
      </c>
      <c r="B18" s="66">
        <f>Final!F17</f>
        <v>0</v>
      </c>
      <c r="C18" s="66">
        <f>Final!A17</f>
        <v>0</v>
      </c>
      <c r="D18" s="66">
        <f>Final!B17</f>
        <v>0</v>
      </c>
      <c r="E18" s="66" t="e">
        <f>IF(Final!D17=0,NA(),Final!D17)</f>
        <v>#N/A</v>
      </c>
      <c r="F18" s="66" t="e">
        <f>IF(Final!E17=0,NA(),Final!E17)</f>
        <v>#N/A</v>
      </c>
      <c r="G18" s="66">
        <f>Final!C17</f>
        <v>0</v>
      </c>
      <c r="H18" s="66">
        <f>(Final!G17+Final!H17)/2</f>
        <v>0</v>
      </c>
      <c r="I18" s="84" t="str">
        <f>CONCATENATE(Facies!O17,"/",Facies!P17,"/",Facies!R17,"/",Facies!S17)</f>
        <v>0/ACBT/0/0</v>
      </c>
      <c r="L18" s="97">
        <f t="shared" si="0"/>
        <v>0</v>
      </c>
      <c r="M18" s="97">
        <f t="shared" si="1"/>
        <v>0</v>
      </c>
      <c r="N18" s="101"/>
      <c r="O18" s="101"/>
      <c r="P18" s="101"/>
      <c r="Q18" s="101"/>
      <c r="R18" s="101"/>
      <c r="S18" s="101"/>
      <c r="T18" s="101"/>
      <c r="U18" s="101"/>
      <c r="V18" s="101"/>
      <c r="W18" s="101"/>
    </row>
    <row r="19" spans="1:23" x14ac:dyDescent="0.3">
      <c r="A19" s="100">
        <v>15</v>
      </c>
      <c r="B19" s="66">
        <f>Final!F18</f>
        <v>0</v>
      </c>
      <c r="C19" s="66">
        <f>Final!A18</f>
        <v>0</v>
      </c>
      <c r="D19" s="66">
        <f>Final!B18</f>
        <v>0</v>
      </c>
      <c r="E19" s="66" t="e">
        <f>IF(Final!D18=0,NA(),Final!D18)</f>
        <v>#N/A</v>
      </c>
      <c r="F19" s="66" t="e">
        <f>IF(Final!E18=0,NA(),Final!E18)</f>
        <v>#N/A</v>
      </c>
      <c r="G19" s="66">
        <f>Final!C18</f>
        <v>0</v>
      </c>
      <c r="H19" s="66">
        <f>(Final!G18+Final!H18)/2</f>
        <v>0</v>
      </c>
      <c r="I19" s="84" t="str">
        <f>CONCATENATE(Facies!O18,"/",Facies!P18,"/",Facies!R18,"/",Facies!S18)</f>
        <v>0/ACBT/0/0</v>
      </c>
      <c r="L19" s="97">
        <f t="shared" si="0"/>
        <v>0</v>
      </c>
      <c r="M19" s="97">
        <f t="shared" si="1"/>
        <v>0</v>
      </c>
      <c r="N19" s="101"/>
      <c r="O19" s="101"/>
      <c r="P19" s="101"/>
      <c r="Q19" s="101"/>
      <c r="R19" s="101"/>
      <c r="S19" s="101"/>
      <c r="T19" s="101"/>
      <c r="U19" s="101"/>
      <c r="V19" s="101"/>
      <c r="W19" s="101"/>
    </row>
    <row r="20" spans="1:23" x14ac:dyDescent="0.3">
      <c r="A20" s="100">
        <v>16</v>
      </c>
      <c r="B20" s="66">
        <f>Final!F19</f>
        <v>0</v>
      </c>
      <c r="C20" s="66">
        <f>Final!A19</f>
        <v>0</v>
      </c>
      <c r="D20" s="66">
        <f>Final!B19</f>
        <v>0</v>
      </c>
      <c r="E20" s="66" t="e">
        <f>IF(Final!D19=0,NA(),Final!D19)</f>
        <v>#N/A</v>
      </c>
      <c r="F20" s="66" t="e">
        <f>IF(Final!E19=0,NA(),Final!E19)</f>
        <v>#N/A</v>
      </c>
      <c r="G20" s="66">
        <f>Final!C19</f>
        <v>0</v>
      </c>
      <c r="H20" s="66">
        <f>(Final!G19+Final!H19)/2</f>
        <v>0</v>
      </c>
      <c r="I20" s="84" t="str">
        <f>CONCATENATE(Facies!O19,"/",Facies!P19,"/",Facies!R19,"/",Facies!S19)</f>
        <v>0/ACBT/0/0</v>
      </c>
      <c r="L20" s="97">
        <f t="shared" si="0"/>
        <v>0</v>
      </c>
      <c r="M20" s="97">
        <f t="shared" si="1"/>
        <v>0</v>
      </c>
      <c r="N20" s="101"/>
      <c r="O20" s="101"/>
      <c r="P20" s="101"/>
      <c r="Q20" s="101"/>
      <c r="R20" s="101"/>
      <c r="S20" s="101"/>
      <c r="T20" s="101"/>
      <c r="U20" s="101"/>
      <c r="V20" s="101"/>
      <c r="W20" s="101"/>
    </row>
    <row r="21" spans="1:23" x14ac:dyDescent="0.3">
      <c r="A21" s="100">
        <v>17</v>
      </c>
      <c r="B21" s="66">
        <f>Final!F20</f>
        <v>0</v>
      </c>
      <c r="C21" s="66">
        <f>Final!A20</f>
        <v>0</v>
      </c>
      <c r="D21" s="66">
        <f>Final!B20</f>
        <v>0</v>
      </c>
      <c r="E21" s="66" t="e">
        <f>IF(Final!D20=0,NA(),Final!D20)</f>
        <v>#N/A</v>
      </c>
      <c r="F21" s="66" t="e">
        <f>IF(Final!E20=0,NA(),Final!E20)</f>
        <v>#N/A</v>
      </c>
      <c r="G21" s="66">
        <f>Final!C20</f>
        <v>0</v>
      </c>
      <c r="H21" s="66">
        <f>(Final!G20+Final!H20)/2</f>
        <v>0</v>
      </c>
      <c r="I21" s="84" t="str">
        <f>CONCATENATE(Facies!O20,"/",Facies!P20,"/",Facies!R20,"/",Facies!S20)</f>
        <v>0/ACBT/0/0</v>
      </c>
      <c r="L21" s="97">
        <f t="shared" si="0"/>
        <v>0</v>
      </c>
      <c r="M21" s="97">
        <f t="shared" si="1"/>
        <v>0</v>
      </c>
      <c r="N21" s="101"/>
      <c r="O21" s="101"/>
      <c r="P21" s="101"/>
      <c r="Q21" s="101"/>
      <c r="R21" s="101"/>
      <c r="S21" s="101"/>
      <c r="T21" s="101"/>
      <c r="U21" s="101"/>
      <c r="V21" s="101"/>
      <c r="W21" s="101"/>
    </row>
    <row r="22" spans="1:23" x14ac:dyDescent="0.3">
      <c r="A22" s="100">
        <v>18</v>
      </c>
      <c r="B22" s="66">
        <f>Final!F21</f>
        <v>0</v>
      </c>
      <c r="C22" s="66">
        <f>Final!A21</f>
        <v>0</v>
      </c>
      <c r="D22" s="66">
        <f>Final!B21</f>
        <v>0</v>
      </c>
      <c r="E22" s="66" t="e">
        <f>IF(Final!D21=0,NA(),Final!D21)</f>
        <v>#N/A</v>
      </c>
      <c r="F22" s="66" t="e">
        <f>IF(Final!E21=0,NA(),Final!E21)</f>
        <v>#N/A</v>
      </c>
      <c r="G22" s="66">
        <f>Final!C21</f>
        <v>0</v>
      </c>
      <c r="H22" s="66">
        <f>(Final!G21+Final!H21)/2</f>
        <v>0</v>
      </c>
      <c r="I22" s="84" t="str">
        <f>CONCATENATE(Facies!O21,"/",Facies!P21,"/",Facies!R21,"/",Facies!S21)</f>
        <v>0/ACBT/0/0</v>
      </c>
      <c r="L22" s="97">
        <f t="shared" si="0"/>
        <v>0</v>
      </c>
      <c r="M22" s="97">
        <f t="shared" si="1"/>
        <v>0</v>
      </c>
      <c r="N22" s="101"/>
      <c r="O22" s="101"/>
      <c r="P22" s="101"/>
      <c r="Q22" s="101"/>
      <c r="R22" s="101"/>
      <c r="S22" s="101"/>
      <c r="T22" s="101"/>
      <c r="U22" s="101"/>
      <c r="V22" s="101"/>
      <c r="W22" s="101"/>
    </row>
    <row r="23" spans="1:23" x14ac:dyDescent="0.3">
      <c r="A23" s="100">
        <v>19</v>
      </c>
      <c r="B23" s="66">
        <f>Final!F22</f>
        <v>0</v>
      </c>
      <c r="C23" s="66">
        <f>Final!A22</f>
        <v>0</v>
      </c>
      <c r="D23" s="66">
        <f>Final!B22</f>
        <v>0</v>
      </c>
      <c r="E23" s="66" t="e">
        <f>IF(Final!D22=0,NA(),Final!D22)</f>
        <v>#N/A</v>
      </c>
      <c r="F23" s="66" t="e">
        <f>IF(Final!E22=0,NA(),Final!E22)</f>
        <v>#N/A</v>
      </c>
      <c r="G23" s="66">
        <f>Final!C22</f>
        <v>0</v>
      </c>
      <c r="H23" s="66">
        <f>(Final!G22+Final!H22)/2</f>
        <v>0</v>
      </c>
      <c r="I23" s="84" t="str">
        <f>CONCATENATE(Facies!O22,"/",Facies!P22,"/",Facies!R22,"/",Facies!S22)</f>
        <v>0/ACBT/0/0</v>
      </c>
      <c r="L23" s="97">
        <f t="shared" si="0"/>
        <v>0</v>
      </c>
      <c r="M23" s="97">
        <f t="shared" si="1"/>
        <v>0</v>
      </c>
      <c r="N23" s="101"/>
      <c r="O23" s="101"/>
      <c r="P23" s="101"/>
      <c r="Q23" s="101"/>
      <c r="R23" s="101"/>
      <c r="S23" s="101"/>
      <c r="T23" s="101"/>
      <c r="U23" s="101"/>
      <c r="V23" s="101"/>
      <c r="W23" s="101"/>
    </row>
    <row r="24" spans="1:23" x14ac:dyDescent="0.3">
      <c r="A24" s="100">
        <v>20</v>
      </c>
      <c r="B24" s="66">
        <f>Final!F23</f>
        <v>0</v>
      </c>
      <c r="C24" s="66">
        <f>Final!A23</f>
        <v>0</v>
      </c>
      <c r="D24" s="66">
        <f>Final!B23</f>
        <v>0</v>
      </c>
      <c r="E24" s="66" t="e">
        <f>IF(Final!D23=0,NA(),Final!D23)</f>
        <v>#N/A</v>
      </c>
      <c r="F24" s="66" t="e">
        <f>IF(Final!E23=0,NA(),Final!E23)</f>
        <v>#N/A</v>
      </c>
      <c r="G24" s="66">
        <f>Final!C23</f>
        <v>0</v>
      </c>
      <c r="H24" s="66">
        <f>(Final!G23+Final!H23)/2</f>
        <v>0</v>
      </c>
      <c r="I24" s="84" t="str">
        <f>CONCATENATE(Facies!O23,"/",Facies!P23,"/",Facies!R23,"/",Facies!S23)</f>
        <v>0/ACBT/0/0</v>
      </c>
      <c r="L24" s="97">
        <f t="shared" si="0"/>
        <v>0</v>
      </c>
      <c r="M24" s="97">
        <f t="shared" si="1"/>
        <v>0</v>
      </c>
      <c r="N24" s="101"/>
      <c r="O24" s="101"/>
      <c r="P24" s="101"/>
      <c r="Q24" s="101"/>
      <c r="R24" s="101"/>
      <c r="S24" s="101"/>
      <c r="T24" s="101"/>
      <c r="U24" s="101"/>
      <c r="V24" s="101"/>
      <c r="W24" s="101"/>
    </row>
    <row r="25" spans="1:23" x14ac:dyDescent="0.3">
      <c r="A25" s="100">
        <v>21</v>
      </c>
      <c r="B25" s="66">
        <f>Final!F24</f>
        <v>0</v>
      </c>
      <c r="C25" s="66">
        <f>Final!A24</f>
        <v>0</v>
      </c>
      <c r="D25" s="66">
        <f>Final!B24</f>
        <v>0</v>
      </c>
      <c r="E25" s="66" t="e">
        <f>IF(Final!D24=0,NA(),Final!D24)</f>
        <v>#N/A</v>
      </c>
      <c r="F25" s="66" t="e">
        <f>IF(Final!E24=0,NA(),Final!E24)</f>
        <v>#N/A</v>
      </c>
      <c r="G25" s="66">
        <f>Final!C24</f>
        <v>0</v>
      </c>
      <c r="H25" s="66">
        <f>(Final!G24+Final!H24)/2</f>
        <v>0</v>
      </c>
      <c r="I25" s="84" t="str">
        <f>CONCATENATE(Facies!O24,"/",Facies!P24,"/",Facies!R24,"/",Facies!S24)</f>
        <v>0/ACBT/0/0</v>
      </c>
      <c r="L25" s="97">
        <f t="shared" si="0"/>
        <v>0</v>
      </c>
      <c r="M25" s="97">
        <f t="shared" si="1"/>
        <v>0</v>
      </c>
      <c r="N25" s="101"/>
      <c r="O25" s="101"/>
      <c r="P25" s="101"/>
      <c r="Q25" s="101"/>
      <c r="R25" s="101"/>
      <c r="S25" s="101"/>
      <c r="T25" s="101"/>
      <c r="U25" s="101"/>
      <c r="V25" s="101"/>
      <c r="W25" s="101"/>
    </row>
    <row r="26" spans="1:23" x14ac:dyDescent="0.3">
      <c r="A26" s="100">
        <v>22</v>
      </c>
      <c r="B26" s="66">
        <f>Final!F25</f>
        <v>0</v>
      </c>
      <c r="C26" s="66">
        <f>Final!A25</f>
        <v>0</v>
      </c>
      <c r="D26" s="66">
        <f>Final!B25</f>
        <v>0</v>
      </c>
      <c r="E26" s="66" t="e">
        <f>IF(Final!D25=0,NA(),Final!D25)</f>
        <v>#N/A</v>
      </c>
      <c r="F26" s="66" t="e">
        <f>IF(Final!E25=0,NA(),Final!E25)</f>
        <v>#N/A</v>
      </c>
      <c r="G26" s="66">
        <f>Final!C25</f>
        <v>0</v>
      </c>
      <c r="H26" s="66">
        <f>(Final!G25+Final!H25)/2</f>
        <v>0</v>
      </c>
      <c r="I26" s="84" t="str">
        <f>CONCATENATE(Facies!O25,"/",Facies!P25,"/",Facies!R25,"/",Facies!S25)</f>
        <v>0/ACBT/0/0</v>
      </c>
      <c r="L26" s="97">
        <f t="shared" si="0"/>
        <v>0</v>
      </c>
      <c r="M26" s="97">
        <f t="shared" si="1"/>
        <v>0</v>
      </c>
      <c r="N26" s="101"/>
      <c r="O26" s="101"/>
      <c r="P26" s="101"/>
      <c r="Q26" s="101"/>
      <c r="R26" s="101"/>
      <c r="S26" s="101"/>
      <c r="T26" s="101"/>
      <c r="U26" s="101"/>
      <c r="V26" s="101"/>
      <c r="W26" s="101"/>
    </row>
    <row r="27" spans="1:23" x14ac:dyDescent="0.3">
      <c r="A27" s="100">
        <v>23</v>
      </c>
      <c r="B27" s="66">
        <f>Final!F26</f>
        <v>0</v>
      </c>
      <c r="C27" s="66">
        <f>Final!A26</f>
        <v>0</v>
      </c>
      <c r="D27" s="66">
        <f>Final!B26</f>
        <v>0</v>
      </c>
      <c r="E27" s="66" t="e">
        <f>IF(Final!D26=0,NA(),Final!D26)</f>
        <v>#N/A</v>
      </c>
      <c r="F27" s="66" t="e">
        <f>IF(Final!E26=0,NA(),Final!E26)</f>
        <v>#N/A</v>
      </c>
      <c r="G27" s="66">
        <f>Final!C26</f>
        <v>0</v>
      </c>
      <c r="H27" s="66">
        <f>(Final!G26+Final!H26)/2</f>
        <v>0</v>
      </c>
      <c r="I27" s="84" t="str">
        <f>CONCATENATE(Facies!O26,"/",Facies!P26,"/",Facies!R26,"/",Facies!S26)</f>
        <v>0/ACBT/0/0</v>
      </c>
      <c r="L27" s="97">
        <f t="shared" si="0"/>
        <v>0</v>
      </c>
      <c r="M27" s="97">
        <f t="shared" si="1"/>
        <v>0</v>
      </c>
      <c r="N27" s="101"/>
      <c r="O27" s="101"/>
      <c r="P27" s="101"/>
      <c r="Q27" s="101"/>
      <c r="R27" s="101"/>
      <c r="S27" s="101"/>
      <c r="T27" s="101"/>
      <c r="U27" s="101"/>
      <c r="V27" s="101"/>
      <c r="W27" s="101"/>
    </row>
    <row r="28" spans="1:23" x14ac:dyDescent="0.3">
      <c r="A28" s="100">
        <v>24</v>
      </c>
      <c r="B28" s="66">
        <f>Final!F27</f>
        <v>0</v>
      </c>
      <c r="C28" s="66">
        <f>Final!A27</f>
        <v>0</v>
      </c>
      <c r="D28" s="66">
        <f>Final!B27</f>
        <v>0</v>
      </c>
      <c r="E28" s="66" t="e">
        <f>IF(Final!D27=0,NA(),Final!D27)</f>
        <v>#N/A</v>
      </c>
      <c r="F28" s="66" t="e">
        <f>IF(Final!E27=0,NA(),Final!E27)</f>
        <v>#N/A</v>
      </c>
      <c r="G28" s="66">
        <f>Final!C27</f>
        <v>0</v>
      </c>
      <c r="H28" s="66">
        <f>(Final!G27+Final!H27)/2</f>
        <v>0</v>
      </c>
      <c r="I28" s="84" t="str">
        <f>CONCATENATE(Facies!O27,"/",Facies!P27,"/",Facies!R27,"/",Facies!S27)</f>
        <v>0/ACBT/0/0</v>
      </c>
      <c r="L28" s="97">
        <f t="shared" si="0"/>
        <v>0</v>
      </c>
      <c r="M28" s="97">
        <f t="shared" si="1"/>
        <v>0</v>
      </c>
      <c r="N28" s="101"/>
      <c r="O28" s="101"/>
      <c r="P28" s="101"/>
      <c r="Q28" s="101"/>
      <c r="R28" s="101"/>
      <c r="S28" s="101"/>
      <c r="T28" s="101"/>
      <c r="U28" s="101"/>
      <c r="V28" s="101"/>
      <c r="W28" s="101"/>
    </row>
    <row r="29" spans="1:23" x14ac:dyDescent="0.3">
      <c r="A29" s="100">
        <v>25</v>
      </c>
      <c r="B29" s="66">
        <f>Final!F28</f>
        <v>0</v>
      </c>
      <c r="C29" s="66">
        <f>Final!A28</f>
        <v>0</v>
      </c>
      <c r="D29" s="66">
        <f>Final!B28</f>
        <v>0</v>
      </c>
      <c r="E29" s="66" t="e">
        <f>IF(Final!D28=0,NA(),Final!D28)</f>
        <v>#N/A</v>
      </c>
      <c r="F29" s="66" t="e">
        <f>IF(Final!E28=0,NA(),Final!E28)</f>
        <v>#N/A</v>
      </c>
      <c r="G29" s="66">
        <f>Final!C28</f>
        <v>0</v>
      </c>
      <c r="H29" s="66">
        <f>(Final!G28+Final!H28)/2</f>
        <v>0</v>
      </c>
      <c r="I29" s="84" t="str">
        <f>CONCATENATE(Facies!O28,"/",Facies!P28,"/",Facies!R28,"/",Facies!S28)</f>
        <v>0/ACBT/0/0</v>
      </c>
      <c r="L29" s="97">
        <f t="shared" si="0"/>
        <v>0</v>
      </c>
      <c r="M29" s="97">
        <f t="shared" si="1"/>
        <v>0</v>
      </c>
      <c r="N29" s="101"/>
      <c r="O29" s="101"/>
      <c r="P29" s="101"/>
      <c r="Q29" s="101"/>
      <c r="R29" s="101"/>
      <c r="S29" s="101"/>
      <c r="T29" s="101"/>
      <c r="U29" s="101"/>
      <c r="V29" s="101"/>
      <c r="W29" s="101"/>
    </row>
    <row r="30" spans="1:23" x14ac:dyDescent="0.3">
      <c r="A30" s="100">
        <v>26</v>
      </c>
      <c r="B30" s="66">
        <f>Final!F29</f>
        <v>0</v>
      </c>
      <c r="C30" s="66">
        <f>Final!A29</f>
        <v>0</v>
      </c>
      <c r="D30" s="66">
        <f>Final!B29</f>
        <v>0</v>
      </c>
      <c r="E30" s="66" t="e">
        <f>IF(Final!D29=0,NA(),Final!D29)</f>
        <v>#N/A</v>
      </c>
      <c r="F30" s="66" t="e">
        <f>IF(Final!E29=0,NA(),Final!E29)</f>
        <v>#N/A</v>
      </c>
      <c r="G30" s="66">
        <f>Final!C29</f>
        <v>0</v>
      </c>
      <c r="H30" s="66">
        <f>(Final!G29+Final!H29)/2</f>
        <v>0</v>
      </c>
      <c r="I30" s="84" t="str">
        <f>CONCATENATE(Facies!O29,"/",Facies!P29,"/",Facies!R29,"/",Facies!S29)</f>
        <v>0/ACBT/0/0</v>
      </c>
      <c r="L30" s="97">
        <f t="shared" si="0"/>
        <v>0</v>
      </c>
      <c r="M30" s="97">
        <f t="shared" si="1"/>
        <v>0</v>
      </c>
      <c r="N30" s="101"/>
      <c r="O30" s="101"/>
      <c r="P30" s="101"/>
      <c r="Q30" s="101"/>
      <c r="R30" s="101"/>
      <c r="S30" s="101"/>
      <c r="T30" s="101"/>
      <c r="U30" s="101"/>
      <c r="V30" s="101"/>
      <c r="W30" s="101"/>
    </row>
    <row r="31" spans="1:23" x14ac:dyDescent="0.3">
      <c r="A31" s="100">
        <v>27</v>
      </c>
      <c r="B31" s="66">
        <f>Final!F30</f>
        <v>0</v>
      </c>
      <c r="C31" s="66">
        <f>Final!A30</f>
        <v>0</v>
      </c>
      <c r="D31" s="66">
        <f>Final!B30</f>
        <v>0</v>
      </c>
      <c r="E31" s="66" t="e">
        <f>IF(Final!D30=0,NA(),Final!D30)</f>
        <v>#N/A</v>
      </c>
      <c r="F31" s="66" t="e">
        <f>IF(Final!E30=0,NA(),Final!E30)</f>
        <v>#N/A</v>
      </c>
      <c r="G31" s="66">
        <f>Final!C30</f>
        <v>0</v>
      </c>
      <c r="H31" s="66">
        <f>(Final!G30+Final!H30)/2</f>
        <v>0</v>
      </c>
      <c r="I31" s="84" t="str">
        <f>CONCATENATE(Facies!O30,"/",Facies!P30,"/",Facies!R30,"/",Facies!S30)</f>
        <v>0/ACBT/0/0</v>
      </c>
      <c r="L31" s="97">
        <f t="shared" si="0"/>
        <v>0</v>
      </c>
      <c r="M31" s="97">
        <f t="shared" si="1"/>
        <v>0</v>
      </c>
      <c r="N31" s="101"/>
      <c r="O31" s="101"/>
      <c r="P31" s="101"/>
      <c r="Q31" s="101"/>
      <c r="R31" s="101"/>
      <c r="S31" s="101"/>
      <c r="T31" s="101"/>
      <c r="U31" s="101"/>
      <c r="V31" s="101"/>
      <c r="W31" s="101"/>
    </row>
    <row r="32" spans="1:23" x14ac:dyDescent="0.3">
      <c r="A32" s="100">
        <v>28</v>
      </c>
      <c r="B32" s="66">
        <f>Final!F31</f>
        <v>0</v>
      </c>
      <c r="C32" s="66">
        <f>Final!A31</f>
        <v>0</v>
      </c>
      <c r="D32" s="66">
        <f>Final!B31</f>
        <v>0</v>
      </c>
      <c r="E32" s="66" t="e">
        <f>IF(Final!D31=0,NA(),Final!D31)</f>
        <v>#N/A</v>
      </c>
      <c r="F32" s="66" t="e">
        <f>IF(Final!E31=0,NA(),Final!E31)</f>
        <v>#N/A</v>
      </c>
      <c r="G32" s="66">
        <f>Final!C31</f>
        <v>0</v>
      </c>
      <c r="H32" s="66">
        <f>(Final!G31+Final!H31)/2</f>
        <v>0</v>
      </c>
      <c r="I32" s="84" t="str">
        <f>CONCATENATE(Facies!O31,"/",Facies!P31,"/",Facies!R31,"/",Facies!S31)</f>
        <v>0/ACBT/0/0</v>
      </c>
      <c r="L32" s="97">
        <f t="shared" si="0"/>
        <v>0</v>
      </c>
      <c r="M32" s="97">
        <f t="shared" si="1"/>
        <v>0</v>
      </c>
      <c r="N32" s="101"/>
      <c r="O32" s="101"/>
      <c r="P32" s="101"/>
      <c r="Q32" s="101"/>
      <c r="R32" s="101"/>
      <c r="S32" s="101"/>
      <c r="T32" s="101"/>
      <c r="U32" s="101"/>
      <c r="V32" s="101"/>
      <c r="W32" s="101"/>
    </row>
    <row r="33" spans="1:23" x14ac:dyDescent="0.3">
      <c r="A33" s="100">
        <v>29</v>
      </c>
      <c r="B33" s="66">
        <f>Final!F32</f>
        <v>0</v>
      </c>
      <c r="C33" s="66">
        <f>Final!A32</f>
        <v>0</v>
      </c>
      <c r="D33" s="66">
        <f>Final!B32</f>
        <v>0</v>
      </c>
      <c r="E33" s="66" t="e">
        <f>IF(Final!D32=0,NA(),Final!D32)</f>
        <v>#N/A</v>
      </c>
      <c r="F33" s="66" t="e">
        <f>IF(Final!E32=0,NA(),Final!E32)</f>
        <v>#N/A</v>
      </c>
      <c r="G33" s="66">
        <f>Final!C32</f>
        <v>0</v>
      </c>
      <c r="H33" s="66">
        <f>(Final!G32+Final!H32)/2</f>
        <v>0</v>
      </c>
      <c r="I33" s="84" t="str">
        <f>CONCATENATE(Facies!O32,"/",Facies!P32,"/",Facies!R32,"/",Facies!S32)</f>
        <v>0/ACBT/0/0</v>
      </c>
      <c r="L33" s="97">
        <f t="shared" si="0"/>
        <v>0</v>
      </c>
      <c r="M33" s="97">
        <f t="shared" si="1"/>
        <v>0</v>
      </c>
      <c r="N33" s="101"/>
      <c r="O33" s="101"/>
      <c r="P33" s="101"/>
      <c r="Q33" s="101"/>
      <c r="R33" s="101"/>
      <c r="S33" s="101"/>
      <c r="T33" s="101"/>
      <c r="U33" s="101"/>
      <c r="V33" s="101"/>
      <c r="W33" s="101"/>
    </row>
    <row r="34" spans="1:23" x14ac:dyDescent="0.3">
      <c r="A34" s="100">
        <v>30</v>
      </c>
      <c r="B34" s="66">
        <f>Final!F33</f>
        <v>0</v>
      </c>
      <c r="C34" s="66">
        <f>Final!A33</f>
        <v>0</v>
      </c>
      <c r="D34" s="66">
        <f>Final!B33</f>
        <v>0</v>
      </c>
      <c r="E34" s="66" t="e">
        <f>IF(Final!D33=0,NA(),Final!D33)</f>
        <v>#N/A</v>
      </c>
      <c r="F34" s="66" t="e">
        <f>IF(Final!E33=0,NA(),Final!E33)</f>
        <v>#N/A</v>
      </c>
      <c r="G34" s="66">
        <f>Final!C33</f>
        <v>0</v>
      </c>
      <c r="H34" s="66">
        <f>(Final!G33+Final!H33)/2</f>
        <v>0</v>
      </c>
      <c r="I34" s="84" t="str">
        <f>CONCATENATE(Facies!O33,"/",Facies!P33,"/",Facies!R33,"/",Facies!S33)</f>
        <v>0/ACBT/0/0</v>
      </c>
      <c r="L34" s="97">
        <f t="shared" si="0"/>
        <v>0</v>
      </c>
      <c r="M34" s="97">
        <f t="shared" si="1"/>
        <v>0</v>
      </c>
      <c r="N34" s="101"/>
      <c r="O34" s="101"/>
      <c r="P34" s="101"/>
      <c r="Q34" s="101"/>
      <c r="R34" s="101"/>
      <c r="S34" s="101"/>
      <c r="T34" s="101"/>
      <c r="U34" s="101"/>
      <c r="V34" s="101"/>
      <c r="W34" s="101"/>
    </row>
    <row r="35" spans="1:23" x14ac:dyDescent="0.3">
      <c r="A35" s="100">
        <v>31</v>
      </c>
      <c r="B35" s="66">
        <f>Final!F34</f>
        <v>0</v>
      </c>
      <c r="C35" s="66">
        <f>Final!A34</f>
        <v>0</v>
      </c>
      <c r="D35" s="66">
        <f>Final!B34</f>
        <v>0</v>
      </c>
      <c r="E35" s="66" t="e">
        <f>IF(Final!D34=0,NA(),Final!D34)</f>
        <v>#N/A</v>
      </c>
      <c r="F35" s="66" t="e">
        <f>IF(Final!E34=0,NA(),Final!E34)</f>
        <v>#N/A</v>
      </c>
      <c r="G35" s="66">
        <f>Final!C34</f>
        <v>0</v>
      </c>
      <c r="H35" s="66">
        <f>(Final!G34+Final!H34)/2</f>
        <v>0</v>
      </c>
      <c r="I35" s="84" t="str">
        <f>CONCATENATE(Facies!O34,"/",Facies!P34,"/",Facies!R34,"/",Facies!S34)</f>
        <v>0/ACBT/0/0</v>
      </c>
      <c r="L35" s="97">
        <f t="shared" si="0"/>
        <v>0</v>
      </c>
      <c r="M35" s="97">
        <f t="shared" si="1"/>
        <v>0</v>
      </c>
      <c r="N35" s="101"/>
      <c r="O35" s="101"/>
      <c r="P35" s="101"/>
      <c r="Q35" s="101"/>
      <c r="R35" s="101"/>
      <c r="S35" s="101"/>
      <c r="T35" s="101"/>
      <c r="U35" s="101"/>
      <c r="V35" s="101"/>
      <c r="W35" s="101"/>
    </row>
    <row r="36" spans="1:23" x14ac:dyDescent="0.3">
      <c r="A36" s="100">
        <v>32</v>
      </c>
      <c r="B36" s="66">
        <f>Final!F35</f>
        <v>0</v>
      </c>
      <c r="C36" s="66">
        <f>Final!A35</f>
        <v>0</v>
      </c>
      <c r="D36" s="66">
        <f>Final!B35</f>
        <v>0</v>
      </c>
      <c r="E36" s="66" t="e">
        <f>IF(Final!D35=0,NA(),Final!D35)</f>
        <v>#N/A</v>
      </c>
      <c r="F36" s="66" t="e">
        <f>IF(Final!E35=0,NA(),Final!E35)</f>
        <v>#N/A</v>
      </c>
      <c r="G36" s="66">
        <f>Final!C35</f>
        <v>0</v>
      </c>
      <c r="H36" s="66">
        <f>(Final!G35+Final!H35)/2</f>
        <v>0</v>
      </c>
      <c r="I36" s="84" t="str">
        <f>CONCATENATE(Facies!O35,"/",Facies!P35,"/",Facies!R35,"/",Facies!S35)</f>
        <v>0/ACBT/0/0</v>
      </c>
      <c r="L36" s="97">
        <f t="shared" si="0"/>
        <v>0</v>
      </c>
      <c r="M36" s="97">
        <f t="shared" si="1"/>
        <v>0</v>
      </c>
      <c r="N36" s="101"/>
      <c r="O36" s="101"/>
      <c r="P36" s="101"/>
      <c r="Q36" s="101"/>
      <c r="R36" s="101"/>
      <c r="S36" s="101"/>
      <c r="T36" s="101"/>
      <c r="U36" s="101"/>
      <c r="V36" s="101"/>
      <c r="W36" s="101"/>
    </row>
    <row r="37" spans="1:23" x14ac:dyDescent="0.3">
      <c r="A37" s="100">
        <v>33</v>
      </c>
      <c r="B37" s="66">
        <f>Final!F36</f>
        <v>0</v>
      </c>
      <c r="C37" s="66">
        <f>Final!A36</f>
        <v>0</v>
      </c>
      <c r="D37" s="66">
        <f>Final!B36</f>
        <v>0</v>
      </c>
      <c r="E37" s="66" t="e">
        <f>IF(Final!D36=0,NA(),Final!D36)</f>
        <v>#N/A</v>
      </c>
      <c r="F37" s="66" t="e">
        <f>IF(Final!E36=0,NA(),Final!E36)</f>
        <v>#N/A</v>
      </c>
      <c r="G37" s="66">
        <f>Final!C36</f>
        <v>0</v>
      </c>
      <c r="H37" s="66">
        <f>(Final!G36+Final!H36)/2</f>
        <v>0</v>
      </c>
      <c r="I37" s="84" t="str">
        <f>CONCATENATE(Facies!O36,"/",Facies!P36,"/",Facies!R36,"/",Facies!S36)</f>
        <v>0/ACBT/0/0</v>
      </c>
      <c r="L37" s="97">
        <f t="shared" si="0"/>
        <v>0</v>
      </c>
      <c r="M37" s="97">
        <f t="shared" si="1"/>
        <v>0</v>
      </c>
      <c r="N37" s="101"/>
      <c r="O37" s="101"/>
      <c r="P37" s="101"/>
      <c r="Q37" s="101"/>
      <c r="R37" s="101"/>
      <c r="S37" s="101"/>
      <c r="T37" s="101"/>
      <c r="U37" s="101"/>
      <c r="V37" s="101"/>
      <c r="W37" s="101"/>
    </row>
    <row r="38" spans="1:23" x14ac:dyDescent="0.3">
      <c r="A38" s="100">
        <v>34</v>
      </c>
      <c r="B38" s="66">
        <f>Final!F37</f>
        <v>0</v>
      </c>
      <c r="C38" s="66">
        <f>Final!A37</f>
        <v>0</v>
      </c>
      <c r="D38" s="66">
        <f>Final!B37</f>
        <v>0</v>
      </c>
      <c r="E38" s="66" t="e">
        <f>IF(Final!D37=0,NA(),Final!D37)</f>
        <v>#N/A</v>
      </c>
      <c r="F38" s="66" t="e">
        <f>IF(Final!E37=0,NA(),Final!E37)</f>
        <v>#N/A</v>
      </c>
      <c r="G38" s="66">
        <f>Final!C37</f>
        <v>0</v>
      </c>
      <c r="H38" s="66">
        <f>(Final!G37+Final!H37)/2</f>
        <v>0</v>
      </c>
      <c r="I38" s="84" t="str">
        <f>CONCATENATE(Facies!O37,"/",Facies!P37,"/",Facies!R37,"/",Facies!S37)</f>
        <v>0/ACBT/0/0</v>
      </c>
      <c r="L38" s="97">
        <f t="shared" si="0"/>
        <v>0</v>
      </c>
      <c r="M38" s="97">
        <f t="shared" si="1"/>
        <v>0</v>
      </c>
      <c r="N38" s="101"/>
      <c r="O38" s="101"/>
      <c r="P38" s="101"/>
      <c r="Q38" s="101"/>
      <c r="R38" s="101"/>
      <c r="S38" s="101"/>
      <c r="T38" s="101"/>
      <c r="U38" s="101"/>
      <c r="V38" s="101"/>
      <c r="W38" s="101"/>
    </row>
    <row r="39" spans="1:23" x14ac:dyDescent="0.3">
      <c r="A39" s="100">
        <v>35</v>
      </c>
      <c r="B39" s="66">
        <f>Final!F38</f>
        <v>0</v>
      </c>
      <c r="C39" s="66">
        <f>Final!A38</f>
        <v>0</v>
      </c>
      <c r="D39" s="66">
        <f>Final!B38</f>
        <v>0</v>
      </c>
      <c r="E39" s="66" t="e">
        <f>IF(Final!D38=0,NA(),Final!D38)</f>
        <v>#N/A</v>
      </c>
      <c r="F39" s="66" t="e">
        <f>IF(Final!E38=0,NA(),Final!E38)</f>
        <v>#N/A</v>
      </c>
      <c r="G39" s="66">
        <f>Final!C38</f>
        <v>0</v>
      </c>
      <c r="H39" s="66">
        <f>(Final!G38+Final!H38)/2</f>
        <v>0</v>
      </c>
      <c r="I39" s="84" t="str">
        <f>CONCATENATE(Facies!O38,"/",Facies!P38,"/",Facies!R38,"/",Facies!S38)</f>
        <v>0/ACBT/0/0</v>
      </c>
      <c r="L39" s="97">
        <f t="shared" si="0"/>
        <v>0</v>
      </c>
      <c r="M39" s="97">
        <f t="shared" si="1"/>
        <v>0</v>
      </c>
      <c r="N39" s="101"/>
      <c r="O39" s="101"/>
      <c r="P39" s="101"/>
      <c r="Q39" s="101"/>
      <c r="R39" s="101"/>
      <c r="S39" s="101"/>
      <c r="T39" s="101"/>
      <c r="U39" s="101"/>
      <c r="V39" s="101"/>
      <c r="W39" s="101"/>
    </row>
    <row r="40" spans="1:23" x14ac:dyDescent="0.3">
      <c r="A40" s="100">
        <v>36</v>
      </c>
      <c r="B40" s="66">
        <f>Final!F39</f>
        <v>0</v>
      </c>
      <c r="C40" s="66">
        <f>Final!A39</f>
        <v>0</v>
      </c>
      <c r="D40" s="66">
        <f>Final!B39</f>
        <v>0</v>
      </c>
      <c r="E40" s="66" t="e">
        <f>IF(Final!D39=0,NA(),Final!D39)</f>
        <v>#N/A</v>
      </c>
      <c r="F40" s="66" t="e">
        <f>IF(Final!E39=0,NA(),Final!E39)</f>
        <v>#N/A</v>
      </c>
      <c r="G40" s="66">
        <f>Final!C39</f>
        <v>0</v>
      </c>
      <c r="H40" s="66">
        <f>(Final!G39+Final!H39)/2</f>
        <v>0</v>
      </c>
      <c r="I40" s="84" t="str">
        <f>CONCATENATE(Facies!O39,"/",Facies!P39,"/",Facies!R39,"/",Facies!S39)</f>
        <v>0/ACBT/0/0</v>
      </c>
      <c r="L40" s="97">
        <f t="shared" si="0"/>
        <v>0</v>
      </c>
      <c r="M40" s="97">
        <f t="shared" si="1"/>
        <v>0</v>
      </c>
      <c r="N40" s="101"/>
      <c r="O40" s="101"/>
      <c r="P40" s="101"/>
      <c r="Q40" s="101"/>
      <c r="R40" s="101"/>
      <c r="S40" s="101"/>
      <c r="T40" s="101"/>
      <c r="U40" s="101"/>
      <c r="V40" s="101"/>
      <c r="W40" s="101"/>
    </row>
    <row r="41" spans="1:23" x14ac:dyDescent="0.3">
      <c r="A41" s="100">
        <v>37</v>
      </c>
      <c r="B41" s="66">
        <f>Final!F40</f>
        <v>0</v>
      </c>
      <c r="C41" s="66">
        <f>Final!A40</f>
        <v>0</v>
      </c>
      <c r="D41" s="66">
        <f>Final!B40</f>
        <v>0</v>
      </c>
      <c r="E41" s="66" t="e">
        <f>IF(Final!D40=0,NA(),Final!D40)</f>
        <v>#N/A</v>
      </c>
      <c r="F41" s="66" t="e">
        <f>IF(Final!E40=0,NA(),Final!E40)</f>
        <v>#N/A</v>
      </c>
      <c r="G41" s="66">
        <f>Final!C40</f>
        <v>0</v>
      </c>
      <c r="H41" s="66">
        <f>(Final!G40+Final!H40)/2</f>
        <v>0</v>
      </c>
      <c r="I41" s="84" t="str">
        <f>CONCATENATE(Facies!O40,"/",Facies!P40,"/",Facies!R40,"/",Facies!S40)</f>
        <v>0/ACBT/0/0</v>
      </c>
      <c r="L41" s="97">
        <f t="shared" si="0"/>
        <v>0</v>
      </c>
      <c r="M41" s="97">
        <f t="shared" si="1"/>
        <v>0</v>
      </c>
      <c r="N41" s="101"/>
      <c r="O41" s="101"/>
      <c r="P41" s="101"/>
      <c r="Q41" s="101"/>
      <c r="R41" s="101"/>
      <c r="S41" s="101"/>
      <c r="T41" s="101"/>
      <c r="U41" s="101"/>
      <c r="V41" s="101"/>
      <c r="W41" s="101"/>
    </row>
    <row r="42" spans="1:23" x14ac:dyDescent="0.3">
      <c r="A42" s="100">
        <v>38</v>
      </c>
      <c r="B42" s="66">
        <f>Final!F41</f>
        <v>0</v>
      </c>
      <c r="C42" s="66">
        <f>Final!A41</f>
        <v>0</v>
      </c>
      <c r="D42" s="66">
        <f>Final!B41</f>
        <v>0</v>
      </c>
      <c r="E42" s="66" t="e">
        <f>IF(Final!D41=0,NA(),Final!D41)</f>
        <v>#N/A</v>
      </c>
      <c r="F42" s="66" t="e">
        <f>IF(Final!E41=0,NA(),Final!E41)</f>
        <v>#N/A</v>
      </c>
      <c r="G42" s="66">
        <f>Final!C41</f>
        <v>0</v>
      </c>
      <c r="H42" s="66">
        <f>(Final!G41+Final!H41)/2</f>
        <v>0</v>
      </c>
      <c r="I42" s="84" t="str">
        <f>CONCATENATE(Facies!O41,"/",Facies!P41,"/",Facies!R41,"/",Facies!S41)</f>
        <v>0/ACBT/0/0</v>
      </c>
      <c r="L42" s="97">
        <f t="shared" si="0"/>
        <v>0</v>
      </c>
      <c r="M42" s="97">
        <f t="shared" si="1"/>
        <v>0</v>
      </c>
      <c r="N42" s="101"/>
      <c r="O42" s="101"/>
      <c r="P42" s="101"/>
      <c r="Q42" s="101"/>
      <c r="R42" s="101"/>
      <c r="S42" s="101"/>
      <c r="T42" s="101"/>
      <c r="U42" s="101"/>
      <c r="V42" s="101"/>
      <c r="W42" s="101"/>
    </row>
    <row r="43" spans="1:23" x14ac:dyDescent="0.3">
      <c r="A43" s="100">
        <v>39</v>
      </c>
      <c r="B43" s="66">
        <f>Final!F42</f>
        <v>0</v>
      </c>
      <c r="C43" s="66">
        <f>Final!A42</f>
        <v>0</v>
      </c>
      <c r="D43" s="66">
        <f>Final!B42</f>
        <v>0</v>
      </c>
      <c r="E43" s="66" t="e">
        <f>IF(Final!D42=0,NA(),Final!D42)</f>
        <v>#N/A</v>
      </c>
      <c r="F43" s="66" t="e">
        <f>IF(Final!E42=0,NA(),Final!E42)</f>
        <v>#N/A</v>
      </c>
      <c r="G43" s="66">
        <f>Final!C42</f>
        <v>0</v>
      </c>
      <c r="H43" s="66">
        <f>(Final!G42+Final!H42)/2</f>
        <v>0</v>
      </c>
      <c r="I43" s="84" t="str">
        <f>CONCATENATE(Facies!O42,"/",Facies!P42,"/",Facies!R42,"/",Facies!S42)</f>
        <v>0/ACBT/0/0</v>
      </c>
      <c r="L43" s="97">
        <f t="shared" si="0"/>
        <v>0</v>
      </c>
      <c r="M43" s="97">
        <f t="shared" si="1"/>
        <v>0</v>
      </c>
      <c r="N43" s="101"/>
      <c r="O43" s="101"/>
      <c r="P43" s="101"/>
      <c r="Q43" s="101"/>
      <c r="R43" s="101"/>
      <c r="S43" s="101"/>
      <c r="T43" s="101"/>
      <c r="U43" s="101"/>
      <c r="V43" s="101"/>
      <c r="W43" s="101"/>
    </row>
    <row r="44" spans="1:23" x14ac:dyDescent="0.3">
      <c r="A44" s="100">
        <v>40</v>
      </c>
      <c r="B44" s="66">
        <f>Final!F43</f>
        <v>0</v>
      </c>
      <c r="C44" s="66">
        <f>Final!A43</f>
        <v>0</v>
      </c>
      <c r="D44" s="66">
        <f>Final!B43</f>
        <v>0</v>
      </c>
      <c r="E44" s="66" t="e">
        <f>IF(Final!D43=0,NA(),Final!D43)</f>
        <v>#N/A</v>
      </c>
      <c r="F44" s="66" t="e">
        <f>IF(Final!E43=0,NA(),Final!E43)</f>
        <v>#N/A</v>
      </c>
      <c r="G44" s="66">
        <f>Final!C43</f>
        <v>0</v>
      </c>
      <c r="H44" s="66">
        <f>(Final!G43+Final!H43)/2</f>
        <v>0</v>
      </c>
      <c r="I44" s="84" t="str">
        <f>CONCATENATE(Facies!O43,"/",Facies!P43,"/",Facies!R43,"/",Facies!S43)</f>
        <v>0/ACBT/0/0</v>
      </c>
      <c r="L44" s="97">
        <f t="shared" si="0"/>
        <v>0</v>
      </c>
      <c r="M44" s="97">
        <f t="shared" si="1"/>
        <v>0</v>
      </c>
      <c r="N44" s="101"/>
      <c r="O44" s="101"/>
      <c r="P44" s="101"/>
      <c r="Q44" s="101"/>
      <c r="R44" s="101"/>
      <c r="S44" s="101"/>
      <c r="T44" s="101"/>
      <c r="U44" s="101"/>
      <c r="V44" s="101"/>
      <c r="W44" s="101"/>
    </row>
    <row r="45" spans="1:23" x14ac:dyDescent="0.3">
      <c r="A45" s="100">
        <v>41</v>
      </c>
      <c r="B45" s="66">
        <f>Final!F44</f>
        <v>0</v>
      </c>
      <c r="C45" s="66">
        <f>Final!A44</f>
        <v>0</v>
      </c>
      <c r="D45" s="66">
        <f>Final!B44</f>
        <v>0</v>
      </c>
      <c r="E45" s="66" t="e">
        <f>IF(Final!D44=0,NA(),Final!D44)</f>
        <v>#N/A</v>
      </c>
      <c r="F45" s="66" t="e">
        <f>IF(Final!E44=0,NA(),Final!E44)</f>
        <v>#N/A</v>
      </c>
      <c r="G45" s="66">
        <f>Final!C44</f>
        <v>0</v>
      </c>
      <c r="H45" s="66">
        <f>(Final!G44+Final!H44)/2</f>
        <v>0</v>
      </c>
      <c r="I45" s="84" t="str">
        <f>CONCATENATE(Facies!O44,"/",Facies!P44,"/",Facies!R44,"/",Facies!S44)</f>
        <v>0/ACBT/0/0</v>
      </c>
      <c r="L45" s="97">
        <f t="shared" si="0"/>
        <v>0</v>
      </c>
      <c r="M45" s="97">
        <f t="shared" si="1"/>
        <v>0</v>
      </c>
      <c r="N45" s="101"/>
      <c r="O45" s="101"/>
      <c r="P45" s="101"/>
      <c r="Q45" s="101"/>
      <c r="R45" s="101"/>
      <c r="S45" s="101"/>
      <c r="T45" s="101"/>
      <c r="U45" s="101"/>
      <c r="V45" s="101"/>
      <c r="W45" s="101"/>
    </row>
    <row r="46" spans="1:23" x14ac:dyDescent="0.3">
      <c r="A46" s="100">
        <v>42</v>
      </c>
      <c r="B46" s="66">
        <f>Final!F45</f>
        <v>0</v>
      </c>
      <c r="C46" s="66">
        <f>Final!A45</f>
        <v>0</v>
      </c>
      <c r="D46" s="66">
        <f>Final!B45</f>
        <v>0</v>
      </c>
      <c r="E46" s="66" t="e">
        <f>IF(Final!D45=0,NA(),Final!D45)</f>
        <v>#N/A</v>
      </c>
      <c r="F46" s="66" t="e">
        <f>IF(Final!E45=0,NA(),Final!E45)</f>
        <v>#N/A</v>
      </c>
      <c r="G46" s="66">
        <f>Final!C45</f>
        <v>0</v>
      </c>
      <c r="H46" s="66">
        <f>(Final!G45+Final!H45)/2</f>
        <v>0</v>
      </c>
      <c r="I46" s="84" t="str">
        <f>CONCATENATE(Facies!O45,"/",Facies!P45,"/",Facies!R45,"/",Facies!S45)</f>
        <v>0/ACBT/0/0</v>
      </c>
      <c r="L46" s="97">
        <f t="shared" si="0"/>
        <v>0</v>
      </c>
      <c r="M46" s="97">
        <f t="shared" si="1"/>
        <v>0</v>
      </c>
      <c r="N46" s="101"/>
      <c r="O46" s="101"/>
      <c r="P46" s="101"/>
      <c r="Q46" s="101"/>
      <c r="R46" s="101"/>
      <c r="S46" s="101"/>
      <c r="T46" s="101"/>
      <c r="U46" s="101"/>
      <c r="V46" s="101"/>
      <c r="W46" s="101"/>
    </row>
    <row r="47" spans="1:23" x14ac:dyDescent="0.3">
      <c r="A47" s="100">
        <v>43</v>
      </c>
      <c r="B47" s="66">
        <f>Final!F46</f>
        <v>0</v>
      </c>
      <c r="C47" s="66">
        <f>Final!A46</f>
        <v>0</v>
      </c>
      <c r="D47" s="66">
        <f>Final!B46</f>
        <v>0</v>
      </c>
      <c r="E47" s="66" t="e">
        <f>IF(Final!D46=0,NA(),Final!D46)</f>
        <v>#N/A</v>
      </c>
      <c r="F47" s="66" t="e">
        <f>IF(Final!E46=0,NA(),Final!E46)</f>
        <v>#N/A</v>
      </c>
      <c r="G47" s="66">
        <f>Final!C46</f>
        <v>0</v>
      </c>
      <c r="H47" s="66">
        <f>(Final!G46+Final!H46)/2</f>
        <v>0</v>
      </c>
      <c r="I47" s="84" t="str">
        <f>CONCATENATE(Facies!O46,"/",Facies!P46,"/",Facies!R46,"/",Facies!S46)</f>
        <v>0/ACBT/0/0</v>
      </c>
      <c r="L47" s="97">
        <f t="shared" si="0"/>
        <v>0</v>
      </c>
      <c r="M47" s="97">
        <f t="shared" si="1"/>
        <v>0</v>
      </c>
      <c r="N47" s="101"/>
      <c r="O47" s="101"/>
      <c r="P47" s="101"/>
      <c r="Q47" s="101"/>
      <c r="R47" s="101"/>
      <c r="S47" s="101"/>
      <c r="T47" s="101"/>
      <c r="U47" s="101"/>
      <c r="V47" s="101"/>
      <c r="W47" s="101"/>
    </row>
    <row r="48" spans="1:23" x14ac:dyDescent="0.3">
      <c r="A48" s="100">
        <v>44</v>
      </c>
      <c r="B48" s="66">
        <f>Final!F47</f>
        <v>0</v>
      </c>
      <c r="C48" s="66">
        <f>Final!A47</f>
        <v>0</v>
      </c>
      <c r="D48" s="66">
        <f>Final!B47</f>
        <v>0</v>
      </c>
      <c r="E48" s="66" t="e">
        <f>IF(Final!D47=0,NA(),Final!D47)</f>
        <v>#N/A</v>
      </c>
      <c r="F48" s="66" t="e">
        <f>IF(Final!E47=0,NA(),Final!E47)</f>
        <v>#N/A</v>
      </c>
      <c r="G48" s="66">
        <f>Final!C47</f>
        <v>0</v>
      </c>
      <c r="H48" s="66">
        <f>(Final!G47+Final!H47)/2</f>
        <v>0</v>
      </c>
      <c r="I48" s="84" t="str">
        <f>CONCATENATE(Facies!O47,"/",Facies!P47,"/",Facies!R47,"/",Facies!S47)</f>
        <v>0/ACBT/0/0</v>
      </c>
      <c r="L48" s="97">
        <f t="shared" si="0"/>
        <v>0</v>
      </c>
      <c r="M48" s="97">
        <f t="shared" si="1"/>
        <v>0</v>
      </c>
      <c r="N48" s="101"/>
      <c r="O48" s="101"/>
      <c r="P48" s="101"/>
      <c r="Q48" s="101"/>
      <c r="R48" s="101"/>
      <c r="S48" s="101"/>
      <c r="T48" s="101"/>
      <c r="U48" s="101"/>
      <c r="V48" s="101"/>
      <c r="W48" s="101"/>
    </row>
    <row r="49" spans="1:23" x14ac:dyDescent="0.3">
      <c r="A49" s="100">
        <v>45</v>
      </c>
      <c r="B49" s="66">
        <f>Final!F48</f>
        <v>0</v>
      </c>
      <c r="C49" s="66">
        <f>Final!A48</f>
        <v>0</v>
      </c>
      <c r="D49" s="66">
        <f>Final!B48</f>
        <v>0</v>
      </c>
      <c r="E49" s="66" t="e">
        <f>IF(Final!D48=0,NA(),Final!D48)</f>
        <v>#N/A</v>
      </c>
      <c r="F49" s="66" t="e">
        <f>IF(Final!E48=0,NA(),Final!E48)</f>
        <v>#N/A</v>
      </c>
      <c r="G49" s="66">
        <f>Final!C48</f>
        <v>0</v>
      </c>
      <c r="H49" s="66">
        <f>(Final!G48+Final!H48)/2</f>
        <v>0</v>
      </c>
      <c r="I49" s="84" t="str">
        <f>CONCATENATE(Facies!O48,"/",Facies!P48,"/",Facies!R48,"/",Facies!S48)</f>
        <v>0/ACBT/0/0</v>
      </c>
      <c r="L49" s="97">
        <f t="shared" si="0"/>
        <v>0</v>
      </c>
      <c r="M49" s="97">
        <f t="shared" si="1"/>
        <v>0</v>
      </c>
      <c r="N49" s="101"/>
      <c r="O49" s="101"/>
      <c r="P49" s="101"/>
      <c r="Q49" s="101"/>
      <c r="R49" s="101"/>
      <c r="S49" s="101"/>
      <c r="T49" s="101"/>
      <c r="U49" s="101"/>
      <c r="V49" s="101"/>
      <c r="W49" s="101"/>
    </row>
    <row r="50" spans="1:23" x14ac:dyDescent="0.3">
      <c r="A50" s="100">
        <v>46</v>
      </c>
      <c r="B50" s="66">
        <f>Final!F49</f>
        <v>0</v>
      </c>
      <c r="C50" s="66">
        <f>Final!A49</f>
        <v>0</v>
      </c>
      <c r="D50" s="66">
        <f>Final!B49</f>
        <v>0</v>
      </c>
      <c r="E50" s="66" t="e">
        <f>IF(Final!D49=0,NA(),Final!D49)</f>
        <v>#N/A</v>
      </c>
      <c r="F50" s="66" t="e">
        <f>IF(Final!E49=0,NA(),Final!E49)</f>
        <v>#N/A</v>
      </c>
      <c r="G50" s="66">
        <f>Final!C49</f>
        <v>0</v>
      </c>
      <c r="H50" s="66">
        <f>(Final!G49+Final!H49)/2</f>
        <v>0</v>
      </c>
      <c r="I50" s="84" t="str">
        <f>CONCATENATE(Facies!O49,"/",Facies!P49,"/",Facies!R49,"/",Facies!S49)</f>
        <v>0/ACBT/0/0</v>
      </c>
      <c r="L50" s="97">
        <f t="shared" si="0"/>
        <v>0</v>
      </c>
      <c r="M50" s="97">
        <f t="shared" si="1"/>
        <v>0</v>
      </c>
      <c r="N50" s="101"/>
      <c r="O50" s="101"/>
      <c r="P50" s="101"/>
      <c r="Q50" s="101"/>
      <c r="R50" s="101"/>
      <c r="S50" s="101"/>
      <c r="T50" s="101"/>
      <c r="U50" s="101"/>
      <c r="V50" s="101"/>
      <c r="W50" s="101"/>
    </row>
    <row r="51" spans="1:23" x14ac:dyDescent="0.3">
      <c r="A51" s="100">
        <v>47</v>
      </c>
      <c r="B51" s="66">
        <f>Final!F50</f>
        <v>0</v>
      </c>
      <c r="C51" s="66">
        <f>Final!A50</f>
        <v>0</v>
      </c>
      <c r="D51" s="66">
        <f>Final!B50</f>
        <v>0</v>
      </c>
      <c r="E51" s="66" t="e">
        <f>IF(Final!D50=0,NA(),Final!D50)</f>
        <v>#N/A</v>
      </c>
      <c r="F51" s="66" t="e">
        <f>IF(Final!E50=0,NA(),Final!E50)</f>
        <v>#N/A</v>
      </c>
      <c r="G51" s="66">
        <f>Final!C50</f>
        <v>0</v>
      </c>
      <c r="H51" s="66">
        <f>(Final!G50+Final!H50)/2</f>
        <v>0</v>
      </c>
      <c r="I51" s="84" t="str">
        <f>CONCATENATE(Facies!O50,"/",Facies!P50,"/",Facies!R50,"/",Facies!S50)</f>
        <v>0/ACBT/0/0</v>
      </c>
      <c r="L51" s="97">
        <f t="shared" si="0"/>
        <v>0</v>
      </c>
      <c r="M51" s="97">
        <f t="shared" si="1"/>
        <v>0</v>
      </c>
      <c r="N51" s="101"/>
      <c r="O51" s="101"/>
      <c r="P51" s="101"/>
      <c r="Q51" s="101"/>
      <c r="R51" s="101"/>
      <c r="S51" s="101"/>
      <c r="T51" s="101"/>
      <c r="U51" s="101"/>
      <c r="V51" s="101"/>
      <c r="W51" s="101"/>
    </row>
    <row r="52" spans="1:23" x14ac:dyDescent="0.3">
      <c r="A52" s="100">
        <v>48</v>
      </c>
      <c r="B52" s="66">
        <f>Final!F51</f>
        <v>0</v>
      </c>
      <c r="C52" s="66">
        <f>Final!A51</f>
        <v>0</v>
      </c>
      <c r="D52" s="66">
        <f>Final!B51</f>
        <v>0</v>
      </c>
      <c r="E52" s="66" t="e">
        <f>IF(Final!D51=0,NA(),Final!D51)</f>
        <v>#N/A</v>
      </c>
      <c r="F52" s="66" t="e">
        <f>IF(Final!E51=0,NA(),Final!E51)</f>
        <v>#N/A</v>
      </c>
      <c r="G52" s="66">
        <f>Final!C51</f>
        <v>0</v>
      </c>
      <c r="H52" s="66">
        <f>(Final!G51+Final!H51)/2</f>
        <v>0</v>
      </c>
      <c r="I52" s="84" t="str">
        <f>CONCATENATE(Facies!O51,"/",Facies!P51,"/",Facies!R51,"/",Facies!S51)</f>
        <v>0/ACBT/0/0</v>
      </c>
      <c r="L52" s="97">
        <f t="shared" si="0"/>
        <v>0</v>
      </c>
      <c r="M52" s="97">
        <f t="shared" si="1"/>
        <v>0</v>
      </c>
      <c r="N52" s="101"/>
      <c r="O52" s="101"/>
      <c r="P52" s="101"/>
      <c r="Q52" s="101"/>
      <c r="R52" s="101"/>
      <c r="S52" s="101"/>
      <c r="T52" s="101"/>
      <c r="U52" s="101"/>
      <c r="V52" s="101"/>
      <c r="W52" s="101"/>
    </row>
    <row r="53" spans="1:23" x14ac:dyDescent="0.3">
      <c r="A53" s="100">
        <v>49</v>
      </c>
      <c r="B53" s="66">
        <f>Final!F52</f>
        <v>0</v>
      </c>
      <c r="C53" s="66">
        <f>Final!A52</f>
        <v>0</v>
      </c>
      <c r="D53" s="66">
        <f>Final!B52</f>
        <v>0</v>
      </c>
      <c r="E53" s="66" t="e">
        <f>IF(Final!D52=0,NA(),Final!D52)</f>
        <v>#N/A</v>
      </c>
      <c r="F53" s="66" t="e">
        <f>IF(Final!E52=0,NA(),Final!E52)</f>
        <v>#N/A</v>
      </c>
      <c r="G53" s="66">
        <f>Final!C52</f>
        <v>0</v>
      </c>
      <c r="H53" s="66">
        <f>(Final!G52+Final!H52)/2</f>
        <v>0</v>
      </c>
      <c r="I53" s="84" t="str">
        <f>CONCATENATE(Facies!O52,"/",Facies!P52,"/",Facies!R52,"/",Facies!S52)</f>
        <v>0/ACBT/0/0</v>
      </c>
      <c r="L53" s="97">
        <f t="shared" si="0"/>
        <v>0</v>
      </c>
      <c r="M53" s="97">
        <f t="shared" si="1"/>
        <v>0</v>
      </c>
      <c r="N53" s="101"/>
      <c r="O53" s="101"/>
      <c r="P53" s="101"/>
      <c r="Q53" s="101"/>
      <c r="R53" s="101"/>
      <c r="S53" s="101"/>
      <c r="T53" s="101"/>
      <c r="U53" s="101"/>
      <c r="V53" s="101"/>
      <c r="W53" s="101"/>
    </row>
    <row r="54" spans="1:23" x14ac:dyDescent="0.3">
      <c r="A54" s="100">
        <v>50</v>
      </c>
      <c r="B54" s="66">
        <f>Final!F53</f>
        <v>0</v>
      </c>
      <c r="C54" s="66">
        <f>Final!A53</f>
        <v>0</v>
      </c>
      <c r="D54" s="66">
        <f>Final!B53</f>
        <v>0</v>
      </c>
      <c r="E54" s="66" t="e">
        <f>IF(Final!D53=0,NA(),Final!D53)</f>
        <v>#N/A</v>
      </c>
      <c r="F54" s="66" t="e">
        <f>IF(Final!E53=0,NA(),Final!E53)</f>
        <v>#N/A</v>
      </c>
      <c r="G54" s="66">
        <f>Final!C53</f>
        <v>0</v>
      </c>
      <c r="H54" s="66">
        <f>(Final!G53+Final!H53)/2</f>
        <v>0</v>
      </c>
      <c r="I54" s="84" t="str">
        <f>CONCATENATE(Facies!O53,"/",Facies!P53,"/",Facies!R53,"/",Facies!S53)</f>
        <v>0/ACBT/0/0</v>
      </c>
      <c r="L54" s="97">
        <f t="shared" si="0"/>
        <v>0</v>
      </c>
      <c r="M54" s="97">
        <f t="shared" si="1"/>
        <v>0</v>
      </c>
      <c r="N54" s="101"/>
      <c r="O54" s="101"/>
      <c r="P54" s="101"/>
      <c r="Q54" s="101"/>
      <c r="R54" s="101"/>
      <c r="S54" s="101"/>
      <c r="T54" s="101"/>
      <c r="U54" s="101"/>
      <c r="V54" s="101"/>
      <c r="W54" s="101"/>
    </row>
    <row r="55" spans="1:23" x14ac:dyDescent="0.3">
      <c r="A55" s="100">
        <v>51</v>
      </c>
      <c r="B55" s="66">
        <f>Final!F54</f>
        <v>0</v>
      </c>
      <c r="C55" s="66">
        <f>Final!A54</f>
        <v>0</v>
      </c>
      <c r="D55" s="66">
        <f>Final!B54</f>
        <v>0</v>
      </c>
      <c r="E55" s="66" t="e">
        <f>IF(Final!D54=0,NA(),Final!D54)</f>
        <v>#N/A</v>
      </c>
      <c r="F55" s="66" t="e">
        <f>IF(Final!E54=0,NA(),Final!E54)</f>
        <v>#N/A</v>
      </c>
      <c r="G55" s="66">
        <f>Final!C54</f>
        <v>0</v>
      </c>
      <c r="H55" s="66">
        <f>(Final!G54+Final!H54)/2</f>
        <v>0</v>
      </c>
      <c r="I55" s="84" t="str">
        <f>CONCATENATE(Facies!O54,"/",Facies!P54,"/",Facies!R54,"/",Facies!S54)</f>
        <v>0/ACBT/0/0</v>
      </c>
      <c r="L55" s="97">
        <f t="shared" si="0"/>
        <v>0</v>
      </c>
      <c r="M55" s="97">
        <f t="shared" si="1"/>
        <v>0</v>
      </c>
      <c r="N55" s="101"/>
      <c r="O55" s="101"/>
      <c r="P55" s="101"/>
      <c r="Q55" s="101"/>
      <c r="R55" s="101"/>
      <c r="S55" s="101"/>
      <c r="T55" s="101"/>
      <c r="U55" s="101"/>
      <c r="V55" s="101"/>
      <c r="W55" s="101"/>
    </row>
    <row r="56" spans="1:23" x14ac:dyDescent="0.3">
      <c r="A56" s="100">
        <v>52</v>
      </c>
      <c r="B56" s="66">
        <f>Final!F55</f>
        <v>0</v>
      </c>
      <c r="C56" s="66">
        <f>Final!A55</f>
        <v>0</v>
      </c>
      <c r="D56" s="66">
        <f>Final!B55</f>
        <v>0</v>
      </c>
      <c r="E56" s="66" t="e">
        <f>IF(Final!D55=0,NA(),Final!D55)</f>
        <v>#N/A</v>
      </c>
      <c r="F56" s="66" t="e">
        <f>IF(Final!E55=0,NA(),Final!E55)</f>
        <v>#N/A</v>
      </c>
      <c r="G56" s="66">
        <f>Final!C55</f>
        <v>0</v>
      </c>
      <c r="H56" s="66">
        <f>(Final!G55+Final!H55)/2</f>
        <v>0</v>
      </c>
      <c r="I56" s="84" t="str">
        <f>CONCATENATE(Facies!O55,"/",Facies!P55,"/",Facies!R55,"/",Facies!S55)</f>
        <v>0/ACBT/0/0</v>
      </c>
      <c r="L56" s="97">
        <f t="shared" si="0"/>
        <v>0</v>
      </c>
      <c r="M56" s="97">
        <f t="shared" si="1"/>
        <v>0</v>
      </c>
      <c r="N56" s="101"/>
      <c r="O56" s="101"/>
      <c r="P56" s="101"/>
      <c r="Q56" s="101"/>
      <c r="R56" s="101"/>
      <c r="S56" s="101"/>
      <c r="T56" s="101"/>
      <c r="U56" s="101"/>
      <c r="V56" s="101"/>
      <c r="W56" s="101"/>
    </row>
    <row r="57" spans="1:23" x14ac:dyDescent="0.3">
      <c r="A57" s="100">
        <v>53</v>
      </c>
      <c r="B57" s="66">
        <f>Final!F56</f>
        <v>0</v>
      </c>
      <c r="C57" s="66">
        <f>Final!A56</f>
        <v>0</v>
      </c>
      <c r="D57" s="66">
        <f>Final!B56</f>
        <v>0</v>
      </c>
      <c r="E57" s="66" t="e">
        <f>IF(Final!D56=0,NA(),Final!D56)</f>
        <v>#N/A</v>
      </c>
      <c r="F57" s="66" t="e">
        <f>IF(Final!E56=0,NA(),Final!E56)</f>
        <v>#N/A</v>
      </c>
      <c r="G57" s="66">
        <f>Final!C56</f>
        <v>0</v>
      </c>
      <c r="H57" s="66">
        <f>(Final!G56+Final!H56)/2</f>
        <v>0</v>
      </c>
      <c r="I57" s="84" t="str">
        <f>CONCATENATE(Facies!O56,"/",Facies!P56,"/",Facies!R56,"/",Facies!S56)</f>
        <v>0/ACBT/0/0</v>
      </c>
      <c r="L57" s="97">
        <f t="shared" si="0"/>
        <v>0</v>
      </c>
      <c r="M57" s="97">
        <f t="shared" si="1"/>
        <v>0</v>
      </c>
      <c r="N57" s="101"/>
      <c r="O57" s="101"/>
      <c r="P57" s="101"/>
      <c r="Q57" s="101"/>
      <c r="R57" s="101"/>
      <c r="S57" s="101"/>
      <c r="T57" s="101"/>
      <c r="U57" s="101"/>
      <c r="V57" s="101"/>
      <c r="W57" s="101"/>
    </row>
    <row r="58" spans="1:23" x14ac:dyDescent="0.3">
      <c r="A58" s="100">
        <v>54</v>
      </c>
      <c r="B58" s="66">
        <f>Final!F57</f>
        <v>0</v>
      </c>
      <c r="C58" s="66">
        <f>Final!A57</f>
        <v>0</v>
      </c>
      <c r="D58" s="66">
        <f>Final!B57</f>
        <v>0</v>
      </c>
      <c r="E58" s="66" t="e">
        <f>IF(Final!D57=0,NA(),Final!D57)</f>
        <v>#N/A</v>
      </c>
      <c r="F58" s="66" t="e">
        <f>IF(Final!E57=0,NA(),Final!E57)</f>
        <v>#N/A</v>
      </c>
      <c r="G58" s="66">
        <f>Final!C57</f>
        <v>0</v>
      </c>
      <c r="H58" s="66">
        <f>(Final!G57+Final!H57)/2</f>
        <v>0</v>
      </c>
      <c r="I58" s="84" t="str">
        <f>CONCATENATE(Facies!O57,"/",Facies!P57,"/",Facies!R57,"/",Facies!S57)</f>
        <v>0/ACBT/0/0</v>
      </c>
      <c r="L58" s="97">
        <f t="shared" si="0"/>
        <v>0</v>
      </c>
      <c r="M58" s="97">
        <f t="shared" si="1"/>
        <v>0</v>
      </c>
      <c r="N58" s="101"/>
      <c r="O58" s="101"/>
      <c r="P58" s="101"/>
      <c r="Q58" s="101"/>
      <c r="R58" s="101"/>
      <c r="S58" s="101"/>
      <c r="T58" s="101"/>
      <c r="U58" s="101"/>
      <c r="V58" s="101"/>
      <c r="W58" s="101"/>
    </row>
    <row r="59" spans="1:23" x14ac:dyDescent="0.3">
      <c r="A59" s="100">
        <v>55</v>
      </c>
      <c r="B59" s="66">
        <f>Final!F58</f>
        <v>0</v>
      </c>
      <c r="C59" s="66">
        <f>Final!A58</f>
        <v>0</v>
      </c>
      <c r="D59" s="66">
        <f>Final!B58</f>
        <v>0</v>
      </c>
      <c r="E59" s="66" t="e">
        <f>IF(Final!D58=0,NA(),Final!D58)</f>
        <v>#N/A</v>
      </c>
      <c r="F59" s="66" t="e">
        <f>IF(Final!E58=0,NA(),Final!E58)</f>
        <v>#N/A</v>
      </c>
      <c r="G59" s="66">
        <f>Final!C58</f>
        <v>0</v>
      </c>
      <c r="H59" s="66">
        <f>(Final!G58+Final!H58)/2</f>
        <v>0</v>
      </c>
      <c r="I59" s="84" t="str">
        <f>CONCATENATE(Facies!O58,"/",Facies!P58,"/",Facies!R58,"/",Facies!S58)</f>
        <v>0/ACBT/0/0</v>
      </c>
      <c r="L59" s="97">
        <f t="shared" si="0"/>
        <v>0</v>
      </c>
      <c r="M59" s="97">
        <f t="shared" si="1"/>
        <v>0</v>
      </c>
      <c r="N59" s="101"/>
      <c r="O59" s="101"/>
      <c r="P59" s="101"/>
      <c r="Q59" s="101"/>
      <c r="R59" s="101"/>
      <c r="S59" s="101"/>
      <c r="T59" s="101"/>
      <c r="U59" s="101"/>
      <c r="V59" s="101"/>
      <c r="W59" s="101"/>
    </row>
    <row r="60" spans="1:23" x14ac:dyDescent="0.3">
      <c r="A60" s="100">
        <v>56</v>
      </c>
      <c r="B60" s="66">
        <f>Final!F59</f>
        <v>0</v>
      </c>
      <c r="C60" s="66">
        <f>Final!A59</f>
        <v>0</v>
      </c>
      <c r="D60" s="66">
        <f>Final!B59</f>
        <v>0</v>
      </c>
      <c r="E60" s="66" t="e">
        <f>IF(Final!D59=0,NA(),Final!D59)</f>
        <v>#N/A</v>
      </c>
      <c r="F60" s="66" t="e">
        <f>IF(Final!E59=0,NA(),Final!E59)</f>
        <v>#N/A</v>
      </c>
      <c r="G60" s="66">
        <f>Final!C59</f>
        <v>0</v>
      </c>
      <c r="H60" s="66">
        <f>(Final!G59+Final!H59)/2</f>
        <v>0</v>
      </c>
      <c r="I60" s="84" t="str">
        <f>CONCATENATE(Facies!O59,"/",Facies!P59,"/",Facies!R59,"/",Facies!S59)</f>
        <v>0/ACBT/0/0</v>
      </c>
      <c r="L60" s="97">
        <f t="shared" si="0"/>
        <v>0</v>
      </c>
      <c r="M60" s="97">
        <f t="shared" si="1"/>
        <v>0</v>
      </c>
      <c r="N60" s="101"/>
      <c r="O60" s="101"/>
      <c r="P60" s="101"/>
      <c r="Q60" s="101"/>
      <c r="R60" s="101"/>
      <c r="S60" s="101"/>
      <c r="T60" s="101"/>
      <c r="U60" s="101"/>
      <c r="V60" s="101"/>
      <c r="W60" s="101"/>
    </row>
    <row r="61" spans="1:23" x14ac:dyDescent="0.3">
      <c r="A61" s="100">
        <v>57</v>
      </c>
      <c r="B61" s="66">
        <f>Final!F60</f>
        <v>0</v>
      </c>
      <c r="C61" s="66">
        <f>Final!A60</f>
        <v>0</v>
      </c>
      <c r="D61" s="66">
        <f>Final!B60</f>
        <v>0</v>
      </c>
      <c r="E61" s="66" t="e">
        <f>IF(Final!D60=0,NA(),Final!D60)</f>
        <v>#N/A</v>
      </c>
      <c r="F61" s="66" t="e">
        <f>IF(Final!E60=0,NA(),Final!E60)</f>
        <v>#N/A</v>
      </c>
      <c r="G61" s="66">
        <f>Final!C60</f>
        <v>0</v>
      </c>
      <c r="H61" s="66">
        <f>(Final!G60+Final!H60)/2</f>
        <v>0</v>
      </c>
      <c r="I61" s="84" t="str">
        <f>CONCATENATE(Facies!O60,"/",Facies!P60,"/",Facies!R60,"/",Facies!S60)</f>
        <v>0/ACBT/0/0</v>
      </c>
      <c r="L61" s="97">
        <f t="shared" si="0"/>
        <v>0</v>
      </c>
      <c r="M61" s="97">
        <f t="shared" si="1"/>
        <v>0</v>
      </c>
      <c r="N61" s="101"/>
      <c r="O61" s="101"/>
      <c r="P61" s="101"/>
      <c r="Q61" s="101"/>
      <c r="R61" s="101"/>
      <c r="S61" s="101"/>
      <c r="T61" s="101"/>
      <c r="U61" s="101"/>
      <c r="V61" s="101"/>
      <c r="W61" s="101"/>
    </row>
    <row r="62" spans="1:23" x14ac:dyDescent="0.3">
      <c r="A62" s="100">
        <v>58</v>
      </c>
      <c r="B62" s="66">
        <f>Final!F61</f>
        <v>0</v>
      </c>
      <c r="C62" s="66">
        <f>Final!A61</f>
        <v>0</v>
      </c>
      <c r="D62" s="66">
        <f>Final!B61</f>
        <v>0</v>
      </c>
      <c r="E62" s="66" t="e">
        <f>IF(Final!D61=0,NA(),Final!D61)</f>
        <v>#N/A</v>
      </c>
      <c r="F62" s="66" t="e">
        <f>IF(Final!E61=0,NA(),Final!E61)</f>
        <v>#N/A</v>
      </c>
      <c r="G62" s="66">
        <f>Final!C61</f>
        <v>0</v>
      </c>
      <c r="H62" s="66">
        <f>(Final!G61+Final!H61)/2</f>
        <v>0</v>
      </c>
      <c r="I62" s="84" t="str">
        <f>CONCATENATE(Facies!O61,"/",Facies!P61,"/",Facies!R61,"/",Facies!S61)</f>
        <v>0/ACBT/0/0</v>
      </c>
      <c r="L62" s="97">
        <f t="shared" si="0"/>
        <v>0</v>
      </c>
      <c r="M62" s="97">
        <f t="shared" si="1"/>
        <v>0</v>
      </c>
      <c r="N62" s="101"/>
      <c r="O62" s="101"/>
      <c r="P62" s="101"/>
      <c r="Q62" s="101"/>
      <c r="R62" s="101"/>
      <c r="S62" s="101"/>
      <c r="T62" s="101"/>
      <c r="U62" s="101"/>
      <c r="V62" s="101"/>
      <c r="W62" s="101"/>
    </row>
    <row r="63" spans="1:23" x14ac:dyDescent="0.3">
      <c r="A63" s="100">
        <v>59</v>
      </c>
      <c r="B63" s="66">
        <f>Final!F62</f>
        <v>0</v>
      </c>
      <c r="C63" s="66">
        <f>Final!A62</f>
        <v>0</v>
      </c>
      <c r="D63" s="66">
        <f>Final!B62</f>
        <v>0</v>
      </c>
      <c r="E63" s="66" t="e">
        <f>IF(Final!D62=0,NA(),Final!D62)</f>
        <v>#N/A</v>
      </c>
      <c r="F63" s="66" t="e">
        <f>IF(Final!E62=0,NA(),Final!E62)</f>
        <v>#N/A</v>
      </c>
      <c r="G63" s="66">
        <f>Final!C62</f>
        <v>0</v>
      </c>
      <c r="H63" s="66">
        <f>(Final!G62+Final!H62)/2</f>
        <v>0</v>
      </c>
      <c r="I63" s="84" t="str">
        <f>CONCATENATE(Facies!O62,"/",Facies!P62,"/",Facies!R62,"/",Facies!S62)</f>
        <v>0/ACBT/0/0</v>
      </c>
      <c r="L63" s="97">
        <f t="shared" si="0"/>
        <v>0</v>
      </c>
      <c r="M63" s="97">
        <f t="shared" si="1"/>
        <v>0</v>
      </c>
      <c r="N63" s="101"/>
      <c r="O63" s="101"/>
      <c r="P63" s="101"/>
      <c r="Q63" s="101"/>
      <c r="R63" s="101"/>
      <c r="S63" s="101"/>
      <c r="T63" s="101"/>
      <c r="U63" s="101"/>
      <c r="V63" s="101"/>
      <c r="W63" s="101"/>
    </row>
    <row r="64" spans="1:23" x14ac:dyDescent="0.3">
      <c r="A64" s="100">
        <v>60</v>
      </c>
      <c r="B64" s="66">
        <f>Final!F63</f>
        <v>0</v>
      </c>
      <c r="C64" s="66">
        <f>Final!A63</f>
        <v>0</v>
      </c>
      <c r="D64" s="66">
        <f>Final!B63</f>
        <v>0</v>
      </c>
      <c r="E64" s="66" t="e">
        <f>IF(Final!D63=0,NA(),Final!D63)</f>
        <v>#N/A</v>
      </c>
      <c r="F64" s="66" t="e">
        <f>IF(Final!E63=0,NA(),Final!E63)</f>
        <v>#N/A</v>
      </c>
      <c r="G64" s="66">
        <f>Final!C63</f>
        <v>0</v>
      </c>
      <c r="H64" s="66">
        <f>(Final!G63+Final!H63)/2</f>
        <v>0</v>
      </c>
      <c r="I64" s="84" t="str">
        <f>CONCATENATE(Facies!O63,"/",Facies!P63,"/",Facies!R63,"/",Facies!S63)</f>
        <v>0/ACBT/0/0</v>
      </c>
      <c r="L64" s="97">
        <f t="shared" si="0"/>
        <v>0</v>
      </c>
      <c r="M64" s="97">
        <f t="shared" si="1"/>
        <v>0</v>
      </c>
      <c r="N64" s="101"/>
      <c r="O64" s="101"/>
      <c r="P64" s="101"/>
      <c r="Q64" s="101"/>
      <c r="R64" s="101"/>
      <c r="S64" s="101"/>
      <c r="T64" s="101"/>
      <c r="U64" s="101"/>
      <c r="V64" s="101"/>
      <c r="W64" s="101"/>
    </row>
    <row r="65" spans="1:23" x14ac:dyDescent="0.3">
      <c r="A65" s="100">
        <v>61</v>
      </c>
      <c r="B65" s="66">
        <f>Final!F64</f>
        <v>0</v>
      </c>
      <c r="C65" s="66">
        <f>Final!A64</f>
        <v>0</v>
      </c>
      <c r="D65" s="66">
        <f>Final!B64</f>
        <v>0</v>
      </c>
      <c r="E65" s="66" t="e">
        <f>IF(Final!D64=0,NA(),Final!D64)</f>
        <v>#N/A</v>
      </c>
      <c r="F65" s="66" t="e">
        <f>IF(Final!E64=0,NA(),Final!E64)</f>
        <v>#N/A</v>
      </c>
      <c r="G65" s="66">
        <f>Final!C64</f>
        <v>0</v>
      </c>
      <c r="H65" s="66">
        <f>(Final!G64+Final!H64)/2</f>
        <v>0</v>
      </c>
      <c r="I65" s="84" t="str">
        <f>CONCATENATE(Facies!O64,"/",Facies!P64,"/",Facies!R64,"/",Facies!S64)</f>
        <v>0/ACBT/0/0</v>
      </c>
      <c r="L65" s="97">
        <f t="shared" si="0"/>
        <v>0</v>
      </c>
      <c r="M65" s="97">
        <f t="shared" si="1"/>
        <v>0</v>
      </c>
      <c r="N65" s="101"/>
      <c r="O65" s="101"/>
      <c r="P65" s="101"/>
      <c r="Q65" s="101"/>
      <c r="R65" s="101"/>
      <c r="S65" s="101"/>
      <c r="T65" s="101"/>
      <c r="U65" s="101"/>
      <c r="V65" s="101"/>
      <c r="W65" s="101"/>
    </row>
    <row r="66" spans="1:23" x14ac:dyDescent="0.3">
      <c r="A66" s="100">
        <v>62</v>
      </c>
      <c r="B66" s="66">
        <f>Final!F65</f>
        <v>0</v>
      </c>
      <c r="C66" s="66">
        <f>Final!A65</f>
        <v>0</v>
      </c>
      <c r="D66" s="66">
        <f>Final!B65</f>
        <v>0</v>
      </c>
      <c r="E66" s="66" t="e">
        <f>IF(Final!D65=0,NA(),Final!D65)</f>
        <v>#N/A</v>
      </c>
      <c r="F66" s="66" t="e">
        <f>IF(Final!E65=0,NA(),Final!E65)</f>
        <v>#N/A</v>
      </c>
      <c r="G66" s="66">
        <f>Final!C65</f>
        <v>0</v>
      </c>
      <c r="H66" s="66">
        <f>(Final!G65+Final!H65)/2</f>
        <v>0</v>
      </c>
      <c r="I66" s="84" t="str">
        <f>CONCATENATE(Facies!O65,"/",Facies!P65,"/",Facies!R65,"/",Facies!S65)</f>
        <v>0/ACBT/0/0</v>
      </c>
      <c r="L66" s="97">
        <f t="shared" si="0"/>
        <v>0</v>
      </c>
      <c r="M66" s="97">
        <f t="shared" si="1"/>
        <v>0</v>
      </c>
      <c r="N66" s="101"/>
      <c r="O66" s="101"/>
      <c r="P66" s="101"/>
      <c r="Q66" s="101"/>
      <c r="R66" s="101"/>
      <c r="S66" s="101"/>
      <c r="T66" s="101"/>
      <c r="U66" s="101"/>
      <c r="V66" s="101"/>
      <c r="W66" s="101"/>
    </row>
    <row r="67" spans="1:23" x14ac:dyDescent="0.3">
      <c r="A67" s="100">
        <v>63</v>
      </c>
      <c r="B67" s="66">
        <f>Final!F66</f>
        <v>0</v>
      </c>
      <c r="C67" s="66">
        <f>Final!A66</f>
        <v>0</v>
      </c>
      <c r="D67" s="66">
        <f>Final!B66</f>
        <v>0</v>
      </c>
      <c r="E67" s="66" t="e">
        <f>IF(Final!D66=0,NA(),Final!D66)</f>
        <v>#N/A</v>
      </c>
      <c r="F67" s="66" t="e">
        <f>IF(Final!E66=0,NA(),Final!E66)</f>
        <v>#N/A</v>
      </c>
      <c r="G67" s="66">
        <f>Final!C66</f>
        <v>0</v>
      </c>
      <c r="H67" s="66">
        <f>(Final!G66+Final!H66)/2</f>
        <v>0</v>
      </c>
      <c r="I67" s="84" t="str">
        <f>CONCATENATE(Facies!O66,"/",Facies!P66,"/",Facies!R66,"/",Facies!S66)</f>
        <v>0/ACBT/0/0</v>
      </c>
      <c r="L67" s="97">
        <f t="shared" si="0"/>
        <v>0</v>
      </c>
      <c r="M67" s="97">
        <f t="shared" si="1"/>
        <v>0</v>
      </c>
      <c r="N67" s="101"/>
      <c r="O67" s="101"/>
      <c r="P67" s="101"/>
      <c r="Q67" s="101"/>
      <c r="R67" s="101"/>
      <c r="S67" s="101"/>
      <c r="T67" s="101"/>
      <c r="U67" s="101"/>
      <c r="V67" s="101"/>
      <c r="W67" s="101"/>
    </row>
    <row r="68" spans="1:23" x14ac:dyDescent="0.3">
      <c r="A68" s="100">
        <v>64</v>
      </c>
      <c r="B68" s="66">
        <f>Final!F67</f>
        <v>0</v>
      </c>
      <c r="C68" s="66">
        <f>Final!A67</f>
        <v>0</v>
      </c>
      <c r="D68" s="66">
        <f>Final!B67</f>
        <v>0</v>
      </c>
      <c r="E68" s="66" t="e">
        <f>IF(Final!D67=0,NA(),Final!D67)</f>
        <v>#N/A</v>
      </c>
      <c r="F68" s="66" t="e">
        <f>IF(Final!E67=0,NA(),Final!E67)</f>
        <v>#N/A</v>
      </c>
      <c r="G68" s="66">
        <f>Final!C67</f>
        <v>0</v>
      </c>
      <c r="H68" s="66">
        <f>(Final!G67+Final!H67)/2</f>
        <v>0</v>
      </c>
      <c r="I68" s="84" t="str">
        <f>CONCATENATE(Facies!O67,"/",Facies!P67,"/",Facies!R67,"/",Facies!S67)</f>
        <v>0/ACBT/0/0</v>
      </c>
      <c r="L68" s="97">
        <f t="shared" si="0"/>
        <v>0</v>
      </c>
      <c r="M68" s="97">
        <f t="shared" si="1"/>
        <v>0</v>
      </c>
      <c r="N68" s="101"/>
      <c r="O68" s="101"/>
      <c r="P68" s="101"/>
      <c r="Q68" s="101"/>
      <c r="R68" s="101"/>
      <c r="S68" s="101"/>
      <c r="T68" s="101"/>
      <c r="U68" s="101"/>
      <c r="V68" s="101"/>
      <c r="W68" s="101"/>
    </row>
    <row r="69" spans="1:23" x14ac:dyDescent="0.3">
      <c r="A69" s="100">
        <v>65</v>
      </c>
      <c r="B69" s="66">
        <f>Final!F68</f>
        <v>0</v>
      </c>
      <c r="C69" s="66">
        <f>Final!A68</f>
        <v>0</v>
      </c>
      <c r="D69" s="66">
        <f>Final!B68</f>
        <v>0</v>
      </c>
      <c r="E69" s="66" t="e">
        <f>IF(Final!D68=0,NA(),Final!D68)</f>
        <v>#N/A</v>
      </c>
      <c r="F69" s="66" t="e">
        <f>IF(Final!E68=0,NA(),Final!E68)</f>
        <v>#N/A</v>
      </c>
      <c r="G69" s="66">
        <f>Final!C68</f>
        <v>0</v>
      </c>
      <c r="H69" s="66">
        <f>(Final!G68+Final!H68)/2</f>
        <v>0</v>
      </c>
      <c r="I69" s="84" t="str">
        <f>CONCATENATE(Facies!O68,"/",Facies!P68,"/",Facies!R68,"/",Facies!S68)</f>
        <v>0/ACBT/0/0</v>
      </c>
      <c r="L69" s="97">
        <f t="shared" si="0"/>
        <v>0</v>
      </c>
      <c r="M69" s="97">
        <f t="shared" si="1"/>
        <v>0</v>
      </c>
      <c r="N69" s="101"/>
      <c r="O69" s="101"/>
      <c r="P69" s="101"/>
      <c r="Q69" s="101"/>
      <c r="R69" s="101"/>
      <c r="S69" s="101"/>
      <c r="T69" s="101"/>
      <c r="U69" s="101"/>
      <c r="V69" s="101"/>
      <c r="W69" s="101"/>
    </row>
    <row r="70" spans="1:23" x14ac:dyDescent="0.3">
      <c r="A70" s="100">
        <v>66</v>
      </c>
      <c r="B70" s="66">
        <f>Final!F69</f>
        <v>0</v>
      </c>
      <c r="C70" s="66">
        <f>Final!A69</f>
        <v>0</v>
      </c>
      <c r="D70" s="66">
        <f>Final!B69</f>
        <v>0</v>
      </c>
      <c r="E70" s="66" t="e">
        <f>IF(Final!D69=0,NA(),Final!D69)</f>
        <v>#N/A</v>
      </c>
      <c r="F70" s="66" t="e">
        <f>IF(Final!E69=0,NA(),Final!E69)</f>
        <v>#N/A</v>
      </c>
      <c r="G70" s="66">
        <f>Final!C69</f>
        <v>0</v>
      </c>
      <c r="H70" s="66">
        <f>(Final!G69+Final!H69)/2</f>
        <v>0</v>
      </c>
      <c r="I70" s="84" t="str">
        <f>CONCATENATE(Facies!O69,"/",Facies!P69,"/",Facies!R69,"/",Facies!S69)</f>
        <v>0/ACBT/0/0</v>
      </c>
      <c r="L70" s="97">
        <f t="shared" ref="L70:L133" si="2">SQRT((R70-R69)^2+(S70-S69)^2)</f>
        <v>0</v>
      </c>
      <c r="M70" s="97">
        <f t="shared" si="1"/>
        <v>0</v>
      </c>
      <c r="N70" s="101"/>
      <c r="O70" s="101"/>
      <c r="P70" s="101"/>
      <c r="Q70" s="101"/>
      <c r="R70" s="101"/>
      <c r="S70" s="101"/>
      <c r="T70" s="101"/>
      <c r="U70" s="101"/>
      <c r="V70" s="101"/>
      <c r="W70" s="101"/>
    </row>
    <row r="71" spans="1:23" x14ac:dyDescent="0.3">
      <c r="A71" s="100">
        <v>67</v>
      </c>
      <c r="B71" s="66">
        <f>Final!F70</f>
        <v>0</v>
      </c>
      <c r="C71" s="66">
        <f>Final!A70</f>
        <v>0</v>
      </c>
      <c r="D71" s="66">
        <f>Final!B70</f>
        <v>0</v>
      </c>
      <c r="E71" s="66" t="e">
        <f>IF(Final!D70=0,NA(),Final!D70)</f>
        <v>#N/A</v>
      </c>
      <c r="F71" s="66" t="e">
        <f>IF(Final!E70=0,NA(),Final!E70)</f>
        <v>#N/A</v>
      </c>
      <c r="G71" s="66">
        <f>Final!C70</f>
        <v>0</v>
      </c>
      <c r="H71" s="66">
        <f>(Final!G70+Final!H70)/2</f>
        <v>0</v>
      </c>
      <c r="I71" s="84" t="str">
        <f>CONCATENATE(Facies!O70,"/",Facies!P70,"/",Facies!R70,"/",Facies!S70)</f>
        <v>0/ACBT/0/0</v>
      </c>
      <c r="L71" s="97">
        <f t="shared" si="2"/>
        <v>0</v>
      </c>
      <c r="M71" s="97">
        <f t="shared" ref="M71:M134" si="3">M70+L71</f>
        <v>0</v>
      </c>
      <c r="N71" s="101"/>
      <c r="O71" s="101"/>
      <c r="P71" s="101"/>
      <c r="Q71" s="101"/>
      <c r="R71" s="101"/>
      <c r="S71" s="101"/>
      <c r="T71" s="101"/>
      <c r="U71" s="101"/>
      <c r="V71" s="101"/>
      <c r="W71" s="101"/>
    </row>
    <row r="72" spans="1:23" x14ac:dyDescent="0.3">
      <c r="A72" s="100">
        <v>68</v>
      </c>
      <c r="B72" s="66">
        <f>Final!F71</f>
        <v>0</v>
      </c>
      <c r="C72" s="66">
        <f>Final!A71</f>
        <v>0</v>
      </c>
      <c r="D72" s="66">
        <f>Final!B71</f>
        <v>0</v>
      </c>
      <c r="E72" s="66" t="e">
        <f>IF(Final!D71=0,NA(),Final!D71)</f>
        <v>#N/A</v>
      </c>
      <c r="F72" s="66" t="e">
        <f>IF(Final!E71=0,NA(),Final!E71)</f>
        <v>#N/A</v>
      </c>
      <c r="G72" s="66">
        <f>Final!C71</f>
        <v>0</v>
      </c>
      <c r="H72" s="66">
        <f>(Final!G71+Final!H71)/2</f>
        <v>0</v>
      </c>
      <c r="I72" s="84" t="str">
        <f>CONCATENATE(Facies!O71,"/",Facies!P71,"/",Facies!R71,"/",Facies!S71)</f>
        <v>0/ACBT/0/0</v>
      </c>
      <c r="L72" s="97">
        <f t="shared" si="2"/>
        <v>0</v>
      </c>
      <c r="M72" s="97">
        <f t="shared" si="3"/>
        <v>0</v>
      </c>
      <c r="N72" s="101"/>
      <c r="O72" s="101"/>
      <c r="P72" s="101"/>
      <c r="Q72" s="101"/>
      <c r="R72" s="101"/>
      <c r="S72" s="101"/>
      <c r="T72" s="101"/>
      <c r="U72" s="101"/>
      <c r="V72" s="101"/>
      <c r="W72" s="101"/>
    </row>
    <row r="73" spans="1:23" x14ac:dyDescent="0.3">
      <c r="A73" s="100">
        <v>69</v>
      </c>
      <c r="B73" s="66">
        <f>Final!F72</f>
        <v>0</v>
      </c>
      <c r="C73" s="66">
        <f>Final!A72</f>
        <v>0</v>
      </c>
      <c r="D73" s="66">
        <f>Final!B72</f>
        <v>0</v>
      </c>
      <c r="E73" s="66" t="e">
        <f>IF(Final!D72=0,NA(),Final!D72)</f>
        <v>#N/A</v>
      </c>
      <c r="F73" s="66" t="e">
        <f>IF(Final!E72=0,NA(),Final!E72)</f>
        <v>#N/A</v>
      </c>
      <c r="G73" s="66">
        <f>Final!C72</f>
        <v>0</v>
      </c>
      <c r="H73" s="66">
        <f>(Final!G72+Final!H72)/2</f>
        <v>0</v>
      </c>
      <c r="I73" s="84" t="str">
        <f>CONCATENATE(Facies!O72,"/",Facies!P72,"/",Facies!R72,"/",Facies!S72)</f>
        <v>0/ACBT/0/0</v>
      </c>
      <c r="L73" s="97">
        <f t="shared" si="2"/>
        <v>0</v>
      </c>
      <c r="M73" s="97">
        <f t="shared" si="3"/>
        <v>0</v>
      </c>
      <c r="N73" s="101"/>
      <c r="O73" s="101"/>
      <c r="P73" s="101"/>
      <c r="Q73" s="101"/>
      <c r="R73" s="101"/>
      <c r="S73" s="101"/>
      <c r="T73" s="101"/>
      <c r="U73" s="101"/>
      <c r="V73" s="101"/>
      <c r="W73" s="101"/>
    </row>
    <row r="74" spans="1:23" x14ac:dyDescent="0.3">
      <c r="A74" s="100">
        <v>70</v>
      </c>
      <c r="B74" s="66">
        <f>Final!F73</f>
        <v>0</v>
      </c>
      <c r="C74" s="66">
        <f>Final!A73</f>
        <v>0</v>
      </c>
      <c r="D74" s="66">
        <f>Final!B73</f>
        <v>0</v>
      </c>
      <c r="E74" s="66" t="e">
        <f>IF(Final!D73=0,NA(),Final!D73)</f>
        <v>#N/A</v>
      </c>
      <c r="F74" s="66" t="e">
        <f>IF(Final!E73=0,NA(),Final!E73)</f>
        <v>#N/A</v>
      </c>
      <c r="G74" s="66">
        <f>Final!C73</f>
        <v>0</v>
      </c>
      <c r="H74" s="66">
        <f>(Final!G73+Final!H73)/2</f>
        <v>0</v>
      </c>
      <c r="I74" s="84" t="str">
        <f>CONCATENATE(Facies!O73,"/",Facies!P73,"/",Facies!R73,"/",Facies!S73)</f>
        <v>0/ACBT/0/0</v>
      </c>
      <c r="L74" s="97">
        <f t="shared" si="2"/>
        <v>0</v>
      </c>
      <c r="M74" s="97">
        <f t="shared" si="3"/>
        <v>0</v>
      </c>
      <c r="N74" s="101"/>
      <c r="O74" s="101"/>
      <c r="P74" s="101"/>
      <c r="Q74" s="101"/>
      <c r="R74" s="101"/>
      <c r="S74" s="101"/>
      <c r="T74" s="101"/>
      <c r="U74" s="101"/>
      <c r="V74" s="101"/>
      <c r="W74" s="101"/>
    </row>
    <row r="75" spans="1:23" x14ac:dyDescent="0.3">
      <c r="A75" s="100">
        <v>71</v>
      </c>
      <c r="B75" s="66">
        <f>Final!F74</f>
        <v>0</v>
      </c>
      <c r="C75" s="66">
        <f>Final!A74</f>
        <v>0</v>
      </c>
      <c r="D75" s="66">
        <f>Final!B74</f>
        <v>0</v>
      </c>
      <c r="E75" s="66" t="e">
        <f>IF(Final!D74=0,NA(),Final!D74)</f>
        <v>#N/A</v>
      </c>
      <c r="F75" s="66" t="e">
        <f>IF(Final!E74=0,NA(),Final!E74)</f>
        <v>#N/A</v>
      </c>
      <c r="G75" s="66">
        <f>Final!C74</f>
        <v>0</v>
      </c>
      <c r="H75" s="66">
        <f>(Final!G74+Final!H74)/2</f>
        <v>0</v>
      </c>
      <c r="I75" s="84" t="str">
        <f>CONCATENATE(Facies!O74,"/",Facies!P74,"/",Facies!R74,"/",Facies!S74)</f>
        <v>0/ACBT/0/0</v>
      </c>
      <c r="L75" s="97">
        <f t="shared" si="2"/>
        <v>0</v>
      </c>
      <c r="M75" s="97">
        <f t="shared" si="3"/>
        <v>0</v>
      </c>
      <c r="N75" s="101"/>
      <c r="O75" s="101"/>
      <c r="P75" s="101"/>
      <c r="Q75" s="101"/>
      <c r="R75" s="101"/>
      <c r="S75" s="101"/>
      <c r="T75" s="101"/>
      <c r="U75" s="101"/>
      <c r="V75" s="101"/>
      <c r="W75" s="101"/>
    </row>
    <row r="76" spans="1:23" x14ac:dyDescent="0.3">
      <c r="A76" s="100">
        <v>72</v>
      </c>
      <c r="B76" s="66">
        <f>Final!F75</f>
        <v>0</v>
      </c>
      <c r="C76" s="66">
        <f>Final!A75</f>
        <v>0</v>
      </c>
      <c r="D76" s="66">
        <f>Final!B75</f>
        <v>0</v>
      </c>
      <c r="E76" s="66" t="e">
        <f>IF(Final!D75=0,NA(),Final!D75)</f>
        <v>#N/A</v>
      </c>
      <c r="F76" s="66" t="e">
        <f>IF(Final!E75=0,NA(),Final!E75)</f>
        <v>#N/A</v>
      </c>
      <c r="G76" s="66">
        <f>Final!C75</f>
        <v>0</v>
      </c>
      <c r="H76" s="66">
        <f>(Final!G75+Final!H75)/2</f>
        <v>0</v>
      </c>
      <c r="I76" s="84" t="str">
        <f>CONCATENATE(Facies!O75,"/",Facies!P75,"/",Facies!R75,"/",Facies!S75)</f>
        <v>0/ACBT/0/0</v>
      </c>
      <c r="L76" s="97">
        <f t="shared" si="2"/>
        <v>0</v>
      </c>
      <c r="M76" s="97">
        <f t="shared" si="3"/>
        <v>0</v>
      </c>
      <c r="N76" s="101"/>
      <c r="O76" s="101"/>
      <c r="P76" s="101"/>
      <c r="Q76" s="101"/>
      <c r="R76" s="101"/>
      <c r="S76" s="101"/>
      <c r="T76" s="101"/>
      <c r="U76" s="101"/>
      <c r="V76" s="101"/>
      <c r="W76" s="101"/>
    </row>
    <row r="77" spans="1:23" x14ac:dyDescent="0.3">
      <c r="A77" s="100">
        <v>73</v>
      </c>
      <c r="B77" s="66">
        <f>Final!F76</f>
        <v>0</v>
      </c>
      <c r="C77" s="66">
        <f>Final!A76</f>
        <v>0</v>
      </c>
      <c r="D77" s="66">
        <f>Final!B76</f>
        <v>0</v>
      </c>
      <c r="E77" s="66" t="e">
        <f>IF(Final!D76=0,NA(),Final!D76)</f>
        <v>#N/A</v>
      </c>
      <c r="F77" s="66" t="e">
        <f>IF(Final!E76=0,NA(),Final!E76)</f>
        <v>#N/A</v>
      </c>
      <c r="G77" s="66">
        <f>Final!C76</f>
        <v>0</v>
      </c>
      <c r="H77" s="66">
        <f>(Final!G76+Final!H76)/2</f>
        <v>0</v>
      </c>
      <c r="I77" s="84" t="str">
        <f>CONCATENATE(Facies!O76,"/",Facies!P76,"/",Facies!R76,"/",Facies!S76)</f>
        <v>0/ACBT/0/0</v>
      </c>
      <c r="L77" s="97">
        <f t="shared" si="2"/>
        <v>0</v>
      </c>
      <c r="M77" s="97">
        <f t="shared" si="3"/>
        <v>0</v>
      </c>
      <c r="N77" s="101"/>
      <c r="O77" s="101"/>
      <c r="P77" s="101"/>
      <c r="Q77" s="101"/>
      <c r="R77" s="101"/>
      <c r="S77" s="101"/>
      <c r="T77" s="101"/>
      <c r="U77" s="101"/>
      <c r="V77" s="101"/>
      <c r="W77" s="101"/>
    </row>
    <row r="78" spans="1:23" x14ac:dyDescent="0.3">
      <c r="A78" s="100">
        <v>74</v>
      </c>
      <c r="B78" s="66">
        <f>Final!F77</f>
        <v>0</v>
      </c>
      <c r="C78" s="66">
        <f>Final!A77</f>
        <v>0</v>
      </c>
      <c r="D78" s="66">
        <f>Final!B77</f>
        <v>0</v>
      </c>
      <c r="E78" s="66" t="e">
        <f>IF(Final!D77=0,NA(),Final!D77)</f>
        <v>#N/A</v>
      </c>
      <c r="F78" s="66" t="e">
        <f>IF(Final!E77=0,NA(),Final!E77)</f>
        <v>#N/A</v>
      </c>
      <c r="G78" s="66">
        <f>Final!C77</f>
        <v>0</v>
      </c>
      <c r="H78" s="66">
        <f>(Final!G77+Final!H77)/2</f>
        <v>0</v>
      </c>
      <c r="I78" s="84" t="str">
        <f>CONCATENATE(Facies!O77,"/",Facies!P77,"/",Facies!R77,"/",Facies!S77)</f>
        <v>0/ACBT/0/0</v>
      </c>
      <c r="L78" s="97">
        <f t="shared" si="2"/>
        <v>0</v>
      </c>
      <c r="M78" s="97">
        <f t="shared" si="3"/>
        <v>0</v>
      </c>
      <c r="N78" s="101"/>
      <c r="O78" s="101"/>
      <c r="P78" s="101"/>
      <c r="Q78" s="101"/>
      <c r="R78" s="101"/>
      <c r="S78" s="101"/>
      <c r="T78" s="101"/>
      <c r="U78" s="101"/>
      <c r="V78" s="101"/>
      <c r="W78" s="101"/>
    </row>
    <row r="79" spans="1:23" x14ac:dyDescent="0.3">
      <c r="A79" s="100">
        <v>75</v>
      </c>
      <c r="B79" s="66">
        <f>Final!F78</f>
        <v>0</v>
      </c>
      <c r="C79" s="66">
        <f>Final!A78</f>
        <v>0</v>
      </c>
      <c r="D79" s="66">
        <f>Final!B78</f>
        <v>0</v>
      </c>
      <c r="E79" s="66" t="e">
        <f>IF(Final!D78=0,NA(),Final!D78)</f>
        <v>#N/A</v>
      </c>
      <c r="F79" s="66" t="e">
        <f>IF(Final!E78=0,NA(),Final!E78)</f>
        <v>#N/A</v>
      </c>
      <c r="G79" s="66">
        <f>Final!C78</f>
        <v>0</v>
      </c>
      <c r="H79" s="66">
        <f>(Final!G78+Final!H78)/2</f>
        <v>0</v>
      </c>
      <c r="I79" s="84" t="str">
        <f>CONCATENATE(Facies!O78,"/",Facies!P78,"/",Facies!R78,"/",Facies!S78)</f>
        <v>0/ACBT/0/0</v>
      </c>
      <c r="L79" s="97">
        <f t="shared" si="2"/>
        <v>0</v>
      </c>
      <c r="M79" s="97">
        <f t="shared" si="3"/>
        <v>0</v>
      </c>
      <c r="N79" s="101"/>
      <c r="O79" s="101"/>
      <c r="P79" s="101"/>
      <c r="Q79" s="101"/>
      <c r="R79" s="101"/>
      <c r="S79" s="101"/>
      <c r="T79" s="101"/>
      <c r="U79" s="101"/>
      <c r="V79" s="101"/>
      <c r="W79" s="101"/>
    </row>
    <row r="80" spans="1:23" x14ac:dyDescent="0.3">
      <c r="A80" s="100">
        <v>76</v>
      </c>
      <c r="B80" s="66">
        <f>Final!F79</f>
        <v>0</v>
      </c>
      <c r="C80" s="66">
        <f>Final!A79</f>
        <v>0</v>
      </c>
      <c r="D80" s="66">
        <f>Final!B79</f>
        <v>0</v>
      </c>
      <c r="E80" s="66" t="e">
        <f>IF(Final!D79=0,NA(),Final!D79)</f>
        <v>#N/A</v>
      </c>
      <c r="F80" s="66" t="e">
        <f>IF(Final!E79=0,NA(),Final!E79)</f>
        <v>#N/A</v>
      </c>
      <c r="G80" s="66">
        <f>Final!C79</f>
        <v>0</v>
      </c>
      <c r="H80" s="66">
        <f>(Final!G79+Final!H79)/2</f>
        <v>0</v>
      </c>
      <c r="I80" s="84" t="str">
        <f>CONCATENATE(Facies!O79,"/",Facies!P79,"/",Facies!R79,"/",Facies!S79)</f>
        <v>0/ACBT/0/0</v>
      </c>
      <c r="L80" s="97">
        <f t="shared" si="2"/>
        <v>0</v>
      </c>
      <c r="M80" s="97">
        <f t="shared" si="3"/>
        <v>0</v>
      </c>
      <c r="N80" s="101"/>
      <c r="O80" s="101"/>
      <c r="P80" s="101"/>
      <c r="Q80" s="101"/>
      <c r="R80" s="101"/>
      <c r="S80" s="101"/>
      <c r="T80" s="101"/>
      <c r="U80" s="101"/>
      <c r="V80" s="101"/>
      <c r="W80" s="101"/>
    </row>
    <row r="81" spans="1:23" x14ac:dyDescent="0.3">
      <c r="A81" s="100">
        <v>77</v>
      </c>
      <c r="B81" s="66">
        <f>Final!F80</f>
        <v>0</v>
      </c>
      <c r="C81" s="66">
        <f>Final!A80</f>
        <v>0</v>
      </c>
      <c r="D81" s="66">
        <f>Final!B80</f>
        <v>0</v>
      </c>
      <c r="E81" s="66" t="e">
        <f>IF(Final!D80=0,NA(),Final!D80)</f>
        <v>#N/A</v>
      </c>
      <c r="F81" s="66" t="e">
        <f>IF(Final!E80=0,NA(),Final!E80)</f>
        <v>#N/A</v>
      </c>
      <c r="G81" s="66">
        <f>Final!C80</f>
        <v>0</v>
      </c>
      <c r="H81" s="66">
        <f>(Final!G80+Final!H80)/2</f>
        <v>0</v>
      </c>
      <c r="I81" s="84" t="str">
        <f>CONCATENATE(Facies!O80,"/",Facies!P80,"/",Facies!R80,"/",Facies!S80)</f>
        <v>0/ACBT/0/0</v>
      </c>
      <c r="L81" s="97">
        <f t="shared" si="2"/>
        <v>0</v>
      </c>
      <c r="M81" s="97">
        <f t="shared" si="3"/>
        <v>0</v>
      </c>
      <c r="N81" s="101"/>
      <c r="O81" s="101"/>
      <c r="P81" s="101"/>
      <c r="Q81" s="101"/>
      <c r="R81" s="101"/>
      <c r="S81" s="101"/>
      <c r="T81" s="101"/>
      <c r="U81" s="101"/>
      <c r="V81" s="101"/>
      <c r="W81" s="101"/>
    </row>
    <row r="82" spans="1:23" x14ac:dyDescent="0.3">
      <c r="A82" s="100">
        <v>78</v>
      </c>
      <c r="B82" s="66">
        <f>Final!F81</f>
        <v>0</v>
      </c>
      <c r="C82" s="66">
        <f>Final!A81</f>
        <v>0</v>
      </c>
      <c r="D82" s="66">
        <f>Final!B81</f>
        <v>0</v>
      </c>
      <c r="E82" s="66" t="e">
        <f>IF(Final!D81=0,NA(),Final!D81)</f>
        <v>#N/A</v>
      </c>
      <c r="F82" s="66" t="e">
        <f>IF(Final!E81=0,NA(),Final!E81)</f>
        <v>#N/A</v>
      </c>
      <c r="G82" s="66">
        <f>Final!C81</f>
        <v>0</v>
      </c>
      <c r="H82" s="66">
        <f>(Final!G81+Final!H81)/2</f>
        <v>0</v>
      </c>
      <c r="I82" s="84" t="str">
        <f>CONCATENATE(Facies!O81,"/",Facies!P81,"/",Facies!R81,"/",Facies!S81)</f>
        <v>0/ACBT/0/0</v>
      </c>
      <c r="L82" s="97">
        <f t="shared" si="2"/>
        <v>0</v>
      </c>
      <c r="M82" s="97">
        <f t="shared" si="3"/>
        <v>0</v>
      </c>
      <c r="N82" s="101"/>
      <c r="O82" s="101"/>
      <c r="P82" s="101"/>
      <c r="Q82" s="101"/>
      <c r="R82" s="101"/>
      <c r="S82" s="101"/>
      <c r="T82" s="101"/>
      <c r="U82" s="101"/>
      <c r="V82" s="101"/>
      <c r="W82" s="101"/>
    </row>
    <row r="83" spans="1:23" x14ac:dyDescent="0.3">
      <c r="A83" s="100">
        <v>79</v>
      </c>
      <c r="B83" s="66">
        <f>Final!F82</f>
        <v>0</v>
      </c>
      <c r="C83" s="66">
        <f>Final!A82</f>
        <v>0</v>
      </c>
      <c r="D83" s="66">
        <f>Final!B82</f>
        <v>0</v>
      </c>
      <c r="E83" s="66" t="e">
        <f>IF(Final!D82=0,NA(),Final!D82)</f>
        <v>#N/A</v>
      </c>
      <c r="F83" s="66" t="e">
        <f>IF(Final!E82=0,NA(),Final!E82)</f>
        <v>#N/A</v>
      </c>
      <c r="G83" s="66">
        <f>Final!C82</f>
        <v>0</v>
      </c>
      <c r="H83" s="66">
        <f>(Final!G82+Final!H82)/2</f>
        <v>0</v>
      </c>
      <c r="I83" s="84" t="str">
        <f>CONCATENATE(Facies!O82,"/",Facies!P82,"/",Facies!R82,"/",Facies!S82)</f>
        <v>0/ACBT/0/0</v>
      </c>
      <c r="L83" s="97">
        <f t="shared" si="2"/>
        <v>0</v>
      </c>
      <c r="M83" s="97">
        <f t="shared" si="3"/>
        <v>0</v>
      </c>
      <c r="N83" s="101"/>
      <c r="O83" s="101"/>
      <c r="P83" s="101"/>
      <c r="Q83" s="101"/>
      <c r="R83" s="101"/>
      <c r="S83" s="101"/>
      <c r="T83" s="101"/>
      <c r="U83" s="101"/>
      <c r="V83" s="101"/>
      <c r="W83" s="101"/>
    </row>
    <row r="84" spans="1:23" x14ac:dyDescent="0.3">
      <c r="A84" s="100">
        <v>80</v>
      </c>
      <c r="B84" s="66">
        <f>Final!F83</f>
        <v>0</v>
      </c>
      <c r="C84" s="66">
        <f>Final!A83</f>
        <v>0</v>
      </c>
      <c r="D84" s="66">
        <f>Final!B83</f>
        <v>0</v>
      </c>
      <c r="E84" s="66" t="e">
        <f>IF(Final!D83=0,NA(),Final!D83)</f>
        <v>#N/A</v>
      </c>
      <c r="F84" s="66" t="e">
        <f>IF(Final!E83=0,NA(),Final!E83)</f>
        <v>#N/A</v>
      </c>
      <c r="G84" s="66">
        <f>Final!C83</f>
        <v>0</v>
      </c>
      <c r="H84" s="66">
        <f>(Final!G83+Final!H83)/2</f>
        <v>0</v>
      </c>
      <c r="I84" s="84" t="str">
        <f>CONCATENATE(Facies!O83,"/",Facies!P83,"/",Facies!R83,"/",Facies!S83)</f>
        <v>0/ACBT/0/0</v>
      </c>
      <c r="L84" s="97">
        <f t="shared" si="2"/>
        <v>0</v>
      </c>
      <c r="M84" s="97">
        <f t="shared" si="3"/>
        <v>0</v>
      </c>
      <c r="N84" s="101"/>
      <c r="O84" s="101"/>
      <c r="P84" s="101"/>
      <c r="Q84" s="101"/>
      <c r="R84" s="101"/>
      <c r="S84" s="101"/>
      <c r="T84" s="101"/>
      <c r="U84" s="101"/>
      <c r="V84" s="101"/>
      <c r="W84" s="101"/>
    </row>
    <row r="85" spans="1:23" x14ac:dyDescent="0.3">
      <c r="A85" s="100">
        <v>81</v>
      </c>
      <c r="B85" s="66">
        <f>Final!F84</f>
        <v>0</v>
      </c>
      <c r="C85" s="66">
        <f>Final!A84</f>
        <v>0</v>
      </c>
      <c r="D85" s="66">
        <f>Final!B84</f>
        <v>0</v>
      </c>
      <c r="E85" s="66" t="e">
        <f>IF(Final!D84=0,NA(),Final!D84)</f>
        <v>#N/A</v>
      </c>
      <c r="F85" s="66" t="e">
        <f>IF(Final!E84=0,NA(),Final!E84)</f>
        <v>#N/A</v>
      </c>
      <c r="G85" s="66">
        <f>Final!C84</f>
        <v>0</v>
      </c>
      <c r="H85" s="66">
        <f>(Final!G84+Final!H84)/2</f>
        <v>0</v>
      </c>
      <c r="I85" s="84" t="str">
        <f>CONCATENATE(Facies!O84,"/",Facies!P84,"/",Facies!R84,"/",Facies!S84)</f>
        <v>0/ACBT/0/0</v>
      </c>
      <c r="L85" s="97">
        <f t="shared" si="2"/>
        <v>0</v>
      </c>
      <c r="M85" s="97">
        <f t="shared" si="3"/>
        <v>0</v>
      </c>
      <c r="N85" s="101"/>
      <c r="O85" s="101"/>
      <c r="P85" s="101"/>
      <c r="Q85" s="101"/>
      <c r="R85" s="101"/>
      <c r="S85" s="101"/>
      <c r="T85" s="101"/>
      <c r="U85" s="101"/>
      <c r="V85" s="101"/>
      <c r="W85" s="101"/>
    </row>
    <row r="86" spans="1:23" x14ac:dyDescent="0.3">
      <c r="A86" s="100">
        <v>82</v>
      </c>
      <c r="B86" s="66">
        <f>Final!F85</f>
        <v>0</v>
      </c>
      <c r="C86" s="66">
        <f>Final!A85</f>
        <v>0</v>
      </c>
      <c r="D86" s="66">
        <f>Final!B85</f>
        <v>0</v>
      </c>
      <c r="E86" s="66" t="e">
        <f>IF(Final!D85=0,NA(),Final!D85)</f>
        <v>#N/A</v>
      </c>
      <c r="F86" s="66" t="e">
        <f>IF(Final!E85=0,NA(),Final!E85)</f>
        <v>#N/A</v>
      </c>
      <c r="G86" s="66">
        <f>Final!C85</f>
        <v>0</v>
      </c>
      <c r="H86" s="66">
        <f>(Final!G85+Final!H85)/2</f>
        <v>0</v>
      </c>
      <c r="I86" s="84" t="str">
        <f>CONCATENATE(Facies!O85,"/",Facies!P85,"/",Facies!R85,"/",Facies!S85)</f>
        <v>0/ACBT/0/0</v>
      </c>
      <c r="L86" s="97">
        <f t="shared" si="2"/>
        <v>0</v>
      </c>
      <c r="M86" s="97">
        <f t="shared" si="3"/>
        <v>0</v>
      </c>
      <c r="N86" s="101"/>
      <c r="O86" s="101"/>
      <c r="P86" s="101"/>
      <c r="Q86" s="101"/>
      <c r="R86" s="101"/>
      <c r="S86" s="101"/>
      <c r="T86" s="101"/>
      <c r="U86" s="101"/>
      <c r="V86" s="101"/>
      <c r="W86" s="101"/>
    </row>
    <row r="87" spans="1:23" x14ac:dyDescent="0.3">
      <c r="A87" s="100">
        <v>83</v>
      </c>
      <c r="B87" s="66">
        <f>Final!F86</f>
        <v>0</v>
      </c>
      <c r="C87" s="66">
        <f>Final!A86</f>
        <v>0</v>
      </c>
      <c r="D87" s="66">
        <f>Final!B86</f>
        <v>0</v>
      </c>
      <c r="E87" s="66" t="e">
        <f>IF(Final!D86=0,NA(),Final!D86)</f>
        <v>#N/A</v>
      </c>
      <c r="F87" s="66" t="e">
        <f>IF(Final!E86=0,NA(),Final!E86)</f>
        <v>#N/A</v>
      </c>
      <c r="G87" s="66">
        <f>Final!C86</f>
        <v>0</v>
      </c>
      <c r="H87" s="66">
        <f>(Final!G86+Final!H86)/2</f>
        <v>0</v>
      </c>
      <c r="I87" s="84" t="str">
        <f>CONCATENATE(Facies!O86,"/",Facies!P86,"/",Facies!R86,"/",Facies!S86)</f>
        <v>0/ACBT/0/0</v>
      </c>
      <c r="L87" s="97">
        <f t="shared" si="2"/>
        <v>0</v>
      </c>
      <c r="M87" s="97">
        <f t="shared" si="3"/>
        <v>0</v>
      </c>
      <c r="N87" s="101"/>
      <c r="O87" s="101"/>
      <c r="P87" s="101"/>
      <c r="Q87" s="101"/>
      <c r="R87" s="101"/>
      <c r="S87" s="101"/>
      <c r="T87" s="101"/>
      <c r="U87" s="101"/>
      <c r="V87" s="101"/>
      <c r="W87" s="101"/>
    </row>
    <row r="88" spans="1:23" x14ac:dyDescent="0.3">
      <c r="A88" s="100">
        <v>84</v>
      </c>
      <c r="B88" s="66">
        <f>Final!F87</f>
        <v>0</v>
      </c>
      <c r="C88" s="66">
        <f>Final!A87</f>
        <v>0</v>
      </c>
      <c r="D88" s="66">
        <f>Final!B87</f>
        <v>0</v>
      </c>
      <c r="E88" s="66" t="e">
        <f>IF(Final!D87=0,NA(),Final!D87)</f>
        <v>#N/A</v>
      </c>
      <c r="F88" s="66" t="e">
        <f>IF(Final!E87=0,NA(),Final!E87)</f>
        <v>#N/A</v>
      </c>
      <c r="G88" s="66">
        <f>Final!C87</f>
        <v>0</v>
      </c>
      <c r="H88" s="66">
        <f>(Final!G87+Final!H87)/2</f>
        <v>0</v>
      </c>
      <c r="I88" s="84" t="str">
        <f>CONCATENATE(Facies!O87,"/",Facies!P87,"/",Facies!R87,"/",Facies!S87)</f>
        <v>0/ACBT/0/0</v>
      </c>
      <c r="L88" s="97">
        <f t="shared" si="2"/>
        <v>0</v>
      </c>
      <c r="M88" s="97">
        <f t="shared" si="3"/>
        <v>0</v>
      </c>
      <c r="N88" s="101"/>
      <c r="O88" s="101"/>
      <c r="P88" s="101"/>
      <c r="Q88" s="101"/>
      <c r="R88" s="101"/>
      <c r="S88" s="101"/>
      <c r="T88" s="101"/>
      <c r="U88" s="101"/>
      <c r="V88" s="101"/>
      <c r="W88" s="101"/>
    </row>
    <row r="89" spans="1:23" x14ac:dyDescent="0.3">
      <c r="A89" s="100">
        <v>85</v>
      </c>
      <c r="B89" s="66">
        <f>Final!F88</f>
        <v>0</v>
      </c>
      <c r="C89" s="66">
        <f>Final!A88</f>
        <v>0</v>
      </c>
      <c r="D89" s="66">
        <f>Final!B88</f>
        <v>0</v>
      </c>
      <c r="E89" s="66" t="e">
        <f>IF(Final!D88=0,NA(),Final!D88)</f>
        <v>#N/A</v>
      </c>
      <c r="F89" s="66" t="e">
        <f>IF(Final!E88=0,NA(),Final!E88)</f>
        <v>#N/A</v>
      </c>
      <c r="G89" s="66">
        <f>Final!C88</f>
        <v>0</v>
      </c>
      <c r="H89" s="66">
        <f>(Final!G88+Final!H88)/2</f>
        <v>0</v>
      </c>
      <c r="I89" s="84" t="str">
        <f>CONCATENATE(Facies!O88,"/",Facies!P88,"/",Facies!R88,"/",Facies!S88)</f>
        <v>0/ACBT/0/0</v>
      </c>
      <c r="L89" s="97">
        <f t="shared" si="2"/>
        <v>0</v>
      </c>
      <c r="M89" s="97">
        <f t="shared" si="3"/>
        <v>0</v>
      </c>
      <c r="N89" s="101"/>
      <c r="O89" s="101"/>
      <c r="P89" s="101"/>
      <c r="Q89" s="101"/>
      <c r="R89" s="101"/>
      <c r="S89" s="101"/>
      <c r="T89" s="101"/>
      <c r="U89" s="101"/>
      <c r="V89" s="101"/>
      <c r="W89" s="101"/>
    </row>
    <row r="90" spans="1:23" x14ac:dyDescent="0.3">
      <c r="A90" s="100">
        <v>86</v>
      </c>
      <c r="B90" s="66">
        <f>Final!F89</f>
        <v>0</v>
      </c>
      <c r="C90" s="66">
        <f>Final!A89</f>
        <v>0</v>
      </c>
      <c r="D90" s="66">
        <f>Final!B89</f>
        <v>0</v>
      </c>
      <c r="E90" s="66" t="e">
        <f>IF(Final!D89=0,NA(),Final!D89)</f>
        <v>#N/A</v>
      </c>
      <c r="F90" s="66" t="e">
        <f>IF(Final!E89=0,NA(),Final!E89)</f>
        <v>#N/A</v>
      </c>
      <c r="G90" s="66">
        <f>Final!C89</f>
        <v>0</v>
      </c>
      <c r="H90" s="66">
        <f>(Final!G89+Final!H89)/2</f>
        <v>0</v>
      </c>
      <c r="I90" s="84" t="str">
        <f>CONCATENATE(Facies!O89,"/",Facies!P89,"/",Facies!R89,"/",Facies!S89)</f>
        <v>0/ACBT/0/0</v>
      </c>
      <c r="L90" s="97">
        <f t="shared" si="2"/>
        <v>0</v>
      </c>
      <c r="M90" s="97">
        <f t="shared" si="3"/>
        <v>0</v>
      </c>
      <c r="N90" s="101"/>
      <c r="O90" s="101"/>
      <c r="P90" s="101"/>
      <c r="Q90" s="101"/>
      <c r="R90" s="101"/>
      <c r="S90" s="101"/>
      <c r="T90" s="101"/>
      <c r="U90" s="101"/>
      <c r="V90" s="101"/>
      <c r="W90" s="101"/>
    </row>
    <row r="91" spans="1:23" x14ac:dyDescent="0.3">
      <c r="A91" s="100">
        <v>87</v>
      </c>
      <c r="B91" s="66">
        <f>Final!F90</f>
        <v>0</v>
      </c>
      <c r="C91" s="66">
        <f>Final!A90</f>
        <v>0</v>
      </c>
      <c r="D91" s="66">
        <f>Final!B90</f>
        <v>0</v>
      </c>
      <c r="E91" s="66" t="e">
        <f>IF(Final!D90=0,NA(),Final!D90)</f>
        <v>#N/A</v>
      </c>
      <c r="F91" s="66" t="e">
        <f>IF(Final!E90=0,NA(),Final!E90)</f>
        <v>#N/A</v>
      </c>
      <c r="G91" s="66">
        <f>Final!C90</f>
        <v>0</v>
      </c>
      <c r="H91" s="66">
        <f>(Final!G90+Final!H90)/2</f>
        <v>0</v>
      </c>
      <c r="I91" s="84" t="str">
        <f>CONCATENATE(Facies!O90,"/",Facies!P90,"/",Facies!R90,"/",Facies!S90)</f>
        <v>0/ACBT/0/0</v>
      </c>
      <c r="L91" s="97">
        <f t="shared" si="2"/>
        <v>0</v>
      </c>
      <c r="M91" s="97">
        <f t="shared" si="3"/>
        <v>0</v>
      </c>
      <c r="N91" s="101"/>
      <c r="O91" s="101"/>
      <c r="P91" s="101"/>
      <c r="Q91" s="101"/>
      <c r="R91" s="101"/>
      <c r="S91" s="101"/>
      <c r="T91" s="101"/>
      <c r="U91" s="101"/>
      <c r="V91" s="101"/>
      <c r="W91" s="101"/>
    </row>
    <row r="92" spans="1:23" x14ac:dyDescent="0.3">
      <c r="A92" s="100">
        <v>88</v>
      </c>
      <c r="B92" s="66">
        <f>Final!F91</f>
        <v>0</v>
      </c>
      <c r="C92" s="66">
        <f>Final!A91</f>
        <v>0</v>
      </c>
      <c r="D92" s="66">
        <f>Final!B91</f>
        <v>0</v>
      </c>
      <c r="E92" s="66" t="e">
        <f>IF(Final!D91=0,NA(),Final!D91)</f>
        <v>#N/A</v>
      </c>
      <c r="F92" s="66" t="e">
        <f>IF(Final!E91=0,NA(),Final!E91)</f>
        <v>#N/A</v>
      </c>
      <c r="G92" s="66">
        <f>Final!C91</f>
        <v>0</v>
      </c>
      <c r="H92" s="66">
        <f>(Final!G91+Final!H91)/2</f>
        <v>0</v>
      </c>
      <c r="I92" s="84" t="str">
        <f>CONCATENATE(Facies!O91,"/",Facies!P91,"/",Facies!R91,"/",Facies!S91)</f>
        <v>0/ACBT/0/0</v>
      </c>
      <c r="L92" s="97">
        <f t="shared" si="2"/>
        <v>0</v>
      </c>
      <c r="M92" s="97">
        <f t="shared" si="3"/>
        <v>0</v>
      </c>
      <c r="N92" s="101"/>
      <c r="O92" s="101"/>
      <c r="P92" s="101"/>
      <c r="Q92" s="101"/>
      <c r="R92" s="101"/>
      <c r="S92" s="101"/>
      <c r="T92" s="101"/>
      <c r="U92" s="101"/>
      <c r="V92" s="101"/>
      <c r="W92" s="101"/>
    </row>
    <row r="93" spans="1:23" x14ac:dyDescent="0.3">
      <c r="A93" s="100">
        <v>89</v>
      </c>
      <c r="B93" s="66">
        <f>Final!F92</f>
        <v>0</v>
      </c>
      <c r="C93" s="66">
        <f>Final!A92</f>
        <v>0</v>
      </c>
      <c r="D93" s="66">
        <f>Final!B92</f>
        <v>0</v>
      </c>
      <c r="E93" s="66" t="e">
        <f>IF(Final!D92=0,NA(),Final!D92)</f>
        <v>#N/A</v>
      </c>
      <c r="F93" s="66" t="e">
        <f>IF(Final!E92=0,NA(),Final!E92)</f>
        <v>#N/A</v>
      </c>
      <c r="G93" s="66">
        <f>Final!C92</f>
        <v>0</v>
      </c>
      <c r="H93" s="66">
        <f>(Final!G92+Final!H92)/2</f>
        <v>0</v>
      </c>
      <c r="I93" s="84" t="str">
        <f>CONCATENATE(Facies!O92,"/",Facies!P92,"/",Facies!R92,"/",Facies!S92)</f>
        <v>0/ACBT/0/0</v>
      </c>
      <c r="L93" s="97">
        <f t="shared" si="2"/>
        <v>0</v>
      </c>
      <c r="M93" s="97">
        <f t="shared" si="3"/>
        <v>0</v>
      </c>
      <c r="N93" s="101"/>
      <c r="O93" s="101"/>
      <c r="P93" s="101"/>
      <c r="Q93" s="101"/>
      <c r="R93" s="101"/>
      <c r="S93" s="101"/>
      <c r="T93" s="101"/>
      <c r="U93" s="101"/>
      <c r="V93" s="101"/>
      <c r="W93" s="101"/>
    </row>
    <row r="94" spans="1:23" x14ac:dyDescent="0.3">
      <c r="A94" s="100">
        <v>90</v>
      </c>
      <c r="B94" s="66">
        <f>Final!F93</f>
        <v>0</v>
      </c>
      <c r="C94" s="66">
        <f>Final!A93</f>
        <v>0</v>
      </c>
      <c r="D94" s="66">
        <f>Final!B93</f>
        <v>0</v>
      </c>
      <c r="E94" s="66" t="e">
        <f>IF(Final!D93=0,NA(),Final!D93)</f>
        <v>#N/A</v>
      </c>
      <c r="F94" s="66" t="e">
        <f>IF(Final!E93=0,NA(),Final!E93)</f>
        <v>#N/A</v>
      </c>
      <c r="G94" s="66">
        <f>Final!C93</f>
        <v>0</v>
      </c>
      <c r="H94" s="66">
        <f>(Final!G93+Final!H93)/2</f>
        <v>0</v>
      </c>
      <c r="I94" s="84" t="str">
        <f>CONCATENATE(Facies!O93,"/",Facies!P93,"/",Facies!R93,"/",Facies!S93)</f>
        <v>0/ACBT/0/0</v>
      </c>
      <c r="L94" s="97">
        <f t="shared" si="2"/>
        <v>0</v>
      </c>
      <c r="M94" s="97">
        <f t="shared" si="3"/>
        <v>0</v>
      </c>
      <c r="N94" s="101"/>
      <c r="O94" s="101"/>
      <c r="P94" s="101"/>
      <c r="Q94" s="101"/>
      <c r="R94" s="101"/>
      <c r="S94" s="101"/>
      <c r="T94" s="101"/>
      <c r="U94" s="101"/>
      <c r="V94" s="101"/>
      <c r="W94" s="101"/>
    </row>
    <row r="95" spans="1:23" x14ac:dyDescent="0.3">
      <c r="A95" s="100">
        <v>91</v>
      </c>
      <c r="B95" s="66">
        <f>Final!F94</f>
        <v>0</v>
      </c>
      <c r="C95" s="66">
        <f>Final!A94</f>
        <v>0</v>
      </c>
      <c r="D95" s="66">
        <f>Final!B94</f>
        <v>0</v>
      </c>
      <c r="E95" s="66" t="e">
        <f>IF(Final!D94=0,NA(),Final!D94)</f>
        <v>#N/A</v>
      </c>
      <c r="F95" s="66" t="e">
        <f>IF(Final!E94=0,NA(),Final!E94)</f>
        <v>#N/A</v>
      </c>
      <c r="G95" s="66">
        <f>Final!C94</f>
        <v>0</v>
      </c>
      <c r="H95" s="66">
        <f>(Final!G94+Final!H94)/2</f>
        <v>0</v>
      </c>
      <c r="I95" s="84" t="str">
        <f>CONCATENATE(Facies!O94,"/",Facies!P94,"/",Facies!R94,"/",Facies!S94)</f>
        <v>0/ACBT/0/0</v>
      </c>
      <c r="L95" s="97">
        <f t="shared" si="2"/>
        <v>0</v>
      </c>
      <c r="M95" s="97">
        <f t="shared" si="3"/>
        <v>0</v>
      </c>
      <c r="N95" s="101"/>
      <c r="O95" s="101"/>
      <c r="P95" s="101"/>
      <c r="Q95" s="101"/>
      <c r="R95" s="101"/>
      <c r="S95" s="101"/>
      <c r="T95" s="101"/>
      <c r="U95" s="101"/>
      <c r="V95" s="101"/>
      <c r="W95" s="101"/>
    </row>
    <row r="96" spans="1:23" x14ac:dyDescent="0.3">
      <c r="A96" s="100">
        <v>92</v>
      </c>
      <c r="B96" s="66">
        <f>Final!F95</f>
        <v>0</v>
      </c>
      <c r="C96" s="66">
        <f>Final!A95</f>
        <v>0</v>
      </c>
      <c r="D96" s="66">
        <f>Final!B95</f>
        <v>0</v>
      </c>
      <c r="E96" s="66" t="e">
        <f>IF(Final!D95=0,NA(),Final!D95)</f>
        <v>#N/A</v>
      </c>
      <c r="F96" s="66" t="e">
        <f>IF(Final!E95=0,NA(),Final!E95)</f>
        <v>#N/A</v>
      </c>
      <c r="G96" s="66">
        <f>Final!C95</f>
        <v>0</v>
      </c>
      <c r="H96" s="66">
        <f>(Final!G95+Final!H95)/2</f>
        <v>0</v>
      </c>
      <c r="I96" s="84" t="str">
        <f>CONCATENATE(Facies!O95,"/",Facies!P95,"/",Facies!R95,"/",Facies!S95)</f>
        <v>0/ACBT/0/0</v>
      </c>
      <c r="L96" s="97">
        <f t="shared" si="2"/>
        <v>0</v>
      </c>
      <c r="M96" s="97">
        <f t="shared" si="3"/>
        <v>0</v>
      </c>
      <c r="N96" s="101"/>
      <c r="O96" s="101"/>
      <c r="P96" s="101"/>
      <c r="Q96" s="101"/>
      <c r="R96" s="101"/>
      <c r="S96" s="101"/>
      <c r="T96" s="101"/>
      <c r="U96" s="101"/>
      <c r="V96" s="101"/>
      <c r="W96" s="101"/>
    </row>
    <row r="97" spans="1:23" x14ac:dyDescent="0.3">
      <c r="A97" s="100">
        <v>93</v>
      </c>
      <c r="B97" s="66">
        <f>Final!F96</f>
        <v>0</v>
      </c>
      <c r="C97" s="66">
        <f>Final!A96</f>
        <v>0</v>
      </c>
      <c r="D97" s="66">
        <f>Final!B96</f>
        <v>0</v>
      </c>
      <c r="E97" s="66" t="e">
        <f>IF(Final!D96=0,NA(),Final!D96)</f>
        <v>#N/A</v>
      </c>
      <c r="F97" s="66" t="e">
        <f>IF(Final!E96=0,NA(),Final!E96)</f>
        <v>#N/A</v>
      </c>
      <c r="G97" s="66">
        <f>Final!C96</f>
        <v>0</v>
      </c>
      <c r="H97" s="66">
        <f>(Final!G96+Final!H96)/2</f>
        <v>0</v>
      </c>
      <c r="I97" s="84" t="str">
        <f>CONCATENATE(Facies!O96,"/",Facies!P96,"/",Facies!R96,"/",Facies!S96)</f>
        <v>0/ACBT/0/0</v>
      </c>
      <c r="L97" s="97">
        <f t="shared" si="2"/>
        <v>0</v>
      </c>
      <c r="M97" s="97">
        <f t="shared" si="3"/>
        <v>0</v>
      </c>
      <c r="N97" s="101"/>
      <c r="O97" s="101"/>
      <c r="P97" s="101"/>
      <c r="Q97" s="101"/>
      <c r="R97" s="101"/>
      <c r="S97" s="101"/>
      <c r="T97" s="101"/>
      <c r="U97" s="101"/>
      <c r="V97" s="101"/>
      <c r="W97" s="101"/>
    </row>
    <row r="98" spans="1:23" x14ac:dyDescent="0.3">
      <c r="A98" s="100">
        <v>94</v>
      </c>
      <c r="B98" s="66">
        <f>Final!F97</f>
        <v>0</v>
      </c>
      <c r="C98" s="66">
        <f>Final!A97</f>
        <v>0</v>
      </c>
      <c r="D98" s="66">
        <f>Final!B97</f>
        <v>0</v>
      </c>
      <c r="E98" s="66" t="e">
        <f>IF(Final!D97=0,NA(),Final!D97)</f>
        <v>#N/A</v>
      </c>
      <c r="F98" s="66" t="e">
        <f>IF(Final!E97=0,NA(),Final!E97)</f>
        <v>#N/A</v>
      </c>
      <c r="G98" s="66">
        <f>Final!C97</f>
        <v>0</v>
      </c>
      <c r="H98" s="66">
        <f>(Final!G97+Final!H97)/2</f>
        <v>0</v>
      </c>
      <c r="I98" s="84" t="str">
        <f>CONCATENATE(Facies!O97,"/",Facies!P97,"/",Facies!R97,"/",Facies!S97)</f>
        <v>0/ACBT/0/0</v>
      </c>
      <c r="L98" s="97">
        <f t="shared" si="2"/>
        <v>0</v>
      </c>
      <c r="M98" s="97">
        <f t="shared" si="3"/>
        <v>0</v>
      </c>
      <c r="N98" s="101"/>
      <c r="O98" s="101"/>
      <c r="P98" s="101"/>
      <c r="Q98" s="101"/>
      <c r="R98" s="101"/>
      <c r="S98" s="101"/>
      <c r="T98" s="101"/>
      <c r="U98" s="101"/>
      <c r="V98" s="101"/>
      <c r="W98" s="101"/>
    </row>
    <row r="99" spans="1:23" x14ac:dyDescent="0.3">
      <c r="A99" s="100">
        <v>95</v>
      </c>
      <c r="B99" s="66">
        <f>Final!F98</f>
        <v>0</v>
      </c>
      <c r="C99" s="66">
        <f>Final!A98</f>
        <v>0</v>
      </c>
      <c r="D99" s="66">
        <f>Final!B98</f>
        <v>0</v>
      </c>
      <c r="E99" s="66" t="e">
        <f>IF(Final!D98=0,NA(),Final!D98)</f>
        <v>#N/A</v>
      </c>
      <c r="F99" s="66" t="e">
        <f>IF(Final!E98=0,NA(),Final!E98)</f>
        <v>#N/A</v>
      </c>
      <c r="G99" s="66">
        <f>Final!C98</f>
        <v>0</v>
      </c>
      <c r="H99" s="66">
        <f>(Final!G98+Final!H98)/2</f>
        <v>0</v>
      </c>
      <c r="I99" s="84" t="str">
        <f>CONCATENATE(Facies!O98,"/",Facies!P98,"/",Facies!R98,"/",Facies!S98)</f>
        <v>0/ACBT/0/0</v>
      </c>
      <c r="L99" s="97">
        <f t="shared" si="2"/>
        <v>0</v>
      </c>
      <c r="M99" s="97">
        <f t="shared" si="3"/>
        <v>0</v>
      </c>
      <c r="N99" s="101"/>
      <c r="O99" s="101"/>
      <c r="P99" s="101"/>
      <c r="Q99" s="101"/>
      <c r="R99" s="101"/>
      <c r="S99" s="101"/>
      <c r="T99" s="101"/>
      <c r="U99" s="101"/>
      <c r="V99" s="101"/>
      <c r="W99" s="101"/>
    </row>
    <row r="100" spans="1:23" x14ac:dyDescent="0.3">
      <c r="A100" s="100">
        <v>96</v>
      </c>
      <c r="B100" s="66">
        <f>Final!F99</f>
        <v>0</v>
      </c>
      <c r="C100" s="66">
        <f>Final!A99</f>
        <v>0</v>
      </c>
      <c r="D100" s="66">
        <f>Final!B99</f>
        <v>0</v>
      </c>
      <c r="E100" s="66" t="e">
        <f>IF(Final!D99=0,NA(),Final!D99)</f>
        <v>#N/A</v>
      </c>
      <c r="F100" s="66" t="e">
        <f>IF(Final!E99=0,NA(),Final!E99)</f>
        <v>#N/A</v>
      </c>
      <c r="G100" s="66">
        <f>Final!C99</f>
        <v>0</v>
      </c>
      <c r="H100" s="66">
        <f>(Final!G99+Final!H99)/2</f>
        <v>0</v>
      </c>
      <c r="I100" s="84" t="str">
        <f>CONCATENATE(Facies!O99,"/",Facies!P99,"/",Facies!R99,"/",Facies!S99)</f>
        <v>0/ACBT/0/0</v>
      </c>
      <c r="L100" s="97">
        <f t="shared" si="2"/>
        <v>0</v>
      </c>
      <c r="M100" s="97">
        <f t="shared" si="3"/>
        <v>0</v>
      </c>
      <c r="N100" s="101"/>
      <c r="O100" s="101"/>
      <c r="P100" s="101"/>
      <c r="Q100" s="101"/>
      <c r="R100" s="101"/>
      <c r="S100" s="101"/>
      <c r="T100" s="101"/>
      <c r="U100" s="101"/>
      <c r="V100" s="101"/>
      <c r="W100" s="101"/>
    </row>
    <row r="101" spans="1:23" x14ac:dyDescent="0.3">
      <c r="A101" s="100">
        <v>97</v>
      </c>
      <c r="B101" s="66">
        <f>Final!F100</f>
        <v>0</v>
      </c>
      <c r="C101" s="66">
        <f>Final!A100</f>
        <v>0</v>
      </c>
      <c r="D101" s="66">
        <f>Final!B100</f>
        <v>0</v>
      </c>
      <c r="E101" s="66" t="e">
        <f>IF(Final!D100=0,NA(),Final!D100)</f>
        <v>#N/A</v>
      </c>
      <c r="F101" s="66" t="e">
        <f>IF(Final!E100=0,NA(),Final!E100)</f>
        <v>#N/A</v>
      </c>
      <c r="G101" s="66">
        <f>Final!C100</f>
        <v>0</v>
      </c>
      <c r="H101" s="66">
        <f>(Final!G100+Final!H100)/2</f>
        <v>0</v>
      </c>
      <c r="I101" s="84" t="str">
        <f>CONCATENATE(Facies!O100,"/",Facies!P100,"/",Facies!R100,"/",Facies!S100)</f>
        <v>0/ACBT/0/0</v>
      </c>
      <c r="L101" s="97">
        <f t="shared" si="2"/>
        <v>0</v>
      </c>
      <c r="M101" s="97">
        <f t="shared" si="3"/>
        <v>0</v>
      </c>
      <c r="N101" s="101"/>
      <c r="O101" s="101"/>
      <c r="P101" s="101"/>
      <c r="Q101" s="101"/>
      <c r="R101" s="101"/>
      <c r="S101" s="101"/>
      <c r="T101" s="101"/>
      <c r="U101" s="101"/>
      <c r="V101" s="101"/>
      <c r="W101" s="101"/>
    </row>
    <row r="102" spans="1:23" x14ac:dyDescent="0.3">
      <c r="A102" s="100">
        <v>98</v>
      </c>
      <c r="B102" s="66">
        <f>Final!F101</f>
        <v>0</v>
      </c>
      <c r="C102" s="66">
        <f>Final!A101</f>
        <v>0</v>
      </c>
      <c r="D102" s="66">
        <f>Final!B101</f>
        <v>0</v>
      </c>
      <c r="E102" s="66" t="e">
        <f>IF(Final!D101=0,NA(),Final!D101)</f>
        <v>#N/A</v>
      </c>
      <c r="F102" s="66" t="e">
        <f>IF(Final!E101=0,NA(),Final!E101)</f>
        <v>#N/A</v>
      </c>
      <c r="G102" s="66">
        <f>Final!C101</f>
        <v>0</v>
      </c>
      <c r="H102" s="66">
        <f>(Final!G101+Final!H101)/2</f>
        <v>0</v>
      </c>
      <c r="I102" s="84" t="str">
        <f>CONCATENATE(Facies!O101,"/",Facies!P101,"/",Facies!R101,"/",Facies!S101)</f>
        <v>0/ACBT/0/0</v>
      </c>
      <c r="L102" s="97">
        <f t="shared" si="2"/>
        <v>0</v>
      </c>
      <c r="M102" s="97">
        <f t="shared" si="3"/>
        <v>0</v>
      </c>
      <c r="N102" s="101"/>
      <c r="O102" s="101"/>
      <c r="P102" s="101"/>
      <c r="Q102" s="101"/>
      <c r="R102" s="101"/>
      <c r="S102" s="101"/>
      <c r="T102" s="101"/>
      <c r="U102" s="101"/>
      <c r="V102" s="101"/>
      <c r="W102" s="101"/>
    </row>
    <row r="103" spans="1:23" x14ac:dyDescent="0.3">
      <c r="A103" s="100">
        <v>99</v>
      </c>
      <c r="B103" s="66">
        <f>Final!F102</f>
        <v>0</v>
      </c>
      <c r="C103" s="66">
        <f>Final!A102</f>
        <v>0</v>
      </c>
      <c r="D103" s="66">
        <f>Final!B102</f>
        <v>0</v>
      </c>
      <c r="E103" s="66" t="e">
        <f>IF(Final!D102=0,NA(),Final!D102)</f>
        <v>#N/A</v>
      </c>
      <c r="F103" s="66" t="e">
        <f>IF(Final!E102=0,NA(),Final!E102)</f>
        <v>#N/A</v>
      </c>
      <c r="G103" s="66">
        <f>Final!C102</f>
        <v>0</v>
      </c>
      <c r="H103" s="66">
        <f>(Final!G102+Final!H102)/2</f>
        <v>0</v>
      </c>
      <c r="I103" s="84" t="str">
        <f>CONCATENATE(Facies!O102,"/",Facies!P102,"/",Facies!R102,"/",Facies!S102)</f>
        <v>0/ACBT/0/0</v>
      </c>
      <c r="L103" s="97">
        <f t="shared" si="2"/>
        <v>0</v>
      </c>
      <c r="M103" s="97">
        <f t="shared" si="3"/>
        <v>0</v>
      </c>
      <c r="N103" s="101"/>
      <c r="O103" s="101"/>
      <c r="P103" s="101"/>
      <c r="Q103" s="101"/>
      <c r="R103" s="101"/>
      <c r="S103" s="101"/>
      <c r="T103" s="101"/>
      <c r="U103" s="101"/>
      <c r="V103" s="101"/>
      <c r="W103" s="101"/>
    </row>
    <row r="104" spans="1:23" x14ac:dyDescent="0.3">
      <c r="A104" s="100">
        <v>100</v>
      </c>
      <c r="B104" s="66">
        <f>Final!F103</f>
        <v>0</v>
      </c>
      <c r="C104" s="66">
        <f>Final!A103</f>
        <v>0</v>
      </c>
      <c r="D104" s="66">
        <f>Final!B103</f>
        <v>0</v>
      </c>
      <c r="E104" s="66" t="e">
        <f>IF(Final!D103=0,NA(),Final!D103)</f>
        <v>#N/A</v>
      </c>
      <c r="F104" s="66" t="e">
        <f>IF(Final!E103=0,NA(),Final!E103)</f>
        <v>#N/A</v>
      </c>
      <c r="G104" s="66">
        <f>Final!C103</f>
        <v>0</v>
      </c>
      <c r="H104" s="66">
        <f>(Final!G103+Final!H103)/2</f>
        <v>0</v>
      </c>
      <c r="I104" s="84" t="str">
        <f>CONCATENATE(Facies!O103,"/",Facies!P103,"/",Facies!R103,"/",Facies!S103)</f>
        <v>0/ACBT/0/0</v>
      </c>
      <c r="L104" s="97">
        <f t="shared" si="2"/>
        <v>0</v>
      </c>
      <c r="M104" s="97">
        <f t="shared" si="3"/>
        <v>0</v>
      </c>
      <c r="N104" s="101"/>
      <c r="O104" s="101"/>
      <c r="P104" s="101"/>
      <c r="Q104" s="101"/>
      <c r="R104" s="101"/>
      <c r="S104" s="101"/>
      <c r="T104" s="101"/>
      <c r="U104" s="101"/>
      <c r="V104" s="101"/>
      <c r="W104" s="101"/>
    </row>
    <row r="105" spans="1:23" x14ac:dyDescent="0.3">
      <c r="A105" s="100">
        <v>101</v>
      </c>
      <c r="B105" s="66">
        <f>Final!F104</f>
        <v>0</v>
      </c>
      <c r="C105" s="66">
        <f>Final!A104</f>
        <v>0</v>
      </c>
      <c r="D105" s="66">
        <f>Final!B104</f>
        <v>0</v>
      </c>
      <c r="E105" s="66" t="e">
        <f>IF(Final!D104=0,NA(),Final!D104)</f>
        <v>#N/A</v>
      </c>
      <c r="F105" s="66" t="e">
        <f>IF(Final!E104=0,NA(),Final!E104)</f>
        <v>#N/A</v>
      </c>
      <c r="G105" s="66">
        <f>Final!C104</f>
        <v>0</v>
      </c>
      <c r="H105" s="66">
        <f>(Final!G104+Final!H104)/2</f>
        <v>0</v>
      </c>
      <c r="I105" s="84" t="str">
        <f>CONCATENATE(Facies!O104,"/",Facies!P104,"/",Facies!R104,"/",Facies!S104)</f>
        <v>0/ACBT/0/0</v>
      </c>
      <c r="L105" s="97">
        <f t="shared" si="2"/>
        <v>0</v>
      </c>
      <c r="M105" s="97">
        <f t="shared" si="3"/>
        <v>0</v>
      </c>
      <c r="N105" s="101"/>
      <c r="O105" s="101"/>
      <c r="P105" s="101"/>
      <c r="Q105" s="101"/>
      <c r="R105" s="101"/>
      <c r="S105" s="101"/>
      <c r="T105" s="101"/>
      <c r="U105" s="101"/>
      <c r="V105" s="101"/>
      <c r="W105" s="101"/>
    </row>
    <row r="106" spans="1:23" x14ac:dyDescent="0.3">
      <c r="A106" s="100">
        <v>102</v>
      </c>
      <c r="B106" s="66">
        <f>Final!F105</f>
        <v>0</v>
      </c>
      <c r="C106" s="66">
        <f>Final!A105</f>
        <v>0</v>
      </c>
      <c r="D106" s="66">
        <f>Final!B105</f>
        <v>0</v>
      </c>
      <c r="E106" s="66" t="e">
        <f>IF(Final!D105=0,NA(),Final!D105)</f>
        <v>#N/A</v>
      </c>
      <c r="F106" s="66" t="e">
        <f>IF(Final!E105=0,NA(),Final!E105)</f>
        <v>#N/A</v>
      </c>
      <c r="G106" s="66">
        <f>Final!C105</f>
        <v>0</v>
      </c>
      <c r="H106" s="66">
        <f>(Final!G105+Final!H105)/2</f>
        <v>0</v>
      </c>
      <c r="I106" s="84" t="str">
        <f>CONCATENATE(Facies!O105,"/",Facies!P105,"/",Facies!R105,"/",Facies!S105)</f>
        <v>0/ACBT/0/0</v>
      </c>
      <c r="L106" s="97">
        <f t="shared" si="2"/>
        <v>0</v>
      </c>
      <c r="M106" s="97">
        <f t="shared" si="3"/>
        <v>0</v>
      </c>
      <c r="N106" s="101"/>
      <c r="O106" s="101"/>
      <c r="P106" s="101"/>
      <c r="Q106" s="101"/>
      <c r="R106" s="101"/>
      <c r="S106" s="101"/>
      <c r="T106" s="101"/>
      <c r="U106" s="101"/>
      <c r="V106" s="101"/>
      <c r="W106" s="101"/>
    </row>
    <row r="107" spans="1:23" x14ac:dyDescent="0.3">
      <c r="A107" s="100">
        <v>103</v>
      </c>
      <c r="B107" s="66">
        <f>Final!F106</f>
        <v>0</v>
      </c>
      <c r="C107" s="66">
        <f>Final!A106</f>
        <v>0</v>
      </c>
      <c r="D107" s="66">
        <f>Final!B106</f>
        <v>0</v>
      </c>
      <c r="E107" s="66" t="e">
        <f>IF(Final!D106=0,NA(),Final!D106)</f>
        <v>#N/A</v>
      </c>
      <c r="F107" s="66" t="e">
        <f>IF(Final!E106=0,NA(),Final!E106)</f>
        <v>#N/A</v>
      </c>
      <c r="G107" s="66">
        <f>Final!C106</f>
        <v>0</v>
      </c>
      <c r="H107" s="66">
        <f>(Final!G106+Final!H106)/2</f>
        <v>0</v>
      </c>
      <c r="I107" s="84" t="str">
        <f>CONCATENATE(Facies!O106,"/",Facies!P106,"/",Facies!R106,"/",Facies!S106)</f>
        <v>0/ACBT/0/0</v>
      </c>
      <c r="L107" s="97">
        <f t="shared" si="2"/>
        <v>0</v>
      </c>
      <c r="M107" s="97">
        <f t="shared" si="3"/>
        <v>0</v>
      </c>
      <c r="N107" s="101"/>
      <c r="O107" s="101"/>
      <c r="P107" s="101"/>
      <c r="Q107" s="101"/>
      <c r="R107" s="101"/>
      <c r="S107" s="101"/>
      <c r="T107" s="101"/>
      <c r="U107" s="101"/>
      <c r="V107" s="101"/>
      <c r="W107" s="101"/>
    </row>
    <row r="108" spans="1:23" x14ac:dyDescent="0.3">
      <c r="A108" s="100">
        <v>104</v>
      </c>
      <c r="B108" s="66">
        <f>Final!F107</f>
        <v>0</v>
      </c>
      <c r="C108" s="66">
        <f>Final!A107</f>
        <v>0</v>
      </c>
      <c r="D108" s="66">
        <f>Final!B107</f>
        <v>0</v>
      </c>
      <c r="E108" s="66" t="e">
        <f>IF(Final!D107=0,NA(),Final!D107)</f>
        <v>#N/A</v>
      </c>
      <c r="F108" s="66" t="e">
        <f>IF(Final!E107=0,NA(),Final!E107)</f>
        <v>#N/A</v>
      </c>
      <c r="G108" s="66">
        <f>Final!C107</f>
        <v>0</v>
      </c>
      <c r="H108" s="66">
        <f>(Final!G107+Final!H107)/2</f>
        <v>0</v>
      </c>
      <c r="I108" s="84" t="str">
        <f>CONCATENATE(Facies!O107,"/",Facies!P107,"/",Facies!R107,"/",Facies!S107)</f>
        <v>0/ACBT/0/0</v>
      </c>
      <c r="L108" s="97">
        <f t="shared" si="2"/>
        <v>0</v>
      </c>
      <c r="M108" s="97">
        <f t="shared" si="3"/>
        <v>0</v>
      </c>
      <c r="N108" s="101"/>
      <c r="O108" s="101"/>
      <c r="P108" s="101"/>
      <c r="Q108" s="101"/>
      <c r="R108" s="101"/>
      <c r="S108" s="101"/>
      <c r="T108" s="101"/>
      <c r="U108" s="101"/>
      <c r="V108" s="101"/>
      <c r="W108" s="101"/>
    </row>
    <row r="109" spans="1:23" x14ac:dyDescent="0.3">
      <c r="A109" s="100">
        <v>105</v>
      </c>
      <c r="B109" s="66">
        <f>Final!F108</f>
        <v>0</v>
      </c>
      <c r="C109" s="66">
        <f>Final!A108</f>
        <v>0</v>
      </c>
      <c r="D109" s="66">
        <f>Final!B108</f>
        <v>0</v>
      </c>
      <c r="E109" s="66" t="e">
        <f>IF(Final!D108=0,NA(),Final!D108)</f>
        <v>#N/A</v>
      </c>
      <c r="F109" s="66" t="e">
        <f>IF(Final!E108=0,NA(),Final!E108)</f>
        <v>#N/A</v>
      </c>
      <c r="G109" s="66">
        <f>Final!C108</f>
        <v>0</v>
      </c>
      <c r="H109" s="66">
        <f>(Final!G108+Final!H108)/2</f>
        <v>0</v>
      </c>
      <c r="I109" s="84" t="str">
        <f>CONCATENATE(Facies!O108,"/",Facies!P108,"/",Facies!R108,"/",Facies!S108)</f>
        <v>0/ACBT/0/0</v>
      </c>
      <c r="L109" s="97">
        <f t="shared" si="2"/>
        <v>0</v>
      </c>
      <c r="M109" s="97">
        <f t="shared" si="3"/>
        <v>0</v>
      </c>
      <c r="N109" s="101"/>
      <c r="O109" s="101"/>
      <c r="P109" s="101"/>
      <c r="Q109" s="101"/>
      <c r="R109" s="101"/>
      <c r="S109" s="101"/>
      <c r="T109" s="101"/>
      <c r="U109" s="101"/>
      <c r="V109" s="101"/>
      <c r="W109" s="101"/>
    </row>
    <row r="110" spans="1:23" x14ac:dyDescent="0.3">
      <c r="A110" s="100">
        <v>106</v>
      </c>
      <c r="B110" s="66">
        <f>Final!F109</f>
        <v>0</v>
      </c>
      <c r="C110" s="66">
        <f>Final!A109</f>
        <v>0</v>
      </c>
      <c r="D110" s="66">
        <f>Final!B109</f>
        <v>0</v>
      </c>
      <c r="E110" s="66" t="e">
        <f>IF(Final!D109=0,NA(),Final!D109)</f>
        <v>#N/A</v>
      </c>
      <c r="F110" s="66" t="e">
        <f>IF(Final!E109=0,NA(),Final!E109)</f>
        <v>#N/A</v>
      </c>
      <c r="G110" s="66">
        <f>Final!C109</f>
        <v>0</v>
      </c>
      <c r="H110" s="66">
        <f>(Final!G109+Final!H109)/2</f>
        <v>0</v>
      </c>
      <c r="I110" s="84" t="str">
        <f>CONCATENATE(Facies!O109,"/",Facies!P109,"/",Facies!R109,"/",Facies!S109)</f>
        <v>0/ACBT/0/0</v>
      </c>
      <c r="L110" s="97">
        <f t="shared" si="2"/>
        <v>0</v>
      </c>
      <c r="M110" s="97">
        <f t="shared" si="3"/>
        <v>0</v>
      </c>
      <c r="N110" s="101"/>
      <c r="O110" s="101"/>
      <c r="P110" s="101"/>
      <c r="Q110" s="101"/>
      <c r="R110" s="101"/>
      <c r="S110" s="101"/>
      <c r="T110" s="101"/>
      <c r="U110" s="101"/>
      <c r="V110" s="101"/>
      <c r="W110" s="101"/>
    </row>
    <row r="111" spans="1:23" x14ac:dyDescent="0.3">
      <c r="A111" s="100">
        <v>107</v>
      </c>
      <c r="B111" s="66">
        <f>Final!F110</f>
        <v>0</v>
      </c>
      <c r="C111" s="66">
        <f>Final!A110</f>
        <v>0</v>
      </c>
      <c r="D111" s="66">
        <f>Final!B110</f>
        <v>0</v>
      </c>
      <c r="E111" s="66" t="e">
        <f>IF(Final!D110=0,NA(),Final!D110)</f>
        <v>#N/A</v>
      </c>
      <c r="F111" s="66" t="e">
        <f>IF(Final!E110=0,NA(),Final!E110)</f>
        <v>#N/A</v>
      </c>
      <c r="G111" s="66">
        <f>Final!C110</f>
        <v>0</v>
      </c>
      <c r="H111" s="66">
        <f>(Final!G110+Final!H110)/2</f>
        <v>0</v>
      </c>
      <c r="I111" s="84" t="str">
        <f>CONCATENATE(Facies!O110,"/",Facies!P110,"/",Facies!R110,"/",Facies!S110)</f>
        <v>0/ACBT/0/0</v>
      </c>
      <c r="L111" s="97">
        <f t="shared" si="2"/>
        <v>0</v>
      </c>
      <c r="M111" s="97">
        <f t="shared" si="3"/>
        <v>0</v>
      </c>
      <c r="N111" s="101"/>
      <c r="O111" s="101"/>
      <c r="P111" s="101"/>
      <c r="Q111" s="101"/>
      <c r="R111" s="101"/>
      <c r="S111" s="101"/>
      <c r="T111" s="101"/>
      <c r="U111" s="101"/>
      <c r="V111" s="101"/>
      <c r="W111" s="101"/>
    </row>
    <row r="112" spans="1:23" x14ac:dyDescent="0.3">
      <c r="A112" s="100">
        <v>108</v>
      </c>
      <c r="B112" s="66">
        <f>Final!F111</f>
        <v>0</v>
      </c>
      <c r="C112" s="66">
        <f>Final!A111</f>
        <v>0</v>
      </c>
      <c r="D112" s="66">
        <f>Final!B111</f>
        <v>0</v>
      </c>
      <c r="E112" s="66" t="e">
        <f>IF(Final!D111=0,NA(),Final!D111)</f>
        <v>#N/A</v>
      </c>
      <c r="F112" s="66" t="e">
        <f>IF(Final!E111=0,NA(),Final!E111)</f>
        <v>#N/A</v>
      </c>
      <c r="G112" s="66">
        <f>Final!C111</f>
        <v>0</v>
      </c>
      <c r="H112" s="66">
        <f>(Final!G111+Final!H111)/2</f>
        <v>0</v>
      </c>
      <c r="I112" s="84" t="str">
        <f>CONCATENATE(Facies!O111,"/",Facies!P111,"/",Facies!R111,"/",Facies!S111)</f>
        <v>0/ACBT/0/0</v>
      </c>
      <c r="L112" s="97">
        <f t="shared" si="2"/>
        <v>0</v>
      </c>
      <c r="M112" s="97">
        <f t="shared" si="3"/>
        <v>0</v>
      </c>
      <c r="N112" s="101"/>
      <c r="O112" s="101"/>
      <c r="P112" s="101"/>
      <c r="Q112" s="101"/>
      <c r="R112" s="101"/>
      <c r="S112" s="101"/>
      <c r="T112" s="101"/>
      <c r="U112" s="101"/>
      <c r="V112" s="101"/>
      <c r="W112" s="101"/>
    </row>
    <row r="113" spans="1:23" x14ac:dyDescent="0.3">
      <c r="A113" s="100">
        <v>109</v>
      </c>
      <c r="B113" s="66">
        <f>Final!F112</f>
        <v>0</v>
      </c>
      <c r="C113" s="66">
        <f>Final!A112</f>
        <v>0</v>
      </c>
      <c r="D113" s="66">
        <f>Final!B112</f>
        <v>0</v>
      </c>
      <c r="E113" s="66" t="e">
        <f>IF(Final!D112=0,NA(),Final!D112)</f>
        <v>#N/A</v>
      </c>
      <c r="F113" s="66" t="e">
        <f>IF(Final!E112=0,NA(),Final!E112)</f>
        <v>#N/A</v>
      </c>
      <c r="G113" s="66">
        <f>Final!C112</f>
        <v>0</v>
      </c>
      <c r="H113" s="66">
        <f>(Final!G112+Final!H112)/2</f>
        <v>0</v>
      </c>
      <c r="I113" s="84" t="str">
        <f>CONCATENATE(Facies!O112,"/",Facies!P112,"/",Facies!R112,"/",Facies!S112)</f>
        <v>0/ACBT/0/0</v>
      </c>
      <c r="L113" s="97">
        <f t="shared" si="2"/>
        <v>0</v>
      </c>
      <c r="M113" s="97">
        <f t="shared" si="3"/>
        <v>0</v>
      </c>
      <c r="N113" s="101"/>
      <c r="O113" s="101"/>
      <c r="P113" s="101"/>
      <c r="Q113" s="101"/>
      <c r="R113" s="101"/>
      <c r="S113" s="101"/>
      <c r="T113" s="101"/>
      <c r="U113" s="101"/>
      <c r="V113" s="101"/>
      <c r="W113" s="101"/>
    </row>
    <row r="114" spans="1:23" x14ac:dyDescent="0.3">
      <c r="A114" s="100">
        <v>110</v>
      </c>
      <c r="B114" s="66">
        <f>Final!F113</f>
        <v>0</v>
      </c>
      <c r="C114" s="66">
        <f>Final!A113</f>
        <v>0</v>
      </c>
      <c r="D114" s="66">
        <f>Final!B113</f>
        <v>0</v>
      </c>
      <c r="E114" s="66" t="e">
        <f>IF(Final!D113=0,NA(),Final!D113)</f>
        <v>#N/A</v>
      </c>
      <c r="F114" s="66" t="e">
        <f>IF(Final!E113=0,NA(),Final!E113)</f>
        <v>#N/A</v>
      </c>
      <c r="G114" s="66">
        <f>Final!C113</f>
        <v>0</v>
      </c>
      <c r="H114" s="66">
        <f>(Final!G113+Final!H113)/2</f>
        <v>0</v>
      </c>
      <c r="I114" s="84" t="str">
        <f>CONCATENATE(Facies!O113,"/",Facies!P113,"/",Facies!R113,"/",Facies!S113)</f>
        <v>0/ACBT/0/0</v>
      </c>
      <c r="L114" s="97">
        <f t="shared" si="2"/>
        <v>0</v>
      </c>
      <c r="M114" s="97">
        <f t="shared" si="3"/>
        <v>0</v>
      </c>
      <c r="N114" s="101"/>
      <c r="O114" s="101"/>
      <c r="P114" s="101"/>
      <c r="Q114" s="101"/>
      <c r="R114" s="101"/>
      <c r="S114" s="101"/>
      <c r="T114" s="101"/>
      <c r="U114" s="101"/>
      <c r="V114" s="101"/>
      <c r="W114" s="101"/>
    </row>
    <row r="115" spans="1:23" x14ac:dyDescent="0.3">
      <c r="A115" s="100">
        <v>111</v>
      </c>
      <c r="B115" s="66">
        <f>Final!F114</f>
        <v>0</v>
      </c>
      <c r="C115" s="66">
        <f>Final!A114</f>
        <v>0</v>
      </c>
      <c r="D115" s="66">
        <f>Final!B114</f>
        <v>0</v>
      </c>
      <c r="E115" s="66" t="e">
        <f>IF(Final!D114=0,NA(),Final!D114)</f>
        <v>#N/A</v>
      </c>
      <c r="F115" s="66" t="e">
        <f>IF(Final!E114=0,NA(),Final!E114)</f>
        <v>#N/A</v>
      </c>
      <c r="G115" s="66">
        <f>Final!C114</f>
        <v>0</v>
      </c>
      <c r="H115" s="66">
        <f>(Final!G114+Final!H114)/2</f>
        <v>0</v>
      </c>
      <c r="I115" s="84" t="str">
        <f>CONCATENATE(Facies!O114,"/",Facies!P114,"/",Facies!R114,"/",Facies!S114)</f>
        <v>0/ACBT/0/0</v>
      </c>
      <c r="L115" s="97">
        <f t="shared" si="2"/>
        <v>0</v>
      </c>
      <c r="M115" s="97">
        <f t="shared" si="3"/>
        <v>0</v>
      </c>
      <c r="N115" s="101"/>
      <c r="O115" s="101"/>
      <c r="P115" s="101"/>
      <c r="Q115" s="101"/>
      <c r="R115" s="101"/>
      <c r="S115" s="101"/>
      <c r="T115" s="101"/>
      <c r="U115" s="101"/>
      <c r="V115" s="101"/>
      <c r="W115" s="101"/>
    </row>
    <row r="116" spans="1:23" x14ac:dyDescent="0.3">
      <c r="A116" s="100">
        <v>112</v>
      </c>
      <c r="B116" s="66">
        <f>Final!F115</f>
        <v>0</v>
      </c>
      <c r="C116" s="66">
        <f>Final!A115</f>
        <v>0</v>
      </c>
      <c r="D116" s="66">
        <f>Final!B115</f>
        <v>0</v>
      </c>
      <c r="E116" s="66" t="e">
        <f>IF(Final!D115=0,NA(),Final!D115)</f>
        <v>#N/A</v>
      </c>
      <c r="F116" s="66" t="e">
        <f>IF(Final!E115=0,NA(),Final!E115)</f>
        <v>#N/A</v>
      </c>
      <c r="G116" s="66">
        <f>Final!C115</f>
        <v>0</v>
      </c>
      <c r="H116" s="66">
        <f>(Final!G115+Final!H115)/2</f>
        <v>0</v>
      </c>
      <c r="I116" s="84" t="str">
        <f>CONCATENATE(Facies!O115,"/",Facies!P115,"/",Facies!R115,"/",Facies!S115)</f>
        <v>0/ACBT/0/0</v>
      </c>
      <c r="L116" s="97">
        <f t="shared" si="2"/>
        <v>0</v>
      </c>
      <c r="M116" s="97">
        <f t="shared" si="3"/>
        <v>0</v>
      </c>
      <c r="N116" s="101"/>
      <c r="O116" s="101"/>
      <c r="P116" s="101"/>
      <c r="Q116" s="101"/>
      <c r="R116" s="101"/>
      <c r="S116" s="101"/>
      <c r="T116" s="101"/>
      <c r="U116" s="101"/>
      <c r="V116" s="101"/>
      <c r="W116" s="101"/>
    </row>
    <row r="117" spans="1:23" x14ac:dyDescent="0.3">
      <c r="A117" s="100">
        <v>113</v>
      </c>
      <c r="B117" s="66">
        <f>Final!F116</f>
        <v>0</v>
      </c>
      <c r="C117" s="66">
        <f>Final!A116</f>
        <v>0</v>
      </c>
      <c r="D117" s="66">
        <f>Final!B116</f>
        <v>0</v>
      </c>
      <c r="E117" s="66" t="e">
        <f>IF(Final!D116=0,NA(),Final!D116)</f>
        <v>#N/A</v>
      </c>
      <c r="F117" s="66" t="e">
        <f>IF(Final!E116=0,NA(),Final!E116)</f>
        <v>#N/A</v>
      </c>
      <c r="G117" s="66">
        <f>Final!C116</f>
        <v>0</v>
      </c>
      <c r="H117" s="66">
        <f>(Final!G116+Final!H116)/2</f>
        <v>0</v>
      </c>
      <c r="I117" s="84" t="str">
        <f>CONCATENATE(Facies!O116,"/",Facies!P116,"/",Facies!R116,"/",Facies!S116)</f>
        <v>0/ACBT/0/0</v>
      </c>
      <c r="L117" s="97">
        <f t="shared" si="2"/>
        <v>0</v>
      </c>
      <c r="M117" s="97">
        <f t="shared" si="3"/>
        <v>0</v>
      </c>
      <c r="N117" s="101"/>
      <c r="O117" s="101"/>
      <c r="P117" s="101"/>
      <c r="Q117" s="101"/>
      <c r="R117" s="101"/>
      <c r="S117" s="101"/>
      <c r="T117" s="101"/>
      <c r="U117" s="101"/>
      <c r="V117" s="101"/>
      <c r="W117" s="101"/>
    </row>
    <row r="118" spans="1:23" x14ac:dyDescent="0.3">
      <c r="A118" s="100">
        <v>114</v>
      </c>
      <c r="B118" s="66">
        <f>Final!F117</f>
        <v>0</v>
      </c>
      <c r="C118" s="66">
        <f>Final!A117</f>
        <v>0</v>
      </c>
      <c r="D118" s="66">
        <f>Final!B117</f>
        <v>0</v>
      </c>
      <c r="E118" s="66" t="e">
        <f>IF(Final!D117=0,NA(),Final!D117)</f>
        <v>#N/A</v>
      </c>
      <c r="F118" s="66" t="e">
        <f>IF(Final!E117=0,NA(),Final!E117)</f>
        <v>#N/A</v>
      </c>
      <c r="G118" s="66">
        <f>Final!C117</f>
        <v>0</v>
      </c>
      <c r="H118" s="66">
        <f>(Final!G117+Final!H117)/2</f>
        <v>0</v>
      </c>
      <c r="I118" s="84" t="str">
        <f>CONCATENATE(Facies!O117,"/",Facies!P117,"/",Facies!R117,"/",Facies!S117)</f>
        <v>0/ACBT/0/0</v>
      </c>
      <c r="L118" s="97">
        <f t="shared" si="2"/>
        <v>0</v>
      </c>
      <c r="M118" s="97">
        <f t="shared" si="3"/>
        <v>0</v>
      </c>
      <c r="N118" s="101"/>
      <c r="O118" s="101"/>
      <c r="P118" s="101"/>
      <c r="Q118" s="101"/>
      <c r="R118" s="101"/>
      <c r="S118" s="101"/>
      <c r="T118" s="101"/>
      <c r="U118" s="101"/>
      <c r="V118" s="101"/>
      <c r="W118" s="101"/>
    </row>
    <row r="119" spans="1:23" x14ac:dyDescent="0.3">
      <c r="A119" s="100">
        <v>115</v>
      </c>
      <c r="B119" s="66">
        <f>Final!F118</f>
        <v>0</v>
      </c>
      <c r="C119" s="66">
        <f>Final!A118</f>
        <v>0</v>
      </c>
      <c r="D119" s="66">
        <f>Final!B118</f>
        <v>0</v>
      </c>
      <c r="E119" s="66" t="e">
        <f>IF(Final!D118=0,NA(),Final!D118)</f>
        <v>#N/A</v>
      </c>
      <c r="F119" s="66" t="e">
        <f>IF(Final!E118=0,NA(),Final!E118)</f>
        <v>#N/A</v>
      </c>
      <c r="G119" s="66">
        <f>Final!C118</f>
        <v>0</v>
      </c>
      <c r="H119" s="66">
        <f>(Final!G118+Final!H118)/2</f>
        <v>0</v>
      </c>
      <c r="I119" s="84" t="str">
        <f>CONCATENATE(Facies!O118,"/",Facies!P118,"/",Facies!R118,"/",Facies!S118)</f>
        <v>0/ACBT/0/0</v>
      </c>
      <c r="L119" s="97">
        <f t="shared" si="2"/>
        <v>0</v>
      </c>
      <c r="M119" s="97">
        <f t="shared" si="3"/>
        <v>0</v>
      </c>
      <c r="N119" s="101"/>
      <c r="O119" s="101"/>
      <c r="P119" s="101"/>
      <c r="Q119" s="101"/>
      <c r="R119" s="101"/>
      <c r="S119" s="101"/>
      <c r="T119" s="101"/>
      <c r="U119" s="101"/>
      <c r="V119" s="101"/>
      <c r="W119" s="101"/>
    </row>
    <row r="120" spans="1:23" x14ac:dyDescent="0.3">
      <c r="A120" s="100">
        <v>116</v>
      </c>
      <c r="B120" s="66">
        <f>Final!F119</f>
        <v>0</v>
      </c>
      <c r="C120" s="66">
        <f>Final!A119</f>
        <v>0</v>
      </c>
      <c r="D120" s="66">
        <f>Final!B119</f>
        <v>0</v>
      </c>
      <c r="E120" s="66" t="e">
        <f>IF(Final!D119=0,NA(),Final!D119)</f>
        <v>#N/A</v>
      </c>
      <c r="F120" s="66" t="e">
        <f>IF(Final!E119=0,NA(),Final!E119)</f>
        <v>#N/A</v>
      </c>
      <c r="G120" s="66">
        <f>Final!C119</f>
        <v>0</v>
      </c>
      <c r="H120" s="66">
        <f>(Final!G119+Final!H119)/2</f>
        <v>0</v>
      </c>
      <c r="I120" s="84" t="str">
        <f>CONCATENATE(Facies!O119,"/",Facies!P119,"/",Facies!R119,"/",Facies!S119)</f>
        <v>0/ACBT/0/0</v>
      </c>
      <c r="L120" s="97">
        <f t="shared" si="2"/>
        <v>0</v>
      </c>
      <c r="M120" s="97">
        <f t="shared" si="3"/>
        <v>0</v>
      </c>
      <c r="N120" s="101"/>
      <c r="O120" s="101"/>
      <c r="P120" s="101"/>
      <c r="Q120" s="101"/>
      <c r="R120" s="101"/>
      <c r="S120" s="101"/>
      <c r="T120" s="101"/>
      <c r="U120" s="101"/>
      <c r="V120" s="101"/>
      <c r="W120" s="101"/>
    </row>
    <row r="121" spans="1:23" x14ac:dyDescent="0.3">
      <c r="A121" s="100">
        <v>117</v>
      </c>
      <c r="B121" s="66">
        <f>Final!F120</f>
        <v>0</v>
      </c>
      <c r="C121" s="66">
        <f>Final!A120</f>
        <v>0</v>
      </c>
      <c r="D121" s="66">
        <f>Final!B120</f>
        <v>0</v>
      </c>
      <c r="E121" s="66" t="e">
        <f>IF(Final!D120=0,NA(),Final!D120)</f>
        <v>#N/A</v>
      </c>
      <c r="F121" s="66" t="e">
        <f>IF(Final!E120=0,NA(),Final!E120)</f>
        <v>#N/A</v>
      </c>
      <c r="G121" s="66">
        <f>Final!C120</f>
        <v>0</v>
      </c>
      <c r="H121" s="66">
        <f>(Final!G120+Final!H120)/2</f>
        <v>0</v>
      </c>
      <c r="I121" s="84" t="str">
        <f>CONCATENATE(Facies!O120,"/",Facies!P120,"/",Facies!R120,"/",Facies!S120)</f>
        <v>0/ACBT/0/0</v>
      </c>
      <c r="L121" s="97">
        <f t="shared" si="2"/>
        <v>0</v>
      </c>
      <c r="M121" s="97">
        <f t="shared" si="3"/>
        <v>0</v>
      </c>
      <c r="N121" s="101"/>
      <c r="O121" s="101"/>
      <c r="P121" s="101"/>
      <c r="Q121" s="101"/>
      <c r="R121" s="101"/>
      <c r="S121" s="101"/>
      <c r="T121" s="101"/>
      <c r="U121" s="101"/>
      <c r="V121" s="101"/>
      <c r="W121" s="101"/>
    </row>
    <row r="122" spans="1:23" x14ac:dyDescent="0.3">
      <c r="A122" s="100">
        <v>118</v>
      </c>
      <c r="B122" s="66">
        <f>Final!F121</f>
        <v>0</v>
      </c>
      <c r="C122" s="66">
        <f>Final!A121</f>
        <v>0</v>
      </c>
      <c r="D122" s="66">
        <f>Final!B121</f>
        <v>0</v>
      </c>
      <c r="E122" s="66" t="e">
        <f>IF(Final!D121=0,NA(),Final!D121)</f>
        <v>#N/A</v>
      </c>
      <c r="F122" s="66" t="e">
        <f>IF(Final!E121=0,NA(),Final!E121)</f>
        <v>#N/A</v>
      </c>
      <c r="G122" s="66">
        <f>Final!C121</f>
        <v>0</v>
      </c>
      <c r="H122" s="66">
        <f>(Final!G121+Final!H121)/2</f>
        <v>0</v>
      </c>
      <c r="I122" s="84" t="str">
        <f>CONCATENATE(Facies!O121,"/",Facies!P121,"/",Facies!R121,"/",Facies!S121)</f>
        <v>0/ACBT/0/0</v>
      </c>
      <c r="L122" s="97">
        <f t="shared" si="2"/>
        <v>0</v>
      </c>
      <c r="M122" s="97">
        <f t="shared" si="3"/>
        <v>0</v>
      </c>
      <c r="N122" s="101"/>
      <c r="O122" s="101"/>
      <c r="P122" s="101"/>
      <c r="Q122" s="101"/>
      <c r="R122" s="101"/>
      <c r="S122" s="101"/>
      <c r="T122" s="101"/>
      <c r="U122" s="101"/>
      <c r="V122" s="101"/>
      <c r="W122" s="101"/>
    </row>
    <row r="123" spans="1:23" x14ac:dyDescent="0.3">
      <c r="A123" s="100">
        <v>119</v>
      </c>
      <c r="B123" s="66">
        <f>Final!F122</f>
        <v>0</v>
      </c>
      <c r="C123" s="66">
        <f>Final!A122</f>
        <v>0</v>
      </c>
      <c r="D123" s="66">
        <f>Final!B122</f>
        <v>0</v>
      </c>
      <c r="E123" s="66" t="e">
        <f>IF(Final!D122=0,NA(),Final!D122)</f>
        <v>#N/A</v>
      </c>
      <c r="F123" s="66" t="e">
        <f>IF(Final!E122=0,NA(),Final!E122)</f>
        <v>#N/A</v>
      </c>
      <c r="G123" s="66">
        <f>Final!C122</f>
        <v>0</v>
      </c>
      <c r="H123" s="66">
        <f>(Final!G122+Final!H122)/2</f>
        <v>0</v>
      </c>
      <c r="I123" s="84" t="str">
        <f>CONCATENATE(Facies!O122,"/",Facies!P122,"/",Facies!R122,"/",Facies!S122)</f>
        <v>0/ACBT/0/0</v>
      </c>
      <c r="L123" s="97">
        <f t="shared" si="2"/>
        <v>0</v>
      </c>
      <c r="M123" s="97">
        <f t="shared" si="3"/>
        <v>0</v>
      </c>
      <c r="N123" s="101"/>
      <c r="O123" s="101"/>
      <c r="P123" s="101"/>
      <c r="Q123" s="101"/>
      <c r="R123" s="101"/>
      <c r="S123" s="101"/>
      <c r="T123" s="101"/>
      <c r="U123" s="101"/>
      <c r="V123" s="101"/>
      <c r="W123" s="101"/>
    </row>
    <row r="124" spans="1:23" x14ac:dyDescent="0.3">
      <c r="A124" s="100">
        <v>120</v>
      </c>
      <c r="B124" s="66">
        <f>Final!F123</f>
        <v>0</v>
      </c>
      <c r="C124" s="66">
        <f>Final!A123</f>
        <v>0</v>
      </c>
      <c r="D124" s="66">
        <f>Final!B123</f>
        <v>0</v>
      </c>
      <c r="E124" s="66" t="e">
        <f>IF(Final!D123=0,NA(),Final!D123)</f>
        <v>#N/A</v>
      </c>
      <c r="F124" s="66" t="e">
        <f>IF(Final!E123=0,NA(),Final!E123)</f>
        <v>#N/A</v>
      </c>
      <c r="G124" s="66">
        <f>Final!C123</f>
        <v>0</v>
      </c>
      <c r="H124" s="66">
        <f>(Final!G123+Final!H123)/2</f>
        <v>0</v>
      </c>
      <c r="I124" s="84" t="str">
        <f>CONCATENATE(Facies!O123,"/",Facies!P123,"/",Facies!R123,"/",Facies!S123)</f>
        <v>0/ACBT/0/0</v>
      </c>
      <c r="L124" s="97">
        <f t="shared" si="2"/>
        <v>0</v>
      </c>
      <c r="M124" s="97">
        <f t="shared" si="3"/>
        <v>0</v>
      </c>
      <c r="N124" s="101"/>
      <c r="O124" s="101"/>
      <c r="P124" s="101"/>
      <c r="Q124" s="101"/>
      <c r="R124" s="101"/>
      <c r="S124" s="101"/>
      <c r="T124" s="101"/>
      <c r="U124" s="101"/>
      <c r="V124" s="101"/>
      <c r="W124" s="101"/>
    </row>
    <row r="125" spans="1:23" x14ac:dyDescent="0.3">
      <c r="A125" s="100">
        <v>121</v>
      </c>
      <c r="B125" s="66">
        <f>Final!F124</f>
        <v>0</v>
      </c>
      <c r="C125" s="66">
        <f>Final!A124</f>
        <v>0</v>
      </c>
      <c r="D125" s="66">
        <f>Final!B124</f>
        <v>0</v>
      </c>
      <c r="E125" s="66" t="e">
        <f>IF(Final!D124=0,NA(),Final!D124)</f>
        <v>#N/A</v>
      </c>
      <c r="F125" s="66" t="e">
        <f>IF(Final!E124=0,NA(),Final!E124)</f>
        <v>#N/A</v>
      </c>
      <c r="G125" s="66">
        <f>Final!C124</f>
        <v>0</v>
      </c>
      <c r="H125" s="66">
        <f>(Final!G124+Final!H124)/2</f>
        <v>0</v>
      </c>
      <c r="I125" s="84" t="str">
        <f>CONCATENATE(Facies!O124,"/",Facies!P124,"/",Facies!R124,"/",Facies!S124)</f>
        <v>0/ACBT/0/0</v>
      </c>
      <c r="L125" s="97">
        <f t="shared" si="2"/>
        <v>0</v>
      </c>
      <c r="M125" s="97">
        <f t="shared" si="3"/>
        <v>0</v>
      </c>
      <c r="N125" s="101"/>
      <c r="O125" s="101"/>
      <c r="P125" s="101"/>
      <c r="Q125" s="101"/>
      <c r="R125" s="101"/>
      <c r="S125" s="101"/>
      <c r="T125" s="101"/>
      <c r="U125" s="101"/>
      <c r="V125" s="101"/>
      <c r="W125" s="101"/>
    </row>
    <row r="126" spans="1:23" x14ac:dyDescent="0.3">
      <c r="A126" s="100">
        <v>122</v>
      </c>
      <c r="B126" s="66">
        <f>Final!F125</f>
        <v>0</v>
      </c>
      <c r="C126" s="66">
        <f>Final!A125</f>
        <v>0</v>
      </c>
      <c r="D126" s="66">
        <f>Final!B125</f>
        <v>0</v>
      </c>
      <c r="E126" s="66" t="e">
        <f>IF(Final!D125=0,NA(),Final!D125)</f>
        <v>#N/A</v>
      </c>
      <c r="F126" s="66" t="e">
        <f>IF(Final!E125=0,NA(),Final!E125)</f>
        <v>#N/A</v>
      </c>
      <c r="G126" s="66">
        <f>Final!C125</f>
        <v>0</v>
      </c>
      <c r="H126" s="66">
        <f>(Final!G125+Final!H125)/2</f>
        <v>0</v>
      </c>
      <c r="I126" s="84" t="str">
        <f>CONCATENATE(Facies!O125,"/",Facies!P125,"/",Facies!R125,"/",Facies!S125)</f>
        <v>0/ACBT/0/0</v>
      </c>
      <c r="L126" s="97">
        <f t="shared" si="2"/>
        <v>0</v>
      </c>
      <c r="M126" s="97">
        <f t="shared" si="3"/>
        <v>0</v>
      </c>
      <c r="N126" s="101"/>
      <c r="O126" s="101"/>
      <c r="P126" s="101"/>
      <c r="Q126" s="101"/>
      <c r="R126" s="101"/>
      <c r="S126" s="101"/>
      <c r="T126" s="101"/>
      <c r="U126" s="101"/>
      <c r="V126" s="101"/>
      <c r="W126" s="101"/>
    </row>
    <row r="127" spans="1:23" x14ac:dyDescent="0.3">
      <c r="A127" s="100">
        <v>123</v>
      </c>
      <c r="B127" s="66">
        <f>Final!F126</f>
        <v>0</v>
      </c>
      <c r="C127" s="66">
        <f>Final!A126</f>
        <v>0</v>
      </c>
      <c r="D127" s="66">
        <f>Final!B126</f>
        <v>0</v>
      </c>
      <c r="E127" s="66" t="e">
        <f>IF(Final!D126=0,NA(),Final!D126)</f>
        <v>#N/A</v>
      </c>
      <c r="F127" s="66" t="e">
        <f>IF(Final!E126=0,NA(),Final!E126)</f>
        <v>#N/A</v>
      </c>
      <c r="G127" s="66">
        <f>Final!C126</f>
        <v>0</v>
      </c>
      <c r="H127" s="66">
        <f>(Final!G126+Final!H126)/2</f>
        <v>0</v>
      </c>
      <c r="I127" s="84" t="str">
        <f>CONCATENATE(Facies!O126,"/",Facies!P126,"/",Facies!R126,"/",Facies!S126)</f>
        <v>0/ACBT/0/0</v>
      </c>
      <c r="L127" s="97">
        <f t="shared" si="2"/>
        <v>0</v>
      </c>
      <c r="M127" s="97">
        <f t="shared" si="3"/>
        <v>0</v>
      </c>
      <c r="N127" s="101"/>
      <c r="O127" s="101"/>
      <c r="P127" s="101"/>
      <c r="Q127" s="101"/>
      <c r="R127" s="101"/>
      <c r="S127" s="101"/>
      <c r="T127" s="101"/>
      <c r="U127" s="101"/>
      <c r="V127" s="101"/>
      <c r="W127" s="101"/>
    </row>
    <row r="128" spans="1:23" x14ac:dyDescent="0.3">
      <c r="A128" s="100">
        <v>124</v>
      </c>
      <c r="B128" s="66">
        <f>Final!F127</f>
        <v>0</v>
      </c>
      <c r="C128" s="66">
        <f>Final!A127</f>
        <v>0</v>
      </c>
      <c r="D128" s="66">
        <f>Final!B127</f>
        <v>0</v>
      </c>
      <c r="E128" s="66" t="e">
        <f>IF(Final!D127=0,NA(),Final!D127)</f>
        <v>#N/A</v>
      </c>
      <c r="F128" s="66" t="e">
        <f>IF(Final!E127=0,NA(),Final!E127)</f>
        <v>#N/A</v>
      </c>
      <c r="G128" s="66">
        <f>Final!C127</f>
        <v>0</v>
      </c>
      <c r="H128" s="66">
        <f>(Final!G127+Final!H127)/2</f>
        <v>0</v>
      </c>
      <c r="I128" s="84" t="str">
        <f>CONCATENATE(Facies!O127,"/",Facies!P127,"/",Facies!R127,"/",Facies!S127)</f>
        <v>0/ACBT/0/0</v>
      </c>
      <c r="L128" s="97">
        <f t="shared" si="2"/>
        <v>0</v>
      </c>
      <c r="M128" s="97">
        <f t="shared" si="3"/>
        <v>0</v>
      </c>
      <c r="N128" s="101"/>
      <c r="O128" s="101"/>
      <c r="P128" s="101"/>
      <c r="Q128" s="101"/>
      <c r="R128" s="101"/>
      <c r="S128" s="101"/>
      <c r="T128" s="101"/>
      <c r="U128" s="101"/>
      <c r="V128" s="101"/>
      <c r="W128" s="101"/>
    </row>
    <row r="129" spans="1:23" x14ac:dyDescent="0.3">
      <c r="A129" s="100">
        <v>125</v>
      </c>
      <c r="B129" s="66">
        <f>Final!F128</f>
        <v>0</v>
      </c>
      <c r="C129" s="66">
        <f>Final!A128</f>
        <v>0</v>
      </c>
      <c r="D129" s="66">
        <f>Final!B128</f>
        <v>0</v>
      </c>
      <c r="E129" s="66" t="e">
        <f>IF(Final!D128=0,NA(),Final!D128)</f>
        <v>#N/A</v>
      </c>
      <c r="F129" s="66" t="e">
        <f>IF(Final!E128=0,NA(),Final!E128)</f>
        <v>#N/A</v>
      </c>
      <c r="G129" s="66">
        <f>Final!C128</f>
        <v>0</v>
      </c>
      <c r="H129" s="66">
        <f>(Final!G128+Final!H128)/2</f>
        <v>0</v>
      </c>
      <c r="I129" s="84" t="str">
        <f>CONCATENATE(Facies!O128,"/",Facies!P128,"/",Facies!R128,"/",Facies!S128)</f>
        <v>0/ACBT/0/0</v>
      </c>
      <c r="L129" s="97">
        <f t="shared" si="2"/>
        <v>0</v>
      </c>
      <c r="M129" s="97">
        <f t="shared" si="3"/>
        <v>0</v>
      </c>
      <c r="N129" s="101"/>
      <c r="O129" s="101"/>
      <c r="P129" s="101"/>
      <c r="Q129" s="101"/>
      <c r="R129" s="101"/>
      <c r="S129" s="101"/>
      <c r="T129" s="101"/>
      <c r="U129" s="101"/>
      <c r="V129" s="101"/>
      <c r="W129" s="101"/>
    </row>
    <row r="130" spans="1:23" x14ac:dyDescent="0.3">
      <c r="A130" s="100">
        <v>126</v>
      </c>
      <c r="B130" s="66">
        <f>Final!F129</f>
        <v>0</v>
      </c>
      <c r="C130" s="66">
        <f>Final!A129</f>
        <v>0</v>
      </c>
      <c r="D130" s="66">
        <f>Final!B129</f>
        <v>0</v>
      </c>
      <c r="E130" s="66" t="e">
        <f>IF(Final!D129=0,NA(),Final!D129)</f>
        <v>#N/A</v>
      </c>
      <c r="F130" s="66" t="e">
        <f>IF(Final!E129=0,NA(),Final!E129)</f>
        <v>#N/A</v>
      </c>
      <c r="G130" s="66">
        <f>Final!C129</f>
        <v>0</v>
      </c>
      <c r="H130" s="66">
        <f>(Final!G129+Final!H129)/2</f>
        <v>0</v>
      </c>
      <c r="I130" s="84" t="str">
        <f>CONCATENATE(Facies!O129,"/",Facies!P129,"/",Facies!R129,"/",Facies!S129)</f>
        <v>0/ACBT/0/0</v>
      </c>
      <c r="L130" s="97">
        <f t="shared" si="2"/>
        <v>0</v>
      </c>
      <c r="M130" s="97">
        <f t="shared" si="3"/>
        <v>0</v>
      </c>
      <c r="N130" s="101"/>
      <c r="O130" s="101"/>
      <c r="P130" s="101"/>
      <c r="Q130" s="101"/>
      <c r="R130" s="101"/>
      <c r="S130" s="101"/>
      <c r="T130" s="101"/>
      <c r="U130" s="101"/>
      <c r="V130" s="101"/>
      <c r="W130" s="101"/>
    </row>
    <row r="131" spans="1:23" x14ac:dyDescent="0.3">
      <c r="A131" s="100">
        <v>127</v>
      </c>
      <c r="B131" s="66">
        <f>Final!F130</f>
        <v>0</v>
      </c>
      <c r="C131" s="66">
        <f>Final!A130</f>
        <v>0</v>
      </c>
      <c r="D131" s="66">
        <f>Final!B130</f>
        <v>0</v>
      </c>
      <c r="E131" s="66" t="e">
        <f>IF(Final!D130=0,NA(),Final!D130)</f>
        <v>#N/A</v>
      </c>
      <c r="F131" s="66" t="e">
        <f>IF(Final!E130=0,NA(),Final!E130)</f>
        <v>#N/A</v>
      </c>
      <c r="G131" s="66">
        <f>Final!C130</f>
        <v>0</v>
      </c>
      <c r="H131" s="66">
        <f>(Final!G130+Final!H130)/2</f>
        <v>0</v>
      </c>
      <c r="I131" s="84" t="str">
        <f>CONCATENATE(Facies!O130,"/",Facies!P130,"/",Facies!R130,"/",Facies!S130)</f>
        <v>0/ACBT/0/0</v>
      </c>
      <c r="L131" s="97">
        <f t="shared" si="2"/>
        <v>0</v>
      </c>
      <c r="M131" s="97">
        <f t="shared" si="3"/>
        <v>0</v>
      </c>
      <c r="N131" s="101"/>
      <c r="O131" s="101"/>
      <c r="P131" s="101"/>
      <c r="Q131" s="101"/>
      <c r="R131" s="101"/>
      <c r="S131" s="101"/>
      <c r="T131" s="101"/>
      <c r="U131" s="101"/>
      <c r="V131" s="101"/>
      <c r="W131" s="101"/>
    </row>
    <row r="132" spans="1:23" x14ac:dyDescent="0.3">
      <c r="A132" s="100">
        <v>128</v>
      </c>
      <c r="B132" s="66">
        <f>Final!F131</f>
        <v>0</v>
      </c>
      <c r="C132" s="66">
        <f>Final!A131</f>
        <v>0</v>
      </c>
      <c r="D132" s="66">
        <f>Final!B131</f>
        <v>0</v>
      </c>
      <c r="E132" s="66" t="e">
        <f>IF(Final!D131=0,NA(),Final!D131)</f>
        <v>#N/A</v>
      </c>
      <c r="F132" s="66" t="e">
        <f>IF(Final!E131=0,NA(),Final!E131)</f>
        <v>#N/A</v>
      </c>
      <c r="G132" s="66">
        <f>Final!C131</f>
        <v>0</v>
      </c>
      <c r="H132" s="66">
        <f>(Final!G131+Final!H131)/2</f>
        <v>0</v>
      </c>
      <c r="I132" s="84" t="str">
        <f>CONCATENATE(Facies!O131,"/",Facies!P131,"/",Facies!R131,"/",Facies!S131)</f>
        <v>0/ACBT/0/0</v>
      </c>
      <c r="L132" s="97">
        <f t="shared" si="2"/>
        <v>0</v>
      </c>
      <c r="M132" s="97">
        <f t="shared" si="3"/>
        <v>0</v>
      </c>
      <c r="N132" s="101"/>
      <c r="O132" s="101"/>
      <c r="P132" s="101"/>
      <c r="Q132" s="101"/>
      <c r="R132" s="101"/>
      <c r="S132" s="101"/>
      <c r="T132" s="101"/>
      <c r="U132" s="101"/>
      <c r="V132" s="101"/>
      <c r="W132" s="101"/>
    </row>
    <row r="133" spans="1:23" x14ac:dyDescent="0.3">
      <c r="A133" s="100">
        <v>129</v>
      </c>
      <c r="B133" s="66">
        <f>Final!F132</f>
        <v>0</v>
      </c>
      <c r="C133" s="66">
        <f>Final!A132</f>
        <v>0</v>
      </c>
      <c r="D133" s="66">
        <f>Final!B132</f>
        <v>0</v>
      </c>
      <c r="E133" s="66" t="e">
        <f>IF(Final!D132=0,NA(),Final!D132)</f>
        <v>#N/A</v>
      </c>
      <c r="F133" s="66" t="e">
        <f>IF(Final!E132=0,NA(),Final!E132)</f>
        <v>#N/A</v>
      </c>
      <c r="G133" s="66">
        <f>Final!C132</f>
        <v>0</v>
      </c>
      <c r="H133" s="66">
        <f>(Final!G132+Final!H132)/2</f>
        <v>0</v>
      </c>
      <c r="I133" s="84" t="str">
        <f>CONCATENATE(Facies!O132,"/",Facies!P132,"/",Facies!R132,"/",Facies!S132)</f>
        <v>0/ACBT/0/0</v>
      </c>
      <c r="L133" s="97">
        <f t="shared" si="2"/>
        <v>0</v>
      </c>
      <c r="M133" s="97">
        <f t="shared" si="3"/>
        <v>0</v>
      </c>
      <c r="N133" s="101"/>
      <c r="O133" s="101"/>
      <c r="P133" s="101"/>
      <c r="Q133" s="101"/>
      <c r="R133" s="101"/>
      <c r="S133" s="101"/>
      <c r="T133" s="101"/>
      <c r="U133" s="101"/>
      <c r="V133" s="101"/>
      <c r="W133" s="101"/>
    </row>
    <row r="134" spans="1:23" x14ac:dyDescent="0.3">
      <c r="A134" s="100">
        <v>130</v>
      </c>
      <c r="B134" s="66">
        <f>Final!F133</f>
        <v>0</v>
      </c>
      <c r="C134" s="66">
        <f>Final!A133</f>
        <v>0</v>
      </c>
      <c r="D134" s="66">
        <f>Final!B133</f>
        <v>0</v>
      </c>
      <c r="E134" s="66" t="e">
        <f>IF(Final!D133=0,NA(),Final!D133)</f>
        <v>#N/A</v>
      </c>
      <c r="F134" s="66" t="e">
        <f>IF(Final!E133=0,NA(),Final!E133)</f>
        <v>#N/A</v>
      </c>
      <c r="G134" s="66">
        <f>Final!C133</f>
        <v>0</v>
      </c>
      <c r="H134" s="66">
        <f>(Final!G133+Final!H133)/2</f>
        <v>0</v>
      </c>
      <c r="I134" s="84" t="str">
        <f>CONCATENATE(Facies!O133,"/",Facies!P133,"/",Facies!R133,"/",Facies!S133)</f>
        <v>0/ACBT/0/0</v>
      </c>
      <c r="L134" s="97">
        <f t="shared" ref="L134:L197" si="4">SQRT((R134-R133)^2+(S134-S133)^2)</f>
        <v>0</v>
      </c>
      <c r="M134" s="97">
        <f t="shared" si="3"/>
        <v>0</v>
      </c>
      <c r="N134" s="101"/>
      <c r="O134" s="101"/>
      <c r="P134" s="101"/>
      <c r="Q134" s="101"/>
      <c r="R134" s="101"/>
      <c r="S134" s="101"/>
      <c r="T134" s="101"/>
      <c r="U134" s="101"/>
      <c r="V134" s="101"/>
      <c r="W134" s="101"/>
    </row>
    <row r="135" spans="1:23" x14ac:dyDescent="0.3">
      <c r="A135" s="100">
        <v>131</v>
      </c>
      <c r="B135" s="66">
        <f>Final!F134</f>
        <v>0</v>
      </c>
      <c r="C135" s="66">
        <f>Final!A134</f>
        <v>0</v>
      </c>
      <c r="D135" s="66">
        <f>Final!B134</f>
        <v>0</v>
      </c>
      <c r="E135" s="66" t="e">
        <f>IF(Final!D134=0,NA(),Final!D134)</f>
        <v>#N/A</v>
      </c>
      <c r="F135" s="66" t="e">
        <f>IF(Final!E134=0,NA(),Final!E134)</f>
        <v>#N/A</v>
      </c>
      <c r="G135" s="66">
        <f>Final!C134</f>
        <v>0</v>
      </c>
      <c r="H135" s="66">
        <f>(Final!G134+Final!H134)/2</f>
        <v>0</v>
      </c>
      <c r="I135" s="84" t="str">
        <f>CONCATENATE(Facies!O134,"/",Facies!P134,"/",Facies!R134,"/",Facies!S134)</f>
        <v>0/ACBT/0/0</v>
      </c>
      <c r="L135" s="97">
        <f t="shared" si="4"/>
        <v>0</v>
      </c>
      <c r="M135" s="97">
        <f t="shared" ref="M135:M198" si="5">M134+L135</f>
        <v>0</v>
      </c>
      <c r="N135" s="101"/>
      <c r="O135" s="101"/>
      <c r="P135" s="101"/>
      <c r="Q135" s="101"/>
      <c r="R135" s="101"/>
      <c r="S135" s="101"/>
      <c r="T135" s="101"/>
      <c r="U135" s="101"/>
      <c r="V135" s="101"/>
      <c r="W135" s="101"/>
    </row>
    <row r="136" spans="1:23" x14ac:dyDescent="0.3">
      <c r="A136" s="100">
        <v>132</v>
      </c>
      <c r="B136" s="66">
        <f>Final!F135</f>
        <v>0</v>
      </c>
      <c r="C136" s="66">
        <f>Final!A135</f>
        <v>0</v>
      </c>
      <c r="D136" s="66">
        <f>Final!B135</f>
        <v>0</v>
      </c>
      <c r="E136" s="66" t="e">
        <f>IF(Final!D135=0,NA(),Final!D135)</f>
        <v>#N/A</v>
      </c>
      <c r="F136" s="66" t="e">
        <f>IF(Final!E135=0,NA(),Final!E135)</f>
        <v>#N/A</v>
      </c>
      <c r="G136" s="66">
        <f>Final!C135</f>
        <v>0</v>
      </c>
      <c r="H136" s="66">
        <f>(Final!G135+Final!H135)/2</f>
        <v>0</v>
      </c>
      <c r="I136" s="84" t="str">
        <f>CONCATENATE(Facies!O135,"/",Facies!P135,"/",Facies!R135,"/",Facies!S135)</f>
        <v>0/ACBT/0/0</v>
      </c>
      <c r="L136" s="97">
        <f t="shared" si="4"/>
        <v>0</v>
      </c>
      <c r="M136" s="97">
        <f t="shared" si="5"/>
        <v>0</v>
      </c>
      <c r="N136" s="101"/>
      <c r="O136" s="101"/>
      <c r="P136" s="101"/>
      <c r="Q136" s="101"/>
      <c r="R136" s="101"/>
      <c r="S136" s="101"/>
      <c r="T136" s="101"/>
      <c r="U136" s="101"/>
      <c r="V136" s="101"/>
      <c r="W136" s="101"/>
    </row>
    <row r="137" spans="1:23" x14ac:dyDescent="0.3">
      <c r="A137" s="100">
        <v>133</v>
      </c>
      <c r="B137" s="66">
        <f>Final!F136</f>
        <v>0</v>
      </c>
      <c r="C137" s="66">
        <f>Final!A136</f>
        <v>0</v>
      </c>
      <c r="D137" s="66">
        <f>Final!B136</f>
        <v>0</v>
      </c>
      <c r="E137" s="66" t="e">
        <f>IF(Final!D136=0,NA(),Final!D136)</f>
        <v>#N/A</v>
      </c>
      <c r="F137" s="66" t="e">
        <f>IF(Final!E136=0,NA(),Final!E136)</f>
        <v>#N/A</v>
      </c>
      <c r="G137" s="66">
        <f>Final!C136</f>
        <v>0</v>
      </c>
      <c r="H137" s="66">
        <f>(Final!G136+Final!H136)/2</f>
        <v>0</v>
      </c>
      <c r="I137" s="84" t="str">
        <f>CONCATENATE(Facies!O136,"/",Facies!P136,"/",Facies!R136,"/",Facies!S136)</f>
        <v>0/ACBT/0/0</v>
      </c>
      <c r="L137" s="97">
        <f t="shared" si="4"/>
        <v>0</v>
      </c>
      <c r="M137" s="97">
        <f t="shared" si="5"/>
        <v>0</v>
      </c>
      <c r="N137" s="101"/>
      <c r="O137" s="101"/>
      <c r="P137" s="101"/>
      <c r="Q137" s="101"/>
      <c r="R137" s="101"/>
      <c r="S137" s="101"/>
      <c r="T137" s="101"/>
      <c r="U137" s="101"/>
      <c r="V137" s="101"/>
      <c r="W137" s="101"/>
    </row>
    <row r="138" spans="1:23" x14ac:dyDescent="0.3">
      <c r="A138" s="100">
        <v>134</v>
      </c>
      <c r="B138" s="66">
        <f>Final!F137</f>
        <v>0</v>
      </c>
      <c r="C138" s="66">
        <f>Final!A137</f>
        <v>0</v>
      </c>
      <c r="D138" s="66">
        <f>Final!B137</f>
        <v>0</v>
      </c>
      <c r="E138" s="66" t="e">
        <f>IF(Final!D137=0,NA(),Final!D137)</f>
        <v>#N/A</v>
      </c>
      <c r="F138" s="66" t="e">
        <f>IF(Final!E137=0,NA(),Final!E137)</f>
        <v>#N/A</v>
      </c>
      <c r="G138" s="66">
        <f>Final!C137</f>
        <v>0</v>
      </c>
      <c r="H138" s="66">
        <f>(Final!G137+Final!H137)/2</f>
        <v>0</v>
      </c>
      <c r="I138" s="84" t="str">
        <f>CONCATENATE(Facies!O137,"/",Facies!P137,"/",Facies!R137,"/",Facies!S137)</f>
        <v>0/ACBT/0/0</v>
      </c>
      <c r="L138" s="97">
        <f t="shared" si="4"/>
        <v>0</v>
      </c>
      <c r="M138" s="97">
        <f t="shared" si="5"/>
        <v>0</v>
      </c>
      <c r="N138" s="101"/>
      <c r="O138" s="101"/>
      <c r="P138" s="101"/>
      <c r="Q138" s="101"/>
      <c r="R138" s="101"/>
      <c r="S138" s="101"/>
      <c r="T138" s="101"/>
      <c r="U138" s="101"/>
      <c r="V138" s="101"/>
      <c r="W138" s="101"/>
    </row>
    <row r="139" spans="1:23" x14ac:dyDescent="0.3">
      <c r="A139" s="100">
        <v>135</v>
      </c>
      <c r="B139" s="66">
        <f>Final!F138</f>
        <v>0</v>
      </c>
      <c r="C139" s="66">
        <f>Final!A138</f>
        <v>0</v>
      </c>
      <c r="D139" s="66">
        <f>Final!B138</f>
        <v>0</v>
      </c>
      <c r="E139" s="66" t="e">
        <f>IF(Final!D138=0,NA(),Final!D138)</f>
        <v>#N/A</v>
      </c>
      <c r="F139" s="66" t="e">
        <f>IF(Final!E138=0,NA(),Final!E138)</f>
        <v>#N/A</v>
      </c>
      <c r="G139" s="66">
        <f>Final!C138</f>
        <v>0</v>
      </c>
      <c r="H139" s="66">
        <f>(Final!G138+Final!H138)/2</f>
        <v>0</v>
      </c>
      <c r="I139" s="84" t="str">
        <f>CONCATENATE(Facies!O138,"/",Facies!P138,"/",Facies!R138,"/",Facies!S138)</f>
        <v>0/ACBT/0/0</v>
      </c>
      <c r="L139" s="97">
        <f t="shared" si="4"/>
        <v>0</v>
      </c>
      <c r="M139" s="97">
        <f t="shared" si="5"/>
        <v>0</v>
      </c>
      <c r="N139" s="101"/>
      <c r="O139" s="101"/>
      <c r="P139" s="101"/>
      <c r="Q139" s="101"/>
      <c r="R139" s="101"/>
      <c r="S139" s="101"/>
      <c r="T139" s="101"/>
      <c r="U139" s="101"/>
      <c r="V139" s="101"/>
      <c r="W139" s="101"/>
    </row>
    <row r="140" spans="1:23" x14ac:dyDescent="0.3">
      <c r="A140" s="100">
        <v>136</v>
      </c>
      <c r="B140" s="66">
        <f>Final!F139</f>
        <v>0</v>
      </c>
      <c r="C140" s="66">
        <f>Final!A139</f>
        <v>0</v>
      </c>
      <c r="D140" s="66">
        <f>Final!B139</f>
        <v>0</v>
      </c>
      <c r="E140" s="66" t="e">
        <f>IF(Final!D139=0,NA(),Final!D139)</f>
        <v>#N/A</v>
      </c>
      <c r="F140" s="66" t="e">
        <f>IF(Final!E139=0,NA(),Final!E139)</f>
        <v>#N/A</v>
      </c>
      <c r="G140" s="66">
        <f>Final!C139</f>
        <v>0</v>
      </c>
      <c r="H140" s="66">
        <f>(Final!G139+Final!H139)/2</f>
        <v>0</v>
      </c>
      <c r="I140" s="84" t="str">
        <f>CONCATENATE(Facies!O139,"/",Facies!P139,"/",Facies!R139,"/",Facies!S139)</f>
        <v>0/ACBT/0/0</v>
      </c>
      <c r="L140" s="97">
        <f t="shared" si="4"/>
        <v>0</v>
      </c>
      <c r="M140" s="97">
        <f t="shared" si="5"/>
        <v>0</v>
      </c>
      <c r="N140" s="101"/>
      <c r="O140" s="101"/>
      <c r="P140" s="101"/>
      <c r="Q140" s="101"/>
      <c r="R140" s="101"/>
      <c r="S140" s="101"/>
      <c r="T140" s="101"/>
      <c r="U140" s="101"/>
      <c r="V140" s="101"/>
      <c r="W140" s="101"/>
    </row>
    <row r="141" spans="1:23" x14ac:dyDescent="0.3">
      <c r="A141" s="100">
        <v>137</v>
      </c>
      <c r="B141" s="66">
        <f>Final!F140</f>
        <v>0</v>
      </c>
      <c r="C141" s="66">
        <f>Final!A140</f>
        <v>0</v>
      </c>
      <c r="D141" s="66">
        <f>Final!B140</f>
        <v>0</v>
      </c>
      <c r="E141" s="66" t="e">
        <f>IF(Final!D140=0,NA(),Final!D140)</f>
        <v>#N/A</v>
      </c>
      <c r="F141" s="66" t="e">
        <f>IF(Final!E140=0,NA(),Final!E140)</f>
        <v>#N/A</v>
      </c>
      <c r="G141" s="66">
        <f>Final!C140</f>
        <v>0</v>
      </c>
      <c r="H141" s="66">
        <f>(Final!G140+Final!H140)/2</f>
        <v>0</v>
      </c>
      <c r="I141" s="84" t="str">
        <f>CONCATENATE(Facies!O140,"/",Facies!P140,"/",Facies!R140,"/",Facies!S140)</f>
        <v>0/ACBT/0/0</v>
      </c>
      <c r="L141" s="97">
        <f t="shared" si="4"/>
        <v>0</v>
      </c>
      <c r="M141" s="97">
        <f t="shared" si="5"/>
        <v>0</v>
      </c>
      <c r="N141" s="101"/>
      <c r="O141" s="101"/>
      <c r="P141" s="101"/>
      <c r="Q141" s="101"/>
      <c r="R141" s="101"/>
      <c r="S141" s="101"/>
      <c r="T141" s="101"/>
      <c r="U141" s="101"/>
      <c r="V141" s="101"/>
      <c r="W141" s="101"/>
    </row>
    <row r="142" spans="1:23" x14ac:dyDescent="0.3">
      <c r="A142" s="100">
        <v>138</v>
      </c>
      <c r="B142" s="66">
        <f>Final!F141</f>
        <v>0</v>
      </c>
      <c r="C142" s="66">
        <f>Final!A141</f>
        <v>0</v>
      </c>
      <c r="D142" s="66">
        <f>Final!B141</f>
        <v>0</v>
      </c>
      <c r="E142" s="66" t="e">
        <f>IF(Final!D141=0,NA(),Final!D141)</f>
        <v>#N/A</v>
      </c>
      <c r="F142" s="66" t="e">
        <f>IF(Final!E141=0,NA(),Final!E141)</f>
        <v>#N/A</v>
      </c>
      <c r="G142" s="66">
        <f>Final!C141</f>
        <v>0</v>
      </c>
      <c r="H142" s="66">
        <f>(Final!G141+Final!H141)/2</f>
        <v>0</v>
      </c>
      <c r="I142" s="84" t="str">
        <f>CONCATENATE(Facies!O141,"/",Facies!P141,"/",Facies!R141,"/",Facies!S141)</f>
        <v>0/ACBT/0/0</v>
      </c>
      <c r="L142" s="97">
        <f t="shared" si="4"/>
        <v>0</v>
      </c>
      <c r="M142" s="97">
        <f t="shared" si="5"/>
        <v>0</v>
      </c>
      <c r="N142" s="101"/>
      <c r="O142" s="101"/>
      <c r="P142" s="101"/>
      <c r="Q142" s="101"/>
      <c r="R142" s="101"/>
      <c r="S142" s="101"/>
      <c r="T142" s="101"/>
      <c r="U142" s="101"/>
      <c r="V142" s="101"/>
      <c r="W142" s="101"/>
    </row>
    <row r="143" spans="1:23" x14ac:dyDescent="0.3">
      <c r="A143" s="100">
        <v>139</v>
      </c>
      <c r="B143" s="66">
        <f>Final!F142</f>
        <v>0</v>
      </c>
      <c r="C143" s="66">
        <f>Final!A142</f>
        <v>0</v>
      </c>
      <c r="D143" s="66">
        <f>Final!B142</f>
        <v>0</v>
      </c>
      <c r="E143" s="66" t="e">
        <f>IF(Final!D142=0,NA(),Final!D142)</f>
        <v>#N/A</v>
      </c>
      <c r="F143" s="66" t="e">
        <f>IF(Final!E142=0,NA(),Final!E142)</f>
        <v>#N/A</v>
      </c>
      <c r="G143" s="66">
        <f>Final!C142</f>
        <v>0</v>
      </c>
      <c r="H143" s="66">
        <f>(Final!G142+Final!H142)/2</f>
        <v>0</v>
      </c>
      <c r="I143" s="84" t="str">
        <f>CONCATENATE(Facies!O142,"/",Facies!P142,"/",Facies!R142,"/",Facies!S142)</f>
        <v>0/ACBT/0/0</v>
      </c>
      <c r="L143" s="97">
        <f t="shared" si="4"/>
        <v>0</v>
      </c>
      <c r="M143" s="97">
        <f t="shared" si="5"/>
        <v>0</v>
      </c>
      <c r="N143" s="101"/>
      <c r="O143" s="101"/>
      <c r="P143" s="101"/>
      <c r="Q143" s="101"/>
      <c r="R143" s="101"/>
      <c r="S143" s="101"/>
      <c r="T143" s="101"/>
      <c r="U143" s="101"/>
      <c r="V143" s="101"/>
      <c r="W143" s="101"/>
    </row>
    <row r="144" spans="1:23" x14ac:dyDescent="0.3">
      <c r="A144" s="100">
        <v>140</v>
      </c>
      <c r="B144" s="66">
        <f>Final!F143</f>
        <v>0</v>
      </c>
      <c r="C144" s="66">
        <f>Final!A143</f>
        <v>0</v>
      </c>
      <c r="D144" s="66">
        <f>Final!B143</f>
        <v>0</v>
      </c>
      <c r="E144" s="66" t="e">
        <f>IF(Final!D143=0,NA(),Final!D143)</f>
        <v>#N/A</v>
      </c>
      <c r="F144" s="66" t="e">
        <f>IF(Final!E143=0,NA(),Final!E143)</f>
        <v>#N/A</v>
      </c>
      <c r="G144" s="66">
        <f>Final!C143</f>
        <v>0</v>
      </c>
      <c r="H144" s="66">
        <f>(Final!G143+Final!H143)/2</f>
        <v>0</v>
      </c>
      <c r="I144" s="84" t="str">
        <f>CONCATENATE(Facies!O143,"/",Facies!P143,"/",Facies!R143,"/",Facies!S143)</f>
        <v>0/ACBT/0/0</v>
      </c>
      <c r="L144" s="97">
        <f t="shared" si="4"/>
        <v>0</v>
      </c>
      <c r="M144" s="97">
        <f t="shared" si="5"/>
        <v>0</v>
      </c>
      <c r="N144" s="101"/>
      <c r="O144" s="101"/>
      <c r="P144" s="101"/>
      <c r="Q144" s="101"/>
      <c r="R144" s="101"/>
      <c r="S144" s="101"/>
      <c r="T144" s="101"/>
      <c r="U144" s="101"/>
      <c r="V144" s="101"/>
      <c r="W144" s="101"/>
    </row>
    <row r="145" spans="1:23" x14ac:dyDescent="0.3">
      <c r="A145" s="100">
        <v>141</v>
      </c>
      <c r="B145" s="66">
        <f>Final!F144</f>
        <v>0</v>
      </c>
      <c r="C145" s="66">
        <f>Final!A144</f>
        <v>0</v>
      </c>
      <c r="D145" s="66">
        <f>Final!B144</f>
        <v>0</v>
      </c>
      <c r="E145" s="66" t="e">
        <f>IF(Final!D144=0,NA(),Final!D144)</f>
        <v>#N/A</v>
      </c>
      <c r="F145" s="66" t="e">
        <f>IF(Final!E144=0,NA(),Final!E144)</f>
        <v>#N/A</v>
      </c>
      <c r="G145" s="66">
        <f>Final!C144</f>
        <v>0</v>
      </c>
      <c r="H145" s="66">
        <f>(Final!G144+Final!H144)/2</f>
        <v>0</v>
      </c>
      <c r="I145" s="84" t="str">
        <f>CONCATENATE(Facies!O144,"/",Facies!P144,"/",Facies!R144,"/",Facies!S144)</f>
        <v>0/ACBT/0/0</v>
      </c>
      <c r="L145" s="97">
        <f t="shared" si="4"/>
        <v>0</v>
      </c>
      <c r="M145" s="97">
        <f t="shared" si="5"/>
        <v>0</v>
      </c>
      <c r="N145" s="101"/>
      <c r="O145" s="101"/>
      <c r="P145" s="101"/>
      <c r="Q145" s="101"/>
      <c r="R145" s="101"/>
      <c r="S145" s="101"/>
      <c r="T145" s="101"/>
      <c r="U145" s="101"/>
      <c r="V145" s="101"/>
      <c r="W145" s="101"/>
    </row>
    <row r="146" spans="1:23" x14ac:dyDescent="0.3">
      <c r="A146" s="100">
        <v>142</v>
      </c>
      <c r="B146" s="66">
        <f>Final!F145</f>
        <v>0</v>
      </c>
      <c r="C146" s="66">
        <f>Final!A145</f>
        <v>0</v>
      </c>
      <c r="D146" s="66">
        <f>Final!B145</f>
        <v>0</v>
      </c>
      <c r="E146" s="66" t="e">
        <f>IF(Final!D145=0,NA(),Final!D145)</f>
        <v>#N/A</v>
      </c>
      <c r="F146" s="66" t="e">
        <f>IF(Final!E145=0,NA(),Final!E145)</f>
        <v>#N/A</v>
      </c>
      <c r="G146" s="66">
        <f>Final!C145</f>
        <v>0</v>
      </c>
      <c r="H146" s="66">
        <f>(Final!G145+Final!H145)/2</f>
        <v>0</v>
      </c>
      <c r="I146" s="84" t="str">
        <f>CONCATENATE(Facies!O145,"/",Facies!P145,"/",Facies!R145,"/",Facies!S145)</f>
        <v>0/ACBT/0/0</v>
      </c>
      <c r="L146" s="97">
        <f t="shared" si="4"/>
        <v>0</v>
      </c>
      <c r="M146" s="97">
        <f t="shared" si="5"/>
        <v>0</v>
      </c>
      <c r="N146" s="101"/>
      <c r="O146" s="101"/>
      <c r="P146" s="101"/>
      <c r="Q146" s="101"/>
      <c r="R146" s="101"/>
      <c r="S146" s="101"/>
      <c r="T146" s="101"/>
      <c r="U146" s="101"/>
      <c r="V146" s="101"/>
      <c r="W146" s="101"/>
    </row>
    <row r="147" spans="1:23" x14ac:dyDescent="0.3">
      <c r="A147" s="100">
        <v>143</v>
      </c>
      <c r="B147" s="66">
        <f>Final!F146</f>
        <v>0</v>
      </c>
      <c r="C147" s="66">
        <f>Final!A146</f>
        <v>0</v>
      </c>
      <c r="D147" s="66">
        <f>Final!B146</f>
        <v>0</v>
      </c>
      <c r="E147" s="66" t="e">
        <f>IF(Final!D146=0,NA(),Final!D146)</f>
        <v>#N/A</v>
      </c>
      <c r="F147" s="66" t="e">
        <f>IF(Final!E146=0,NA(),Final!E146)</f>
        <v>#N/A</v>
      </c>
      <c r="G147" s="66">
        <f>Final!C146</f>
        <v>0</v>
      </c>
      <c r="H147" s="66">
        <f>(Final!G146+Final!H146)/2</f>
        <v>0</v>
      </c>
      <c r="I147" s="84" t="str">
        <f>CONCATENATE(Facies!O146,"/",Facies!P146,"/",Facies!R146,"/",Facies!S146)</f>
        <v>0/ACBT/0/0</v>
      </c>
      <c r="L147" s="97">
        <f t="shared" si="4"/>
        <v>0</v>
      </c>
      <c r="M147" s="97">
        <f t="shared" si="5"/>
        <v>0</v>
      </c>
      <c r="N147" s="101"/>
      <c r="O147" s="101"/>
      <c r="P147" s="101"/>
      <c r="Q147" s="101"/>
      <c r="R147" s="101"/>
      <c r="S147" s="101"/>
      <c r="T147" s="101"/>
      <c r="U147" s="101"/>
      <c r="V147" s="101"/>
      <c r="W147" s="101"/>
    </row>
    <row r="148" spans="1:23" x14ac:dyDescent="0.3">
      <c r="A148" s="100">
        <v>144</v>
      </c>
      <c r="B148" s="66">
        <f>Final!F147</f>
        <v>0</v>
      </c>
      <c r="C148" s="66">
        <f>Final!A147</f>
        <v>0</v>
      </c>
      <c r="D148" s="66">
        <f>Final!B147</f>
        <v>0</v>
      </c>
      <c r="E148" s="66" t="e">
        <f>IF(Final!D147=0,NA(),Final!D147)</f>
        <v>#N/A</v>
      </c>
      <c r="F148" s="66" t="e">
        <f>IF(Final!E147=0,NA(),Final!E147)</f>
        <v>#N/A</v>
      </c>
      <c r="G148" s="66">
        <f>Final!C147</f>
        <v>0</v>
      </c>
      <c r="H148" s="66">
        <f>(Final!G147+Final!H147)/2</f>
        <v>0</v>
      </c>
      <c r="I148" s="84" t="str">
        <f>CONCATENATE(Facies!O147,"/",Facies!P147,"/",Facies!R147,"/",Facies!S147)</f>
        <v>0/ACBT/0/0</v>
      </c>
      <c r="L148" s="97">
        <f t="shared" si="4"/>
        <v>0</v>
      </c>
      <c r="M148" s="97">
        <f t="shared" si="5"/>
        <v>0</v>
      </c>
      <c r="N148" s="101"/>
      <c r="O148" s="101"/>
      <c r="P148" s="101"/>
      <c r="Q148" s="101"/>
      <c r="R148" s="101"/>
      <c r="S148" s="101"/>
      <c r="T148" s="101"/>
      <c r="U148" s="101"/>
      <c r="V148" s="101"/>
      <c r="W148" s="101"/>
    </row>
    <row r="149" spans="1:23" x14ac:dyDescent="0.3">
      <c r="A149" s="100">
        <v>145</v>
      </c>
      <c r="B149" s="66">
        <f>Final!F148</f>
        <v>0</v>
      </c>
      <c r="C149" s="66">
        <f>Final!A148</f>
        <v>0</v>
      </c>
      <c r="D149" s="66">
        <f>Final!B148</f>
        <v>0</v>
      </c>
      <c r="E149" s="66" t="e">
        <f>IF(Final!D148=0,NA(),Final!D148)</f>
        <v>#N/A</v>
      </c>
      <c r="F149" s="66" t="e">
        <f>IF(Final!E148=0,NA(),Final!E148)</f>
        <v>#N/A</v>
      </c>
      <c r="G149" s="66">
        <f>Final!C148</f>
        <v>0</v>
      </c>
      <c r="H149" s="66">
        <f>(Final!G148+Final!H148)/2</f>
        <v>0</v>
      </c>
      <c r="I149" s="84" t="str">
        <f>CONCATENATE(Facies!O148,"/",Facies!P148,"/",Facies!R148,"/",Facies!S148)</f>
        <v>0/ACBT/0/0</v>
      </c>
      <c r="L149" s="97">
        <f t="shared" si="4"/>
        <v>0</v>
      </c>
      <c r="M149" s="97">
        <f t="shared" si="5"/>
        <v>0</v>
      </c>
      <c r="N149" s="101"/>
      <c r="O149" s="101"/>
      <c r="P149" s="101"/>
      <c r="Q149" s="101"/>
      <c r="R149" s="101"/>
      <c r="S149" s="101"/>
      <c r="T149" s="101"/>
      <c r="U149" s="101"/>
      <c r="V149" s="101"/>
      <c r="W149" s="101"/>
    </row>
    <row r="150" spans="1:23" x14ac:dyDescent="0.3">
      <c r="A150" s="100">
        <v>146</v>
      </c>
      <c r="B150" s="66">
        <f>Final!F149</f>
        <v>0</v>
      </c>
      <c r="C150" s="66">
        <f>Final!A149</f>
        <v>0</v>
      </c>
      <c r="D150" s="66">
        <f>Final!B149</f>
        <v>0</v>
      </c>
      <c r="E150" s="66" t="e">
        <f>IF(Final!D149=0,NA(),Final!D149)</f>
        <v>#N/A</v>
      </c>
      <c r="F150" s="66" t="e">
        <f>IF(Final!E149=0,NA(),Final!E149)</f>
        <v>#N/A</v>
      </c>
      <c r="G150" s="66">
        <f>Final!C149</f>
        <v>0</v>
      </c>
      <c r="H150" s="66">
        <f>(Final!G149+Final!H149)/2</f>
        <v>0</v>
      </c>
      <c r="I150" s="84" t="str">
        <f>CONCATENATE(Facies!O149,"/",Facies!P149,"/",Facies!R149,"/",Facies!S149)</f>
        <v>0/ACBT/0/0</v>
      </c>
      <c r="L150" s="97">
        <f t="shared" si="4"/>
        <v>0</v>
      </c>
      <c r="M150" s="97">
        <f t="shared" si="5"/>
        <v>0</v>
      </c>
      <c r="N150" s="101"/>
      <c r="O150" s="101"/>
      <c r="P150" s="101"/>
      <c r="Q150" s="101"/>
      <c r="R150" s="101"/>
      <c r="S150" s="101"/>
      <c r="T150" s="101"/>
      <c r="U150" s="101"/>
      <c r="V150" s="101"/>
      <c r="W150" s="101"/>
    </row>
    <row r="151" spans="1:23" x14ac:dyDescent="0.3">
      <c r="A151" s="100">
        <v>147</v>
      </c>
      <c r="B151" s="66">
        <f>Final!F150</f>
        <v>0</v>
      </c>
      <c r="C151" s="66">
        <f>Final!A150</f>
        <v>0</v>
      </c>
      <c r="D151" s="66">
        <f>Final!B150</f>
        <v>0</v>
      </c>
      <c r="E151" s="66" t="e">
        <f>IF(Final!D150=0,NA(),Final!D150)</f>
        <v>#N/A</v>
      </c>
      <c r="F151" s="66" t="e">
        <f>IF(Final!E150=0,NA(),Final!E150)</f>
        <v>#N/A</v>
      </c>
      <c r="G151" s="66">
        <f>Final!C150</f>
        <v>0</v>
      </c>
      <c r="H151" s="66">
        <f>(Final!G150+Final!H150)/2</f>
        <v>0</v>
      </c>
      <c r="I151" s="84" t="str">
        <f>CONCATENATE(Facies!O150,"/",Facies!P150,"/",Facies!R150,"/",Facies!S150)</f>
        <v>0/ACBT/0/0</v>
      </c>
      <c r="L151" s="97">
        <f t="shared" si="4"/>
        <v>0</v>
      </c>
      <c r="M151" s="97">
        <f t="shared" si="5"/>
        <v>0</v>
      </c>
      <c r="N151" s="101"/>
      <c r="O151" s="101"/>
      <c r="P151" s="101"/>
      <c r="Q151" s="101"/>
      <c r="R151" s="101"/>
      <c r="S151" s="101"/>
      <c r="T151" s="101"/>
      <c r="U151" s="101"/>
      <c r="V151" s="101"/>
      <c r="W151" s="101"/>
    </row>
    <row r="152" spans="1:23" x14ac:dyDescent="0.3">
      <c r="A152" s="100">
        <v>148</v>
      </c>
      <c r="B152" s="66">
        <f>Final!F151</f>
        <v>0</v>
      </c>
      <c r="C152" s="66">
        <f>Final!A151</f>
        <v>0</v>
      </c>
      <c r="D152" s="66">
        <f>Final!B151</f>
        <v>0</v>
      </c>
      <c r="E152" s="66" t="e">
        <f>IF(Final!D151=0,NA(),Final!D151)</f>
        <v>#N/A</v>
      </c>
      <c r="F152" s="66" t="e">
        <f>IF(Final!E151=0,NA(),Final!E151)</f>
        <v>#N/A</v>
      </c>
      <c r="G152" s="66">
        <f>Final!C151</f>
        <v>0</v>
      </c>
      <c r="H152" s="66">
        <f>(Final!G151+Final!H151)/2</f>
        <v>0</v>
      </c>
      <c r="I152" s="84" t="str">
        <f>CONCATENATE(Facies!O151,"/",Facies!P151,"/",Facies!R151,"/",Facies!S151)</f>
        <v>0/ACBT/0/0</v>
      </c>
      <c r="L152" s="97">
        <f t="shared" si="4"/>
        <v>0</v>
      </c>
      <c r="M152" s="97">
        <f t="shared" si="5"/>
        <v>0</v>
      </c>
      <c r="N152" s="101"/>
      <c r="O152" s="101"/>
      <c r="P152" s="101"/>
      <c r="Q152" s="101"/>
      <c r="R152" s="101"/>
      <c r="S152" s="101"/>
      <c r="T152" s="101"/>
      <c r="U152" s="101"/>
      <c r="V152" s="101"/>
      <c r="W152" s="101"/>
    </row>
    <row r="153" spans="1:23" x14ac:dyDescent="0.3">
      <c r="A153" s="100">
        <v>149</v>
      </c>
      <c r="B153" s="66">
        <f>Final!F152</f>
        <v>0</v>
      </c>
      <c r="C153" s="66">
        <f>Final!A152</f>
        <v>0</v>
      </c>
      <c r="D153" s="66">
        <f>Final!B152</f>
        <v>0</v>
      </c>
      <c r="E153" s="66" t="e">
        <f>IF(Final!D152=0,NA(),Final!D152)</f>
        <v>#N/A</v>
      </c>
      <c r="F153" s="66" t="e">
        <f>IF(Final!E152=0,NA(),Final!E152)</f>
        <v>#N/A</v>
      </c>
      <c r="G153" s="66">
        <f>Final!C152</f>
        <v>0</v>
      </c>
      <c r="H153" s="66">
        <f>(Final!G152+Final!H152)/2</f>
        <v>0</v>
      </c>
      <c r="I153" s="84" t="str">
        <f>CONCATENATE(Facies!O152,"/",Facies!P152,"/",Facies!R152,"/",Facies!S152)</f>
        <v>0/ACBT/0/0</v>
      </c>
      <c r="L153" s="97">
        <f t="shared" si="4"/>
        <v>0</v>
      </c>
      <c r="M153" s="97">
        <f t="shared" si="5"/>
        <v>0</v>
      </c>
      <c r="N153" s="101"/>
      <c r="O153" s="101"/>
      <c r="P153" s="101"/>
      <c r="Q153" s="101"/>
      <c r="R153" s="101"/>
      <c r="S153" s="101"/>
      <c r="T153" s="101"/>
      <c r="U153" s="101"/>
      <c r="V153" s="101"/>
      <c r="W153" s="101"/>
    </row>
    <row r="154" spans="1:23" x14ac:dyDescent="0.3">
      <c r="A154" s="100">
        <v>150</v>
      </c>
      <c r="B154" s="66">
        <f>Final!F153</f>
        <v>0</v>
      </c>
      <c r="C154" s="66">
        <f>Final!A153</f>
        <v>0</v>
      </c>
      <c r="D154" s="66">
        <f>Final!B153</f>
        <v>0</v>
      </c>
      <c r="E154" s="66" t="e">
        <f>IF(Final!D153=0,NA(),Final!D153)</f>
        <v>#N/A</v>
      </c>
      <c r="F154" s="66" t="e">
        <f>IF(Final!E153=0,NA(),Final!E153)</f>
        <v>#N/A</v>
      </c>
      <c r="G154" s="66">
        <f>Final!C153</f>
        <v>0</v>
      </c>
      <c r="H154" s="66">
        <f>(Final!G153+Final!H153)/2</f>
        <v>0</v>
      </c>
      <c r="I154" s="84" t="str">
        <f>CONCATENATE(Facies!O153,"/",Facies!P153,"/",Facies!R153,"/",Facies!S153)</f>
        <v>0/ACBT/0/0</v>
      </c>
      <c r="L154" s="97">
        <f t="shared" si="4"/>
        <v>0</v>
      </c>
      <c r="M154" s="97">
        <f t="shared" si="5"/>
        <v>0</v>
      </c>
      <c r="N154" s="101"/>
      <c r="O154" s="101"/>
      <c r="P154" s="101"/>
      <c r="Q154" s="101"/>
      <c r="R154" s="101"/>
      <c r="S154" s="101"/>
      <c r="T154" s="101"/>
      <c r="U154" s="101"/>
      <c r="V154" s="101"/>
      <c r="W154" s="101"/>
    </row>
    <row r="155" spans="1:23" x14ac:dyDescent="0.3">
      <c r="A155" s="100">
        <v>151</v>
      </c>
      <c r="B155" s="66">
        <f>Final!F154</f>
        <v>0</v>
      </c>
      <c r="C155" s="66">
        <f>Final!A154</f>
        <v>0</v>
      </c>
      <c r="D155" s="66">
        <f>Final!B154</f>
        <v>0</v>
      </c>
      <c r="E155" s="66" t="e">
        <f>IF(Final!D154=0,NA(),Final!D154)</f>
        <v>#N/A</v>
      </c>
      <c r="F155" s="66" t="e">
        <f>IF(Final!E154=0,NA(),Final!E154)</f>
        <v>#N/A</v>
      </c>
      <c r="G155" s="66">
        <f>Final!C154</f>
        <v>0</v>
      </c>
      <c r="H155" s="66">
        <f>(Final!G154+Final!H154)/2</f>
        <v>0</v>
      </c>
      <c r="I155" s="84" t="str">
        <f>CONCATENATE(Facies!O154,"/",Facies!P154,"/",Facies!R154,"/",Facies!S154)</f>
        <v>0/ACBT/0/0</v>
      </c>
      <c r="L155" s="97">
        <f t="shared" si="4"/>
        <v>0</v>
      </c>
      <c r="M155" s="97">
        <f t="shared" si="5"/>
        <v>0</v>
      </c>
      <c r="N155" s="101"/>
      <c r="O155" s="101"/>
      <c r="P155" s="101"/>
      <c r="Q155" s="101"/>
      <c r="R155" s="101"/>
      <c r="S155" s="101"/>
      <c r="T155" s="101"/>
      <c r="U155" s="101"/>
      <c r="V155" s="101"/>
      <c r="W155" s="101"/>
    </row>
    <row r="156" spans="1:23" x14ac:dyDescent="0.3">
      <c r="A156" s="100">
        <v>152</v>
      </c>
      <c r="B156" s="66">
        <f>Final!F155</f>
        <v>0</v>
      </c>
      <c r="C156" s="66">
        <f>Final!A155</f>
        <v>0</v>
      </c>
      <c r="D156" s="66">
        <f>Final!B155</f>
        <v>0</v>
      </c>
      <c r="E156" s="66" t="e">
        <f>IF(Final!D155=0,NA(),Final!D155)</f>
        <v>#N/A</v>
      </c>
      <c r="F156" s="66" t="e">
        <f>IF(Final!E155=0,NA(),Final!E155)</f>
        <v>#N/A</v>
      </c>
      <c r="G156" s="66">
        <f>Final!C155</f>
        <v>0</v>
      </c>
      <c r="H156" s="66">
        <f>(Final!G155+Final!H155)/2</f>
        <v>0</v>
      </c>
      <c r="I156" s="84" t="str">
        <f>CONCATENATE(Facies!O155,"/",Facies!P155,"/",Facies!R155,"/",Facies!S155)</f>
        <v>0/ACBT/0/0</v>
      </c>
      <c r="L156" s="97">
        <f t="shared" si="4"/>
        <v>0</v>
      </c>
      <c r="M156" s="97">
        <f t="shared" si="5"/>
        <v>0</v>
      </c>
      <c r="N156" s="101"/>
      <c r="O156" s="101"/>
      <c r="P156" s="101"/>
      <c r="Q156" s="101"/>
      <c r="R156" s="101"/>
      <c r="S156" s="101"/>
      <c r="T156" s="101"/>
      <c r="U156" s="101"/>
      <c r="V156" s="101"/>
      <c r="W156" s="101"/>
    </row>
    <row r="157" spans="1:23" x14ac:dyDescent="0.3">
      <c r="A157" s="100">
        <v>153</v>
      </c>
      <c r="B157" s="66">
        <f>Final!F156</f>
        <v>0</v>
      </c>
      <c r="C157" s="66">
        <f>Final!A156</f>
        <v>0</v>
      </c>
      <c r="D157" s="66">
        <f>Final!B156</f>
        <v>0</v>
      </c>
      <c r="E157" s="66" t="e">
        <f>IF(Final!D156=0,NA(),Final!D156)</f>
        <v>#N/A</v>
      </c>
      <c r="F157" s="66" t="e">
        <f>IF(Final!E156=0,NA(),Final!E156)</f>
        <v>#N/A</v>
      </c>
      <c r="G157" s="66">
        <f>Final!C156</f>
        <v>0</v>
      </c>
      <c r="H157" s="66">
        <f>(Final!G156+Final!H156)/2</f>
        <v>0</v>
      </c>
      <c r="I157" s="84" t="str">
        <f>CONCATENATE(Facies!O156,"/",Facies!P156,"/",Facies!R156,"/",Facies!S156)</f>
        <v>0/ACBT/0/0</v>
      </c>
      <c r="L157" s="97">
        <f t="shared" si="4"/>
        <v>0</v>
      </c>
      <c r="M157" s="97">
        <f t="shared" si="5"/>
        <v>0</v>
      </c>
      <c r="N157" s="101"/>
      <c r="O157" s="101"/>
      <c r="P157" s="101"/>
      <c r="Q157" s="101"/>
      <c r="R157" s="101"/>
      <c r="S157" s="101"/>
      <c r="T157" s="101"/>
      <c r="U157" s="101"/>
      <c r="V157" s="101"/>
      <c r="W157" s="101"/>
    </row>
    <row r="158" spans="1:23" x14ac:dyDescent="0.3">
      <c r="A158" s="100">
        <v>154</v>
      </c>
      <c r="B158" s="66">
        <f>Final!F157</f>
        <v>0</v>
      </c>
      <c r="C158" s="66">
        <f>Final!A157</f>
        <v>0</v>
      </c>
      <c r="D158" s="66">
        <f>Final!B157</f>
        <v>0</v>
      </c>
      <c r="E158" s="66" t="e">
        <f>IF(Final!D157=0,NA(),Final!D157)</f>
        <v>#N/A</v>
      </c>
      <c r="F158" s="66" t="e">
        <f>IF(Final!E157=0,NA(),Final!E157)</f>
        <v>#N/A</v>
      </c>
      <c r="G158" s="66">
        <f>Final!C157</f>
        <v>0</v>
      </c>
      <c r="H158" s="66">
        <f>(Final!G157+Final!H157)/2</f>
        <v>0</v>
      </c>
      <c r="I158" s="84" t="str">
        <f>CONCATENATE(Facies!O157,"/",Facies!P157,"/",Facies!R157,"/",Facies!S157)</f>
        <v>0/ACBT/0/0</v>
      </c>
      <c r="L158" s="97">
        <f t="shared" si="4"/>
        <v>0</v>
      </c>
      <c r="M158" s="97">
        <f t="shared" si="5"/>
        <v>0</v>
      </c>
      <c r="N158" s="101"/>
      <c r="O158" s="101"/>
      <c r="P158" s="101"/>
      <c r="Q158" s="101"/>
      <c r="R158" s="101"/>
      <c r="S158" s="101"/>
      <c r="T158" s="101"/>
      <c r="U158" s="101"/>
      <c r="V158" s="101"/>
      <c r="W158" s="101"/>
    </row>
    <row r="159" spans="1:23" x14ac:dyDescent="0.3">
      <c r="A159" s="100">
        <v>155</v>
      </c>
      <c r="B159" s="66">
        <f>Final!F158</f>
        <v>0</v>
      </c>
      <c r="C159" s="66">
        <f>Final!A158</f>
        <v>0</v>
      </c>
      <c r="D159" s="66">
        <f>Final!B158</f>
        <v>0</v>
      </c>
      <c r="E159" s="66" t="e">
        <f>IF(Final!D158=0,NA(),Final!D158)</f>
        <v>#N/A</v>
      </c>
      <c r="F159" s="66" t="e">
        <f>IF(Final!E158=0,NA(),Final!E158)</f>
        <v>#N/A</v>
      </c>
      <c r="G159" s="66">
        <f>Final!C158</f>
        <v>0</v>
      </c>
      <c r="H159" s="66">
        <f>(Final!G158+Final!H158)/2</f>
        <v>0</v>
      </c>
      <c r="I159" s="84" t="str">
        <f>CONCATENATE(Facies!O158,"/",Facies!P158,"/",Facies!R158,"/",Facies!S158)</f>
        <v>0/ACBT/0/0</v>
      </c>
      <c r="L159" s="97">
        <f t="shared" si="4"/>
        <v>0</v>
      </c>
      <c r="M159" s="97">
        <f t="shared" si="5"/>
        <v>0</v>
      </c>
      <c r="N159" s="101"/>
      <c r="O159" s="101"/>
      <c r="P159" s="101"/>
      <c r="Q159" s="101"/>
      <c r="R159" s="101"/>
      <c r="S159" s="101"/>
      <c r="T159" s="101"/>
      <c r="U159" s="101"/>
      <c r="V159" s="101"/>
      <c r="W159" s="101"/>
    </row>
    <row r="160" spans="1:23" x14ac:dyDescent="0.3">
      <c r="A160" s="100">
        <v>156</v>
      </c>
      <c r="B160" s="66">
        <f>Final!F159</f>
        <v>0</v>
      </c>
      <c r="C160" s="66">
        <f>Final!A159</f>
        <v>0</v>
      </c>
      <c r="D160" s="66">
        <f>Final!B159</f>
        <v>0</v>
      </c>
      <c r="E160" s="66" t="e">
        <f>IF(Final!D159=0,NA(),Final!D159)</f>
        <v>#N/A</v>
      </c>
      <c r="F160" s="66" t="e">
        <f>IF(Final!E159=0,NA(),Final!E159)</f>
        <v>#N/A</v>
      </c>
      <c r="G160" s="66">
        <f>Final!C159</f>
        <v>0</v>
      </c>
      <c r="H160" s="66">
        <f>(Final!G159+Final!H159)/2</f>
        <v>0</v>
      </c>
      <c r="I160" s="84" t="str">
        <f>CONCATENATE(Facies!O159,"/",Facies!P159,"/",Facies!R159,"/",Facies!S159)</f>
        <v>0/ACBT/0/0</v>
      </c>
      <c r="L160" s="97">
        <f t="shared" si="4"/>
        <v>0</v>
      </c>
      <c r="M160" s="97">
        <f t="shared" si="5"/>
        <v>0</v>
      </c>
      <c r="N160" s="101"/>
      <c r="O160" s="101"/>
      <c r="P160" s="101"/>
      <c r="Q160" s="101"/>
      <c r="R160" s="101"/>
      <c r="S160" s="101"/>
      <c r="T160" s="101"/>
      <c r="U160" s="101"/>
      <c r="V160" s="101"/>
      <c r="W160" s="101"/>
    </row>
    <row r="161" spans="1:23" x14ac:dyDescent="0.3">
      <c r="A161" s="100">
        <v>157</v>
      </c>
      <c r="B161" s="66">
        <f>Final!F160</f>
        <v>0</v>
      </c>
      <c r="C161" s="66">
        <f>Final!A160</f>
        <v>0</v>
      </c>
      <c r="D161" s="66">
        <f>Final!B160</f>
        <v>0</v>
      </c>
      <c r="E161" s="66" t="e">
        <f>IF(Final!D160=0,NA(),Final!D160)</f>
        <v>#N/A</v>
      </c>
      <c r="F161" s="66" t="e">
        <f>IF(Final!E160=0,NA(),Final!E160)</f>
        <v>#N/A</v>
      </c>
      <c r="G161" s="66">
        <f>Final!C160</f>
        <v>0</v>
      </c>
      <c r="H161" s="66">
        <f>(Final!G160+Final!H160)/2</f>
        <v>0</v>
      </c>
      <c r="I161" s="84" t="str">
        <f>CONCATENATE(Facies!O160,"/",Facies!P160,"/",Facies!R160,"/",Facies!S160)</f>
        <v>0/ACBT/0/0</v>
      </c>
      <c r="L161" s="97">
        <f t="shared" si="4"/>
        <v>0</v>
      </c>
      <c r="M161" s="97">
        <f t="shared" si="5"/>
        <v>0</v>
      </c>
      <c r="N161" s="101"/>
      <c r="O161" s="101"/>
      <c r="P161" s="101"/>
      <c r="Q161" s="101"/>
      <c r="R161" s="101"/>
      <c r="S161" s="101"/>
      <c r="T161" s="101"/>
      <c r="U161" s="101"/>
      <c r="V161" s="101"/>
      <c r="W161" s="101"/>
    </row>
    <row r="162" spans="1:23" x14ac:dyDescent="0.3">
      <c r="A162" s="100">
        <v>158</v>
      </c>
      <c r="B162" s="66">
        <f>Final!F161</f>
        <v>0</v>
      </c>
      <c r="C162" s="66">
        <f>Final!A161</f>
        <v>0</v>
      </c>
      <c r="D162" s="66">
        <f>Final!B161</f>
        <v>0</v>
      </c>
      <c r="E162" s="66" t="e">
        <f>IF(Final!D161=0,NA(),Final!D161)</f>
        <v>#N/A</v>
      </c>
      <c r="F162" s="66" t="e">
        <f>IF(Final!E161=0,NA(),Final!E161)</f>
        <v>#N/A</v>
      </c>
      <c r="G162" s="66">
        <f>Final!C161</f>
        <v>0</v>
      </c>
      <c r="H162" s="66">
        <f>(Final!G161+Final!H161)/2</f>
        <v>0</v>
      </c>
      <c r="I162" s="84" t="str">
        <f>CONCATENATE(Facies!O161,"/",Facies!P161,"/",Facies!R161,"/",Facies!S161)</f>
        <v>0/ACBT/0/0</v>
      </c>
      <c r="L162" s="97">
        <f t="shared" si="4"/>
        <v>0</v>
      </c>
      <c r="M162" s="97">
        <f t="shared" si="5"/>
        <v>0</v>
      </c>
      <c r="N162" s="101"/>
      <c r="O162" s="101"/>
      <c r="P162" s="101"/>
      <c r="Q162" s="101"/>
      <c r="R162" s="101"/>
      <c r="S162" s="101"/>
      <c r="T162" s="101"/>
      <c r="U162" s="101"/>
      <c r="V162" s="101"/>
      <c r="W162" s="101"/>
    </row>
    <row r="163" spans="1:23" x14ac:dyDescent="0.3">
      <c r="A163" s="100">
        <v>159</v>
      </c>
      <c r="B163" s="66">
        <f>Final!F162</f>
        <v>0</v>
      </c>
      <c r="C163" s="66">
        <f>Final!A162</f>
        <v>0</v>
      </c>
      <c r="D163" s="66">
        <f>Final!B162</f>
        <v>0</v>
      </c>
      <c r="E163" s="66" t="e">
        <f>IF(Final!D162=0,NA(),Final!D162)</f>
        <v>#N/A</v>
      </c>
      <c r="F163" s="66" t="e">
        <f>IF(Final!E162=0,NA(),Final!E162)</f>
        <v>#N/A</v>
      </c>
      <c r="G163" s="66">
        <f>Final!C162</f>
        <v>0</v>
      </c>
      <c r="H163" s="66">
        <f>(Final!G162+Final!H162)/2</f>
        <v>0</v>
      </c>
      <c r="I163" s="84" t="str">
        <f>CONCATENATE(Facies!O162,"/",Facies!P162,"/",Facies!R162,"/",Facies!S162)</f>
        <v>0/ACBT/0/0</v>
      </c>
      <c r="L163" s="97">
        <f t="shared" si="4"/>
        <v>0</v>
      </c>
      <c r="M163" s="97">
        <f t="shared" si="5"/>
        <v>0</v>
      </c>
      <c r="N163" s="101"/>
      <c r="O163" s="101"/>
      <c r="P163" s="101"/>
      <c r="Q163" s="101"/>
      <c r="R163" s="101"/>
      <c r="S163" s="101"/>
      <c r="T163" s="101"/>
      <c r="U163" s="101"/>
      <c r="V163" s="101"/>
      <c r="W163" s="101"/>
    </row>
    <row r="164" spans="1:23" x14ac:dyDescent="0.3">
      <c r="A164" s="100">
        <v>160</v>
      </c>
      <c r="B164" s="66">
        <f>Final!F163</f>
        <v>0</v>
      </c>
      <c r="C164" s="66">
        <f>Final!A163</f>
        <v>0</v>
      </c>
      <c r="D164" s="66">
        <f>Final!B163</f>
        <v>0</v>
      </c>
      <c r="E164" s="66" t="e">
        <f>IF(Final!D163=0,NA(),Final!D163)</f>
        <v>#N/A</v>
      </c>
      <c r="F164" s="66" t="e">
        <f>IF(Final!E163=0,NA(),Final!E163)</f>
        <v>#N/A</v>
      </c>
      <c r="G164" s="66">
        <f>Final!C163</f>
        <v>0</v>
      </c>
      <c r="H164" s="66">
        <f>(Final!G163+Final!H163)/2</f>
        <v>0</v>
      </c>
      <c r="I164" s="84" t="str">
        <f>CONCATENATE(Facies!O163,"/",Facies!P163,"/",Facies!R163,"/",Facies!S163)</f>
        <v>0/ACBT/0/0</v>
      </c>
      <c r="L164" s="97">
        <f t="shared" si="4"/>
        <v>0</v>
      </c>
      <c r="M164" s="97">
        <f t="shared" si="5"/>
        <v>0</v>
      </c>
      <c r="N164" s="64"/>
      <c r="O164" s="64"/>
      <c r="P164" s="64"/>
      <c r="Q164" s="64"/>
      <c r="R164" s="64"/>
      <c r="S164" s="64"/>
      <c r="T164" s="64"/>
      <c r="U164" s="64"/>
      <c r="V164" s="64"/>
      <c r="W164" s="64"/>
    </row>
    <row r="165" spans="1:23" x14ac:dyDescent="0.3">
      <c r="A165" s="100">
        <v>161</v>
      </c>
      <c r="B165" s="66">
        <f>Final!F164</f>
        <v>0</v>
      </c>
      <c r="C165" s="66">
        <f>Final!A164</f>
        <v>0</v>
      </c>
      <c r="D165" s="66">
        <f>Final!B164</f>
        <v>0</v>
      </c>
      <c r="E165" s="66" t="e">
        <f>IF(Final!D164=0,NA(),Final!D164)</f>
        <v>#N/A</v>
      </c>
      <c r="F165" s="66" t="e">
        <f>IF(Final!E164=0,NA(),Final!E164)</f>
        <v>#N/A</v>
      </c>
      <c r="G165" s="66">
        <f>Final!C164</f>
        <v>0</v>
      </c>
      <c r="H165" s="66">
        <f>(Final!G164+Final!H164)/2</f>
        <v>0</v>
      </c>
      <c r="I165" s="84" t="str">
        <f>CONCATENATE(Facies!O164,"/",Facies!P164,"/",Facies!R164,"/",Facies!S164)</f>
        <v>0/ACBT/0/0</v>
      </c>
      <c r="L165" s="97">
        <f t="shared" si="4"/>
        <v>0</v>
      </c>
      <c r="M165" s="97">
        <f t="shared" si="5"/>
        <v>0</v>
      </c>
      <c r="N165" s="64"/>
      <c r="O165" s="64"/>
      <c r="P165" s="64"/>
      <c r="Q165" s="64"/>
      <c r="R165" s="64"/>
      <c r="S165" s="64"/>
      <c r="T165" s="64"/>
      <c r="U165" s="64"/>
      <c r="V165" s="64"/>
      <c r="W165" s="64"/>
    </row>
    <row r="166" spans="1:23" x14ac:dyDescent="0.3">
      <c r="A166" s="100">
        <v>162</v>
      </c>
      <c r="B166" s="66">
        <f>Final!F165</f>
        <v>0</v>
      </c>
      <c r="C166" s="66">
        <f>Final!A165</f>
        <v>0</v>
      </c>
      <c r="D166" s="66">
        <f>Final!B165</f>
        <v>0</v>
      </c>
      <c r="E166" s="66" t="e">
        <f>IF(Final!D165=0,NA(),Final!D165)</f>
        <v>#N/A</v>
      </c>
      <c r="F166" s="66" t="e">
        <f>IF(Final!E165=0,NA(),Final!E165)</f>
        <v>#N/A</v>
      </c>
      <c r="G166" s="66">
        <f>Final!C165</f>
        <v>0</v>
      </c>
      <c r="H166" s="66">
        <f>(Final!G165+Final!H165)/2</f>
        <v>0</v>
      </c>
      <c r="I166" s="84" t="str">
        <f>CONCATENATE(Facies!O165,"/",Facies!P165,"/",Facies!R165,"/",Facies!S165)</f>
        <v>0/ACBT/0/0</v>
      </c>
      <c r="L166" s="97">
        <f t="shared" si="4"/>
        <v>0</v>
      </c>
      <c r="M166" s="97">
        <f t="shared" si="5"/>
        <v>0</v>
      </c>
      <c r="N166" s="64"/>
      <c r="O166" s="64"/>
      <c r="P166" s="64"/>
      <c r="Q166" s="64"/>
      <c r="R166" s="64"/>
      <c r="S166" s="64"/>
      <c r="T166" s="64"/>
      <c r="U166" s="64"/>
      <c r="V166" s="64"/>
      <c r="W166" s="64"/>
    </row>
    <row r="167" spans="1:23" x14ac:dyDescent="0.3">
      <c r="A167" s="100">
        <v>163</v>
      </c>
      <c r="B167" s="66">
        <f>Final!F166</f>
        <v>0</v>
      </c>
      <c r="C167" s="66">
        <f>Final!A166</f>
        <v>0</v>
      </c>
      <c r="D167" s="66">
        <f>Final!B166</f>
        <v>0</v>
      </c>
      <c r="E167" s="66" t="e">
        <f>IF(Final!D166=0,NA(),Final!D166)</f>
        <v>#N/A</v>
      </c>
      <c r="F167" s="66" t="e">
        <f>IF(Final!E166=0,NA(),Final!E166)</f>
        <v>#N/A</v>
      </c>
      <c r="G167" s="66">
        <f>Final!C166</f>
        <v>0</v>
      </c>
      <c r="H167" s="66">
        <f>(Final!G166+Final!H166)/2</f>
        <v>0</v>
      </c>
      <c r="I167" s="84" t="str">
        <f>CONCATENATE(Facies!O166,"/",Facies!P166,"/",Facies!R166,"/",Facies!S166)</f>
        <v>0/ACBT/0/0</v>
      </c>
      <c r="L167" s="97">
        <f t="shared" si="4"/>
        <v>0</v>
      </c>
      <c r="M167" s="97">
        <f t="shared" si="5"/>
        <v>0</v>
      </c>
      <c r="N167" s="64"/>
      <c r="O167" s="64"/>
      <c r="P167" s="64"/>
      <c r="Q167" s="64"/>
      <c r="R167" s="64"/>
      <c r="S167" s="64"/>
      <c r="T167" s="64"/>
      <c r="U167" s="64"/>
      <c r="V167" s="64"/>
      <c r="W167" s="64"/>
    </row>
    <row r="168" spans="1:23" x14ac:dyDescent="0.3">
      <c r="A168" s="100">
        <v>164</v>
      </c>
      <c r="B168" s="66">
        <f>Final!F167</f>
        <v>0</v>
      </c>
      <c r="C168" s="66">
        <f>Final!A167</f>
        <v>0</v>
      </c>
      <c r="D168" s="66">
        <f>Final!B167</f>
        <v>0</v>
      </c>
      <c r="E168" s="66" t="e">
        <f>IF(Final!D167=0,NA(),Final!D167)</f>
        <v>#N/A</v>
      </c>
      <c r="F168" s="66" t="e">
        <f>IF(Final!E167=0,NA(),Final!E167)</f>
        <v>#N/A</v>
      </c>
      <c r="G168" s="66">
        <f>Final!C167</f>
        <v>0</v>
      </c>
      <c r="H168" s="66">
        <f>(Final!G167+Final!H167)/2</f>
        <v>0</v>
      </c>
      <c r="I168" s="84" t="str">
        <f>CONCATENATE(Facies!O167,"/",Facies!P167,"/",Facies!R167,"/",Facies!S167)</f>
        <v>0/ACBT/0/0</v>
      </c>
      <c r="L168" s="97">
        <f t="shared" si="4"/>
        <v>0</v>
      </c>
      <c r="M168" s="97">
        <f t="shared" si="5"/>
        <v>0</v>
      </c>
      <c r="N168" s="64"/>
      <c r="O168" s="64"/>
      <c r="P168" s="64"/>
      <c r="Q168" s="64"/>
      <c r="R168" s="64"/>
      <c r="S168" s="64"/>
      <c r="T168" s="64"/>
      <c r="U168" s="64"/>
      <c r="V168" s="64"/>
      <c r="W168" s="64"/>
    </row>
    <row r="169" spans="1:23" x14ac:dyDescent="0.3">
      <c r="A169" s="100">
        <v>165</v>
      </c>
      <c r="B169" s="66">
        <f>Final!F168</f>
        <v>0</v>
      </c>
      <c r="C169" s="66">
        <f>Final!A168</f>
        <v>0</v>
      </c>
      <c r="D169" s="66">
        <f>Final!B168</f>
        <v>0</v>
      </c>
      <c r="E169" s="66" t="e">
        <f>IF(Final!D168=0,NA(),Final!D168)</f>
        <v>#N/A</v>
      </c>
      <c r="F169" s="66" t="e">
        <f>IF(Final!E168=0,NA(),Final!E168)</f>
        <v>#N/A</v>
      </c>
      <c r="G169" s="66">
        <f>Final!C168</f>
        <v>0</v>
      </c>
      <c r="H169" s="66">
        <f>(Final!G168+Final!H168)/2</f>
        <v>0</v>
      </c>
      <c r="I169" s="84" t="str">
        <f>CONCATENATE(Facies!O168,"/",Facies!P168,"/",Facies!R168,"/",Facies!S168)</f>
        <v>0/ACBT/0/0</v>
      </c>
      <c r="L169" s="97">
        <f t="shared" si="4"/>
        <v>0</v>
      </c>
      <c r="M169" s="97">
        <f t="shared" si="5"/>
        <v>0</v>
      </c>
      <c r="N169" s="64"/>
      <c r="O169" s="64"/>
      <c r="P169" s="64"/>
      <c r="Q169" s="64"/>
      <c r="R169" s="64"/>
      <c r="S169" s="64"/>
      <c r="T169" s="64"/>
      <c r="U169" s="64"/>
      <c r="V169" s="64"/>
      <c r="W169" s="64"/>
    </row>
    <row r="170" spans="1:23" x14ac:dyDescent="0.3">
      <c r="A170" s="100">
        <v>166</v>
      </c>
      <c r="B170" s="66">
        <f>Final!F169</f>
        <v>0</v>
      </c>
      <c r="C170" s="66">
        <f>Final!A169</f>
        <v>0</v>
      </c>
      <c r="D170" s="66">
        <f>Final!B169</f>
        <v>0</v>
      </c>
      <c r="E170" s="66" t="e">
        <f>IF(Final!D169=0,NA(),Final!D169)</f>
        <v>#N/A</v>
      </c>
      <c r="F170" s="66" t="e">
        <f>IF(Final!E169=0,NA(),Final!E169)</f>
        <v>#N/A</v>
      </c>
      <c r="G170" s="66">
        <f>Final!C169</f>
        <v>0</v>
      </c>
      <c r="H170" s="66">
        <f>(Final!G169+Final!H169)/2</f>
        <v>0</v>
      </c>
      <c r="I170" s="84" t="str">
        <f>CONCATENATE(Facies!O169,"/",Facies!P169,"/",Facies!R169,"/",Facies!S169)</f>
        <v>0/ACBT/0/0</v>
      </c>
      <c r="L170" s="97">
        <f t="shared" si="4"/>
        <v>0</v>
      </c>
      <c r="M170" s="97">
        <f t="shared" si="5"/>
        <v>0</v>
      </c>
      <c r="N170" s="64"/>
      <c r="O170" s="64"/>
      <c r="P170" s="64"/>
      <c r="Q170" s="64"/>
      <c r="R170" s="64"/>
      <c r="S170" s="64"/>
      <c r="T170" s="64"/>
      <c r="U170" s="64"/>
      <c r="V170" s="64"/>
      <c r="W170" s="64"/>
    </row>
    <row r="171" spans="1:23" x14ac:dyDescent="0.3">
      <c r="A171" s="100">
        <v>167</v>
      </c>
      <c r="B171" s="66">
        <f>Final!F170</f>
        <v>0</v>
      </c>
      <c r="C171" s="66">
        <f>Final!A170</f>
        <v>0</v>
      </c>
      <c r="D171" s="66">
        <f>Final!B170</f>
        <v>0</v>
      </c>
      <c r="E171" s="66" t="e">
        <f>IF(Final!D170=0,NA(),Final!D170)</f>
        <v>#N/A</v>
      </c>
      <c r="F171" s="66" t="e">
        <f>IF(Final!E170=0,NA(),Final!E170)</f>
        <v>#N/A</v>
      </c>
      <c r="G171" s="66">
        <f>Final!C170</f>
        <v>0</v>
      </c>
      <c r="H171" s="66">
        <f>(Final!G170+Final!H170)/2</f>
        <v>0</v>
      </c>
      <c r="I171" s="84" t="str">
        <f>CONCATENATE(Facies!O170,"/",Facies!P170,"/",Facies!R170,"/",Facies!S170)</f>
        <v>0/ACBT/0/0</v>
      </c>
      <c r="L171" s="97">
        <f t="shared" si="4"/>
        <v>0</v>
      </c>
      <c r="M171" s="97">
        <f t="shared" si="5"/>
        <v>0</v>
      </c>
      <c r="N171" s="64"/>
      <c r="O171" s="64"/>
      <c r="P171" s="64"/>
      <c r="Q171" s="64"/>
      <c r="R171" s="64"/>
      <c r="S171" s="64"/>
      <c r="T171" s="64"/>
      <c r="U171" s="64"/>
      <c r="V171" s="64"/>
      <c r="W171" s="64"/>
    </row>
    <row r="172" spans="1:23" x14ac:dyDescent="0.3">
      <c r="A172" s="100">
        <v>168</v>
      </c>
      <c r="B172" s="66">
        <f>Final!F171</f>
        <v>0</v>
      </c>
      <c r="C172" s="66">
        <f>Final!A171</f>
        <v>0</v>
      </c>
      <c r="D172" s="66">
        <f>Final!B171</f>
        <v>0</v>
      </c>
      <c r="E172" s="66" t="e">
        <f>IF(Final!D171=0,NA(),Final!D171)</f>
        <v>#N/A</v>
      </c>
      <c r="F172" s="66" t="e">
        <f>IF(Final!E171=0,NA(),Final!E171)</f>
        <v>#N/A</v>
      </c>
      <c r="G172" s="66">
        <f>Final!C171</f>
        <v>0</v>
      </c>
      <c r="H172" s="66">
        <f>(Final!G171+Final!H171)/2</f>
        <v>0</v>
      </c>
      <c r="I172" s="84" t="str">
        <f>CONCATENATE(Facies!O171,"/",Facies!P171,"/",Facies!R171,"/",Facies!S171)</f>
        <v>0/ACBT/0/0</v>
      </c>
      <c r="L172" s="97">
        <f t="shared" si="4"/>
        <v>0</v>
      </c>
      <c r="M172" s="97">
        <f t="shared" si="5"/>
        <v>0</v>
      </c>
      <c r="N172" s="64"/>
      <c r="O172" s="64"/>
      <c r="P172" s="64"/>
      <c r="Q172" s="64"/>
      <c r="R172" s="64"/>
      <c r="S172" s="64"/>
      <c r="T172" s="64"/>
      <c r="U172" s="64"/>
      <c r="V172" s="64"/>
      <c r="W172" s="64"/>
    </row>
    <row r="173" spans="1:23" x14ac:dyDescent="0.3">
      <c r="A173" s="100">
        <v>169</v>
      </c>
      <c r="B173" s="66">
        <f>Final!F172</f>
        <v>0</v>
      </c>
      <c r="C173" s="66">
        <f>Final!A172</f>
        <v>0</v>
      </c>
      <c r="D173" s="66">
        <f>Final!B172</f>
        <v>0</v>
      </c>
      <c r="E173" s="66" t="e">
        <f>IF(Final!D172=0,NA(),Final!D172)</f>
        <v>#N/A</v>
      </c>
      <c r="F173" s="66" t="e">
        <f>IF(Final!E172=0,NA(),Final!E172)</f>
        <v>#N/A</v>
      </c>
      <c r="G173" s="66">
        <f>Final!C172</f>
        <v>0</v>
      </c>
      <c r="H173" s="66">
        <f>(Final!G172+Final!H172)/2</f>
        <v>0</v>
      </c>
      <c r="I173" s="84" t="str">
        <f>CONCATENATE(Facies!O172,"/",Facies!P172,"/",Facies!R172,"/",Facies!S172)</f>
        <v>0/ACBT/0/0</v>
      </c>
      <c r="L173" s="97">
        <f t="shared" si="4"/>
        <v>0</v>
      </c>
      <c r="M173" s="97">
        <f t="shared" si="5"/>
        <v>0</v>
      </c>
      <c r="N173" s="64"/>
      <c r="O173" s="64"/>
      <c r="P173" s="64"/>
      <c r="Q173" s="64"/>
      <c r="R173" s="64"/>
      <c r="S173" s="64"/>
      <c r="T173" s="64"/>
      <c r="U173" s="64"/>
      <c r="V173" s="64"/>
      <c r="W173" s="64"/>
    </row>
    <row r="174" spans="1:23" x14ac:dyDescent="0.3">
      <c r="A174" s="100">
        <v>170</v>
      </c>
      <c r="B174" s="66">
        <f>Final!F173</f>
        <v>0</v>
      </c>
      <c r="C174" s="66">
        <f>Final!A173</f>
        <v>0</v>
      </c>
      <c r="D174" s="66">
        <f>Final!B173</f>
        <v>0</v>
      </c>
      <c r="E174" s="66" t="e">
        <f>IF(Final!D173=0,NA(),Final!D173)</f>
        <v>#N/A</v>
      </c>
      <c r="F174" s="66" t="e">
        <f>IF(Final!E173=0,NA(),Final!E173)</f>
        <v>#N/A</v>
      </c>
      <c r="G174" s="66">
        <f>Final!C173</f>
        <v>0</v>
      </c>
      <c r="H174" s="66">
        <f>(Final!G173+Final!H173)/2</f>
        <v>0</v>
      </c>
      <c r="I174" s="84" t="str">
        <f>CONCATENATE(Facies!O173,"/",Facies!P173,"/",Facies!R173,"/",Facies!S173)</f>
        <v>0/ACBT/0/0</v>
      </c>
      <c r="L174" s="97">
        <f t="shared" si="4"/>
        <v>0</v>
      </c>
      <c r="M174" s="97">
        <f t="shared" si="5"/>
        <v>0</v>
      </c>
      <c r="N174" s="64"/>
      <c r="O174" s="64"/>
      <c r="P174" s="64"/>
      <c r="Q174" s="64"/>
      <c r="R174" s="64"/>
      <c r="S174" s="64"/>
      <c r="T174" s="64"/>
      <c r="U174" s="64"/>
      <c r="V174" s="64"/>
      <c r="W174" s="64"/>
    </row>
    <row r="175" spans="1:23" x14ac:dyDescent="0.3">
      <c r="A175" s="100">
        <v>171</v>
      </c>
      <c r="B175" s="66">
        <f>Final!F174</f>
        <v>0</v>
      </c>
      <c r="C175" s="66">
        <f>Final!A174</f>
        <v>0</v>
      </c>
      <c r="D175" s="66">
        <f>Final!B174</f>
        <v>0</v>
      </c>
      <c r="E175" s="66" t="e">
        <f>IF(Final!D174=0,NA(),Final!D174)</f>
        <v>#N/A</v>
      </c>
      <c r="F175" s="66" t="e">
        <f>IF(Final!E174=0,NA(),Final!E174)</f>
        <v>#N/A</v>
      </c>
      <c r="G175" s="66">
        <f>Final!C174</f>
        <v>0</v>
      </c>
      <c r="H175" s="66">
        <f>(Final!G174+Final!H174)/2</f>
        <v>0</v>
      </c>
      <c r="I175" s="84" t="str">
        <f>CONCATENATE(Facies!O174,"/",Facies!P174,"/",Facies!R174,"/",Facies!S174)</f>
        <v>0/ACBT/0/0</v>
      </c>
      <c r="L175" s="97">
        <f t="shared" si="4"/>
        <v>0</v>
      </c>
      <c r="M175" s="97">
        <f t="shared" si="5"/>
        <v>0</v>
      </c>
      <c r="N175" s="64"/>
      <c r="O175" s="64"/>
      <c r="P175" s="64"/>
      <c r="Q175" s="64"/>
      <c r="R175" s="64"/>
      <c r="S175" s="64"/>
      <c r="T175" s="64"/>
      <c r="U175" s="64"/>
      <c r="V175" s="64"/>
      <c r="W175" s="64"/>
    </row>
    <row r="176" spans="1:23" x14ac:dyDescent="0.3">
      <c r="A176" s="100">
        <v>172</v>
      </c>
      <c r="B176" s="66">
        <f>Final!F175</f>
        <v>0</v>
      </c>
      <c r="C176" s="66">
        <f>Final!A175</f>
        <v>0</v>
      </c>
      <c r="D176" s="66">
        <f>Final!B175</f>
        <v>0</v>
      </c>
      <c r="E176" s="66" t="e">
        <f>IF(Final!D175=0,NA(),Final!D175)</f>
        <v>#N/A</v>
      </c>
      <c r="F176" s="66" t="e">
        <f>IF(Final!E175=0,NA(),Final!E175)</f>
        <v>#N/A</v>
      </c>
      <c r="G176" s="66">
        <f>Final!C175</f>
        <v>0</v>
      </c>
      <c r="H176" s="66">
        <f>(Final!G175+Final!H175)/2</f>
        <v>0</v>
      </c>
      <c r="I176" s="84" t="str">
        <f>CONCATENATE(Facies!O175,"/",Facies!P175,"/",Facies!R175,"/",Facies!S175)</f>
        <v>0/ACBT/0/0</v>
      </c>
      <c r="L176" s="97">
        <f t="shared" si="4"/>
        <v>0</v>
      </c>
      <c r="M176" s="97">
        <f t="shared" si="5"/>
        <v>0</v>
      </c>
      <c r="N176" s="64"/>
      <c r="O176" s="64"/>
      <c r="P176" s="64"/>
      <c r="Q176" s="64"/>
      <c r="R176" s="64"/>
      <c r="S176" s="64"/>
      <c r="T176" s="64"/>
      <c r="U176" s="64"/>
      <c r="V176" s="64"/>
      <c r="W176" s="64"/>
    </row>
    <row r="177" spans="1:23" x14ac:dyDescent="0.3">
      <c r="A177" s="100">
        <v>173</v>
      </c>
      <c r="B177" s="66">
        <f>Final!F176</f>
        <v>0</v>
      </c>
      <c r="C177" s="66">
        <f>Final!A176</f>
        <v>0</v>
      </c>
      <c r="D177" s="66">
        <f>Final!B176</f>
        <v>0</v>
      </c>
      <c r="E177" s="66" t="e">
        <f>IF(Final!D176=0,NA(),Final!D176)</f>
        <v>#N/A</v>
      </c>
      <c r="F177" s="66" t="e">
        <f>IF(Final!E176=0,NA(),Final!E176)</f>
        <v>#N/A</v>
      </c>
      <c r="G177" s="66">
        <f>Final!C176</f>
        <v>0</v>
      </c>
      <c r="H177" s="66">
        <f>(Final!G176+Final!H176)/2</f>
        <v>0</v>
      </c>
      <c r="I177" s="84" t="str">
        <f>CONCATENATE(Facies!O176,"/",Facies!P176,"/",Facies!R176,"/",Facies!S176)</f>
        <v>0/ACBT/0/0</v>
      </c>
      <c r="L177" s="97">
        <f t="shared" si="4"/>
        <v>0</v>
      </c>
      <c r="M177" s="97">
        <f t="shared" si="5"/>
        <v>0</v>
      </c>
      <c r="N177" s="64"/>
      <c r="O177" s="64"/>
      <c r="P177" s="64"/>
      <c r="Q177" s="64"/>
      <c r="R177" s="64"/>
      <c r="S177" s="64"/>
      <c r="T177" s="64"/>
      <c r="U177" s="64"/>
      <c r="V177" s="64"/>
      <c r="W177" s="64"/>
    </row>
    <row r="178" spans="1:23" x14ac:dyDescent="0.3">
      <c r="A178" s="100">
        <v>174</v>
      </c>
      <c r="B178" s="66">
        <f>Final!F177</f>
        <v>0</v>
      </c>
      <c r="C178" s="66">
        <f>Final!A177</f>
        <v>0</v>
      </c>
      <c r="D178" s="66">
        <f>Final!B177</f>
        <v>0</v>
      </c>
      <c r="E178" s="66" t="e">
        <f>IF(Final!D177=0,NA(),Final!D177)</f>
        <v>#N/A</v>
      </c>
      <c r="F178" s="66" t="e">
        <f>IF(Final!E177=0,NA(),Final!E177)</f>
        <v>#N/A</v>
      </c>
      <c r="G178" s="66">
        <f>Final!C177</f>
        <v>0</v>
      </c>
      <c r="H178" s="66">
        <f>(Final!G177+Final!H177)/2</f>
        <v>0</v>
      </c>
      <c r="I178" s="84" t="str">
        <f>CONCATENATE(Facies!O177,"/",Facies!P177,"/",Facies!R177,"/",Facies!S177)</f>
        <v>0/ACBT/0/0</v>
      </c>
      <c r="L178" s="97">
        <f t="shared" si="4"/>
        <v>0</v>
      </c>
      <c r="M178" s="97">
        <f t="shared" si="5"/>
        <v>0</v>
      </c>
      <c r="N178" s="64"/>
      <c r="O178" s="64"/>
      <c r="P178" s="64"/>
      <c r="Q178" s="64"/>
      <c r="R178" s="64"/>
      <c r="S178" s="64"/>
      <c r="T178" s="64"/>
      <c r="U178" s="64"/>
      <c r="V178" s="64"/>
      <c r="W178" s="64"/>
    </row>
    <row r="179" spans="1:23" x14ac:dyDescent="0.3">
      <c r="A179" s="100">
        <v>175</v>
      </c>
      <c r="B179" s="66">
        <f>Final!F178</f>
        <v>0</v>
      </c>
      <c r="C179" s="66">
        <f>Final!A178</f>
        <v>0</v>
      </c>
      <c r="D179" s="66">
        <f>Final!B178</f>
        <v>0</v>
      </c>
      <c r="E179" s="66" t="e">
        <f>IF(Final!D178=0,NA(),Final!D178)</f>
        <v>#N/A</v>
      </c>
      <c r="F179" s="66" t="e">
        <f>IF(Final!E178=0,NA(),Final!E178)</f>
        <v>#N/A</v>
      </c>
      <c r="G179" s="66">
        <f>Final!C178</f>
        <v>0</v>
      </c>
      <c r="H179" s="66">
        <f>(Final!G178+Final!H178)/2</f>
        <v>0</v>
      </c>
      <c r="I179" s="84" t="str">
        <f>CONCATENATE(Facies!O178,"/",Facies!P178,"/",Facies!R178,"/",Facies!S178)</f>
        <v>0/ACBT/0/0</v>
      </c>
      <c r="L179" s="97">
        <f t="shared" si="4"/>
        <v>0</v>
      </c>
      <c r="M179" s="97">
        <f t="shared" si="5"/>
        <v>0</v>
      </c>
      <c r="N179" s="64"/>
      <c r="O179" s="64"/>
      <c r="P179" s="64"/>
      <c r="Q179" s="64"/>
      <c r="R179" s="64"/>
      <c r="S179" s="64"/>
      <c r="T179" s="64"/>
      <c r="U179" s="64"/>
      <c r="V179" s="64"/>
      <c r="W179" s="64"/>
    </row>
    <row r="180" spans="1:23" x14ac:dyDescent="0.3">
      <c r="A180" s="100">
        <v>176</v>
      </c>
      <c r="B180" s="66">
        <f>Final!F179</f>
        <v>0</v>
      </c>
      <c r="C180" s="66">
        <f>Final!A179</f>
        <v>0</v>
      </c>
      <c r="D180" s="66">
        <f>Final!B179</f>
        <v>0</v>
      </c>
      <c r="E180" s="66" t="e">
        <f>IF(Final!D179=0,NA(),Final!D179)</f>
        <v>#N/A</v>
      </c>
      <c r="F180" s="66" t="e">
        <f>IF(Final!E179=0,NA(),Final!E179)</f>
        <v>#N/A</v>
      </c>
      <c r="G180" s="66">
        <f>Final!C179</f>
        <v>0</v>
      </c>
      <c r="H180" s="66">
        <f>(Final!G179+Final!H179)/2</f>
        <v>0</v>
      </c>
      <c r="I180" s="84" t="str">
        <f>CONCATENATE(Facies!O179,"/",Facies!P179,"/",Facies!R179,"/",Facies!S179)</f>
        <v>0/ACBT/0/0</v>
      </c>
      <c r="L180" s="97">
        <f t="shared" si="4"/>
        <v>0</v>
      </c>
      <c r="M180" s="97">
        <f t="shared" si="5"/>
        <v>0</v>
      </c>
      <c r="N180" s="64"/>
      <c r="O180" s="64"/>
      <c r="P180" s="64"/>
      <c r="Q180" s="64"/>
      <c r="R180" s="64"/>
      <c r="S180" s="64"/>
      <c r="T180" s="64"/>
      <c r="U180" s="64"/>
      <c r="V180" s="64"/>
      <c r="W180" s="64"/>
    </row>
    <row r="181" spans="1:23" x14ac:dyDescent="0.3">
      <c r="A181" s="100">
        <v>177</v>
      </c>
      <c r="B181" s="66">
        <f>Final!F180</f>
        <v>0</v>
      </c>
      <c r="C181" s="66">
        <f>Final!A180</f>
        <v>0</v>
      </c>
      <c r="D181" s="66">
        <f>Final!B180</f>
        <v>0</v>
      </c>
      <c r="E181" s="66" t="e">
        <f>IF(Final!D180=0,NA(),Final!D180)</f>
        <v>#N/A</v>
      </c>
      <c r="F181" s="66" t="e">
        <f>IF(Final!E180=0,NA(),Final!E180)</f>
        <v>#N/A</v>
      </c>
      <c r="G181" s="66">
        <f>Final!C180</f>
        <v>0</v>
      </c>
      <c r="H181" s="66">
        <f>(Final!G180+Final!H180)/2</f>
        <v>0</v>
      </c>
      <c r="I181" s="84" t="str">
        <f>CONCATENATE(Facies!O180,"/",Facies!P180,"/",Facies!R180,"/",Facies!S180)</f>
        <v>0/ACBT/0/0</v>
      </c>
      <c r="L181" s="97">
        <f t="shared" si="4"/>
        <v>0</v>
      </c>
      <c r="M181" s="97">
        <f t="shared" si="5"/>
        <v>0</v>
      </c>
      <c r="N181" s="64"/>
      <c r="O181" s="64"/>
      <c r="P181" s="64"/>
      <c r="Q181" s="64"/>
      <c r="R181" s="64"/>
      <c r="S181" s="64"/>
      <c r="T181" s="64"/>
      <c r="U181" s="64"/>
      <c r="V181" s="64"/>
      <c r="W181" s="64"/>
    </row>
    <row r="182" spans="1:23" x14ac:dyDescent="0.3">
      <c r="A182" s="100">
        <v>178</v>
      </c>
      <c r="B182" s="66">
        <f>Final!F181</f>
        <v>0</v>
      </c>
      <c r="C182" s="66">
        <f>Final!A181</f>
        <v>0</v>
      </c>
      <c r="D182" s="66">
        <f>Final!B181</f>
        <v>0</v>
      </c>
      <c r="E182" s="66" t="e">
        <f>IF(Final!D181=0,NA(),Final!D181)</f>
        <v>#N/A</v>
      </c>
      <c r="F182" s="66" t="e">
        <f>IF(Final!E181=0,NA(),Final!E181)</f>
        <v>#N/A</v>
      </c>
      <c r="G182" s="66">
        <f>Final!C181</f>
        <v>0</v>
      </c>
      <c r="H182" s="66">
        <f>(Final!G181+Final!H181)/2</f>
        <v>0</v>
      </c>
      <c r="I182" s="84" t="str">
        <f>CONCATENATE(Facies!O181,"/",Facies!P181,"/",Facies!R181,"/",Facies!S181)</f>
        <v>0/ACBT/0/0</v>
      </c>
      <c r="L182" s="97">
        <f t="shared" si="4"/>
        <v>0</v>
      </c>
      <c r="M182" s="97">
        <f t="shared" si="5"/>
        <v>0</v>
      </c>
      <c r="N182" s="64"/>
      <c r="O182" s="64"/>
      <c r="P182" s="64"/>
      <c r="Q182" s="64"/>
      <c r="R182" s="64"/>
      <c r="S182" s="64"/>
      <c r="T182" s="64"/>
      <c r="U182" s="64"/>
      <c r="V182" s="64"/>
      <c r="W182" s="64"/>
    </row>
    <row r="183" spans="1:23" x14ac:dyDescent="0.3">
      <c r="A183" s="100">
        <v>179</v>
      </c>
      <c r="B183" s="66">
        <f>Final!F182</f>
        <v>0</v>
      </c>
      <c r="C183" s="66">
        <f>Final!A182</f>
        <v>0</v>
      </c>
      <c r="D183" s="66">
        <f>Final!B182</f>
        <v>0</v>
      </c>
      <c r="E183" s="66" t="e">
        <f>IF(Final!D182=0,NA(),Final!D182)</f>
        <v>#N/A</v>
      </c>
      <c r="F183" s="66" t="e">
        <f>IF(Final!E182=0,NA(),Final!E182)</f>
        <v>#N/A</v>
      </c>
      <c r="G183" s="66">
        <f>Final!C182</f>
        <v>0</v>
      </c>
      <c r="H183" s="66">
        <f>(Final!G182+Final!H182)/2</f>
        <v>0</v>
      </c>
      <c r="I183" s="84" t="str">
        <f>CONCATENATE(Facies!O182,"/",Facies!P182,"/",Facies!R182,"/",Facies!S182)</f>
        <v>0/ACBT/0/0</v>
      </c>
      <c r="L183" s="97">
        <f t="shared" si="4"/>
        <v>0</v>
      </c>
      <c r="M183" s="97">
        <f t="shared" si="5"/>
        <v>0</v>
      </c>
      <c r="N183" s="64"/>
      <c r="O183" s="64"/>
      <c r="P183" s="64"/>
      <c r="Q183" s="64"/>
      <c r="R183" s="64"/>
      <c r="S183" s="64"/>
      <c r="T183" s="64"/>
      <c r="U183" s="64"/>
      <c r="V183" s="64"/>
      <c r="W183" s="64"/>
    </row>
    <row r="184" spans="1:23" x14ac:dyDescent="0.3">
      <c r="A184" s="100">
        <v>180</v>
      </c>
      <c r="B184" s="66">
        <f>Final!F183</f>
        <v>0</v>
      </c>
      <c r="C184" s="66">
        <f>Final!A183</f>
        <v>0</v>
      </c>
      <c r="D184" s="66">
        <f>Final!B183</f>
        <v>0</v>
      </c>
      <c r="E184" s="66" t="e">
        <f>IF(Final!D183=0,NA(),Final!D183)</f>
        <v>#N/A</v>
      </c>
      <c r="F184" s="66" t="e">
        <f>IF(Final!E183=0,NA(),Final!E183)</f>
        <v>#N/A</v>
      </c>
      <c r="G184" s="66">
        <f>Final!C183</f>
        <v>0</v>
      </c>
      <c r="H184" s="66">
        <f>(Final!G183+Final!H183)/2</f>
        <v>0</v>
      </c>
      <c r="I184" s="84" t="str">
        <f>CONCATENATE(Facies!O183,"/",Facies!P183,"/",Facies!R183,"/",Facies!S183)</f>
        <v>0/ACBT/0/0</v>
      </c>
      <c r="L184" s="97">
        <f t="shared" si="4"/>
        <v>0</v>
      </c>
      <c r="M184" s="97">
        <f t="shared" si="5"/>
        <v>0</v>
      </c>
      <c r="N184" s="64"/>
      <c r="O184" s="64"/>
      <c r="P184" s="64"/>
      <c r="Q184" s="64"/>
      <c r="R184" s="64"/>
      <c r="S184" s="64"/>
      <c r="T184" s="64"/>
      <c r="U184" s="64"/>
      <c r="V184" s="64"/>
      <c r="W184" s="64"/>
    </row>
    <row r="185" spans="1:23" x14ac:dyDescent="0.3">
      <c r="A185" s="100">
        <v>181</v>
      </c>
      <c r="B185" s="66">
        <f>Final!F184</f>
        <v>0</v>
      </c>
      <c r="C185" s="66">
        <f>Final!A184</f>
        <v>0</v>
      </c>
      <c r="D185" s="66">
        <f>Final!B184</f>
        <v>0</v>
      </c>
      <c r="E185" s="66" t="e">
        <f>IF(Final!D184=0,NA(),Final!D184)</f>
        <v>#N/A</v>
      </c>
      <c r="F185" s="66" t="e">
        <f>IF(Final!E184=0,NA(),Final!E184)</f>
        <v>#N/A</v>
      </c>
      <c r="G185" s="66">
        <f>Final!C184</f>
        <v>0</v>
      </c>
      <c r="H185" s="66">
        <f>(Final!G184+Final!H184)/2</f>
        <v>0</v>
      </c>
      <c r="I185" s="84" t="str">
        <f>CONCATENATE(Facies!O184,"/",Facies!P184,"/",Facies!R184,"/",Facies!S184)</f>
        <v>0/ACBT/0/0</v>
      </c>
      <c r="L185" s="97">
        <f t="shared" si="4"/>
        <v>0</v>
      </c>
      <c r="M185" s="97">
        <f t="shared" si="5"/>
        <v>0</v>
      </c>
      <c r="N185" s="64"/>
      <c r="O185" s="64"/>
      <c r="P185" s="64"/>
      <c r="Q185" s="64"/>
      <c r="R185" s="64"/>
      <c r="S185" s="64"/>
      <c r="T185" s="64"/>
      <c r="U185" s="64"/>
      <c r="V185" s="64"/>
      <c r="W185" s="64"/>
    </row>
    <row r="186" spans="1:23" x14ac:dyDescent="0.3">
      <c r="A186" s="100">
        <v>182</v>
      </c>
      <c r="B186" s="66">
        <f>Final!F185</f>
        <v>0</v>
      </c>
      <c r="C186" s="66">
        <f>Final!A185</f>
        <v>0</v>
      </c>
      <c r="D186" s="66">
        <f>Final!B185</f>
        <v>0</v>
      </c>
      <c r="E186" s="66" t="e">
        <f>IF(Final!D185=0,NA(),Final!D185)</f>
        <v>#N/A</v>
      </c>
      <c r="F186" s="66" t="e">
        <f>IF(Final!E185=0,NA(),Final!E185)</f>
        <v>#N/A</v>
      </c>
      <c r="G186" s="66">
        <f>Final!C185</f>
        <v>0</v>
      </c>
      <c r="H186" s="66">
        <f>(Final!G185+Final!H185)/2</f>
        <v>0</v>
      </c>
      <c r="I186" s="84" t="str">
        <f>CONCATENATE(Facies!O185,"/",Facies!P185,"/",Facies!R185,"/",Facies!S185)</f>
        <v>0/ACBT/0/0</v>
      </c>
      <c r="L186" s="97">
        <f t="shared" si="4"/>
        <v>0</v>
      </c>
      <c r="M186" s="97">
        <f t="shared" si="5"/>
        <v>0</v>
      </c>
      <c r="N186" s="64"/>
      <c r="O186" s="64"/>
      <c r="P186" s="64"/>
      <c r="Q186" s="64"/>
      <c r="R186" s="64"/>
      <c r="S186" s="64"/>
      <c r="T186" s="64"/>
      <c r="U186" s="64"/>
      <c r="V186" s="64"/>
      <c r="W186" s="64"/>
    </row>
    <row r="187" spans="1:23" x14ac:dyDescent="0.3">
      <c r="A187" s="100">
        <v>183</v>
      </c>
      <c r="B187" s="66">
        <f>Final!F186</f>
        <v>0</v>
      </c>
      <c r="C187" s="66">
        <f>Final!A186</f>
        <v>0</v>
      </c>
      <c r="D187" s="66">
        <f>Final!B186</f>
        <v>0</v>
      </c>
      <c r="E187" s="66" t="e">
        <f>IF(Final!D186=0,NA(),Final!D186)</f>
        <v>#N/A</v>
      </c>
      <c r="F187" s="66" t="e">
        <f>IF(Final!E186=0,NA(),Final!E186)</f>
        <v>#N/A</v>
      </c>
      <c r="G187" s="66">
        <f>Final!C186</f>
        <v>0</v>
      </c>
      <c r="H187" s="66">
        <f>(Final!G186+Final!H186)/2</f>
        <v>0</v>
      </c>
      <c r="I187" s="84" t="str">
        <f>CONCATENATE(Facies!O186,"/",Facies!P186,"/",Facies!R186,"/",Facies!S186)</f>
        <v>0/ACBT/0/0</v>
      </c>
      <c r="L187" s="97">
        <f t="shared" si="4"/>
        <v>0</v>
      </c>
      <c r="M187" s="97">
        <f t="shared" si="5"/>
        <v>0</v>
      </c>
      <c r="N187" s="64"/>
      <c r="O187" s="64"/>
      <c r="P187" s="64"/>
      <c r="Q187" s="64"/>
      <c r="R187" s="64"/>
      <c r="S187" s="64"/>
      <c r="T187" s="64"/>
      <c r="U187" s="64"/>
      <c r="V187" s="64"/>
      <c r="W187" s="64"/>
    </row>
    <row r="188" spans="1:23" x14ac:dyDescent="0.3">
      <c r="A188" s="100">
        <v>184</v>
      </c>
      <c r="B188" s="66">
        <f>Final!F187</f>
        <v>0</v>
      </c>
      <c r="C188" s="66">
        <f>Final!A187</f>
        <v>0</v>
      </c>
      <c r="D188" s="66">
        <f>Final!B187</f>
        <v>0</v>
      </c>
      <c r="E188" s="66" t="e">
        <f>IF(Final!D187=0,NA(),Final!D187)</f>
        <v>#N/A</v>
      </c>
      <c r="F188" s="66" t="e">
        <f>IF(Final!E187=0,NA(),Final!E187)</f>
        <v>#N/A</v>
      </c>
      <c r="G188" s="66">
        <f>Final!C187</f>
        <v>0</v>
      </c>
      <c r="H188" s="66">
        <f>(Final!G187+Final!H187)/2</f>
        <v>0</v>
      </c>
      <c r="I188" s="84" t="str">
        <f>CONCATENATE(Facies!O187,"/",Facies!P187,"/",Facies!R187,"/",Facies!S187)</f>
        <v>0/ACBT/0/0</v>
      </c>
      <c r="L188" s="97">
        <f t="shared" si="4"/>
        <v>0</v>
      </c>
      <c r="M188" s="97">
        <f t="shared" si="5"/>
        <v>0</v>
      </c>
      <c r="N188" s="64"/>
      <c r="O188" s="64"/>
      <c r="P188" s="64"/>
      <c r="Q188" s="64"/>
      <c r="R188" s="64"/>
      <c r="S188" s="64"/>
      <c r="T188" s="64"/>
      <c r="U188" s="64"/>
      <c r="V188" s="64"/>
      <c r="W188" s="64"/>
    </row>
    <row r="189" spans="1:23" x14ac:dyDescent="0.3">
      <c r="A189" s="100">
        <v>185</v>
      </c>
      <c r="B189" s="66">
        <f>Final!F188</f>
        <v>0</v>
      </c>
      <c r="C189" s="66">
        <f>Final!A188</f>
        <v>0</v>
      </c>
      <c r="D189" s="66">
        <f>Final!B188</f>
        <v>0</v>
      </c>
      <c r="E189" s="66" t="e">
        <f>IF(Final!D188=0,NA(),Final!D188)</f>
        <v>#N/A</v>
      </c>
      <c r="F189" s="66" t="e">
        <f>IF(Final!E188=0,NA(),Final!E188)</f>
        <v>#N/A</v>
      </c>
      <c r="G189" s="66">
        <f>Final!C188</f>
        <v>0</v>
      </c>
      <c r="H189" s="66">
        <f>(Final!G188+Final!H188)/2</f>
        <v>0</v>
      </c>
      <c r="I189" s="84" t="str">
        <f>CONCATENATE(Facies!O188,"/",Facies!P188,"/",Facies!R188,"/",Facies!S188)</f>
        <v>0/ACBT/0/0</v>
      </c>
      <c r="L189" s="97">
        <f t="shared" si="4"/>
        <v>0</v>
      </c>
      <c r="M189" s="97">
        <f t="shared" si="5"/>
        <v>0</v>
      </c>
      <c r="N189" s="64"/>
      <c r="O189" s="64"/>
      <c r="P189" s="64"/>
      <c r="Q189" s="64"/>
      <c r="R189" s="64"/>
      <c r="S189" s="64"/>
      <c r="T189" s="64"/>
      <c r="U189" s="64"/>
      <c r="V189" s="64"/>
      <c r="W189" s="64"/>
    </row>
    <row r="190" spans="1:23" x14ac:dyDescent="0.3">
      <c r="A190" s="100">
        <v>186</v>
      </c>
      <c r="B190" s="66">
        <f>Final!F189</f>
        <v>0</v>
      </c>
      <c r="C190" s="66">
        <f>Final!A189</f>
        <v>0</v>
      </c>
      <c r="D190" s="66">
        <f>Final!B189</f>
        <v>0</v>
      </c>
      <c r="E190" s="66" t="e">
        <f>IF(Final!D189=0,NA(),Final!D189)</f>
        <v>#N/A</v>
      </c>
      <c r="F190" s="66" t="e">
        <f>IF(Final!E189=0,NA(),Final!E189)</f>
        <v>#N/A</v>
      </c>
      <c r="G190" s="66">
        <f>Final!C189</f>
        <v>0</v>
      </c>
      <c r="H190" s="66">
        <f>(Final!G189+Final!H189)/2</f>
        <v>0</v>
      </c>
      <c r="I190" s="84" t="str">
        <f>CONCATENATE(Facies!O189,"/",Facies!P189,"/",Facies!R189,"/",Facies!S189)</f>
        <v>0/ACBT/0/0</v>
      </c>
      <c r="L190" s="97">
        <f t="shared" si="4"/>
        <v>0</v>
      </c>
      <c r="M190" s="97">
        <f t="shared" si="5"/>
        <v>0</v>
      </c>
      <c r="N190" s="64"/>
      <c r="O190" s="64"/>
      <c r="P190" s="64"/>
      <c r="Q190" s="64"/>
      <c r="R190" s="64"/>
      <c r="S190" s="64"/>
      <c r="T190" s="64"/>
      <c r="U190" s="64"/>
      <c r="V190" s="64"/>
      <c r="W190" s="64"/>
    </row>
    <row r="191" spans="1:23" x14ac:dyDescent="0.3">
      <c r="A191" s="100">
        <v>187</v>
      </c>
      <c r="B191" s="66">
        <f>Final!F190</f>
        <v>0</v>
      </c>
      <c r="C191" s="66">
        <f>Final!A190</f>
        <v>0</v>
      </c>
      <c r="D191" s="66">
        <f>Final!B190</f>
        <v>0</v>
      </c>
      <c r="E191" s="66" t="e">
        <f>IF(Final!D190=0,NA(),Final!D190)</f>
        <v>#N/A</v>
      </c>
      <c r="F191" s="66" t="e">
        <f>IF(Final!E190=0,NA(),Final!E190)</f>
        <v>#N/A</v>
      </c>
      <c r="G191" s="66">
        <f>Final!C190</f>
        <v>0</v>
      </c>
      <c r="H191" s="66">
        <f>(Final!G190+Final!H190)/2</f>
        <v>0</v>
      </c>
      <c r="I191" s="84" t="str">
        <f>CONCATENATE(Facies!O190,"/",Facies!P190,"/",Facies!R190,"/",Facies!S190)</f>
        <v>0/ACBT/0/0</v>
      </c>
      <c r="L191" s="97">
        <f t="shared" si="4"/>
        <v>0</v>
      </c>
      <c r="M191" s="97">
        <f t="shared" si="5"/>
        <v>0</v>
      </c>
      <c r="N191" s="64"/>
      <c r="O191" s="64"/>
      <c r="P191" s="64"/>
      <c r="Q191" s="64"/>
      <c r="R191" s="64"/>
      <c r="S191" s="64"/>
      <c r="T191" s="64"/>
      <c r="U191" s="64"/>
      <c r="V191" s="64"/>
      <c r="W191" s="64"/>
    </row>
    <row r="192" spans="1:23" x14ac:dyDescent="0.3">
      <c r="A192" s="100">
        <v>188</v>
      </c>
      <c r="B192" s="66">
        <f>Final!F191</f>
        <v>0</v>
      </c>
      <c r="C192" s="66">
        <f>Final!A191</f>
        <v>0</v>
      </c>
      <c r="D192" s="66">
        <f>Final!B191</f>
        <v>0</v>
      </c>
      <c r="E192" s="66" t="e">
        <f>IF(Final!D191=0,NA(),Final!D191)</f>
        <v>#N/A</v>
      </c>
      <c r="F192" s="66" t="e">
        <f>IF(Final!E191=0,NA(),Final!E191)</f>
        <v>#N/A</v>
      </c>
      <c r="G192" s="66">
        <f>Final!C191</f>
        <v>0</v>
      </c>
      <c r="H192" s="66">
        <f>(Final!G191+Final!H191)/2</f>
        <v>0</v>
      </c>
      <c r="I192" s="84" t="str">
        <f>CONCATENATE(Facies!O191,"/",Facies!P191,"/",Facies!R191,"/",Facies!S191)</f>
        <v>0/ACBT/0/0</v>
      </c>
      <c r="L192" s="97">
        <f t="shared" si="4"/>
        <v>0</v>
      </c>
      <c r="M192" s="97">
        <f t="shared" si="5"/>
        <v>0</v>
      </c>
      <c r="N192" s="64"/>
      <c r="O192" s="64"/>
      <c r="P192" s="64"/>
      <c r="Q192" s="64"/>
      <c r="R192" s="64"/>
      <c r="S192" s="64"/>
      <c r="T192" s="64"/>
      <c r="U192" s="64"/>
      <c r="V192" s="64"/>
      <c r="W192" s="64"/>
    </row>
    <row r="193" spans="1:23" x14ac:dyDescent="0.3">
      <c r="A193" s="100">
        <v>189</v>
      </c>
      <c r="B193" s="66">
        <f>Final!F192</f>
        <v>0</v>
      </c>
      <c r="C193" s="66">
        <f>Final!A192</f>
        <v>0</v>
      </c>
      <c r="D193" s="66">
        <f>Final!B192</f>
        <v>0</v>
      </c>
      <c r="E193" s="66" t="e">
        <f>IF(Final!D192=0,NA(),Final!D192)</f>
        <v>#N/A</v>
      </c>
      <c r="F193" s="66" t="e">
        <f>IF(Final!E192=0,NA(),Final!E192)</f>
        <v>#N/A</v>
      </c>
      <c r="G193" s="66">
        <f>Final!C192</f>
        <v>0</v>
      </c>
      <c r="H193" s="66">
        <f>(Final!G192+Final!H192)/2</f>
        <v>0</v>
      </c>
      <c r="I193" s="84" t="str">
        <f>CONCATENATE(Facies!O192,"/",Facies!P192,"/",Facies!R192,"/",Facies!S192)</f>
        <v>0/ACBT/0/0</v>
      </c>
      <c r="L193" s="97">
        <f t="shared" si="4"/>
        <v>0</v>
      </c>
      <c r="M193" s="97">
        <f t="shared" si="5"/>
        <v>0</v>
      </c>
      <c r="N193" s="64"/>
      <c r="O193" s="64"/>
      <c r="P193" s="64"/>
      <c r="Q193" s="64"/>
      <c r="R193" s="64"/>
      <c r="S193" s="64"/>
      <c r="T193" s="64"/>
      <c r="U193" s="64"/>
      <c r="V193" s="64"/>
      <c r="W193" s="64"/>
    </row>
    <row r="194" spans="1:23" x14ac:dyDescent="0.3">
      <c r="A194" s="100">
        <v>190</v>
      </c>
      <c r="B194" s="66">
        <f>Final!F193</f>
        <v>0</v>
      </c>
      <c r="C194" s="66">
        <f>Final!A193</f>
        <v>0</v>
      </c>
      <c r="D194" s="66">
        <f>Final!B193</f>
        <v>0</v>
      </c>
      <c r="E194" s="66" t="e">
        <f>IF(Final!D193=0,NA(),Final!D193)</f>
        <v>#N/A</v>
      </c>
      <c r="F194" s="66" t="e">
        <f>IF(Final!E193=0,NA(),Final!E193)</f>
        <v>#N/A</v>
      </c>
      <c r="G194" s="66">
        <f>Final!C193</f>
        <v>0</v>
      </c>
      <c r="H194" s="66">
        <f>(Final!G193+Final!H193)/2</f>
        <v>0</v>
      </c>
      <c r="I194" s="84" t="str">
        <f>CONCATENATE(Facies!O193,"/",Facies!P193,"/",Facies!R193,"/",Facies!S193)</f>
        <v>0/ACBT/0/0</v>
      </c>
      <c r="L194" s="97">
        <f t="shared" si="4"/>
        <v>0</v>
      </c>
      <c r="M194" s="97">
        <f t="shared" si="5"/>
        <v>0</v>
      </c>
      <c r="N194" s="64"/>
      <c r="O194" s="64"/>
      <c r="P194" s="64"/>
      <c r="Q194" s="64"/>
      <c r="R194" s="64"/>
      <c r="S194" s="64"/>
      <c r="T194" s="64"/>
      <c r="U194" s="64"/>
      <c r="V194" s="64"/>
      <c r="W194" s="64"/>
    </row>
    <row r="195" spans="1:23" x14ac:dyDescent="0.3">
      <c r="A195" s="100">
        <v>191</v>
      </c>
      <c r="B195" s="66">
        <f>Final!F194</f>
        <v>0</v>
      </c>
      <c r="C195" s="66">
        <f>Final!A194</f>
        <v>0</v>
      </c>
      <c r="D195" s="66">
        <f>Final!B194</f>
        <v>0</v>
      </c>
      <c r="E195" s="66" t="e">
        <f>IF(Final!D194=0,NA(),Final!D194)</f>
        <v>#N/A</v>
      </c>
      <c r="F195" s="66" t="e">
        <f>IF(Final!E194=0,NA(),Final!E194)</f>
        <v>#N/A</v>
      </c>
      <c r="G195" s="66">
        <f>Final!C194</f>
        <v>0</v>
      </c>
      <c r="H195" s="66">
        <f>(Final!G194+Final!H194)/2</f>
        <v>0</v>
      </c>
      <c r="I195" s="84" t="str">
        <f>CONCATENATE(Facies!O194,"/",Facies!P194,"/",Facies!R194,"/",Facies!S194)</f>
        <v>0/ACBT/0/0</v>
      </c>
      <c r="L195" s="97">
        <f t="shared" si="4"/>
        <v>0</v>
      </c>
      <c r="M195" s="97">
        <f t="shared" si="5"/>
        <v>0</v>
      </c>
      <c r="N195" s="64"/>
      <c r="O195" s="64"/>
      <c r="P195" s="64"/>
      <c r="Q195" s="64"/>
      <c r="R195" s="64"/>
      <c r="S195" s="64"/>
      <c r="T195" s="64"/>
      <c r="U195" s="64"/>
      <c r="V195" s="64"/>
      <c r="W195" s="64"/>
    </row>
    <row r="196" spans="1:23" x14ac:dyDescent="0.3">
      <c r="A196" s="100">
        <v>192</v>
      </c>
      <c r="B196" s="66">
        <f>Final!F195</f>
        <v>0</v>
      </c>
      <c r="C196" s="66">
        <f>Final!A195</f>
        <v>0</v>
      </c>
      <c r="D196" s="66">
        <f>Final!B195</f>
        <v>0</v>
      </c>
      <c r="E196" s="66" t="e">
        <f>IF(Final!D195=0,NA(),Final!D195)</f>
        <v>#N/A</v>
      </c>
      <c r="F196" s="66" t="e">
        <f>IF(Final!E195=0,NA(),Final!E195)</f>
        <v>#N/A</v>
      </c>
      <c r="G196" s="66">
        <f>Final!C195</f>
        <v>0</v>
      </c>
      <c r="H196" s="66">
        <f>(Final!G195+Final!H195)/2</f>
        <v>0</v>
      </c>
      <c r="I196" s="84" t="str">
        <f>CONCATENATE(Facies!O195,"/",Facies!P195,"/",Facies!R195,"/",Facies!S195)</f>
        <v>0/ACBT/0/0</v>
      </c>
      <c r="L196" s="97">
        <f t="shared" si="4"/>
        <v>0</v>
      </c>
      <c r="M196" s="97">
        <f t="shared" si="5"/>
        <v>0</v>
      </c>
      <c r="N196" s="64"/>
      <c r="O196" s="64"/>
      <c r="P196" s="64"/>
      <c r="Q196" s="64"/>
      <c r="R196" s="64"/>
      <c r="S196" s="64"/>
      <c r="T196" s="64"/>
      <c r="U196" s="64"/>
      <c r="V196" s="64"/>
      <c r="W196" s="64"/>
    </row>
    <row r="197" spans="1:23" x14ac:dyDescent="0.3">
      <c r="A197" s="100">
        <v>193</v>
      </c>
      <c r="B197" s="66">
        <f>Final!F196</f>
        <v>0</v>
      </c>
      <c r="C197" s="66">
        <f>Final!A196</f>
        <v>0</v>
      </c>
      <c r="D197" s="66">
        <f>Final!B196</f>
        <v>0</v>
      </c>
      <c r="E197" s="66" t="e">
        <f>IF(Final!D196=0,NA(),Final!D196)</f>
        <v>#N/A</v>
      </c>
      <c r="F197" s="66" t="e">
        <f>IF(Final!E196=0,NA(),Final!E196)</f>
        <v>#N/A</v>
      </c>
      <c r="G197" s="66">
        <f>Final!C196</f>
        <v>0</v>
      </c>
      <c r="H197" s="66">
        <f>(Final!G196+Final!H196)/2</f>
        <v>0</v>
      </c>
      <c r="I197" s="84" t="str">
        <f>CONCATENATE(Facies!O196,"/",Facies!P196,"/",Facies!R196,"/",Facies!S196)</f>
        <v>0/ACBT/0/0</v>
      </c>
      <c r="L197" s="97">
        <f t="shared" si="4"/>
        <v>0</v>
      </c>
      <c r="M197" s="97">
        <f t="shared" si="5"/>
        <v>0</v>
      </c>
      <c r="N197" s="64"/>
      <c r="O197" s="64"/>
      <c r="P197" s="64"/>
      <c r="Q197" s="64"/>
      <c r="R197" s="64"/>
      <c r="S197" s="64"/>
      <c r="T197" s="64"/>
      <c r="U197" s="64"/>
      <c r="V197" s="64"/>
      <c r="W197" s="64"/>
    </row>
    <row r="198" spans="1:23" x14ac:dyDescent="0.3">
      <c r="A198" s="100">
        <v>194</v>
      </c>
      <c r="B198" s="66">
        <f>Final!F197</f>
        <v>0</v>
      </c>
      <c r="C198" s="66">
        <f>Final!A197</f>
        <v>0</v>
      </c>
      <c r="D198" s="66">
        <f>Final!B197</f>
        <v>0</v>
      </c>
      <c r="E198" s="66" t="e">
        <f>IF(Final!D197=0,NA(),Final!D197)</f>
        <v>#N/A</v>
      </c>
      <c r="F198" s="66" t="e">
        <f>IF(Final!E197=0,NA(),Final!E197)</f>
        <v>#N/A</v>
      </c>
      <c r="G198" s="66">
        <f>Final!C197</f>
        <v>0</v>
      </c>
      <c r="H198" s="66">
        <f>(Final!G197+Final!H197)/2</f>
        <v>0</v>
      </c>
      <c r="I198" s="84" t="str">
        <f>CONCATENATE(Facies!O197,"/",Facies!P197,"/",Facies!R197,"/",Facies!S197)</f>
        <v>0/ACBT/0/0</v>
      </c>
      <c r="L198" s="97">
        <f t="shared" ref="L198:L261" si="6">SQRT((R198-R197)^2+(S198-S197)^2)</f>
        <v>0</v>
      </c>
      <c r="M198" s="97">
        <f t="shared" si="5"/>
        <v>0</v>
      </c>
      <c r="N198" s="64"/>
      <c r="O198" s="64"/>
      <c r="P198" s="64"/>
      <c r="Q198" s="64"/>
      <c r="R198" s="64"/>
      <c r="S198" s="64"/>
      <c r="T198" s="64"/>
      <c r="U198" s="64"/>
      <c r="V198" s="64"/>
      <c r="W198" s="64"/>
    </row>
    <row r="199" spans="1:23" x14ac:dyDescent="0.3">
      <c r="A199" s="100">
        <v>195</v>
      </c>
      <c r="B199" s="66">
        <f>Final!F198</f>
        <v>0</v>
      </c>
      <c r="C199" s="66">
        <f>Final!A198</f>
        <v>0</v>
      </c>
      <c r="D199" s="66">
        <f>Final!B198</f>
        <v>0</v>
      </c>
      <c r="E199" s="66" t="e">
        <f>IF(Final!D198=0,NA(),Final!D198)</f>
        <v>#N/A</v>
      </c>
      <c r="F199" s="66" t="e">
        <f>IF(Final!E198=0,NA(),Final!E198)</f>
        <v>#N/A</v>
      </c>
      <c r="G199" s="66">
        <f>Final!C198</f>
        <v>0</v>
      </c>
      <c r="H199" s="66">
        <f>(Final!G198+Final!H198)/2</f>
        <v>0</v>
      </c>
      <c r="I199" s="84" t="str">
        <f>CONCATENATE(Facies!O198,"/",Facies!P198,"/",Facies!R198,"/",Facies!S198)</f>
        <v>0/ACBT/0/0</v>
      </c>
      <c r="L199" s="97">
        <f t="shared" si="6"/>
        <v>0</v>
      </c>
      <c r="M199" s="97">
        <f t="shared" ref="M199:M262" si="7">M198+L199</f>
        <v>0</v>
      </c>
      <c r="N199" s="64"/>
      <c r="O199" s="64"/>
      <c r="P199" s="64"/>
      <c r="Q199" s="64"/>
      <c r="R199" s="64"/>
      <c r="S199" s="64"/>
      <c r="T199" s="64"/>
      <c r="U199" s="64"/>
      <c r="V199" s="64"/>
      <c r="W199" s="64"/>
    </row>
    <row r="200" spans="1:23" x14ac:dyDescent="0.3">
      <c r="A200" s="100">
        <v>196</v>
      </c>
      <c r="B200" s="66">
        <f>Final!F199</f>
        <v>0</v>
      </c>
      <c r="C200" s="66">
        <f>Final!A199</f>
        <v>0</v>
      </c>
      <c r="D200" s="66">
        <f>Final!B199</f>
        <v>0</v>
      </c>
      <c r="E200" s="66" t="e">
        <f>IF(Final!D199=0,NA(),Final!D199)</f>
        <v>#N/A</v>
      </c>
      <c r="F200" s="66" t="e">
        <f>IF(Final!E199=0,NA(),Final!E199)</f>
        <v>#N/A</v>
      </c>
      <c r="G200" s="66">
        <f>Final!C199</f>
        <v>0</v>
      </c>
      <c r="H200" s="66">
        <f>(Final!G199+Final!H199)/2</f>
        <v>0</v>
      </c>
      <c r="I200" s="84" t="str">
        <f>CONCATENATE(Facies!O199,"/",Facies!P199,"/",Facies!R199,"/",Facies!S199)</f>
        <v>0/ACBT/0/0</v>
      </c>
      <c r="L200" s="97">
        <f t="shared" si="6"/>
        <v>0</v>
      </c>
      <c r="M200" s="97">
        <f t="shared" si="7"/>
        <v>0</v>
      </c>
      <c r="N200" s="64"/>
      <c r="O200" s="64"/>
      <c r="P200" s="64"/>
      <c r="Q200" s="64"/>
      <c r="R200" s="64"/>
      <c r="S200" s="64"/>
      <c r="T200" s="64"/>
      <c r="U200" s="64"/>
      <c r="V200" s="64"/>
      <c r="W200" s="64"/>
    </row>
    <row r="201" spans="1:23" x14ac:dyDescent="0.3">
      <c r="A201" s="100">
        <v>197</v>
      </c>
      <c r="B201" s="66">
        <f>Final!F200</f>
        <v>0</v>
      </c>
      <c r="C201" s="66">
        <f>Final!A200</f>
        <v>0</v>
      </c>
      <c r="D201" s="66">
        <f>Final!B200</f>
        <v>0</v>
      </c>
      <c r="E201" s="66" t="e">
        <f>IF(Final!D200=0,NA(),Final!D200)</f>
        <v>#N/A</v>
      </c>
      <c r="F201" s="66" t="e">
        <f>IF(Final!E200=0,NA(),Final!E200)</f>
        <v>#N/A</v>
      </c>
      <c r="G201" s="66">
        <f>Final!C200</f>
        <v>0</v>
      </c>
      <c r="H201" s="66">
        <f>(Final!G200+Final!H200)/2</f>
        <v>0</v>
      </c>
      <c r="I201" s="84" t="str">
        <f>CONCATENATE(Facies!O200,"/",Facies!P200,"/",Facies!R200,"/",Facies!S200)</f>
        <v>0/ACBT/0/0</v>
      </c>
      <c r="L201" s="97">
        <f t="shared" si="6"/>
        <v>0</v>
      </c>
      <c r="M201" s="97">
        <f t="shared" si="7"/>
        <v>0</v>
      </c>
      <c r="N201" s="64"/>
      <c r="O201" s="64"/>
      <c r="P201" s="64"/>
      <c r="Q201" s="64"/>
      <c r="R201" s="64"/>
      <c r="S201" s="64"/>
      <c r="T201" s="64"/>
      <c r="U201" s="64"/>
      <c r="V201" s="64"/>
      <c r="W201" s="64"/>
    </row>
    <row r="202" spans="1:23" x14ac:dyDescent="0.3">
      <c r="A202" s="100">
        <v>198</v>
      </c>
      <c r="B202" s="66">
        <f>Final!F201</f>
        <v>0</v>
      </c>
      <c r="C202" s="66">
        <f>Final!A201</f>
        <v>0</v>
      </c>
      <c r="D202" s="66">
        <f>Final!B201</f>
        <v>0</v>
      </c>
      <c r="E202" s="66" t="e">
        <f>IF(Final!D201=0,NA(),Final!D201)</f>
        <v>#N/A</v>
      </c>
      <c r="F202" s="66" t="e">
        <f>IF(Final!E201=0,NA(),Final!E201)</f>
        <v>#N/A</v>
      </c>
      <c r="G202" s="66">
        <f>Final!C201</f>
        <v>0</v>
      </c>
      <c r="H202" s="66">
        <f>(Final!G201+Final!H201)/2</f>
        <v>0</v>
      </c>
      <c r="I202" s="84" t="str">
        <f>CONCATENATE(Facies!O201,"/",Facies!P201,"/",Facies!R201,"/",Facies!S201)</f>
        <v>0/ACBT/0/0</v>
      </c>
      <c r="L202" s="97">
        <f t="shared" si="6"/>
        <v>0</v>
      </c>
      <c r="M202" s="97">
        <f t="shared" si="7"/>
        <v>0</v>
      </c>
      <c r="N202" s="64"/>
      <c r="O202" s="64"/>
      <c r="P202" s="64"/>
      <c r="Q202" s="64"/>
      <c r="R202" s="64"/>
      <c r="S202" s="64"/>
      <c r="T202" s="64"/>
      <c r="U202" s="64"/>
      <c r="V202" s="64"/>
      <c r="W202" s="64"/>
    </row>
    <row r="203" spans="1:23" x14ac:dyDescent="0.3">
      <c r="A203" s="100">
        <v>199</v>
      </c>
      <c r="B203" s="66">
        <f>Final!F202</f>
        <v>0</v>
      </c>
      <c r="C203" s="66">
        <f>Final!A202</f>
        <v>0</v>
      </c>
      <c r="D203" s="66">
        <f>Final!B202</f>
        <v>0</v>
      </c>
      <c r="E203" s="66" t="e">
        <f>IF(Final!D202=0,NA(),Final!D202)</f>
        <v>#N/A</v>
      </c>
      <c r="F203" s="66" t="e">
        <f>IF(Final!E202=0,NA(),Final!E202)</f>
        <v>#N/A</v>
      </c>
      <c r="G203" s="66">
        <f>Final!C202</f>
        <v>0</v>
      </c>
      <c r="H203" s="66">
        <f>(Final!G202+Final!H202)/2</f>
        <v>0</v>
      </c>
      <c r="I203" s="84" t="str">
        <f>CONCATENATE(Facies!O202,"/",Facies!P202,"/",Facies!R202,"/",Facies!S202)</f>
        <v>0/ACBT/0/0</v>
      </c>
      <c r="L203" s="97">
        <f t="shared" si="6"/>
        <v>0</v>
      </c>
      <c r="M203" s="97">
        <f t="shared" si="7"/>
        <v>0</v>
      </c>
      <c r="N203" s="64"/>
      <c r="O203" s="64"/>
      <c r="P203" s="64"/>
      <c r="Q203" s="64"/>
      <c r="R203" s="64"/>
      <c r="S203" s="64"/>
      <c r="T203" s="64"/>
      <c r="U203" s="64"/>
      <c r="V203" s="64"/>
      <c r="W203" s="64"/>
    </row>
    <row r="204" spans="1:23" x14ac:dyDescent="0.3">
      <c r="A204" s="100">
        <v>200</v>
      </c>
      <c r="B204" s="66">
        <f>Final!F203</f>
        <v>0</v>
      </c>
      <c r="C204" s="66">
        <f>Final!A203</f>
        <v>0</v>
      </c>
      <c r="D204" s="66">
        <f>Final!B203</f>
        <v>0</v>
      </c>
      <c r="E204" s="66" t="e">
        <f>IF(Final!D203=0,NA(),Final!D203)</f>
        <v>#N/A</v>
      </c>
      <c r="F204" s="66" t="e">
        <f>IF(Final!E203=0,NA(),Final!E203)</f>
        <v>#N/A</v>
      </c>
      <c r="G204" s="66">
        <f>Final!C203</f>
        <v>0</v>
      </c>
      <c r="H204" s="66">
        <f>(Final!G203+Final!H203)/2</f>
        <v>0</v>
      </c>
      <c r="I204" s="84" t="str">
        <f>CONCATENATE(Facies!O203,"/",Facies!P203,"/",Facies!R203,"/",Facies!S203)</f>
        <v>0/ACBT/0/0</v>
      </c>
      <c r="L204" s="97">
        <f t="shared" si="6"/>
        <v>0</v>
      </c>
      <c r="M204" s="97">
        <f t="shared" si="7"/>
        <v>0</v>
      </c>
      <c r="N204" s="64"/>
      <c r="O204" s="64"/>
      <c r="P204" s="64"/>
      <c r="Q204" s="64"/>
      <c r="R204" s="64"/>
      <c r="S204" s="64"/>
      <c r="T204" s="64"/>
      <c r="U204" s="64"/>
      <c r="V204" s="64"/>
      <c r="W204" s="64"/>
    </row>
    <row r="205" spans="1:23" x14ac:dyDescent="0.3">
      <c r="A205" s="100">
        <v>201</v>
      </c>
      <c r="B205" s="66">
        <f>Final!F204</f>
        <v>0</v>
      </c>
      <c r="C205" s="66">
        <f>Final!A204</f>
        <v>0</v>
      </c>
      <c r="D205" s="66">
        <f>Final!B204</f>
        <v>0</v>
      </c>
      <c r="E205" s="66" t="e">
        <f>IF(Final!D204=0,NA(),Final!D204)</f>
        <v>#N/A</v>
      </c>
      <c r="F205" s="66" t="e">
        <f>IF(Final!E204=0,NA(),Final!E204)</f>
        <v>#N/A</v>
      </c>
      <c r="G205" s="66">
        <f>Final!C204</f>
        <v>0</v>
      </c>
      <c r="H205" s="66">
        <f>(Final!G204+Final!H204)/2</f>
        <v>0</v>
      </c>
      <c r="I205" s="84" t="str">
        <f>CONCATENATE(Facies!O204,"/",Facies!P204,"/",Facies!R204,"/",Facies!S204)</f>
        <v>0/ACBT/0/0</v>
      </c>
      <c r="L205" s="97">
        <f t="shared" si="6"/>
        <v>0</v>
      </c>
      <c r="M205" s="97">
        <f t="shared" si="7"/>
        <v>0</v>
      </c>
      <c r="N205" s="64"/>
      <c r="O205" s="64"/>
      <c r="P205" s="64"/>
      <c r="Q205" s="64"/>
      <c r="R205" s="64"/>
      <c r="S205" s="64"/>
      <c r="T205" s="64"/>
      <c r="U205" s="64"/>
      <c r="V205" s="64"/>
      <c r="W205" s="64"/>
    </row>
    <row r="206" spans="1:23" x14ac:dyDescent="0.3">
      <c r="A206" s="100">
        <v>202</v>
      </c>
      <c r="B206" s="66">
        <f>Final!F205</f>
        <v>0</v>
      </c>
      <c r="C206" s="66">
        <f>Final!A205</f>
        <v>0</v>
      </c>
      <c r="D206" s="66">
        <f>Final!B205</f>
        <v>0</v>
      </c>
      <c r="E206" s="66" t="e">
        <f>IF(Final!D205=0,NA(),Final!D205)</f>
        <v>#N/A</v>
      </c>
      <c r="F206" s="66" t="e">
        <f>IF(Final!E205=0,NA(),Final!E205)</f>
        <v>#N/A</v>
      </c>
      <c r="G206" s="66">
        <f>Final!C205</f>
        <v>0</v>
      </c>
      <c r="H206" s="66">
        <f>(Final!G205+Final!H205)/2</f>
        <v>0</v>
      </c>
      <c r="I206" s="84" t="str">
        <f>CONCATENATE(Facies!O205,"/",Facies!P205,"/",Facies!R205,"/",Facies!S205)</f>
        <v>0/ACBT/0/0</v>
      </c>
      <c r="L206" s="97">
        <f t="shared" si="6"/>
        <v>0</v>
      </c>
      <c r="M206" s="97">
        <f t="shared" si="7"/>
        <v>0</v>
      </c>
      <c r="N206" s="64"/>
      <c r="O206" s="64"/>
      <c r="P206" s="64"/>
      <c r="Q206" s="64"/>
      <c r="R206" s="64"/>
      <c r="S206" s="64"/>
      <c r="T206" s="64"/>
      <c r="U206" s="64"/>
      <c r="V206" s="64"/>
      <c r="W206" s="64"/>
    </row>
    <row r="207" spans="1:23" x14ac:dyDescent="0.3">
      <c r="A207" s="100">
        <v>203</v>
      </c>
      <c r="B207" s="66">
        <f>Final!F206</f>
        <v>0</v>
      </c>
      <c r="C207" s="66">
        <f>Final!A206</f>
        <v>0</v>
      </c>
      <c r="D207" s="66">
        <f>Final!B206</f>
        <v>0</v>
      </c>
      <c r="E207" s="66" t="e">
        <f>IF(Final!D206=0,NA(),Final!D206)</f>
        <v>#N/A</v>
      </c>
      <c r="F207" s="66" t="e">
        <f>IF(Final!E206=0,NA(),Final!E206)</f>
        <v>#N/A</v>
      </c>
      <c r="G207" s="66">
        <f>Final!C206</f>
        <v>0</v>
      </c>
      <c r="H207" s="66">
        <f>(Final!G206+Final!H206)/2</f>
        <v>0</v>
      </c>
      <c r="I207" s="84" t="str">
        <f>CONCATENATE(Facies!O206,"/",Facies!P206,"/",Facies!R206,"/",Facies!S206)</f>
        <v>0/ACBT/0/0</v>
      </c>
      <c r="L207" s="97">
        <f t="shared" si="6"/>
        <v>0</v>
      </c>
      <c r="M207" s="97">
        <f t="shared" si="7"/>
        <v>0</v>
      </c>
      <c r="N207" s="64"/>
      <c r="O207" s="64"/>
      <c r="P207" s="64"/>
      <c r="Q207" s="64"/>
      <c r="R207" s="64"/>
      <c r="S207" s="64"/>
      <c r="T207" s="64"/>
      <c r="U207" s="64"/>
      <c r="V207" s="64"/>
      <c r="W207" s="64"/>
    </row>
    <row r="208" spans="1:23" x14ac:dyDescent="0.3">
      <c r="A208" s="100">
        <v>204</v>
      </c>
      <c r="B208" s="66">
        <f>Final!F207</f>
        <v>0</v>
      </c>
      <c r="C208" s="66">
        <f>Final!A207</f>
        <v>0</v>
      </c>
      <c r="D208" s="66">
        <f>Final!B207</f>
        <v>0</v>
      </c>
      <c r="E208" s="66" t="e">
        <f>IF(Final!D207=0,NA(),Final!D207)</f>
        <v>#N/A</v>
      </c>
      <c r="F208" s="66" t="e">
        <f>IF(Final!E207=0,NA(),Final!E207)</f>
        <v>#N/A</v>
      </c>
      <c r="G208" s="66">
        <f>Final!C207</f>
        <v>0</v>
      </c>
      <c r="H208" s="66">
        <f>(Final!G207+Final!H207)/2</f>
        <v>0</v>
      </c>
      <c r="I208" s="84" t="str">
        <f>CONCATENATE(Facies!O207,"/",Facies!P207,"/",Facies!R207,"/",Facies!S207)</f>
        <v>0/ACBT/0/0</v>
      </c>
      <c r="L208" s="97">
        <f t="shared" si="6"/>
        <v>0</v>
      </c>
      <c r="M208" s="97">
        <f t="shared" si="7"/>
        <v>0</v>
      </c>
      <c r="N208" s="64"/>
      <c r="O208" s="64"/>
      <c r="P208" s="64"/>
      <c r="Q208" s="64"/>
      <c r="R208" s="64"/>
      <c r="S208" s="64"/>
      <c r="T208" s="64"/>
      <c r="U208" s="64"/>
      <c r="V208" s="64"/>
      <c r="W208" s="64"/>
    </row>
    <row r="209" spans="1:23" x14ac:dyDescent="0.3">
      <c r="A209" s="100">
        <v>205</v>
      </c>
      <c r="B209" s="66">
        <f>Final!F208</f>
        <v>0</v>
      </c>
      <c r="C209" s="66">
        <f>Final!A208</f>
        <v>0</v>
      </c>
      <c r="D209" s="66">
        <f>Final!B208</f>
        <v>0</v>
      </c>
      <c r="E209" s="66" t="e">
        <f>IF(Final!D208=0,NA(),Final!D208)</f>
        <v>#N/A</v>
      </c>
      <c r="F209" s="66" t="e">
        <f>IF(Final!E208=0,NA(),Final!E208)</f>
        <v>#N/A</v>
      </c>
      <c r="G209" s="66">
        <f>Final!C208</f>
        <v>0</v>
      </c>
      <c r="H209" s="66">
        <f>(Final!G208+Final!H208)/2</f>
        <v>0</v>
      </c>
      <c r="I209" s="84" t="str">
        <f>CONCATENATE(Facies!O208,"/",Facies!P208,"/",Facies!R208,"/",Facies!S208)</f>
        <v>0/ACBT/0/0</v>
      </c>
      <c r="L209" s="97">
        <f t="shared" si="6"/>
        <v>0</v>
      </c>
      <c r="M209" s="97">
        <f t="shared" si="7"/>
        <v>0</v>
      </c>
      <c r="N209" s="64"/>
      <c r="O209" s="64"/>
      <c r="P209" s="64"/>
      <c r="Q209" s="64"/>
      <c r="R209" s="64"/>
      <c r="S209" s="64"/>
      <c r="T209" s="64"/>
      <c r="U209" s="64"/>
      <c r="V209" s="64"/>
      <c r="W209" s="64"/>
    </row>
    <row r="210" spans="1:23" x14ac:dyDescent="0.3">
      <c r="A210" s="100">
        <v>206</v>
      </c>
      <c r="B210" s="66">
        <f>Final!F209</f>
        <v>0</v>
      </c>
      <c r="C210" s="66">
        <f>Final!A209</f>
        <v>0</v>
      </c>
      <c r="D210" s="66">
        <f>Final!B209</f>
        <v>0</v>
      </c>
      <c r="E210" s="66" t="e">
        <f>IF(Final!D209=0,NA(),Final!D209)</f>
        <v>#N/A</v>
      </c>
      <c r="F210" s="66" t="e">
        <f>IF(Final!E209=0,NA(),Final!E209)</f>
        <v>#N/A</v>
      </c>
      <c r="G210" s="66">
        <f>Final!C209</f>
        <v>0</v>
      </c>
      <c r="H210" s="66">
        <f>(Final!G209+Final!H209)/2</f>
        <v>0</v>
      </c>
      <c r="I210" s="84" t="str">
        <f>CONCATENATE(Facies!O209,"/",Facies!P209,"/",Facies!R209,"/",Facies!S209)</f>
        <v>0/ACBT/0/0</v>
      </c>
      <c r="L210" s="97">
        <f t="shared" si="6"/>
        <v>0</v>
      </c>
      <c r="M210" s="97">
        <f t="shared" si="7"/>
        <v>0</v>
      </c>
      <c r="N210" s="64"/>
      <c r="O210" s="64"/>
      <c r="P210" s="64"/>
      <c r="Q210" s="64"/>
      <c r="R210" s="64"/>
      <c r="S210" s="64"/>
      <c r="T210" s="64"/>
      <c r="U210" s="64"/>
      <c r="V210" s="64"/>
      <c r="W210" s="64"/>
    </row>
    <row r="211" spans="1:23" x14ac:dyDescent="0.3">
      <c r="A211" s="100">
        <v>207</v>
      </c>
      <c r="B211" s="66">
        <f>Final!F210</f>
        <v>0</v>
      </c>
      <c r="C211" s="66">
        <f>Final!A210</f>
        <v>0</v>
      </c>
      <c r="D211" s="66">
        <f>Final!B210</f>
        <v>0</v>
      </c>
      <c r="E211" s="66" t="e">
        <f>IF(Final!D210=0,NA(),Final!D210)</f>
        <v>#N/A</v>
      </c>
      <c r="F211" s="66" t="e">
        <f>IF(Final!E210=0,NA(),Final!E210)</f>
        <v>#N/A</v>
      </c>
      <c r="G211" s="66">
        <f>Final!C210</f>
        <v>0</v>
      </c>
      <c r="H211" s="66">
        <f>(Final!G210+Final!H210)/2</f>
        <v>0</v>
      </c>
      <c r="I211" s="84" t="str">
        <f>CONCATENATE(Facies!O210,"/",Facies!P210,"/",Facies!R210,"/",Facies!S210)</f>
        <v>0/ACBT/0/0</v>
      </c>
      <c r="L211" s="97">
        <f t="shared" si="6"/>
        <v>0</v>
      </c>
      <c r="M211" s="97">
        <f t="shared" si="7"/>
        <v>0</v>
      </c>
      <c r="N211" s="64"/>
      <c r="O211" s="64"/>
      <c r="P211" s="64"/>
      <c r="Q211" s="64"/>
      <c r="R211" s="64"/>
      <c r="S211" s="64"/>
      <c r="T211" s="64"/>
      <c r="U211" s="64"/>
      <c r="V211" s="64"/>
      <c r="W211" s="64"/>
    </row>
    <row r="212" spans="1:23" x14ac:dyDescent="0.3">
      <c r="A212" s="100">
        <v>208</v>
      </c>
      <c r="B212" s="66">
        <f>Final!F211</f>
        <v>0</v>
      </c>
      <c r="C212" s="66">
        <f>Final!A211</f>
        <v>0</v>
      </c>
      <c r="D212" s="66">
        <f>Final!B211</f>
        <v>0</v>
      </c>
      <c r="E212" s="66" t="e">
        <f>IF(Final!D211=0,NA(),Final!D211)</f>
        <v>#N/A</v>
      </c>
      <c r="F212" s="66" t="e">
        <f>IF(Final!E211=0,NA(),Final!E211)</f>
        <v>#N/A</v>
      </c>
      <c r="G212" s="66">
        <f>Final!C211</f>
        <v>0</v>
      </c>
      <c r="H212" s="66">
        <f>(Final!G211+Final!H211)/2</f>
        <v>0</v>
      </c>
      <c r="I212" s="84" t="str">
        <f>CONCATENATE(Facies!O211,"/",Facies!P211,"/",Facies!R211,"/",Facies!S211)</f>
        <v>0/ACBT/0/0</v>
      </c>
      <c r="L212" s="97">
        <f t="shared" si="6"/>
        <v>0</v>
      </c>
      <c r="M212" s="97">
        <f t="shared" si="7"/>
        <v>0</v>
      </c>
      <c r="N212" s="64"/>
      <c r="O212" s="64"/>
      <c r="P212" s="64"/>
      <c r="Q212" s="64"/>
      <c r="R212" s="64"/>
      <c r="S212" s="64"/>
      <c r="T212" s="64"/>
      <c r="U212" s="64"/>
      <c r="V212" s="64"/>
      <c r="W212" s="64"/>
    </row>
    <row r="213" spans="1:23" x14ac:dyDescent="0.3">
      <c r="A213" s="100">
        <v>209</v>
      </c>
      <c r="B213" s="66">
        <f>Final!F212</f>
        <v>0</v>
      </c>
      <c r="C213" s="66">
        <f>Final!A212</f>
        <v>0</v>
      </c>
      <c r="D213" s="66">
        <f>Final!B212</f>
        <v>0</v>
      </c>
      <c r="E213" s="66" t="e">
        <f>IF(Final!D212=0,NA(),Final!D212)</f>
        <v>#N/A</v>
      </c>
      <c r="F213" s="66" t="e">
        <f>IF(Final!E212=0,NA(),Final!E212)</f>
        <v>#N/A</v>
      </c>
      <c r="G213" s="66">
        <f>Final!C212</f>
        <v>0</v>
      </c>
      <c r="H213" s="66">
        <f>(Final!G212+Final!H212)/2</f>
        <v>0</v>
      </c>
      <c r="I213" s="84" t="str">
        <f>CONCATENATE(Facies!O212,"/",Facies!P212,"/",Facies!R212,"/",Facies!S212)</f>
        <v>0/ACBT/0/0</v>
      </c>
      <c r="L213" s="97">
        <f t="shared" si="6"/>
        <v>0</v>
      </c>
      <c r="M213" s="97">
        <f t="shared" si="7"/>
        <v>0</v>
      </c>
      <c r="N213" s="64"/>
      <c r="O213" s="64"/>
      <c r="P213" s="64"/>
      <c r="Q213" s="64"/>
      <c r="R213" s="64"/>
      <c r="S213" s="64"/>
      <c r="T213" s="64"/>
      <c r="U213" s="64"/>
      <c r="V213" s="64"/>
      <c r="W213" s="64"/>
    </row>
    <row r="214" spans="1:23" x14ac:dyDescent="0.3">
      <c r="A214" s="100">
        <v>210</v>
      </c>
      <c r="B214" s="66">
        <f>Final!F213</f>
        <v>0</v>
      </c>
      <c r="C214" s="66">
        <f>Final!A213</f>
        <v>0</v>
      </c>
      <c r="D214" s="66">
        <f>Final!B213</f>
        <v>0</v>
      </c>
      <c r="E214" s="66" t="e">
        <f>IF(Final!D213=0,NA(),Final!D213)</f>
        <v>#N/A</v>
      </c>
      <c r="F214" s="66" t="e">
        <f>IF(Final!E213=0,NA(),Final!E213)</f>
        <v>#N/A</v>
      </c>
      <c r="G214" s="66">
        <f>Final!C213</f>
        <v>0</v>
      </c>
      <c r="H214" s="66">
        <f>(Final!G213+Final!H213)/2</f>
        <v>0</v>
      </c>
      <c r="I214" s="84" t="str">
        <f>CONCATENATE(Facies!O213,"/",Facies!P213,"/",Facies!R213,"/",Facies!S213)</f>
        <v>0/ACBT/0/0</v>
      </c>
      <c r="L214" s="97">
        <f t="shared" si="6"/>
        <v>0</v>
      </c>
      <c r="M214" s="97">
        <f t="shared" si="7"/>
        <v>0</v>
      </c>
      <c r="N214" s="64"/>
      <c r="O214" s="64"/>
      <c r="P214" s="64"/>
      <c r="Q214" s="64"/>
      <c r="R214" s="64"/>
      <c r="S214" s="64"/>
      <c r="T214" s="64"/>
      <c r="U214" s="64"/>
      <c r="V214" s="64"/>
      <c r="W214" s="64"/>
    </row>
    <row r="215" spans="1:23" x14ac:dyDescent="0.3">
      <c r="A215" s="100">
        <v>211</v>
      </c>
      <c r="B215" s="66">
        <f>Final!F214</f>
        <v>0</v>
      </c>
      <c r="C215" s="66">
        <f>Final!A214</f>
        <v>0</v>
      </c>
      <c r="D215" s="66">
        <f>Final!B214</f>
        <v>0</v>
      </c>
      <c r="E215" s="66" t="e">
        <f>IF(Final!D214=0,NA(),Final!D214)</f>
        <v>#N/A</v>
      </c>
      <c r="F215" s="66" t="e">
        <f>IF(Final!E214=0,NA(),Final!E214)</f>
        <v>#N/A</v>
      </c>
      <c r="G215" s="66">
        <f>Final!C214</f>
        <v>0</v>
      </c>
      <c r="H215" s="66">
        <f>(Final!G214+Final!H214)/2</f>
        <v>0</v>
      </c>
      <c r="I215" s="84" t="str">
        <f>CONCATENATE(Facies!O214,"/",Facies!P214,"/",Facies!R214,"/",Facies!S214)</f>
        <v>0/ACBT/0/0</v>
      </c>
      <c r="L215" s="97">
        <f t="shared" si="6"/>
        <v>0</v>
      </c>
      <c r="M215" s="97">
        <f t="shared" si="7"/>
        <v>0</v>
      </c>
      <c r="N215" s="64"/>
      <c r="O215" s="64"/>
      <c r="P215" s="64"/>
      <c r="Q215" s="64"/>
      <c r="R215" s="64"/>
      <c r="S215" s="64"/>
      <c r="T215" s="64"/>
      <c r="U215" s="64"/>
      <c r="V215" s="64"/>
      <c r="W215" s="64"/>
    </row>
    <row r="216" spans="1:23" x14ac:dyDescent="0.3">
      <c r="A216" s="100">
        <v>212</v>
      </c>
      <c r="B216" s="66">
        <f>Final!F215</f>
        <v>0</v>
      </c>
      <c r="C216" s="66">
        <f>Final!A215</f>
        <v>0</v>
      </c>
      <c r="D216" s="66">
        <f>Final!B215</f>
        <v>0</v>
      </c>
      <c r="E216" s="66" t="e">
        <f>IF(Final!D215=0,NA(),Final!D215)</f>
        <v>#N/A</v>
      </c>
      <c r="F216" s="66" t="e">
        <f>IF(Final!E215=0,NA(),Final!E215)</f>
        <v>#N/A</v>
      </c>
      <c r="G216" s="66">
        <f>Final!C215</f>
        <v>0</v>
      </c>
      <c r="H216" s="66">
        <f>(Final!G215+Final!H215)/2</f>
        <v>0</v>
      </c>
      <c r="I216" s="84" t="str">
        <f>CONCATENATE(Facies!O215,"/",Facies!P215,"/",Facies!R215,"/",Facies!S215)</f>
        <v>0/ACBT/0/0</v>
      </c>
      <c r="L216" s="97">
        <f t="shared" si="6"/>
        <v>0</v>
      </c>
      <c r="M216" s="97">
        <f t="shared" si="7"/>
        <v>0</v>
      </c>
      <c r="N216" s="64"/>
      <c r="O216" s="64"/>
      <c r="P216" s="64"/>
      <c r="Q216" s="64"/>
      <c r="R216" s="64"/>
      <c r="S216" s="64"/>
      <c r="T216" s="64"/>
      <c r="U216" s="64"/>
      <c r="V216" s="64"/>
      <c r="W216" s="64"/>
    </row>
    <row r="217" spans="1:23" x14ac:dyDescent="0.3">
      <c r="A217" s="100">
        <v>213</v>
      </c>
      <c r="B217" s="66">
        <f>Final!F216</f>
        <v>0</v>
      </c>
      <c r="C217" s="66">
        <f>Final!A216</f>
        <v>0</v>
      </c>
      <c r="D217" s="66">
        <f>Final!B216</f>
        <v>0</v>
      </c>
      <c r="E217" s="66" t="e">
        <f>IF(Final!D216=0,NA(),Final!D216)</f>
        <v>#N/A</v>
      </c>
      <c r="F217" s="66" t="e">
        <f>IF(Final!E216=0,NA(),Final!E216)</f>
        <v>#N/A</v>
      </c>
      <c r="G217" s="66">
        <f>Final!C216</f>
        <v>0</v>
      </c>
      <c r="H217" s="66">
        <f>(Final!G216+Final!H216)/2</f>
        <v>0</v>
      </c>
      <c r="I217" s="84" t="str">
        <f>CONCATENATE(Facies!O216,"/",Facies!P216,"/",Facies!R216,"/",Facies!S216)</f>
        <v>0/ACBT/0/0</v>
      </c>
      <c r="L217" s="97">
        <f t="shared" si="6"/>
        <v>0</v>
      </c>
      <c r="M217" s="97">
        <f t="shared" si="7"/>
        <v>0</v>
      </c>
      <c r="N217" s="64"/>
      <c r="O217" s="64"/>
      <c r="P217" s="64"/>
      <c r="Q217" s="64"/>
      <c r="R217" s="64"/>
      <c r="S217" s="64"/>
      <c r="T217" s="64"/>
      <c r="U217" s="64"/>
      <c r="V217" s="64"/>
      <c r="W217" s="64"/>
    </row>
    <row r="218" spans="1:23" x14ac:dyDescent="0.3">
      <c r="A218" s="100">
        <v>214</v>
      </c>
      <c r="B218" s="66">
        <f>Final!F217</f>
        <v>0</v>
      </c>
      <c r="C218" s="66">
        <f>Final!A217</f>
        <v>0</v>
      </c>
      <c r="D218" s="66">
        <f>Final!B217</f>
        <v>0</v>
      </c>
      <c r="E218" s="66" t="e">
        <f>IF(Final!D217=0,NA(),Final!D217)</f>
        <v>#N/A</v>
      </c>
      <c r="F218" s="66" t="e">
        <f>IF(Final!E217=0,NA(),Final!E217)</f>
        <v>#N/A</v>
      </c>
      <c r="G218" s="66">
        <f>Final!C217</f>
        <v>0</v>
      </c>
      <c r="H218" s="66">
        <f>(Final!G217+Final!H217)/2</f>
        <v>0</v>
      </c>
      <c r="I218" s="84" t="str">
        <f>CONCATENATE(Facies!O217,"/",Facies!P217,"/",Facies!R217,"/",Facies!S217)</f>
        <v>0/ACBT/0/0</v>
      </c>
      <c r="L218" s="97">
        <f t="shared" si="6"/>
        <v>0</v>
      </c>
      <c r="M218" s="97">
        <f t="shared" si="7"/>
        <v>0</v>
      </c>
      <c r="N218" s="64"/>
      <c r="O218" s="64"/>
      <c r="P218" s="64"/>
      <c r="Q218" s="64"/>
      <c r="R218" s="64"/>
      <c r="S218" s="64"/>
      <c r="T218" s="64"/>
      <c r="U218" s="64"/>
      <c r="V218" s="64"/>
      <c r="W218" s="64"/>
    </row>
    <row r="219" spans="1:23" x14ac:dyDescent="0.3">
      <c r="A219" s="100">
        <v>215</v>
      </c>
      <c r="B219" s="66">
        <f>Final!F218</f>
        <v>0</v>
      </c>
      <c r="C219" s="66">
        <f>Final!A218</f>
        <v>0</v>
      </c>
      <c r="D219" s="66">
        <f>Final!B218</f>
        <v>0</v>
      </c>
      <c r="E219" s="66" t="e">
        <f>IF(Final!D218=0,NA(),Final!D218)</f>
        <v>#N/A</v>
      </c>
      <c r="F219" s="66" t="e">
        <f>IF(Final!E218=0,NA(),Final!E218)</f>
        <v>#N/A</v>
      </c>
      <c r="G219" s="66">
        <f>Final!C218</f>
        <v>0</v>
      </c>
      <c r="H219" s="66">
        <f>(Final!G218+Final!H218)/2</f>
        <v>0</v>
      </c>
      <c r="I219" s="84" t="str">
        <f>CONCATENATE(Facies!O218,"/",Facies!P218,"/",Facies!R218,"/",Facies!S218)</f>
        <v>0/ACBT/0/0</v>
      </c>
      <c r="L219" s="97">
        <f t="shared" si="6"/>
        <v>0</v>
      </c>
      <c r="M219" s="97">
        <f t="shared" si="7"/>
        <v>0</v>
      </c>
      <c r="N219" s="64"/>
      <c r="O219" s="64"/>
      <c r="P219" s="64"/>
      <c r="Q219" s="64"/>
      <c r="R219" s="64"/>
      <c r="S219" s="64"/>
      <c r="T219" s="64"/>
      <c r="U219" s="64"/>
      <c r="V219" s="64"/>
      <c r="W219" s="64"/>
    </row>
    <row r="220" spans="1:23" x14ac:dyDescent="0.3">
      <c r="A220" s="100">
        <v>216</v>
      </c>
      <c r="B220" s="66">
        <f>Final!F219</f>
        <v>0</v>
      </c>
      <c r="C220" s="66">
        <f>Final!A219</f>
        <v>0</v>
      </c>
      <c r="D220" s="66">
        <f>Final!B219</f>
        <v>0</v>
      </c>
      <c r="E220" s="66" t="e">
        <f>IF(Final!D219=0,NA(),Final!D219)</f>
        <v>#N/A</v>
      </c>
      <c r="F220" s="66" t="e">
        <f>IF(Final!E219=0,NA(),Final!E219)</f>
        <v>#N/A</v>
      </c>
      <c r="G220" s="66">
        <f>Final!C219</f>
        <v>0</v>
      </c>
      <c r="H220" s="66">
        <f>(Final!G219+Final!H219)/2</f>
        <v>0</v>
      </c>
      <c r="I220" s="84" t="str">
        <f>CONCATENATE(Facies!O219,"/",Facies!P219,"/",Facies!R219,"/",Facies!S219)</f>
        <v>0/ACBT/0/0</v>
      </c>
      <c r="L220" s="97">
        <f t="shared" si="6"/>
        <v>0</v>
      </c>
      <c r="M220" s="97">
        <f t="shared" si="7"/>
        <v>0</v>
      </c>
      <c r="N220" s="64"/>
      <c r="O220" s="64"/>
      <c r="P220" s="64"/>
      <c r="Q220" s="64"/>
      <c r="R220" s="64"/>
      <c r="S220" s="64"/>
      <c r="T220" s="64"/>
      <c r="U220" s="64"/>
      <c r="V220" s="64"/>
      <c r="W220" s="64"/>
    </row>
    <row r="221" spans="1:23" x14ac:dyDescent="0.3">
      <c r="A221" s="100">
        <v>217</v>
      </c>
      <c r="B221" s="66">
        <f>Final!F220</f>
        <v>0</v>
      </c>
      <c r="C221" s="66">
        <f>Final!A220</f>
        <v>0</v>
      </c>
      <c r="D221" s="66">
        <f>Final!B220</f>
        <v>0</v>
      </c>
      <c r="E221" s="66" t="e">
        <f>IF(Final!D220=0,NA(),Final!D220)</f>
        <v>#N/A</v>
      </c>
      <c r="F221" s="66" t="e">
        <f>IF(Final!E220=0,NA(),Final!E220)</f>
        <v>#N/A</v>
      </c>
      <c r="G221" s="66">
        <f>Final!C220</f>
        <v>0</v>
      </c>
      <c r="H221" s="66">
        <f>(Final!G220+Final!H220)/2</f>
        <v>0</v>
      </c>
      <c r="I221" s="84" t="str">
        <f>CONCATENATE(Facies!O220,"/",Facies!P220,"/",Facies!R220,"/",Facies!S220)</f>
        <v>0/ACBT/0/0</v>
      </c>
      <c r="L221" s="97">
        <f t="shared" si="6"/>
        <v>0</v>
      </c>
      <c r="M221" s="97">
        <f t="shared" si="7"/>
        <v>0</v>
      </c>
      <c r="N221" s="64"/>
      <c r="O221" s="64"/>
      <c r="P221" s="64"/>
      <c r="Q221" s="64"/>
      <c r="R221" s="64"/>
      <c r="S221" s="64"/>
      <c r="T221" s="64"/>
      <c r="U221" s="64"/>
      <c r="V221" s="64"/>
      <c r="W221" s="64"/>
    </row>
    <row r="222" spans="1:23" x14ac:dyDescent="0.3">
      <c r="A222" s="100">
        <v>218</v>
      </c>
      <c r="B222" s="66">
        <f>Final!F221</f>
        <v>0</v>
      </c>
      <c r="C222" s="66">
        <f>Final!A221</f>
        <v>0</v>
      </c>
      <c r="D222" s="66">
        <f>Final!B221</f>
        <v>0</v>
      </c>
      <c r="E222" s="66" t="e">
        <f>IF(Final!D221=0,NA(),Final!D221)</f>
        <v>#N/A</v>
      </c>
      <c r="F222" s="66" t="e">
        <f>IF(Final!E221=0,NA(),Final!E221)</f>
        <v>#N/A</v>
      </c>
      <c r="G222" s="66">
        <f>Final!C221</f>
        <v>0</v>
      </c>
      <c r="H222" s="66">
        <f>(Final!G221+Final!H221)/2</f>
        <v>0</v>
      </c>
      <c r="I222" s="84" t="str">
        <f>CONCATENATE(Facies!O221,"/",Facies!P221,"/",Facies!R221,"/",Facies!S221)</f>
        <v>0/ACBT/0/0</v>
      </c>
      <c r="L222" s="97">
        <f t="shared" si="6"/>
        <v>0</v>
      </c>
      <c r="M222" s="97">
        <f t="shared" si="7"/>
        <v>0</v>
      </c>
      <c r="N222" s="64"/>
      <c r="O222" s="64"/>
      <c r="P222" s="64"/>
      <c r="Q222" s="64"/>
      <c r="R222" s="64"/>
      <c r="S222" s="64"/>
      <c r="T222" s="64"/>
      <c r="U222" s="64"/>
      <c r="V222" s="64"/>
      <c r="W222" s="64"/>
    </row>
    <row r="223" spans="1:23" x14ac:dyDescent="0.3">
      <c r="A223" s="100">
        <v>219</v>
      </c>
      <c r="B223" s="66">
        <f>Final!F222</f>
        <v>0</v>
      </c>
      <c r="C223" s="66">
        <f>Final!A222</f>
        <v>0</v>
      </c>
      <c r="D223" s="66">
        <f>Final!B222</f>
        <v>0</v>
      </c>
      <c r="E223" s="66" t="e">
        <f>IF(Final!D222=0,NA(),Final!D222)</f>
        <v>#N/A</v>
      </c>
      <c r="F223" s="66" t="e">
        <f>IF(Final!E222=0,NA(),Final!E222)</f>
        <v>#N/A</v>
      </c>
      <c r="G223" s="66">
        <f>Final!C222</f>
        <v>0</v>
      </c>
      <c r="H223" s="66">
        <f>(Final!G222+Final!H222)/2</f>
        <v>0</v>
      </c>
      <c r="I223" s="84" t="str">
        <f>CONCATENATE(Facies!O222,"/",Facies!P222,"/",Facies!R222,"/",Facies!S222)</f>
        <v>0/ACBT/0/0</v>
      </c>
      <c r="L223" s="97">
        <f t="shared" si="6"/>
        <v>0</v>
      </c>
      <c r="M223" s="97">
        <f t="shared" si="7"/>
        <v>0</v>
      </c>
      <c r="N223" s="64"/>
      <c r="O223" s="64"/>
      <c r="P223" s="64"/>
      <c r="Q223" s="64"/>
      <c r="R223" s="64"/>
      <c r="S223" s="64"/>
      <c r="T223" s="64"/>
      <c r="U223" s="64"/>
      <c r="V223" s="64"/>
      <c r="W223" s="64"/>
    </row>
    <row r="224" spans="1:23" x14ac:dyDescent="0.3">
      <c r="A224" s="100">
        <v>220</v>
      </c>
      <c r="B224" s="66">
        <f>Final!F223</f>
        <v>0</v>
      </c>
      <c r="C224" s="66">
        <f>Final!A223</f>
        <v>0</v>
      </c>
      <c r="D224" s="66">
        <f>Final!B223</f>
        <v>0</v>
      </c>
      <c r="E224" s="66" t="e">
        <f>IF(Final!D223=0,NA(),Final!D223)</f>
        <v>#N/A</v>
      </c>
      <c r="F224" s="66" t="e">
        <f>IF(Final!E223=0,NA(),Final!E223)</f>
        <v>#N/A</v>
      </c>
      <c r="G224" s="66">
        <f>Final!C223</f>
        <v>0</v>
      </c>
      <c r="H224" s="66">
        <f>(Final!G223+Final!H223)/2</f>
        <v>0</v>
      </c>
      <c r="I224" s="84" t="str">
        <f>CONCATENATE(Facies!O223,"/",Facies!P223,"/",Facies!R223,"/",Facies!S223)</f>
        <v>0/ACBT/0/0</v>
      </c>
      <c r="L224" s="97">
        <f t="shared" si="6"/>
        <v>0</v>
      </c>
      <c r="M224" s="97">
        <f t="shared" si="7"/>
        <v>0</v>
      </c>
      <c r="N224" s="64"/>
      <c r="O224" s="64"/>
      <c r="P224" s="64"/>
      <c r="Q224" s="64"/>
      <c r="R224" s="64"/>
      <c r="S224" s="64"/>
      <c r="T224" s="64"/>
      <c r="U224" s="64"/>
      <c r="V224" s="64"/>
      <c r="W224" s="64"/>
    </row>
    <row r="225" spans="1:23" x14ac:dyDescent="0.3">
      <c r="A225" s="100">
        <v>221</v>
      </c>
      <c r="B225" s="66">
        <f>Final!F224</f>
        <v>0</v>
      </c>
      <c r="C225" s="66">
        <f>Final!A224</f>
        <v>0</v>
      </c>
      <c r="D225" s="66">
        <f>Final!B224</f>
        <v>0</v>
      </c>
      <c r="E225" s="66" t="e">
        <f>IF(Final!D224=0,NA(),Final!D224)</f>
        <v>#N/A</v>
      </c>
      <c r="F225" s="66" t="e">
        <f>IF(Final!E224=0,NA(),Final!E224)</f>
        <v>#N/A</v>
      </c>
      <c r="G225" s="66">
        <f>Final!C224</f>
        <v>0</v>
      </c>
      <c r="H225" s="66">
        <f>(Final!G224+Final!H224)/2</f>
        <v>0</v>
      </c>
      <c r="I225" s="84" t="str">
        <f>CONCATENATE(Facies!O224,"/",Facies!P224,"/",Facies!R224,"/",Facies!S224)</f>
        <v>0/ACBT/0/0</v>
      </c>
      <c r="L225" s="97">
        <f t="shared" si="6"/>
        <v>0</v>
      </c>
      <c r="M225" s="97">
        <f t="shared" si="7"/>
        <v>0</v>
      </c>
      <c r="N225" s="64"/>
      <c r="O225" s="64"/>
      <c r="P225" s="64"/>
      <c r="Q225" s="64"/>
      <c r="R225" s="64"/>
      <c r="S225" s="64"/>
      <c r="T225" s="64"/>
      <c r="U225" s="64"/>
      <c r="V225" s="64"/>
      <c r="W225" s="64"/>
    </row>
    <row r="226" spans="1:23" x14ac:dyDescent="0.3">
      <c r="A226" s="100">
        <v>222</v>
      </c>
      <c r="B226" s="66">
        <f>Final!F225</f>
        <v>0</v>
      </c>
      <c r="C226" s="66">
        <f>Final!A225</f>
        <v>0</v>
      </c>
      <c r="D226" s="66">
        <f>Final!B225</f>
        <v>0</v>
      </c>
      <c r="E226" s="66" t="e">
        <f>IF(Final!D225=0,NA(),Final!D225)</f>
        <v>#N/A</v>
      </c>
      <c r="F226" s="66" t="e">
        <f>IF(Final!E225=0,NA(),Final!E225)</f>
        <v>#N/A</v>
      </c>
      <c r="G226" s="66">
        <f>Final!C225</f>
        <v>0</v>
      </c>
      <c r="H226" s="66">
        <f>(Final!G225+Final!H225)/2</f>
        <v>0</v>
      </c>
      <c r="I226" s="84" t="str">
        <f>CONCATENATE(Facies!O225,"/",Facies!P225,"/",Facies!R225,"/",Facies!S225)</f>
        <v>0/ACBT/0/0</v>
      </c>
      <c r="L226" s="97">
        <f t="shared" si="6"/>
        <v>0</v>
      </c>
      <c r="M226" s="97">
        <f t="shared" si="7"/>
        <v>0</v>
      </c>
      <c r="N226" s="64"/>
      <c r="O226" s="64"/>
      <c r="P226" s="64"/>
      <c r="Q226" s="64"/>
      <c r="R226" s="64"/>
      <c r="S226" s="64"/>
      <c r="T226" s="64"/>
      <c r="U226" s="64"/>
      <c r="V226" s="64"/>
      <c r="W226" s="64"/>
    </row>
    <row r="227" spans="1:23" x14ac:dyDescent="0.3">
      <c r="A227" s="100">
        <v>223</v>
      </c>
      <c r="B227" s="66">
        <f>Final!F226</f>
        <v>0</v>
      </c>
      <c r="C227" s="66">
        <f>Final!A226</f>
        <v>0</v>
      </c>
      <c r="D227" s="66">
        <f>Final!B226</f>
        <v>0</v>
      </c>
      <c r="E227" s="66" t="e">
        <f>IF(Final!D226=0,NA(),Final!D226)</f>
        <v>#N/A</v>
      </c>
      <c r="F227" s="66" t="e">
        <f>IF(Final!E226=0,NA(),Final!E226)</f>
        <v>#N/A</v>
      </c>
      <c r="G227" s="66">
        <f>Final!C226</f>
        <v>0</v>
      </c>
      <c r="H227" s="66">
        <f>(Final!G226+Final!H226)/2</f>
        <v>0</v>
      </c>
      <c r="I227" s="84" t="str">
        <f>CONCATENATE(Facies!O226,"/",Facies!P226,"/",Facies!R226,"/",Facies!S226)</f>
        <v>0/ACBT/0/0</v>
      </c>
      <c r="L227" s="97">
        <f t="shared" si="6"/>
        <v>0</v>
      </c>
      <c r="M227" s="97">
        <f t="shared" si="7"/>
        <v>0</v>
      </c>
      <c r="N227" s="64"/>
      <c r="O227" s="64"/>
      <c r="P227" s="64"/>
      <c r="Q227" s="64"/>
      <c r="R227" s="64"/>
      <c r="S227" s="64"/>
      <c r="T227" s="64"/>
      <c r="U227" s="64"/>
      <c r="V227" s="64"/>
      <c r="W227" s="64"/>
    </row>
    <row r="228" spans="1:23" x14ac:dyDescent="0.3">
      <c r="A228" s="100">
        <v>224</v>
      </c>
      <c r="B228" s="66">
        <f>Final!F227</f>
        <v>0</v>
      </c>
      <c r="C228" s="66">
        <f>Final!A227</f>
        <v>0</v>
      </c>
      <c r="D228" s="66">
        <f>Final!B227</f>
        <v>0</v>
      </c>
      <c r="E228" s="66" t="e">
        <f>IF(Final!D227=0,NA(),Final!D227)</f>
        <v>#N/A</v>
      </c>
      <c r="F228" s="66" t="e">
        <f>IF(Final!E227=0,NA(),Final!E227)</f>
        <v>#N/A</v>
      </c>
      <c r="G228" s="66">
        <f>Final!C227</f>
        <v>0</v>
      </c>
      <c r="H228" s="66">
        <f>(Final!G227+Final!H227)/2</f>
        <v>0</v>
      </c>
      <c r="I228" s="84" t="str">
        <f>CONCATENATE(Facies!O227,"/",Facies!P227,"/",Facies!R227,"/",Facies!S227)</f>
        <v>0/ACBT/0/0</v>
      </c>
      <c r="L228" s="97">
        <f t="shared" si="6"/>
        <v>0</v>
      </c>
      <c r="M228" s="97">
        <f t="shared" si="7"/>
        <v>0</v>
      </c>
      <c r="N228" s="64"/>
      <c r="O228" s="64"/>
      <c r="P228" s="64"/>
      <c r="Q228" s="64"/>
      <c r="R228" s="64"/>
      <c r="S228" s="64"/>
      <c r="T228" s="64"/>
      <c r="U228" s="64"/>
      <c r="V228" s="64"/>
      <c r="W228" s="64"/>
    </row>
    <row r="229" spans="1:23" x14ac:dyDescent="0.3">
      <c r="A229" s="100">
        <v>225</v>
      </c>
      <c r="B229" s="66">
        <f>Final!F228</f>
        <v>0</v>
      </c>
      <c r="C229" s="66">
        <f>Final!A228</f>
        <v>0</v>
      </c>
      <c r="D229" s="66">
        <f>Final!B228</f>
        <v>0</v>
      </c>
      <c r="E229" s="66" t="e">
        <f>IF(Final!D228=0,NA(),Final!D228)</f>
        <v>#N/A</v>
      </c>
      <c r="F229" s="66" t="e">
        <f>IF(Final!E228=0,NA(),Final!E228)</f>
        <v>#N/A</v>
      </c>
      <c r="G229" s="66">
        <f>Final!C228</f>
        <v>0</v>
      </c>
      <c r="H229" s="66">
        <f>(Final!G228+Final!H228)/2</f>
        <v>0</v>
      </c>
      <c r="I229" s="84" t="str">
        <f>CONCATENATE(Facies!O228,"/",Facies!P228,"/",Facies!R228,"/",Facies!S228)</f>
        <v>0/ACBT/0/0</v>
      </c>
      <c r="L229" s="97">
        <f t="shared" si="6"/>
        <v>0</v>
      </c>
      <c r="M229" s="97">
        <f t="shared" si="7"/>
        <v>0</v>
      </c>
      <c r="N229" s="64"/>
      <c r="O229" s="64"/>
      <c r="P229" s="64"/>
      <c r="Q229" s="64"/>
      <c r="R229" s="64"/>
      <c r="S229" s="64"/>
      <c r="T229" s="64"/>
      <c r="U229" s="64"/>
      <c r="V229" s="64"/>
      <c r="W229" s="64"/>
    </row>
    <row r="230" spans="1:23" x14ac:dyDescent="0.3">
      <c r="A230" s="100">
        <v>226</v>
      </c>
      <c r="B230" s="66">
        <f>Final!F229</f>
        <v>0</v>
      </c>
      <c r="C230" s="66">
        <f>Final!A229</f>
        <v>0</v>
      </c>
      <c r="D230" s="66">
        <f>Final!B229</f>
        <v>0</v>
      </c>
      <c r="E230" s="66" t="e">
        <f>IF(Final!D229=0,NA(),Final!D229)</f>
        <v>#N/A</v>
      </c>
      <c r="F230" s="66" t="e">
        <f>IF(Final!E229=0,NA(),Final!E229)</f>
        <v>#N/A</v>
      </c>
      <c r="G230" s="66">
        <f>Final!C229</f>
        <v>0</v>
      </c>
      <c r="H230" s="66">
        <f>(Final!G229+Final!H229)/2</f>
        <v>0</v>
      </c>
      <c r="I230" s="84" t="str">
        <f>CONCATENATE(Facies!O229,"/",Facies!P229,"/",Facies!R229,"/",Facies!S229)</f>
        <v>0/ACBT/0/0</v>
      </c>
      <c r="L230" s="97">
        <f t="shared" si="6"/>
        <v>0</v>
      </c>
      <c r="M230" s="97">
        <f t="shared" si="7"/>
        <v>0</v>
      </c>
      <c r="N230" s="64"/>
      <c r="O230" s="64"/>
      <c r="P230" s="64"/>
      <c r="Q230" s="64"/>
      <c r="R230" s="64"/>
      <c r="S230" s="64"/>
      <c r="T230" s="64"/>
      <c r="U230" s="64"/>
      <c r="V230" s="64"/>
      <c r="W230" s="64"/>
    </row>
    <row r="231" spans="1:23" x14ac:dyDescent="0.3">
      <c r="A231" s="100">
        <v>227</v>
      </c>
      <c r="B231" s="66">
        <f>Final!F230</f>
        <v>0</v>
      </c>
      <c r="C231" s="66">
        <f>Final!A230</f>
        <v>0</v>
      </c>
      <c r="D231" s="66">
        <f>Final!B230</f>
        <v>0</v>
      </c>
      <c r="E231" s="66" t="e">
        <f>IF(Final!D230=0,NA(),Final!D230)</f>
        <v>#N/A</v>
      </c>
      <c r="F231" s="66" t="e">
        <f>IF(Final!E230=0,NA(),Final!E230)</f>
        <v>#N/A</v>
      </c>
      <c r="G231" s="66">
        <f>Final!C230</f>
        <v>0</v>
      </c>
      <c r="H231" s="66">
        <f>(Final!G230+Final!H230)/2</f>
        <v>0</v>
      </c>
      <c r="I231" s="84" t="str">
        <f>CONCATENATE(Facies!O230,"/",Facies!P230,"/",Facies!R230,"/",Facies!S230)</f>
        <v>0/ACBT/0/0</v>
      </c>
      <c r="L231" s="97">
        <f t="shared" si="6"/>
        <v>0</v>
      </c>
      <c r="M231" s="97">
        <f t="shared" si="7"/>
        <v>0</v>
      </c>
      <c r="N231" s="64"/>
      <c r="O231" s="64"/>
      <c r="P231" s="64"/>
      <c r="Q231" s="64"/>
      <c r="R231" s="64"/>
      <c r="S231" s="64"/>
      <c r="T231" s="64"/>
      <c r="U231" s="64"/>
      <c r="V231" s="64"/>
      <c r="W231" s="64"/>
    </row>
    <row r="232" spans="1:23" x14ac:dyDescent="0.3">
      <c r="A232" s="100">
        <v>228</v>
      </c>
      <c r="B232" s="66">
        <f>Final!F231</f>
        <v>0</v>
      </c>
      <c r="C232" s="66">
        <f>Final!A231</f>
        <v>0</v>
      </c>
      <c r="D232" s="66">
        <f>Final!B231</f>
        <v>0</v>
      </c>
      <c r="E232" s="66" t="e">
        <f>IF(Final!D231=0,NA(),Final!D231)</f>
        <v>#N/A</v>
      </c>
      <c r="F232" s="66" t="e">
        <f>IF(Final!E231=0,NA(),Final!E231)</f>
        <v>#N/A</v>
      </c>
      <c r="G232" s="66">
        <f>Final!C231</f>
        <v>0</v>
      </c>
      <c r="H232" s="66">
        <f>(Final!G231+Final!H231)/2</f>
        <v>0</v>
      </c>
      <c r="I232" s="84" t="str">
        <f>CONCATENATE(Facies!O231,"/",Facies!P231,"/",Facies!R231,"/",Facies!S231)</f>
        <v>0/ACBT/0/0</v>
      </c>
      <c r="L232" s="97">
        <f t="shared" si="6"/>
        <v>0</v>
      </c>
      <c r="M232" s="97">
        <f t="shared" si="7"/>
        <v>0</v>
      </c>
      <c r="N232" s="64"/>
      <c r="O232" s="64"/>
      <c r="P232" s="64"/>
      <c r="Q232" s="64"/>
      <c r="R232" s="64"/>
      <c r="S232" s="64"/>
      <c r="T232" s="64"/>
      <c r="U232" s="64"/>
      <c r="V232" s="64"/>
      <c r="W232" s="64"/>
    </row>
    <row r="233" spans="1:23" x14ac:dyDescent="0.3">
      <c r="A233" s="100">
        <v>229</v>
      </c>
      <c r="B233" s="66">
        <f>Final!F232</f>
        <v>0</v>
      </c>
      <c r="C233" s="66">
        <f>Final!A232</f>
        <v>0</v>
      </c>
      <c r="D233" s="66">
        <f>Final!B232</f>
        <v>0</v>
      </c>
      <c r="E233" s="66" t="e">
        <f>IF(Final!D232=0,NA(),Final!D232)</f>
        <v>#N/A</v>
      </c>
      <c r="F233" s="66" t="e">
        <f>IF(Final!E232=0,NA(),Final!E232)</f>
        <v>#N/A</v>
      </c>
      <c r="G233" s="66">
        <f>Final!C232</f>
        <v>0</v>
      </c>
      <c r="H233" s="66">
        <f>(Final!G232+Final!H232)/2</f>
        <v>0</v>
      </c>
      <c r="I233" s="84" t="str">
        <f>CONCATENATE(Facies!O232,"/",Facies!P232,"/",Facies!R232,"/",Facies!S232)</f>
        <v>0/ACBT/0/0</v>
      </c>
      <c r="L233" s="97">
        <f t="shared" si="6"/>
        <v>0</v>
      </c>
      <c r="M233" s="97">
        <f t="shared" si="7"/>
        <v>0</v>
      </c>
      <c r="N233" s="64"/>
      <c r="O233" s="64"/>
      <c r="P233" s="64"/>
      <c r="Q233" s="64"/>
      <c r="R233" s="64"/>
      <c r="S233" s="64"/>
      <c r="T233" s="64"/>
      <c r="U233" s="64"/>
      <c r="V233" s="64"/>
      <c r="W233" s="64"/>
    </row>
    <row r="234" spans="1:23" x14ac:dyDescent="0.3">
      <c r="A234" s="100">
        <v>230</v>
      </c>
      <c r="B234" s="66">
        <f>Final!F233</f>
        <v>0</v>
      </c>
      <c r="C234" s="66">
        <f>Final!A233</f>
        <v>0</v>
      </c>
      <c r="D234" s="66">
        <f>Final!B233</f>
        <v>0</v>
      </c>
      <c r="E234" s="66" t="e">
        <f>IF(Final!D233=0,NA(),Final!D233)</f>
        <v>#N/A</v>
      </c>
      <c r="F234" s="66" t="e">
        <f>IF(Final!E233=0,NA(),Final!E233)</f>
        <v>#N/A</v>
      </c>
      <c r="G234" s="66">
        <f>Final!C233</f>
        <v>0</v>
      </c>
      <c r="H234" s="66">
        <f>(Final!G233+Final!H233)/2</f>
        <v>0</v>
      </c>
      <c r="I234" s="84" t="str">
        <f>CONCATENATE(Facies!O233,"/",Facies!P233,"/",Facies!R233,"/",Facies!S233)</f>
        <v>0/ACBT/0/0</v>
      </c>
      <c r="L234" s="97">
        <f t="shared" si="6"/>
        <v>0</v>
      </c>
      <c r="M234" s="97">
        <f t="shared" si="7"/>
        <v>0</v>
      </c>
      <c r="N234" s="64"/>
      <c r="O234" s="64"/>
      <c r="P234" s="64"/>
      <c r="Q234" s="64"/>
      <c r="R234" s="64"/>
      <c r="S234" s="64"/>
      <c r="T234" s="64"/>
      <c r="U234" s="64"/>
      <c r="V234" s="64"/>
      <c r="W234" s="64"/>
    </row>
    <row r="235" spans="1:23" x14ac:dyDescent="0.3">
      <c r="A235" s="100">
        <v>231</v>
      </c>
      <c r="B235" s="66">
        <f>Final!F234</f>
        <v>0</v>
      </c>
      <c r="C235" s="66">
        <f>Final!A234</f>
        <v>0</v>
      </c>
      <c r="D235" s="66">
        <f>Final!B234</f>
        <v>0</v>
      </c>
      <c r="E235" s="66" t="e">
        <f>IF(Final!D234=0,NA(),Final!D234)</f>
        <v>#N/A</v>
      </c>
      <c r="F235" s="66" t="e">
        <f>IF(Final!E234=0,NA(),Final!E234)</f>
        <v>#N/A</v>
      </c>
      <c r="G235" s="66">
        <f>Final!C234</f>
        <v>0</v>
      </c>
      <c r="H235" s="66">
        <f>(Final!G234+Final!H234)/2</f>
        <v>0</v>
      </c>
      <c r="I235" s="84" t="str">
        <f>CONCATENATE(Facies!O234,"/",Facies!P234,"/",Facies!R234,"/",Facies!S234)</f>
        <v>0/ACBT/0/0</v>
      </c>
      <c r="L235" s="97">
        <f t="shared" si="6"/>
        <v>0</v>
      </c>
      <c r="M235" s="97">
        <f t="shared" si="7"/>
        <v>0</v>
      </c>
      <c r="N235" s="64"/>
      <c r="O235" s="64"/>
      <c r="P235" s="64"/>
      <c r="Q235" s="64"/>
      <c r="R235" s="64"/>
      <c r="S235" s="64"/>
      <c r="T235" s="64"/>
      <c r="U235" s="64"/>
      <c r="V235" s="64"/>
      <c r="W235" s="64"/>
    </row>
    <row r="236" spans="1:23" x14ac:dyDescent="0.3">
      <c r="A236" s="100">
        <v>232</v>
      </c>
      <c r="B236" s="66">
        <f>Final!F235</f>
        <v>0</v>
      </c>
      <c r="C236" s="66">
        <f>Final!A235</f>
        <v>0</v>
      </c>
      <c r="D236" s="66">
        <f>Final!B235</f>
        <v>0</v>
      </c>
      <c r="E236" s="66" t="e">
        <f>IF(Final!D235=0,NA(),Final!D235)</f>
        <v>#N/A</v>
      </c>
      <c r="F236" s="66" t="e">
        <f>IF(Final!E235=0,NA(),Final!E235)</f>
        <v>#N/A</v>
      </c>
      <c r="G236" s="66">
        <f>Final!C235</f>
        <v>0</v>
      </c>
      <c r="H236" s="66">
        <f>(Final!G235+Final!H235)/2</f>
        <v>0</v>
      </c>
      <c r="I236" s="84" t="str">
        <f>CONCATENATE(Facies!O235,"/",Facies!P235,"/",Facies!R235,"/",Facies!S235)</f>
        <v>0/ACBT/0/0</v>
      </c>
      <c r="L236" s="97">
        <f t="shared" si="6"/>
        <v>0</v>
      </c>
      <c r="M236" s="97">
        <f t="shared" si="7"/>
        <v>0</v>
      </c>
      <c r="N236" s="64"/>
      <c r="O236" s="64"/>
      <c r="P236" s="64"/>
      <c r="Q236" s="64"/>
      <c r="R236" s="64"/>
      <c r="S236" s="64"/>
      <c r="T236" s="64"/>
      <c r="U236" s="64"/>
      <c r="V236" s="64"/>
      <c r="W236" s="64"/>
    </row>
    <row r="237" spans="1:23" x14ac:dyDescent="0.3">
      <c r="A237" s="100">
        <v>233</v>
      </c>
      <c r="B237" s="66">
        <f>Final!F236</f>
        <v>0</v>
      </c>
      <c r="C237" s="66">
        <f>Final!A236</f>
        <v>0</v>
      </c>
      <c r="D237" s="66">
        <f>Final!B236</f>
        <v>0</v>
      </c>
      <c r="E237" s="66" t="e">
        <f>IF(Final!D236=0,NA(),Final!D236)</f>
        <v>#N/A</v>
      </c>
      <c r="F237" s="66" t="e">
        <f>IF(Final!E236=0,NA(),Final!E236)</f>
        <v>#N/A</v>
      </c>
      <c r="G237" s="66">
        <f>Final!C236</f>
        <v>0</v>
      </c>
      <c r="H237" s="66">
        <f>(Final!G236+Final!H236)/2</f>
        <v>0</v>
      </c>
      <c r="I237" s="84" t="str">
        <f>CONCATENATE(Facies!O236,"/",Facies!P236,"/",Facies!R236,"/",Facies!S236)</f>
        <v>0/ACBT/0/0</v>
      </c>
      <c r="L237" s="97">
        <f t="shared" si="6"/>
        <v>0</v>
      </c>
      <c r="M237" s="97">
        <f t="shared" si="7"/>
        <v>0</v>
      </c>
      <c r="N237" s="64"/>
      <c r="O237" s="64"/>
      <c r="P237" s="64"/>
      <c r="Q237" s="64"/>
      <c r="R237" s="64"/>
      <c r="S237" s="64"/>
      <c r="T237" s="64"/>
      <c r="U237" s="64"/>
      <c r="V237" s="64"/>
      <c r="W237" s="64"/>
    </row>
    <row r="238" spans="1:23" x14ac:dyDescent="0.3">
      <c r="A238" s="100">
        <v>234</v>
      </c>
      <c r="B238" s="66">
        <f>Final!F237</f>
        <v>0</v>
      </c>
      <c r="C238" s="66">
        <f>Final!A237</f>
        <v>0</v>
      </c>
      <c r="D238" s="66">
        <f>Final!B237</f>
        <v>0</v>
      </c>
      <c r="E238" s="66" t="e">
        <f>IF(Final!D237=0,NA(),Final!D237)</f>
        <v>#N/A</v>
      </c>
      <c r="F238" s="66" t="e">
        <f>IF(Final!E237=0,NA(),Final!E237)</f>
        <v>#N/A</v>
      </c>
      <c r="G238" s="66">
        <f>Final!C237</f>
        <v>0</v>
      </c>
      <c r="H238" s="66">
        <f>(Final!G237+Final!H237)/2</f>
        <v>0</v>
      </c>
      <c r="I238" s="84" t="str">
        <f>CONCATENATE(Facies!O237,"/",Facies!P237,"/",Facies!R237,"/",Facies!S237)</f>
        <v>0/ACBT/0/0</v>
      </c>
      <c r="L238" s="97">
        <f t="shared" si="6"/>
        <v>0</v>
      </c>
      <c r="M238" s="97">
        <f t="shared" si="7"/>
        <v>0</v>
      </c>
      <c r="N238" s="64"/>
      <c r="O238" s="64"/>
      <c r="P238" s="64"/>
      <c r="Q238" s="64"/>
      <c r="R238" s="64"/>
      <c r="S238" s="64"/>
      <c r="T238" s="64"/>
      <c r="U238" s="64"/>
      <c r="V238" s="64"/>
      <c r="W238" s="64"/>
    </row>
    <row r="239" spans="1:23" x14ac:dyDescent="0.3">
      <c r="A239" s="100">
        <v>235</v>
      </c>
      <c r="B239" s="66">
        <f>Final!F238</f>
        <v>0</v>
      </c>
      <c r="C239" s="66">
        <f>Final!A238</f>
        <v>0</v>
      </c>
      <c r="D239" s="66">
        <f>Final!B238</f>
        <v>0</v>
      </c>
      <c r="E239" s="66" t="e">
        <f>IF(Final!D238=0,NA(),Final!D238)</f>
        <v>#N/A</v>
      </c>
      <c r="F239" s="66" t="e">
        <f>IF(Final!E238=0,NA(),Final!E238)</f>
        <v>#N/A</v>
      </c>
      <c r="G239" s="66">
        <f>Final!C238</f>
        <v>0</v>
      </c>
      <c r="H239" s="66">
        <f>(Final!G238+Final!H238)/2</f>
        <v>0</v>
      </c>
      <c r="I239" s="84" t="str">
        <f>CONCATENATE(Facies!O238,"/",Facies!P238,"/",Facies!R238,"/",Facies!S238)</f>
        <v>0/ACBT/0/0</v>
      </c>
      <c r="L239" s="97">
        <f t="shared" si="6"/>
        <v>0</v>
      </c>
      <c r="M239" s="97">
        <f t="shared" si="7"/>
        <v>0</v>
      </c>
      <c r="N239" s="64"/>
      <c r="O239" s="64"/>
      <c r="P239" s="64"/>
      <c r="Q239" s="64"/>
      <c r="R239" s="64"/>
      <c r="S239" s="64"/>
      <c r="T239" s="64"/>
      <c r="U239" s="64"/>
      <c r="V239" s="64"/>
      <c r="W239" s="64"/>
    </row>
    <row r="240" spans="1:23" x14ac:dyDescent="0.3">
      <c r="A240" s="100">
        <v>236</v>
      </c>
      <c r="B240" s="66">
        <f>Final!F239</f>
        <v>0</v>
      </c>
      <c r="C240" s="66">
        <f>Final!A239</f>
        <v>0</v>
      </c>
      <c r="D240" s="66">
        <f>Final!B239</f>
        <v>0</v>
      </c>
      <c r="E240" s="66" t="e">
        <f>IF(Final!D239=0,NA(),Final!D239)</f>
        <v>#N/A</v>
      </c>
      <c r="F240" s="66" t="e">
        <f>IF(Final!E239=0,NA(),Final!E239)</f>
        <v>#N/A</v>
      </c>
      <c r="G240" s="66">
        <f>Final!C239</f>
        <v>0</v>
      </c>
      <c r="H240" s="66">
        <f>(Final!G239+Final!H239)/2</f>
        <v>0</v>
      </c>
      <c r="I240" s="84" t="str">
        <f>CONCATENATE(Facies!O239,"/",Facies!P239,"/",Facies!R239,"/",Facies!S239)</f>
        <v>0/ACBT/0/0</v>
      </c>
      <c r="L240" s="97">
        <f t="shared" si="6"/>
        <v>0</v>
      </c>
      <c r="M240" s="97">
        <f t="shared" si="7"/>
        <v>0</v>
      </c>
      <c r="N240" s="64"/>
      <c r="O240" s="64"/>
      <c r="P240" s="64"/>
      <c r="Q240" s="64"/>
      <c r="R240" s="64"/>
      <c r="S240" s="64"/>
      <c r="T240" s="64"/>
      <c r="U240" s="64"/>
      <c r="V240" s="64"/>
      <c r="W240" s="64"/>
    </row>
    <row r="241" spans="1:23" x14ac:dyDescent="0.3">
      <c r="A241" s="100">
        <v>237</v>
      </c>
      <c r="B241" s="66">
        <f>Final!F240</f>
        <v>0</v>
      </c>
      <c r="C241" s="66">
        <f>Final!A240</f>
        <v>0</v>
      </c>
      <c r="D241" s="66">
        <f>Final!B240</f>
        <v>0</v>
      </c>
      <c r="E241" s="66" t="e">
        <f>IF(Final!D240=0,NA(),Final!D240)</f>
        <v>#N/A</v>
      </c>
      <c r="F241" s="66" t="e">
        <f>IF(Final!E240=0,NA(),Final!E240)</f>
        <v>#N/A</v>
      </c>
      <c r="G241" s="66">
        <f>Final!C240</f>
        <v>0</v>
      </c>
      <c r="H241" s="66">
        <f>(Final!G240+Final!H240)/2</f>
        <v>0</v>
      </c>
      <c r="I241" s="84" t="str">
        <f>CONCATENATE(Facies!O240,"/",Facies!P240,"/",Facies!R240,"/",Facies!S240)</f>
        <v>0/ACBT/0/0</v>
      </c>
      <c r="L241" s="97">
        <f t="shared" si="6"/>
        <v>0</v>
      </c>
      <c r="M241" s="97">
        <f t="shared" si="7"/>
        <v>0</v>
      </c>
      <c r="N241" s="64"/>
      <c r="O241" s="64"/>
      <c r="P241" s="64"/>
      <c r="Q241" s="64"/>
      <c r="R241" s="64"/>
      <c r="S241" s="64"/>
      <c r="T241" s="64"/>
      <c r="U241" s="64"/>
      <c r="V241" s="64"/>
      <c r="W241" s="64"/>
    </row>
    <row r="242" spans="1:23" x14ac:dyDescent="0.3">
      <c r="A242" s="100">
        <v>238</v>
      </c>
      <c r="B242" s="66">
        <f>Final!F241</f>
        <v>0</v>
      </c>
      <c r="C242" s="66">
        <f>Final!A241</f>
        <v>0</v>
      </c>
      <c r="D242" s="66">
        <f>Final!B241</f>
        <v>0</v>
      </c>
      <c r="E242" s="66" t="e">
        <f>IF(Final!D241=0,NA(),Final!D241)</f>
        <v>#N/A</v>
      </c>
      <c r="F242" s="66" t="e">
        <f>IF(Final!E241=0,NA(),Final!E241)</f>
        <v>#N/A</v>
      </c>
      <c r="G242" s="66">
        <f>Final!C241</f>
        <v>0</v>
      </c>
      <c r="H242" s="66">
        <f>(Final!G241+Final!H241)/2</f>
        <v>0</v>
      </c>
      <c r="I242" s="84" t="str">
        <f>CONCATENATE(Facies!O241,"/",Facies!P241,"/",Facies!R241,"/",Facies!S241)</f>
        <v>0/ACBT/0/0</v>
      </c>
      <c r="L242" s="97">
        <f t="shared" si="6"/>
        <v>0</v>
      </c>
      <c r="M242" s="97">
        <f t="shared" si="7"/>
        <v>0</v>
      </c>
      <c r="N242" s="64"/>
      <c r="O242" s="64"/>
      <c r="P242" s="64"/>
      <c r="Q242" s="64"/>
      <c r="R242" s="64"/>
      <c r="S242" s="64"/>
      <c r="T242" s="64"/>
      <c r="U242" s="64"/>
      <c r="V242" s="64"/>
      <c r="W242" s="64"/>
    </row>
    <row r="243" spans="1:23" x14ac:dyDescent="0.3">
      <c r="A243" s="100">
        <v>239</v>
      </c>
      <c r="B243" s="66">
        <f>Final!F242</f>
        <v>0</v>
      </c>
      <c r="C243" s="66">
        <f>Final!A242</f>
        <v>0</v>
      </c>
      <c r="D243" s="66">
        <f>Final!B242</f>
        <v>0</v>
      </c>
      <c r="E243" s="66" t="e">
        <f>IF(Final!D242=0,NA(),Final!D242)</f>
        <v>#N/A</v>
      </c>
      <c r="F243" s="66" t="e">
        <f>IF(Final!E242=0,NA(),Final!E242)</f>
        <v>#N/A</v>
      </c>
      <c r="G243" s="66">
        <f>Final!C242</f>
        <v>0</v>
      </c>
      <c r="H243" s="66">
        <f>(Final!G242+Final!H242)/2</f>
        <v>0</v>
      </c>
      <c r="I243" s="84" t="str">
        <f>CONCATENATE(Facies!O242,"/",Facies!P242,"/",Facies!R242,"/",Facies!S242)</f>
        <v>0/ACBT/0/0</v>
      </c>
      <c r="L243" s="97">
        <f t="shared" si="6"/>
        <v>0</v>
      </c>
      <c r="M243" s="97">
        <f t="shared" si="7"/>
        <v>0</v>
      </c>
      <c r="N243" s="64"/>
      <c r="O243" s="64"/>
      <c r="P243" s="64"/>
      <c r="Q243" s="64"/>
      <c r="R243" s="64"/>
      <c r="S243" s="64"/>
      <c r="T243" s="64"/>
      <c r="U243" s="64"/>
      <c r="V243" s="64"/>
      <c r="W243" s="64"/>
    </row>
    <row r="244" spans="1:23" x14ac:dyDescent="0.3">
      <c r="A244" s="100">
        <v>240</v>
      </c>
      <c r="B244" s="66">
        <f>Final!F243</f>
        <v>0</v>
      </c>
      <c r="C244" s="66">
        <f>Final!A243</f>
        <v>0</v>
      </c>
      <c r="D244" s="66">
        <f>Final!B243</f>
        <v>0</v>
      </c>
      <c r="E244" s="66" t="e">
        <f>IF(Final!D243=0,NA(),Final!D243)</f>
        <v>#N/A</v>
      </c>
      <c r="F244" s="66" t="e">
        <f>IF(Final!E243=0,NA(),Final!E243)</f>
        <v>#N/A</v>
      </c>
      <c r="G244" s="66">
        <f>Final!C243</f>
        <v>0</v>
      </c>
      <c r="H244" s="66">
        <f>(Final!G243+Final!H243)/2</f>
        <v>0</v>
      </c>
      <c r="I244" s="84" t="str">
        <f>CONCATENATE(Facies!O243,"/",Facies!P243,"/",Facies!R243,"/",Facies!S243)</f>
        <v>0/ACBT/0/0</v>
      </c>
      <c r="L244" s="97">
        <f t="shared" si="6"/>
        <v>0</v>
      </c>
      <c r="M244" s="97">
        <f t="shared" si="7"/>
        <v>0</v>
      </c>
      <c r="N244" s="64"/>
      <c r="O244" s="64"/>
      <c r="P244" s="64"/>
      <c r="Q244" s="64"/>
      <c r="R244" s="64"/>
      <c r="S244" s="64"/>
      <c r="T244" s="64"/>
      <c r="U244" s="64"/>
      <c r="V244" s="64"/>
      <c r="W244" s="64"/>
    </row>
    <row r="245" spans="1:23" x14ac:dyDescent="0.3">
      <c r="A245" s="100">
        <v>241</v>
      </c>
      <c r="B245" s="66">
        <f>Final!F244</f>
        <v>0</v>
      </c>
      <c r="C245" s="66">
        <f>Final!A244</f>
        <v>0</v>
      </c>
      <c r="D245" s="66">
        <f>Final!B244</f>
        <v>0</v>
      </c>
      <c r="E245" s="66" t="e">
        <f>IF(Final!D244=0,NA(),Final!D244)</f>
        <v>#N/A</v>
      </c>
      <c r="F245" s="66" t="e">
        <f>IF(Final!E244=0,NA(),Final!E244)</f>
        <v>#N/A</v>
      </c>
      <c r="G245" s="66">
        <f>Final!C244</f>
        <v>0</v>
      </c>
      <c r="H245" s="66">
        <f>(Final!G244+Final!H244)/2</f>
        <v>0</v>
      </c>
      <c r="I245" s="84" t="str">
        <f>CONCATENATE(Facies!O244,"/",Facies!P244,"/",Facies!R244,"/",Facies!S244)</f>
        <v>0/ACBT/0/0</v>
      </c>
      <c r="L245" s="97">
        <f t="shared" si="6"/>
        <v>0</v>
      </c>
      <c r="M245" s="97">
        <f t="shared" si="7"/>
        <v>0</v>
      </c>
      <c r="N245" s="64"/>
      <c r="O245" s="64"/>
      <c r="P245" s="64"/>
      <c r="Q245" s="64"/>
      <c r="R245" s="64"/>
      <c r="S245" s="64"/>
      <c r="T245" s="64"/>
      <c r="U245" s="64"/>
      <c r="V245" s="64"/>
      <c r="W245" s="64"/>
    </row>
    <row r="246" spans="1:23" x14ac:dyDescent="0.3">
      <c r="A246" s="100">
        <v>242</v>
      </c>
      <c r="B246" s="66">
        <f>Final!F245</f>
        <v>0</v>
      </c>
      <c r="C246" s="66">
        <f>Final!A245</f>
        <v>0</v>
      </c>
      <c r="D246" s="66">
        <f>Final!B245</f>
        <v>0</v>
      </c>
      <c r="E246" s="66" t="e">
        <f>IF(Final!D245=0,NA(),Final!D245)</f>
        <v>#N/A</v>
      </c>
      <c r="F246" s="66" t="e">
        <f>IF(Final!E245=0,NA(),Final!E245)</f>
        <v>#N/A</v>
      </c>
      <c r="G246" s="66">
        <f>Final!C245</f>
        <v>0</v>
      </c>
      <c r="H246" s="66">
        <f>(Final!G245+Final!H245)/2</f>
        <v>0</v>
      </c>
      <c r="I246" s="84" t="str">
        <f>CONCATENATE(Facies!O245,"/",Facies!P245,"/",Facies!R245,"/",Facies!S245)</f>
        <v>0/ACBT/0/0</v>
      </c>
      <c r="L246" s="97">
        <f t="shared" si="6"/>
        <v>0</v>
      </c>
      <c r="M246" s="97">
        <f t="shared" si="7"/>
        <v>0</v>
      </c>
      <c r="N246" s="64"/>
      <c r="O246" s="64"/>
      <c r="P246" s="64"/>
      <c r="Q246" s="64"/>
      <c r="R246" s="64"/>
      <c r="S246" s="64"/>
      <c r="T246" s="64"/>
      <c r="U246" s="64"/>
      <c r="V246" s="64"/>
      <c r="W246" s="64"/>
    </row>
    <row r="247" spans="1:23" x14ac:dyDescent="0.3">
      <c r="A247" s="100">
        <v>243</v>
      </c>
      <c r="B247" s="66">
        <f>Final!F246</f>
        <v>0</v>
      </c>
      <c r="C247" s="66">
        <f>Final!A246</f>
        <v>0</v>
      </c>
      <c r="D247" s="66">
        <f>Final!B246</f>
        <v>0</v>
      </c>
      <c r="E247" s="66" t="e">
        <f>IF(Final!D246=0,NA(),Final!D246)</f>
        <v>#N/A</v>
      </c>
      <c r="F247" s="66" t="e">
        <f>IF(Final!E246=0,NA(),Final!E246)</f>
        <v>#N/A</v>
      </c>
      <c r="G247" s="66">
        <f>Final!C246</f>
        <v>0</v>
      </c>
      <c r="H247" s="66">
        <f>(Final!G246+Final!H246)/2</f>
        <v>0</v>
      </c>
      <c r="I247" s="84" t="str">
        <f>CONCATENATE(Facies!O246,"/",Facies!P246,"/",Facies!R246,"/",Facies!S246)</f>
        <v>0/ACBT/0/0</v>
      </c>
      <c r="L247" s="97">
        <f t="shared" si="6"/>
        <v>0</v>
      </c>
      <c r="M247" s="97">
        <f t="shared" si="7"/>
        <v>0</v>
      </c>
      <c r="N247" s="64"/>
      <c r="O247" s="64"/>
      <c r="P247" s="64"/>
      <c r="Q247" s="64"/>
      <c r="R247" s="64"/>
      <c r="S247" s="64"/>
      <c r="T247" s="64"/>
      <c r="U247" s="64"/>
      <c r="V247" s="64"/>
      <c r="W247" s="64"/>
    </row>
    <row r="248" spans="1:23" x14ac:dyDescent="0.3">
      <c r="A248" s="100">
        <v>244</v>
      </c>
      <c r="B248" s="66">
        <f>Final!F247</f>
        <v>0</v>
      </c>
      <c r="C248" s="66">
        <f>Final!A247</f>
        <v>0</v>
      </c>
      <c r="D248" s="66">
        <f>Final!B247</f>
        <v>0</v>
      </c>
      <c r="E248" s="66" t="e">
        <f>IF(Final!D247=0,NA(),Final!D247)</f>
        <v>#N/A</v>
      </c>
      <c r="F248" s="66" t="e">
        <f>IF(Final!E247=0,NA(),Final!E247)</f>
        <v>#N/A</v>
      </c>
      <c r="G248" s="66">
        <f>Final!C247</f>
        <v>0</v>
      </c>
      <c r="H248" s="66">
        <f>(Final!G247+Final!H247)/2</f>
        <v>0</v>
      </c>
      <c r="I248" s="84" t="str">
        <f>CONCATENATE(Facies!O247,"/",Facies!P247,"/",Facies!R247,"/",Facies!S247)</f>
        <v>0/ACBT/0/0</v>
      </c>
      <c r="L248" s="97">
        <f t="shared" si="6"/>
        <v>0</v>
      </c>
      <c r="M248" s="97">
        <f t="shared" si="7"/>
        <v>0</v>
      </c>
      <c r="N248" s="64"/>
      <c r="O248" s="64"/>
      <c r="P248" s="64"/>
      <c r="Q248" s="64"/>
      <c r="R248" s="64"/>
      <c r="S248" s="64"/>
      <c r="T248" s="64"/>
      <c r="U248" s="64"/>
      <c r="V248" s="64"/>
      <c r="W248" s="64"/>
    </row>
    <row r="249" spans="1:23" x14ac:dyDescent="0.3">
      <c r="A249" s="100">
        <v>245</v>
      </c>
      <c r="B249" s="66">
        <f>Final!F248</f>
        <v>0</v>
      </c>
      <c r="C249" s="66">
        <f>Final!A248</f>
        <v>0</v>
      </c>
      <c r="D249" s="66">
        <f>Final!B248</f>
        <v>0</v>
      </c>
      <c r="E249" s="66" t="e">
        <f>IF(Final!D248=0,NA(),Final!D248)</f>
        <v>#N/A</v>
      </c>
      <c r="F249" s="66" t="e">
        <f>IF(Final!E248=0,NA(),Final!E248)</f>
        <v>#N/A</v>
      </c>
      <c r="G249" s="66">
        <f>Final!C248</f>
        <v>0</v>
      </c>
      <c r="H249" s="66">
        <f>(Final!G248+Final!H248)/2</f>
        <v>0</v>
      </c>
      <c r="I249" s="84" t="str">
        <f>CONCATENATE(Facies!O248,"/",Facies!P248,"/",Facies!R248,"/",Facies!S248)</f>
        <v>0/ACBT/0/0</v>
      </c>
      <c r="L249" s="97">
        <f t="shared" si="6"/>
        <v>0</v>
      </c>
      <c r="M249" s="97">
        <f t="shared" si="7"/>
        <v>0</v>
      </c>
      <c r="N249" s="64"/>
      <c r="O249" s="64"/>
      <c r="P249" s="64"/>
      <c r="Q249" s="64"/>
      <c r="R249" s="64"/>
      <c r="S249" s="64"/>
      <c r="T249" s="64"/>
      <c r="U249" s="64"/>
      <c r="V249" s="64"/>
      <c r="W249" s="64"/>
    </row>
    <row r="250" spans="1:23" x14ac:dyDescent="0.3">
      <c r="A250" s="100">
        <v>246</v>
      </c>
      <c r="B250" s="66">
        <f>Final!F249</f>
        <v>0</v>
      </c>
      <c r="C250" s="66">
        <f>Final!A249</f>
        <v>0</v>
      </c>
      <c r="D250" s="66">
        <f>Final!B249</f>
        <v>0</v>
      </c>
      <c r="E250" s="66" t="e">
        <f>IF(Final!D249=0,NA(),Final!D249)</f>
        <v>#N/A</v>
      </c>
      <c r="F250" s="66" t="e">
        <f>IF(Final!E249=0,NA(),Final!E249)</f>
        <v>#N/A</v>
      </c>
      <c r="G250" s="66">
        <f>Final!C249</f>
        <v>0</v>
      </c>
      <c r="H250" s="66">
        <f>(Final!G249+Final!H249)/2</f>
        <v>0</v>
      </c>
      <c r="I250" s="84" t="str">
        <f>CONCATENATE(Facies!O249,"/",Facies!P249,"/",Facies!R249,"/",Facies!S249)</f>
        <v>0/ACBT/0/0</v>
      </c>
      <c r="L250" s="97">
        <f t="shared" si="6"/>
        <v>0</v>
      </c>
      <c r="M250" s="97">
        <f t="shared" si="7"/>
        <v>0</v>
      </c>
      <c r="N250" s="64"/>
      <c r="O250" s="64"/>
      <c r="P250" s="64"/>
      <c r="Q250" s="64"/>
      <c r="R250" s="64"/>
      <c r="S250" s="64"/>
      <c r="T250" s="64"/>
      <c r="U250" s="64"/>
      <c r="V250" s="64"/>
      <c r="W250" s="64"/>
    </row>
    <row r="251" spans="1:23" x14ac:dyDescent="0.3">
      <c r="A251" s="100">
        <v>247</v>
      </c>
      <c r="B251" s="66">
        <f>Final!F250</f>
        <v>0</v>
      </c>
      <c r="C251" s="66">
        <f>Final!A250</f>
        <v>0</v>
      </c>
      <c r="D251" s="66">
        <f>Final!B250</f>
        <v>0</v>
      </c>
      <c r="E251" s="66" t="e">
        <f>IF(Final!D250=0,NA(),Final!D250)</f>
        <v>#N/A</v>
      </c>
      <c r="F251" s="66" t="e">
        <f>IF(Final!E250=0,NA(),Final!E250)</f>
        <v>#N/A</v>
      </c>
      <c r="G251" s="66">
        <f>Final!C250</f>
        <v>0</v>
      </c>
      <c r="H251" s="66">
        <f>(Final!G250+Final!H250)/2</f>
        <v>0</v>
      </c>
      <c r="I251" s="84" t="str">
        <f>CONCATENATE(Facies!O250,"/",Facies!P250,"/",Facies!R250,"/",Facies!S250)</f>
        <v>0/ACBT/0/0</v>
      </c>
      <c r="L251" s="97">
        <f t="shared" si="6"/>
        <v>0</v>
      </c>
      <c r="M251" s="97">
        <f t="shared" si="7"/>
        <v>0</v>
      </c>
      <c r="N251" s="64"/>
      <c r="O251" s="64"/>
      <c r="P251" s="64"/>
      <c r="Q251" s="64"/>
      <c r="R251" s="64"/>
      <c r="S251" s="64"/>
      <c r="T251" s="64"/>
      <c r="U251" s="64"/>
      <c r="V251" s="64"/>
      <c r="W251" s="64"/>
    </row>
    <row r="252" spans="1:23" x14ac:dyDescent="0.3">
      <c r="A252" s="100">
        <v>248</v>
      </c>
      <c r="B252" s="66">
        <f>Final!F251</f>
        <v>0</v>
      </c>
      <c r="C252" s="66">
        <f>Final!A251</f>
        <v>0</v>
      </c>
      <c r="D252" s="66">
        <f>Final!B251</f>
        <v>0</v>
      </c>
      <c r="E252" s="66" t="e">
        <f>IF(Final!D251=0,NA(),Final!D251)</f>
        <v>#N/A</v>
      </c>
      <c r="F252" s="66" t="e">
        <f>IF(Final!E251=0,NA(),Final!E251)</f>
        <v>#N/A</v>
      </c>
      <c r="G252" s="66">
        <f>Final!C251</f>
        <v>0</v>
      </c>
      <c r="H252" s="66">
        <f>(Final!G251+Final!H251)/2</f>
        <v>0</v>
      </c>
      <c r="I252" s="84" t="str">
        <f>CONCATENATE(Facies!O251,"/",Facies!P251,"/",Facies!R251,"/",Facies!S251)</f>
        <v>0/ACBT/0/0</v>
      </c>
      <c r="L252" s="97">
        <f t="shared" si="6"/>
        <v>0</v>
      </c>
      <c r="M252" s="97">
        <f t="shared" si="7"/>
        <v>0</v>
      </c>
      <c r="N252" s="64"/>
      <c r="O252" s="64"/>
      <c r="P252" s="64"/>
      <c r="Q252" s="64"/>
      <c r="R252" s="64"/>
      <c r="S252" s="64"/>
      <c r="T252" s="64"/>
      <c r="U252" s="64"/>
      <c r="V252" s="64"/>
      <c r="W252" s="64"/>
    </row>
    <row r="253" spans="1:23" x14ac:dyDescent="0.3">
      <c r="A253" s="100">
        <v>249</v>
      </c>
      <c r="B253" s="66">
        <f>Final!F252</f>
        <v>0</v>
      </c>
      <c r="C253" s="66">
        <f>Final!A252</f>
        <v>0</v>
      </c>
      <c r="D253" s="66">
        <f>Final!B252</f>
        <v>0</v>
      </c>
      <c r="E253" s="66" t="e">
        <f>IF(Final!D252=0,NA(),Final!D252)</f>
        <v>#N/A</v>
      </c>
      <c r="F253" s="66" t="e">
        <f>IF(Final!E252=0,NA(),Final!E252)</f>
        <v>#N/A</v>
      </c>
      <c r="G253" s="66">
        <f>Final!C252</f>
        <v>0</v>
      </c>
      <c r="H253" s="66">
        <f>(Final!G252+Final!H252)/2</f>
        <v>0</v>
      </c>
      <c r="I253" s="84" t="str">
        <f>CONCATENATE(Facies!O252,"/",Facies!P252,"/",Facies!R252,"/",Facies!S252)</f>
        <v>0/ACBT/0/0</v>
      </c>
      <c r="L253" s="97">
        <f t="shared" si="6"/>
        <v>0</v>
      </c>
      <c r="M253" s="97">
        <f t="shared" si="7"/>
        <v>0</v>
      </c>
      <c r="N253" s="64"/>
      <c r="O253" s="64"/>
      <c r="P253" s="64"/>
      <c r="Q253" s="64"/>
      <c r="R253" s="64"/>
      <c r="S253" s="64"/>
      <c r="T253" s="64"/>
      <c r="U253" s="64"/>
      <c r="V253" s="64"/>
      <c r="W253" s="64"/>
    </row>
    <row r="254" spans="1:23" x14ac:dyDescent="0.3">
      <c r="A254" s="100">
        <v>250</v>
      </c>
      <c r="B254" s="66">
        <f>Final!F253</f>
        <v>0</v>
      </c>
      <c r="C254" s="66">
        <f>Final!A253</f>
        <v>0</v>
      </c>
      <c r="D254" s="66">
        <f>Final!B253</f>
        <v>0</v>
      </c>
      <c r="E254" s="66" t="e">
        <f>IF(Final!D253=0,NA(),Final!D253)</f>
        <v>#N/A</v>
      </c>
      <c r="F254" s="66" t="e">
        <f>IF(Final!E253=0,NA(),Final!E253)</f>
        <v>#N/A</v>
      </c>
      <c r="G254" s="66">
        <f>Final!C253</f>
        <v>0</v>
      </c>
      <c r="H254" s="66">
        <f>(Final!G253+Final!H253)/2</f>
        <v>0</v>
      </c>
      <c r="I254" s="84" t="str">
        <f>CONCATENATE(Facies!O253,"/",Facies!P253,"/",Facies!R253,"/",Facies!S253)</f>
        <v>0/ACBT/0/0</v>
      </c>
      <c r="L254" s="97">
        <f t="shared" si="6"/>
        <v>0</v>
      </c>
      <c r="M254" s="97">
        <f t="shared" si="7"/>
        <v>0</v>
      </c>
      <c r="N254" s="64"/>
      <c r="O254" s="64"/>
      <c r="P254" s="64"/>
      <c r="Q254" s="64"/>
      <c r="R254" s="64"/>
      <c r="S254" s="64"/>
      <c r="T254" s="64"/>
      <c r="U254" s="64"/>
      <c r="V254" s="64"/>
      <c r="W254" s="64"/>
    </row>
    <row r="255" spans="1:23" x14ac:dyDescent="0.3">
      <c r="A255" s="100">
        <v>251</v>
      </c>
      <c r="B255" s="66">
        <f>Final!F254</f>
        <v>0</v>
      </c>
      <c r="C255" s="66">
        <f>Final!A254</f>
        <v>0</v>
      </c>
      <c r="D255" s="66">
        <f>Final!B254</f>
        <v>0</v>
      </c>
      <c r="E255" s="66" t="e">
        <f>IF(Final!D254=0,NA(),Final!D254)</f>
        <v>#N/A</v>
      </c>
      <c r="F255" s="66" t="e">
        <f>IF(Final!E254=0,NA(),Final!E254)</f>
        <v>#N/A</v>
      </c>
      <c r="G255" s="66">
        <f>Final!C254</f>
        <v>0</v>
      </c>
      <c r="H255" s="66">
        <f>(Final!G254+Final!H254)/2</f>
        <v>0</v>
      </c>
      <c r="I255" s="84" t="str">
        <f>CONCATENATE(Facies!O254,"/",Facies!P254,"/",Facies!R254,"/",Facies!S254)</f>
        <v>0/ACBT/0/0</v>
      </c>
      <c r="L255" s="97">
        <f t="shared" si="6"/>
        <v>0</v>
      </c>
      <c r="M255" s="97">
        <f t="shared" si="7"/>
        <v>0</v>
      </c>
      <c r="N255" s="64"/>
      <c r="O255" s="64"/>
      <c r="P255" s="64"/>
      <c r="Q255" s="64"/>
      <c r="R255" s="64"/>
      <c r="S255" s="64"/>
      <c r="T255" s="64"/>
      <c r="U255" s="64"/>
      <c r="V255" s="64"/>
      <c r="W255" s="64"/>
    </row>
    <row r="256" spans="1:23" x14ac:dyDescent="0.3">
      <c r="A256" s="100">
        <v>252</v>
      </c>
      <c r="B256" s="66">
        <f>Final!F255</f>
        <v>0</v>
      </c>
      <c r="C256" s="66">
        <f>Final!A255</f>
        <v>0</v>
      </c>
      <c r="D256" s="66">
        <f>Final!B255</f>
        <v>0</v>
      </c>
      <c r="E256" s="66" t="e">
        <f>IF(Final!D255=0,NA(),Final!D255)</f>
        <v>#N/A</v>
      </c>
      <c r="F256" s="66" t="e">
        <f>IF(Final!E255=0,NA(),Final!E255)</f>
        <v>#N/A</v>
      </c>
      <c r="G256" s="66">
        <f>Final!C255</f>
        <v>0</v>
      </c>
      <c r="H256" s="66">
        <f>(Final!G255+Final!H255)/2</f>
        <v>0</v>
      </c>
      <c r="I256" s="84" t="str">
        <f>CONCATENATE(Facies!O255,"/",Facies!P255,"/",Facies!R255,"/",Facies!S255)</f>
        <v>0/ACBT/0/0</v>
      </c>
      <c r="L256" s="97">
        <f t="shared" si="6"/>
        <v>0</v>
      </c>
      <c r="M256" s="97">
        <f t="shared" si="7"/>
        <v>0</v>
      </c>
      <c r="N256" s="64"/>
      <c r="O256" s="64"/>
      <c r="P256" s="64"/>
      <c r="Q256" s="64"/>
      <c r="R256" s="64"/>
      <c r="S256" s="64"/>
      <c r="T256" s="64"/>
      <c r="U256" s="64"/>
      <c r="V256" s="64"/>
      <c r="W256" s="64"/>
    </row>
    <row r="257" spans="1:23" x14ac:dyDescent="0.3">
      <c r="A257" s="100">
        <v>253</v>
      </c>
      <c r="B257" s="66">
        <f>Final!F256</f>
        <v>0</v>
      </c>
      <c r="C257" s="66">
        <f>Final!A256</f>
        <v>0</v>
      </c>
      <c r="D257" s="66">
        <f>Final!B256</f>
        <v>0</v>
      </c>
      <c r="E257" s="66" t="e">
        <f>IF(Final!D256=0,NA(),Final!D256)</f>
        <v>#N/A</v>
      </c>
      <c r="F257" s="66" t="e">
        <f>IF(Final!E256=0,NA(),Final!E256)</f>
        <v>#N/A</v>
      </c>
      <c r="G257" s="66">
        <f>Final!C256</f>
        <v>0</v>
      </c>
      <c r="H257" s="66">
        <f>(Final!G256+Final!H256)/2</f>
        <v>0</v>
      </c>
      <c r="I257" s="84" t="str">
        <f>CONCATENATE(Facies!O256,"/",Facies!P256,"/",Facies!R256,"/",Facies!S256)</f>
        <v>0/ACBT/0/0</v>
      </c>
      <c r="L257" s="97">
        <f t="shared" si="6"/>
        <v>0</v>
      </c>
      <c r="M257" s="97">
        <f t="shared" si="7"/>
        <v>0</v>
      </c>
      <c r="N257" s="64"/>
      <c r="O257" s="64"/>
      <c r="P257" s="64"/>
      <c r="Q257" s="64"/>
      <c r="R257" s="64"/>
      <c r="S257" s="64"/>
      <c r="T257" s="64"/>
      <c r="U257" s="64"/>
      <c r="V257" s="64"/>
      <c r="W257" s="64"/>
    </row>
    <row r="258" spans="1:23" x14ac:dyDescent="0.3">
      <c r="A258" s="100">
        <v>254</v>
      </c>
      <c r="B258" s="66">
        <f>Final!F257</f>
        <v>0</v>
      </c>
      <c r="C258" s="66">
        <f>Final!A257</f>
        <v>0</v>
      </c>
      <c r="D258" s="66">
        <f>Final!B257</f>
        <v>0</v>
      </c>
      <c r="E258" s="66" t="e">
        <f>IF(Final!D257=0,NA(),Final!D257)</f>
        <v>#N/A</v>
      </c>
      <c r="F258" s="66" t="e">
        <f>IF(Final!E257=0,NA(),Final!E257)</f>
        <v>#N/A</v>
      </c>
      <c r="G258" s="66">
        <f>Final!C257</f>
        <v>0</v>
      </c>
      <c r="H258" s="66">
        <f>(Final!G257+Final!H257)/2</f>
        <v>0</v>
      </c>
      <c r="I258" s="84" t="str">
        <f>CONCATENATE(Facies!O257,"/",Facies!P257,"/",Facies!R257,"/",Facies!S257)</f>
        <v>0/ACBT/0/0</v>
      </c>
      <c r="L258" s="97">
        <f t="shared" si="6"/>
        <v>0</v>
      </c>
      <c r="M258" s="97">
        <f t="shared" si="7"/>
        <v>0</v>
      </c>
      <c r="N258" s="64"/>
      <c r="O258" s="64"/>
      <c r="P258" s="64"/>
      <c r="Q258" s="64"/>
      <c r="R258" s="64"/>
      <c r="S258" s="64"/>
      <c r="T258" s="64"/>
      <c r="U258" s="64"/>
      <c r="V258" s="64"/>
      <c r="W258" s="64"/>
    </row>
    <row r="259" spans="1:23" x14ac:dyDescent="0.3">
      <c r="A259" s="100">
        <v>255</v>
      </c>
      <c r="B259" s="66">
        <f>Final!F258</f>
        <v>0</v>
      </c>
      <c r="C259" s="66">
        <f>Final!A258</f>
        <v>0</v>
      </c>
      <c r="D259" s="66">
        <f>Final!B258</f>
        <v>0</v>
      </c>
      <c r="E259" s="66" t="e">
        <f>IF(Final!D258=0,NA(),Final!D258)</f>
        <v>#N/A</v>
      </c>
      <c r="F259" s="66" t="e">
        <f>IF(Final!E258=0,NA(),Final!E258)</f>
        <v>#N/A</v>
      </c>
      <c r="G259" s="66">
        <f>Final!C258</f>
        <v>0</v>
      </c>
      <c r="H259" s="66">
        <f>(Final!G258+Final!H258)/2</f>
        <v>0</v>
      </c>
      <c r="I259" s="84" t="str">
        <f>CONCATENATE(Facies!O258,"/",Facies!P258,"/",Facies!R258,"/",Facies!S258)</f>
        <v>0/ACBT/0/0</v>
      </c>
      <c r="L259" s="97">
        <f t="shared" si="6"/>
        <v>0</v>
      </c>
      <c r="M259" s="97">
        <f t="shared" si="7"/>
        <v>0</v>
      </c>
      <c r="N259" s="64"/>
      <c r="O259" s="64"/>
      <c r="P259" s="64"/>
      <c r="Q259" s="64"/>
      <c r="R259" s="64"/>
      <c r="S259" s="64"/>
      <c r="T259" s="64"/>
      <c r="U259" s="64"/>
      <c r="V259" s="64"/>
      <c r="W259" s="64"/>
    </row>
    <row r="260" spans="1:23" x14ac:dyDescent="0.3">
      <c r="A260" s="100">
        <v>256</v>
      </c>
      <c r="B260" s="66">
        <f>Final!F259</f>
        <v>0</v>
      </c>
      <c r="C260" s="66">
        <f>Final!A259</f>
        <v>0</v>
      </c>
      <c r="D260" s="66">
        <f>Final!B259</f>
        <v>0</v>
      </c>
      <c r="E260" s="66" t="e">
        <f>IF(Final!D259=0,NA(),Final!D259)</f>
        <v>#N/A</v>
      </c>
      <c r="F260" s="66" t="e">
        <f>IF(Final!E259=0,NA(),Final!E259)</f>
        <v>#N/A</v>
      </c>
      <c r="G260" s="66">
        <f>Final!C259</f>
        <v>0</v>
      </c>
      <c r="H260" s="66">
        <f>(Final!G259+Final!H259)/2</f>
        <v>0</v>
      </c>
      <c r="I260" s="84" t="str">
        <f>CONCATENATE(Facies!O259,"/",Facies!P259,"/",Facies!R259,"/",Facies!S259)</f>
        <v>0/ACBT/0/0</v>
      </c>
      <c r="L260" s="97">
        <f t="shared" si="6"/>
        <v>0</v>
      </c>
      <c r="M260" s="97">
        <f t="shared" si="7"/>
        <v>0</v>
      </c>
      <c r="N260" s="64"/>
      <c r="O260" s="64"/>
      <c r="P260" s="64"/>
      <c r="Q260" s="64"/>
      <c r="R260" s="64"/>
      <c r="S260" s="64"/>
      <c r="T260" s="64"/>
      <c r="U260" s="64"/>
      <c r="V260" s="64"/>
      <c r="W260" s="64"/>
    </row>
    <row r="261" spans="1:23" x14ac:dyDescent="0.3">
      <c r="A261" s="100">
        <v>257</v>
      </c>
      <c r="B261" s="66">
        <f>Final!F260</f>
        <v>0</v>
      </c>
      <c r="C261" s="66">
        <f>Final!A260</f>
        <v>0</v>
      </c>
      <c r="D261" s="66">
        <f>Final!B260</f>
        <v>0</v>
      </c>
      <c r="E261" s="66" t="e">
        <f>IF(Final!D260=0,NA(),Final!D260)</f>
        <v>#N/A</v>
      </c>
      <c r="F261" s="66" t="e">
        <f>IF(Final!E260=0,NA(),Final!E260)</f>
        <v>#N/A</v>
      </c>
      <c r="G261" s="66">
        <f>Final!C260</f>
        <v>0</v>
      </c>
      <c r="H261" s="66">
        <f>(Final!G260+Final!H260)/2</f>
        <v>0</v>
      </c>
      <c r="I261" s="84" t="str">
        <f>CONCATENATE(Facies!O260,"/",Facies!P260,"/",Facies!R260,"/",Facies!S260)</f>
        <v>0/ACBT/0/0</v>
      </c>
      <c r="L261" s="97">
        <f t="shared" si="6"/>
        <v>0</v>
      </c>
      <c r="M261" s="97">
        <f t="shared" si="7"/>
        <v>0</v>
      </c>
      <c r="N261" s="64"/>
      <c r="O261" s="64"/>
      <c r="P261" s="64"/>
      <c r="Q261" s="64"/>
      <c r="R261" s="64"/>
      <c r="S261" s="64"/>
      <c r="T261" s="64"/>
      <c r="U261" s="64"/>
      <c r="V261" s="64"/>
      <c r="W261" s="64"/>
    </row>
    <row r="262" spans="1:23" x14ac:dyDescent="0.3">
      <c r="A262" s="100">
        <v>258</v>
      </c>
      <c r="B262" s="66">
        <f>Final!F261</f>
        <v>0</v>
      </c>
      <c r="C262" s="66">
        <f>Final!A261</f>
        <v>0</v>
      </c>
      <c r="D262" s="66">
        <f>Final!B261</f>
        <v>0</v>
      </c>
      <c r="E262" s="66" t="e">
        <f>IF(Final!D261=0,NA(),Final!D261)</f>
        <v>#N/A</v>
      </c>
      <c r="F262" s="66" t="e">
        <f>IF(Final!E261=0,NA(),Final!E261)</f>
        <v>#N/A</v>
      </c>
      <c r="G262" s="66">
        <f>Final!C261</f>
        <v>0</v>
      </c>
      <c r="H262" s="66">
        <f>(Final!G261+Final!H261)/2</f>
        <v>0</v>
      </c>
      <c r="I262" s="84" t="str">
        <f>CONCATENATE(Facies!O261,"/",Facies!P261,"/",Facies!R261,"/",Facies!S261)</f>
        <v>0/ACBT/0/0</v>
      </c>
      <c r="L262" s="97">
        <f t="shared" ref="L262:L325" si="8">SQRT((R262-R261)^2+(S262-S261)^2)</f>
        <v>0</v>
      </c>
      <c r="M262" s="97">
        <f t="shared" si="7"/>
        <v>0</v>
      </c>
      <c r="N262" s="64"/>
      <c r="O262" s="64"/>
      <c r="P262" s="64"/>
      <c r="Q262" s="64"/>
      <c r="R262" s="64"/>
      <c r="S262" s="64"/>
      <c r="T262" s="64"/>
      <c r="U262" s="64"/>
      <c r="V262" s="64"/>
      <c r="W262" s="64"/>
    </row>
    <row r="263" spans="1:23" x14ac:dyDescent="0.3">
      <c r="A263" s="100">
        <v>259</v>
      </c>
      <c r="B263" s="66">
        <f>Final!F262</f>
        <v>0</v>
      </c>
      <c r="C263" s="66">
        <f>Final!A262</f>
        <v>0</v>
      </c>
      <c r="D263" s="66">
        <f>Final!B262</f>
        <v>0</v>
      </c>
      <c r="E263" s="66" t="e">
        <f>IF(Final!D262=0,NA(),Final!D262)</f>
        <v>#N/A</v>
      </c>
      <c r="F263" s="66" t="e">
        <f>IF(Final!E262=0,NA(),Final!E262)</f>
        <v>#N/A</v>
      </c>
      <c r="G263" s="66">
        <f>Final!C262</f>
        <v>0</v>
      </c>
      <c r="H263" s="66">
        <f>(Final!G262+Final!H262)/2</f>
        <v>0</v>
      </c>
      <c r="I263" s="84" t="str">
        <f>CONCATENATE(Facies!O262,"/",Facies!P262,"/",Facies!R262,"/",Facies!S262)</f>
        <v>0/ACBT/0/0</v>
      </c>
      <c r="L263" s="97">
        <f t="shared" si="8"/>
        <v>0</v>
      </c>
      <c r="M263" s="97">
        <f t="shared" ref="M263:M326" si="9">M262+L263</f>
        <v>0</v>
      </c>
      <c r="N263" s="64"/>
      <c r="O263" s="64"/>
      <c r="P263" s="64"/>
      <c r="Q263" s="64"/>
      <c r="R263" s="64"/>
      <c r="S263" s="64"/>
      <c r="T263" s="64"/>
      <c r="U263" s="64"/>
      <c r="V263" s="64"/>
      <c r="W263" s="64"/>
    </row>
    <row r="264" spans="1:23" x14ac:dyDescent="0.3">
      <c r="A264" s="100">
        <v>260</v>
      </c>
      <c r="B264" s="66">
        <f>Final!F263</f>
        <v>0</v>
      </c>
      <c r="C264" s="66">
        <f>Final!A263</f>
        <v>0</v>
      </c>
      <c r="D264" s="66">
        <f>Final!B263</f>
        <v>0</v>
      </c>
      <c r="E264" s="66" t="e">
        <f>IF(Final!D263=0,NA(),Final!D263)</f>
        <v>#N/A</v>
      </c>
      <c r="F264" s="66" t="e">
        <f>IF(Final!E263=0,NA(),Final!E263)</f>
        <v>#N/A</v>
      </c>
      <c r="G264" s="66">
        <f>Final!C263</f>
        <v>0</v>
      </c>
      <c r="H264" s="66">
        <f>(Final!G263+Final!H263)/2</f>
        <v>0</v>
      </c>
      <c r="I264" s="84" t="str">
        <f>CONCATENATE(Facies!O263,"/",Facies!P263,"/",Facies!R263,"/",Facies!S263)</f>
        <v>0/ACBT/0/0</v>
      </c>
      <c r="L264" s="97">
        <f t="shared" si="8"/>
        <v>0</v>
      </c>
      <c r="M264" s="97">
        <f t="shared" si="9"/>
        <v>0</v>
      </c>
      <c r="N264" s="64"/>
      <c r="O264" s="64"/>
      <c r="P264" s="64"/>
      <c r="Q264" s="64"/>
      <c r="R264" s="64"/>
      <c r="S264" s="64"/>
      <c r="T264" s="64"/>
      <c r="U264" s="64"/>
      <c r="V264" s="64"/>
      <c r="W264" s="64"/>
    </row>
    <row r="265" spans="1:23" x14ac:dyDescent="0.3">
      <c r="A265" s="100">
        <v>261</v>
      </c>
      <c r="B265" s="66">
        <f>Final!F264</f>
        <v>0</v>
      </c>
      <c r="C265" s="66">
        <f>Final!A264</f>
        <v>0</v>
      </c>
      <c r="D265" s="66">
        <f>Final!B264</f>
        <v>0</v>
      </c>
      <c r="E265" s="66" t="e">
        <f>IF(Final!D264=0,NA(),Final!D264)</f>
        <v>#N/A</v>
      </c>
      <c r="F265" s="66" t="e">
        <f>IF(Final!E264=0,NA(),Final!E264)</f>
        <v>#N/A</v>
      </c>
      <c r="G265" s="66">
        <f>Final!C264</f>
        <v>0</v>
      </c>
      <c r="H265" s="66">
        <f>(Final!G264+Final!H264)/2</f>
        <v>0</v>
      </c>
      <c r="I265" s="84" t="str">
        <f>CONCATENATE(Facies!O264,"/",Facies!P264,"/",Facies!R264,"/",Facies!S264)</f>
        <v>0/ACBT/0/0</v>
      </c>
      <c r="L265" s="97">
        <f t="shared" si="8"/>
        <v>0</v>
      </c>
      <c r="M265" s="97">
        <f t="shared" si="9"/>
        <v>0</v>
      </c>
      <c r="N265" s="64"/>
      <c r="O265" s="64"/>
      <c r="P265" s="64"/>
      <c r="Q265" s="64"/>
      <c r="R265" s="64"/>
      <c r="S265" s="64"/>
      <c r="T265" s="64"/>
      <c r="U265" s="64"/>
      <c r="V265" s="64"/>
      <c r="W265" s="64"/>
    </row>
    <row r="266" spans="1:23" x14ac:dyDescent="0.3">
      <c r="A266" s="100">
        <v>262</v>
      </c>
      <c r="B266" s="66">
        <f>Final!F265</f>
        <v>0</v>
      </c>
      <c r="C266" s="66">
        <f>Final!A265</f>
        <v>0</v>
      </c>
      <c r="D266" s="66">
        <f>Final!B265</f>
        <v>0</v>
      </c>
      <c r="E266" s="66" t="e">
        <f>IF(Final!D265=0,NA(),Final!D265)</f>
        <v>#N/A</v>
      </c>
      <c r="F266" s="66" t="e">
        <f>IF(Final!E265=0,NA(),Final!E265)</f>
        <v>#N/A</v>
      </c>
      <c r="G266" s="66">
        <f>Final!C265</f>
        <v>0</v>
      </c>
      <c r="H266" s="66">
        <f>(Final!G265+Final!H265)/2</f>
        <v>0</v>
      </c>
      <c r="I266" s="84" t="str">
        <f>CONCATENATE(Facies!O265,"/",Facies!P265,"/",Facies!R265,"/",Facies!S265)</f>
        <v>0/ACBT/0/0</v>
      </c>
      <c r="L266" s="97">
        <f t="shared" si="8"/>
        <v>0</v>
      </c>
      <c r="M266" s="97">
        <f t="shared" si="9"/>
        <v>0</v>
      </c>
      <c r="N266" s="64"/>
      <c r="O266" s="64"/>
      <c r="P266" s="64"/>
      <c r="Q266" s="64"/>
      <c r="R266" s="64"/>
      <c r="S266" s="64"/>
      <c r="T266" s="64"/>
      <c r="U266" s="64"/>
      <c r="V266" s="64"/>
      <c r="W266" s="64"/>
    </row>
    <row r="267" spans="1:23" x14ac:dyDescent="0.3">
      <c r="A267" s="100">
        <v>263</v>
      </c>
      <c r="B267" s="66">
        <f>Final!F266</f>
        <v>0</v>
      </c>
      <c r="C267" s="66">
        <f>Final!A266</f>
        <v>0</v>
      </c>
      <c r="D267" s="66">
        <f>Final!B266</f>
        <v>0</v>
      </c>
      <c r="E267" s="66" t="e">
        <f>IF(Final!D266=0,NA(),Final!D266)</f>
        <v>#N/A</v>
      </c>
      <c r="F267" s="66" t="e">
        <f>IF(Final!E266=0,NA(),Final!E266)</f>
        <v>#N/A</v>
      </c>
      <c r="G267" s="66">
        <f>Final!C266</f>
        <v>0</v>
      </c>
      <c r="H267" s="66">
        <f>(Final!G266+Final!H266)/2</f>
        <v>0</v>
      </c>
      <c r="I267" s="84" t="str">
        <f>CONCATENATE(Facies!O266,"/",Facies!P266,"/",Facies!R266,"/",Facies!S266)</f>
        <v>0/ACBT/0/0</v>
      </c>
      <c r="L267" s="97">
        <f t="shared" si="8"/>
        <v>0</v>
      </c>
      <c r="M267" s="97">
        <f t="shared" si="9"/>
        <v>0</v>
      </c>
      <c r="N267" s="64"/>
      <c r="O267" s="64"/>
      <c r="P267" s="64"/>
      <c r="Q267" s="64"/>
      <c r="R267" s="64"/>
      <c r="S267" s="64"/>
      <c r="T267" s="64"/>
      <c r="U267" s="64"/>
      <c r="V267" s="64"/>
      <c r="W267" s="64"/>
    </row>
    <row r="268" spans="1:23" x14ac:dyDescent="0.3">
      <c r="A268" s="100">
        <v>264</v>
      </c>
      <c r="B268" s="66">
        <f>Final!F267</f>
        <v>0</v>
      </c>
      <c r="C268" s="66">
        <f>Final!A267</f>
        <v>0</v>
      </c>
      <c r="D268" s="66">
        <f>Final!B267</f>
        <v>0</v>
      </c>
      <c r="E268" s="66" t="e">
        <f>IF(Final!D267=0,NA(),Final!D267)</f>
        <v>#N/A</v>
      </c>
      <c r="F268" s="66" t="e">
        <f>IF(Final!E267=0,NA(),Final!E267)</f>
        <v>#N/A</v>
      </c>
      <c r="G268" s="66">
        <f>Final!C267</f>
        <v>0</v>
      </c>
      <c r="H268" s="66">
        <f>(Final!G267+Final!H267)/2</f>
        <v>0</v>
      </c>
      <c r="I268" s="84" t="str">
        <f>CONCATENATE(Facies!O267,"/",Facies!P267,"/",Facies!R267,"/",Facies!S267)</f>
        <v>0/ACBT/0/0</v>
      </c>
      <c r="L268" s="97">
        <f t="shared" si="8"/>
        <v>0</v>
      </c>
      <c r="M268" s="97">
        <f t="shared" si="9"/>
        <v>0</v>
      </c>
      <c r="N268" s="64"/>
      <c r="O268" s="64"/>
      <c r="P268" s="64"/>
      <c r="Q268" s="64"/>
      <c r="R268" s="64"/>
      <c r="S268" s="64"/>
      <c r="T268" s="64"/>
      <c r="U268" s="64"/>
      <c r="V268" s="64"/>
      <c r="W268" s="64"/>
    </row>
    <row r="269" spans="1:23" x14ac:dyDescent="0.3">
      <c r="A269" s="100">
        <v>265</v>
      </c>
      <c r="B269" s="66">
        <f>Final!F268</f>
        <v>0</v>
      </c>
      <c r="C269" s="66">
        <f>Final!A268</f>
        <v>0</v>
      </c>
      <c r="D269" s="66">
        <f>Final!B268</f>
        <v>0</v>
      </c>
      <c r="E269" s="66" t="e">
        <f>IF(Final!D268=0,NA(),Final!D268)</f>
        <v>#N/A</v>
      </c>
      <c r="F269" s="66" t="e">
        <f>IF(Final!E268=0,NA(),Final!E268)</f>
        <v>#N/A</v>
      </c>
      <c r="G269" s="66">
        <f>Final!C268</f>
        <v>0</v>
      </c>
      <c r="H269" s="66">
        <f>(Final!G268+Final!H268)/2</f>
        <v>0</v>
      </c>
      <c r="I269" s="84" t="str">
        <f>CONCATENATE(Facies!O268,"/",Facies!P268,"/",Facies!R268,"/",Facies!S268)</f>
        <v>0/ACBT/0/0</v>
      </c>
      <c r="L269" s="97">
        <f t="shared" si="8"/>
        <v>0</v>
      </c>
      <c r="M269" s="97">
        <f t="shared" si="9"/>
        <v>0</v>
      </c>
      <c r="N269" s="64"/>
      <c r="O269" s="64"/>
      <c r="P269" s="64"/>
      <c r="Q269" s="64"/>
      <c r="R269" s="64"/>
      <c r="S269" s="64"/>
      <c r="T269" s="64"/>
      <c r="U269" s="64"/>
      <c r="V269" s="64"/>
      <c r="W269" s="64"/>
    </row>
    <row r="270" spans="1:23" x14ac:dyDescent="0.3">
      <c r="A270" s="100">
        <v>266</v>
      </c>
      <c r="B270" s="66">
        <f>Final!F269</f>
        <v>0</v>
      </c>
      <c r="C270" s="66">
        <f>Final!A269</f>
        <v>0</v>
      </c>
      <c r="D270" s="66">
        <f>Final!B269</f>
        <v>0</v>
      </c>
      <c r="E270" s="66" t="e">
        <f>IF(Final!D269=0,NA(),Final!D269)</f>
        <v>#N/A</v>
      </c>
      <c r="F270" s="66" t="e">
        <f>IF(Final!E269=0,NA(),Final!E269)</f>
        <v>#N/A</v>
      </c>
      <c r="G270" s="66">
        <f>Final!C269</f>
        <v>0</v>
      </c>
      <c r="H270" s="66">
        <f>(Final!G269+Final!H269)/2</f>
        <v>0</v>
      </c>
      <c r="I270" s="84" t="str">
        <f>CONCATENATE(Facies!O269,"/",Facies!P269,"/",Facies!R269,"/",Facies!S269)</f>
        <v>0/ACBT/0/0</v>
      </c>
      <c r="L270" s="97">
        <f t="shared" si="8"/>
        <v>0</v>
      </c>
      <c r="M270" s="97">
        <f t="shared" si="9"/>
        <v>0</v>
      </c>
      <c r="N270" s="64"/>
      <c r="O270" s="64"/>
      <c r="P270" s="64"/>
      <c r="Q270" s="64"/>
      <c r="R270" s="64"/>
      <c r="S270" s="64"/>
      <c r="T270" s="64"/>
      <c r="U270" s="64"/>
      <c r="V270" s="64"/>
      <c r="W270" s="64"/>
    </row>
    <row r="271" spans="1:23" x14ac:dyDescent="0.3">
      <c r="A271" s="100">
        <v>267</v>
      </c>
      <c r="B271" s="66">
        <f>Final!F270</f>
        <v>0</v>
      </c>
      <c r="C271" s="66">
        <f>Final!A270</f>
        <v>0</v>
      </c>
      <c r="D271" s="66">
        <f>Final!B270</f>
        <v>0</v>
      </c>
      <c r="E271" s="66" t="e">
        <f>IF(Final!D270=0,NA(),Final!D270)</f>
        <v>#N/A</v>
      </c>
      <c r="F271" s="66" t="e">
        <f>IF(Final!E270=0,NA(),Final!E270)</f>
        <v>#N/A</v>
      </c>
      <c r="G271" s="66">
        <f>Final!C270</f>
        <v>0</v>
      </c>
      <c r="H271" s="66">
        <f>(Final!G270+Final!H270)/2</f>
        <v>0</v>
      </c>
      <c r="I271" s="84" t="str">
        <f>CONCATENATE(Facies!O270,"/",Facies!P270,"/",Facies!R270,"/",Facies!S270)</f>
        <v>0/ACBT/0/0</v>
      </c>
      <c r="L271" s="97">
        <f t="shared" si="8"/>
        <v>0</v>
      </c>
      <c r="M271" s="97">
        <f t="shared" si="9"/>
        <v>0</v>
      </c>
      <c r="N271" s="64"/>
      <c r="O271" s="64"/>
      <c r="P271" s="64"/>
      <c r="Q271" s="64"/>
      <c r="R271" s="64"/>
      <c r="S271" s="64"/>
      <c r="T271" s="64"/>
      <c r="U271" s="64"/>
      <c r="V271" s="64"/>
      <c r="W271" s="64"/>
    </row>
    <row r="272" spans="1:23" x14ac:dyDescent="0.3">
      <c r="A272" s="100">
        <v>268</v>
      </c>
      <c r="B272" s="66">
        <f>Final!F271</f>
        <v>0</v>
      </c>
      <c r="C272" s="66">
        <f>Final!A271</f>
        <v>0</v>
      </c>
      <c r="D272" s="66">
        <f>Final!B271</f>
        <v>0</v>
      </c>
      <c r="E272" s="66" t="e">
        <f>IF(Final!D271=0,NA(),Final!D271)</f>
        <v>#N/A</v>
      </c>
      <c r="F272" s="66" t="e">
        <f>IF(Final!E271=0,NA(),Final!E271)</f>
        <v>#N/A</v>
      </c>
      <c r="G272" s="66">
        <f>Final!C271</f>
        <v>0</v>
      </c>
      <c r="H272" s="66">
        <f>(Final!G271+Final!H271)/2</f>
        <v>0</v>
      </c>
      <c r="I272" s="84" t="str">
        <f>CONCATENATE(Facies!O271,"/",Facies!P271,"/",Facies!R271,"/",Facies!S271)</f>
        <v>0/ACBT/0/0</v>
      </c>
      <c r="L272" s="97">
        <f t="shared" si="8"/>
        <v>0</v>
      </c>
      <c r="M272" s="97">
        <f t="shared" si="9"/>
        <v>0</v>
      </c>
      <c r="N272" s="64"/>
      <c r="O272" s="64"/>
      <c r="P272" s="64"/>
      <c r="Q272" s="64"/>
      <c r="R272" s="64"/>
      <c r="S272" s="64"/>
      <c r="T272" s="64"/>
      <c r="U272" s="64"/>
      <c r="V272" s="64"/>
      <c r="W272" s="64"/>
    </row>
    <row r="273" spans="1:23" x14ac:dyDescent="0.3">
      <c r="A273" s="100">
        <v>269</v>
      </c>
      <c r="B273" s="66">
        <f>Final!F272</f>
        <v>0</v>
      </c>
      <c r="C273" s="66">
        <f>Final!A272</f>
        <v>0</v>
      </c>
      <c r="D273" s="66">
        <f>Final!B272</f>
        <v>0</v>
      </c>
      <c r="E273" s="66" t="e">
        <f>IF(Final!D272=0,NA(),Final!D272)</f>
        <v>#N/A</v>
      </c>
      <c r="F273" s="66" t="e">
        <f>IF(Final!E272=0,NA(),Final!E272)</f>
        <v>#N/A</v>
      </c>
      <c r="G273" s="66">
        <f>Final!C272</f>
        <v>0</v>
      </c>
      <c r="H273" s="66">
        <f>(Final!G272+Final!H272)/2</f>
        <v>0</v>
      </c>
      <c r="I273" s="84" t="str">
        <f>CONCATENATE(Facies!O272,"/",Facies!P272,"/",Facies!R272,"/",Facies!S272)</f>
        <v>0/ACBT/0/0</v>
      </c>
      <c r="L273" s="97">
        <f t="shared" si="8"/>
        <v>0</v>
      </c>
      <c r="M273" s="97">
        <f t="shared" si="9"/>
        <v>0</v>
      </c>
      <c r="N273" s="64"/>
      <c r="O273" s="64"/>
      <c r="P273" s="64"/>
      <c r="Q273" s="64"/>
      <c r="R273" s="64"/>
      <c r="S273" s="64"/>
      <c r="T273" s="64"/>
      <c r="U273" s="64"/>
      <c r="V273" s="64"/>
      <c r="W273" s="64"/>
    </row>
    <row r="274" spans="1:23" x14ac:dyDescent="0.3">
      <c r="A274" s="100">
        <v>270</v>
      </c>
      <c r="B274" s="66">
        <f>Final!F273</f>
        <v>0</v>
      </c>
      <c r="C274" s="66">
        <f>Final!A273</f>
        <v>0</v>
      </c>
      <c r="D274" s="66">
        <f>Final!B273</f>
        <v>0</v>
      </c>
      <c r="E274" s="66" t="e">
        <f>IF(Final!D273=0,NA(),Final!D273)</f>
        <v>#N/A</v>
      </c>
      <c r="F274" s="66" t="e">
        <f>IF(Final!E273=0,NA(),Final!E273)</f>
        <v>#N/A</v>
      </c>
      <c r="G274" s="66">
        <f>Final!C273</f>
        <v>0</v>
      </c>
      <c r="H274" s="66">
        <f>(Final!G273+Final!H273)/2</f>
        <v>0</v>
      </c>
      <c r="I274" s="84" t="str">
        <f>CONCATENATE(Facies!O273,"/",Facies!P273,"/",Facies!R273,"/",Facies!S273)</f>
        <v>0/ACBT/0/0</v>
      </c>
      <c r="L274" s="97">
        <f t="shared" si="8"/>
        <v>0</v>
      </c>
      <c r="M274" s="97">
        <f t="shared" si="9"/>
        <v>0</v>
      </c>
      <c r="N274" s="64"/>
      <c r="O274" s="64"/>
      <c r="P274" s="64"/>
      <c r="Q274" s="64"/>
      <c r="R274" s="64"/>
      <c r="S274" s="64"/>
      <c r="T274" s="64"/>
      <c r="U274" s="64"/>
      <c r="V274" s="64"/>
      <c r="W274" s="64"/>
    </row>
    <row r="275" spans="1:23" x14ac:dyDescent="0.3">
      <c r="A275" s="100">
        <v>271</v>
      </c>
      <c r="B275" s="66">
        <f>Final!F274</f>
        <v>0</v>
      </c>
      <c r="C275" s="66">
        <f>Final!A274</f>
        <v>0</v>
      </c>
      <c r="D275" s="66">
        <f>Final!B274</f>
        <v>0</v>
      </c>
      <c r="E275" s="66" t="e">
        <f>IF(Final!D274=0,NA(),Final!D274)</f>
        <v>#N/A</v>
      </c>
      <c r="F275" s="66" t="e">
        <f>IF(Final!E274=0,NA(),Final!E274)</f>
        <v>#N/A</v>
      </c>
      <c r="G275" s="66">
        <f>Final!C274</f>
        <v>0</v>
      </c>
      <c r="H275" s="66">
        <f>(Final!G274+Final!H274)/2</f>
        <v>0</v>
      </c>
      <c r="I275" s="84" t="str">
        <f>CONCATENATE(Facies!O274,"/",Facies!P274,"/",Facies!R274,"/",Facies!S274)</f>
        <v>0/ACBT/0/0</v>
      </c>
      <c r="L275" s="97">
        <f t="shared" si="8"/>
        <v>0</v>
      </c>
      <c r="M275" s="97">
        <f t="shared" si="9"/>
        <v>0</v>
      </c>
      <c r="N275" s="64"/>
      <c r="O275" s="64"/>
      <c r="P275" s="64"/>
      <c r="Q275" s="64"/>
      <c r="R275" s="64"/>
      <c r="S275" s="64"/>
      <c r="T275" s="64"/>
      <c r="U275" s="64"/>
      <c r="V275" s="64"/>
      <c r="W275" s="64"/>
    </row>
    <row r="276" spans="1:23" x14ac:dyDescent="0.3">
      <c r="A276" s="100">
        <v>272</v>
      </c>
      <c r="B276" s="66">
        <f>Final!F275</f>
        <v>0</v>
      </c>
      <c r="C276" s="66">
        <f>Final!A275</f>
        <v>0</v>
      </c>
      <c r="D276" s="66">
        <f>Final!B275</f>
        <v>0</v>
      </c>
      <c r="E276" s="66" t="e">
        <f>IF(Final!D275=0,NA(),Final!D275)</f>
        <v>#N/A</v>
      </c>
      <c r="F276" s="66" t="e">
        <f>IF(Final!E275=0,NA(),Final!E275)</f>
        <v>#N/A</v>
      </c>
      <c r="G276" s="66">
        <f>Final!C275</f>
        <v>0</v>
      </c>
      <c r="H276" s="66">
        <f>(Final!G275+Final!H275)/2</f>
        <v>0</v>
      </c>
      <c r="I276" s="84" t="str">
        <f>CONCATENATE(Facies!O275,"/",Facies!P275,"/",Facies!R275,"/",Facies!S275)</f>
        <v>0/ACBT/0/0</v>
      </c>
      <c r="L276" s="97">
        <f t="shared" si="8"/>
        <v>0</v>
      </c>
      <c r="M276" s="97">
        <f t="shared" si="9"/>
        <v>0</v>
      </c>
      <c r="N276" s="64"/>
      <c r="O276" s="64"/>
      <c r="P276" s="64"/>
      <c r="Q276" s="64"/>
      <c r="R276" s="64"/>
      <c r="S276" s="64"/>
      <c r="T276" s="64"/>
      <c r="U276" s="64"/>
      <c r="V276" s="64"/>
      <c r="W276" s="64"/>
    </row>
    <row r="277" spans="1:23" x14ac:dyDescent="0.3">
      <c r="A277" s="100">
        <v>273</v>
      </c>
      <c r="B277" s="66">
        <f>Final!F276</f>
        <v>0</v>
      </c>
      <c r="C277" s="66">
        <f>Final!A276</f>
        <v>0</v>
      </c>
      <c r="D277" s="66">
        <f>Final!B276</f>
        <v>0</v>
      </c>
      <c r="E277" s="66" t="e">
        <f>IF(Final!D276=0,NA(),Final!D276)</f>
        <v>#N/A</v>
      </c>
      <c r="F277" s="66" t="e">
        <f>IF(Final!E276=0,NA(),Final!E276)</f>
        <v>#N/A</v>
      </c>
      <c r="G277" s="66">
        <f>Final!C276</f>
        <v>0</v>
      </c>
      <c r="H277" s="66">
        <f>(Final!G276+Final!H276)/2</f>
        <v>0</v>
      </c>
      <c r="I277" s="84" t="str">
        <f>CONCATENATE(Facies!O276,"/",Facies!P276,"/",Facies!R276,"/",Facies!S276)</f>
        <v>0/ACBT/0/0</v>
      </c>
      <c r="L277" s="97">
        <f t="shared" si="8"/>
        <v>0</v>
      </c>
      <c r="M277" s="97">
        <f t="shared" si="9"/>
        <v>0</v>
      </c>
      <c r="N277" s="64"/>
      <c r="O277" s="64"/>
      <c r="P277" s="64"/>
      <c r="Q277" s="64"/>
      <c r="R277" s="64"/>
      <c r="S277" s="64"/>
      <c r="T277" s="64"/>
      <c r="U277" s="64"/>
      <c r="V277" s="64"/>
      <c r="W277" s="64"/>
    </row>
    <row r="278" spans="1:23" x14ac:dyDescent="0.3">
      <c r="A278" s="100">
        <v>274</v>
      </c>
      <c r="B278" s="66">
        <f>Final!F277</f>
        <v>0</v>
      </c>
      <c r="C278" s="66">
        <f>Final!A277</f>
        <v>0</v>
      </c>
      <c r="D278" s="66">
        <f>Final!B277</f>
        <v>0</v>
      </c>
      <c r="E278" s="66" t="e">
        <f>IF(Final!D277=0,NA(),Final!D277)</f>
        <v>#N/A</v>
      </c>
      <c r="F278" s="66" t="e">
        <f>IF(Final!E277=0,NA(),Final!E277)</f>
        <v>#N/A</v>
      </c>
      <c r="G278" s="66">
        <f>Final!C277</f>
        <v>0</v>
      </c>
      <c r="H278" s="66">
        <f>(Final!G277+Final!H277)/2</f>
        <v>0</v>
      </c>
      <c r="I278" s="84" t="str">
        <f>CONCATENATE(Facies!O277,"/",Facies!P277,"/",Facies!R277,"/",Facies!S277)</f>
        <v>0/ACBT/0/0</v>
      </c>
      <c r="L278" s="97">
        <f t="shared" si="8"/>
        <v>0</v>
      </c>
      <c r="M278" s="97">
        <f t="shared" si="9"/>
        <v>0</v>
      </c>
      <c r="N278" s="64"/>
      <c r="O278" s="64"/>
      <c r="P278" s="64"/>
      <c r="Q278" s="64"/>
      <c r="R278" s="64"/>
      <c r="S278" s="64"/>
      <c r="T278" s="64"/>
      <c r="U278" s="64"/>
      <c r="V278" s="64"/>
      <c r="W278" s="64"/>
    </row>
    <row r="279" spans="1:23" x14ac:dyDescent="0.3">
      <c r="A279" s="100">
        <v>275</v>
      </c>
      <c r="B279" s="66">
        <f>Final!F278</f>
        <v>0</v>
      </c>
      <c r="C279" s="66">
        <f>Final!A278</f>
        <v>0</v>
      </c>
      <c r="D279" s="66">
        <f>Final!B278</f>
        <v>0</v>
      </c>
      <c r="E279" s="66" t="e">
        <f>IF(Final!D278=0,NA(),Final!D278)</f>
        <v>#N/A</v>
      </c>
      <c r="F279" s="66" t="e">
        <f>IF(Final!E278=0,NA(),Final!E278)</f>
        <v>#N/A</v>
      </c>
      <c r="G279" s="66">
        <f>Final!C278</f>
        <v>0</v>
      </c>
      <c r="H279" s="66">
        <f>(Final!G278+Final!H278)/2</f>
        <v>0</v>
      </c>
      <c r="I279" s="84" t="str">
        <f>CONCATENATE(Facies!O278,"/",Facies!P278,"/",Facies!R278,"/",Facies!S278)</f>
        <v>0/ACBT/0/0</v>
      </c>
      <c r="L279" s="97">
        <f t="shared" si="8"/>
        <v>0</v>
      </c>
      <c r="M279" s="97">
        <f t="shared" si="9"/>
        <v>0</v>
      </c>
      <c r="N279" s="64"/>
      <c r="O279" s="64"/>
      <c r="P279" s="64"/>
      <c r="Q279" s="64"/>
      <c r="R279" s="64"/>
      <c r="S279" s="64"/>
      <c r="T279" s="64"/>
      <c r="U279" s="64"/>
      <c r="V279" s="64"/>
      <c r="W279" s="64"/>
    </row>
    <row r="280" spans="1:23" x14ac:dyDescent="0.3">
      <c r="A280" s="100">
        <v>276</v>
      </c>
      <c r="B280" s="66">
        <f>Final!F279</f>
        <v>0</v>
      </c>
      <c r="C280" s="66">
        <f>Final!A279</f>
        <v>0</v>
      </c>
      <c r="D280" s="66">
        <f>Final!B279</f>
        <v>0</v>
      </c>
      <c r="E280" s="66" t="e">
        <f>IF(Final!D279=0,NA(),Final!D279)</f>
        <v>#N/A</v>
      </c>
      <c r="F280" s="66" t="e">
        <f>IF(Final!E279=0,NA(),Final!E279)</f>
        <v>#N/A</v>
      </c>
      <c r="G280" s="66">
        <f>Final!C279</f>
        <v>0</v>
      </c>
      <c r="H280" s="66">
        <f>(Final!G279+Final!H279)/2</f>
        <v>0</v>
      </c>
      <c r="I280" s="84" t="str">
        <f>CONCATENATE(Facies!O279,"/",Facies!P279,"/",Facies!R279,"/",Facies!S279)</f>
        <v>0/ACBT/0/0</v>
      </c>
      <c r="L280" s="97">
        <f t="shared" si="8"/>
        <v>0</v>
      </c>
      <c r="M280" s="97">
        <f t="shared" si="9"/>
        <v>0</v>
      </c>
      <c r="N280" s="64"/>
      <c r="O280" s="64"/>
      <c r="P280" s="64"/>
      <c r="Q280" s="64"/>
      <c r="R280" s="64"/>
      <c r="S280" s="64"/>
      <c r="T280" s="64"/>
      <c r="U280" s="64"/>
      <c r="V280" s="64"/>
      <c r="W280" s="64"/>
    </row>
    <row r="281" spans="1:23" x14ac:dyDescent="0.3">
      <c r="A281" s="100">
        <v>277</v>
      </c>
      <c r="B281" s="66">
        <f>Final!F280</f>
        <v>0</v>
      </c>
      <c r="C281" s="66">
        <f>Final!A280</f>
        <v>0</v>
      </c>
      <c r="D281" s="66">
        <f>Final!B280</f>
        <v>0</v>
      </c>
      <c r="E281" s="66" t="e">
        <f>IF(Final!D280=0,NA(),Final!D280)</f>
        <v>#N/A</v>
      </c>
      <c r="F281" s="66" t="e">
        <f>IF(Final!E280=0,NA(),Final!E280)</f>
        <v>#N/A</v>
      </c>
      <c r="G281" s="66">
        <f>Final!C280</f>
        <v>0</v>
      </c>
      <c r="H281" s="66">
        <f>(Final!G280+Final!H280)/2</f>
        <v>0</v>
      </c>
      <c r="I281" s="84" t="str">
        <f>CONCATENATE(Facies!O280,"/",Facies!P280,"/",Facies!R280,"/",Facies!S280)</f>
        <v>0/ACBT/0/0</v>
      </c>
      <c r="L281" s="97">
        <f t="shared" si="8"/>
        <v>0</v>
      </c>
      <c r="M281" s="97">
        <f t="shared" si="9"/>
        <v>0</v>
      </c>
      <c r="N281" s="64"/>
      <c r="O281" s="64"/>
      <c r="P281" s="64"/>
      <c r="Q281" s="64"/>
      <c r="R281" s="64"/>
      <c r="S281" s="64"/>
      <c r="T281" s="64"/>
      <c r="U281" s="64"/>
      <c r="V281" s="64"/>
      <c r="W281" s="64"/>
    </row>
    <row r="282" spans="1:23" x14ac:dyDescent="0.3">
      <c r="A282" s="100">
        <v>278</v>
      </c>
      <c r="B282" s="66">
        <f>Final!F281</f>
        <v>0</v>
      </c>
      <c r="C282" s="66">
        <f>Final!A281</f>
        <v>0</v>
      </c>
      <c r="D282" s="66">
        <f>Final!B281</f>
        <v>0</v>
      </c>
      <c r="E282" s="66" t="e">
        <f>IF(Final!D281=0,NA(),Final!D281)</f>
        <v>#N/A</v>
      </c>
      <c r="F282" s="66" t="e">
        <f>IF(Final!E281=0,NA(),Final!E281)</f>
        <v>#N/A</v>
      </c>
      <c r="G282" s="66">
        <f>Final!C281</f>
        <v>0</v>
      </c>
      <c r="H282" s="66">
        <f>(Final!G281+Final!H281)/2</f>
        <v>0</v>
      </c>
      <c r="I282" s="84" t="str">
        <f>CONCATENATE(Facies!O281,"/",Facies!P281,"/",Facies!R281,"/",Facies!S281)</f>
        <v>0/ACBT/0/0</v>
      </c>
      <c r="L282" s="97">
        <f t="shared" si="8"/>
        <v>0</v>
      </c>
      <c r="M282" s="97">
        <f t="shared" si="9"/>
        <v>0</v>
      </c>
      <c r="N282" s="64"/>
      <c r="O282" s="64"/>
      <c r="P282" s="64"/>
      <c r="Q282" s="64"/>
      <c r="R282" s="64"/>
      <c r="S282" s="64"/>
      <c r="T282" s="64"/>
      <c r="U282" s="64"/>
      <c r="V282" s="64"/>
      <c r="W282" s="64"/>
    </row>
    <row r="283" spans="1:23" x14ac:dyDescent="0.3">
      <c r="A283" s="100">
        <v>279</v>
      </c>
      <c r="B283" s="66">
        <f>Final!F282</f>
        <v>0</v>
      </c>
      <c r="C283" s="66">
        <f>Final!A282</f>
        <v>0</v>
      </c>
      <c r="D283" s="66">
        <f>Final!B282</f>
        <v>0</v>
      </c>
      <c r="E283" s="66" t="e">
        <f>IF(Final!D282=0,NA(),Final!D282)</f>
        <v>#N/A</v>
      </c>
      <c r="F283" s="66" t="e">
        <f>IF(Final!E282=0,NA(),Final!E282)</f>
        <v>#N/A</v>
      </c>
      <c r="G283" s="66">
        <f>Final!C282</f>
        <v>0</v>
      </c>
      <c r="H283" s="66">
        <f>(Final!G282+Final!H282)/2</f>
        <v>0</v>
      </c>
      <c r="I283" s="84" t="str">
        <f>CONCATENATE(Facies!O282,"/",Facies!P282,"/",Facies!R282,"/",Facies!S282)</f>
        <v>0/ACBT/0/0</v>
      </c>
      <c r="L283" s="97">
        <f t="shared" si="8"/>
        <v>0</v>
      </c>
      <c r="M283" s="97">
        <f t="shared" si="9"/>
        <v>0</v>
      </c>
      <c r="N283" s="64"/>
      <c r="O283" s="64"/>
      <c r="P283" s="64"/>
      <c r="Q283" s="64"/>
      <c r="R283" s="64"/>
      <c r="S283" s="64"/>
      <c r="T283" s="64"/>
      <c r="U283" s="64"/>
      <c r="V283" s="64"/>
      <c r="W283" s="64"/>
    </row>
    <row r="284" spans="1:23" x14ac:dyDescent="0.3">
      <c r="A284" s="100">
        <v>280</v>
      </c>
      <c r="B284" s="66">
        <f>Final!F283</f>
        <v>0</v>
      </c>
      <c r="C284" s="66">
        <f>Final!A283</f>
        <v>0</v>
      </c>
      <c r="D284" s="66">
        <f>Final!B283</f>
        <v>0</v>
      </c>
      <c r="E284" s="66" t="e">
        <f>IF(Final!D283=0,NA(),Final!D283)</f>
        <v>#N/A</v>
      </c>
      <c r="F284" s="66" t="e">
        <f>IF(Final!E283=0,NA(),Final!E283)</f>
        <v>#N/A</v>
      </c>
      <c r="G284" s="66">
        <f>Final!C283</f>
        <v>0</v>
      </c>
      <c r="H284" s="66">
        <f>(Final!G283+Final!H283)/2</f>
        <v>0</v>
      </c>
      <c r="I284" s="84" t="str">
        <f>CONCATENATE(Facies!O283,"/",Facies!P283,"/",Facies!R283,"/",Facies!S283)</f>
        <v>0/ACBT/0/0</v>
      </c>
      <c r="L284" s="97">
        <f t="shared" si="8"/>
        <v>0</v>
      </c>
      <c r="M284" s="97">
        <f t="shared" si="9"/>
        <v>0</v>
      </c>
      <c r="N284" s="64"/>
      <c r="O284" s="64"/>
      <c r="P284" s="64"/>
      <c r="Q284" s="64"/>
      <c r="R284" s="64"/>
      <c r="S284" s="64"/>
      <c r="T284" s="64"/>
      <c r="U284" s="64"/>
      <c r="V284" s="64"/>
      <c r="W284" s="64"/>
    </row>
    <row r="285" spans="1:23" x14ac:dyDescent="0.3">
      <c r="A285" s="100">
        <v>281</v>
      </c>
      <c r="B285" s="66">
        <f>Final!F284</f>
        <v>0</v>
      </c>
      <c r="C285" s="66">
        <f>Final!A284</f>
        <v>0</v>
      </c>
      <c r="D285" s="66">
        <f>Final!B284</f>
        <v>0</v>
      </c>
      <c r="E285" s="66" t="e">
        <f>IF(Final!D284=0,NA(),Final!D284)</f>
        <v>#N/A</v>
      </c>
      <c r="F285" s="66" t="e">
        <f>IF(Final!E284=0,NA(),Final!E284)</f>
        <v>#N/A</v>
      </c>
      <c r="G285" s="66">
        <f>Final!C284</f>
        <v>0</v>
      </c>
      <c r="H285" s="66">
        <f>(Final!G284+Final!H284)/2</f>
        <v>0</v>
      </c>
      <c r="I285" s="84" t="str">
        <f>CONCATENATE(Facies!O284,"/",Facies!P284,"/",Facies!R284,"/",Facies!S284)</f>
        <v>0/ACBT/0/0</v>
      </c>
      <c r="L285" s="97">
        <f t="shared" si="8"/>
        <v>0</v>
      </c>
      <c r="M285" s="97">
        <f t="shared" si="9"/>
        <v>0</v>
      </c>
      <c r="N285" s="64"/>
      <c r="O285" s="64"/>
      <c r="P285" s="64"/>
      <c r="Q285" s="64"/>
      <c r="R285" s="64"/>
      <c r="S285" s="64"/>
      <c r="T285" s="64"/>
      <c r="U285" s="64"/>
      <c r="V285" s="64"/>
      <c r="W285" s="64"/>
    </row>
    <row r="286" spans="1:23" x14ac:dyDescent="0.3">
      <c r="A286" s="100">
        <v>282</v>
      </c>
      <c r="B286" s="66">
        <f>Final!F285</f>
        <v>0</v>
      </c>
      <c r="C286" s="66">
        <f>Final!A285</f>
        <v>0</v>
      </c>
      <c r="D286" s="66">
        <f>Final!B285</f>
        <v>0</v>
      </c>
      <c r="E286" s="66" t="e">
        <f>IF(Final!D285=0,NA(),Final!D285)</f>
        <v>#N/A</v>
      </c>
      <c r="F286" s="66" t="e">
        <f>IF(Final!E285=0,NA(),Final!E285)</f>
        <v>#N/A</v>
      </c>
      <c r="G286" s="66">
        <f>Final!C285</f>
        <v>0</v>
      </c>
      <c r="H286" s="66">
        <f>(Final!G285+Final!H285)/2</f>
        <v>0</v>
      </c>
      <c r="I286" s="84" t="str">
        <f>CONCATENATE(Facies!O285,"/",Facies!P285,"/",Facies!R285,"/",Facies!S285)</f>
        <v>0/ACBT/0/0</v>
      </c>
      <c r="L286" s="97">
        <f t="shared" si="8"/>
        <v>0</v>
      </c>
      <c r="M286" s="97">
        <f t="shared" si="9"/>
        <v>0</v>
      </c>
      <c r="N286" s="64"/>
      <c r="O286" s="64"/>
      <c r="P286" s="64"/>
      <c r="Q286" s="64"/>
      <c r="R286" s="64"/>
      <c r="S286" s="64"/>
      <c r="T286" s="64"/>
      <c r="U286" s="64"/>
      <c r="V286" s="64"/>
      <c r="W286" s="64"/>
    </row>
    <row r="287" spans="1:23" x14ac:dyDescent="0.3">
      <c r="A287" s="100">
        <v>283</v>
      </c>
      <c r="B287" s="66">
        <f>Final!F286</f>
        <v>0</v>
      </c>
      <c r="C287" s="66">
        <f>Final!A286</f>
        <v>0</v>
      </c>
      <c r="D287" s="66">
        <f>Final!B286</f>
        <v>0</v>
      </c>
      <c r="E287" s="66" t="e">
        <f>IF(Final!D286=0,NA(),Final!D286)</f>
        <v>#N/A</v>
      </c>
      <c r="F287" s="66" t="e">
        <f>IF(Final!E286=0,NA(),Final!E286)</f>
        <v>#N/A</v>
      </c>
      <c r="G287" s="66">
        <f>Final!C286</f>
        <v>0</v>
      </c>
      <c r="H287" s="66">
        <f>(Final!G286+Final!H286)/2</f>
        <v>0</v>
      </c>
      <c r="I287" s="84" t="str">
        <f>CONCATENATE(Facies!O286,"/",Facies!P286,"/",Facies!R286,"/",Facies!S286)</f>
        <v>0/ACBT/0/0</v>
      </c>
      <c r="L287" s="97">
        <f t="shared" si="8"/>
        <v>0</v>
      </c>
      <c r="M287" s="97">
        <f t="shared" si="9"/>
        <v>0</v>
      </c>
      <c r="N287" s="64"/>
      <c r="O287" s="64"/>
      <c r="P287" s="64"/>
      <c r="Q287" s="64"/>
      <c r="R287" s="64"/>
      <c r="S287" s="64"/>
      <c r="T287" s="64"/>
      <c r="U287" s="64"/>
      <c r="V287" s="64"/>
      <c r="W287" s="64"/>
    </row>
    <row r="288" spans="1:23" x14ac:dyDescent="0.3">
      <c r="A288" s="100">
        <v>284</v>
      </c>
      <c r="B288" s="66">
        <f>Final!F287</f>
        <v>0</v>
      </c>
      <c r="C288" s="66">
        <f>Final!A287</f>
        <v>0</v>
      </c>
      <c r="D288" s="66">
        <f>Final!B287</f>
        <v>0</v>
      </c>
      <c r="E288" s="66" t="e">
        <f>IF(Final!D287=0,NA(),Final!D287)</f>
        <v>#N/A</v>
      </c>
      <c r="F288" s="66" t="e">
        <f>IF(Final!E287=0,NA(),Final!E287)</f>
        <v>#N/A</v>
      </c>
      <c r="G288" s="66">
        <f>Final!C287</f>
        <v>0</v>
      </c>
      <c r="H288" s="66">
        <f>(Final!G287+Final!H287)/2</f>
        <v>0</v>
      </c>
      <c r="I288" s="84" t="str">
        <f>CONCATENATE(Facies!O287,"/",Facies!P287,"/",Facies!R287,"/",Facies!S287)</f>
        <v>0/ACBT/0/0</v>
      </c>
      <c r="L288" s="97">
        <f t="shared" si="8"/>
        <v>0</v>
      </c>
      <c r="M288" s="97">
        <f t="shared" si="9"/>
        <v>0</v>
      </c>
      <c r="N288" s="64"/>
      <c r="O288" s="64"/>
      <c r="P288" s="64"/>
      <c r="Q288" s="64"/>
      <c r="R288" s="64"/>
      <c r="S288" s="64"/>
      <c r="T288" s="64"/>
      <c r="U288" s="64"/>
      <c r="V288" s="64"/>
      <c r="W288" s="64"/>
    </row>
    <row r="289" spans="1:23" x14ac:dyDescent="0.3">
      <c r="A289" s="100">
        <v>285</v>
      </c>
      <c r="B289" s="66">
        <f>Final!F288</f>
        <v>0</v>
      </c>
      <c r="C289" s="66">
        <f>Final!A288</f>
        <v>0</v>
      </c>
      <c r="D289" s="66">
        <f>Final!B288</f>
        <v>0</v>
      </c>
      <c r="E289" s="66" t="e">
        <f>IF(Final!D288=0,NA(),Final!D288)</f>
        <v>#N/A</v>
      </c>
      <c r="F289" s="66" t="e">
        <f>IF(Final!E288=0,NA(),Final!E288)</f>
        <v>#N/A</v>
      </c>
      <c r="G289" s="66">
        <f>Final!C288</f>
        <v>0</v>
      </c>
      <c r="H289" s="66">
        <f>(Final!G288+Final!H288)/2</f>
        <v>0</v>
      </c>
      <c r="I289" s="84" t="str">
        <f>CONCATENATE(Facies!O288,"/",Facies!P288,"/",Facies!R288,"/",Facies!S288)</f>
        <v>0/ACBT/0/0</v>
      </c>
      <c r="L289" s="97">
        <f t="shared" si="8"/>
        <v>0</v>
      </c>
      <c r="M289" s="97">
        <f t="shared" si="9"/>
        <v>0</v>
      </c>
      <c r="N289" s="64"/>
      <c r="O289" s="64"/>
      <c r="P289" s="64"/>
      <c r="Q289" s="64"/>
      <c r="R289" s="64"/>
      <c r="S289" s="64"/>
      <c r="T289" s="64"/>
      <c r="U289" s="64"/>
      <c r="V289" s="64"/>
      <c r="W289" s="64"/>
    </row>
    <row r="290" spans="1:23" x14ac:dyDescent="0.3">
      <c r="A290" s="100">
        <v>286</v>
      </c>
      <c r="B290" s="66">
        <f>Final!F289</f>
        <v>0</v>
      </c>
      <c r="C290" s="66">
        <f>Final!A289</f>
        <v>0</v>
      </c>
      <c r="D290" s="66">
        <f>Final!B289</f>
        <v>0</v>
      </c>
      <c r="E290" s="66" t="e">
        <f>IF(Final!D289=0,NA(),Final!D289)</f>
        <v>#N/A</v>
      </c>
      <c r="F290" s="66" t="e">
        <f>IF(Final!E289=0,NA(),Final!E289)</f>
        <v>#N/A</v>
      </c>
      <c r="G290" s="66">
        <f>Final!C289</f>
        <v>0</v>
      </c>
      <c r="H290" s="66">
        <f>(Final!G289+Final!H289)/2</f>
        <v>0</v>
      </c>
      <c r="I290" s="84" t="str">
        <f>CONCATENATE(Facies!O289,"/",Facies!P289,"/",Facies!R289,"/",Facies!S289)</f>
        <v>0/ACBT/0/0</v>
      </c>
      <c r="L290" s="97">
        <f t="shared" si="8"/>
        <v>0</v>
      </c>
      <c r="M290" s="97">
        <f t="shared" si="9"/>
        <v>0</v>
      </c>
      <c r="N290" s="64"/>
      <c r="O290" s="64"/>
      <c r="P290" s="64"/>
      <c r="Q290" s="64"/>
      <c r="R290" s="64"/>
      <c r="S290" s="64"/>
      <c r="T290" s="64"/>
      <c r="U290" s="64"/>
      <c r="V290" s="64"/>
      <c r="W290" s="64"/>
    </row>
    <row r="291" spans="1:23" x14ac:dyDescent="0.3">
      <c r="A291" s="100">
        <v>287</v>
      </c>
      <c r="B291" s="66">
        <f>Final!F290</f>
        <v>0</v>
      </c>
      <c r="C291" s="66">
        <f>Final!A290</f>
        <v>0</v>
      </c>
      <c r="D291" s="66">
        <f>Final!B290</f>
        <v>0</v>
      </c>
      <c r="E291" s="66" t="e">
        <f>IF(Final!D290=0,NA(),Final!D290)</f>
        <v>#N/A</v>
      </c>
      <c r="F291" s="66" t="e">
        <f>IF(Final!E290=0,NA(),Final!E290)</f>
        <v>#N/A</v>
      </c>
      <c r="G291" s="66">
        <f>Final!C290</f>
        <v>0</v>
      </c>
      <c r="H291" s="66">
        <f>(Final!G290+Final!H290)/2</f>
        <v>0</v>
      </c>
      <c r="I291" s="84" t="str">
        <f>CONCATENATE(Facies!O290,"/",Facies!P290,"/",Facies!R290,"/",Facies!S290)</f>
        <v>0/ACBT/0/0</v>
      </c>
      <c r="L291" s="97">
        <f t="shared" si="8"/>
        <v>0</v>
      </c>
      <c r="M291" s="97">
        <f t="shared" si="9"/>
        <v>0</v>
      </c>
      <c r="N291" s="64"/>
      <c r="O291" s="64"/>
      <c r="P291" s="64"/>
      <c r="Q291" s="64"/>
      <c r="R291" s="64"/>
      <c r="S291" s="64"/>
      <c r="T291" s="64"/>
      <c r="U291" s="64"/>
      <c r="V291" s="64"/>
      <c r="W291" s="64"/>
    </row>
    <row r="292" spans="1:23" x14ac:dyDescent="0.3">
      <c r="A292" s="100">
        <v>288</v>
      </c>
      <c r="B292" s="66">
        <f>Final!F291</f>
        <v>0</v>
      </c>
      <c r="C292" s="66">
        <f>Final!A291</f>
        <v>0</v>
      </c>
      <c r="D292" s="66">
        <f>Final!B291</f>
        <v>0</v>
      </c>
      <c r="E292" s="66" t="e">
        <f>IF(Final!D291=0,NA(),Final!D291)</f>
        <v>#N/A</v>
      </c>
      <c r="F292" s="66" t="e">
        <f>IF(Final!E291=0,NA(),Final!E291)</f>
        <v>#N/A</v>
      </c>
      <c r="G292" s="66">
        <f>Final!C291</f>
        <v>0</v>
      </c>
      <c r="H292" s="66">
        <f>(Final!G291+Final!H291)/2</f>
        <v>0</v>
      </c>
      <c r="I292" s="84" t="str">
        <f>CONCATENATE(Facies!O291,"/",Facies!P291,"/",Facies!R291,"/",Facies!S291)</f>
        <v>0/ACBT/0/0</v>
      </c>
      <c r="L292" s="97">
        <f t="shared" si="8"/>
        <v>0</v>
      </c>
      <c r="M292" s="97">
        <f t="shared" si="9"/>
        <v>0</v>
      </c>
      <c r="N292" s="64"/>
      <c r="O292" s="64"/>
      <c r="P292" s="64"/>
      <c r="Q292" s="64"/>
      <c r="R292" s="64"/>
      <c r="S292" s="64"/>
      <c r="T292" s="64"/>
      <c r="U292" s="64"/>
      <c r="V292" s="64"/>
      <c r="W292" s="64"/>
    </row>
    <row r="293" spans="1:23" x14ac:dyDescent="0.3">
      <c r="A293" s="100">
        <v>289</v>
      </c>
      <c r="B293" s="66">
        <f>Final!F292</f>
        <v>0</v>
      </c>
      <c r="C293" s="66">
        <f>Final!A292</f>
        <v>0</v>
      </c>
      <c r="D293" s="66">
        <f>Final!B292</f>
        <v>0</v>
      </c>
      <c r="E293" s="66" t="e">
        <f>IF(Final!D292=0,NA(),Final!D292)</f>
        <v>#N/A</v>
      </c>
      <c r="F293" s="66" t="e">
        <f>IF(Final!E292=0,NA(),Final!E292)</f>
        <v>#N/A</v>
      </c>
      <c r="G293" s="66">
        <f>Final!C292</f>
        <v>0</v>
      </c>
      <c r="H293" s="66">
        <f>(Final!G292+Final!H292)/2</f>
        <v>0</v>
      </c>
      <c r="I293" s="84" t="str">
        <f>CONCATENATE(Facies!O292,"/",Facies!P292,"/",Facies!R292,"/",Facies!S292)</f>
        <v>0/ACBT/0/0</v>
      </c>
      <c r="L293" s="97">
        <f t="shared" si="8"/>
        <v>0</v>
      </c>
      <c r="M293" s="97">
        <f t="shared" si="9"/>
        <v>0</v>
      </c>
      <c r="N293" s="64"/>
      <c r="O293" s="64"/>
      <c r="P293" s="64"/>
      <c r="Q293" s="64"/>
      <c r="R293" s="64"/>
      <c r="S293" s="64"/>
      <c r="T293" s="64"/>
      <c r="U293" s="64"/>
      <c r="V293" s="64"/>
      <c r="W293" s="64"/>
    </row>
    <row r="294" spans="1:23" x14ac:dyDescent="0.3">
      <c r="A294" s="100">
        <v>290</v>
      </c>
      <c r="B294" s="66">
        <f>Final!F293</f>
        <v>0</v>
      </c>
      <c r="C294" s="66">
        <f>Final!A293</f>
        <v>0</v>
      </c>
      <c r="D294" s="66">
        <f>Final!B293</f>
        <v>0</v>
      </c>
      <c r="E294" s="66" t="e">
        <f>IF(Final!D293=0,NA(),Final!D293)</f>
        <v>#N/A</v>
      </c>
      <c r="F294" s="66" t="e">
        <f>IF(Final!E293=0,NA(),Final!E293)</f>
        <v>#N/A</v>
      </c>
      <c r="G294" s="66">
        <f>Final!C293</f>
        <v>0</v>
      </c>
      <c r="H294" s="66">
        <f>(Final!G293+Final!H293)/2</f>
        <v>0</v>
      </c>
      <c r="I294" s="84" t="str">
        <f>CONCATENATE(Facies!O293,"/",Facies!P293,"/",Facies!R293,"/",Facies!S293)</f>
        <v>0/ACBT/0/0</v>
      </c>
      <c r="L294" s="97">
        <f t="shared" si="8"/>
        <v>0</v>
      </c>
      <c r="M294" s="97">
        <f t="shared" si="9"/>
        <v>0</v>
      </c>
      <c r="N294" s="64"/>
      <c r="O294" s="64"/>
      <c r="P294" s="64"/>
      <c r="Q294" s="64"/>
      <c r="R294" s="64"/>
      <c r="S294" s="64"/>
      <c r="T294" s="64"/>
      <c r="U294" s="64"/>
      <c r="V294" s="64"/>
      <c r="W294" s="64"/>
    </row>
    <row r="295" spans="1:23" x14ac:dyDescent="0.3">
      <c r="A295" s="100">
        <v>291</v>
      </c>
      <c r="B295" s="66">
        <f>Final!F294</f>
        <v>0</v>
      </c>
      <c r="C295" s="66">
        <f>Final!A294</f>
        <v>0</v>
      </c>
      <c r="D295" s="66">
        <f>Final!B294</f>
        <v>0</v>
      </c>
      <c r="E295" s="66" t="e">
        <f>IF(Final!D294=0,NA(),Final!D294)</f>
        <v>#N/A</v>
      </c>
      <c r="F295" s="66" t="e">
        <f>IF(Final!E294=0,NA(),Final!E294)</f>
        <v>#N/A</v>
      </c>
      <c r="G295" s="66">
        <f>Final!C294</f>
        <v>0</v>
      </c>
      <c r="H295" s="66">
        <f>(Final!G294+Final!H294)/2</f>
        <v>0</v>
      </c>
      <c r="I295" s="84" t="str">
        <f>CONCATENATE(Facies!O294,"/",Facies!P294,"/",Facies!R294,"/",Facies!S294)</f>
        <v>0/ACBT/0/0</v>
      </c>
      <c r="L295" s="97">
        <f t="shared" si="8"/>
        <v>0</v>
      </c>
      <c r="M295" s="97">
        <f t="shared" si="9"/>
        <v>0</v>
      </c>
      <c r="N295" s="64"/>
      <c r="O295" s="64"/>
      <c r="P295" s="64"/>
      <c r="Q295" s="64"/>
      <c r="R295" s="64"/>
      <c r="S295" s="64"/>
      <c r="T295" s="64"/>
      <c r="U295" s="64"/>
      <c r="V295" s="64"/>
      <c r="W295" s="64"/>
    </row>
    <row r="296" spans="1:23" x14ac:dyDescent="0.3">
      <c r="A296" s="100">
        <v>292</v>
      </c>
      <c r="B296" s="66">
        <f>Final!F295</f>
        <v>0</v>
      </c>
      <c r="C296" s="66">
        <f>Final!A295</f>
        <v>0</v>
      </c>
      <c r="D296" s="66">
        <f>Final!B295</f>
        <v>0</v>
      </c>
      <c r="E296" s="66" t="e">
        <f>IF(Final!D295=0,NA(),Final!D295)</f>
        <v>#N/A</v>
      </c>
      <c r="F296" s="66" t="e">
        <f>IF(Final!E295=0,NA(),Final!E295)</f>
        <v>#N/A</v>
      </c>
      <c r="G296" s="66">
        <f>Final!C295</f>
        <v>0</v>
      </c>
      <c r="H296" s="66">
        <f>(Final!G295+Final!H295)/2</f>
        <v>0</v>
      </c>
      <c r="I296" s="84" t="str">
        <f>CONCATENATE(Facies!O295,"/",Facies!P295,"/",Facies!R295,"/",Facies!S295)</f>
        <v>0/ACBT/0/0</v>
      </c>
      <c r="L296" s="97">
        <f t="shared" si="8"/>
        <v>0</v>
      </c>
      <c r="M296" s="97">
        <f t="shared" si="9"/>
        <v>0</v>
      </c>
      <c r="N296" s="64"/>
      <c r="O296" s="64"/>
      <c r="P296" s="64"/>
      <c r="Q296" s="64"/>
      <c r="R296" s="64"/>
      <c r="S296" s="64"/>
      <c r="T296" s="64"/>
      <c r="U296" s="64"/>
      <c r="V296" s="64"/>
      <c r="W296" s="64"/>
    </row>
    <row r="297" spans="1:23" x14ac:dyDescent="0.3">
      <c r="A297" s="100">
        <v>293</v>
      </c>
      <c r="B297" s="66">
        <f>Final!F296</f>
        <v>0</v>
      </c>
      <c r="C297" s="66">
        <f>Final!A296</f>
        <v>0</v>
      </c>
      <c r="D297" s="66">
        <f>Final!B296</f>
        <v>0</v>
      </c>
      <c r="E297" s="66" t="e">
        <f>IF(Final!D296=0,NA(),Final!D296)</f>
        <v>#N/A</v>
      </c>
      <c r="F297" s="66" t="e">
        <f>IF(Final!E296=0,NA(),Final!E296)</f>
        <v>#N/A</v>
      </c>
      <c r="G297" s="66">
        <f>Final!C296</f>
        <v>0</v>
      </c>
      <c r="H297" s="66">
        <f>(Final!G296+Final!H296)/2</f>
        <v>0</v>
      </c>
      <c r="I297" s="84" t="str">
        <f>CONCATENATE(Facies!O296,"/",Facies!P296,"/",Facies!R296,"/",Facies!S296)</f>
        <v>0/ACBT/0/0</v>
      </c>
      <c r="L297" s="97">
        <f t="shared" si="8"/>
        <v>0</v>
      </c>
      <c r="M297" s="97">
        <f t="shared" si="9"/>
        <v>0</v>
      </c>
      <c r="N297" s="64"/>
      <c r="O297" s="64"/>
      <c r="P297" s="64"/>
      <c r="Q297" s="64"/>
      <c r="R297" s="64"/>
      <c r="S297" s="64"/>
      <c r="T297" s="64"/>
      <c r="U297" s="64"/>
      <c r="V297" s="64"/>
      <c r="W297" s="64"/>
    </row>
    <row r="298" spans="1:23" x14ac:dyDescent="0.3">
      <c r="A298" s="100">
        <v>294</v>
      </c>
      <c r="B298" s="66">
        <f>Final!F297</f>
        <v>0</v>
      </c>
      <c r="C298" s="66">
        <f>Final!A297</f>
        <v>0</v>
      </c>
      <c r="D298" s="66">
        <f>Final!B297</f>
        <v>0</v>
      </c>
      <c r="E298" s="66" t="e">
        <f>IF(Final!D297=0,NA(),Final!D297)</f>
        <v>#N/A</v>
      </c>
      <c r="F298" s="66" t="e">
        <f>IF(Final!E297=0,NA(),Final!E297)</f>
        <v>#N/A</v>
      </c>
      <c r="G298" s="66">
        <f>Final!C297</f>
        <v>0</v>
      </c>
      <c r="H298" s="66">
        <f>(Final!G297+Final!H297)/2</f>
        <v>0</v>
      </c>
      <c r="I298" s="84" t="str">
        <f>CONCATENATE(Facies!O297,"/",Facies!P297,"/",Facies!R297,"/",Facies!S297)</f>
        <v>0/ACBT/0/0</v>
      </c>
      <c r="L298" s="97">
        <f t="shared" si="8"/>
        <v>0</v>
      </c>
      <c r="M298" s="97">
        <f t="shared" si="9"/>
        <v>0</v>
      </c>
      <c r="N298" s="64"/>
      <c r="O298" s="64"/>
      <c r="P298" s="64"/>
      <c r="Q298" s="64"/>
      <c r="R298" s="64"/>
      <c r="S298" s="64"/>
      <c r="T298" s="64"/>
      <c r="U298" s="64"/>
      <c r="V298" s="64"/>
      <c r="W298" s="64"/>
    </row>
    <row r="299" spans="1:23" x14ac:dyDescent="0.3">
      <c r="A299" s="100">
        <v>295</v>
      </c>
      <c r="B299" s="66">
        <f>Final!F298</f>
        <v>0</v>
      </c>
      <c r="C299" s="66">
        <f>Final!A298</f>
        <v>0</v>
      </c>
      <c r="D299" s="66">
        <f>Final!B298</f>
        <v>0</v>
      </c>
      <c r="E299" s="66" t="e">
        <f>IF(Final!D298=0,NA(),Final!D298)</f>
        <v>#N/A</v>
      </c>
      <c r="F299" s="66" t="e">
        <f>IF(Final!E298=0,NA(),Final!E298)</f>
        <v>#N/A</v>
      </c>
      <c r="G299" s="66">
        <f>Final!C298</f>
        <v>0</v>
      </c>
      <c r="H299" s="66">
        <f>(Final!G298+Final!H298)/2</f>
        <v>0</v>
      </c>
      <c r="I299" s="84" t="str">
        <f>CONCATENATE(Facies!O298,"/",Facies!P298,"/",Facies!R298,"/",Facies!S298)</f>
        <v>0/ACBT/0/0</v>
      </c>
      <c r="L299" s="97">
        <f t="shared" si="8"/>
        <v>0</v>
      </c>
      <c r="M299" s="97">
        <f t="shared" si="9"/>
        <v>0</v>
      </c>
      <c r="N299" s="64"/>
      <c r="O299" s="64"/>
      <c r="P299" s="64"/>
      <c r="Q299" s="64"/>
      <c r="R299" s="64"/>
      <c r="S299" s="64"/>
      <c r="T299" s="64"/>
      <c r="U299" s="64"/>
      <c r="V299" s="64"/>
      <c r="W299" s="64"/>
    </row>
    <row r="300" spans="1:23" x14ac:dyDescent="0.3">
      <c r="A300" s="100">
        <v>296</v>
      </c>
      <c r="B300" s="66">
        <f>Final!F299</f>
        <v>0</v>
      </c>
      <c r="C300" s="66">
        <f>Final!A299</f>
        <v>0</v>
      </c>
      <c r="D300" s="66">
        <f>Final!B299</f>
        <v>0</v>
      </c>
      <c r="E300" s="66" t="e">
        <f>IF(Final!D299=0,NA(),Final!D299)</f>
        <v>#N/A</v>
      </c>
      <c r="F300" s="66" t="e">
        <f>IF(Final!E299=0,NA(),Final!E299)</f>
        <v>#N/A</v>
      </c>
      <c r="G300" s="66">
        <f>Final!C299</f>
        <v>0</v>
      </c>
      <c r="H300" s="66">
        <f>(Final!G299+Final!H299)/2</f>
        <v>0</v>
      </c>
      <c r="I300" s="84" t="str">
        <f>CONCATENATE(Facies!O299,"/",Facies!P299,"/",Facies!R299,"/",Facies!S299)</f>
        <v>0/ACBT/0/0</v>
      </c>
      <c r="L300" s="97">
        <f t="shared" si="8"/>
        <v>0</v>
      </c>
      <c r="M300" s="97">
        <f t="shared" si="9"/>
        <v>0</v>
      </c>
      <c r="N300" s="64"/>
      <c r="O300" s="64"/>
      <c r="P300" s="64"/>
      <c r="Q300" s="64"/>
      <c r="R300" s="64"/>
      <c r="S300" s="64"/>
      <c r="T300" s="64"/>
      <c r="U300" s="64"/>
      <c r="V300" s="64"/>
      <c r="W300" s="64"/>
    </row>
    <row r="301" spans="1:23" x14ac:dyDescent="0.3">
      <c r="A301" s="100">
        <v>297</v>
      </c>
      <c r="B301" s="66">
        <f>Final!F300</f>
        <v>0</v>
      </c>
      <c r="C301" s="66">
        <f>Final!A300</f>
        <v>0</v>
      </c>
      <c r="D301" s="66">
        <f>Final!B300</f>
        <v>0</v>
      </c>
      <c r="E301" s="66" t="e">
        <f>IF(Final!D300=0,NA(),Final!D300)</f>
        <v>#N/A</v>
      </c>
      <c r="F301" s="66" t="e">
        <f>IF(Final!E300=0,NA(),Final!E300)</f>
        <v>#N/A</v>
      </c>
      <c r="G301" s="66">
        <f>Final!C300</f>
        <v>0</v>
      </c>
      <c r="H301" s="66">
        <f>(Final!G300+Final!H300)/2</f>
        <v>0</v>
      </c>
      <c r="I301" s="84" t="str">
        <f>CONCATENATE(Facies!O300,"/",Facies!P300,"/",Facies!R300,"/",Facies!S300)</f>
        <v>0/ACBT/0/0</v>
      </c>
      <c r="L301" s="97">
        <f t="shared" si="8"/>
        <v>0</v>
      </c>
      <c r="M301" s="97">
        <f t="shared" si="9"/>
        <v>0</v>
      </c>
      <c r="N301" s="64"/>
      <c r="O301" s="64"/>
      <c r="P301" s="64"/>
      <c r="Q301" s="64"/>
      <c r="R301" s="64"/>
      <c r="S301" s="64"/>
      <c r="T301" s="64"/>
      <c r="U301" s="64"/>
      <c r="V301" s="64"/>
      <c r="W301" s="64"/>
    </row>
    <row r="302" spans="1:23" x14ac:dyDescent="0.3">
      <c r="A302" s="100">
        <v>298</v>
      </c>
      <c r="B302" s="66">
        <f>Final!F301</f>
        <v>0</v>
      </c>
      <c r="C302" s="66">
        <f>Final!A301</f>
        <v>0</v>
      </c>
      <c r="D302" s="66">
        <f>Final!B301</f>
        <v>0</v>
      </c>
      <c r="E302" s="66" t="e">
        <f>IF(Final!D301=0,NA(),Final!D301)</f>
        <v>#N/A</v>
      </c>
      <c r="F302" s="66" t="e">
        <f>IF(Final!E301=0,NA(),Final!E301)</f>
        <v>#N/A</v>
      </c>
      <c r="G302" s="66">
        <f>Final!C301</f>
        <v>0</v>
      </c>
      <c r="H302" s="66">
        <f>(Final!G301+Final!H301)/2</f>
        <v>0</v>
      </c>
      <c r="I302" s="84" t="str">
        <f>CONCATENATE(Facies!O301,"/",Facies!P301,"/",Facies!R301,"/",Facies!S301)</f>
        <v>0/ACBT/0/0</v>
      </c>
      <c r="L302" s="97">
        <f t="shared" si="8"/>
        <v>0</v>
      </c>
      <c r="M302" s="97">
        <f t="shared" si="9"/>
        <v>0</v>
      </c>
      <c r="N302" s="64"/>
      <c r="O302" s="64"/>
      <c r="P302" s="64"/>
      <c r="Q302" s="64"/>
      <c r="R302" s="64"/>
      <c r="S302" s="64"/>
      <c r="T302" s="64"/>
      <c r="U302" s="64"/>
      <c r="V302" s="64"/>
      <c r="W302" s="64"/>
    </row>
    <row r="303" spans="1:23" x14ac:dyDescent="0.3">
      <c r="A303" s="100">
        <v>299</v>
      </c>
      <c r="B303" s="66">
        <f>Final!F302</f>
        <v>0</v>
      </c>
      <c r="C303" s="66">
        <f>Final!A302</f>
        <v>0</v>
      </c>
      <c r="D303" s="66">
        <f>Final!B302</f>
        <v>0</v>
      </c>
      <c r="E303" s="66" t="e">
        <f>IF(Final!D302=0,NA(),Final!D302)</f>
        <v>#N/A</v>
      </c>
      <c r="F303" s="66" t="e">
        <f>IF(Final!E302=0,NA(),Final!E302)</f>
        <v>#N/A</v>
      </c>
      <c r="G303" s="66">
        <f>Final!C302</f>
        <v>0</v>
      </c>
      <c r="H303" s="66">
        <f>(Final!G302+Final!H302)/2</f>
        <v>0</v>
      </c>
      <c r="I303" s="84" t="str">
        <f>CONCATENATE(Facies!O302,"/",Facies!P302,"/",Facies!R302,"/",Facies!S302)</f>
        <v>0/ACBT/0/0</v>
      </c>
      <c r="L303" s="97">
        <f t="shared" si="8"/>
        <v>0</v>
      </c>
      <c r="M303" s="97">
        <f t="shared" si="9"/>
        <v>0</v>
      </c>
      <c r="N303" s="64"/>
      <c r="O303" s="64"/>
      <c r="P303" s="64"/>
      <c r="Q303" s="64"/>
      <c r="R303" s="64"/>
      <c r="S303" s="64"/>
      <c r="T303" s="64"/>
      <c r="U303" s="64"/>
      <c r="V303" s="64"/>
      <c r="W303" s="64"/>
    </row>
    <row r="304" spans="1:23" x14ac:dyDescent="0.3">
      <c r="A304" s="100">
        <v>300</v>
      </c>
      <c r="B304" s="66">
        <f>Final!F303</f>
        <v>0</v>
      </c>
      <c r="C304" s="66">
        <f>Final!A303</f>
        <v>0</v>
      </c>
      <c r="D304" s="66">
        <f>Final!B303</f>
        <v>0</v>
      </c>
      <c r="E304" s="66" t="e">
        <f>IF(Final!D303=0,NA(),Final!D303)</f>
        <v>#N/A</v>
      </c>
      <c r="F304" s="66" t="e">
        <f>IF(Final!E303=0,NA(),Final!E303)</f>
        <v>#N/A</v>
      </c>
      <c r="G304" s="66">
        <f>Final!C303</f>
        <v>0</v>
      </c>
      <c r="H304" s="66">
        <f>(Final!G303+Final!H303)/2</f>
        <v>0</v>
      </c>
      <c r="I304" s="84" t="str">
        <f>CONCATENATE(Facies!O303,"/",Facies!P303,"/",Facies!R303,"/",Facies!S303)</f>
        <v>0/ACBT/0/0</v>
      </c>
      <c r="L304" s="97">
        <f t="shared" si="8"/>
        <v>0</v>
      </c>
      <c r="M304" s="97">
        <f t="shared" si="9"/>
        <v>0</v>
      </c>
      <c r="N304" s="64"/>
      <c r="O304" s="64"/>
      <c r="P304" s="64"/>
      <c r="Q304" s="64"/>
      <c r="R304" s="64"/>
      <c r="S304" s="64"/>
      <c r="T304" s="64"/>
      <c r="U304" s="64"/>
      <c r="V304" s="64"/>
      <c r="W304" s="64"/>
    </row>
    <row r="305" spans="1:23" x14ac:dyDescent="0.3">
      <c r="A305" s="100">
        <v>301</v>
      </c>
      <c r="B305" s="66">
        <f>Final!F304</f>
        <v>0</v>
      </c>
      <c r="C305" s="66">
        <f>Final!A304</f>
        <v>0</v>
      </c>
      <c r="D305" s="66">
        <f>Final!B304</f>
        <v>0</v>
      </c>
      <c r="E305" s="66" t="e">
        <f>IF(Final!D304=0,NA(),Final!D304)</f>
        <v>#N/A</v>
      </c>
      <c r="F305" s="66" t="e">
        <f>IF(Final!E304=0,NA(),Final!E304)</f>
        <v>#N/A</v>
      </c>
      <c r="G305" s="66">
        <f>Final!C304</f>
        <v>0</v>
      </c>
      <c r="H305" s="66">
        <f>(Final!G304+Final!H304)/2</f>
        <v>0</v>
      </c>
      <c r="I305" s="84" t="str">
        <f>CONCATENATE(Facies!O304,"/",Facies!P304,"/",Facies!R304,"/",Facies!S304)</f>
        <v>0/ACBT/0/0</v>
      </c>
      <c r="L305" s="97">
        <f t="shared" si="8"/>
        <v>0</v>
      </c>
      <c r="M305" s="97">
        <f t="shared" si="9"/>
        <v>0</v>
      </c>
      <c r="N305" s="64"/>
      <c r="O305" s="64"/>
      <c r="P305" s="64"/>
      <c r="Q305" s="64"/>
      <c r="R305" s="64"/>
      <c r="S305" s="64"/>
      <c r="T305" s="64"/>
      <c r="U305" s="64"/>
      <c r="V305" s="64"/>
      <c r="W305" s="64"/>
    </row>
    <row r="306" spans="1:23" x14ac:dyDescent="0.3">
      <c r="A306" s="100">
        <v>302</v>
      </c>
      <c r="B306" s="66">
        <f>Final!F305</f>
        <v>0</v>
      </c>
      <c r="C306" s="66">
        <f>Final!A305</f>
        <v>0</v>
      </c>
      <c r="D306" s="66">
        <f>Final!B305</f>
        <v>0</v>
      </c>
      <c r="E306" s="66" t="e">
        <f>IF(Final!D305=0,NA(),Final!D305)</f>
        <v>#N/A</v>
      </c>
      <c r="F306" s="66" t="e">
        <f>IF(Final!E305=0,NA(),Final!E305)</f>
        <v>#N/A</v>
      </c>
      <c r="G306" s="66">
        <f>Final!C305</f>
        <v>0</v>
      </c>
      <c r="H306" s="66">
        <f>(Final!G305+Final!H305)/2</f>
        <v>0</v>
      </c>
      <c r="I306" s="84" t="str">
        <f>CONCATENATE(Facies!O305,"/",Facies!P305,"/",Facies!R305,"/",Facies!S305)</f>
        <v>0/ACBT/0/0</v>
      </c>
      <c r="L306" s="97">
        <f t="shared" si="8"/>
        <v>0</v>
      </c>
      <c r="M306" s="97">
        <f t="shared" si="9"/>
        <v>0</v>
      </c>
      <c r="N306" s="64"/>
      <c r="O306" s="64"/>
      <c r="P306" s="64"/>
      <c r="Q306" s="64"/>
      <c r="R306" s="64"/>
      <c r="S306" s="64"/>
      <c r="T306" s="64"/>
      <c r="U306" s="64"/>
      <c r="V306" s="64"/>
      <c r="W306" s="64"/>
    </row>
    <row r="307" spans="1:23" x14ac:dyDescent="0.3">
      <c r="A307" s="100">
        <v>303</v>
      </c>
      <c r="B307" s="66">
        <f>Final!F306</f>
        <v>0</v>
      </c>
      <c r="C307" s="66">
        <f>Final!A306</f>
        <v>0</v>
      </c>
      <c r="D307" s="66">
        <f>Final!B306</f>
        <v>0</v>
      </c>
      <c r="E307" s="66" t="e">
        <f>IF(Final!D306=0,NA(),Final!D306)</f>
        <v>#N/A</v>
      </c>
      <c r="F307" s="66" t="e">
        <f>IF(Final!E306=0,NA(),Final!E306)</f>
        <v>#N/A</v>
      </c>
      <c r="G307" s="66">
        <f>Final!C306</f>
        <v>0</v>
      </c>
      <c r="H307" s="66">
        <f>(Final!G306+Final!H306)/2</f>
        <v>0</v>
      </c>
      <c r="I307" s="84" t="str">
        <f>CONCATENATE(Facies!O306,"/",Facies!P306,"/",Facies!R306,"/",Facies!S306)</f>
        <v>0/ACBT/0/0</v>
      </c>
      <c r="L307" s="97">
        <f t="shared" si="8"/>
        <v>0</v>
      </c>
      <c r="M307" s="97">
        <f t="shared" si="9"/>
        <v>0</v>
      </c>
      <c r="N307" s="64"/>
      <c r="O307" s="64"/>
      <c r="P307" s="64"/>
      <c r="Q307" s="64"/>
      <c r="R307" s="64"/>
      <c r="S307" s="64"/>
      <c r="T307" s="64"/>
      <c r="U307" s="64"/>
      <c r="V307" s="64"/>
      <c r="W307" s="64"/>
    </row>
    <row r="308" spans="1:23" x14ac:dyDescent="0.3">
      <c r="A308" s="100">
        <v>304</v>
      </c>
      <c r="B308" s="66">
        <f>Final!F307</f>
        <v>0</v>
      </c>
      <c r="C308" s="66">
        <f>Final!A307</f>
        <v>0</v>
      </c>
      <c r="D308" s="66">
        <f>Final!B307</f>
        <v>0</v>
      </c>
      <c r="E308" s="66" t="e">
        <f>IF(Final!D307=0,NA(),Final!D307)</f>
        <v>#N/A</v>
      </c>
      <c r="F308" s="66" t="e">
        <f>IF(Final!E307=0,NA(),Final!E307)</f>
        <v>#N/A</v>
      </c>
      <c r="G308" s="66">
        <f>Final!C307</f>
        <v>0</v>
      </c>
      <c r="H308" s="66">
        <f>(Final!G307+Final!H307)/2</f>
        <v>0</v>
      </c>
      <c r="I308" s="84" t="str">
        <f>CONCATENATE(Facies!O307,"/",Facies!P307,"/",Facies!R307,"/",Facies!S307)</f>
        <v>0/ACBT/0/0</v>
      </c>
      <c r="L308" s="97">
        <f t="shared" si="8"/>
        <v>0</v>
      </c>
      <c r="M308" s="97">
        <f t="shared" si="9"/>
        <v>0</v>
      </c>
      <c r="N308" s="64"/>
      <c r="O308" s="64"/>
      <c r="P308" s="64"/>
      <c r="Q308" s="64"/>
      <c r="R308" s="64"/>
      <c r="S308" s="64"/>
      <c r="T308" s="64"/>
      <c r="U308" s="64"/>
      <c r="V308" s="64"/>
      <c r="W308" s="64"/>
    </row>
    <row r="309" spans="1:23" x14ac:dyDescent="0.3">
      <c r="A309" s="100">
        <v>305</v>
      </c>
      <c r="B309" s="66">
        <f>Final!F308</f>
        <v>0</v>
      </c>
      <c r="C309" s="66">
        <f>Final!A308</f>
        <v>0</v>
      </c>
      <c r="D309" s="66">
        <f>Final!B308</f>
        <v>0</v>
      </c>
      <c r="E309" s="66" t="e">
        <f>IF(Final!D308=0,NA(),Final!D308)</f>
        <v>#N/A</v>
      </c>
      <c r="F309" s="66" t="e">
        <f>IF(Final!E308=0,NA(),Final!E308)</f>
        <v>#N/A</v>
      </c>
      <c r="G309" s="66">
        <f>Final!C308</f>
        <v>0</v>
      </c>
      <c r="H309" s="66">
        <f>(Final!G308+Final!H308)/2</f>
        <v>0</v>
      </c>
      <c r="I309" s="84" t="str">
        <f>CONCATENATE(Facies!O308,"/",Facies!P308,"/",Facies!R308,"/",Facies!S308)</f>
        <v>0/ACBT/0/0</v>
      </c>
      <c r="L309" s="97">
        <f t="shared" si="8"/>
        <v>0</v>
      </c>
      <c r="M309" s="97">
        <f t="shared" si="9"/>
        <v>0</v>
      </c>
      <c r="N309" s="64"/>
      <c r="O309" s="64"/>
      <c r="P309" s="64"/>
      <c r="Q309" s="64"/>
      <c r="R309" s="64"/>
      <c r="S309" s="64"/>
      <c r="T309" s="64"/>
      <c r="U309" s="64"/>
      <c r="V309" s="64"/>
      <c r="W309" s="64"/>
    </row>
    <row r="310" spans="1:23" x14ac:dyDescent="0.3">
      <c r="A310" s="100">
        <v>306</v>
      </c>
      <c r="B310" s="66">
        <f>Final!F309</f>
        <v>0</v>
      </c>
      <c r="C310" s="66">
        <f>Final!A309</f>
        <v>0</v>
      </c>
      <c r="D310" s="66">
        <f>Final!B309</f>
        <v>0</v>
      </c>
      <c r="E310" s="66" t="e">
        <f>IF(Final!D309=0,NA(),Final!D309)</f>
        <v>#N/A</v>
      </c>
      <c r="F310" s="66" t="e">
        <f>IF(Final!E309=0,NA(),Final!E309)</f>
        <v>#N/A</v>
      </c>
      <c r="G310" s="66">
        <f>Final!C309</f>
        <v>0</v>
      </c>
      <c r="H310" s="66">
        <f>(Final!G309+Final!H309)/2</f>
        <v>0</v>
      </c>
      <c r="I310" s="84" t="str">
        <f>CONCATENATE(Facies!O309,"/",Facies!P309,"/",Facies!R309,"/",Facies!S309)</f>
        <v>0/ACBT/0/0</v>
      </c>
      <c r="L310" s="97">
        <f t="shared" si="8"/>
        <v>0</v>
      </c>
      <c r="M310" s="97">
        <f t="shared" si="9"/>
        <v>0</v>
      </c>
      <c r="N310" s="64"/>
      <c r="O310" s="64"/>
      <c r="P310" s="64"/>
      <c r="Q310" s="64"/>
      <c r="R310" s="64"/>
      <c r="S310" s="64"/>
      <c r="T310" s="64"/>
      <c r="U310" s="64"/>
      <c r="V310" s="64"/>
      <c r="W310" s="64"/>
    </row>
    <row r="311" spans="1:23" x14ac:dyDescent="0.3">
      <c r="A311" s="100">
        <v>307</v>
      </c>
      <c r="B311" s="66">
        <f>Final!F310</f>
        <v>0</v>
      </c>
      <c r="C311" s="66">
        <f>Final!A310</f>
        <v>0</v>
      </c>
      <c r="D311" s="66">
        <f>Final!B310</f>
        <v>0</v>
      </c>
      <c r="E311" s="66" t="e">
        <f>IF(Final!D310=0,NA(),Final!D310)</f>
        <v>#N/A</v>
      </c>
      <c r="F311" s="66" t="e">
        <f>IF(Final!E310=0,NA(),Final!E310)</f>
        <v>#N/A</v>
      </c>
      <c r="G311" s="66">
        <f>Final!C310</f>
        <v>0</v>
      </c>
      <c r="H311" s="66">
        <f>(Final!G310+Final!H310)/2</f>
        <v>0</v>
      </c>
      <c r="I311" s="84" t="str">
        <f>CONCATENATE(Facies!O310,"/",Facies!P310,"/",Facies!R310,"/",Facies!S310)</f>
        <v>0/ACBT/0/0</v>
      </c>
      <c r="L311" s="97">
        <f t="shared" si="8"/>
        <v>0</v>
      </c>
      <c r="M311" s="97">
        <f t="shared" si="9"/>
        <v>0</v>
      </c>
      <c r="N311" s="64"/>
      <c r="O311" s="64"/>
      <c r="P311" s="64"/>
      <c r="Q311" s="64"/>
      <c r="R311" s="64"/>
      <c r="S311" s="64"/>
      <c r="T311" s="64"/>
      <c r="U311" s="64"/>
      <c r="V311" s="64"/>
      <c r="W311" s="64"/>
    </row>
    <row r="312" spans="1:23" x14ac:dyDescent="0.3">
      <c r="A312" s="100">
        <v>308</v>
      </c>
      <c r="B312" s="66">
        <f>Final!F311</f>
        <v>0</v>
      </c>
      <c r="C312" s="66">
        <f>Final!A311</f>
        <v>0</v>
      </c>
      <c r="D312" s="66">
        <f>Final!B311</f>
        <v>0</v>
      </c>
      <c r="E312" s="66" t="e">
        <f>IF(Final!D311=0,NA(),Final!D311)</f>
        <v>#N/A</v>
      </c>
      <c r="F312" s="66" t="e">
        <f>IF(Final!E311=0,NA(),Final!E311)</f>
        <v>#N/A</v>
      </c>
      <c r="G312" s="66">
        <f>Final!C311</f>
        <v>0</v>
      </c>
      <c r="H312" s="66">
        <f>(Final!G311+Final!H311)/2</f>
        <v>0</v>
      </c>
      <c r="I312" s="84" t="str">
        <f>CONCATENATE(Facies!O311,"/",Facies!P311,"/",Facies!R311,"/",Facies!S311)</f>
        <v>0/ACBT/0/0</v>
      </c>
      <c r="L312" s="97">
        <f t="shared" si="8"/>
        <v>0</v>
      </c>
      <c r="M312" s="97">
        <f t="shared" si="9"/>
        <v>0</v>
      </c>
      <c r="N312" s="64"/>
      <c r="O312" s="64"/>
      <c r="P312" s="64"/>
      <c r="Q312" s="64"/>
      <c r="R312" s="64"/>
      <c r="S312" s="64"/>
      <c r="T312" s="64"/>
      <c r="U312" s="64"/>
      <c r="V312" s="64"/>
      <c r="W312" s="64"/>
    </row>
    <row r="313" spans="1:23" x14ac:dyDescent="0.3">
      <c r="A313" s="100">
        <v>309</v>
      </c>
      <c r="B313" s="66">
        <f>Final!F312</f>
        <v>0</v>
      </c>
      <c r="C313" s="66">
        <f>Final!A312</f>
        <v>0</v>
      </c>
      <c r="D313" s="66">
        <f>Final!B312</f>
        <v>0</v>
      </c>
      <c r="E313" s="66" t="e">
        <f>IF(Final!D312=0,NA(),Final!D312)</f>
        <v>#N/A</v>
      </c>
      <c r="F313" s="66" t="e">
        <f>IF(Final!E312=0,NA(),Final!E312)</f>
        <v>#N/A</v>
      </c>
      <c r="G313" s="66">
        <f>Final!C312</f>
        <v>0</v>
      </c>
      <c r="H313" s="66">
        <f>(Final!G312+Final!H312)/2</f>
        <v>0</v>
      </c>
      <c r="I313" s="84" t="str">
        <f>CONCATENATE(Facies!O312,"/",Facies!P312,"/",Facies!R312,"/",Facies!S312)</f>
        <v>0/ACBT/0/0</v>
      </c>
      <c r="L313" s="97">
        <f t="shared" si="8"/>
        <v>0</v>
      </c>
      <c r="M313" s="97">
        <f t="shared" si="9"/>
        <v>0</v>
      </c>
      <c r="N313" s="64"/>
      <c r="O313" s="64"/>
      <c r="P313" s="64"/>
      <c r="Q313" s="64"/>
      <c r="R313" s="64"/>
      <c r="S313" s="64"/>
      <c r="T313" s="64"/>
      <c r="U313" s="64"/>
      <c r="V313" s="64"/>
      <c r="W313" s="64"/>
    </row>
    <row r="314" spans="1:23" x14ac:dyDescent="0.3">
      <c r="A314" s="100">
        <v>310</v>
      </c>
      <c r="B314" s="66">
        <f>Final!F313</f>
        <v>0</v>
      </c>
      <c r="C314" s="66">
        <f>Final!A313</f>
        <v>0</v>
      </c>
      <c r="D314" s="66">
        <f>Final!B313</f>
        <v>0</v>
      </c>
      <c r="E314" s="66" t="e">
        <f>IF(Final!D313=0,NA(),Final!D313)</f>
        <v>#N/A</v>
      </c>
      <c r="F314" s="66" t="e">
        <f>IF(Final!E313=0,NA(),Final!E313)</f>
        <v>#N/A</v>
      </c>
      <c r="G314" s="66">
        <f>Final!C313</f>
        <v>0</v>
      </c>
      <c r="H314" s="66">
        <f>(Final!G313+Final!H313)/2</f>
        <v>0</v>
      </c>
      <c r="I314" s="84" t="str">
        <f>CONCATENATE(Facies!O313,"/",Facies!P313,"/",Facies!R313,"/",Facies!S313)</f>
        <v>0/ACBT/0/0</v>
      </c>
      <c r="L314" s="97">
        <f t="shared" si="8"/>
        <v>0</v>
      </c>
      <c r="M314" s="97">
        <f t="shared" si="9"/>
        <v>0</v>
      </c>
      <c r="N314" s="64"/>
      <c r="O314" s="64"/>
      <c r="P314" s="64"/>
      <c r="Q314" s="64"/>
      <c r="R314" s="64"/>
      <c r="S314" s="64"/>
      <c r="T314" s="64"/>
      <c r="U314" s="64"/>
      <c r="V314" s="64"/>
      <c r="W314" s="64"/>
    </row>
    <row r="315" spans="1:23" x14ac:dyDescent="0.3">
      <c r="A315" s="100">
        <v>311</v>
      </c>
      <c r="B315" s="66">
        <f>Final!F314</f>
        <v>0</v>
      </c>
      <c r="C315" s="66">
        <f>Final!A314</f>
        <v>0</v>
      </c>
      <c r="D315" s="66">
        <f>Final!B314</f>
        <v>0</v>
      </c>
      <c r="E315" s="66" t="e">
        <f>IF(Final!D314=0,NA(),Final!D314)</f>
        <v>#N/A</v>
      </c>
      <c r="F315" s="66" t="e">
        <f>IF(Final!E314=0,NA(),Final!E314)</f>
        <v>#N/A</v>
      </c>
      <c r="G315" s="66">
        <f>Final!C314</f>
        <v>0</v>
      </c>
      <c r="H315" s="66">
        <f>(Final!G314+Final!H314)/2</f>
        <v>0</v>
      </c>
      <c r="I315" s="84" t="str">
        <f>CONCATENATE(Facies!O314,"/",Facies!P314,"/",Facies!R314,"/",Facies!S314)</f>
        <v>0/ACBT/0/0</v>
      </c>
      <c r="L315" s="97">
        <f t="shared" si="8"/>
        <v>0</v>
      </c>
      <c r="M315" s="97">
        <f t="shared" si="9"/>
        <v>0</v>
      </c>
      <c r="N315" s="64"/>
      <c r="O315" s="64"/>
      <c r="P315" s="64"/>
      <c r="Q315" s="64"/>
      <c r="R315" s="64"/>
      <c r="S315" s="64"/>
      <c r="T315" s="64"/>
      <c r="U315" s="64"/>
      <c r="V315" s="64"/>
      <c r="W315" s="64"/>
    </row>
    <row r="316" spans="1:23" x14ac:dyDescent="0.3">
      <c r="A316" s="100">
        <v>312</v>
      </c>
      <c r="B316" s="66">
        <f>Final!F315</f>
        <v>0</v>
      </c>
      <c r="C316" s="66">
        <f>Final!A315</f>
        <v>0</v>
      </c>
      <c r="D316" s="66">
        <f>Final!B315</f>
        <v>0</v>
      </c>
      <c r="E316" s="66" t="e">
        <f>IF(Final!D315=0,NA(),Final!D315)</f>
        <v>#N/A</v>
      </c>
      <c r="F316" s="66" t="e">
        <f>IF(Final!E315=0,NA(),Final!E315)</f>
        <v>#N/A</v>
      </c>
      <c r="G316" s="66">
        <f>Final!C315</f>
        <v>0</v>
      </c>
      <c r="H316" s="66">
        <f>(Final!G315+Final!H315)/2</f>
        <v>0</v>
      </c>
      <c r="I316" s="84" t="str">
        <f>CONCATENATE(Facies!O315,"/",Facies!P315,"/",Facies!R315,"/",Facies!S315)</f>
        <v>0/ACBT/0/0</v>
      </c>
      <c r="L316" s="97">
        <f t="shared" si="8"/>
        <v>0</v>
      </c>
      <c r="M316" s="97">
        <f t="shared" si="9"/>
        <v>0</v>
      </c>
      <c r="N316" s="64"/>
      <c r="O316" s="64"/>
      <c r="P316" s="64"/>
      <c r="Q316" s="64"/>
      <c r="R316" s="64"/>
      <c r="S316" s="64"/>
      <c r="T316" s="64"/>
      <c r="U316" s="64"/>
      <c r="V316" s="64"/>
      <c r="W316" s="64"/>
    </row>
    <row r="317" spans="1:23" x14ac:dyDescent="0.3">
      <c r="A317" s="100">
        <v>313</v>
      </c>
      <c r="B317" s="66">
        <f>Final!F316</f>
        <v>0</v>
      </c>
      <c r="C317" s="66">
        <f>Final!A316</f>
        <v>0</v>
      </c>
      <c r="D317" s="66">
        <f>Final!B316</f>
        <v>0</v>
      </c>
      <c r="E317" s="66" t="e">
        <f>IF(Final!D316=0,NA(),Final!D316)</f>
        <v>#N/A</v>
      </c>
      <c r="F317" s="66" t="e">
        <f>IF(Final!E316=0,NA(),Final!E316)</f>
        <v>#N/A</v>
      </c>
      <c r="G317" s="66">
        <f>Final!C316</f>
        <v>0</v>
      </c>
      <c r="H317" s="66">
        <f>(Final!G316+Final!H316)/2</f>
        <v>0</v>
      </c>
      <c r="I317" s="84" t="str">
        <f>CONCATENATE(Facies!O316,"/",Facies!P316,"/",Facies!R316,"/",Facies!S316)</f>
        <v>0/ACBT/0/0</v>
      </c>
      <c r="L317" s="97">
        <f t="shared" si="8"/>
        <v>0</v>
      </c>
      <c r="M317" s="97">
        <f t="shared" si="9"/>
        <v>0</v>
      </c>
      <c r="N317" s="64"/>
      <c r="O317" s="64"/>
      <c r="P317" s="64"/>
      <c r="Q317" s="64"/>
      <c r="R317" s="64"/>
      <c r="S317" s="64"/>
      <c r="T317" s="64"/>
      <c r="U317" s="64"/>
      <c r="V317" s="64"/>
      <c r="W317" s="64"/>
    </row>
    <row r="318" spans="1:23" x14ac:dyDescent="0.3">
      <c r="A318" s="100">
        <v>314</v>
      </c>
      <c r="B318" s="66">
        <f>Final!F317</f>
        <v>0</v>
      </c>
      <c r="C318" s="66">
        <f>Final!A317</f>
        <v>0</v>
      </c>
      <c r="D318" s="66">
        <f>Final!B317</f>
        <v>0</v>
      </c>
      <c r="E318" s="66" t="e">
        <f>IF(Final!D317=0,NA(),Final!D317)</f>
        <v>#N/A</v>
      </c>
      <c r="F318" s="66" t="e">
        <f>IF(Final!E317=0,NA(),Final!E317)</f>
        <v>#N/A</v>
      </c>
      <c r="G318" s="66">
        <f>Final!C317</f>
        <v>0</v>
      </c>
      <c r="H318" s="66">
        <f>(Final!G317+Final!H317)/2</f>
        <v>0</v>
      </c>
      <c r="I318" s="84" t="str">
        <f>CONCATENATE(Facies!O317,"/",Facies!P317,"/",Facies!R317,"/",Facies!S317)</f>
        <v>0/ACBT/0/0</v>
      </c>
      <c r="L318" s="97">
        <f t="shared" si="8"/>
        <v>0</v>
      </c>
      <c r="M318" s="97">
        <f t="shared" si="9"/>
        <v>0</v>
      </c>
      <c r="N318" s="64"/>
      <c r="O318" s="64"/>
      <c r="P318" s="64"/>
      <c r="Q318" s="64"/>
      <c r="R318" s="64"/>
      <c r="S318" s="64"/>
      <c r="T318" s="64"/>
      <c r="U318" s="64"/>
      <c r="V318" s="64"/>
      <c r="W318" s="64"/>
    </row>
    <row r="319" spans="1:23" x14ac:dyDescent="0.3">
      <c r="A319" s="100">
        <v>315</v>
      </c>
      <c r="B319" s="66">
        <f>Final!F318</f>
        <v>0</v>
      </c>
      <c r="C319" s="66">
        <f>Final!A318</f>
        <v>0</v>
      </c>
      <c r="D319" s="66">
        <f>Final!B318</f>
        <v>0</v>
      </c>
      <c r="E319" s="66" t="e">
        <f>IF(Final!D318=0,NA(),Final!D318)</f>
        <v>#N/A</v>
      </c>
      <c r="F319" s="66" t="e">
        <f>IF(Final!E318=0,NA(),Final!E318)</f>
        <v>#N/A</v>
      </c>
      <c r="G319" s="66">
        <f>Final!C318</f>
        <v>0</v>
      </c>
      <c r="H319" s="66">
        <f>(Final!G318+Final!H318)/2</f>
        <v>0</v>
      </c>
      <c r="I319" s="84" t="str">
        <f>CONCATENATE(Facies!O318,"/",Facies!P318,"/",Facies!R318,"/",Facies!S318)</f>
        <v>0/ACBT/0/0</v>
      </c>
      <c r="L319" s="97">
        <f t="shared" si="8"/>
        <v>0</v>
      </c>
      <c r="M319" s="97">
        <f t="shared" si="9"/>
        <v>0</v>
      </c>
      <c r="N319" s="64"/>
      <c r="O319" s="64"/>
      <c r="P319" s="64"/>
      <c r="Q319" s="64"/>
      <c r="R319" s="64"/>
      <c r="S319" s="64"/>
      <c r="T319" s="64"/>
      <c r="U319" s="64"/>
      <c r="V319" s="64"/>
      <c r="W319" s="64"/>
    </row>
    <row r="320" spans="1:23" x14ac:dyDescent="0.3">
      <c r="A320" s="100">
        <v>316</v>
      </c>
      <c r="B320" s="66">
        <f>Final!F319</f>
        <v>0</v>
      </c>
      <c r="C320" s="66">
        <f>Final!A319</f>
        <v>0</v>
      </c>
      <c r="D320" s="66">
        <f>Final!B319</f>
        <v>0</v>
      </c>
      <c r="E320" s="66" t="e">
        <f>IF(Final!D319=0,NA(),Final!D319)</f>
        <v>#N/A</v>
      </c>
      <c r="F320" s="66" t="e">
        <f>IF(Final!E319=0,NA(),Final!E319)</f>
        <v>#N/A</v>
      </c>
      <c r="G320" s="66">
        <f>Final!C319</f>
        <v>0</v>
      </c>
      <c r="H320" s="66">
        <f>(Final!G319+Final!H319)/2</f>
        <v>0</v>
      </c>
      <c r="I320" s="84" t="str">
        <f>CONCATENATE(Facies!O319,"/",Facies!P319,"/",Facies!R319,"/",Facies!S319)</f>
        <v>0/ACBT/0/0</v>
      </c>
      <c r="L320" s="97">
        <f t="shared" si="8"/>
        <v>0</v>
      </c>
      <c r="M320" s="97">
        <f t="shared" si="9"/>
        <v>0</v>
      </c>
      <c r="N320" s="64"/>
      <c r="O320" s="64"/>
      <c r="P320" s="64"/>
      <c r="Q320" s="64"/>
      <c r="R320" s="64"/>
      <c r="S320" s="64"/>
      <c r="T320" s="64"/>
      <c r="U320" s="64"/>
      <c r="V320" s="64"/>
      <c r="W320" s="64"/>
    </row>
    <row r="321" spans="1:23" x14ac:dyDescent="0.3">
      <c r="A321" s="100">
        <v>317</v>
      </c>
      <c r="B321" s="66">
        <f>Final!F320</f>
        <v>0</v>
      </c>
      <c r="C321" s="66">
        <f>Final!A320</f>
        <v>0</v>
      </c>
      <c r="D321" s="66">
        <f>Final!B320</f>
        <v>0</v>
      </c>
      <c r="E321" s="66" t="e">
        <f>IF(Final!D320=0,NA(),Final!D320)</f>
        <v>#N/A</v>
      </c>
      <c r="F321" s="66" t="e">
        <f>IF(Final!E320=0,NA(),Final!E320)</f>
        <v>#N/A</v>
      </c>
      <c r="G321" s="66">
        <f>Final!C320</f>
        <v>0</v>
      </c>
      <c r="H321" s="66">
        <f>(Final!G320+Final!H320)/2</f>
        <v>0</v>
      </c>
      <c r="I321" s="84" t="str">
        <f>CONCATENATE(Facies!O320,"/",Facies!P320,"/",Facies!R320,"/",Facies!S320)</f>
        <v>0/ACBT/0/0</v>
      </c>
      <c r="L321" s="97">
        <f t="shared" si="8"/>
        <v>0</v>
      </c>
      <c r="M321" s="97">
        <f t="shared" si="9"/>
        <v>0</v>
      </c>
      <c r="N321" s="64"/>
      <c r="O321" s="64"/>
      <c r="P321" s="64"/>
      <c r="Q321" s="64"/>
      <c r="R321" s="64"/>
      <c r="S321" s="64"/>
      <c r="T321" s="64"/>
      <c r="U321" s="64"/>
      <c r="V321" s="64"/>
      <c r="W321" s="64"/>
    </row>
    <row r="322" spans="1:23" x14ac:dyDescent="0.3">
      <c r="A322" s="100">
        <v>318</v>
      </c>
      <c r="B322" s="66">
        <f>Final!F321</f>
        <v>0</v>
      </c>
      <c r="C322" s="66">
        <f>Final!A321</f>
        <v>0</v>
      </c>
      <c r="D322" s="66">
        <f>Final!B321</f>
        <v>0</v>
      </c>
      <c r="E322" s="66" t="e">
        <f>IF(Final!D321=0,NA(),Final!D321)</f>
        <v>#N/A</v>
      </c>
      <c r="F322" s="66" t="e">
        <f>IF(Final!E321=0,NA(),Final!E321)</f>
        <v>#N/A</v>
      </c>
      <c r="G322" s="66">
        <f>Final!C321</f>
        <v>0</v>
      </c>
      <c r="H322" s="66">
        <f>(Final!G321+Final!H321)/2</f>
        <v>0</v>
      </c>
      <c r="I322" s="84" t="str">
        <f>CONCATENATE(Facies!O321,"/",Facies!P321,"/",Facies!R321,"/",Facies!S321)</f>
        <v>0/ACBT/0/0</v>
      </c>
      <c r="L322" s="97">
        <f t="shared" si="8"/>
        <v>0</v>
      </c>
      <c r="M322" s="97">
        <f t="shared" si="9"/>
        <v>0</v>
      </c>
      <c r="N322" s="64"/>
      <c r="O322" s="64"/>
      <c r="P322" s="64"/>
      <c r="Q322" s="64"/>
      <c r="R322" s="64"/>
      <c r="S322" s="64"/>
      <c r="T322" s="64"/>
      <c r="U322" s="64"/>
      <c r="V322" s="64"/>
      <c r="W322" s="64"/>
    </row>
    <row r="323" spans="1:23" x14ac:dyDescent="0.3">
      <c r="A323" s="100">
        <v>319</v>
      </c>
      <c r="B323" s="66">
        <f>Final!F322</f>
        <v>0</v>
      </c>
      <c r="C323" s="66">
        <f>Final!A322</f>
        <v>0</v>
      </c>
      <c r="D323" s="66">
        <f>Final!B322</f>
        <v>0</v>
      </c>
      <c r="E323" s="66" t="e">
        <f>IF(Final!D322=0,NA(),Final!D322)</f>
        <v>#N/A</v>
      </c>
      <c r="F323" s="66" t="e">
        <f>IF(Final!E322=0,NA(),Final!E322)</f>
        <v>#N/A</v>
      </c>
      <c r="G323" s="66">
        <f>Final!C322</f>
        <v>0</v>
      </c>
      <c r="H323" s="66">
        <f>(Final!G322+Final!H322)/2</f>
        <v>0</v>
      </c>
      <c r="I323" s="84" t="str">
        <f>CONCATENATE(Facies!O322,"/",Facies!P322,"/",Facies!R322,"/",Facies!S322)</f>
        <v>0/ACBT/0/0</v>
      </c>
      <c r="L323" s="97">
        <f t="shared" si="8"/>
        <v>0</v>
      </c>
      <c r="M323" s="97">
        <f t="shared" si="9"/>
        <v>0</v>
      </c>
      <c r="N323" s="64"/>
      <c r="O323" s="64"/>
      <c r="P323" s="64"/>
      <c r="Q323" s="64"/>
      <c r="R323" s="64"/>
      <c r="S323" s="64"/>
      <c r="T323" s="64"/>
      <c r="U323" s="64"/>
      <c r="V323" s="64"/>
      <c r="W323" s="64"/>
    </row>
    <row r="324" spans="1:23" x14ac:dyDescent="0.3">
      <c r="A324" s="100">
        <v>320</v>
      </c>
      <c r="B324" s="66">
        <f>Final!F323</f>
        <v>0</v>
      </c>
      <c r="C324" s="66">
        <f>Final!A323</f>
        <v>0</v>
      </c>
      <c r="D324" s="66">
        <f>Final!B323</f>
        <v>0</v>
      </c>
      <c r="E324" s="66" t="e">
        <f>IF(Final!D323=0,NA(),Final!D323)</f>
        <v>#N/A</v>
      </c>
      <c r="F324" s="66" t="e">
        <f>IF(Final!E323=0,NA(),Final!E323)</f>
        <v>#N/A</v>
      </c>
      <c r="G324" s="66">
        <f>Final!C323</f>
        <v>0</v>
      </c>
      <c r="H324" s="66">
        <f>(Final!G323+Final!H323)/2</f>
        <v>0</v>
      </c>
      <c r="I324" s="84" t="str">
        <f>CONCATENATE(Facies!O323,"/",Facies!P323,"/",Facies!R323,"/",Facies!S323)</f>
        <v>0/ACBT/0/0</v>
      </c>
      <c r="L324" s="97">
        <f t="shared" si="8"/>
        <v>0</v>
      </c>
      <c r="M324" s="97">
        <f t="shared" si="9"/>
        <v>0</v>
      </c>
      <c r="N324" s="64"/>
      <c r="O324" s="64"/>
      <c r="P324" s="64"/>
      <c r="Q324" s="64"/>
      <c r="R324" s="64"/>
      <c r="S324" s="64"/>
      <c r="T324" s="64"/>
      <c r="U324" s="64"/>
      <c r="V324" s="64"/>
      <c r="W324" s="64"/>
    </row>
    <row r="325" spans="1:23" x14ac:dyDescent="0.3">
      <c r="A325" s="100">
        <v>321</v>
      </c>
      <c r="B325" s="66">
        <f>Final!F324</f>
        <v>0</v>
      </c>
      <c r="C325" s="66">
        <f>Final!A324</f>
        <v>0</v>
      </c>
      <c r="D325" s="66">
        <f>Final!B324</f>
        <v>0</v>
      </c>
      <c r="E325" s="66" t="e">
        <f>IF(Final!D324=0,NA(),Final!D324)</f>
        <v>#N/A</v>
      </c>
      <c r="F325" s="66" t="e">
        <f>IF(Final!E324=0,NA(),Final!E324)</f>
        <v>#N/A</v>
      </c>
      <c r="G325" s="66">
        <f>Final!C324</f>
        <v>0</v>
      </c>
      <c r="H325" s="66">
        <f>(Final!G324+Final!H324)/2</f>
        <v>0</v>
      </c>
      <c r="I325" s="84" t="str">
        <f>CONCATENATE(Facies!O324,"/",Facies!P324,"/",Facies!R324,"/",Facies!S324)</f>
        <v>0/ACBT/0/0</v>
      </c>
      <c r="L325" s="97">
        <f t="shared" si="8"/>
        <v>0</v>
      </c>
      <c r="M325" s="97">
        <f t="shared" si="9"/>
        <v>0</v>
      </c>
      <c r="N325" s="64"/>
      <c r="O325" s="64"/>
      <c r="P325" s="64"/>
      <c r="Q325" s="64"/>
      <c r="R325" s="64"/>
      <c r="S325" s="64"/>
      <c r="T325" s="64"/>
      <c r="U325" s="64"/>
      <c r="V325" s="64"/>
      <c r="W325" s="64"/>
    </row>
    <row r="326" spans="1:23" x14ac:dyDescent="0.3">
      <c r="A326" s="100">
        <v>322</v>
      </c>
      <c r="B326" s="66">
        <f>Final!F325</f>
        <v>0</v>
      </c>
      <c r="C326" s="66">
        <f>Final!A325</f>
        <v>0</v>
      </c>
      <c r="D326" s="66">
        <f>Final!B325</f>
        <v>0</v>
      </c>
      <c r="E326" s="66" t="e">
        <f>IF(Final!D325=0,NA(),Final!D325)</f>
        <v>#N/A</v>
      </c>
      <c r="F326" s="66" t="e">
        <f>IF(Final!E325=0,NA(),Final!E325)</f>
        <v>#N/A</v>
      </c>
      <c r="G326" s="66">
        <f>Final!C325</f>
        <v>0</v>
      </c>
      <c r="H326" s="66">
        <f>(Final!G325+Final!H325)/2</f>
        <v>0</v>
      </c>
      <c r="I326" s="84" t="str">
        <f>CONCATENATE(Facies!O325,"/",Facies!P325,"/",Facies!R325,"/",Facies!S325)</f>
        <v>0/ACBT/0/0</v>
      </c>
      <c r="L326" s="97">
        <f t="shared" ref="L326:L389" si="10">SQRT((R326-R325)^2+(S326-S325)^2)</f>
        <v>0</v>
      </c>
      <c r="M326" s="97">
        <f t="shared" si="9"/>
        <v>0</v>
      </c>
      <c r="N326" s="64"/>
      <c r="O326" s="64"/>
      <c r="P326" s="64"/>
      <c r="Q326" s="64"/>
      <c r="R326" s="64"/>
      <c r="S326" s="64"/>
      <c r="T326" s="64"/>
      <c r="U326" s="64"/>
      <c r="V326" s="64"/>
      <c r="W326" s="64"/>
    </row>
    <row r="327" spans="1:23" x14ac:dyDescent="0.3">
      <c r="A327" s="100">
        <v>323</v>
      </c>
      <c r="B327" s="66">
        <f>Final!F326</f>
        <v>0</v>
      </c>
      <c r="C327" s="66">
        <f>Final!A326</f>
        <v>0</v>
      </c>
      <c r="D327" s="66">
        <f>Final!B326</f>
        <v>0</v>
      </c>
      <c r="E327" s="66" t="e">
        <f>IF(Final!D326=0,NA(),Final!D326)</f>
        <v>#N/A</v>
      </c>
      <c r="F327" s="66" t="e">
        <f>IF(Final!E326=0,NA(),Final!E326)</f>
        <v>#N/A</v>
      </c>
      <c r="G327" s="66">
        <f>Final!C326</f>
        <v>0</v>
      </c>
      <c r="H327" s="66">
        <f>(Final!G326+Final!H326)/2</f>
        <v>0</v>
      </c>
      <c r="I327" s="84" t="str">
        <f>CONCATENATE(Facies!O326,"/",Facies!P326,"/",Facies!R326,"/",Facies!S326)</f>
        <v>0/ACBT/0/0</v>
      </c>
      <c r="L327" s="97">
        <f t="shared" si="10"/>
        <v>0</v>
      </c>
      <c r="M327" s="97">
        <f t="shared" ref="M327:M390" si="11">M326+L327</f>
        <v>0</v>
      </c>
      <c r="N327" s="64"/>
      <c r="O327" s="64"/>
      <c r="P327" s="64"/>
      <c r="Q327" s="64"/>
      <c r="R327" s="64"/>
      <c r="S327" s="64"/>
      <c r="T327" s="64"/>
      <c r="U327" s="64"/>
      <c r="V327" s="64"/>
      <c r="W327" s="64"/>
    </row>
    <row r="328" spans="1:23" x14ac:dyDescent="0.3">
      <c r="A328" s="100">
        <v>324</v>
      </c>
      <c r="B328" s="66">
        <f>Final!F327</f>
        <v>0</v>
      </c>
      <c r="C328" s="66">
        <f>Final!A327</f>
        <v>0</v>
      </c>
      <c r="D328" s="66">
        <f>Final!B327</f>
        <v>0</v>
      </c>
      <c r="E328" s="66" t="e">
        <f>IF(Final!D327=0,NA(),Final!D327)</f>
        <v>#N/A</v>
      </c>
      <c r="F328" s="66" t="e">
        <f>IF(Final!E327=0,NA(),Final!E327)</f>
        <v>#N/A</v>
      </c>
      <c r="G328" s="66">
        <f>Final!C327</f>
        <v>0</v>
      </c>
      <c r="H328" s="66">
        <f>(Final!G327+Final!H327)/2</f>
        <v>0</v>
      </c>
      <c r="I328" s="84" t="str">
        <f>CONCATENATE(Facies!O327,"/",Facies!P327,"/",Facies!R327,"/",Facies!S327)</f>
        <v>0/ACBT/0/0</v>
      </c>
      <c r="L328" s="97">
        <f t="shared" si="10"/>
        <v>0</v>
      </c>
      <c r="M328" s="97">
        <f t="shared" si="11"/>
        <v>0</v>
      </c>
      <c r="N328" s="64"/>
      <c r="O328" s="64"/>
      <c r="P328" s="64"/>
      <c r="Q328" s="64"/>
      <c r="R328" s="64"/>
      <c r="S328" s="64"/>
      <c r="T328" s="64"/>
      <c r="U328" s="64"/>
      <c r="V328" s="64"/>
      <c r="W328" s="64"/>
    </row>
    <row r="329" spans="1:23" x14ac:dyDescent="0.3">
      <c r="A329" s="100">
        <v>325</v>
      </c>
      <c r="B329" s="66">
        <f>Final!F328</f>
        <v>0</v>
      </c>
      <c r="C329" s="66">
        <f>Final!A328</f>
        <v>0</v>
      </c>
      <c r="D329" s="66">
        <f>Final!B328</f>
        <v>0</v>
      </c>
      <c r="E329" s="66" t="e">
        <f>IF(Final!D328=0,NA(),Final!D328)</f>
        <v>#N/A</v>
      </c>
      <c r="F329" s="66" t="e">
        <f>IF(Final!E328=0,NA(),Final!E328)</f>
        <v>#N/A</v>
      </c>
      <c r="G329" s="66">
        <f>Final!C328</f>
        <v>0</v>
      </c>
      <c r="H329" s="66">
        <f>(Final!G328+Final!H328)/2</f>
        <v>0</v>
      </c>
      <c r="I329" s="84" t="str">
        <f>CONCATENATE(Facies!O328,"/",Facies!P328,"/",Facies!R328,"/",Facies!S328)</f>
        <v>0/ACBT/0/0</v>
      </c>
      <c r="L329" s="97">
        <f t="shared" si="10"/>
        <v>0</v>
      </c>
      <c r="M329" s="97">
        <f t="shared" si="11"/>
        <v>0</v>
      </c>
      <c r="N329" s="64"/>
      <c r="O329" s="64"/>
      <c r="P329" s="64"/>
      <c r="Q329" s="64"/>
      <c r="R329" s="64"/>
      <c r="S329" s="64"/>
      <c r="T329" s="64"/>
      <c r="U329" s="64"/>
      <c r="V329" s="64"/>
      <c r="W329" s="64"/>
    </row>
    <row r="330" spans="1:23" x14ac:dyDescent="0.3">
      <c r="A330" s="100">
        <v>326</v>
      </c>
      <c r="B330" s="66">
        <f>Final!F329</f>
        <v>0</v>
      </c>
      <c r="C330" s="66">
        <f>Final!A329</f>
        <v>0</v>
      </c>
      <c r="D330" s="66">
        <f>Final!B329</f>
        <v>0</v>
      </c>
      <c r="E330" s="66" t="e">
        <f>IF(Final!D329=0,NA(),Final!D329)</f>
        <v>#N/A</v>
      </c>
      <c r="F330" s="66" t="e">
        <f>IF(Final!E329=0,NA(),Final!E329)</f>
        <v>#N/A</v>
      </c>
      <c r="G330" s="66">
        <f>Final!C329</f>
        <v>0</v>
      </c>
      <c r="H330" s="66">
        <f>(Final!G329+Final!H329)/2</f>
        <v>0</v>
      </c>
      <c r="I330" s="84" t="str">
        <f>CONCATENATE(Facies!O329,"/",Facies!P329,"/",Facies!R329,"/",Facies!S329)</f>
        <v>0/ACBT/0/0</v>
      </c>
      <c r="L330" s="97">
        <f t="shared" si="10"/>
        <v>0</v>
      </c>
      <c r="M330" s="97">
        <f t="shared" si="11"/>
        <v>0</v>
      </c>
      <c r="N330" s="64"/>
      <c r="O330" s="64"/>
      <c r="P330" s="64"/>
      <c r="Q330" s="64"/>
      <c r="R330" s="64"/>
      <c r="S330" s="64"/>
      <c r="T330" s="64"/>
      <c r="U330" s="64"/>
      <c r="V330" s="64"/>
      <c r="W330" s="64"/>
    </row>
    <row r="331" spans="1:23" x14ac:dyDescent="0.3">
      <c r="A331" s="100">
        <v>327</v>
      </c>
      <c r="B331" s="66">
        <f>Final!F330</f>
        <v>0</v>
      </c>
      <c r="C331" s="66">
        <f>Final!A330</f>
        <v>0</v>
      </c>
      <c r="D331" s="66">
        <f>Final!B330</f>
        <v>0</v>
      </c>
      <c r="E331" s="66" t="e">
        <f>IF(Final!D330=0,NA(),Final!D330)</f>
        <v>#N/A</v>
      </c>
      <c r="F331" s="66" t="e">
        <f>IF(Final!E330=0,NA(),Final!E330)</f>
        <v>#N/A</v>
      </c>
      <c r="G331" s="66">
        <f>Final!C330</f>
        <v>0</v>
      </c>
      <c r="H331" s="66">
        <f>(Final!G330+Final!H330)/2</f>
        <v>0</v>
      </c>
      <c r="I331" s="84" t="str">
        <f>CONCATENATE(Facies!O330,"/",Facies!P330,"/",Facies!R330,"/",Facies!S330)</f>
        <v>0/ACBT/0/0</v>
      </c>
      <c r="L331" s="97">
        <f t="shared" si="10"/>
        <v>0</v>
      </c>
      <c r="M331" s="97">
        <f t="shared" si="11"/>
        <v>0</v>
      </c>
      <c r="N331" s="64"/>
      <c r="O331" s="64"/>
      <c r="P331" s="64"/>
      <c r="Q331" s="64"/>
      <c r="R331" s="64"/>
      <c r="S331" s="64"/>
      <c r="T331" s="64"/>
      <c r="U331" s="64"/>
      <c r="V331" s="64"/>
      <c r="W331" s="64"/>
    </row>
    <row r="332" spans="1:23" x14ac:dyDescent="0.3">
      <c r="A332" s="100">
        <v>328</v>
      </c>
      <c r="B332" s="66">
        <f>Final!F331</f>
        <v>0</v>
      </c>
      <c r="C332" s="66">
        <f>Final!A331</f>
        <v>0</v>
      </c>
      <c r="D332" s="66">
        <f>Final!B331</f>
        <v>0</v>
      </c>
      <c r="E332" s="66" t="e">
        <f>IF(Final!D331=0,NA(),Final!D331)</f>
        <v>#N/A</v>
      </c>
      <c r="F332" s="66" t="e">
        <f>IF(Final!E331=0,NA(),Final!E331)</f>
        <v>#N/A</v>
      </c>
      <c r="G332" s="66">
        <f>Final!C331</f>
        <v>0</v>
      </c>
      <c r="H332" s="66">
        <f>(Final!G331+Final!H331)/2</f>
        <v>0</v>
      </c>
      <c r="I332" s="84" t="str">
        <f>CONCATENATE(Facies!O331,"/",Facies!P331,"/",Facies!R331,"/",Facies!S331)</f>
        <v>0/ACBT/0/0</v>
      </c>
      <c r="L332" s="97">
        <f t="shared" si="10"/>
        <v>0</v>
      </c>
      <c r="M332" s="97">
        <f t="shared" si="11"/>
        <v>0</v>
      </c>
      <c r="N332" s="64"/>
      <c r="O332" s="64"/>
      <c r="P332" s="64"/>
      <c r="Q332" s="64"/>
      <c r="R332" s="64"/>
      <c r="S332" s="64"/>
      <c r="T332" s="64"/>
      <c r="U332" s="64"/>
      <c r="V332" s="64"/>
      <c r="W332" s="64"/>
    </row>
    <row r="333" spans="1:23" x14ac:dyDescent="0.3">
      <c r="A333" s="100">
        <v>329</v>
      </c>
      <c r="B333" s="66">
        <f>Final!F332</f>
        <v>0</v>
      </c>
      <c r="C333" s="66">
        <f>Final!A332</f>
        <v>0</v>
      </c>
      <c r="D333" s="66">
        <f>Final!B332</f>
        <v>0</v>
      </c>
      <c r="E333" s="66" t="e">
        <f>IF(Final!D332=0,NA(),Final!D332)</f>
        <v>#N/A</v>
      </c>
      <c r="F333" s="66" t="e">
        <f>IF(Final!E332=0,NA(),Final!E332)</f>
        <v>#N/A</v>
      </c>
      <c r="G333" s="66">
        <f>Final!C332</f>
        <v>0</v>
      </c>
      <c r="H333" s="66">
        <f>(Final!G332+Final!H332)/2</f>
        <v>0</v>
      </c>
      <c r="I333" s="84" t="str">
        <f>CONCATENATE(Facies!O332,"/",Facies!P332,"/",Facies!R332,"/",Facies!S332)</f>
        <v>0/ACBT/0/0</v>
      </c>
      <c r="L333" s="97">
        <f t="shared" si="10"/>
        <v>0</v>
      </c>
      <c r="M333" s="97">
        <f t="shared" si="11"/>
        <v>0</v>
      </c>
      <c r="N333" s="64"/>
      <c r="O333" s="64"/>
      <c r="P333" s="64"/>
      <c r="Q333" s="64"/>
      <c r="R333" s="64"/>
      <c r="S333" s="64"/>
      <c r="T333" s="64"/>
      <c r="U333" s="64"/>
      <c r="V333" s="64"/>
      <c r="W333" s="64"/>
    </row>
    <row r="334" spans="1:23" x14ac:dyDescent="0.3">
      <c r="A334" s="100">
        <v>330</v>
      </c>
      <c r="B334" s="66">
        <f>Final!F333</f>
        <v>0</v>
      </c>
      <c r="C334" s="66">
        <f>Final!A333</f>
        <v>0</v>
      </c>
      <c r="D334" s="66">
        <f>Final!B333</f>
        <v>0</v>
      </c>
      <c r="E334" s="66" t="e">
        <f>IF(Final!D333=0,NA(),Final!D333)</f>
        <v>#N/A</v>
      </c>
      <c r="F334" s="66" t="e">
        <f>IF(Final!E333=0,NA(),Final!E333)</f>
        <v>#N/A</v>
      </c>
      <c r="G334" s="66">
        <f>Final!C333</f>
        <v>0</v>
      </c>
      <c r="H334" s="66">
        <f>(Final!G333+Final!H333)/2</f>
        <v>0</v>
      </c>
      <c r="I334" s="84" t="str">
        <f>CONCATENATE(Facies!O333,"/",Facies!P333,"/",Facies!R333,"/",Facies!S333)</f>
        <v>0/ACBT/0/0</v>
      </c>
      <c r="L334" s="97">
        <f t="shared" si="10"/>
        <v>0</v>
      </c>
      <c r="M334" s="97">
        <f t="shared" si="11"/>
        <v>0</v>
      </c>
      <c r="N334" s="64"/>
      <c r="O334" s="64"/>
      <c r="P334" s="64"/>
      <c r="Q334" s="64"/>
      <c r="R334" s="64"/>
      <c r="S334" s="64"/>
      <c r="T334" s="64"/>
      <c r="U334" s="64"/>
      <c r="V334" s="64"/>
      <c r="W334" s="64"/>
    </row>
    <row r="335" spans="1:23" x14ac:dyDescent="0.3">
      <c r="A335" s="100">
        <v>331</v>
      </c>
      <c r="B335" s="66">
        <f>Final!F334</f>
        <v>0</v>
      </c>
      <c r="C335" s="66">
        <f>Final!A334</f>
        <v>0</v>
      </c>
      <c r="D335" s="66">
        <f>Final!B334</f>
        <v>0</v>
      </c>
      <c r="E335" s="66" t="e">
        <f>IF(Final!D334=0,NA(),Final!D334)</f>
        <v>#N/A</v>
      </c>
      <c r="F335" s="66" t="e">
        <f>IF(Final!E334=0,NA(),Final!E334)</f>
        <v>#N/A</v>
      </c>
      <c r="G335" s="66">
        <f>Final!C334</f>
        <v>0</v>
      </c>
      <c r="H335" s="66">
        <f>(Final!G334+Final!H334)/2</f>
        <v>0</v>
      </c>
      <c r="I335" s="84" t="str">
        <f>CONCATENATE(Facies!O334,"/",Facies!P334,"/",Facies!R334,"/",Facies!S334)</f>
        <v>0/ACBT/0/0</v>
      </c>
      <c r="L335" s="97">
        <f t="shared" si="10"/>
        <v>0</v>
      </c>
      <c r="M335" s="97">
        <f t="shared" si="11"/>
        <v>0</v>
      </c>
      <c r="N335" s="64"/>
      <c r="O335" s="64"/>
      <c r="P335" s="64"/>
      <c r="Q335" s="64"/>
      <c r="R335" s="64"/>
      <c r="S335" s="64"/>
      <c r="T335" s="64"/>
      <c r="U335" s="64"/>
      <c r="V335" s="64"/>
      <c r="W335" s="64"/>
    </row>
    <row r="336" spans="1:23" x14ac:dyDescent="0.3">
      <c r="A336" s="100">
        <v>332</v>
      </c>
      <c r="B336" s="66">
        <f>Final!F335</f>
        <v>0</v>
      </c>
      <c r="C336" s="66">
        <f>Final!A335</f>
        <v>0</v>
      </c>
      <c r="D336" s="66">
        <f>Final!B335</f>
        <v>0</v>
      </c>
      <c r="E336" s="66" t="e">
        <f>IF(Final!D335=0,NA(),Final!D335)</f>
        <v>#N/A</v>
      </c>
      <c r="F336" s="66" t="e">
        <f>IF(Final!E335=0,NA(),Final!E335)</f>
        <v>#N/A</v>
      </c>
      <c r="G336" s="66">
        <f>Final!C335</f>
        <v>0</v>
      </c>
      <c r="H336" s="66">
        <f>(Final!G335+Final!H335)/2</f>
        <v>0</v>
      </c>
      <c r="I336" s="84" t="str">
        <f>CONCATENATE(Facies!O335,"/",Facies!P335,"/",Facies!R335,"/",Facies!S335)</f>
        <v>0/ACBT/0/0</v>
      </c>
      <c r="L336" s="97">
        <f t="shared" si="10"/>
        <v>0</v>
      </c>
      <c r="M336" s="97">
        <f t="shared" si="11"/>
        <v>0</v>
      </c>
      <c r="N336" s="64"/>
      <c r="O336" s="64"/>
      <c r="P336" s="64"/>
      <c r="Q336" s="64"/>
      <c r="R336" s="64"/>
      <c r="S336" s="64"/>
      <c r="T336" s="64"/>
      <c r="U336" s="64"/>
      <c r="V336" s="64"/>
      <c r="W336" s="64"/>
    </row>
    <row r="337" spans="1:23" x14ac:dyDescent="0.3">
      <c r="A337" s="100">
        <v>333</v>
      </c>
      <c r="B337" s="66">
        <f>Final!F336</f>
        <v>0</v>
      </c>
      <c r="C337" s="66">
        <f>Final!A336</f>
        <v>0</v>
      </c>
      <c r="D337" s="66">
        <f>Final!B336</f>
        <v>0</v>
      </c>
      <c r="E337" s="66" t="e">
        <f>IF(Final!D336=0,NA(),Final!D336)</f>
        <v>#N/A</v>
      </c>
      <c r="F337" s="66" t="e">
        <f>IF(Final!E336=0,NA(),Final!E336)</f>
        <v>#N/A</v>
      </c>
      <c r="G337" s="66">
        <f>Final!C336</f>
        <v>0</v>
      </c>
      <c r="H337" s="66">
        <f>(Final!G336+Final!H336)/2</f>
        <v>0</v>
      </c>
      <c r="I337" s="84" t="str">
        <f>CONCATENATE(Facies!O336,"/",Facies!P336,"/",Facies!R336,"/",Facies!S336)</f>
        <v>0/ACBT/0/0</v>
      </c>
      <c r="L337" s="97">
        <f t="shared" si="10"/>
        <v>0</v>
      </c>
      <c r="M337" s="97">
        <f t="shared" si="11"/>
        <v>0</v>
      </c>
      <c r="N337" s="64"/>
      <c r="O337" s="64"/>
      <c r="P337" s="64"/>
      <c r="Q337" s="64"/>
      <c r="R337" s="64"/>
      <c r="S337" s="64"/>
      <c r="T337" s="64"/>
      <c r="U337" s="64"/>
      <c r="V337" s="64"/>
      <c r="W337" s="64"/>
    </row>
    <row r="338" spans="1:23" x14ac:dyDescent="0.3">
      <c r="A338" s="100">
        <v>334</v>
      </c>
      <c r="B338" s="66">
        <f>Final!F337</f>
        <v>0</v>
      </c>
      <c r="C338" s="66">
        <f>Final!A337</f>
        <v>0</v>
      </c>
      <c r="D338" s="66">
        <f>Final!B337</f>
        <v>0</v>
      </c>
      <c r="E338" s="66" t="e">
        <f>IF(Final!D337=0,NA(),Final!D337)</f>
        <v>#N/A</v>
      </c>
      <c r="F338" s="66" t="e">
        <f>IF(Final!E337=0,NA(),Final!E337)</f>
        <v>#N/A</v>
      </c>
      <c r="G338" s="66">
        <f>Final!C337</f>
        <v>0</v>
      </c>
      <c r="H338" s="66">
        <f>(Final!G337+Final!H337)/2</f>
        <v>0</v>
      </c>
      <c r="I338" s="84" t="str">
        <f>CONCATENATE(Facies!O337,"/",Facies!P337,"/",Facies!R337,"/",Facies!S337)</f>
        <v>0/ACBT/0/0</v>
      </c>
      <c r="L338" s="97">
        <f t="shared" si="10"/>
        <v>0</v>
      </c>
      <c r="M338" s="97">
        <f t="shared" si="11"/>
        <v>0</v>
      </c>
      <c r="N338" s="64"/>
      <c r="O338" s="64"/>
      <c r="P338" s="64"/>
      <c r="Q338" s="64"/>
      <c r="R338" s="64"/>
      <c r="S338" s="64"/>
      <c r="T338" s="64"/>
      <c r="U338" s="64"/>
      <c r="V338" s="64"/>
      <c r="W338" s="64"/>
    </row>
    <row r="339" spans="1:23" x14ac:dyDescent="0.3">
      <c r="A339" s="100">
        <v>335</v>
      </c>
      <c r="B339" s="66">
        <f>Final!F338</f>
        <v>0</v>
      </c>
      <c r="C339" s="66">
        <f>Final!A338</f>
        <v>0</v>
      </c>
      <c r="D339" s="66">
        <f>Final!B338</f>
        <v>0</v>
      </c>
      <c r="E339" s="66" t="e">
        <f>IF(Final!D338=0,NA(),Final!D338)</f>
        <v>#N/A</v>
      </c>
      <c r="F339" s="66" t="e">
        <f>IF(Final!E338=0,NA(),Final!E338)</f>
        <v>#N/A</v>
      </c>
      <c r="G339" s="66">
        <f>Final!C338</f>
        <v>0</v>
      </c>
      <c r="H339" s="66">
        <f>(Final!G338+Final!H338)/2</f>
        <v>0</v>
      </c>
      <c r="I339" s="84" t="str">
        <f>CONCATENATE(Facies!O338,"/",Facies!P338,"/",Facies!R338,"/",Facies!S338)</f>
        <v>0/ACBT/0/0</v>
      </c>
      <c r="L339" s="97">
        <f t="shared" si="10"/>
        <v>0</v>
      </c>
      <c r="M339" s="97">
        <f t="shared" si="11"/>
        <v>0</v>
      </c>
      <c r="N339" s="64"/>
      <c r="O339" s="64"/>
      <c r="P339" s="64"/>
      <c r="Q339" s="64"/>
      <c r="R339" s="64"/>
      <c r="S339" s="64"/>
      <c r="T339" s="64"/>
      <c r="U339" s="64"/>
      <c r="V339" s="64"/>
      <c r="W339" s="64"/>
    </row>
    <row r="340" spans="1:23" x14ac:dyDescent="0.3">
      <c r="A340" s="100">
        <v>336</v>
      </c>
      <c r="B340" s="66">
        <f>Final!F339</f>
        <v>0</v>
      </c>
      <c r="C340" s="66">
        <f>Final!A339</f>
        <v>0</v>
      </c>
      <c r="D340" s="66">
        <f>Final!B339</f>
        <v>0</v>
      </c>
      <c r="E340" s="66" t="e">
        <f>IF(Final!D339=0,NA(),Final!D339)</f>
        <v>#N/A</v>
      </c>
      <c r="F340" s="66" t="e">
        <f>IF(Final!E339=0,NA(),Final!E339)</f>
        <v>#N/A</v>
      </c>
      <c r="G340" s="66">
        <f>Final!C339</f>
        <v>0</v>
      </c>
      <c r="H340" s="66">
        <f>(Final!G339+Final!H339)/2</f>
        <v>0</v>
      </c>
      <c r="I340" s="84" t="str">
        <f>CONCATENATE(Facies!O339,"/",Facies!P339,"/",Facies!R339,"/",Facies!S339)</f>
        <v>0/ACBT/0/0</v>
      </c>
      <c r="L340" s="97">
        <f t="shared" si="10"/>
        <v>0</v>
      </c>
      <c r="M340" s="97">
        <f t="shared" si="11"/>
        <v>0</v>
      </c>
      <c r="N340" s="64"/>
      <c r="O340" s="64"/>
      <c r="P340" s="64"/>
      <c r="Q340" s="64"/>
      <c r="R340" s="64"/>
      <c r="S340" s="64"/>
      <c r="T340" s="64"/>
      <c r="U340" s="64"/>
      <c r="V340" s="64"/>
      <c r="W340" s="64"/>
    </row>
    <row r="341" spans="1:23" x14ac:dyDescent="0.3">
      <c r="A341" s="100">
        <v>337</v>
      </c>
      <c r="B341" s="66">
        <f>Final!F340</f>
        <v>0</v>
      </c>
      <c r="C341" s="66">
        <f>Final!A340</f>
        <v>0</v>
      </c>
      <c r="D341" s="66">
        <f>Final!B340</f>
        <v>0</v>
      </c>
      <c r="E341" s="66" t="e">
        <f>IF(Final!D340=0,NA(),Final!D340)</f>
        <v>#N/A</v>
      </c>
      <c r="F341" s="66" t="e">
        <f>IF(Final!E340=0,NA(),Final!E340)</f>
        <v>#N/A</v>
      </c>
      <c r="G341" s="66">
        <f>Final!C340</f>
        <v>0</v>
      </c>
      <c r="H341" s="66">
        <f>(Final!G340+Final!H340)/2</f>
        <v>0</v>
      </c>
      <c r="I341" s="84" t="str">
        <f>CONCATENATE(Facies!O340,"/",Facies!P340,"/",Facies!R340,"/",Facies!S340)</f>
        <v>0/ACBT/0/0</v>
      </c>
      <c r="L341" s="97">
        <f t="shared" si="10"/>
        <v>0</v>
      </c>
      <c r="M341" s="97">
        <f t="shared" si="11"/>
        <v>0</v>
      </c>
      <c r="N341" s="64"/>
      <c r="O341" s="64"/>
      <c r="P341" s="64"/>
      <c r="Q341" s="64"/>
      <c r="R341" s="64"/>
      <c r="S341" s="64"/>
      <c r="T341" s="64"/>
      <c r="U341" s="64"/>
      <c r="V341" s="64"/>
      <c r="W341" s="64"/>
    </row>
    <row r="342" spans="1:23" x14ac:dyDescent="0.3">
      <c r="A342" s="100">
        <v>338</v>
      </c>
      <c r="B342" s="66">
        <f>Final!F341</f>
        <v>0</v>
      </c>
      <c r="C342" s="66">
        <f>Final!A341</f>
        <v>0</v>
      </c>
      <c r="D342" s="66">
        <f>Final!B341</f>
        <v>0</v>
      </c>
      <c r="E342" s="66" t="e">
        <f>IF(Final!D341=0,NA(),Final!D341)</f>
        <v>#N/A</v>
      </c>
      <c r="F342" s="66" t="e">
        <f>IF(Final!E341=0,NA(),Final!E341)</f>
        <v>#N/A</v>
      </c>
      <c r="G342" s="66">
        <f>Final!C341</f>
        <v>0</v>
      </c>
      <c r="H342" s="66">
        <f>(Final!G341+Final!H341)/2</f>
        <v>0</v>
      </c>
      <c r="I342" s="84" t="str">
        <f>CONCATENATE(Facies!O341,"/",Facies!P341,"/",Facies!R341,"/",Facies!S341)</f>
        <v>0/ACBT/0/0</v>
      </c>
      <c r="L342" s="97">
        <f t="shared" si="10"/>
        <v>0</v>
      </c>
      <c r="M342" s="97">
        <f t="shared" si="11"/>
        <v>0</v>
      </c>
      <c r="N342" s="64"/>
      <c r="O342" s="64"/>
      <c r="P342" s="64"/>
      <c r="Q342" s="64"/>
      <c r="R342" s="64"/>
      <c r="S342" s="64"/>
      <c r="T342" s="64"/>
      <c r="U342" s="64"/>
      <c r="V342" s="64"/>
      <c r="W342" s="64"/>
    </row>
    <row r="343" spans="1:23" x14ac:dyDescent="0.3">
      <c r="A343" s="100">
        <v>339</v>
      </c>
      <c r="B343" s="66">
        <f>Final!F342</f>
        <v>0</v>
      </c>
      <c r="C343" s="66">
        <f>Final!A342</f>
        <v>0</v>
      </c>
      <c r="D343" s="66">
        <f>Final!B342</f>
        <v>0</v>
      </c>
      <c r="E343" s="66" t="e">
        <f>IF(Final!D342=0,NA(),Final!D342)</f>
        <v>#N/A</v>
      </c>
      <c r="F343" s="66" t="e">
        <f>IF(Final!E342=0,NA(),Final!E342)</f>
        <v>#N/A</v>
      </c>
      <c r="G343" s="66">
        <f>Final!C342</f>
        <v>0</v>
      </c>
      <c r="H343" s="66">
        <f>(Final!G342+Final!H342)/2</f>
        <v>0</v>
      </c>
      <c r="I343" s="84" t="str">
        <f>CONCATENATE(Facies!O342,"/",Facies!P342,"/",Facies!R342,"/",Facies!S342)</f>
        <v>0/ACBT/0/0</v>
      </c>
      <c r="L343" s="97">
        <f t="shared" si="10"/>
        <v>0</v>
      </c>
      <c r="M343" s="97">
        <f t="shared" si="11"/>
        <v>0</v>
      </c>
      <c r="N343" s="64"/>
      <c r="O343" s="64"/>
      <c r="P343" s="64"/>
      <c r="Q343" s="64"/>
      <c r="R343" s="64"/>
      <c r="S343" s="64"/>
      <c r="T343" s="64"/>
      <c r="U343" s="64"/>
      <c r="V343" s="64"/>
      <c r="W343" s="64"/>
    </row>
    <row r="344" spans="1:23" x14ac:dyDescent="0.3">
      <c r="A344" s="100">
        <v>340</v>
      </c>
      <c r="B344" s="66">
        <f>Final!F343</f>
        <v>0</v>
      </c>
      <c r="C344" s="66">
        <f>Final!A343</f>
        <v>0</v>
      </c>
      <c r="D344" s="66">
        <f>Final!B343</f>
        <v>0</v>
      </c>
      <c r="E344" s="66" t="e">
        <f>IF(Final!D343=0,NA(),Final!D343)</f>
        <v>#N/A</v>
      </c>
      <c r="F344" s="66" t="e">
        <f>IF(Final!E343=0,NA(),Final!E343)</f>
        <v>#N/A</v>
      </c>
      <c r="G344" s="66">
        <f>Final!C343</f>
        <v>0</v>
      </c>
      <c r="H344" s="66">
        <f>(Final!G343+Final!H343)/2</f>
        <v>0</v>
      </c>
      <c r="I344" s="84" t="str">
        <f>CONCATENATE(Facies!O343,"/",Facies!P343,"/",Facies!R343,"/",Facies!S343)</f>
        <v>0/ACBT/0/0</v>
      </c>
      <c r="L344" s="97">
        <f t="shared" si="10"/>
        <v>0</v>
      </c>
      <c r="M344" s="97">
        <f t="shared" si="11"/>
        <v>0</v>
      </c>
      <c r="N344" s="64"/>
      <c r="O344" s="64"/>
      <c r="P344" s="64"/>
      <c r="Q344" s="64"/>
      <c r="R344" s="64"/>
      <c r="S344" s="64"/>
      <c r="T344" s="64"/>
      <c r="U344" s="64"/>
      <c r="V344" s="64"/>
      <c r="W344" s="64"/>
    </row>
    <row r="345" spans="1:23" x14ac:dyDescent="0.3">
      <c r="A345" s="100">
        <v>341</v>
      </c>
      <c r="B345" s="66">
        <f>Final!F344</f>
        <v>0</v>
      </c>
      <c r="C345" s="66">
        <f>Final!A344</f>
        <v>0</v>
      </c>
      <c r="D345" s="66">
        <f>Final!B344</f>
        <v>0</v>
      </c>
      <c r="E345" s="66" t="e">
        <f>IF(Final!D344=0,NA(),Final!D344)</f>
        <v>#N/A</v>
      </c>
      <c r="F345" s="66" t="e">
        <f>IF(Final!E344=0,NA(),Final!E344)</f>
        <v>#N/A</v>
      </c>
      <c r="G345" s="66">
        <f>Final!C344</f>
        <v>0</v>
      </c>
      <c r="H345" s="66">
        <f>(Final!G344+Final!H344)/2</f>
        <v>0</v>
      </c>
      <c r="I345" s="84" t="str">
        <f>CONCATENATE(Facies!O344,"/",Facies!P344,"/",Facies!R344,"/",Facies!S344)</f>
        <v>0/ACBT/0/0</v>
      </c>
      <c r="L345" s="97">
        <f t="shared" si="10"/>
        <v>0</v>
      </c>
      <c r="M345" s="97">
        <f t="shared" si="11"/>
        <v>0</v>
      </c>
      <c r="N345" s="64"/>
      <c r="O345" s="64"/>
      <c r="P345" s="64"/>
      <c r="Q345" s="64"/>
      <c r="R345" s="64"/>
      <c r="S345" s="64"/>
      <c r="T345" s="64"/>
      <c r="U345" s="64"/>
      <c r="V345" s="64"/>
      <c r="W345" s="64"/>
    </row>
    <row r="346" spans="1:23" x14ac:dyDescent="0.3">
      <c r="A346" s="100">
        <v>342</v>
      </c>
      <c r="B346" s="66">
        <f>Final!F345</f>
        <v>0</v>
      </c>
      <c r="C346" s="66">
        <f>Final!A345</f>
        <v>0</v>
      </c>
      <c r="D346" s="66">
        <f>Final!B345</f>
        <v>0</v>
      </c>
      <c r="E346" s="66" t="e">
        <f>IF(Final!D345=0,NA(),Final!D345)</f>
        <v>#N/A</v>
      </c>
      <c r="F346" s="66" t="e">
        <f>IF(Final!E345=0,NA(),Final!E345)</f>
        <v>#N/A</v>
      </c>
      <c r="G346" s="66">
        <f>Final!C345</f>
        <v>0</v>
      </c>
      <c r="H346" s="66">
        <f>(Final!G345+Final!H345)/2</f>
        <v>0</v>
      </c>
      <c r="I346" s="84" t="str">
        <f>CONCATENATE(Facies!O345,"/",Facies!P345,"/",Facies!R345,"/",Facies!S345)</f>
        <v>0/ACBT/0/0</v>
      </c>
      <c r="L346" s="97">
        <f t="shared" si="10"/>
        <v>0</v>
      </c>
      <c r="M346" s="97">
        <f t="shared" si="11"/>
        <v>0</v>
      </c>
      <c r="N346" s="64"/>
      <c r="O346" s="64"/>
      <c r="P346" s="64"/>
      <c r="Q346" s="64"/>
      <c r="R346" s="64"/>
      <c r="S346" s="64"/>
      <c r="T346" s="64"/>
      <c r="U346" s="64"/>
      <c r="V346" s="64"/>
      <c r="W346" s="64"/>
    </row>
    <row r="347" spans="1:23" x14ac:dyDescent="0.3">
      <c r="A347" s="100">
        <v>343</v>
      </c>
      <c r="B347" s="66">
        <f>Final!F346</f>
        <v>0</v>
      </c>
      <c r="C347" s="66">
        <f>Final!A346</f>
        <v>0</v>
      </c>
      <c r="D347" s="66">
        <f>Final!B346</f>
        <v>0</v>
      </c>
      <c r="E347" s="66" t="e">
        <f>IF(Final!D346=0,NA(),Final!D346)</f>
        <v>#N/A</v>
      </c>
      <c r="F347" s="66" t="e">
        <f>IF(Final!E346=0,NA(),Final!E346)</f>
        <v>#N/A</v>
      </c>
      <c r="G347" s="66">
        <f>Final!C346</f>
        <v>0</v>
      </c>
      <c r="H347" s="66">
        <f>(Final!G346+Final!H346)/2</f>
        <v>0</v>
      </c>
      <c r="I347" s="84" t="str">
        <f>CONCATENATE(Facies!O346,"/",Facies!P346,"/",Facies!R346,"/",Facies!S346)</f>
        <v>0/ACBT/0/0</v>
      </c>
      <c r="L347" s="97">
        <f t="shared" si="10"/>
        <v>0</v>
      </c>
      <c r="M347" s="97">
        <f t="shared" si="11"/>
        <v>0</v>
      </c>
      <c r="N347" s="64"/>
      <c r="O347" s="64"/>
      <c r="P347" s="64"/>
      <c r="Q347" s="64"/>
      <c r="R347" s="64"/>
      <c r="S347" s="64"/>
      <c r="T347" s="64"/>
      <c r="U347" s="64"/>
      <c r="V347" s="64"/>
      <c r="W347" s="64"/>
    </row>
    <row r="348" spans="1:23" x14ac:dyDescent="0.3">
      <c r="A348" s="100">
        <v>344</v>
      </c>
      <c r="B348" s="66">
        <f>Final!F347</f>
        <v>0</v>
      </c>
      <c r="C348" s="66">
        <f>Final!A347</f>
        <v>0</v>
      </c>
      <c r="D348" s="66">
        <f>Final!B347</f>
        <v>0</v>
      </c>
      <c r="E348" s="66" t="e">
        <f>IF(Final!D347=0,NA(),Final!D347)</f>
        <v>#N/A</v>
      </c>
      <c r="F348" s="66" t="e">
        <f>IF(Final!E347=0,NA(),Final!E347)</f>
        <v>#N/A</v>
      </c>
      <c r="G348" s="66">
        <f>Final!C347</f>
        <v>0</v>
      </c>
      <c r="H348" s="66">
        <f>(Final!G347+Final!H347)/2</f>
        <v>0</v>
      </c>
      <c r="I348" s="84" t="str">
        <f>CONCATENATE(Facies!O347,"/",Facies!P347,"/",Facies!R347,"/",Facies!S347)</f>
        <v>0/ACBT/0/0</v>
      </c>
      <c r="L348" s="97">
        <f t="shared" si="10"/>
        <v>0</v>
      </c>
      <c r="M348" s="97">
        <f t="shared" si="11"/>
        <v>0</v>
      </c>
      <c r="N348" s="64"/>
      <c r="O348" s="64"/>
      <c r="P348" s="64"/>
      <c r="Q348" s="64"/>
      <c r="R348" s="64"/>
      <c r="S348" s="64"/>
      <c r="T348" s="64"/>
      <c r="U348" s="64"/>
      <c r="V348" s="64"/>
      <c r="W348" s="64"/>
    </row>
    <row r="349" spans="1:23" x14ac:dyDescent="0.3">
      <c r="A349" s="100">
        <v>345</v>
      </c>
      <c r="B349" s="66">
        <f>Final!F348</f>
        <v>0</v>
      </c>
      <c r="C349" s="66">
        <f>Final!A348</f>
        <v>0</v>
      </c>
      <c r="D349" s="66">
        <f>Final!B348</f>
        <v>0</v>
      </c>
      <c r="E349" s="66" t="e">
        <f>IF(Final!D348=0,NA(),Final!D348)</f>
        <v>#N/A</v>
      </c>
      <c r="F349" s="66" t="e">
        <f>IF(Final!E348=0,NA(),Final!E348)</f>
        <v>#N/A</v>
      </c>
      <c r="G349" s="66">
        <f>Final!C348</f>
        <v>0</v>
      </c>
      <c r="H349" s="66">
        <f>(Final!G348+Final!H348)/2</f>
        <v>0</v>
      </c>
      <c r="I349" s="84" t="str">
        <f>CONCATENATE(Facies!O348,"/",Facies!P348,"/",Facies!R348,"/",Facies!S348)</f>
        <v>0/ACBT/0/0</v>
      </c>
      <c r="L349" s="97">
        <f t="shared" si="10"/>
        <v>0</v>
      </c>
      <c r="M349" s="97">
        <f t="shared" si="11"/>
        <v>0</v>
      </c>
      <c r="N349" s="64"/>
      <c r="O349" s="64"/>
      <c r="P349" s="64"/>
      <c r="Q349" s="64"/>
      <c r="R349" s="64"/>
      <c r="S349" s="64"/>
      <c r="T349" s="64"/>
      <c r="U349" s="64"/>
      <c r="V349" s="64"/>
      <c r="W349" s="64"/>
    </row>
    <row r="350" spans="1:23" x14ac:dyDescent="0.3">
      <c r="A350" s="100">
        <v>346</v>
      </c>
      <c r="B350" s="66">
        <f>Final!F349</f>
        <v>0</v>
      </c>
      <c r="C350" s="66">
        <f>Final!A349</f>
        <v>0</v>
      </c>
      <c r="D350" s="66">
        <f>Final!B349</f>
        <v>0</v>
      </c>
      <c r="E350" s="66" t="e">
        <f>IF(Final!D349=0,NA(),Final!D349)</f>
        <v>#N/A</v>
      </c>
      <c r="F350" s="66" t="e">
        <f>IF(Final!E349=0,NA(),Final!E349)</f>
        <v>#N/A</v>
      </c>
      <c r="G350" s="66">
        <f>Final!C349</f>
        <v>0</v>
      </c>
      <c r="H350" s="66">
        <f>(Final!G349+Final!H349)/2</f>
        <v>0</v>
      </c>
      <c r="I350" s="84" t="str">
        <f>CONCATENATE(Facies!O349,"/",Facies!P349,"/",Facies!R349,"/",Facies!S349)</f>
        <v>0/ACBT/0/0</v>
      </c>
      <c r="L350" s="97">
        <f t="shared" si="10"/>
        <v>0</v>
      </c>
      <c r="M350" s="97">
        <f t="shared" si="11"/>
        <v>0</v>
      </c>
      <c r="N350" s="64"/>
      <c r="O350" s="64"/>
      <c r="P350" s="64"/>
      <c r="Q350" s="64"/>
      <c r="R350" s="64"/>
      <c r="S350" s="64"/>
      <c r="T350" s="64"/>
      <c r="U350" s="64"/>
      <c r="V350" s="64"/>
      <c r="W350" s="64"/>
    </row>
    <row r="351" spans="1:23" x14ac:dyDescent="0.3">
      <c r="A351" s="100">
        <v>347</v>
      </c>
      <c r="B351" s="66">
        <f>Final!F350</f>
        <v>0</v>
      </c>
      <c r="C351" s="66">
        <f>Final!A350</f>
        <v>0</v>
      </c>
      <c r="D351" s="66">
        <f>Final!B350</f>
        <v>0</v>
      </c>
      <c r="E351" s="66" t="e">
        <f>IF(Final!D350=0,NA(),Final!D350)</f>
        <v>#N/A</v>
      </c>
      <c r="F351" s="66" t="e">
        <f>IF(Final!E350=0,NA(),Final!E350)</f>
        <v>#N/A</v>
      </c>
      <c r="G351" s="66">
        <f>Final!C350</f>
        <v>0</v>
      </c>
      <c r="H351" s="66">
        <f>(Final!G350+Final!H350)/2</f>
        <v>0</v>
      </c>
      <c r="I351" s="84" t="str">
        <f>CONCATENATE(Facies!O350,"/",Facies!P350,"/",Facies!R350,"/",Facies!S350)</f>
        <v>0/ACBT/0/0</v>
      </c>
      <c r="L351" s="97">
        <f t="shared" si="10"/>
        <v>0</v>
      </c>
      <c r="M351" s="97">
        <f t="shared" si="11"/>
        <v>0</v>
      </c>
      <c r="N351" s="64"/>
      <c r="O351" s="64"/>
      <c r="P351" s="64"/>
      <c r="Q351" s="64"/>
      <c r="R351" s="64"/>
      <c r="S351" s="64"/>
      <c r="T351" s="64"/>
      <c r="U351" s="64"/>
      <c r="V351" s="64"/>
      <c r="W351" s="64"/>
    </row>
    <row r="352" spans="1:23" x14ac:dyDescent="0.3">
      <c r="A352" s="100">
        <v>348</v>
      </c>
      <c r="B352" s="66">
        <f>Final!F351</f>
        <v>0</v>
      </c>
      <c r="C352" s="66">
        <f>Final!A351</f>
        <v>0</v>
      </c>
      <c r="D352" s="66">
        <f>Final!B351</f>
        <v>0</v>
      </c>
      <c r="E352" s="66" t="e">
        <f>IF(Final!D351=0,NA(),Final!D351)</f>
        <v>#N/A</v>
      </c>
      <c r="F352" s="66" t="e">
        <f>IF(Final!E351=0,NA(),Final!E351)</f>
        <v>#N/A</v>
      </c>
      <c r="G352" s="66">
        <f>Final!C351</f>
        <v>0</v>
      </c>
      <c r="H352" s="66">
        <f>(Final!G351+Final!H351)/2</f>
        <v>0</v>
      </c>
      <c r="I352" s="84" t="str">
        <f>CONCATENATE(Facies!O351,"/",Facies!P351,"/",Facies!R351,"/",Facies!S351)</f>
        <v>0/ACBT/0/0</v>
      </c>
      <c r="L352" s="97">
        <f t="shared" si="10"/>
        <v>0</v>
      </c>
      <c r="M352" s="97">
        <f t="shared" si="11"/>
        <v>0</v>
      </c>
      <c r="N352" s="64"/>
      <c r="O352" s="64"/>
      <c r="P352" s="64"/>
      <c r="Q352" s="64"/>
      <c r="R352" s="64"/>
      <c r="S352" s="64"/>
      <c r="T352" s="64"/>
      <c r="U352" s="64"/>
      <c r="V352" s="64"/>
      <c r="W352" s="64"/>
    </row>
    <row r="353" spans="1:23" x14ac:dyDescent="0.3">
      <c r="A353" s="100">
        <v>349</v>
      </c>
      <c r="B353" s="66">
        <f>Final!F352</f>
        <v>0</v>
      </c>
      <c r="C353" s="66">
        <f>Final!A352</f>
        <v>0</v>
      </c>
      <c r="D353" s="66">
        <f>Final!B352</f>
        <v>0</v>
      </c>
      <c r="E353" s="66" t="e">
        <f>IF(Final!D352=0,NA(),Final!D352)</f>
        <v>#N/A</v>
      </c>
      <c r="F353" s="66" t="e">
        <f>IF(Final!E352=0,NA(),Final!E352)</f>
        <v>#N/A</v>
      </c>
      <c r="G353" s="66">
        <f>Final!C352</f>
        <v>0</v>
      </c>
      <c r="H353" s="66">
        <f>(Final!G352+Final!H352)/2</f>
        <v>0</v>
      </c>
      <c r="I353" s="84" t="str">
        <f>CONCATENATE(Facies!O352,"/",Facies!P352,"/",Facies!R352,"/",Facies!S352)</f>
        <v>0/ACBT/0/0</v>
      </c>
      <c r="L353" s="97">
        <f t="shared" si="10"/>
        <v>0</v>
      </c>
      <c r="M353" s="97">
        <f t="shared" si="11"/>
        <v>0</v>
      </c>
      <c r="N353" s="64"/>
      <c r="O353" s="64"/>
      <c r="P353" s="64"/>
      <c r="Q353" s="64"/>
      <c r="R353" s="64"/>
      <c r="S353" s="64"/>
      <c r="T353" s="64"/>
      <c r="U353" s="64"/>
      <c r="V353" s="64"/>
      <c r="W353" s="64"/>
    </row>
    <row r="354" spans="1:23" x14ac:dyDescent="0.3">
      <c r="A354" s="100">
        <v>350</v>
      </c>
      <c r="B354" s="66">
        <f>Final!F353</f>
        <v>0</v>
      </c>
      <c r="C354" s="66">
        <f>Final!A353</f>
        <v>0</v>
      </c>
      <c r="D354" s="66">
        <f>Final!B353</f>
        <v>0</v>
      </c>
      <c r="E354" s="66" t="e">
        <f>IF(Final!D353=0,NA(),Final!D353)</f>
        <v>#N/A</v>
      </c>
      <c r="F354" s="66" t="e">
        <f>IF(Final!E353=0,NA(),Final!E353)</f>
        <v>#N/A</v>
      </c>
      <c r="G354" s="66">
        <f>Final!C353</f>
        <v>0</v>
      </c>
      <c r="H354" s="66">
        <f>(Final!G353+Final!H353)/2</f>
        <v>0</v>
      </c>
      <c r="I354" s="84" t="str">
        <f>CONCATENATE(Facies!O353,"/",Facies!P353,"/",Facies!R353,"/",Facies!S353)</f>
        <v>0/ACBT/0/0</v>
      </c>
      <c r="L354" s="97">
        <f t="shared" si="10"/>
        <v>0</v>
      </c>
      <c r="M354" s="97">
        <f t="shared" si="11"/>
        <v>0</v>
      </c>
      <c r="N354" s="64"/>
      <c r="O354" s="64"/>
      <c r="P354" s="64"/>
      <c r="Q354" s="64"/>
      <c r="R354" s="64"/>
      <c r="S354" s="64"/>
      <c r="T354" s="64"/>
      <c r="U354" s="64"/>
      <c r="V354" s="64"/>
      <c r="W354" s="64"/>
    </row>
    <row r="355" spans="1:23" x14ac:dyDescent="0.3">
      <c r="A355" s="100">
        <v>351</v>
      </c>
      <c r="B355" s="66">
        <f>Final!F354</f>
        <v>0</v>
      </c>
      <c r="C355" s="66">
        <f>Final!A354</f>
        <v>0</v>
      </c>
      <c r="D355" s="66">
        <f>Final!B354</f>
        <v>0</v>
      </c>
      <c r="E355" s="66" t="e">
        <f>IF(Final!D354=0,NA(),Final!D354)</f>
        <v>#N/A</v>
      </c>
      <c r="F355" s="66" t="e">
        <f>IF(Final!E354=0,NA(),Final!E354)</f>
        <v>#N/A</v>
      </c>
      <c r="G355" s="66">
        <f>Final!C354</f>
        <v>0</v>
      </c>
      <c r="H355" s="66">
        <f>(Final!G354+Final!H354)/2</f>
        <v>0</v>
      </c>
      <c r="I355" s="84" t="str">
        <f>CONCATENATE(Facies!O354,"/",Facies!P354,"/",Facies!R354,"/",Facies!S354)</f>
        <v>0/ACBT/0/0</v>
      </c>
      <c r="L355" s="97">
        <f t="shared" si="10"/>
        <v>0</v>
      </c>
      <c r="M355" s="97">
        <f t="shared" si="11"/>
        <v>0</v>
      </c>
      <c r="N355" s="64"/>
      <c r="O355" s="64"/>
      <c r="P355" s="64"/>
      <c r="Q355" s="64"/>
      <c r="R355" s="64"/>
      <c r="S355" s="64"/>
      <c r="T355" s="64"/>
      <c r="U355" s="64"/>
      <c r="V355" s="64"/>
      <c r="W355" s="64"/>
    </row>
    <row r="356" spans="1:23" x14ac:dyDescent="0.3">
      <c r="A356" s="100">
        <v>352</v>
      </c>
      <c r="B356" s="66">
        <f>Final!F355</f>
        <v>0</v>
      </c>
      <c r="C356" s="66">
        <f>Final!A355</f>
        <v>0</v>
      </c>
      <c r="D356" s="66">
        <f>Final!B355</f>
        <v>0</v>
      </c>
      <c r="E356" s="66" t="e">
        <f>IF(Final!D355=0,NA(),Final!D355)</f>
        <v>#N/A</v>
      </c>
      <c r="F356" s="66" t="e">
        <f>IF(Final!E355=0,NA(),Final!E355)</f>
        <v>#N/A</v>
      </c>
      <c r="G356" s="66">
        <f>Final!C355</f>
        <v>0</v>
      </c>
      <c r="H356" s="66">
        <f>(Final!G355+Final!H355)/2</f>
        <v>0</v>
      </c>
      <c r="I356" s="84" t="str">
        <f>CONCATENATE(Facies!O355,"/",Facies!P355,"/",Facies!R355,"/",Facies!S355)</f>
        <v>0/ACBT/0/0</v>
      </c>
      <c r="L356" s="97">
        <f t="shared" si="10"/>
        <v>0</v>
      </c>
      <c r="M356" s="97">
        <f t="shared" si="11"/>
        <v>0</v>
      </c>
      <c r="N356" s="64"/>
      <c r="O356" s="64"/>
      <c r="P356" s="64"/>
      <c r="Q356" s="64"/>
      <c r="R356" s="64"/>
      <c r="S356" s="64"/>
      <c r="T356" s="64"/>
      <c r="U356" s="64"/>
      <c r="V356" s="64"/>
      <c r="W356" s="64"/>
    </row>
    <row r="357" spans="1:23" x14ac:dyDescent="0.3">
      <c r="A357" s="100">
        <v>353</v>
      </c>
      <c r="B357" s="66">
        <f>Final!F356</f>
        <v>0</v>
      </c>
      <c r="C357" s="66">
        <f>Final!A356</f>
        <v>0</v>
      </c>
      <c r="D357" s="66">
        <f>Final!B356</f>
        <v>0</v>
      </c>
      <c r="E357" s="66" t="e">
        <f>IF(Final!D356=0,NA(),Final!D356)</f>
        <v>#N/A</v>
      </c>
      <c r="F357" s="66" t="e">
        <f>IF(Final!E356=0,NA(),Final!E356)</f>
        <v>#N/A</v>
      </c>
      <c r="G357" s="66">
        <f>Final!C356</f>
        <v>0</v>
      </c>
      <c r="H357" s="66">
        <f>(Final!G356+Final!H356)/2</f>
        <v>0</v>
      </c>
      <c r="I357" s="84" t="str">
        <f>CONCATENATE(Facies!O356,"/",Facies!P356,"/",Facies!R356,"/",Facies!S356)</f>
        <v>0/ACBT/0/0</v>
      </c>
      <c r="L357" s="97">
        <f t="shared" si="10"/>
        <v>0</v>
      </c>
      <c r="M357" s="97">
        <f t="shared" si="11"/>
        <v>0</v>
      </c>
      <c r="N357" s="64"/>
      <c r="O357" s="64"/>
      <c r="P357" s="64"/>
      <c r="Q357" s="64"/>
      <c r="R357" s="64"/>
      <c r="S357" s="64"/>
      <c r="T357" s="64"/>
      <c r="U357" s="64"/>
      <c r="V357" s="64"/>
      <c r="W357" s="64"/>
    </row>
    <row r="358" spans="1:23" x14ac:dyDescent="0.3">
      <c r="A358" s="100">
        <v>354</v>
      </c>
      <c r="B358" s="66">
        <f>Final!F357</f>
        <v>0</v>
      </c>
      <c r="C358" s="66">
        <f>Final!A357</f>
        <v>0</v>
      </c>
      <c r="D358" s="66">
        <f>Final!B357</f>
        <v>0</v>
      </c>
      <c r="E358" s="66" t="e">
        <f>IF(Final!D357=0,NA(),Final!D357)</f>
        <v>#N/A</v>
      </c>
      <c r="F358" s="66" t="e">
        <f>IF(Final!E357=0,NA(),Final!E357)</f>
        <v>#N/A</v>
      </c>
      <c r="G358" s="66">
        <f>Final!C357</f>
        <v>0</v>
      </c>
      <c r="H358" s="66">
        <f>(Final!G357+Final!H357)/2</f>
        <v>0</v>
      </c>
      <c r="I358" s="84" t="str">
        <f>CONCATENATE(Facies!O357,"/",Facies!P357,"/",Facies!R357,"/",Facies!S357)</f>
        <v>0/ACBT/0/0</v>
      </c>
      <c r="L358" s="97">
        <f t="shared" si="10"/>
        <v>0</v>
      </c>
      <c r="M358" s="97">
        <f t="shared" si="11"/>
        <v>0</v>
      </c>
      <c r="N358" s="64"/>
      <c r="O358" s="64"/>
      <c r="P358" s="64"/>
      <c r="Q358" s="64"/>
      <c r="R358" s="64"/>
      <c r="S358" s="64"/>
      <c r="T358" s="64"/>
      <c r="U358" s="64"/>
      <c r="V358" s="64"/>
      <c r="W358" s="64"/>
    </row>
    <row r="359" spans="1:23" x14ac:dyDescent="0.3">
      <c r="A359" s="100">
        <v>355</v>
      </c>
      <c r="B359" s="66">
        <f>Final!F358</f>
        <v>0</v>
      </c>
      <c r="C359" s="66">
        <f>Final!A358</f>
        <v>0</v>
      </c>
      <c r="D359" s="66">
        <f>Final!B358</f>
        <v>0</v>
      </c>
      <c r="E359" s="66" t="e">
        <f>IF(Final!D358=0,NA(),Final!D358)</f>
        <v>#N/A</v>
      </c>
      <c r="F359" s="66" t="e">
        <f>IF(Final!E358=0,NA(),Final!E358)</f>
        <v>#N/A</v>
      </c>
      <c r="G359" s="66">
        <f>Final!C358</f>
        <v>0</v>
      </c>
      <c r="H359" s="66">
        <f>(Final!G358+Final!H358)/2</f>
        <v>0</v>
      </c>
      <c r="I359" s="84" t="str">
        <f>CONCATENATE(Facies!O358,"/",Facies!P358,"/",Facies!R358,"/",Facies!S358)</f>
        <v>0/ACBT/0/0</v>
      </c>
      <c r="L359" s="97">
        <f t="shared" si="10"/>
        <v>0</v>
      </c>
      <c r="M359" s="97">
        <f t="shared" si="11"/>
        <v>0</v>
      </c>
      <c r="N359" s="64"/>
      <c r="O359" s="64"/>
      <c r="P359" s="64"/>
      <c r="Q359" s="64"/>
      <c r="R359" s="64"/>
      <c r="S359" s="64"/>
      <c r="T359" s="64"/>
      <c r="U359" s="64"/>
      <c r="V359" s="64"/>
      <c r="W359" s="64"/>
    </row>
    <row r="360" spans="1:23" x14ac:dyDescent="0.3">
      <c r="A360" s="100">
        <v>356</v>
      </c>
      <c r="B360" s="66">
        <f>Final!F359</f>
        <v>0</v>
      </c>
      <c r="C360" s="66">
        <f>Final!A359</f>
        <v>0</v>
      </c>
      <c r="D360" s="66">
        <f>Final!B359</f>
        <v>0</v>
      </c>
      <c r="E360" s="66" t="e">
        <f>IF(Final!D359=0,NA(),Final!D359)</f>
        <v>#N/A</v>
      </c>
      <c r="F360" s="66" t="e">
        <f>IF(Final!E359=0,NA(),Final!E359)</f>
        <v>#N/A</v>
      </c>
      <c r="G360" s="66">
        <f>Final!C359</f>
        <v>0</v>
      </c>
      <c r="H360" s="66">
        <f>(Final!G359+Final!H359)/2</f>
        <v>0</v>
      </c>
      <c r="I360" s="84" t="str">
        <f>CONCATENATE(Facies!O359,"/",Facies!P359,"/",Facies!R359,"/",Facies!S359)</f>
        <v>0/ACBT/0/0</v>
      </c>
      <c r="L360" s="97">
        <f t="shared" si="10"/>
        <v>0</v>
      </c>
      <c r="M360" s="97">
        <f t="shared" si="11"/>
        <v>0</v>
      </c>
      <c r="N360" s="64"/>
      <c r="O360" s="64"/>
      <c r="P360" s="64"/>
      <c r="Q360" s="64"/>
      <c r="R360" s="64"/>
      <c r="S360" s="64"/>
      <c r="T360" s="64"/>
      <c r="U360" s="64"/>
      <c r="V360" s="64"/>
      <c r="W360" s="64"/>
    </row>
    <row r="361" spans="1:23" x14ac:dyDescent="0.3">
      <c r="A361" s="100">
        <v>357</v>
      </c>
      <c r="B361" s="66">
        <f>Final!F360</f>
        <v>0</v>
      </c>
      <c r="C361" s="66">
        <f>Final!A360</f>
        <v>0</v>
      </c>
      <c r="D361" s="66">
        <f>Final!B360</f>
        <v>0</v>
      </c>
      <c r="E361" s="66" t="e">
        <f>IF(Final!D360=0,NA(),Final!D360)</f>
        <v>#N/A</v>
      </c>
      <c r="F361" s="66" t="e">
        <f>IF(Final!E360=0,NA(),Final!E360)</f>
        <v>#N/A</v>
      </c>
      <c r="G361" s="66">
        <f>Final!C360</f>
        <v>0</v>
      </c>
      <c r="H361" s="66">
        <f>(Final!G360+Final!H360)/2</f>
        <v>0</v>
      </c>
      <c r="I361" s="84" t="str">
        <f>CONCATENATE(Facies!O360,"/",Facies!P360,"/",Facies!R360,"/",Facies!S360)</f>
        <v>0/ACBT/0/0</v>
      </c>
      <c r="L361" s="97">
        <f t="shared" si="10"/>
        <v>0</v>
      </c>
      <c r="M361" s="97">
        <f t="shared" si="11"/>
        <v>0</v>
      </c>
      <c r="N361" s="64"/>
      <c r="O361" s="64"/>
      <c r="P361" s="64"/>
      <c r="Q361" s="64"/>
      <c r="R361" s="64"/>
      <c r="S361" s="64"/>
      <c r="T361" s="64"/>
      <c r="U361" s="64"/>
      <c r="V361" s="64"/>
      <c r="W361" s="64"/>
    </row>
    <row r="362" spans="1:23" x14ac:dyDescent="0.3">
      <c r="A362" s="100">
        <v>358</v>
      </c>
      <c r="B362" s="66">
        <f>Final!F361</f>
        <v>0</v>
      </c>
      <c r="C362" s="66">
        <f>Final!A361</f>
        <v>0</v>
      </c>
      <c r="D362" s="66">
        <f>Final!B361</f>
        <v>0</v>
      </c>
      <c r="E362" s="66" t="e">
        <f>IF(Final!D361=0,NA(),Final!D361)</f>
        <v>#N/A</v>
      </c>
      <c r="F362" s="66" t="e">
        <f>IF(Final!E361=0,NA(),Final!E361)</f>
        <v>#N/A</v>
      </c>
      <c r="G362" s="66">
        <f>Final!C361</f>
        <v>0</v>
      </c>
      <c r="H362" s="66">
        <f>(Final!G361+Final!H361)/2</f>
        <v>0</v>
      </c>
      <c r="I362" s="84" t="str">
        <f>CONCATENATE(Facies!O361,"/",Facies!P361,"/",Facies!R361,"/",Facies!S361)</f>
        <v>0/ACBT/0/0</v>
      </c>
      <c r="L362" s="97">
        <f t="shared" si="10"/>
        <v>0</v>
      </c>
      <c r="M362" s="97">
        <f t="shared" si="11"/>
        <v>0</v>
      </c>
      <c r="N362" s="64"/>
      <c r="O362" s="64"/>
      <c r="P362" s="64"/>
      <c r="Q362" s="64"/>
      <c r="R362" s="64"/>
      <c r="S362" s="64"/>
      <c r="T362" s="64"/>
      <c r="U362" s="64"/>
      <c r="V362" s="64"/>
      <c r="W362" s="64"/>
    </row>
    <row r="363" spans="1:23" x14ac:dyDescent="0.3">
      <c r="A363" s="100">
        <v>359</v>
      </c>
      <c r="B363" s="66">
        <f>Final!F362</f>
        <v>0</v>
      </c>
      <c r="C363" s="66">
        <f>Final!A362</f>
        <v>0</v>
      </c>
      <c r="D363" s="66">
        <f>Final!B362</f>
        <v>0</v>
      </c>
      <c r="E363" s="66" t="e">
        <f>IF(Final!D362=0,NA(),Final!D362)</f>
        <v>#N/A</v>
      </c>
      <c r="F363" s="66" t="e">
        <f>IF(Final!E362=0,NA(),Final!E362)</f>
        <v>#N/A</v>
      </c>
      <c r="G363" s="66">
        <f>Final!C362</f>
        <v>0</v>
      </c>
      <c r="H363" s="66">
        <f>(Final!G362+Final!H362)/2</f>
        <v>0</v>
      </c>
      <c r="I363" s="84" t="str">
        <f>CONCATENATE(Facies!O362,"/",Facies!P362,"/",Facies!R362,"/",Facies!S362)</f>
        <v>0/ACBT/0/0</v>
      </c>
      <c r="L363" s="97">
        <f t="shared" si="10"/>
        <v>0</v>
      </c>
      <c r="M363" s="97">
        <f t="shared" si="11"/>
        <v>0</v>
      </c>
      <c r="N363" s="64"/>
      <c r="O363" s="64"/>
      <c r="P363" s="64"/>
      <c r="Q363" s="64"/>
      <c r="R363" s="64"/>
      <c r="S363" s="64"/>
      <c r="T363" s="64"/>
      <c r="U363" s="64"/>
      <c r="V363" s="64"/>
      <c r="W363" s="64"/>
    </row>
    <row r="364" spans="1:23" x14ac:dyDescent="0.3">
      <c r="A364" s="100">
        <v>360</v>
      </c>
      <c r="B364" s="66">
        <f>Final!F363</f>
        <v>0</v>
      </c>
      <c r="C364" s="66">
        <f>Final!A363</f>
        <v>0</v>
      </c>
      <c r="D364" s="66">
        <f>Final!B363</f>
        <v>0</v>
      </c>
      <c r="E364" s="66" t="e">
        <f>IF(Final!D363=0,NA(),Final!D363)</f>
        <v>#N/A</v>
      </c>
      <c r="F364" s="66" t="e">
        <f>IF(Final!E363=0,NA(),Final!E363)</f>
        <v>#N/A</v>
      </c>
      <c r="G364" s="66">
        <f>Final!C363</f>
        <v>0</v>
      </c>
      <c r="H364" s="66">
        <f>(Final!G363+Final!H363)/2</f>
        <v>0</v>
      </c>
      <c r="I364" s="84" t="str">
        <f>CONCATENATE(Facies!O363,"/",Facies!P363,"/",Facies!R363,"/",Facies!S363)</f>
        <v>0/ACBT/0/0</v>
      </c>
      <c r="L364" s="97">
        <f t="shared" si="10"/>
        <v>0</v>
      </c>
      <c r="M364" s="97">
        <f t="shared" si="11"/>
        <v>0</v>
      </c>
      <c r="N364" s="64"/>
      <c r="O364" s="64"/>
      <c r="P364" s="64"/>
      <c r="Q364" s="64"/>
      <c r="R364" s="64"/>
      <c r="S364" s="64"/>
      <c r="T364" s="64"/>
      <c r="U364" s="64"/>
      <c r="V364" s="64"/>
      <c r="W364" s="64"/>
    </row>
    <row r="365" spans="1:23" x14ac:dyDescent="0.3">
      <c r="A365" s="100">
        <v>361</v>
      </c>
      <c r="B365" s="66">
        <f>Final!F364</f>
        <v>0</v>
      </c>
      <c r="C365" s="66">
        <f>Final!A364</f>
        <v>0</v>
      </c>
      <c r="D365" s="66">
        <f>Final!B364</f>
        <v>0</v>
      </c>
      <c r="E365" s="66" t="e">
        <f>IF(Final!D364=0,NA(),Final!D364)</f>
        <v>#N/A</v>
      </c>
      <c r="F365" s="66" t="e">
        <f>IF(Final!E364=0,NA(),Final!E364)</f>
        <v>#N/A</v>
      </c>
      <c r="G365" s="66">
        <f>Final!C364</f>
        <v>0</v>
      </c>
      <c r="H365" s="66">
        <f>(Final!G364+Final!H364)/2</f>
        <v>0</v>
      </c>
      <c r="I365" s="84" t="str">
        <f>CONCATENATE(Facies!O364,"/",Facies!P364,"/",Facies!R364,"/",Facies!S364)</f>
        <v>0/ACBT/0/0</v>
      </c>
      <c r="L365" s="97">
        <f t="shared" si="10"/>
        <v>0</v>
      </c>
      <c r="M365" s="97">
        <f t="shared" si="11"/>
        <v>0</v>
      </c>
      <c r="N365" s="64"/>
      <c r="O365" s="64"/>
      <c r="P365" s="64"/>
      <c r="Q365" s="64"/>
      <c r="R365" s="64"/>
      <c r="S365" s="64"/>
      <c r="T365" s="64"/>
      <c r="U365" s="64"/>
      <c r="V365" s="64"/>
      <c r="W365" s="64"/>
    </row>
    <row r="366" spans="1:23" x14ac:dyDescent="0.3">
      <c r="A366" s="100">
        <v>362</v>
      </c>
      <c r="B366" s="66">
        <f>Final!F365</f>
        <v>0</v>
      </c>
      <c r="C366" s="66">
        <f>Final!A365</f>
        <v>0</v>
      </c>
      <c r="D366" s="66">
        <f>Final!B365</f>
        <v>0</v>
      </c>
      <c r="E366" s="66" t="e">
        <f>IF(Final!D365=0,NA(),Final!D365)</f>
        <v>#N/A</v>
      </c>
      <c r="F366" s="66" t="e">
        <f>IF(Final!E365=0,NA(),Final!E365)</f>
        <v>#N/A</v>
      </c>
      <c r="G366" s="66">
        <f>Final!C365</f>
        <v>0</v>
      </c>
      <c r="H366" s="66">
        <f>(Final!G365+Final!H365)/2</f>
        <v>0</v>
      </c>
      <c r="I366" s="84" t="str">
        <f>CONCATENATE(Facies!O365,"/",Facies!P365,"/",Facies!R365,"/",Facies!S365)</f>
        <v>0/ACBT/0/0</v>
      </c>
      <c r="L366" s="97">
        <f t="shared" si="10"/>
        <v>0</v>
      </c>
      <c r="M366" s="97">
        <f t="shared" si="11"/>
        <v>0</v>
      </c>
      <c r="N366" s="64"/>
      <c r="O366" s="64"/>
      <c r="P366" s="64"/>
      <c r="Q366" s="64"/>
      <c r="R366" s="64"/>
      <c r="S366" s="64"/>
      <c r="T366" s="64"/>
      <c r="U366" s="64"/>
      <c r="V366" s="64"/>
      <c r="W366" s="64"/>
    </row>
    <row r="367" spans="1:23" x14ac:dyDescent="0.3">
      <c r="A367" s="100">
        <v>363</v>
      </c>
      <c r="B367" s="66">
        <f>Final!F366</f>
        <v>0</v>
      </c>
      <c r="C367" s="66">
        <f>Final!A366</f>
        <v>0</v>
      </c>
      <c r="D367" s="66">
        <f>Final!B366</f>
        <v>0</v>
      </c>
      <c r="E367" s="66" t="e">
        <f>IF(Final!D366=0,NA(),Final!D366)</f>
        <v>#N/A</v>
      </c>
      <c r="F367" s="66" t="e">
        <f>IF(Final!E366=0,NA(),Final!E366)</f>
        <v>#N/A</v>
      </c>
      <c r="G367" s="66">
        <f>Final!C366</f>
        <v>0</v>
      </c>
      <c r="H367" s="66">
        <f>(Final!G366+Final!H366)/2</f>
        <v>0</v>
      </c>
      <c r="I367" s="84" t="str">
        <f>CONCATENATE(Facies!O366,"/",Facies!P366,"/",Facies!R366,"/",Facies!S366)</f>
        <v>0/ACBT/0/0</v>
      </c>
      <c r="L367" s="97">
        <f t="shared" si="10"/>
        <v>0</v>
      </c>
      <c r="M367" s="97">
        <f t="shared" si="11"/>
        <v>0</v>
      </c>
      <c r="N367" s="64"/>
      <c r="O367" s="64"/>
      <c r="P367" s="64"/>
      <c r="Q367" s="64"/>
      <c r="R367" s="64"/>
      <c r="S367" s="64"/>
      <c r="T367" s="64"/>
      <c r="U367" s="64"/>
      <c r="V367" s="64"/>
      <c r="W367" s="64"/>
    </row>
    <row r="368" spans="1:23" x14ac:dyDescent="0.3">
      <c r="A368" s="100">
        <v>364</v>
      </c>
      <c r="B368" s="66">
        <f>Final!F367</f>
        <v>0</v>
      </c>
      <c r="C368" s="66">
        <f>Final!A367</f>
        <v>0</v>
      </c>
      <c r="D368" s="66">
        <f>Final!B367</f>
        <v>0</v>
      </c>
      <c r="E368" s="66" t="e">
        <f>IF(Final!D367=0,NA(),Final!D367)</f>
        <v>#N/A</v>
      </c>
      <c r="F368" s="66" t="e">
        <f>IF(Final!E367=0,NA(),Final!E367)</f>
        <v>#N/A</v>
      </c>
      <c r="G368" s="66">
        <f>Final!C367</f>
        <v>0</v>
      </c>
      <c r="H368" s="66">
        <f>(Final!G367+Final!H367)/2</f>
        <v>0</v>
      </c>
      <c r="I368" s="84" t="str">
        <f>CONCATENATE(Facies!O367,"/",Facies!P367,"/",Facies!R367,"/",Facies!S367)</f>
        <v>0/ACBT/0/0</v>
      </c>
      <c r="L368" s="97">
        <f t="shared" si="10"/>
        <v>0</v>
      </c>
      <c r="M368" s="97">
        <f t="shared" si="11"/>
        <v>0</v>
      </c>
      <c r="N368" s="64"/>
      <c r="O368" s="64"/>
      <c r="P368" s="64"/>
      <c r="Q368" s="64"/>
      <c r="R368" s="64"/>
      <c r="S368" s="64"/>
      <c r="T368" s="64"/>
      <c r="U368" s="64"/>
      <c r="V368" s="64"/>
      <c r="W368" s="64"/>
    </row>
    <row r="369" spans="1:23" x14ac:dyDescent="0.3">
      <c r="A369" s="100">
        <v>365</v>
      </c>
      <c r="B369" s="66">
        <f>Final!F368</f>
        <v>0</v>
      </c>
      <c r="C369" s="66">
        <f>Final!A368</f>
        <v>0</v>
      </c>
      <c r="D369" s="66">
        <f>Final!B368</f>
        <v>0</v>
      </c>
      <c r="E369" s="66" t="e">
        <f>IF(Final!D368=0,NA(),Final!D368)</f>
        <v>#N/A</v>
      </c>
      <c r="F369" s="66" t="e">
        <f>IF(Final!E368=0,NA(),Final!E368)</f>
        <v>#N/A</v>
      </c>
      <c r="G369" s="66">
        <f>Final!C368</f>
        <v>0</v>
      </c>
      <c r="H369" s="66">
        <f>(Final!G368+Final!H368)/2</f>
        <v>0</v>
      </c>
      <c r="I369" s="84" t="str">
        <f>CONCATENATE(Facies!O368,"/",Facies!P368,"/",Facies!R368,"/",Facies!S368)</f>
        <v>0/ACBT/0/0</v>
      </c>
      <c r="L369" s="97">
        <f t="shared" si="10"/>
        <v>0</v>
      </c>
      <c r="M369" s="97">
        <f t="shared" si="11"/>
        <v>0</v>
      </c>
      <c r="N369" s="64"/>
      <c r="O369" s="64"/>
      <c r="P369" s="64"/>
      <c r="Q369" s="64"/>
      <c r="R369" s="64"/>
      <c r="S369" s="64"/>
      <c r="T369" s="64"/>
      <c r="U369" s="64"/>
      <c r="V369" s="64"/>
      <c r="W369" s="64"/>
    </row>
    <row r="370" spans="1:23" x14ac:dyDescent="0.3">
      <c r="A370" s="100">
        <v>366</v>
      </c>
      <c r="B370" s="66">
        <f>Final!F369</f>
        <v>0</v>
      </c>
      <c r="C370" s="66">
        <f>Final!A369</f>
        <v>0</v>
      </c>
      <c r="D370" s="66">
        <f>Final!B369</f>
        <v>0</v>
      </c>
      <c r="E370" s="66" t="e">
        <f>IF(Final!D369=0,NA(),Final!D369)</f>
        <v>#N/A</v>
      </c>
      <c r="F370" s="66" t="e">
        <f>IF(Final!E369=0,NA(),Final!E369)</f>
        <v>#N/A</v>
      </c>
      <c r="G370" s="66">
        <f>Final!C369</f>
        <v>0</v>
      </c>
      <c r="H370" s="66">
        <f>(Final!G369+Final!H369)/2</f>
        <v>0</v>
      </c>
      <c r="I370" s="84" t="str">
        <f>CONCATENATE(Facies!O369,"/",Facies!P369,"/",Facies!R369,"/",Facies!S369)</f>
        <v>0/ACBT/0/0</v>
      </c>
      <c r="L370" s="97">
        <f t="shared" si="10"/>
        <v>0</v>
      </c>
      <c r="M370" s="97">
        <f t="shared" si="11"/>
        <v>0</v>
      </c>
      <c r="N370" s="64"/>
      <c r="O370" s="64"/>
      <c r="P370" s="64"/>
      <c r="Q370" s="64"/>
      <c r="R370" s="64"/>
      <c r="S370" s="64"/>
      <c r="T370" s="64"/>
      <c r="U370" s="64"/>
      <c r="V370" s="64"/>
      <c r="W370" s="64"/>
    </row>
    <row r="371" spans="1:23" x14ac:dyDescent="0.3">
      <c r="A371" s="100">
        <v>367</v>
      </c>
      <c r="B371" s="66">
        <f>Final!F370</f>
        <v>0</v>
      </c>
      <c r="C371" s="66">
        <f>Final!A370</f>
        <v>0</v>
      </c>
      <c r="D371" s="66">
        <f>Final!B370</f>
        <v>0</v>
      </c>
      <c r="E371" s="66" t="e">
        <f>IF(Final!D370=0,NA(),Final!D370)</f>
        <v>#N/A</v>
      </c>
      <c r="F371" s="66" t="e">
        <f>IF(Final!E370=0,NA(),Final!E370)</f>
        <v>#N/A</v>
      </c>
      <c r="G371" s="66">
        <f>Final!C370</f>
        <v>0</v>
      </c>
      <c r="H371" s="66">
        <f>(Final!G370+Final!H370)/2</f>
        <v>0</v>
      </c>
      <c r="I371" s="84" t="str">
        <f>CONCATENATE(Facies!O370,"/",Facies!P370,"/",Facies!R370,"/",Facies!S370)</f>
        <v>0/ACBT/0/0</v>
      </c>
      <c r="L371" s="97">
        <f t="shared" si="10"/>
        <v>0</v>
      </c>
      <c r="M371" s="97">
        <f t="shared" si="11"/>
        <v>0</v>
      </c>
      <c r="N371" s="64"/>
      <c r="O371" s="64"/>
      <c r="P371" s="64"/>
      <c r="Q371" s="64"/>
      <c r="R371" s="64"/>
      <c r="S371" s="64"/>
      <c r="T371" s="64"/>
      <c r="U371" s="64"/>
      <c r="V371" s="64"/>
      <c r="W371" s="64"/>
    </row>
    <row r="372" spans="1:23" x14ac:dyDescent="0.3">
      <c r="A372" s="100">
        <v>368</v>
      </c>
      <c r="B372" s="66">
        <f>Final!F371</f>
        <v>0</v>
      </c>
      <c r="C372" s="66">
        <f>Final!A371</f>
        <v>0</v>
      </c>
      <c r="D372" s="66">
        <f>Final!B371</f>
        <v>0</v>
      </c>
      <c r="E372" s="66" t="e">
        <f>IF(Final!D371=0,NA(),Final!D371)</f>
        <v>#N/A</v>
      </c>
      <c r="F372" s="66" t="e">
        <f>IF(Final!E371=0,NA(),Final!E371)</f>
        <v>#N/A</v>
      </c>
      <c r="G372" s="66">
        <f>Final!C371</f>
        <v>0</v>
      </c>
      <c r="H372" s="66">
        <f>(Final!G371+Final!H371)/2</f>
        <v>0</v>
      </c>
      <c r="I372" s="84" t="str">
        <f>CONCATENATE(Facies!O371,"/",Facies!P371,"/",Facies!R371,"/",Facies!S371)</f>
        <v>0/ACBT/0/0</v>
      </c>
      <c r="L372" s="97">
        <f t="shared" si="10"/>
        <v>0</v>
      </c>
      <c r="M372" s="97">
        <f t="shared" si="11"/>
        <v>0</v>
      </c>
      <c r="N372" s="64"/>
      <c r="O372" s="64"/>
      <c r="P372" s="64"/>
      <c r="Q372" s="64"/>
      <c r="R372" s="64"/>
      <c r="S372" s="64"/>
      <c r="T372" s="64"/>
      <c r="U372" s="64"/>
      <c r="V372" s="64"/>
      <c r="W372" s="64"/>
    </row>
    <row r="373" spans="1:23" x14ac:dyDescent="0.3">
      <c r="A373" s="100">
        <v>369</v>
      </c>
      <c r="B373" s="66">
        <f>Final!F372</f>
        <v>0</v>
      </c>
      <c r="C373" s="66">
        <f>Final!A372</f>
        <v>0</v>
      </c>
      <c r="D373" s="66">
        <f>Final!B372</f>
        <v>0</v>
      </c>
      <c r="E373" s="66" t="e">
        <f>IF(Final!D372=0,NA(),Final!D372)</f>
        <v>#N/A</v>
      </c>
      <c r="F373" s="66" t="e">
        <f>IF(Final!E372=0,NA(),Final!E372)</f>
        <v>#N/A</v>
      </c>
      <c r="G373" s="66">
        <f>Final!C372</f>
        <v>0</v>
      </c>
      <c r="H373" s="66">
        <f>(Final!G372+Final!H372)/2</f>
        <v>0</v>
      </c>
      <c r="I373" s="84" t="str">
        <f>CONCATENATE(Facies!O372,"/",Facies!P372,"/",Facies!R372,"/",Facies!S372)</f>
        <v>0/ACBT/0/0</v>
      </c>
      <c r="L373" s="97">
        <f t="shared" si="10"/>
        <v>0</v>
      </c>
      <c r="M373" s="97">
        <f t="shared" si="11"/>
        <v>0</v>
      </c>
      <c r="N373" s="64"/>
      <c r="O373" s="64"/>
      <c r="P373" s="64"/>
      <c r="Q373" s="64"/>
      <c r="R373" s="64"/>
      <c r="S373" s="64"/>
      <c r="T373" s="64"/>
      <c r="U373" s="64"/>
      <c r="V373" s="64"/>
      <c r="W373" s="64"/>
    </row>
    <row r="374" spans="1:23" x14ac:dyDescent="0.3">
      <c r="A374" s="100">
        <v>370</v>
      </c>
      <c r="B374" s="66">
        <f>Final!F373</f>
        <v>0</v>
      </c>
      <c r="C374" s="66">
        <f>Final!A373</f>
        <v>0</v>
      </c>
      <c r="D374" s="66">
        <f>Final!B373</f>
        <v>0</v>
      </c>
      <c r="E374" s="66" t="e">
        <f>IF(Final!D373=0,NA(),Final!D373)</f>
        <v>#N/A</v>
      </c>
      <c r="F374" s="66" t="e">
        <f>IF(Final!E373=0,NA(),Final!E373)</f>
        <v>#N/A</v>
      </c>
      <c r="G374" s="66">
        <f>Final!C373</f>
        <v>0</v>
      </c>
      <c r="H374" s="66">
        <f>(Final!G373+Final!H373)/2</f>
        <v>0</v>
      </c>
      <c r="I374" s="84" t="str">
        <f>CONCATENATE(Facies!O373,"/",Facies!P373,"/",Facies!R373,"/",Facies!S373)</f>
        <v>0/ACBT/0/0</v>
      </c>
      <c r="L374" s="97">
        <f t="shared" si="10"/>
        <v>0</v>
      </c>
      <c r="M374" s="97">
        <f t="shared" si="11"/>
        <v>0</v>
      </c>
      <c r="N374" s="64"/>
      <c r="O374" s="64"/>
      <c r="P374" s="64"/>
      <c r="Q374" s="64"/>
      <c r="R374" s="64"/>
      <c r="S374" s="64"/>
      <c r="T374" s="64"/>
      <c r="U374" s="64"/>
      <c r="V374" s="64"/>
      <c r="W374" s="64"/>
    </row>
    <row r="375" spans="1:23" x14ac:dyDescent="0.3">
      <c r="A375" s="100">
        <v>371</v>
      </c>
      <c r="B375" s="66">
        <f>Final!F374</f>
        <v>0</v>
      </c>
      <c r="C375" s="66">
        <f>Final!A374</f>
        <v>0</v>
      </c>
      <c r="D375" s="66">
        <f>Final!B374</f>
        <v>0</v>
      </c>
      <c r="E375" s="66" t="e">
        <f>IF(Final!D374=0,NA(),Final!D374)</f>
        <v>#N/A</v>
      </c>
      <c r="F375" s="66" t="e">
        <f>IF(Final!E374=0,NA(),Final!E374)</f>
        <v>#N/A</v>
      </c>
      <c r="G375" s="66">
        <f>Final!C374</f>
        <v>0</v>
      </c>
      <c r="H375" s="66">
        <f>(Final!G374+Final!H374)/2</f>
        <v>0</v>
      </c>
      <c r="I375" s="84" t="str">
        <f>CONCATENATE(Facies!O374,"/",Facies!P374,"/",Facies!R374,"/",Facies!S374)</f>
        <v>0/ACBT/0/0</v>
      </c>
      <c r="L375" s="97">
        <f t="shared" si="10"/>
        <v>0</v>
      </c>
      <c r="M375" s="97">
        <f t="shared" si="11"/>
        <v>0</v>
      </c>
      <c r="N375" s="64"/>
      <c r="O375" s="64"/>
      <c r="P375" s="64"/>
      <c r="Q375" s="64"/>
      <c r="R375" s="64"/>
      <c r="S375" s="64"/>
      <c r="T375" s="64"/>
      <c r="U375" s="64"/>
      <c r="V375" s="64"/>
      <c r="W375" s="64"/>
    </row>
    <row r="376" spans="1:23" x14ac:dyDescent="0.3">
      <c r="A376" s="100">
        <v>372</v>
      </c>
      <c r="B376" s="66">
        <f>Final!F375</f>
        <v>0</v>
      </c>
      <c r="C376" s="66">
        <f>Final!A375</f>
        <v>0</v>
      </c>
      <c r="D376" s="66">
        <f>Final!B375</f>
        <v>0</v>
      </c>
      <c r="E376" s="66" t="e">
        <f>IF(Final!D375=0,NA(),Final!D375)</f>
        <v>#N/A</v>
      </c>
      <c r="F376" s="66" t="e">
        <f>IF(Final!E375=0,NA(),Final!E375)</f>
        <v>#N/A</v>
      </c>
      <c r="G376" s="66">
        <f>Final!C375</f>
        <v>0</v>
      </c>
      <c r="H376" s="66">
        <f>(Final!G375+Final!H375)/2</f>
        <v>0</v>
      </c>
      <c r="I376" s="84" t="str">
        <f>CONCATENATE(Facies!O375,"/",Facies!P375,"/",Facies!R375,"/",Facies!S375)</f>
        <v>0/ACBT/0/0</v>
      </c>
      <c r="L376" s="97">
        <f t="shared" si="10"/>
        <v>0</v>
      </c>
      <c r="M376" s="97">
        <f t="shared" si="11"/>
        <v>0</v>
      </c>
      <c r="N376" s="64"/>
      <c r="O376" s="64"/>
      <c r="P376" s="64"/>
      <c r="Q376" s="64"/>
      <c r="R376" s="64"/>
      <c r="S376" s="64"/>
      <c r="T376" s="64"/>
      <c r="U376" s="64"/>
      <c r="V376" s="64"/>
      <c r="W376" s="64"/>
    </row>
    <row r="377" spans="1:23" x14ac:dyDescent="0.3">
      <c r="A377" s="100">
        <v>373</v>
      </c>
      <c r="B377" s="66">
        <f>Final!F376</f>
        <v>0</v>
      </c>
      <c r="C377" s="66">
        <f>Final!A376</f>
        <v>0</v>
      </c>
      <c r="D377" s="66">
        <f>Final!B376</f>
        <v>0</v>
      </c>
      <c r="E377" s="66" t="e">
        <f>IF(Final!D376=0,NA(),Final!D376)</f>
        <v>#N/A</v>
      </c>
      <c r="F377" s="66" t="e">
        <f>IF(Final!E376=0,NA(),Final!E376)</f>
        <v>#N/A</v>
      </c>
      <c r="G377" s="66">
        <f>Final!C376</f>
        <v>0</v>
      </c>
      <c r="H377" s="66">
        <f>(Final!G376+Final!H376)/2</f>
        <v>0</v>
      </c>
      <c r="I377" s="84" t="str">
        <f>CONCATENATE(Facies!O376,"/",Facies!P376,"/",Facies!R376,"/",Facies!S376)</f>
        <v>0/ACBT/0/0</v>
      </c>
      <c r="L377" s="97">
        <f t="shared" si="10"/>
        <v>0</v>
      </c>
      <c r="M377" s="97">
        <f t="shared" si="11"/>
        <v>0</v>
      </c>
      <c r="N377" s="64"/>
      <c r="O377" s="64"/>
      <c r="P377" s="64"/>
      <c r="Q377" s="64"/>
      <c r="R377" s="64"/>
      <c r="S377" s="64"/>
      <c r="T377" s="64"/>
      <c r="U377" s="64"/>
      <c r="V377" s="64"/>
      <c r="W377" s="64"/>
    </row>
    <row r="378" spans="1:23" x14ac:dyDescent="0.3">
      <c r="A378" s="100">
        <v>374</v>
      </c>
      <c r="B378" s="66">
        <f>Final!F377</f>
        <v>0</v>
      </c>
      <c r="C378" s="66">
        <f>Final!A377</f>
        <v>0</v>
      </c>
      <c r="D378" s="66">
        <f>Final!B377</f>
        <v>0</v>
      </c>
      <c r="E378" s="66" t="e">
        <f>IF(Final!D377=0,NA(),Final!D377)</f>
        <v>#N/A</v>
      </c>
      <c r="F378" s="66" t="e">
        <f>IF(Final!E377=0,NA(),Final!E377)</f>
        <v>#N/A</v>
      </c>
      <c r="G378" s="66">
        <f>Final!C377</f>
        <v>0</v>
      </c>
      <c r="H378" s="66">
        <f>(Final!G377+Final!H377)/2</f>
        <v>0</v>
      </c>
      <c r="I378" s="84" t="str">
        <f>CONCATENATE(Facies!O377,"/",Facies!P377,"/",Facies!R377,"/",Facies!S377)</f>
        <v>0/ACBT/0/0</v>
      </c>
      <c r="L378" s="97">
        <f t="shared" si="10"/>
        <v>0</v>
      </c>
      <c r="M378" s="97">
        <f t="shared" si="11"/>
        <v>0</v>
      </c>
      <c r="N378" s="64"/>
      <c r="O378" s="64"/>
      <c r="P378" s="64"/>
      <c r="Q378" s="64"/>
      <c r="R378" s="64"/>
      <c r="S378" s="64"/>
      <c r="T378" s="64"/>
      <c r="U378" s="64"/>
      <c r="V378" s="64"/>
      <c r="W378" s="64"/>
    </row>
    <row r="379" spans="1:23" x14ac:dyDescent="0.3">
      <c r="A379" s="100">
        <v>375</v>
      </c>
      <c r="B379" s="66">
        <f>Final!F378</f>
        <v>0</v>
      </c>
      <c r="C379" s="66">
        <f>Final!A378</f>
        <v>0</v>
      </c>
      <c r="D379" s="66">
        <f>Final!B378</f>
        <v>0</v>
      </c>
      <c r="E379" s="66" t="e">
        <f>IF(Final!D378=0,NA(),Final!D378)</f>
        <v>#N/A</v>
      </c>
      <c r="F379" s="66" t="e">
        <f>IF(Final!E378=0,NA(),Final!E378)</f>
        <v>#N/A</v>
      </c>
      <c r="G379" s="66">
        <f>Final!C378</f>
        <v>0</v>
      </c>
      <c r="H379" s="66">
        <f>(Final!G378+Final!H378)/2</f>
        <v>0</v>
      </c>
      <c r="I379" s="84" t="str">
        <f>CONCATENATE(Facies!O378,"/",Facies!P378,"/",Facies!R378,"/",Facies!S378)</f>
        <v>0/ACBT/0/0</v>
      </c>
      <c r="L379" s="97">
        <f t="shared" si="10"/>
        <v>0</v>
      </c>
      <c r="M379" s="97">
        <f t="shared" si="11"/>
        <v>0</v>
      </c>
      <c r="N379" s="64"/>
      <c r="O379" s="64"/>
      <c r="P379" s="64"/>
      <c r="Q379" s="64"/>
      <c r="R379" s="64"/>
      <c r="S379" s="64"/>
      <c r="T379" s="64"/>
      <c r="U379" s="64"/>
      <c r="V379" s="64"/>
      <c r="W379" s="64"/>
    </row>
    <row r="380" spans="1:23" x14ac:dyDescent="0.3">
      <c r="A380" s="100">
        <v>376</v>
      </c>
      <c r="B380" s="66">
        <f>Final!F379</f>
        <v>0</v>
      </c>
      <c r="C380" s="66">
        <f>Final!A379</f>
        <v>0</v>
      </c>
      <c r="D380" s="66">
        <f>Final!B379</f>
        <v>0</v>
      </c>
      <c r="E380" s="66" t="e">
        <f>IF(Final!D379=0,NA(),Final!D379)</f>
        <v>#N/A</v>
      </c>
      <c r="F380" s="66" t="e">
        <f>IF(Final!E379=0,NA(),Final!E379)</f>
        <v>#N/A</v>
      </c>
      <c r="G380" s="66">
        <f>Final!C379</f>
        <v>0</v>
      </c>
      <c r="H380" s="66">
        <f>(Final!G379+Final!H379)/2</f>
        <v>0</v>
      </c>
      <c r="I380" s="84" t="str">
        <f>CONCATENATE(Facies!O379,"/",Facies!P379,"/",Facies!R379,"/",Facies!S379)</f>
        <v>0/ACBT/0/0</v>
      </c>
      <c r="L380" s="97">
        <f t="shared" si="10"/>
        <v>0</v>
      </c>
      <c r="M380" s="97">
        <f t="shared" si="11"/>
        <v>0</v>
      </c>
      <c r="N380" s="64"/>
      <c r="O380" s="64"/>
      <c r="P380" s="64"/>
      <c r="Q380" s="64"/>
      <c r="R380" s="64"/>
      <c r="S380" s="64"/>
      <c r="T380" s="64"/>
      <c r="U380" s="64"/>
      <c r="V380" s="64"/>
      <c r="W380" s="64"/>
    </row>
    <row r="381" spans="1:23" x14ac:dyDescent="0.3">
      <c r="A381" s="100">
        <v>377</v>
      </c>
      <c r="B381" s="66">
        <f>Final!F380</f>
        <v>0</v>
      </c>
      <c r="C381" s="66">
        <f>Final!A380</f>
        <v>0</v>
      </c>
      <c r="D381" s="66">
        <f>Final!B380</f>
        <v>0</v>
      </c>
      <c r="E381" s="66" t="e">
        <f>IF(Final!D380=0,NA(),Final!D380)</f>
        <v>#N/A</v>
      </c>
      <c r="F381" s="66" t="e">
        <f>IF(Final!E380=0,NA(),Final!E380)</f>
        <v>#N/A</v>
      </c>
      <c r="G381" s="66">
        <f>Final!C380</f>
        <v>0</v>
      </c>
      <c r="H381" s="66">
        <f>(Final!G380+Final!H380)/2</f>
        <v>0</v>
      </c>
      <c r="I381" s="84" t="str">
        <f>CONCATENATE(Facies!O380,"/",Facies!P380,"/",Facies!R380,"/",Facies!S380)</f>
        <v>0/ACBT/0/0</v>
      </c>
      <c r="L381" s="97">
        <f t="shared" si="10"/>
        <v>0</v>
      </c>
      <c r="M381" s="97">
        <f t="shared" si="11"/>
        <v>0</v>
      </c>
      <c r="N381" s="64"/>
      <c r="O381" s="64"/>
      <c r="P381" s="64"/>
      <c r="Q381" s="64"/>
      <c r="R381" s="64"/>
      <c r="S381" s="64"/>
      <c r="T381" s="64"/>
      <c r="U381" s="64"/>
      <c r="V381" s="64"/>
      <c r="W381" s="64"/>
    </row>
    <row r="382" spans="1:23" x14ac:dyDescent="0.3">
      <c r="A382" s="100">
        <v>378</v>
      </c>
      <c r="B382" s="66">
        <f>Final!F381</f>
        <v>0</v>
      </c>
      <c r="C382" s="66">
        <f>Final!A381</f>
        <v>0</v>
      </c>
      <c r="D382" s="66">
        <f>Final!B381</f>
        <v>0</v>
      </c>
      <c r="E382" s="66" t="e">
        <f>IF(Final!D381=0,NA(),Final!D381)</f>
        <v>#N/A</v>
      </c>
      <c r="F382" s="66" t="e">
        <f>IF(Final!E381=0,NA(),Final!E381)</f>
        <v>#N/A</v>
      </c>
      <c r="G382" s="66">
        <f>Final!C381</f>
        <v>0</v>
      </c>
      <c r="H382" s="66">
        <f>(Final!G381+Final!H381)/2</f>
        <v>0</v>
      </c>
      <c r="I382" s="84" t="str">
        <f>CONCATENATE(Facies!O381,"/",Facies!P381,"/",Facies!R381,"/",Facies!S381)</f>
        <v>0/ACBT/0/0</v>
      </c>
      <c r="L382" s="97">
        <f t="shared" si="10"/>
        <v>0</v>
      </c>
      <c r="M382" s="97">
        <f t="shared" si="11"/>
        <v>0</v>
      </c>
      <c r="N382" s="64"/>
      <c r="O382" s="64"/>
      <c r="P382" s="64"/>
      <c r="Q382" s="64"/>
      <c r="R382" s="64"/>
      <c r="S382" s="64"/>
      <c r="T382" s="64"/>
      <c r="U382" s="64"/>
      <c r="V382" s="64"/>
      <c r="W382" s="64"/>
    </row>
    <row r="383" spans="1:23" x14ac:dyDescent="0.3">
      <c r="A383" s="100">
        <v>379</v>
      </c>
      <c r="B383" s="66">
        <f>Final!F382</f>
        <v>0</v>
      </c>
      <c r="C383" s="66">
        <f>Final!A382</f>
        <v>0</v>
      </c>
      <c r="D383" s="66">
        <f>Final!B382</f>
        <v>0</v>
      </c>
      <c r="E383" s="66" t="e">
        <f>IF(Final!D382=0,NA(),Final!D382)</f>
        <v>#N/A</v>
      </c>
      <c r="F383" s="66" t="e">
        <f>IF(Final!E382=0,NA(),Final!E382)</f>
        <v>#N/A</v>
      </c>
      <c r="G383" s="66">
        <f>Final!C382</f>
        <v>0</v>
      </c>
      <c r="H383" s="66">
        <f>(Final!G382+Final!H382)/2</f>
        <v>0</v>
      </c>
      <c r="I383" s="84" t="str">
        <f>CONCATENATE(Facies!O382,"/",Facies!P382,"/",Facies!R382,"/",Facies!S382)</f>
        <v>0/ACBT/0/0</v>
      </c>
      <c r="L383" s="97">
        <f t="shared" si="10"/>
        <v>0</v>
      </c>
      <c r="M383" s="97">
        <f t="shared" si="11"/>
        <v>0</v>
      </c>
      <c r="N383" s="64"/>
      <c r="O383" s="64"/>
      <c r="P383" s="64"/>
      <c r="Q383" s="64"/>
      <c r="R383" s="64"/>
      <c r="S383" s="64"/>
      <c r="T383" s="64"/>
      <c r="U383" s="64"/>
      <c r="V383" s="64"/>
      <c r="W383" s="64"/>
    </row>
    <row r="384" spans="1:23" x14ac:dyDescent="0.3">
      <c r="A384" s="100">
        <v>380</v>
      </c>
      <c r="B384" s="66">
        <f>Final!F383</f>
        <v>0</v>
      </c>
      <c r="C384" s="66">
        <f>Final!A383</f>
        <v>0</v>
      </c>
      <c r="D384" s="66">
        <f>Final!B383</f>
        <v>0</v>
      </c>
      <c r="E384" s="66" t="e">
        <f>IF(Final!D383=0,NA(),Final!D383)</f>
        <v>#N/A</v>
      </c>
      <c r="F384" s="66" t="e">
        <f>IF(Final!E383=0,NA(),Final!E383)</f>
        <v>#N/A</v>
      </c>
      <c r="G384" s="66">
        <f>Final!C383</f>
        <v>0</v>
      </c>
      <c r="H384" s="66">
        <f>(Final!G383+Final!H383)/2</f>
        <v>0</v>
      </c>
      <c r="I384" s="84" t="str">
        <f>CONCATENATE(Facies!O383,"/",Facies!P383,"/",Facies!R383,"/",Facies!S383)</f>
        <v>0/ACBT/0/0</v>
      </c>
      <c r="L384" s="97">
        <f t="shared" si="10"/>
        <v>0</v>
      </c>
      <c r="M384" s="97">
        <f t="shared" si="11"/>
        <v>0</v>
      </c>
      <c r="N384" s="64"/>
      <c r="O384" s="64"/>
      <c r="P384" s="64"/>
      <c r="Q384" s="64"/>
      <c r="R384" s="64"/>
      <c r="S384" s="64"/>
      <c r="T384" s="64"/>
      <c r="U384" s="64"/>
      <c r="V384" s="64"/>
      <c r="W384" s="64"/>
    </row>
    <row r="385" spans="1:23" x14ac:dyDescent="0.3">
      <c r="A385" s="100">
        <v>381</v>
      </c>
      <c r="B385" s="66">
        <f>Final!F384</f>
        <v>0</v>
      </c>
      <c r="C385" s="66">
        <f>Final!A384</f>
        <v>0</v>
      </c>
      <c r="D385" s="66">
        <f>Final!B384</f>
        <v>0</v>
      </c>
      <c r="E385" s="66" t="e">
        <f>IF(Final!D384=0,NA(),Final!D384)</f>
        <v>#N/A</v>
      </c>
      <c r="F385" s="66" t="e">
        <f>IF(Final!E384=0,NA(),Final!E384)</f>
        <v>#N/A</v>
      </c>
      <c r="G385" s="66">
        <f>Final!C384</f>
        <v>0</v>
      </c>
      <c r="H385" s="66">
        <f>(Final!G384+Final!H384)/2</f>
        <v>0</v>
      </c>
      <c r="I385" s="84" t="str">
        <f>CONCATENATE(Facies!O384,"/",Facies!P384,"/",Facies!R384,"/",Facies!S384)</f>
        <v>0/ACBT/0/0</v>
      </c>
      <c r="L385" s="97">
        <f t="shared" si="10"/>
        <v>0</v>
      </c>
      <c r="M385" s="97">
        <f t="shared" si="11"/>
        <v>0</v>
      </c>
      <c r="N385" s="64"/>
      <c r="O385" s="64"/>
      <c r="P385" s="64"/>
      <c r="Q385" s="64"/>
      <c r="R385" s="64"/>
      <c r="S385" s="64"/>
      <c r="T385" s="64"/>
      <c r="U385" s="64"/>
      <c r="V385" s="64"/>
      <c r="W385" s="64"/>
    </row>
    <row r="386" spans="1:23" x14ac:dyDescent="0.3">
      <c r="A386" s="100">
        <v>382</v>
      </c>
      <c r="B386" s="66">
        <f>Final!F385</f>
        <v>0</v>
      </c>
      <c r="C386" s="66">
        <f>Final!A385</f>
        <v>0</v>
      </c>
      <c r="D386" s="66">
        <f>Final!B385</f>
        <v>0</v>
      </c>
      <c r="E386" s="66" t="e">
        <f>IF(Final!D385=0,NA(),Final!D385)</f>
        <v>#N/A</v>
      </c>
      <c r="F386" s="66" t="e">
        <f>IF(Final!E385=0,NA(),Final!E385)</f>
        <v>#N/A</v>
      </c>
      <c r="G386" s="66">
        <f>Final!C385</f>
        <v>0</v>
      </c>
      <c r="H386" s="66">
        <f>(Final!G385+Final!H385)/2</f>
        <v>0</v>
      </c>
      <c r="I386" s="84" t="str">
        <f>CONCATENATE(Facies!O385,"/",Facies!P385,"/",Facies!R385,"/",Facies!S385)</f>
        <v>0/ACBT/0/0</v>
      </c>
      <c r="L386" s="97">
        <f t="shared" si="10"/>
        <v>0</v>
      </c>
      <c r="M386" s="97">
        <f t="shared" si="11"/>
        <v>0</v>
      </c>
      <c r="N386" s="64"/>
      <c r="O386" s="64"/>
      <c r="P386" s="64"/>
      <c r="Q386" s="64"/>
      <c r="R386" s="64"/>
      <c r="S386" s="64"/>
      <c r="T386" s="64"/>
      <c r="U386" s="64"/>
      <c r="V386" s="64"/>
      <c r="W386" s="64"/>
    </row>
    <row r="387" spans="1:23" x14ac:dyDescent="0.3">
      <c r="A387" s="100">
        <v>383</v>
      </c>
      <c r="B387" s="66">
        <f>Final!F386</f>
        <v>0</v>
      </c>
      <c r="C387" s="66">
        <f>Final!A386</f>
        <v>0</v>
      </c>
      <c r="D387" s="66">
        <f>Final!B386</f>
        <v>0</v>
      </c>
      <c r="E387" s="66" t="e">
        <f>IF(Final!D386=0,NA(),Final!D386)</f>
        <v>#N/A</v>
      </c>
      <c r="F387" s="66" t="e">
        <f>IF(Final!E386=0,NA(),Final!E386)</f>
        <v>#N/A</v>
      </c>
      <c r="G387" s="66">
        <f>Final!C386</f>
        <v>0</v>
      </c>
      <c r="H387" s="66">
        <f>(Final!G386+Final!H386)/2</f>
        <v>0</v>
      </c>
      <c r="I387" s="84" t="str">
        <f>CONCATENATE(Facies!O386,"/",Facies!P386,"/",Facies!R386,"/",Facies!S386)</f>
        <v>0/ACBT/0/0</v>
      </c>
      <c r="L387" s="97">
        <f t="shared" si="10"/>
        <v>0</v>
      </c>
      <c r="M387" s="97">
        <f t="shared" si="11"/>
        <v>0</v>
      </c>
      <c r="N387" s="64"/>
      <c r="O387" s="64"/>
      <c r="P387" s="64"/>
      <c r="Q387" s="64"/>
      <c r="R387" s="64"/>
      <c r="S387" s="64"/>
      <c r="T387" s="64"/>
      <c r="U387" s="64"/>
      <c r="V387" s="64"/>
      <c r="W387" s="64"/>
    </row>
    <row r="388" spans="1:23" x14ac:dyDescent="0.3">
      <c r="A388" s="100">
        <v>384</v>
      </c>
      <c r="B388" s="66">
        <f>Final!F387</f>
        <v>0</v>
      </c>
      <c r="C388" s="66">
        <f>Final!A387</f>
        <v>0</v>
      </c>
      <c r="D388" s="66">
        <f>Final!B387</f>
        <v>0</v>
      </c>
      <c r="E388" s="66" t="e">
        <f>IF(Final!D387=0,NA(),Final!D387)</f>
        <v>#N/A</v>
      </c>
      <c r="F388" s="66" t="e">
        <f>IF(Final!E387=0,NA(),Final!E387)</f>
        <v>#N/A</v>
      </c>
      <c r="G388" s="66">
        <f>Final!C387</f>
        <v>0</v>
      </c>
      <c r="H388" s="66">
        <f>(Final!G387+Final!H387)/2</f>
        <v>0</v>
      </c>
      <c r="I388" s="84" t="str">
        <f>CONCATENATE(Facies!O387,"/",Facies!P387,"/",Facies!R387,"/",Facies!S387)</f>
        <v>0/ACBT/0/0</v>
      </c>
      <c r="L388" s="97">
        <f t="shared" si="10"/>
        <v>0</v>
      </c>
      <c r="M388" s="97">
        <f t="shared" si="11"/>
        <v>0</v>
      </c>
      <c r="N388" s="64"/>
      <c r="O388" s="64"/>
      <c r="P388" s="64"/>
      <c r="Q388" s="64"/>
      <c r="R388" s="64"/>
      <c r="S388" s="64"/>
      <c r="T388" s="64"/>
      <c r="U388" s="64"/>
      <c r="V388" s="64"/>
      <c r="W388" s="64"/>
    </row>
    <row r="389" spans="1:23" x14ac:dyDescent="0.3">
      <c r="A389" s="100">
        <v>385</v>
      </c>
      <c r="B389" s="66">
        <f>Final!F388</f>
        <v>0</v>
      </c>
      <c r="C389" s="66">
        <f>Final!A388</f>
        <v>0</v>
      </c>
      <c r="D389" s="66">
        <f>Final!B388</f>
        <v>0</v>
      </c>
      <c r="E389" s="66" t="e">
        <f>IF(Final!D388=0,NA(),Final!D388)</f>
        <v>#N/A</v>
      </c>
      <c r="F389" s="66" t="e">
        <f>IF(Final!E388=0,NA(),Final!E388)</f>
        <v>#N/A</v>
      </c>
      <c r="G389" s="66">
        <f>Final!C388</f>
        <v>0</v>
      </c>
      <c r="H389" s="66">
        <f>(Final!G388+Final!H388)/2</f>
        <v>0</v>
      </c>
      <c r="I389" s="84" t="str">
        <f>CONCATENATE(Facies!O388,"/",Facies!P388,"/",Facies!R388,"/",Facies!S388)</f>
        <v>0/ACBT/0/0</v>
      </c>
      <c r="L389" s="97">
        <f t="shared" si="10"/>
        <v>0</v>
      </c>
      <c r="M389" s="97">
        <f t="shared" si="11"/>
        <v>0</v>
      </c>
      <c r="N389" s="64"/>
      <c r="O389" s="64"/>
      <c r="P389" s="64"/>
      <c r="Q389" s="64"/>
      <c r="R389" s="64"/>
      <c r="S389" s="64"/>
      <c r="T389" s="64"/>
      <c r="U389" s="64"/>
      <c r="V389" s="64"/>
      <c r="W389" s="64"/>
    </row>
    <row r="390" spans="1:23" x14ac:dyDescent="0.3">
      <c r="A390" s="100">
        <v>386</v>
      </c>
      <c r="B390" s="66">
        <f>Final!F389</f>
        <v>0</v>
      </c>
      <c r="C390" s="66">
        <f>Final!A389</f>
        <v>0</v>
      </c>
      <c r="D390" s="66">
        <f>Final!B389</f>
        <v>0</v>
      </c>
      <c r="E390" s="66" t="e">
        <f>IF(Final!D389=0,NA(),Final!D389)</f>
        <v>#N/A</v>
      </c>
      <c r="F390" s="66" t="e">
        <f>IF(Final!E389=0,NA(),Final!E389)</f>
        <v>#N/A</v>
      </c>
      <c r="G390" s="66">
        <f>Final!C389</f>
        <v>0</v>
      </c>
      <c r="H390" s="66">
        <f>(Final!G389+Final!H389)/2</f>
        <v>0</v>
      </c>
      <c r="I390" s="84" t="str">
        <f>CONCATENATE(Facies!O389,"/",Facies!P389,"/",Facies!R389,"/",Facies!S389)</f>
        <v>0/ACBT/0/0</v>
      </c>
      <c r="L390" s="97">
        <f t="shared" ref="L390:L453" si="12">SQRT((R390-R389)^2+(S390-S389)^2)</f>
        <v>0</v>
      </c>
      <c r="M390" s="97">
        <f t="shared" si="11"/>
        <v>0</v>
      </c>
      <c r="N390" s="64"/>
      <c r="O390" s="64"/>
      <c r="P390" s="64"/>
      <c r="Q390" s="64"/>
      <c r="R390" s="64"/>
      <c r="S390" s="64"/>
      <c r="T390" s="64"/>
      <c r="U390" s="64"/>
      <c r="V390" s="64"/>
      <c r="W390" s="64"/>
    </row>
    <row r="391" spans="1:23" x14ac:dyDescent="0.3">
      <c r="A391" s="100">
        <v>387</v>
      </c>
      <c r="B391" s="66">
        <f>Final!F390</f>
        <v>0</v>
      </c>
      <c r="C391" s="66">
        <f>Final!A390</f>
        <v>0</v>
      </c>
      <c r="D391" s="66">
        <f>Final!B390</f>
        <v>0</v>
      </c>
      <c r="E391" s="66" t="e">
        <f>IF(Final!D390=0,NA(),Final!D390)</f>
        <v>#N/A</v>
      </c>
      <c r="F391" s="66" t="e">
        <f>IF(Final!E390=0,NA(),Final!E390)</f>
        <v>#N/A</v>
      </c>
      <c r="G391" s="66">
        <f>Final!C390</f>
        <v>0</v>
      </c>
      <c r="H391" s="66">
        <f>(Final!G390+Final!H390)/2</f>
        <v>0</v>
      </c>
      <c r="I391" s="84" t="str">
        <f>CONCATENATE(Facies!O390,"/",Facies!P390,"/",Facies!R390,"/",Facies!S390)</f>
        <v>0/ACBT/0/0</v>
      </c>
      <c r="L391" s="97">
        <f t="shared" si="12"/>
        <v>0</v>
      </c>
      <c r="M391" s="97">
        <f t="shared" ref="M391:M454" si="13">M390+L391</f>
        <v>0</v>
      </c>
      <c r="N391" s="64"/>
      <c r="O391" s="64"/>
      <c r="P391" s="64"/>
      <c r="Q391" s="64"/>
      <c r="R391" s="64"/>
      <c r="S391" s="64"/>
      <c r="T391" s="64"/>
      <c r="U391" s="64"/>
      <c r="V391" s="64"/>
      <c r="W391" s="64"/>
    </row>
    <row r="392" spans="1:23" x14ac:dyDescent="0.3">
      <c r="A392" s="100">
        <v>388</v>
      </c>
      <c r="B392" s="66">
        <f>Final!F391</f>
        <v>0</v>
      </c>
      <c r="C392" s="66">
        <f>Final!A391</f>
        <v>0</v>
      </c>
      <c r="D392" s="66">
        <f>Final!B391</f>
        <v>0</v>
      </c>
      <c r="E392" s="66" t="e">
        <f>IF(Final!D391=0,NA(),Final!D391)</f>
        <v>#N/A</v>
      </c>
      <c r="F392" s="66" t="e">
        <f>IF(Final!E391=0,NA(),Final!E391)</f>
        <v>#N/A</v>
      </c>
      <c r="G392" s="66">
        <f>Final!C391</f>
        <v>0</v>
      </c>
      <c r="H392" s="66">
        <f>(Final!G391+Final!H391)/2</f>
        <v>0</v>
      </c>
      <c r="I392" s="84" t="str">
        <f>CONCATENATE(Facies!O391,"/",Facies!P391,"/",Facies!R391,"/",Facies!S391)</f>
        <v>0/ACBT/0/0</v>
      </c>
      <c r="L392" s="97">
        <f t="shared" si="12"/>
        <v>0</v>
      </c>
      <c r="M392" s="97">
        <f t="shared" si="13"/>
        <v>0</v>
      </c>
      <c r="N392" s="64"/>
      <c r="O392" s="64"/>
      <c r="P392" s="64"/>
      <c r="Q392" s="64"/>
      <c r="R392" s="64"/>
      <c r="S392" s="64"/>
      <c r="T392" s="64"/>
      <c r="U392" s="64"/>
      <c r="V392" s="64"/>
      <c r="W392" s="64"/>
    </row>
    <row r="393" spans="1:23" x14ac:dyDescent="0.3">
      <c r="A393" s="100">
        <v>389</v>
      </c>
      <c r="B393" s="66">
        <f>Final!F392</f>
        <v>0</v>
      </c>
      <c r="C393" s="66">
        <f>Final!A392</f>
        <v>0</v>
      </c>
      <c r="D393" s="66">
        <f>Final!B392</f>
        <v>0</v>
      </c>
      <c r="E393" s="66" t="e">
        <f>IF(Final!D392=0,NA(),Final!D392)</f>
        <v>#N/A</v>
      </c>
      <c r="F393" s="66" t="e">
        <f>IF(Final!E392=0,NA(),Final!E392)</f>
        <v>#N/A</v>
      </c>
      <c r="G393" s="66">
        <f>Final!C392</f>
        <v>0</v>
      </c>
      <c r="H393" s="66">
        <f>(Final!G392+Final!H392)/2</f>
        <v>0</v>
      </c>
      <c r="I393" s="84" t="str">
        <f>CONCATENATE(Facies!O392,"/",Facies!P392,"/",Facies!R392,"/",Facies!S392)</f>
        <v>0/ACBT/0/0</v>
      </c>
      <c r="L393" s="97">
        <f t="shared" si="12"/>
        <v>0</v>
      </c>
      <c r="M393" s="97">
        <f t="shared" si="13"/>
        <v>0</v>
      </c>
      <c r="N393" s="64"/>
      <c r="O393" s="64"/>
      <c r="P393" s="64"/>
      <c r="Q393" s="64"/>
      <c r="R393" s="64"/>
      <c r="S393" s="64"/>
      <c r="T393" s="64"/>
      <c r="U393" s="64"/>
      <c r="V393" s="64"/>
      <c r="W393" s="64"/>
    </row>
    <row r="394" spans="1:23" x14ac:dyDescent="0.3">
      <c r="A394" s="100">
        <v>390</v>
      </c>
      <c r="B394" s="66">
        <f>Final!F393</f>
        <v>0</v>
      </c>
      <c r="C394" s="66">
        <f>Final!A393</f>
        <v>0</v>
      </c>
      <c r="D394" s="66">
        <f>Final!B393</f>
        <v>0</v>
      </c>
      <c r="E394" s="66" t="e">
        <f>IF(Final!D393=0,NA(),Final!D393)</f>
        <v>#N/A</v>
      </c>
      <c r="F394" s="66" t="e">
        <f>IF(Final!E393=0,NA(),Final!E393)</f>
        <v>#N/A</v>
      </c>
      <c r="G394" s="66">
        <f>Final!C393</f>
        <v>0</v>
      </c>
      <c r="H394" s="66">
        <f>(Final!G393+Final!H393)/2</f>
        <v>0</v>
      </c>
      <c r="I394" s="84" t="str">
        <f>CONCATENATE(Facies!O393,"/",Facies!P393,"/",Facies!R393,"/",Facies!S393)</f>
        <v>0/ACBT/0/0</v>
      </c>
      <c r="L394" s="97">
        <f t="shared" si="12"/>
        <v>0</v>
      </c>
      <c r="M394" s="97">
        <f t="shared" si="13"/>
        <v>0</v>
      </c>
      <c r="N394" s="64"/>
      <c r="O394" s="64"/>
      <c r="P394" s="64"/>
      <c r="Q394" s="64"/>
      <c r="R394" s="64"/>
      <c r="S394" s="64"/>
      <c r="T394" s="64"/>
      <c r="U394" s="64"/>
      <c r="V394" s="64"/>
      <c r="W394" s="64"/>
    </row>
    <row r="395" spans="1:23" x14ac:dyDescent="0.3">
      <c r="A395" s="100">
        <v>391</v>
      </c>
      <c r="B395" s="66">
        <f>Final!F394</f>
        <v>0</v>
      </c>
      <c r="C395" s="66">
        <f>Final!A394</f>
        <v>0</v>
      </c>
      <c r="D395" s="66">
        <f>Final!B394</f>
        <v>0</v>
      </c>
      <c r="E395" s="66" t="e">
        <f>IF(Final!D394=0,NA(),Final!D394)</f>
        <v>#N/A</v>
      </c>
      <c r="F395" s="66" t="e">
        <f>IF(Final!E394=0,NA(),Final!E394)</f>
        <v>#N/A</v>
      </c>
      <c r="G395" s="66">
        <f>Final!C394</f>
        <v>0</v>
      </c>
      <c r="H395" s="66">
        <f>(Final!G394+Final!H394)/2</f>
        <v>0</v>
      </c>
      <c r="I395" s="84" t="str">
        <f>CONCATENATE(Facies!O394,"/",Facies!P394,"/",Facies!R394,"/",Facies!S394)</f>
        <v>0/ACBT/0/0</v>
      </c>
      <c r="L395" s="97">
        <f t="shared" si="12"/>
        <v>0</v>
      </c>
      <c r="M395" s="97">
        <f t="shared" si="13"/>
        <v>0</v>
      </c>
      <c r="N395" s="64"/>
      <c r="O395" s="64"/>
      <c r="P395" s="64"/>
      <c r="Q395" s="64"/>
      <c r="R395" s="64"/>
      <c r="S395" s="64"/>
      <c r="T395" s="64"/>
      <c r="U395" s="64"/>
      <c r="V395" s="64"/>
      <c r="W395" s="64"/>
    </row>
    <row r="396" spans="1:23" x14ac:dyDescent="0.3">
      <c r="A396" s="100">
        <v>392</v>
      </c>
      <c r="B396" s="66">
        <f>Final!F395</f>
        <v>0</v>
      </c>
      <c r="C396" s="66">
        <f>Final!A395</f>
        <v>0</v>
      </c>
      <c r="D396" s="66">
        <f>Final!B395</f>
        <v>0</v>
      </c>
      <c r="E396" s="66" t="e">
        <f>IF(Final!D395=0,NA(),Final!D395)</f>
        <v>#N/A</v>
      </c>
      <c r="F396" s="66" t="e">
        <f>IF(Final!E395=0,NA(),Final!E395)</f>
        <v>#N/A</v>
      </c>
      <c r="G396" s="66">
        <f>Final!C395</f>
        <v>0</v>
      </c>
      <c r="H396" s="66">
        <f>(Final!G395+Final!H395)/2</f>
        <v>0</v>
      </c>
      <c r="I396" s="84" t="str">
        <f>CONCATENATE(Facies!O395,"/",Facies!P395,"/",Facies!R395,"/",Facies!S395)</f>
        <v>0/ACBT/0/0</v>
      </c>
      <c r="L396" s="97">
        <f t="shared" si="12"/>
        <v>0</v>
      </c>
      <c r="M396" s="97">
        <f t="shared" si="13"/>
        <v>0</v>
      </c>
      <c r="N396" s="64"/>
      <c r="O396" s="64"/>
      <c r="P396" s="64"/>
      <c r="Q396" s="64"/>
      <c r="R396" s="64"/>
      <c r="S396" s="64"/>
      <c r="T396" s="64"/>
      <c r="U396" s="64"/>
      <c r="V396" s="64"/>
      <c r="W396" s="64"/>
    </row>
    <row r="397" spans="1:23" x14ac:dyDescent="0.3">
      <c r="A397" s="100">
        <v>393</v>
      </c>
      <c r="B397" s="66">
        <f>Final!F396</f>
        <v>0</v>
      </c>
      <c r="C397" s="66">
        <f>Final!A396</f>
        <v>0</v>
      </c>
      <c r="D397" s="66">
        <f>Final!B396</f>
        <v>0</v>
      </c>
      <c r="E397" s="66" t="e">
        <f>IF(Final!D396=0,NA(),Final!D396)</f>
        <v>#N/A</v>
      </c>
      <c r="F397" s="66" t="e">
        <f>IF(Final!E396=0,NA(),Final!E396)</f>
        <v>#N/A</v>
      </c>
      <c r="G397" s="66">
        <f>Final!C396</f>
        <v>0</v>
      </c>
      <c r="H397" s="66">
        <f>(Final!G396+Final!H396)/2</f>
        <v>0</v>
      </c>
      <c r="I397" s="84" t="str">
        <f>CONCATENATE(Facies!O396,"/",Facies!P396,"/",Facies!R396,"/",Facies!S396)</f>
        <v>0/ACBT/0/0</v>
      </c>
      <c r="L397" s="97">
        <f t="shared" si="12"/>
        <v>0</v>
      </c>
      <c r="M397" s="97">
        <f t="shared" si="13"/>
        <v>0</v>
      </c>
      <c r="N397" s="64"/>
      <c r="O397" s="64"/>
      <c r="P397" s="64"/>
      <c r="Q397" s="64"/>
      <c r="R397" s="64"/>
      <c r="S397" s="64"/>
      <c r="T397" s="64"/>
      <c r="U397" s="64"/>
      <c r="V397" s="64"/>
      <c r="W397" s="64"/>
    </row>
    <row r="398" spans="1:23" x14ac:dyDescent="0.3">
      <c r="A398" s="100">
        <v>394</v>
      </c>
      <c r="B398" s="66">
        <f>Final!F397</f>
        <v>0</v>
      </c>
      <c r="C398" s="66">
        <f>Final!A397</f>
        <v>0</v>
      </c>
      <c r="D398" s="66">
        <f>Final!B397</f>
        <v>0</v>
      </c>
      <c r="E398" s="66" t="e">
        <f>IF(Final!D397=0,NA(),Final!D397)</f>
        <v>#N/A</v>
      </c>
      <c r="F398" s="66" t="e">
        <f>IF(Final!E397=0,NA(),Final!E397)</f>
        <v>#N/A</v>
      </c>
      <c r="G398" s="66">
        <f>Final!C397</f>
        <v>0</v>
      </c>
      <c r="H398" s="66">
        <f>(Final!G397+Final!H397)/2</f>
        <v>0</v>
      </c>
      <c r="I398" s="84" t="str">
        <f>CONCATENATE(Facies!O397,"/",Facies!P397,"/",Facies!R397,"/",Facies!S397)</f>
        <v>0/ACBT/0/0</v>
      </c>
      <c r="L398" s="97">
        <f t="shared" si="12"/>
        <v>0</v>
      </c>
      <c r="M398" s="97">
        <f t="shared" si="13"/>
        <v>0</v>
      </c>
      <c r="N398" s="64"/>
      <c r="O398" s="64"/>
      <c r="P398" s="64"/>
      <c r="Q398" s="64"/>
      <c r="R398" s="64"/>
      <c r="S398" s="64"/>
      <c r="T398" s="64"/>
      <c r="U398" s="64"/>
      <c r="V398" s="64"/>
      <c r="W398" s="64"/>
    </row>
    <row r="399" spans="1:23" x14ac:dyDescent="0.3">
      <c r="A399" s="100">
        <v>395</v>
      </c>
      <c r="B399" s="66">
        <f>Final!F398</f>
        <v>0</v>
      </c>
      <c r="C399" s="66">
        <f>Final!A398</f>
        <v>0</v>
      </c>
      <c r="D399" s="66">
        <f>Final!B398</f>
        <v>0</v>
      </c>
      <c r="E399" s="66" t="e">
        <f>IF(Final!D398=0,NA(),Final!D398)</f>
        <v>#N/A</v>
      </c>
      <c r="F399" s="66" t="e">
        <f>IF(Final!E398=0,NA(),Final!E398)</f>
        <v>#N/A</v>
      </c>
      <c r="G399" s="66">
        <f>Final!C398</f>
        <v>0</v>
      </c>
      <c r="H399" s="66">
        <f>(Final!G398+Final!H398)/2</f>
        <v>0</v>
      </c>
      <c r="I399" s="84" t="str">
        <f>CONCATENATE(Facies!O398,"/",Facies!P398,"/",Facies!R398,"/",Facies!S398)</f>
        <v>0/ACBT/0/0</v>
      </c>
      <c r="L399" s="97">
        <f t="shared" si="12"/>
        <v>0</v>
      </c>
      <c r="M399" s="97">
        <f t="shared" si="13"/>
        <v>0</v>
      </c>
      <c r="N399" s="64"/>
      <c r="O399" s="64"/>
      <c r="P399" s="64"/>
      <c r="Q399" s="64"/>
      <c r="R399" s="64"/>
      <c r="S399" s="64"/>
      <c r="T399" s="64"/>
      <c r="U399" s="64"/>
      <c r="V399" s="64"/>
      <c r="W399" s="64"/>
    </row>
    <row r="400" spans="1:23" x14ac:dyDescent="0.3">
      <c r="A400" s="100">
        <v>396</v>
      </c>
      <c r="B400" s="66">
        <f>Final!F399</f>
        <v>0</v>
      </c>
      <c r="C400" s="66">
        <f>Final!A399</f>
        <v>0</v>
      </c>
      <c r="D400" s="66">
        <f>Final!B399</f>
        <v>0</v>
      </c>
      <c r="E400" s="66" t="e">
        <f>IF(Final!D399=0,NA(),Final!D399)</f>
        <v>#N/A</v>
      </c>
      <c r="F400" s="66" t="e">
        <f>IF(Final!E399=0,NA(),Final!E399)</f>
        <v>#N/A</v>
      </c>
      <c r="G400" s="66">
        <f>Final!C399</f>
        <v>0</v>
      </c>
      <c r="H400" s="66">
        <f>(Final!G399+Final!H399)/2</f>
        <v>0</v>
      </c>
      <c r="I400" s="84" t="str">
        <f>CONCATENATE(Facies!O399,"/",Facies!P399,"/",Facies!R399,"/",Facies!S399)</f>
        <v>0/ACBT/0/0</v>
      </c>
      <c r="L400" s="97">
        <f t="shared" si="12"/>
        <v>0</v>
      </c>
      <c r="M400" s="97">
        <f t="shared" si="13"/>
        <v>0</v>
      </c>
      <c r="N400" s="64"/>
      <c r="O400" s="64"/>
      <c r="P400" s="64"/>
      <c r="Q400" s="64"/>
      <c r="R400" s="64"/>
      <c r="S400" s="64"/>
      <c r="T400" s="64"/>
      <c r="U400" s="64"/>
      <c r="V400" s="64"/>
      <c r="W400" s="64"/>
    </row>
    <row r="401" spans="1:23" x14ac:dyDescent="0.3">
      <c r="A401" s="100">
        <v>397</v>
      </c>
      <c r="B401" s="66">
        <f>Final!F400</f>
        <v>0</v>
      </c>
      <c r="C401" s="66">
        <f>Final!A400</f>
        <v>0</v>
      </c>
      <c r="D401" s="66">
        <f>Final!B400</f>
        <v>0</v>
      </c>
      <c r="E401" s="66" t="e">
        <f>IF(Final!D400=0,NA(),Final!D400)</f>
        <v>#N/A</v>
      </c>
      <c r="F401" s="66" t="e">
        <f>IF(Final!E400=0,NA(),Final!E400)</f>
        <v>#N/A</v>
      </c>
      <c r="G401" s="66">
        <f>Final!C400</f>
        <v>0</v>
      </c>
      <c r="H401" s="66">
        <f>(Final!G400+Final!H400)/2</f>
        <v>0</v>
      </c>
      <c r="I401" s="84" t="str">
        <f>CONCATENATE(Facies!O400,"/",Facies!P400,"/",Facies!R400,"/",Facies!S400)</f>
        <v>0/ACBT/0/0</v>
      </c>
      <c r="L401" s="97">
        <f t="shared" si="12"/>
        <v>0</v>
      </c>
      <c r="M401" s="97">
        <f t="shared" si="13"/>
        <v>0</v>
      </c>
      <c r="N401" s="64"/>
      <c r="O401" s="64"/>
      <c r="P401" s="64"/>
      <c r="Q401" s="64"/>
      <c r="R401" s="64"/>
      <c r="S401" s="64"/>
      <c r="T401" s="64"/>
      <c r="U401" s="64"/>
      <c r="V401" s="64"/>
      <c r="W401" s="64"/>
    </row>
    <row r="402" spans="1:23" x14ac:dyDescent="0.3">
      <c r="A402" s="100">
        <v>398</v>
      </c>
      <c r="B402" s="66">
        <f>Final!F401</f>
        <v>0</v>
      </c>
      <c r="C402" s="66">
        <f>Final!A401</f>
        <v>0</v>
      </c>
      <c r="D402" s="66">
        <f>Final!B401</f>
        <v>0</v>
      </c>
      <c r="E402" s="66" t="e">
        <f>IF(Final!D401=0,NA(),Final!D401)</f>
        <v>#N/A</v>
      </c>
      <c r="F402" s="66" t="e">
        <f>IF(Final!E401=0,NA(),Final!E401)</f>
        <v>#N/A</v>
      </c>
      <c r="G402" s="66">
        <f>Final!C401</f>
        <v>0</v>
      </c>
      <c r="H402" s="66">
        <f>(Final!G401+Final!H401)/2</f>
        <v>0</v>
      </c>
      <c r="I402" s="84" t="str">
        <f>CONCATENATE(Facies!O401,"/",Facies!P401,"/",Facies!R401,"/",Facies!S401)</f>
        <v>0/ACBT/0/0</v>
      </c>
      <c r="L402" s="97">
        <f t="shared" si="12"/>
        <v>0</v>
      </c>
      <c r="M402" s="97">
        <f t="shared" si="13"/>
        <v>0</v>
      </c>
      <c r="N402" s="64"/>
      <c r="O402" s="64"/>
      <c r="P402" s="64"/>
      <c r="Q402" s="64"/>
      <c r="R402" s="64"/>
      <c r="S402" s="64"/>
      <c r="T402" s="64"/>
      <c r="U402" s="64"/>
      <c r="V402" s="64"/>
      <c r="W402" s="64"/>
    </row>
    <row r="403" spans="1:23" x14ac:dyDescent="0.3">
      <c r="A403" s="100">
        <v>399</v>
      </c>
      <c r="B403" s="66">
        <f>Final!F402</f>
        <v>0</v>
      </c>
      <c r="C403" s="66">
        <f>Final!A402</f>
        <v>0</v>
      </c>
      <c r="D403" s="66">
        <f>Final!B402</f>
        <v>0</v>
      </c>
      <c r="E403" s="66" t="e">
        <f>IF(Final!D402=0,NA(),Final!D402)</f>
        <v>#N/A</v>
      </c>
      <c r="F403" s="66" t="e">
        <f>IF(Final!E402=0,NA(),Final!E402)</f>
        <v>#N/A</v>
      </c>
      <c r="G403" s="66">
        <f>Final!C402</f>
        <v>0</v>
      </c>
      <c r="H403" s="66">
        <f>(Final!G402+Final!H402)/2</f>
        <v>0</v>
      </c>
      <c r="I403" s="84" t="str">
        <f>CONCATENATE(Facies!O402,"/",Facies!P402,"/",Facies!R402,"/",Facies!S402)</f>
        <v>0/ACBT/0/0</v>
      </c>
      <c r="L403" s="97">
        <f t="shared" si="12"/>
        <v>0</v>
      </c>
      <c r="M403" s="97">
        <f t="shared" si="13"/>
        <v>0</v>
      </c>
      <c r="N403" s="64"/>
      <c r="O403" s="64"/>
      <c r="P403" s="64"/>
      <c r="Q403" s="64"/>
      <c r="R403" s="64"/>
      <c r="S403" s="64"/>
      <c r="T403" s="64"/>
      <c r="U403" s="64"/>
      <c r="V403" s="64"/>
      <c r="W403" s="64"/>
    </row>
    <row r="404" spans="1:23" x14ac:dyDescent="0.3">
      <c r="A404" s="100">
        <v>400</v>
      </c>
      <c r="B404" s="66">
        <f>Final!F403</f>
        <v>0</v>
      </c>
      <c r="C404" s="66">
        <f>Final!A403</f>
        <v>0</v>
      </c>
      <c r="D404" s="66">
        <f>Final!B403</f>
        <v>0</v>
      </c>
      <c r="E404" s="66" t="e">
        <f>IF(Final!D403=0,NA(),Final!D403)</f>
        <v>#N/A</v>
      </c>
      <c r="F404" s="66" t="e">
        <f>IF(Final!E403=0,NA(),Final!E403)</f>
        <v>#N/A</v>
      </c>
      <c r="G404" s="66">
        <f>Final!C403</f>
        <v>0</v>
      </c>
      <c r="H404" s="66">
        <f>(Final!G403+Final!H403)/2</f>
        <v>0</v>
      </c>
      <c r="I404" s="84" t="str">
        <f>CONCATENATE(Facies!O403,"/",Facies!P403,"/",Facies!R403,"/",Facies!S403)</f>
        <v>0/ACBT/0/0</v>
      </c>
      <c r="L404" s="97">
        <f t="shared" si="12"/>
        <v>0</v>
      </c>
      <c r="M404" s="97">
        <f t="shared" si="13"/>
        <v>0</v>
      </c>
      <c r="N404" s="64"/>
      <c r="O404" s="64"/>
      <c r="P404" s="64"/>
      <c r="Q404" s="64"/>
      <c r="R404" s="64"/>
      <c r="S404" s="64"/>
      <c r="T404" s="64"/>
      <c r="U404" s="64"/>
      <c r="V404" s="64"/>
      <c r="W404" s="64"/>
    </row>
    <row r="405" spans="1:23" x14ac:dyDescent="0.3">
      <c r="A405" s="100">
        <v>401</v>
      </c>
      <c r="B405" s="66">
        <f>Final!F404</f>
        <v>0</v>
      </c>
      <c r="C405" s="66">
        <f>Final!A404</f>
        <v>0</v>
      </c>
      <c r="D405" s="66">
        <f>Final!B404</f>
        <v>0</v>
      </c>
      <c r="E405" s="66" t="e">
        <f>IF(Final!D404=0,NA(),Final!D404)</f>
        <v>#N/A</v>
      </c>
      <c r="F405" s="66" t="e">
        <f>IF(Final!E404=0,NA(),Final!E404)</f>
        <v>#N/A</v>
      </c>
      <c r="G405" s="66">
        <f>Final!C404</f>
        <v>0</v>
      </c>
      <c r="H405" s="66">
        <f>(Final!G404+Final!H404)/2</f>
        <v>0</v>
      </c>
      <c r="I405" s="84" t="str">
        <f>CONCATENATE(Facies!O404,"/",Facies!P404,"/",Facies!R404,"/",Facies!S404)</f>
        <v>0/ACBT/0/0</v>
      </c>
      <c r="L405" s="97">
        <f t="shared" si="12"/>
        <v>0</v>
      </c>
      <c r="M405" s="97">
        <f t="shared" si="13"/>
        <v>0</v>
      </c>
      <c r="N405" s="64"/>
      <c r="O405" s="64"/>
      <c r="P405" s="64"/>
      <c r="Q405" s="64"/>
      <c r="R405" s="64"/>
      <c r="S405" s="64"/>
      <c r="T405" s="64"/>
      <c r="U405" s="64"/>
      <c r="V405" s="64"/>
      <c r="W405" s="64"/>
    </row>
    <row r="406" spans="1:23" x14ac:dyDescent="0.3">
      <c r="A406" s="100">
        <v>402</v>
      </c>
      <c r="B406" s="66">
        <f>Final!F405</f>
        <v>0</v>
      </c>
      <c r="C406" s="66">
        <f>Final!A405</f>
        <v>0</v>
      </c>
      <c r="D406" s="66">
        <f>Final!B405</f>
        <v>0</v>
      </c>
      <c r="E406" s="66" t="e">
        <f>IF(Final!D405=0,NA(),Final!D405)</f>
        <v>#N/A</v>
      </c>
      <c r="F406" s="66" t="e">
        <f>IF(Final!E405=0,NA(),Final!E405)</f>
        <v>#N/A</v>
      </c>
      <c r="G406" s="66">
        <f>Final!C405</f>
        <v>0</v>
      </c>
      <c r="H406" s="66">
        <f>(Final!G405+Final!H405)/2</f>
        <v>0</v>
      </c>
      <c r="I406" s="84" t="str">
        <f>CONCATENATE(Facies!O405,"/",Facies!P405,"/",Facies!R405,"/",Facies!S405)</f>
        <v>0/ACBT/0/0</v>
      </c>
      <c r="L406" s="97">
        <f t="shared" si="12"/>
        <v>0</v>
      </c>
      <c r="M406" s="97">
        <f t="shared" si="13"/>
        <v>0</v>
      </c>
      <c r="N406" s="64"/>
      <c r="O406" s="64"/>
      <c r="P406" s="64"/>
      <c r="Q406" s="64"/>
      <c r="R406" s="64"/>
      <c r="S406" s="64"/>
      <c r="T406" s="64"/>
      <c r="U406" s="64"/>
      <c r="V406" s="64"/>
      <c r="W406" s="64"/>
    </row>
    <row r="407" spans="1:23" x14ac:dyDescent="0.3">
      <c r="A407" s="100">
        <v>403</v>
      </c>
      <c r="B407" s="66">
        <f>Final!F406</f>
        <v>0</v>
      </c>
      <c r="C407" s="66">
        <f>Final!A406</f>
        <v>0</v>
      </c>
      <c r="D407" s="66">
        <f>Final!B406</f>
        <v>0</v>
      </c>
      <c r="E407" s="66" t="e">
        <f>IF(Final!D406=0,NA(),Final!D406)</f>
        <v>#N/A</v>
      </c>
      <c r="F407" s="66" t="e">
        <f>IF(Final!E406=0,NA(),Final!E406)</f>
        <v>#N/A</v>
      </c>
      <c r="G407" s="66">
        <f>Final!C406</f>
        <v>0</v>
      </c>
      <c r="H407" s="66">
        <f>(Final!G406+Final!H406)/2</f>
        <v>0</v>
      </c>
      <c r="I407" s="84" t="str">
        <f>CONCATENATE(Facies!O406,"/",Facies!P406,"/",Facies!R406,"/",Facies!S406)</f>
        <v>0/ACBT/0/0</v>
      </c>
      <c r="L407" s="97">
        <f t="shared" si="12"/>
        <v>0</v>
      </c>
      <c r="M407" s="97">
        <f t="shared" si="13"/>
        <v>0</v>
      </c>
      <c r="N407" s="64"/>
      <c r="O407" s="64"/>
      <c r="P407" s="64"/>
      <c r="Q407" s="64"/>
      <c r="R407" s="64"/>
      <c r="S407" s="64"/>
      <c r="T407" s="64"/>
      <c r="U407" s="64"/>
      <c r="V407" s="64"/>
      <c r="W407" s="64"/>
    </row>
    <row r="408" spans="1:23" x14ac:dyDescent="0.3">
      <c r="A408" s="100">
        <v>404</v>
      </c>
      <c r="B408" s="66">
        <f>Final!F407</f>
        <v>0</v>
      </c>
      <c r="C408" s="66">
        <f>Final!A407</f>
        <v>0</v>
      </c>
      <c r="D408" s="66">
        <f>Final!B407</f>
        <v>0</v>
      </c>
      <c r="E408" s="66" t="e">
        <f>IF(Final!D407=0,NA(),Final!D407)</f>
        <v>#N/A</v>
      </c>
      <c r="F408" s="66" t="e">
        <f>IF(Final!E407=0,NA(),Final!E407)</f>
        <v>#N/A</v>
      </c>
      <c r="G408" s="66">
        <f>Final!C407</f>
        <v>0</v>
      </c>
      <c r="H408" s="66">
        <f>(Final!G407+Final!H407)/2</f>
        <v>0</v>
      </c>
      <c r="I408" s="84" t="str">
        <f>CONCATENATE(Facies!O407,"/",Facies!P407,"/",Facies!R407,"/",Facies!S407)</f>
        <v>0/ACBT/0/0</v>
      </c>
      <c r="L408" s="97">
        <f t="shared" si="12"/>
        <v>0</v>
      </c>
      <c r="M408" s="97">
        <f t="shared" si="13"/>
        <v>0</v>
      </c>
      <c r="N408" s="64"/>
      <c r="O408" s="64"/>
      <c r="P408" s="64"/>
      <c r="Q408" s="64"/>
      <c r="R408" s="64"/>
      <c r="S408" s="64"/>
      <c r="T408" s="64"/>
      <c r="U408" s="64"/>
      <c r="V408" s="64"/>
      <c r="W408" s="64"/>
    </row>
    <row r="409" spans="1:23" x14ac:dyDescent="0.3">
      <c r="A409" s="100">
        <v>405</v>
      </c>
      <c r="B409" s="66">
        <f>Final!F408</f>
        <v>0</v>
      </c>
      <c r="C409" s="66">
        <f>Final!A408</f>
        <v>0</v>
      </c>
      <c r="D409" s="66">
        <f>Final!B408</f>
        <v>0</v>
      </c>
      <c r="E409" s="66" t="e">
        <f>IF(Final!D408=0,NA(),Final!D408)</f>
        <v>#N/A</v>
      </c>
      <c r="F409" s="66" t="e">
        <f>IF(Final!E408=0,NA(),Final!E408)</f>
        <v>#N/A</v>
      </c>
      <c r="G409" s="66">
        <f>Final!C408</f>
        <v>0</v>
      </c>
      <c r="H409" s="66">
        <f>(Final!G408+Final!H408)/2</f>
        <v>0</v>
      </c>
      <c r="I409" s="84" t="str">
        <f>CONCATENATE(Facies!O408,"/",Facies!P408,"/",Facies!R408,"/",Facies!S408)</f>
        <v>0/ACBT/0/0</v>
      </c>
      <c r="L409" s="97">
        <f t="shared" si="12"/>
        <v>0</v>
      </c>
      <c r="M409" s="97">
        <f t="shared" si="13"/>
        <v>0</v>
      </c>
      <c r="N409" s="64"/>
      <c r="O409" s="64"/>
      <c r="P409" s="64"/>
      <c r="Q409" s="64"/>
      <c r="R409" s="64"/>
      <c r="S409" s="64"/>
      <c r="T409" s="64"/>
      <c r="U409" s="64"/>
      <c r="V409" s="64"/>
      <c r="W409" s="64"/>
    </row>
    <row r="410" spans="1:23" x14ac:dyDescent="0.3">
      <c r="A410" s="100">
        <v>406</v>
      </c>
      <c r="B410" s="66">
        <f>Final!F409</f>
        <v>0</v>
      </c>
      <c r="C410" s="66">
        <f>Final!A409</f>
        <v>0</v>
      </c>
      <c r="D410" s="66">
        <f>Final!B409</f>
        <v>0</v>
      </c>
      <c r="E410" s="66" t="e">
        <f>IF(Final!D409=0,NA(),Final!D409)</f>
        <v>#N/A</v>
      </c>
      <c r="F410" s="66" t="e">
        <f>IF(Final!E409=0,NA(),Final!E409)</f>
        <v>#N/A</v>
      </c>
      <c r="G410" s="66">
        <f>Final!C409</f>
        <v>0</v>
      </c>
      <c r="H410" s="66">
        <f>(Final!G409+Final!H409)/2</f>
        <v>0</v>
      </c>
      <c r="I410" s="84" t="str">
        <f>CONCATENATE(Facies!O409,"/",Facies!P409,"/",Facies!R409,"/",Facies!S409)</f>
        <v>0/ACBT/0/0</v>
      </c>
      <c r="L410" s="97">
        <f t="shared" si="12"/>
        <v>0</v>
      </c>
      <c r="M410" s="97">
        <f t="shared" si="13"/>
        <v>0</v>
      </c>
      <c r="N410" s="64"/>
      <c r="O410" s="64"/>
      <c r="P410" s="64"/>
      <c r="Q410" s="64"/>
      <c r="R410" s="64"/>
      <c r="S410" s="64"/>
      <c r="T410" s="64"/>
      <c r="U410" s="64"/>
      <c r="V410" s="64"/>
      <c r="W410" s="64"/>
    </row>
    <row r="411" spans="1:23" x14ac:dyDescent="0.3">
      <c r="A411" s="100">
        <v>407</v>
      </c>
      <c r="B411" s="66">
        <f>Final!F410</f>
        <v>0</v>
      </c>
      <c r="C411" s="66">
        <f>Final!A410</f>
        <v>0</v>
      </c>
      <c r="D411" s="66">
        <f>Final!B410</f>
        <v>0</v>
      </c>
      <c r="E411" s="66" t="e">
        <f>IF(Final!D410=0,NA(),Final!D410)</f>
        <v>#N/A</v>
      </c>
      <c r="F411" s="66" t="e">
        <f>IF(Final!E410=0,NA(),Final!E410)</f>
        <v>#N/A</v>
      </c>
      <c r="G411" s="66">
        <f>Final!C410</f>
        <v>0</v>
      </c>
      <c r="H411" s="66">
        <f>(Final!G410+Final!H410)/2</f>
        <v>0</v>
      </c>
      <c r="I411" s="84" t="str">
        <f>CONCATENATE(Facies!O410,"/",Facies!P410,"/",Facies!R410,"/",Facies!S410)</f>
        <v>0/ACBT/0/0</v>
      </c>
      <c r="L411" s="97">
        <f t="shared" si="12"/>
        <v>0</v>
      </c>
      <c r="M411" s="97">
        <f t="shared" si="13"/>
        <v>0</v>
      </c>
      <c r="N411" s="64"/>
      <c r="O411" s="64"/>
      <c r="P411" s="64"/>
      <c r="Q411" s="64"/>
      <c r="R411" s="64"/>
      <c r="S411" s="64"/>
      <c r="T411" s="64"/>
      <c r="U411" s="64"/>
      <c r="V411" s="64"/>
      <c r="W411" s="64"/>
    </row>
    <row r="412" spans="1:23" x14ac:dyDescent="0.3">
      <c r="A412" s="100">
        <v>408</v>
      </c>
      <c r="B412" s="66">
        <f>Final!F411</f>
        <v>0</v>
      </c>
      <c r="C412" s="66">
        <f>Final!A411</f>
        <v>0</v>
      </c>
      <c r="D412" s="66">
        <f>Final!B411</f>
        <v>0</v>
      </c>
      <c r="E412" s="66" t="e">
        <f>IF(Final!D411=0,NA(),Final!D411)</f>
        <v>#N/A</v>
      </c>
      <c r="F412" s="66" t="e">
        <f>IF(Final!E411=0,NA(),Final!E411)</f>
        <v>#N/A</v>
      </c>
      <c r="G412" s="66">
        <f>Final!C411</f>
        <v>0</v>
      </c>
      <c r="H412" s="66">
        <f>(Final!G411+Final!H411)/2</f>
        <v>0</v>
      </c>
      <c r="I412" s="84" t="str">
        <f>CONCATENATE(Facies!O411,"/",Facies!P411,"/",Facies!R411,"/",Facies!S411)</f>
        <v>0/ACBT/0/0</v>
      </c>
      <c r="L412" s="97">
        <f t="shared" si="12"/>
        <v>0</v>
      </c>
      <c r="M412" s="97">
        <f t="shared" si="13"/>
        <v>0</v>
      </c>
      <c r="N412" s="64"/>
      <c r="O412" s="64"/>
      <c r="P412" s="64"/>
      <c r="Q412" s="64"/>
      <c r="R412" s="64"/>
      <c r="S412" s="64"/>
      <c r="T412" s="64"/>
      <c r="U412" s="64"/>
      <c r="V412" s="64"/>
      <c r="W412" s="64"/>
    </row>
    <row r="413" spans="1:23" x14ac:dyDescent="0.3">
      <c r="A413" s="100">
        <v>409</v>
      </c>
      <c r="B413" s="66">
        <f>Final!F412</f>
        <v>0</v>
      </c>
      <c r="C413" s="66">
        <f>Final!A412</f>
        <v>0</v>
      </c>
      <c r="D413" s="66">
        <f>Final!B412</f>
        <v>0</v>
      </c>
      <c r="E413" s="66" t="e">
        <f>IF(Final!D412=0,NA(),Final!D412)</f>
        <v>#N/A</v>
      </c>
      <c r="F413" s="66" t="e">
        <f>IF(Final!E412=0,NA(),Final!E412)</f>
        <v>#N/A</v>
      </c>
      <c r="G413" s="66">
        <f>Final!C412</f>
        <v>0</v>
      </c>
      <c r="H413" s="66">
        <f>(Final!G412+Final!H412)/2</f>
        <v>0</v>
      </c>
      <c r="I413" s="84" t="str">
        <f>CONCATENATE(Facies!O412,"/",Facies!P412,"/",Facies!R412,"/",Facies!S412)</f>
        <v>0/ACBT/0/0</v>
      </c>
      <c r="L413" s="97">
        <f t="shared" si="12"/>
        <v>0</v>
      </c>
      <c r="M413" s="97">
        <f t="shared" si="13"/>
        <v>0</v>
      </c>
      <c r="N413" s="64"/>
      <c r="O413" s="64"/>
      <c r="P413" s="64"/>
      <c r="Q413" s="64"/>
      <c r="R413" s="64"/>
      <c r="S413" s="64"/>
      <c r="T413" s="64"/>
      <c r="U413" s="64"/>
      <c r="V413" s="64"/>
      <c r="W413" s="64"/>
    </row>
    <row r="414" spans="1:23" x14ac:dyDescent="0.3">
      <c r="A414" s="100">
        <v>410</v>
      </c>
      <c r="B414" s="66">
        <f>Final!F413</f>
        <v>0</v>
      </c>
      <c r="C414" s="66">
        <f>Final!A413</f>
        <v>0</v>
      </c>
      <c r="D414" s="66">
        <f>Final!B413</f>
        <v>0</v>
      </c>
      <c r="E414" s="66" t="e">
        <f>IF(Final!D413=0,NA(),Final!D413)</f>
        <v>#N/A</v>
      </c>
      <c r="F414" s="66" t="e">
        <f>IF(Final!E413=0,NA(),Final!E413)</f>
        <v>#N/A</v>
      </c>
      <c r="G414" s="66">
        <f>Final!C413</f>
        <v>0</v>
      </c>
      <c r="H414" s="66">
        <f>(Final!G413+Final!H413)/2</f>
        <v>0</v>
      </c>
      <c r="I414" s="84" t="str">
        <f>CONCATENATE(Facies!O413,"/",Facies!P413,"/",Facies!R413,"/",Facies!S413)</f>
        <v>0/ACBT/0/0</v>
      </c>
      <c r="L414" s="97">
        <f t="shared" si="12"/>
        <v>0</v>
      </c>
      <c r="M414" s="97">
        <f t="shared" si="13"/>
        <v>0</v>
      </c>
      <c r="N414" s="64"/>
      <c r="O414" s="64"/>
      <c r="P414" s="64"/>
      <c r="Q414" s="64"/>
      <c r="R414" s="64"/>
      <c r="S414" s="64"/>
      <c r="T414" s="64"/>
      <c r="U414" s="64"/>
      <c r="V414" s="64"/>
      <c r="W414" s="64"/>
    </row>
    <row r="415" spans="1:23" x14ac:dyDescent="0.3">
      <c r="A415" s="100">
        <v>411</v>
      </c>
      <c r="B415" s="66">
        <f>Final!F414</f>
        <v>0</v>
      </c>
      <c r="C415" s="66">
        <f>Final!A414</f>
        <v>0</v>
      </c>
      <c r="D415" s="66">
        <f>Final!B414</f>
        <v>0</v>
      </c>
      <c r="E415" s="66" t="e">
        <f>IF(Final!D414=0,NA(),Final!D414)</f>
        <v>#N/A</v>
      </c>
      <c r="F415" s="66" t="e">
        <f>IF(Final!E414=0,NA(),Final!E414)</f>
        <v>#N/A</v>
      </c>
      <c r="G415" s="66">
        <f>Final!C414</f>
        <v>0</v>
      </c>
      <c r="H415" s="66">
        <f>(Final!G414+Final!H414)/2</f>
        <v>0</v>
      </c>
      <c r="I415" s="84" t="str">
        <f>CONCATENATE(Facies!O414,"/",Facies!P414,"/",Facies!R414,"/",Facies!S414)</f>
        <v>0/ACBT/0/0</v>
      </c>
      <c r="L415" s="97">
        <f t="shared" si="12"/>
        <v>0</v>
      </c>
      <c r="M415" s="97">
        <f t="shared" si="13"/>
        <v>0</v>
      </c>
      <c r="N415" s="64"/>
      <c r="O415" s="64"/>
      <c r="P415" s="64"/>
      <c r="Q415" s="64"/>
      <c r="R415" s="64"/>
      <c r="S415" s="64"/>
      <c r="T415" s="64"/>
      <c r="U415" s="64"/>
      <c r="V415" s="64"/>
      <c r="W415" s="64"/>
    </row>
    <row r="416" spans="1:23" x14ac:dyDescent="0.3">
      <c r="A416" s="100">
        <v>412</v>
      </c>
      <c r="B416" s="66">
        <f>Final!F415</f>
        <v>0</v>
      </c>
      <c r="C416" s="66">
        <f>Final!A415</f>
        <v>0</v>
      </c>
      <c r="D416" s="66">
        <f>Final!B415</f>
        <v>0</v>
      </c>
      <c r="E416" s="66" t="e">
        <f>IF(Final!D415=0,NA(),Final!D415)</f>
        <v>#N/A</v>
      </c>
      <c r="F416" s="66" t="e">
        <f>IF(Final!E415=0,NA(),Final!E415)</f>
        <v>#N/A</v>
      </c>
      <c r="G416" s="66">
        <f>Final!C415</f>
        <v>0</v>
      </c>
      <c r="H416" s="66">
        <f>(Final!G415+Final!H415)/2</f>
        <v>0</v>
      </c>
      <c r="I416" s="84" t="str">
        <f>CONCATENATE(Facies!O415,"/",Facies!P415,"/",Facies!R415,"/",Facies!S415)</f>
        <v>0/ACBT/0/0</v>
      </c>
      <c r="L416" s="97">
        <f t="shared" si="12"/>
        <v>0</v>
      </c>
      <c r="M416" s="97">
        <f t="shared" si="13"/>
        <v>0</v>
      </c>
      <c r="N416" s="64"/>
      <c r="O416" s="64"/>
      <c r="P416" s="64"/>
      <c r="Q416" s="64"/>
      <c r="R416" s="64"/>
      <c r="S416" s="64"/>
      <c r="T416" s="64"/>
      <c r="U416" s="64"/>
      <c r="V416" s="64"/>
      <c r="W416" s="64"/>
    </row>
    <row r="417" spans="1:23" x14ac:dyDescent="0.3">
      <c r="A417" s="100">
        <v>413</v>
      </c>
      <c r="B417" s="66">
        <f>Final!F416</f>
        <v>0</v>
      </c>
      <c r="C417" s="66">
        <f>Final!A416</f>
        <v>0</v>
      </c>
      <c r="D417" s="66">
        <f>Final!B416</f>
        <v>0</v>
      </c>
      <c r="E417" s="66" t="e">
        <f>IF(Final!D416=0,NA(),Final!D416)</f>
        <v>#N/A</v>
      </c>
      <c r="F417" s="66" t="e">
        <f>IF(Final!E416=0,NA(),Final!E416)</f>
        <v>#N/A</v>
      </c>
      <c r="G417" s="66">
        <f>Final!C416</f>
        <v>0</v>
      </c>
      <c r="H417" s="66">
        <f>(Final!G416+Final!H416)/2</f>
        <v>0</v>
      </c>
      <c r="I417" s="84" t="str">
        <f>CONCATENATE(Facies!O416,"/",Facies!P416,"/",Facies!R416,"/",Facies!S416)</f>
        <v>0/ACBT/0/0</v>
      </c>
      <c r="L417" s="97">
        <f t="shared" si="12"/>
        <v>0</v>
      </c>
      <c r="M417" s="97">
        <f t="shared" si="13"/>
        <v>0</v>
      </c>
      <c r="N417" s="64"/>
      <c r="O417" s="64"/>
      <c r="P417" s="64"/>
      <c r="Q417" s="64"/>
      <c r="R417" s="64"/>
      <c r="S417" s="64"/>
      <c r="T417" s="64"/>
      <c r="U417" s="64"/>
      <c r="V417" s="64"/>
      <c r="W417" s="64"/>
    </row>
    <row r="418" spans="1:23" x14ac:dyDescent="0.3">
      <c r="A418" s="100">
        <v>414</v>
      </c>
      <c r="B418" s="66">
        <f>Final!F417</f>
        <v>0</v>
      </c>
      <c r="C418" s="66">
        <f>Final!A417</f>
        <v>0</v>
      </c>
      <c r="D418" s="66">
        <f>Final!B417</f>
        <v>0</v>
      </c>
      <c r="E418" s="66" t="e">
        <f>IF(Final!D417=0,NA(),Final!D417)</f>
        <v>#N/A</v>
      </c>
      <c r="F418" s="66" t="e">
        <f>IF(Final!E417=0,NA(),Final!E417)</f>
        <v>#N/A</v>
      </c>
      <c r="G418" s="66">
        <f>Final!C417</f>
        <v>0</v>
      </c>
      <c r="H418" s="66">
        <f>(Final!G417+Final!H417)/2</f>
        <v>0</v>
      </c>
      <c r="I418" s="84" t="str">
        <f>CONCATENATE(Facies!O417,"/",Facies!P417,"/",Facies!R417,"/",Facies!S417)</f>
        <v>0/ACBT/0/0</v>
      </c>
      <c r="L418" s="97">
        <f t="shared" si="12"/>
        <v>0</v>
      </c>
      <c r="M418" s="97">
        <f t="shared" si="13"/>
        <v>0</v>
      </c>
      <c r="N418" s="64"/>
      <c r="O418" s="64"/>
      <c r="P418" s="64"/>
      <c r="Q418" s="64"/>
      <c r="R418" s="64"/>
      <c r="S418" s="64"/>
      <c r="T418" s="64"/>
      <c r="U418" s="64"/>
      <c r="V418" s="64"/>
      <c r="W418" s="64"/>
    </row>
    <row r="419" spans="1:23" x14ac:dyDescent="0.3">
      <c r="A419" s="100">
        <v>415</v>
      </c>
      <c r="B419" s="66">
        <f>Final!F418</f>
        <v>0</v>
      </c>
      <c r="C419" s="66">
        <f>Final!A418</f>
        <v>0</v>
      </c>
      <c r="D419" s="66">
        <f>Final!B418</f>
        <v>0</v>
      </c>
      <c r="E419" s="66" t="e">
        <f>IF(Final!D418=0,NA(),Final!D418)</f>
        <v>#N/A</v>
      </c>
      <c r="F419" s="66" t="e">
        <f>IF(Final!E418=0,NA(),Final!E418)</f>
        <v>#N/A</v>
      </c>
      <c r="G419" s="66">
        <f>Final!C418</f>
        <v>0</v>
      </c>
      <c r="H419" s="66">
        <f>(Final!G418+Final!H418)/2</f>
        <v>0</v>
      </c>
      <c r="I419" s="84" t="str">
        <f>CONCATENATE(Facies!O418,"/",Facies!P418,"/",Facies!R418,"/",Facies!S418)</f>
        <v>0/ACBT/0/0</v>
      </c>
      <c r="L419" s="97">
        <f t="shared" si="12"/>
        <v>0</v>
      </c>
      <c r="M419" s="97">
        <f t="shared" si="13"/>
        <v>0</v>
      </c>
      <c r="N419" s="64"/>
      <c r="O419" s="64"/>
      <c r="P419" s="64"/>
      <c r="Q419" s="64"/>
      <c r="R419" s="64"/>
      <c r="S419" s="64"/>
      <c r="T419" s="64"/>
      <c r="U419" s="64"/>
      <c r="V419" s="64"/>
      <c r="W419" s="64"/>
    </row>
    <row r="420" spans="1:23" x14ac:dyDescent="0.3">
      <c r="A420" s="100">
        <v>416</v>
      </c>
      <c r="B420" s="66">
        <f>Final!F419</f>
        <v>0</v>
      </c>
      <c r="C420" s="66">
        <f>Final!A419</f>
        <v>0</v>
      </c>
      <c r="D420" s="66">
        <f>Final!B419</f>
        <v>0</v>
      </c>
      <c r="E420" s="66" t="e">
        <f>IF(Final!D419=0,NA(),Final!D419)</f>
        <v>#N/A</v>
      </c>
      <c r="F420" s="66" t="e">
        <f>IF(Final!E419=0,NA(),Final!E419)</f>
        <v>#N/A</v>
      </c>
      <c r="G420" s="66">
        <f>Final!C419</f>
        <v>0</v>
      </c>
      <c r="H420" s="66">
        <f>(Final!G419+Final!H419)/2</f>
        <v>0</v>
      </c>
      <c r="I420" s="84" t="str">
        <f>CONCATENATE(Facies!O419,"/",Facies!P419,"/",Facies!R419,"/",Facies!S419)</f>
        <v>0/ACBT/0/0</v>
      </c>
      <c r="L420" s="97">
        <f t="shared" si="12"/>
        <v>0</v>
      </c>
      <c r="M420" s="97">
        <f t="shared" si="13"/>
        <v>0</v>
      </c>
      <c r="N420" s="64"/>
      <c r="O420" s="64"/>
      <c r="P420" s="64"/>
      <c r="Q420" s="64"/>
      <c r="R420" s="64"/>
      <c r="S420" s="64"/>
      <c r="T420" s="64"/>
      <c r="U420" s="64"/>
      <c r="V420" s="64"/>
      <c r="W420" s="64"/>
    </row>
    <row r="421" spans="1:23" x14ac:dyDescent="0.3">
      <c r="A421" s="100">
        <v>417</v>
      </c>
      <c r="B421" s="66">
        <f>Final!F420</f>
        <v>0</v>
      </c>
      <c r="C421" s="66">
        <f>Final!A420</f>
        <v>0</v>
      </c>
      <c r="D421" s="66">
        <f>Final!B420</f>
        <v>0</v>
      </c>
      <c r="E421" s="66" t="e">
        <f>IF(Final!D420=0,NA(),Final!D420)</f>
        <v>#N/A</v>
      </c>
      <c r="F421" s="66" t="e">
        <f>IF(Final!E420=0,NA(),Final!E420)</f>
        <v>#N/A</v>
      </c>
      <c r="G421" s="66">
        <f>Final!C420</f>
        <v>0</v>
      </c>
      <c r="H421" s="66">
        <f>(Final!G420+Final!H420)/2</f>
        <v>0</v>
      </c>
      <c r="I421" s="84" t="str">
        <f>CONCATENATE(Facies!O420,"/",Facies!P420,"/",Facies!R420,"/",Facies!S420)</f>
        <v>0/ACBT/0/0</v>
      </c>
      <c r="L421" s="97">
        <f t="shared" si="12"/>
        <v>0</v>
      </c>
      <c r="M421" s="97">
        <f t="shared" si="13"/>
        <v>0</v>
      </c>
      <c r="N421" s="64"/>
      <c r="O421" s="64"/>
      <c r="P421" s="64"/>
      <c r="Q421" s="64"/>
      <c r="R421" s="64"/>
      <c r="S421" s="64"/>
      <c r="T421" s="64"/>
      <c r="U421" s="64"/>
      <c r="V421" s="64"/>
      <c r="W421" s="64"/>
    </row>
    <row r="422" spans="1:23" x14ac:dyDescent="0.3">
      <c r="A422" s="100">
        <v>418</v>
      </c>
      <c r="B422" s="66">
        <f>Final!F421</f>
        <v>0</v>
      </c>
      <c r="C422" s="66">
        <f>Final!A421</f>
        <v>0</v>
      </c>
      <c r="D422" s="66">
        <f>Final!B421</f>
        <v>0</v>
      </c>
      <c r="E422" s="66" t="e">
        <f>IF(Final!D421=0,NA(),Final!D421)</f>
        <v>#N/A</v>
      </c>
      <c r="F422" s="66" t="e">
        <f>IF(Final!E421=0,NA(),Final!E421)</f>
        <v>#N/A</v>
      </c>
      <c r="G422" s="66">
        <f>Final!C421</f>
        <v>0</v>
      </c>
      <c r="H422" s="66">
        <f>(Final!G421+Final!H421)/2</f>
        <v>0</v>
      </c>
      <c r="I422" s="84" t="str">
        <f>CONCATENATE(Facies!O421,"/",Facies!P421,"/",Facies!R421,"/",Facies!S421)</f>
        <v>0/ACBT/0/0</v>
      </c>
      <c r="L422" s="97">
        <f t="shared" si="12"/>
        <v>0</v>
      </c>
      <c r="M422" s="97">
        <f t="shared" si="13"/>
        <v>0</v>
      </c>
      <c r="N422" s="64"/>
      <c r="O422" s="64"/>
      <c r="P422" s="64"/>
      <c r="Q422" s="64"/>
      <c r="R422" s="64"/>
      <c r="S422" s="64"/>
      <c r="T422" s="64"/>
      <c r="U422" s="64"/>
      <c r="V422" s="64"/>
      <c r="W422" s="64"/>
    </row>
    <row r="423" spans="1:23" x14ac:dyDescent="0.3">
      <c r="A423" s="100">
        <v>419</v>
      </c>
      <c r="B423" s="66">
        <f>Final!F422</f>
        <v>0</v>
      </c>
      <c r="C423" s="66">
        <f>Final!A422</f>
        <v>0</v>
      </c>
      <c r="D423" s="66">
        <f>Final!B422</f>
        <v>0</v>
      </c>
      <c r="E423" s="66" t="e">
        <f>IF(Final!D422=0,NA(),Final!D422)</f>
        <v>#N/A</v>
      </c>
      <c r="F423" s="66" t="e">
        <f>IF(Final!E422=0,NA(),Final!E422)</f>
        <v>#N/A</v>
      </c>
      <c r="G423" s="66">
        <f>Final!C422</f>
        <v>0</v>
      </c>
      <c r="H423" s="66">
        <f>(Final!G422+Final!H422)/2</f>
        <v>0</v>
      </c>
      <c r="I423" s="84" t="str">
        <f>CONCATENATE(Facies!O422,"/",Facies!P422,"/",Facies!R422,"/",Facies!S422)</f>
        <v>0/ACBT/0/0</v>
      </c>
      <c r="L423" s="97">
        <f t="shared" si="12"/>
        <v>0</v>
      </c>
      <c r="M423" s="97">
        <f t="shared" si="13"/>
        <v>0</v>
      </c>
      <c r="N423" s="64"/>
      <c r="O423" s="64"/>
      <c r="P423" s="64"/>
      <c r="Q423" s="64"/>
      <c r="R423" s="64"/>
      <c r="S423" s="64"/>
      <c r="T423" s="64"/>
      <c r="U423" s="64"/>
      <c r="V423" s="64"/>
      <c r="W423" s="64"/>
    </row>
    <row r="424" spans="1:23" x14ac:dyDescent="0.3">
      <c r="A424" s="100">
        <v>420</v>
      </c>
      <c r="B424" s="66">
        <f>Final!F423</f>
        <v>0</v>
      </c>
      <c r="C424" s="66">
        <f>Final!A423</f>
        <v>0</v>
      </c>
      <c r="D424" s="66">
        <f>Final!B423</f>
        <v>0</v>
      </c>
      <c r="E424" s="66" t="e">
        <f>IF(Final!D423=0,NA(),Final!D423)</f>
        <v>#N/A</v>
      </c>
      <c r="F424" s="66" t="e">
        <f>IF(Final!E423=0,NA(),Final!E423)</f>
        <v>#N/A</v>
      </c>
      <c r="G424" s="66">
        <f>Final!C423</f>
        <v>0</v>
      </c>
      <c r="H424" s="66">
        <f>(Final!G423+Final!H423)/2</f>
        <v>0</v>
      </c>
      <c r="I424" s="84" t="str">
        <f>CONCATENATE(Facies!O423,"/",Facies!P423,"/",Facies!R423,"/",Facies!S423)</f>
        <v>0/ACBT/0/0</v>
      </c>
      <c r="L424" s="97">
        <f t="shared" si="12"/>
        <v>0</v>
      </c>
      <c r="M424" s="97">
        <f t="shared" si="13"/>
        <v>0</v>
      </c>
      <c r="N424" s="64"/>
      <c r="O424" s="64"/>
      <c r="P424" s="64"/>
      <c r="Q424" s="64"/>
      <c r="R424" s="64"/>
      <c r="S424" s="64"/>
      <c r="T424" s="64"/>
      <c r="U424" s="64"/>
      <c r="V424" s="64"/>
      <c r="W424" s="64"/>
    </row>
    <row r="425" spans="1:23" x14ac:dyDescent="0.3">
      <c r="A425" s="100">
        <v>421</v>
      </c>
      <c r="B425" s="66">
        <f>Final!F424</f>
        <v>0</v>
      </c>
      <c r="C425" s="66">
        <f>Final!A424</f>
        <v>0</v>
      </c>
      <c r="D425" s="66">
        <f>Final!B424</f>
        <v>0</v>
      </c>
      <c r="E425" s="66" t="e">
        <f>IF(Final!D424=0,NA(),Final!D424)</f>
        <v>#N/A</v>
      </c>
      <c r="F425" s="66" t="e">
        <f>IF(Final!E424=0,NA(),Final!E424)</f>
        <v>#N/A</v>
      </c>
      <c r="G425" s="66">
        <f>Final!C424</f>
        <v>0</v>
      </c>
      <c r="H425" s="66">
        <f>(Final!G424+Final!H424)/2</f>
        <v>0</v>
      </c>
      <c r="I425" s="84" t="str">
        <f>CONCATENATE(Facies!O424,"/",Facies!P424,"/",Facies!R424,"/",Facies!S424)</f>
        <v>0/ACBT/0/0</v>
      </c>
      <c r="L425" s="97">
        <f t="shared" si="12"/>
        <v>0</v>
      </c>
      <c r="M425" s="97">
        <f t="shared" si="13"/>
        <v>0</v>
      </c>
      <c r="N425" s="64"/>
      <c r="O425" s="64"/>
      <c r="P425" s="64"/>
      <c r="Q425" s="64"/>
      <c r="R425" s="64"/>
      <c r="S425" s="64"/>
      <c r="T425" s="64"/>
      <c r="U425" s="64"/>
      <c r="V425" s="64"/>
      <c r="W425" s="64"/>
    </row>
    <row r="426" spans="1:23" x14ac:dyDescent="0.3">
      <c r="A426" s="100">
        <v>422</v>
      </c>
      <c r="B426" s="66">
        <f>Final!F425</f>
        <v>0</v>
      </c>
      <c r="C426" s="66">
        <f>Final!A425</f>
        <v>0</v>
      </c>
      <c r="D426" s="66">
        <f>Final!B425</f>
        <v>0</v>
      </c>
      <c r="E426" s="66" t="e">
        <f>IF(Final!D425=0,NA(),Final!D425)</f>
        <v>#N/A</v>
      </c>
      <c r="F426" s="66" t="e">
        <f>IF(Final!E425=0,NA(),Final!E425)</f>
        <v>#N/A</v>
      </c>
      <c r="G426" s="66">
        <f>Final!C425</f>
        <v>0</v>
      </c>
      <c r="H426" s="66">
        <f>(Final!G425+Final!H425)/2</f>
        <v>0</v>
      </c>
      <c r="I426" s="84" t="str">
        <f>CONCATENATE(Facies!O425,"/",Facies!P425,"/",Facies!R425,"/",Facies!S425)</f>
        <v>0/ACBT/0/0</v>
      </c>
      <c r="L426" s="97">
        <f t="shared" si="12"/>
        <v>0</v>
      </c>
      <c r="M426" s="97">
        <f t="shared" si="13"/>
        <v>0</v>
      </c>
      <c r="N426" s="64"/>
      <c r="O426" s="64"/>
      <c r="P426" s="64"/>
      <c r="Q426" s="64"/>
      <c r="R426" s="64"/>
      <c r="S426" s="64"/>
      <c r="T426" s="64"/>
      <c r="U426" s="64"/>
      <c r="V426" s="64"/>
      <c r="W426" s="64"/>
    </row>
    <row r="427" spans="1:23" x14ac:dyDescent="0.3">
      <c r="A427" s="100">
        <v>423</v>
      </c>
      <c r="B427" s="66">
        <f>Final!F426</f>
        <v>0</v>
      </c>
      <c r="C427" s="66">
        <f>Final!A426</f>
        <v>0</v>
      </c>
      <c r="D427" s="66">
        <f>Final!B426</f>
        <v>0</v>
      </c>
      <c r="E427" s="66" t="e">
        <f>IF(Final!D426=0,NA(),Final!D426)</f>
        <v>#N/A</v>
      </c>
      <c r="F427" s="66" t="e">
        <f>IF(Final!E426=0,NA(),Final!E426)</f>
        <v>#N/A</v>
      </c>
      <c r="G427" s="66">
        <f>Final!C426</f>
        <v>0</v>
      </c>
      <c r="H427" s="66">
        <f>(Final!G426+Final!H426)/2</f>
        <v>0</v>
      </c>
      <c r="I427" s="84" t="str">
        <f>CONCATENATE(Facies!O426,"/",Facies!P426,"/",Facies!R426,"/",Facies!S426)</f>
        <v>0/ACBT/0/0</v>
      </c>
      <c r="L427" s="97">
        <f t="shared" si="12"/>
        <v>0</v>
      </c>
      <c r="M427" s="97">
        <f t="shared" si="13"/>
        <v>0</v>
      </c>
      <c r="N427" s="64"/>
      <c r="O427" s="64"/>
      <c r="P427" s="64"/>
      <c r="Q427" s="64"/>
      <c r="R427" s="64"/>
      <c r="S427" s="64"/>
      <c r="T427" s="64"/>
      <c r="U427" s="64"/>
      <c r="V427" s="64"/>
      <c r="W427" s="64"/>
    </row>
    <row r="428" spans="1:23" x14ac:dyDescent="0.3">
      <c r="A428" s="100">
        <v>424</v>
      </c>
      <c r="B428" s="66">
        <f>Final!F427</f>
        <v>0</v>
      </c>
      <c r="C428" s="66">
        <f>Final!A427</f>
        <v>0</v>
      </c>
      <c r="D428" s="66">
        <f>Final!B427</f>
        <v>0</v>
      </c>
      <c r="E428" s="66" t="e">
        <f>IF(Final!D427=0,NA(),Final!D427)</f>
        <v>#N/A</v>
      </c>
      <c r="F428" s="66" t="e">
        <f>IF(Final!E427=0,NA(),Final!E427)</f>
        <v>#N/A</v>
      </c>
      <c r="G428" s="66">
        <f>Final!C427</f>
        <v>0</v>
      </c>
      <c r="H428" s="66">
        <f>(Final!G427+Final!H427)/2</f>
        <v>0</v>
      </c>
      <c r="I428" s="84" t="str">
        <f>CONCATENATE(Facies!O427,"/",Facies!P427,"/",Facies!R427,"/",Facies!S427)</f>
        <v>0/ACBT/0/0</v>
      </c>
      <c r="L428" s="97">
        <f t="shared" si="12"/>
        <v>0</v>
      </c>
      <c r="M428" s="97">
        <f t="shared" si="13"/>
        <v>0</v>
      </c>
      <c r="N428" s="64"/>
      <c r="O428" s="64"/>
      <c r="P428" s="64"/>
      <c r="Q428" s="64"/>
      <c r="R428" s="64"/>
      <c r="S428" s="64"/>
      <c r="T428" s="64"/>
      <c r="U428" s="64"/>
      <c r="V428" s="64"/>
      <c r="W428" s="64"/>
    </row>
    <row r="429" spans="1:23" x14ac:dyDescent="0.3">
      <c r="A429" s="100">
        <v>425</v>
      </c>
      <c r="B429" s="66">
        <f>Final!F428</f>
        <v>0</v>
      </c>
      <c r="C429" s="66">
        <f>Final!A428</f>
        <v>0</v>
      </c>
      <c r="D429" s="66">
        <f>Final!B428</f>
        <v>0</v>
      </c>
      <c r="E429" s="66" t="e">
        <f>IF(Final!D428=0,NA(),Final!D428)</f>
        <v>#N/A</v>
      </c>
      <c r="F429" s="66" t="e">
        <f>IF(Final!E428=0,NA(),Final!E428)</f>
        <v>#N/A</v>
      </c>
      <c r="G429" s="66">
        <f>Final!C428</f>
        <v>0</v>
      </c>
      <c r="H429" s="66">
        <f>(Final!G428+Final!H428)/2</f>
        <v>0</v>
      </c>
      <c r="I429" s="84" t="str">
        <f>CONCATENATE(Facies!O428,"/",Facies!P428,"/",Facies!R428,"/",Facies!S428)</f>
        <v>0/ACBT/0/0</v>
      </c>
      <c r="L429" s="97">
        <f t="shared" si="12"/>
        <v>0</v>
      </c>
      <c r="M429" s="97">
        <f t="shared" si="13"/>
        <v>0</v>
      </c>
      <c r="N429" s="64"/>
      <c r="O429" s="64"/>
      <c r="P429" s="64"/>
      <c r="Q429" s="64"/>
      <c r="R429" s="64"/>
      <c r="S429" s="64"/>
      <c r="T429" s="64"/>
      <c r="U429" s="64"/>
      <c r="V429" s="64"/>
      <c r="W429" s="64"/>
    </row>
    <row r="430" spans="1:23" x14ac:dyDescent="0.3">
      <c r="A430" s="100">
        <v>426</v>
      </c>
      <c r="B430" s="66">
        <f>Final!F429</f>
        <v>0</v>
      </c>
      <c r="C430" s="66">
        <f>Final!A429</f>
        <v>0</v>
      </c>
      <c r="D430" s="66">
        <f>Final!B429</f>
        <v>0</v>
      </c>
      <c r="E430" s="66" t="e">
        <f>IF(Final!D429=0,NA(),Final!D429)</f>
        <v>#N/A</v>
      </c>
      <c r="F430" s="66" t="e">
        <f>IF(Final!E429=0,NA(),Final!E429)</f>
        <v>#N/A</v>
      </c>
      <c r="G430" s="66">
        <f>Final!C429</f>
        <v>0</v>
      </c>
      <c r="H430" s="66">
        <f>(Final!G429+Final!H429)/2</f>
        <v>0</v>
      </c>
      <c r="I430" s="84" t="str">
        <f>CONCATENATE(Facies!O429,"/",Facies!P429,"/",Facies!R429,"/",Facies!S429)</f>
        <v>0/ACBT/0/0</v>
      </c>
      <c r="L430" s="97">
        <f t="shared" si="12"/>
        <v>0</v>
      </c>
      <c r="M430" s="97">
        <f t="shared" si="13"/>
        <v>0</v>
      </c>
      <c r="N430" s="64"/>
      <c r="O430" s="64"/>
      <c r="P430" s="64"/>
      <c r="Q430" s="64"/>
      <c r="R430" s="64"/>
      <c r="S430" s="64"/>
      <c r="T430" s="64"/>
      <c r="U430" s="64"/>
      <c r="V430" s="64"/>
      <c r="W430" s="64"/>
    </row>
    <row r="431" spans="1:23" x14ac:dyDescent="0.3">
      <c r="A431" s="100">
        <v>427</v>
      </c>
      <c r="B431" s="66">
        <f>Final!F430</f>
        <v>0</v>
      </c>
      <c r="C431" s="66">
        <f>Final!A430</f>
        <v>0</v>
      </c>
      <c r="D431" s="66">
        <f>Final!B430</f>
        <v>0</v>
      </c>
      <c r="E431" s="66" t="e">
        <f>IF(Final!D430=0,NA(),Final!D430)</f>
        <v>#N/A</v>
      </c>
      <c r="F431" s="66" t="e">
        <f>IF(Final!E430=0,NA(),Final!E430)</f>
        <v>#N/A</v>
      </c>
      <c r="G431" s="66">
        <f>Final!C430</f>
        <v>0</v>
      </c>
      <c r="H431" s="66">
        <f>(Final!G430+Final!H430)/2</f>
        <v>0</v>
      </c>
      <c r="I431" s="84" t="str">
        <f>CONCATENATE(Facies!O430,"/",Facies!P430,"/",Facies!R430,"/",Facies!S430)</f>
        <v>0/ACBT/0/0</v>
      </c>
      <c r="L431" s="97">
        <f t="shared" si="12"/>
        <v>0</v>
      </c>
      <c r="M431" s="97">
        <f t="shared" si="13"/>
        <v>0</v>
      </c>
      <c r="N431" s="64"/>
      <c r="O431" s="64"/>
      <c r="P431" s="64"/>
      <c r="Q431" s="64"/>
      <c r="R431" s="64"/>
      <c r="S431" s="64"/>
      <c r="T431" s="64"/>
      <c r="U431" s="64"/>
      <c r="V431" s="64"/>
      <c r="W431" s="64"/>
    </row>
    <row r="432" spans="1:23" x14ac:dyDescent="0.3">
      <c r="A432" s="100">
        <v>428</v>
      </c>
      <c r="B432" s="66">
        <f>Final!F431</f>
        <v>0</v>
      </c>
      <c r="C432" s="66">
        <f>Final!A431</f>
        <v>0</v>
      </c>
      <c r="D432" s="66">
        <f>Final!B431</f>
        <v>0</v>
      </c>
      <c r="E432" s="66" t="e">
        <f>IF(Final!D431=0,NA(),Final!D431)</f>
        <v>#N/A</v>
      </c>
      <c r="F432" s="66" t="e">
        <f>IF(Final!E431=0,NA(),Final!E431)</f>
        <v>#N/A</v>
      </c>
      <c r="G432" s="66">
        <f>Final!C431</f>
        <v>0</v>
      </c>
      <c r="H432" s="66">
        <f>(Final!G431+Final!H431)/2</f>
        <v>0</v>
      </c>
      <c r="I432" s="84" t="str">
        <f>CONCATENATE(Facies!O431,"/",Facies!P431,"/",Facies!R431,"/",Facies!S431)</f>
        <v>0/ACBT/0/0</v>
      </c>
      <c r="L432" s="97">
        <f t="shared" si="12"/>
        <v>0</v>
      </c>
      <c r="M432" s="97">
        <f t="shared" si="13"/>
        <v>0</v>
      </c>
      <c r="N432" s="64"/>
      <c r="O432" s="64"/>
      <c r="P432" s="64"/>
      <c r="Q432" s="64"/>
      <c r="R432" s="64"/>
      <c r="S432" s="64"/>
      <c r="T432" s="64"/>
      <c r="U432" s="64"/>
      <c r="V432" s="64"/>
      <c r="W432" s="64"/>
    </row>
    <row r="433" spans="1:23" x14ac:dyDescent="0.3">
      <c r="A433" s="100">
        <v>429</v>
      </c>
      <c r="B433" s="66">
        <f>Final!F432</f>
        <v>0</v>
      </c>
      <c r="C433" s="66">
        <f>Final!A432</f>
        <v>0</v>
      </c>
      <c r="D433" s="66">
        <f>Final!B432</f>
        <v>0</v>
      </c>
      <c r="E433" s="66" t="e">
        <f>IF(Final!D432=0,NA(),Final!D432)</f>
        <v>#N/A</v>
      </c>
      <c r="F433" s="66" t="e">
        <f>IF(Final!E432=0,NA(),Final!E432)</f>
        <v>#N/A</v>
      </c>
      <c r="G433" s="66">
        <f>Final!C432</f>
        <v>0</v>
      </c>
      <c r="H433" s="66">
        <f>(Final!G432+Final!H432)/2</f>
        <v>0</v>
      </c>
      <c r="I433" s="84" t="str">
        <f>CONCATENATE(Facies!O432,"/",Facies!P432,"/",Facies!R432,"/",Facies!S432)</f>
        <v>0/ACBT/0/0</v>
      </c>
      <c r="L433" s="97">
        <f t="shared" si="12"/>
        <v>0</v>
      </c>
      <c r="M433" s="97">
        <f t="shared" si="13"/>
        <v>0</v>
      </c>
      <c r="N433" s="64"/>
      <c r="O433" s="64"/>
      <c r="P433" s="64"/>
      <c r="Q433" s="64"/>
      <c r="R433" s="64"/>
      <c r="S433" s="64"/>
      <c r="T433" s="64"/>
      <c r="U433" s="64"/>
      <c r="V433" s="64"/>
      <c r="W433" s="64"/>
    </row>
    <row r="434" spans="1:23" x14ac:dyDescent="0.3">
      <c r="A434" s="100">
        <v>430</v>
      </c>
      <c r="B434" s="66">
        <f>Final!F433</f>
        <v>0</v>
      </c>
      <c r="C434" s="66">
        <f>Final!A433</f>
        <v>0</v>
      </c>
      <c r="D434" s="66">
        <f>Final!B433</f>
        <v>0</v>
      </c>
      <c r="E434" s="66" t="e">
        <f>IF(Final!D433=0,NA(),Final!D433)</f>
        <v>#N/A</v>
      </c>
      <c r="F434" s="66" t="e">
        <f>IF(Final!E433=0,NA(),Final!E433)</f>
        <v>#N/A</v>
      </c>
      <c r="G434" s="66">
        <f>Final!C433</f>
        <v>0</v>
      </c>
      <c r="H434" s="66">
        <f>(Final!G433+Final!H433)/2</f>
        <v>0</v>
      </c>
      <c r="I434" s="84" t="str">
        <f>CONCATENATE(Facies!O433,"/",Facies!P433,"/",Facies!R433,"/",Facies!S433)</f>
        <v>0/ACBT/0/0</v>
      </c>
      <c r="L434" s="97">
        <f t="shared" si="12"/>
        <v>0</v>
      </c>
      <c r="M434" s="97">
        <f t="shared" si="13"/>
        <v>0</v>
      </c>
      <c r="N434" s="64"/>
      <c r="O434" s="64"/>
      <c r="P434" s="64"/>
      <c r="Q434" s="64"/>
      <c r="R434" s="64"/>
      <c r="S434" s="64"/>
      <c r="T434" s="64"/>
      <c r="U434" s="64"/>
      <c r="V434" s="64"/>
      <c r="W434" s="64"/>
    </row>
    <row r="435" spans="1:23" x14ac:dyDescent="0.3">
      <c r="A435" s="100">
        <v>431</v>
      </c>
      <c r="B435" s="66">
        <f>Final!F434</f>
        <v>0</v>
      </c>
      <c r="C435" s="66">
        <f>Final!A434</f>
        <v>0</v>
      </c>
      <c r="D435" s="66">
        <f>Final!B434</f>
        <v>0</v>
      </c>
      <c r="E435" s="66" t="e">
        <f>IF(Final!D434=0,NA(),Final!D434)</f>
        <v>#N/A</v>
      </c>
      <c r="F435" s="66" t="e">
        <f>IF(Final!E434=0,NA(),Final!E434)</f>
        <v>#N/A</v>
      </c>
      <c r="G435" s="66">
        <f>Final!C434</f>
        <v>0</v>
      </c>
      <c r="H435" s="66">
        <f>(Final!G434+Final!H434)/2</f>
        <v>0</v>
      </c>
      <c r="I435" s="84" t="str">
        <f>CONCATENATE(Facies!O434,"/",Facies!P434,"/",Facies!R434,"/",Facies!S434)</f>
        <v>0/ACBT/0/0</v>
      </c>
      <c r="L435" s="97">
        <f t="shared" si="12"/>
        <v>0</v>
      </c>
      <c r="M435" s="97">
        <f t="shared" si="13"/>
        <v>0</v>
      </c>
      <c r="N435" s="64"/>
      <c r="O435" s="64"/>
      <c r="P435" s="64"/>
      <c r="Q435" s="64"/>
      <c r="R435" s="64"/>
      <c r="S435" s="64"/>
      <c r="T435" s="64"/>
      <c r="U435" s="64"/>
      <c r="V435" s="64"/>
      <c r="W435" s="64"/>
    </row>
    <row r="436" spans="1:23" x14ac:dyDescent="0.3">
      <c r="A436" s="100">
        <v>432</v>
      </c>
      <c r="B436" s="66">
        <f>Final!F435</f>
        <v>0</v>
      </c>
      <c r="C436" s="66">
        <f>Final!A435</f>
        <v>0</v>
      </c>
      <c r="D436" s="66">
        <f>Final!B435</f>
        <v>0</v>
      </c>
      <c r="E436" s="66" t="e">
        <f>IF(Final!D435=0,NA(),Final!D435)</f>
        <v>#N/A</v>
      </c>
      <c r="F436" s="66" t="e">
        <f>IF(Final!E435=0,NA(),Final!E435)</f>
        <v>#N/A</v>
      </c>
      <c r="G436" s="66">
        <f>Final!C435</f>
        <v>0</v>
      </c>
      <c r="H436" s="66">
        <f>(Final!G435+Final!H435)/2</f>
        <v>0</v>
      </c>
      <c r="I436" s="84" t="str">
        <f>CONCATENATE(Facies!O435,"/",Facies!P435,"/",Facies!R435,"/",Facies!S435)</f>
        <v>0/ACBT/0/0</v>
      </c>
      <c r="L436" s="97">
        <f t="shared" si="12"/>
        <v>0</v>
      </c>
      <c r="M436" s="97">
        <f t="shared" si="13"/>
        <v>0</v>
      </c>
      <c r="N436" s="64"/>
      <c r="O436" s="64"/>
      <c r="P436" s="64"/>
      <c r="Q436" s="64"/>
      <c r="R436" s="64"/>
      <c r="S436" s="64"/>
      <c r="T436" s="64"/>
      <c r="U436" s="64"/>
      <c r="V436" s="64"/>
      <c r="W436" s="64"/>
    </row>
    <row r="437" spans="1:23" x14ac:dyDescent="0.3">
      <c r="A437" s="100">
        <v>433</v>
      </c>
      <c r="B437" s="66">
        <f>Final!F436</f>
        <v>0</v>
      </c>
      <c r="C437" s="66">
        <f>Final!A436</f>
        <v>0</v>
      </c>
      <c r="D437" s="66">
        <f>Final!B436</f>
        <v>0</v>
      </c>
      <c r="E437" s="66" t="e">
        <f>IF(Final!D436=0,NA(),Final!D436)</f>
        <v>#N/A</v>
      </c>
      <c r="F437" s="66" t="e">
        <f>IF(Final!E436=0,NA(),Final!E436)</f>
        <v>#N/A</v>
      </c>
      <c r="G437" s="66">
        <f>Final!C436</f>
        <v>0</v>
      </c>
      <c r="H437" s="66">
        <f>(Final!G436+Final!H436)/2</f>
        <v>0</v>
      </c>
      <c r="I437" s="84" t="str">
        <f>CONCATENATE(Facies!O436,"/",Facies!P436,"/",Facies!R436,"/",Facies!S436)</f>
        <v>0/ACBT/0/0</v>
      </c>
      <c r="L437" s="97">
        <f t="shared" si="12"/>
        <v>0</v>
      </c>
      <c r="M437" s="97">
        <f t="shared" si="13"/>
        <v>0</v>
      </c>
      <c r="N437" s="64"/>
      <c r="O437" s="64"/>
      <c r="P437" s="64"/>
      <c r="Q437" s="64"/>
      <c r="R437" s="64"/>
      <c r="S437" s="64"/>
      <c r="T437" s="64"/>
      <c r="U437" s="64"/>
      <c r="V437" s="64"/>
      <c r="W437" s="64"/>
    </row>
    <row r="438" spans="1:23" x14ac:dyDescent="0.3">
      <c r="A438" s="100">
        <v>434</v>
      </c>
      <c r="B438" s="66">
        <f>Final!F437</f>
        <v>0</v>
      </c>
      <c r="C438" s="66">
        <f>Final!A437</f>
        <v>0</v>
      </c>
      <c r="D438" s="66">
        <f>Final!B437</f>
        <v>0</v>
      </c>
      <c r="E438" s="66" t="e">
        <f>IF(Final!D437=0,NA(),Final!D437)</f>
        <v>#N/A</v>
      </c>
      <c r="F438" s="66" t="e">
        <f>IF(Final!E437=0,NA(),Final!E437)</f>
        <v>#N/A</v>
      </c>
      <c r="G438" s="66">
        <f>Final!C437</f>
        <v>0</v>
      </c>
      <c r="H438" s="66">
        <f>(Final!G437+Final!H437)/2</f>
        <v>0</v>
      </c>
      <c r="I438" s="84" t="str">
        <f>CONCATENATE(Facies!O437,"/",Facies!P437,"/",Facies!R437,"/",Facies!S437)</f>
        <v>0/ACBT/0/0</v>
      </c>
      <c r="L438" s="97">
        <f t="shared" si="12"/>
        <v>0</v>
      </c>
      <c r="M438" s="97">
        <f t="shared" si="13"/>
        <v>0</v>
      </c>
      <c r="N438" s="64"/>
      <c r="O438" s="64"/>
      <c r="P438" s="64"/>
      <c r="Q438" s="64"/>
      <c r="R438" s="64"/>
      <c r="S438" s="64"/>
      <c r="T438" s="64"/>
      <c r="U438" s="64"/>
      <c r="V438" s="64"/>
      <c r="W438" s="64"/>
    </row>
    <row r="439" spans="1:23" x14ac:dyDescent="0.3">
      <c r="A439" s="100">
        <v>435</v>
      </c>
      <c r="B439" s="66">
        <f>Final!F438</f>
        <v>0</v>
      </c>
      <c r="C439" s="66">
        <f>Final!A438</f>
        <v>0</v>
      </c>
      <c r="D439" s="66">
        <f>Final!B438</f>
        <v>0</v>
      </c>
      <c r="E439" s="66" t="e">
        <f>IF(Final!D438=0,NA(),Final!D438)</f>
        <v>#N/A</v>
      </c>
      <c r="F439" s="66" t="e">
        <f>IF(Final!E438=0,NA(),Final!E438)</f>
        <v>#N/A</v>
      </c>
      <c r="G439" s="66">
        <f>Final!C438</f>
        <v>0</v>
      </c>
      <c r="H439" s="66">
        <f>(Final!G438+Final!H438)/2</f>
        <v>0</v>
      </c>
      <c r="I439" s="84" t="str">
        <f>CONCATENATE(Facies!O438,"/",Facies!P438,"/",Facies!R438,"/",Facies!S438)</f>
        <v>0/ACBT/0/0</v>
      </c>
      <c r="L439" s="97">
        <f t="shared" si="12"/>
        <v>0</v>
      </c>
      <c r="M439" s="97">
        <f t="shared" si="13"/>
        <v>0</v>
      </c>
      <c r="N439" s="64"/>
      <c r="O439" s="64"/>
      <c r="P439" s="64"/>
      <c r="Q439" s="64"/>
      <c r="R439" s="64"/>
      <c r="S439" s="64"/>
      <c r="T439" s="64"/>
      <c r="U439" s="64"/>
      <c r="V439" s="64"/>
      <c r="W439" s="64"/>
    </row>
    <row r="440" spans="1:23" x14ac:dyDescent="0.3">
      <c r="A440" s="100">
        <v>436</v>
      </c>
      <c r="B440" s="66">
        <f>Final!F439</f>
        <v>0</v>
      </c>
      <c r="C440" s="66">
        <f>Final!A439</f>
        <v>0</v>
      </c>
      <c r="D440" s="66">
        <f>Final!B439</f>
        <v>0</v>
      </c>
      <c r="E440" s="66" t="e">
        <f>IF(Final!D439=0,NA(),Final!D439)</f>
        <v>#N/A</v>
      </c>
      <c r="F440" s="66" t="e">
        <f>IF(Final!E439=0,NA(),Final!E439)</f>
        <v>#N/A</v>
      </c>
      <c r="G440" s="66">
        <f>Final!C439</f>
        <v>0</v>
      </c>
      <c r="H440" s="66">
        <f>(Final!G439+Final!H439)/2</f>
        <v>0</v>
      </c>
      <c r="I440" s="84" t="str">
        <f>CONCATENATE(Facies!O439,"/",Facies!P439,"/",Facies!R439,"/",Facies!S439)</f>
        <v>0/ACBT/0/0</v>
      </c>
      <c r="L440" s="97">
        <f t="shared" si="12"/>
        <v>0</v>
      </c>
      <c r="M440" s="97">
        <f t="shared" si="13"/>
        <v>0</v>
      </c>
      <c r="N440" s="64"/>
      <c r="O440" s="64"/>
      <c r="P440" s="64"/>
      <c r="Q440" s="64"/>
      <c r="R440" s="64"/>
      <c r="S440" s="64"/>
      <c r="T440" s="64"/>
      <c r="U440" s="64"/>
      <c r="V440" s="64"/>
      <c r="W440" s="64"/>
    </row>
    <row r="441" spans="1:23" x14ac:dyDescent="0.3">
      <c r="A441" s="100">
        <v>437</v>
      </c>
      <c r="B441" s="66">
        <f>Final!F440</f>
        <v>0</v>
      </c>
      <c r="C441" s="66">
        <f>Final!A440</f>
        <v>0</v>
      </c>
      <c r="D441" s="66">
        <f>Final!B440</f>
        <v>0</v>
      </c>
      <c r="E441" s="66" t="e">
        <f>IF(Final!D440=0,NA(),Final!D440)</f>
        <v>#N/A</v>
      </c>
      <c r="F441" s="66" t="e">
        <f>IF(Final!E440=0,NA(),Final!E440)</f>
        <v>#N/A</v>
      </c>
      <c r="G441" s="66">
        <f>Final!C440</f>
        <v>0</v>
      </c>
      <c r="H441" s="66">
        <f>(Final!G440+Final!H440)/2</f>
        <v>0</v>
      </c>
      <c r="I441" s="84" t="str">
        <f>CONCATENATE(Facies!O440,"/",Facies!P440,"/",Facies!R440,"/",Facies!S440)</f>
        <v>0/ACBT/0/0</v>
      </c>
      <c r="L441" s="97">
        <f t="shared" si="12"/>
        <v>0</v>
      </c>
      <c r="M441" s="97">
        <f t="shared" si="13"/>
        <v>0</v>
      </c>
      <c r="N441" s="64"/>
      <c r="O441" s="64"/>
      <c r="P441" s="64"/>
      <c r="Q441" s="64"/>
      <c r="R441" s="64"/>
      <c r="S441" s="64"/>
      <c r="T441" s="64"/>
      <c r="U441" s="64"/>
      <c r="V441" s="64"/>
      <c r="W441" s="64"/>
    </row>
    <row r="442" spans="1:23" x14ac:dyDescent="0.3">
      <c r="A442" s="100">
        <v>438</v>
      </c>
      <c r="B442" s="66">
        <f>Final!F441</f>
        <v>0</v>
      </c>
      <c r="C442" s="66">
        <f>Final!A441</f>
        <v>0</v>
      </c>
      <c r="D442" s="66">
        <f>Final!B441</f>
        <v>0</v>
      </c>
      <c r="E442" s="66" t="e">
        <f>IF(Final!D441=0,NA(),Final!D441)</f>
        <v>#N/A</v>
      </c>
      <c r="F442" s="66" t="e">
        <f>IF(Final!E441=0,NA(),Final!E441)</f>
        <v>#N/A</v>
      </c>
      <c r="G442" s="66">
        <f>Final!C441</f>
        <v>0</v>
      </c>
      <c r="H442" s="66">
        <f>(Final!G441+Final!H441)/2</f>
        <v>0</v>
      </c>
      <c r="I442" s="84" t="str">
        <f>CONCATENATE(Facies!O441,"/",Facies!P441,"/",Facies!R441,"/",Facies!S441)</f>
        <v>0/ACBT/0/0</v>
      </c>
      <c r="L442" s="97">
        <f t="shared" si="12"/>
        <v>0</v>
      </c>
      <c r="M442" s="97">
        <f t="shared" si="13"/>
        <v>0</v>
      </c>
      <c r="N442" s="64"/>
      <c r="O442" s="64"/>
      <c r="P442" s="64"/>
      <c r="Q442" s="64"/>
      <c r="R442" s="64"/>
      <c r="S442" s="64"/>
      <c r="T442" s="64"/>
      <c r="U442" s="64"/>
      <c r="V442" s="64"/>
      <c r="W442" s="64"/>
    </row>
    <row r="443" spans="1:23" x14ac:dyDescent="0.3">
      <c r="A443" s="100">
        <v>439</v>
      </c>
      <c r="B443" s="66">
        <f>Final!F442</f>
        <v>0</v>
      </c>
      <c r="C443" s="66">
        <f>Final!A442</f>
        <v>0</v>
      </c>
      <c r="D443" s="66">
        <f>Final!B442</f>
        <v>0</v>
      </c>
      <c r="E443" s="66" t="e">
        <f>IF(Final!D442=0,NA(),Final!D442)</f>
        <v>#N/A</v>
      </c>
      <c r="F443" s="66" t="e">
        <f>IF(Final!E442=0,NA(),Final!E442)</f>
        <v>#N/A</v>
      </c>
      <c r="G443" s="66">
        <f>Final!C442</f>
        <v>0</v>
      </c>
      <c r="H443" s="66">
        <f>(Final!G442+Final!H442)/2</f>
        <v>0</v>
      </c>
      <c r="I443" s="84" t="str">
        <f>CONCATENATE(Facies!O442,"/",Facies!P442,"/",Facies!R442,"/",Facies!S442)</f>
        <v>0/ACBT/0/0</v>
      </c>
      <c r="L443" s="97">
        <f t="shared" si="12"/>
        <v>0</v>
      </c>
      <c r="M443" s="97">
        <f t="shared" si="13"/>
        <v>0</v>
      </c>
      <c r="N443" s="64"/>
      <c r="O443" s="64"/>
      <c r="P443" s="64"/>
      <c r="Q443" s="64"/>
      <c r="R443" s="64"/>
      <c r="S443" s="64"/>
      <c r="T443" s="64"/>
      <c r="U443" s="64"/>
      <c r="V443" s="64"/>
      <c r="W443" s="64"/>
    </row>
    <row r="444" spans="1:23" x14ac:dyDescent="0.3">
      <c r="A444" s="100">
        <v>440</v>
      </c>
      <c r="B444" s="66">
        <f>Final!F443</f>
        <v>0</v>
      </c>
      <c r="C444" s="66">
        <f>Final!A443</f>
        <v>0</v>
      </c>
      <c r="D444" s="66">
        <f>Final!B443</f>
        <v>0</v>
      </c>
      <c r="E444" s="66" t="e">
        <f>IF(Final!D443=0,NA(),Final!D443)</f>
        <v>#N/A</v>
      </c>
      <c r="F444" s="66" t="e">
        <f>IF(Final!E443=0,NA(),Final!E443)</f>
        <v>#N/A</v>
      </c>
      <c r="G444" s="66">
        <f>Final!C443</f>
        <v>0</v>
      </c>
      <c r="H444" s="66">
        <f>(Final!G443+Final!H443)/2</f>
        <v>0</v>
      </c>
      <c r="I444" s="84" t="str">
        <f>CONCATENATE(Facies!O443,"/",Facies!P443,"/",Facies!R443,"/",Facies!S443)</f>
        <v>0/ACBT/0/0</v>
      </c>
      <c r="L444" s="97">
        <f t="shared" si="12"/>
        <v>0</v>
      </c>
      <c r="M444" s="97">
        <f t="shared" si="13"/>
        <v>0</v>
      </c>
      <c r="N444" s="64"/>
      <c r="O444" s="64"/>
      <c r="P444" s="64"/>
      <c r="Q444" s="64"/>
      <c r="R444" s="64"/>
      <c r="S444" s="64"/>
      <c r="T444" s="64"/>
      <c r="U444" s="64"/>
      <c r="V444" s="64"/>
      <c r="W444" s="64"/>
    </row>
    <row r="445" spans="1:23" x14ac:dyDescent="0.3">
      <c r="A445" s="100">
        <v>441</v>
      </c>
      <c r="B445" s="66">
        <f>Final!F444</f>
        <v>0</v>
      </c>
      <c r="C445" s="66">
        <f>Final!A444</f>
        <v>0</v>
      </c>
      <c r="D445" s="66">
        <f>Final!B444</f>
        <v>0</v>
      </c>
      <c r="E445" s="66" t="e">
        <f>IF(Final!D444=0,NA(),Final!D444)</f>
        <v>#N/A</v>
      </c>
      <c r="F445" s="66" t="e">
        <f>IF(Final!E444=0,NA(),Final!E444)</f>
        <v>#N/A</v>
      </c>
      <c r="G445" s="66">
        <f>Final!C444</f>
        <v>0</v>
      </c>
      <c r="H445" s="66">
        <f>(Final!G444+Final!H444)/2</f>
        <v>0</v>
      </c>
      <c r="I445" s="84" t="str">
        <f>CONCATENATE(Facies!O444,"/",Facies!P444,"/",Facies!R444,"/",Facies!S444)</f>
        <v>0/ACBT/0/0</v>
      </c>
      <c r="L445" s="97">
        <f t="shared" si="12"/>
        <v>0</v>
      </c>
      <c r="M445" s="97">
        <f t="shared" si="13"/>
        <v>0</v>
      </c>
      <c r="N445" s="64"/>
      <c r="O445" s="64"/>
      <c r="P445" s="64"/>
      <c r="Q445" s="64"/>
      <c r="R445" s="64"/>
      <c r="S445" s="64"/>
      <c r="T445" s="64"/>
      <c r="U445" s="64"/>
      <c r="V445" s="64"/>
      <c r="W445" s="64"/>
    </row>
    <row r="446" spans="1:23" x14ac:dyDescent="0.3">
      <c r="A446" s="100">
        <v>442</v>
      </c>
      <c r="B446" s="66">
        <f>Final!F445</f>
        <v>0</v>
      </c>
      <c r="C446" s="66">
        <f>Final!A445</f>
        <v>0</v>
      </c>
      <c r="D446" s="66">
        <f>Final!B445</f>
        <v>0</v>
      </c>
      <c r="E446" s="66" t="e">
        <f>IF(Final!D445=0,NA(),Final!D445)</f>
        <v>#N/A</v>
      </c>
      <c r="F446" s="66" t="e">
        <f>IF(Final!E445=0,NA(),Final!E445)</f>
        <v>#N/A</v>
      </c>
      <c r="G446" s="66">
        <f>Final!C445</f>
        <v>0</v>
      </c>
      <c r="H446" s="66">
        <f>(Final!G445+Final!H445)/2</f>
        <v>0</v>
      </c>
      <c r="I446" s="84" t="str">
        <f>CONCATENATE(Facies!O445,"/",Facies!P445,"/",Facies!R445,"/",Facies!S445)</f>
        <v>0/ACBT/0/0</v>
      </c>
      <c r="L446" s="97">
        <f t="shared" si="12"/>
        <v>0</v>
      </c>
      <c r="M446" s="97">
        <f t="shared" si="13"/>
        <v>0</v>
      </c>
      <c r="N446" s="64"/>
      <c r="O446" s="64"/>
      <c r="P446" s="64"/>
      <c r="Q446" s="64"/>
      <c r="R446" s="64"/>
      <c r="S446" s="64"/>
      <c r="T446" s="64"/>
      <c r="U446" s="64"/>
      <c r="V446" s="64"/>
      <c r="W446" s="64"/>
    </row>
    <row r="447" spans="1:23" x14ac:dyDescent="0.3">
      <c r="A447" s="100">
        <v>443</v>
      </c>
      <c r="B447" s="66">
        <f>Final!F446</f>
        <v>0</v>
      </c>
      <c r="C447" s="66">
        <f>Final!A446</f>
        <v>0</v>
      </c>
      <c r="D447" s="66">
        <f>Final!B446</f>
        <v>0</v>
      </c>
      <c r="E447" s="66" t="e">
        <f>IF(Final!D446=0,NA(),Final!D446)</f>
        <v>#N/A</v>
      </c>
      <c r="F447" s="66" t="e">
        <f>IF(Final!E446=0,NA(),Final!E446)</f>
        <v>#N/A</v>
      </c>
      <c r="G447" s="66">
        <f>Final!C446</f>
        <v>0</v>
      </c>
      <c r="H447" s="66">
        <f>(Final!G446+Final!H446)/2</f>
        <v>0</v>
      </c>
      <c r="I447" s="84" t="str">
        <f>CONCATENATE(Facies!O446,"/",Facies!P446,"/",Facies!R446,"/",Facies!S446)</f>
        <v>0/ACBT/0/0</v>
      </c>
      <c r="L447" s="97">
        <f t="shared" si="12"/>
        <v>0</v>
      </c>
      <c r="M447" s="97">
        <f t="shared" si="13"/>
        <v>0</v>
      </c>
      <c r="N447" s="64"/>
      <c r="O447" s="64"/>
      <c r="P447" s="64"/>
      <c r="Q447" s="64"/>
      <c r="R447" s="64"/>
      <c r="S447" s="64"/>
      <c r="T447" s="64"/>
      <c r="U447" s="64"/>
      <c r="V447" s="64"/>
      <c r="W447" s="64"/>
    </row>
    <row r="448" spans="1:23" x14ac:dyDescent="0.3">
      <c r="A448" s="100">
        <v>444</v>
      </c>
      <c r="B448" s="66">
        <f>Final!F447</f>
        <v>0</v>
      </c>
      <c r="C448" s="66">
        <f>Final!A447</f>
        <v>0</v>
      </c>
      <c r="D448" s="66">
        <f>Final!B447</f>
        <v>0</v>
      </c>
      <c r="E448" s="66" t="e">
        <f>IF(Final!D447=0,NA(),Final!D447)</f>
        <v>#N/A</v>
      </c>
      <c r="F448" s="66" t="e">
        <f>IF(Final!E447=0,NA(),Final!E447)</f>
        <v>#N/A</v>
      </c>
      <c r="G448" s="66">
        <f>Final!C447</f>
        <v>0</v>
      </c>
      <c r="H448" s="66">
        <f>(Final!G447+Final!H447)/2</f>
        <v>0</v>
      </c>
      <c r="I448" s="84" t="str">
        <f>CONCATENATE(Facies!O447,"/",Facies!P447,"/",Facies!R447,"/",Facies!S447)</f>
        <v>0/ACBT/0/0</v>
      </c>
      <c r="L448" s="97">
        <f t="shared" si="12"/>
        <v>0</v>
      </c>
      <c r="M448" s="97">
        <f t="shared" si="13"/>
        <v>0</v>
      </c>
      <c r="N448" s="64"/>
      <c r="O448" s="64"/>
      <c r="P448" s="64"/>
      <c r="Q448" s="64"/>
      <c r="R448" s="64"/>
      <c r="S448" s="64"/>
      <c r="T448" s="64"/>
      <c r="U448" s="64"/>
      <c r="V448" s="64"/>
      <c r="W448" s="64"/>
    </row>
    <row r="449" spans="1:23" x14ac:dyDescent="0.3">
      <c r="A449" s="100">
        <v>445</v>
      </c>
      <c r="B449" s="66">
        <f>Final!F448</f>
        <v>0</v>
      </c>
      <c r="C449" s="66">
        <f>Final!A448</f>
        <v>0</v>
      </c>
      <c r="D449" s="66">
        <f>Final!B448</f>
        <v>0</v>
      </c>
      <c r="E449" s="66" t="e">
        <f>IF(Final!D448=0,NA(),Final!D448)</f>
        <v>#N/A</v>
      </c>
      <c r="F449" s="66" t="e">
        <f>IF(Final!E448=0,NA(),Final!E448)</f>
        <v>#N/A</v>
      </c>
      <c r="G449" s="66">
        <f>Final!C448</f>
        <v>0</v>
      </c>
      <c r="H449" s="66">
        <f>(Final!G448+Final!H448)/2</f>
        <v>0</v>
      </c>
      <c r="I449" s="84" t="str">
        <f>CONCATENATE(Facies!O448,"/",Facies!P448,"/",Facies!R448,"/",Facies!S448)</f>
        <v>0/ACBT/0/0</v>
      </c>
      <c r="L449" s="97">
        <f t="shared" si="12"/>
        <v>0</v>
      </c>
      <c r="M449" s="97">
        <f t="shared" si="13"/>
        <v>0</v>
      </c>
      <c r="N449" s="64"/>
      <c r="O449" s="64"/>
      <c r="P449" s="64"/>
      <c r="Q449" s="64"/>
      <c r="R449" s="64"/>
      <c r="S449" s="64"/>
      <c r="T449" s="64"/>
      <c r="U449" s="64"/>
      <c r="V449" s="64"/>
      <c r="W449" s="64"/>
    </row>
    <row r="450" spans="1:23" x14ac:dyDescent="0.3">
      <c r="A450" s="100">
        <v>446</v>
      </c>
      <c r="B450" s="66">
        <f>Final!F449</f>
        <v>0</v>
      </c>
      <c r="C450" s="66">
        <f>Final!A449</f>
        <v>0</v>
      </c>
      <c r="D450" s="66">
        <f>Final!B449</f>
        <v>0</v>
      </c>
      <c r="E450" s="66" t="e">
        <f>IF(Final!D449=0,NA(),Final!D449)</f>
        <v>#N/A</v>
      </c>
      <c r="F450" s="66" t="e">
        <f>IF(Final!E449=0,NA(),Final!E449)</f>
        <v>#N/A</v>
      </c>
      <c r="G450" s="66">
        <f>Final!C449</f>
        <v>0</v>
      </c>
      <c r="H450" s="66">
        <f>(Final!G449+Final!H449)/2</f>
        <v>0</v>
      </c>
      <c r="I450" s="84" t="str">
        <f>CONCATENATE(Facies!O449,"/",Facies!P449,"/",Facies!R449,"/",Facies!S449)</f>
        <v>0/ACBT/0/0</v>
      </c>
      <c r="L450" s="97">
        <f t="shared" si="12"/>
        <v>0</v>
      </c>
      <c r="M450" s="97">
        <f t="shared" si="13"/>
        <v>0</v>
      </c>
      <c r="N450" s="64"/>
      <c r="O450" s="64"/>
      <c r="P450" s="64"/>
      <c r="Q450" s="64"/>
      <c r="R450" s="64"/>
      <c r="S450" s="64"/>
      <c r="T450" s="64"/>
      <c r="U450" s="64"/>
      <c r="V450" s="64"/>
      <c r="W450" s="64"/>
    </row>
    <row r="451" spans="1:23" x14ac:dyDescent="0.3">
      <c r="A451" s="100">
        <v>447</v>
      </c>
      <c r="B451" s="66">
        <f>Final!F450</f>
        <v>0</v>
      </c>
      <c r="C451" s="66">
        <f>Final!A450</f>
        <v>0</v>
      </c>
      <c r="D451" s="66">
        <f>Final!B450</f>
        <v>0</v>
      </c>
      <c r="E451" s="66" t="e">
        <f>IF(Final!D450=0,NA(),Final!D450)</f>
        <v>#N/A</v>
      </c>
      <c r="F451" s="66" t="e">
        <f>IF(Final!E450=0,NA(),Final!E450)</f>
        <v>#N/A</v>
      </c>
      <c r="G451" s="66">
        <f>Final!C450</f>
        <v>0</v>
      </c>
      <c r="H451" s="66">
        <f>(Final!G450+Final!H450)/2</f>
        <v>0</v>
      </c>
      <c r="I451" s="84" t="str">
        <f>CONCATENATE(Facies!O450,"/",Facies!P450,"/",Facies!R450,"/",Facies!S450)</f>
        <v>0/ACBT/0/0</v>
      </c>
      <c r="L451" s="97">
        <f t="shared" si="12"/>
        <v>0</v>
      </c>
      <c r="M451" s="97">
        <f t="shared" si="13"/>
        <v>0</v>
      </c>
      <c r="N451" s="64"/>
      <c r="O451" s="64"/>
      <c r="P451" s="64"/>
      <c r="Q451" s="64"/>
      <c r="R451" s="64"/>
      <c r="S451" s="64"/>
      <c r="T451" s="64"/>
      <c r="U451" s="64"/>
      <c r="V451" s="64"/>
      <c r="W451" s="64"/>
    </row>
    <row r="452" spans="1:23" x14ac:dyDescent="0.3">
      <c r="A452" s="100">
        <v>448</v>
      </c>
      <c r="B452" s="66">
        <f>Final!F451</f>
        <v>0</v>
      </c>
      <c r="C452" s="66">
        <f>Final!A451</f>
        <v>0</v>
      </c>
      <c r="D452" s="66">
        <f>Final!B451</f>
        <v>0</v>
      </c>
      <c r="E452" s="66" t="e">
        <f>IF(Final!D451=0,NA(),Final!D451)</f>
        <v>#N/A</v>
      </c>
      <c r="F452" s="66" t="e">
        <f>IF(Final!E451=0,NA(),Final!E451)</f>
        <v>#N/A</v>
      </c>
      <c r="G452" s="66">
        <f>Final!C451</f>
        <v>0</v>
      </c>
      <c r="H452" s="66">
        <f>(Final!G451+Final!H451)/2</f>
        <v>0</v>
      </c>
      <c r="I452" s="84" t="str">
        <f>CONCATENATE(Facies!O451,"/",Facies!P451,"/",Facies!R451,"/",Facies!S451)</f>
        <v>0/ACBT/0/0</v>
      </c>
      <c r="L452" s="97">
        <f t="shared" si="12"/>
        <v>0</v>
      </c>
      <c r="M452" s="97">
        <f t="shared" si="13"/>
        <v>0</v>
      </c>
      <c r="N452" s="64"/>
      <c r="O452" s="64"/>
      <c r="P452" s="64"/>
      <c r="Q452" s="64"/>
      <c r="R452" s="64"/>
      <c r="S452" s="64"/>
      <c r="T452" s="64"/>
      <c r="U452" s="64"/>
      <c r="V452" s="64"/>
      <c r="W452" s="64"/>
    </row>
    <row r="453" spans="1:23" x14ac:dyDescent="0.3">
      <c r="A453" s="100">
        <v>449</v>
      </c>
      <c r="B453" s="66">
        <f>Final!F452</f>
        <v>0</v>
      </c>
      <c r="C453" s="66">
        <f>Final!A452</f>
        <v>0</v>
      </c>
      <c r="D453" s="66">
        <f>Final!B452</f>
        <v>0</v>
      </c>
      <c r="E453" s="66" t="e">
        <f>IF(Final!D452=0,NA(),Final!D452)</f>
        <v>#N/A</v>
      </c>
      <c r="F453" s="66" t="e">
        <f>IF(Final!E452=0,NA(),Final!E452)</f>
        <v>#N/A</v>
      </c>
      <c r="G453" s="66">
        <f>Final!C452</f>
        <v>0</v>
      </c>
      <c r="H453" s="66">
        <f>(Final!G452+Final!H452)/2</f>
        <v>0</v>
      </c>
      <c r="I453" s="84" t="str">
        <f>CONCATENATE(Facies!O452,"/",Facies!P452,"/",Facies!R452,"/",Facies!S452)</f>
        <v>0/ACBT/0/0</v>
      </c>
      <c r="L453" s="97">
        <f t="shared" si="12"/>
        <v>0</v>
      </c>
      <c r="M453" s="97">
        <f t="shared" si="13"/>
        <v>0</v>
      </c>
      <c r="N453" s="64"/>
      <c r="O453" s="64"/>
      <c r="P453" s="64"/>
      <c r="Q453" s="64"/>
      <c r="R453" s="64"/>
      <c r="S453" s="64"/>
      <c r="T453" s="64"/>
      <c r="U453" s="64"/>
      <c r="V453" s="64"/>
      <c r="W453" s="64"/>
    </row>
    <row r="454" spans="1:23" x14ac:dyDescent="0.3">
      <c r="A454" s="100">
        <v>450</v>
      </c>
      <c r="B454" s="66">
        <f>Final!F453</f>
        <v>0</v>
      </c>
      <c r="C454" s="66">
        <f>Final!A453</f>
        <v>0</v>
      </c>
      <c r="D454" s="66">
        <f>Final!B453</f>
        <v>0</v>
      </c>
      <c r="E454" s="66" t="e">
        <f>IF(Final!D453=0,NA(),Final!D453)</f>
        <v>#N/A</v>
      </c>
      <c r="F454" s="66" t="e">
        <f>IF(Final!E453=0,NA(),Final!E453)</f>
        <v>#N/A</v>
      </c>
      <c r="G454" s="66">
        <f>Final!C453</f>
        <v>0</v>
      </c>
      <c r="H454" s="66">
        <f>(Final!G453+Final!H453)/2</f>
        <v>0</v>
      </c>
      <c r="I454" s="84" t="str">
        <f>CONCATENATE(Facies!O453,"/",Facies!P453,"/",Facies!R453,"/",Facies!S453)</f>
        <v>0/ACBT/0/0</v>
      </c>
      <c r="L454" s="97">
        <f t="shared" ref="L454:L504" si="14">SQRT((R454-R453)^2+(S454-S453)^2)</f>
        <v>0</v>
      </c>
      <c r="M454" s="97">
        <f t="shared" si="13"/>
        <v>0</v>
      </c>
      <c r="N454" s="64"/>
      <c r="O454" s="64"/>
      <c r="P454" s="64"/>
      <c r="Q454" s="64"/>
      <c r="R454" s="64"/>
      <c r="S454" s="64"/>
      <c r="T454" s="64"/>
      <c r="U454" s="64"/>
      <c r="V454" s="64"/>
      <c r="W454" s="64"/>
    </row>
    <row r="455" spans="1:23" x14ac:dyDescent="0.3">
      <c r="A455" s="100">
        <v>451</v>
      </c>
      <c r="B455" s="66">
        <f>Final!F454</f>
        <v>0</v>
      </c>
      <c r="C455" s="66">
        <f>Final!A454</f>
        <v>0</v>
      </c>
      <c r="D455" s="66">
        <f>Final!B454</f>
        <v>0</v>
      </c>
      <c r="E455" s="66" t="e">
        <f>IF(Final!D454=0,NA(),Final!D454)</f>
        <v>#N/A</v>
      </c>
      <c r="F455" s="66" t="e">
        <f>IF(Final!E454=0,NA(),Final!E454)</f>
        <v>#N/A</v>
      </c>
      <c r="G455" s="66">
        <f>Final!C454</f>
        <v>0</v>
      </c>
      <c r="H455" s="66">
        <f>(Final!G454+Final!H454)/2</f>
        <v>0</v>
      </c>
      <c r="I455" s="84" t="str">
        <f>CONCATENATE(Facies!O454,"/",Facies!P454,"/",Facies!R454,"/",Facies!S454)</f>
        <v>0/ACBT/0/0</v>
      </c>
      <c r="L455" s="97">
        <f t="shared" si="14"/>
        <v>0</v>
      </c>
      <c r="M455" s="97">
        <f t="shared" ref="M455:M504" si="15">M454+L455</f>
        <v>0</v>
      </c>
      <c r="N455" s="64"/>
      <c r="O455" s="64"/>
      <c r="P455" s="64"/>
      <c r="Q455" s="64"/>
      <c r="R455" s="64"/>
      <c r="S455" s="64"/>
      <c r="T455" s="64"/>
      <c r="U455" s="64"/>
      <c r="V455" s="64"/>
      <c r="W455" s="64"/>
    </row>
    <row r="456" spans="1:23" x14ac:dyDescent="0.3">
      <c r="A456" s="100">
        <v>452</v>
      </c>
      <c r="B456" s="66">
        <f>Final!F455</f>
        <v>0</v>
      </c>
      <c r="C456" s="66">
        <f>Final!A455</f>
        <v>0</v>
      </c>
      <c r="D456" s="66">
        <f>Final!B455</f>
        <v>0</v>
      </c>
      <c r="E456" s="66" t="e">
        <f>IF(Final!D455=0,NA(),Final!D455)</f>
        <v>#N/A</v>
      </c>
      <c r="F456" s="66" t="e">
        <f>IF(Final!E455=0,NA(),Final!E455)</f>
        <v>#N/A</v>
      </c>
      <c r="G456" s="66">
        <f>Final!C455</f>
        <v>0</v>
      </c>
      <c r="H456" s="66">
        <f>(Final!G455+Final!H455)/2</f>
        <v>0</v>
      </c>
      <c r="I456" s="84" t="str">
        <f>CONCATENATE(Facies!O455,"/",Facies!P455,"/",Facies!R455,"/",Facies!S455)</f>
        <v>0/ACBT/0/0</v>
      </c>
      <c r="L456" s="97">
        <f t="shared" si="14"/>
        <v>0</v>
      </c>
      <c r="M456" s="97">
        <f t="shared" si="15"/>
        <v>0</v>
      </c>
      <c r="N456" s="64"/>
      <c r="O456" s="64"/>
      <c r="P456" s="64"/>
      <c r="Q456" s="64"/>
      <c r="R456" s="64"/>
      <c r="S456" s="64"/>
      <c r="T456" s="64"/>
      <c r="U456" s="64"/>
      <c r="V456" s="64"/>
      <c r="W456" s="64"/>
    </row>
    <row r="457" spans="1:23" x14ac:dyDescent="0.3">
      <c r="A457" s="100">
        <v>453</v>
      </c>
      <c r="B457" s="66">
        <f>Final!F456</f>
        <v>0</v>
      </c>
      <c r="C457" s="66">
        <f>Final!A456</f>
        <v>0</v>
      </c>
      <c r="D457" s="66">
        <f>Final!B456</f>
        <v>0</v>
      </c>
      <c r="E457" s="66" t="e">
        <f>IF(Final!D456=0,NA(),Final!D456)</f>
        <v>#N/A</v>
      </c>
      <c r="F457" s="66" t="e">
        <f>IF(Final!E456=0,NA(),Final!E456)</f>
        <v>#N/A</v>
      </c>
      <c r="G457" s="66">
        <f>Final!C456</f>
        <v>0</v>
      </c>
      <c r="H457" s="66">
        <f>(Final!G456+Final!H456)/2</f>
        <v>0</v>
      </c>
      <c r="I457" s="84" t="str">
        <f>CONCATENATE(Facies!O456,"/",Facies!P456,"/",Facies!R456,"/",Facies!S456)</f>
        <v>0/ACBT/0/0</v>
      </c>
      <c r="L457" s="97">
        <f t="shared" si="14"/>
        <v>0</v>
      </c>
      <c r="M457" s="97">
        <f t="shared" si="15"/>
        <v>0</v>
      </c>
      <c r="N457" s="64"/>
      <c r="O457" s="64"/>
      <c r="P457" s="64"/>
      <c r="Q457" s="64"/>
      <c r="R457" s="64"/>
      <c r="S457" s="64"/>
      <c r="T457" s="64"/>
      <c r="U457" s="64"/>
      <c r="V457" s="64"/>
      <c r="W457" s="64"/>
    </row>
    <row r="458" spans="1:23" x14ac:dyDescent="0.3">
      <c r="A458" s="100">
        <v>454</v>
      </c>
      <c r="B458" s="66">
        <f>Final!F457</f>
        <v>0</v>
      </c>
      <c r="C458" s="66">
        <f>Final!A457</f>
        <v>0</v>
      </c>
      <c r="D458" s="66">
        <f>Final!B457</f>
        <v>0</v>
      </c>
      <c r="E458" s="66" t="e">
        <f>IF(Final!D457=0,NA(),Final!D457)</f>
        <v>#N/A</v>
      </c>
      <c r="F458" s="66" t="e">
        <f>IF(Final!E457=0,NA(),Final!E457)</f>
        <v>#N/A</v>
      </c>
      <c r="G458" s="66">
        <f>Final!C457</f>
        <v>0</v>
      </c>
      <c r="H458" s="66">
        <f>(Final!G457+Final!H457)/2</f>
        <v>0</v>
      </c>
      <c r="I458" s="84" t="str">
        <f>CONCATENATE(Facies!O457,"/",Facies!P457,"/",Facies!R457,"/",Facies!S457)</f>
        <v>0/ACBT/0/0</v>
      </c>
      <c r="L458" s="97">
        <f t="shared" si="14"/>
        <v>0</v>
      </c>
      <c r="M458" s="97">
        <f t="shared" si="15"/>
        <v>0</v>
      </c>
      <c r="N458" s="64"/>
      <c r="O458" s="64"/>
      <c r="P458" s="64"/>
      <c r="Q458" s="64"/>
      <c r="R458" s="64"/>
      <c r="S458" s="64"/>
      <c r="T458" s="64"/>
      <c r="U458" s="64"/>
      <c r="V458" s="64"/>
      <c r="W458" s="64"/>
    </row>
    <row r="459" spans="1:23" x14ac:dyDescent="0.3">
      <c r="A459" s="100">
        <v>455</v>
      </c>
      <c r="B459" s="66">
        <f>Final!F458</f>
        <v>0</v>
      </c>
      <c r="C459" s="66">
        <f>Final!A458</f>
        <v>0</v>
      </c>
      <c r="D459" s="66">
        <f>Final!B458</f>
        <v>0</v>
      </c>
      <c r="E459" s="66" t="e">
        <f>IF(Final!D458=0,NA(),Final!D458)</f>
        <v>#N/A</v>
      </c>
      <c r="F459" s="66" t="e">
        <f>IF(Final!E458=0,NA(),Final!E458)</f>
        <v>#N/A</v>
      </c>
      <c r="G459" s="66">
        <f>Final!C458</f>
        <v>0</v>
      </c>
      <c r="H459" s="66">
        <f>(Final!G458+Final!H458)/2</f>
        <v>0</v>
      </c>
      <c r="I459" s="84" t="str">
        <f>CONCATENATE(Facies!O458,"/",Facies!P458,"/",Facies!R458,"/",Facies!S458)</f>
        <v>0/ACBT/0/0</v>
      </c>
      <c r="L459" s="97">
        <f t="shared" si="14"/>
        <v>0</v>
      </c>
      <c r="M459" s="97">
        <f t="shared" si="15"/>
        <v>0</v>
      </c>
      <c r="N459" s="64"/>
      <c r="O459" s="64"/>
      <c r="P459" s="64"/>
      <c r="Q459" s="64"/>
      <c r="R459" s="64"/>
      <c r="S459" s="64"/>
      <c r="T459" s="64"/>
      <c r="U459" s="64"/>
      <c r="V459" s="64"/>
      <c r="W459" s="64"/>
    </row>
    <row r="460" spans="1:23" x14ac:dyDescent="0.3">
      <c r="A460" s="100">
        <v>456</v>
      </c>
      <c r="B460" s="66">
        <f>Final!F459</f>
        <v>0</v>
      </c>
      <c r="C460" s="66">
        <f>Final!A459</f>
        <v>0</v>
      </c>
      <c r="D460" s="66">
        <f>Final!B459</f>
        <v>0</v>
      </c>
      <c r="E460" s="66" t="e">
        <f>IF(Final!D459=0,NA(),Final!D459)</f>
        <v>#N/A</v>
      </c>
      <c r="F460" s="66" t="e">
        <f>IF(Final!E459=0,NA(),Final!E459)</f>
        <v>#N/A</v>
      </c>
      <c r="G460" s="66">
        <f>Final!C459</f>
        <v>0</v>
      </c>
      <c r="H460" s="66">
        <f>(Final!G459+Final!H459)/2</f>
        <v>0</v>
      </c>
      <c r="I460" s="84" t="str">
        <f>CONCATENATE(Facies!O459,"/",Facies!P459,"/",Facies!R459,"/",Facies!S459)</f>
        <v>0/ACBT/0/0</v>
      </c>
      <c r="L460" s="97">
        <f t="shared" si="14"/>
        <v>0</v>
      </c>
      <c r="M460" s="97">
        <f t="shared" si="15"/>
        <v>0</v>
      </c>
      <c r="N460" s="64"/>
      <c r="O460" s="64"/>
      <c r="P460" s="64"/>
      <c r="Q460" s="64"/>
      <c r="R460" s="64"/>
      <c r="S460" s="64"/>
      <c r="T460" s="64"/>
      <c r="U460" s="64"/>
      <c r="V460" s="64"/>
      <c r="W460" s="64"/>
    </row>
    <row r="461" spans="1:23" x14ac:dyDescent="0.3">
      <c r="A461" s="100">
        <v>457</v>
      </c>
      <c r="B461" s="66">
        <f>Final!F460</f>
        <v>0</v>
      </c>
      <c r="C461" s="66">
        <f>Final!A460</f>
        <v>0</v>
      </c>
      <c r="D461" s="66">
        <f>Final!B460</f>
        <v>0</v>
      </c>
      <c r="E461" s="66" t="e">
        <f>IF(Final!D460=0,NA(),Final!D460)</f>
        <v>#N/A</v>
      </c>
      <c r="F461" s="66" t="e">
        <f>IF(Final!E460=0,NA(),Final!E460)</f>
        <v>#N/A</v>
      </c>
      <c r="G461" s="66">
        <f>Final!C460</f>
        <v>0</v>
      </c>
      <c r="H461" s="66">
        <f>(Final!G460+Final!H460)/2</f>
        <v>0</v>
      </c>
      <c r="I461" s="84" t="str">
        <f>CONCATENATE(Facies!O460,"/",Facies!P460,"/",Facies!R460,"/",Facies!S460)</f>
        <v>0/ACBT/0/0</v>
      </c>
      <c r="L461" s="97">
        <f t="shared" si="14"/>
        <v>0</v>
      </c>
      <c r="M461" s="97">
        <f t="shared" si="15"/>
        <v>0</v>
      </c>
      <c r="N461" s="64"/>
      <c r="O461" s="64"/>
      <c r="P461" s="64"/>
      <c r="Q461" s="64"/>
      <c r="R461" s="64"/>
      <c r="S461" s="64"/>
      <c r="T461" s="64"/>
      <c r="U461" s="64"/>
      <c r="V461" s="64"/>
      <c r="W461" s="64"/>
    </row>
    <row r="462" spans="1:23" x14ac:dyDescent="0.3">
      <c r="A462" s="100">
        <v>458</v>
      </c>
      <c r="B462" s="66">
        <f>Final!F461</f>
        <v>0</v>
      </c>
      <c r="C462" s="66">
        <f>Final!A461</f>
        <v>0</v>
      </c>
      <c r="D462" s="66">
        <f>Final!B461</f>
        <v>0</v>
      </c>
      <c r="E462" s="66" t="e">
        <f>IF(Final!D461=0,NA(),Final!D461)</f>
        <v>#N/A</v>
      </c>
      <c r="F462" s="66" t="e">
        <f>IF(Final!E461=0,NA(),Final!E461)</f>
        <v>#N/A</v>
      </c>
      <c r="G462" s="66">
        <f>Final!C461</f>
        <v>0</v>
      </c>
      <c r="H462" s="66">
        <f>(Final!G461+Final!H461)/2</f>
        <v>0</v>
      </c>
      <c r="I462" s="84" t="str">
        <f>CONCATENATE(Facies!O461,"/",Facies!P461,"/",Facies!R461,"/",Facies!S461)</f>
        <v>0/ACBT/0/0</v>
      </c>
      <c r="L462" s="97">
        <f t="shared" si="14"/>
        <v>0</v>
      </c>
      <c r="M462" s="97">
        <f t="shared" si="15"/>
        <v>0</v>
      </c>
      <c r="N462" s="64"/>
      <c r="O462" s="64"/>
      <c r="P462" s="64"/>
      <c r="Q462" s="64"/>
      <c r="R462" s="64"/>
      <c r="S462" s="64"/>
      <c r="T462" s="64"/>
      <c r="U462" s="64"/>
      <c r="V462" s="64"/>
      <c r="W462" s="64"/>
    </row>
    <row r="463" spans="1:23" x14ac:dyDescent="0.3">
      <c r="A463" s="100">
        <v>459</v>
      </c>
      <c r="B463" s="66">
        <f>Final!F462</f>
        <v>0</v>
      </c>
      <c r="C463" s="66">
        <f>Final!A462</f>
        <v>0</v>
      </c>
      <c r="D463" s="66">
        <f>Final!B462</f>
        <v>0</v>
      </c>
      <c r="E463" s="66" t="e">
        <f>IF(Final!D462=0,NA(),Final!D462)</f>
        <v>#N/A</v>
      </c>
      <c r="F463" s="66" t="e">
        <f>IF(Final!E462=0,NA(),Final!E462)</f>
        <v>#N/A</v>
      </c>
      <c r="G463" s="66">
        <f>Final!C462</f>
        <v>0</v>
      </c>
      <c r="H463" s="66">
        <f>(Final!G462+Final!H462)/2</f>
        <v>0</v>
      </c>
      <c r="I463" s="84" t="str">
        <f>CONCATENATE(Facies!O462,"/",Facies!P462,"/",Facies!R462,"/",Facies!S462)</f>
        <v>0/ACBT/0/0</v>
      </c>
      <c r="L463" s="97">
        <f t="shared" si="14"/>
        <v>0</v>
      </c>
      <c r="M463" s="97">
        <f t="shared" si="15"/>
        <v>0</v>
      </c>
      <c r="N463" s="64"/>
      <c r="O463" s="64"/>
      <c r="P463" s="64"/>
      <c r="Q463" s="64"/>
      <c r="R463" s="64"/>
      <c r="S463" s="64"/>
      <c r="T463" s="64"/>
      <c r="U463" s="64"/>
      <c r="V463" s="64"/>
      <c r="W463" s="64"/>
    </row>
    <row r="464" spans="1:23" x14ac:dyDescent="0.3">
      <c r="A464" s="100">
        <v>460</v>
      </c>
      <c r="B464" s="66">
        <f>Final!F463</f>
        <v>0</v>
      </c>
      <c r="C464" s="66">
        <f>Final!A463</f>
        <v>0</v>
      </c>
      <c r="D464" s="66">
        <f>Final!B463</f>
        <v>0</v>
      </c>
      <c r="E464" s="66" t="e">
        <f>IF(Final!D463=0,NA(),Final!D463)</f>
        <v>#N/A</v>
      </c>
      <c r="F464" s="66" t="e">
        <f>IF(Final!E463=0,NA(),Final!E463)</f>
        <v>#N/A</v>
      </c>
      <c r="G464" s="66">
        <f>Final!C463</f>
        <v>0</v>
      </c>
      <c r="H464" s="66">
        <f>(Final!G463+Final!H463)/2</f>
        <v>0</v>
      </c>
      <c r="I464" s="84" t="str">
        <f>CONCATENATE(Facies!O463,"/",Facies!P463,"/",Facies!R463,"/",Facies!S463)</f>
        <v>0/ACBT/0/0</v>
      </c>
      <c r="L464" s="97">
        <f t="shared" si="14"/>
        <v>0</v>
      </c>
      <c r="M464" s="97">
        <f t="shared" si="15"/>
        <v>0</v>
      </c>
      <c r="N464" s="64"/>
      <c r="O464" s="64"/>
      <c r="P464" s="64"/>
      <c r="Q464" s="64"/>
      <c r="R464" s="64"/>
      <c r="S464" s="64"/>
      <c r="T464" s="64"/>
      <c r="U464" s="64"/>
      <c r="V464" s="64"/>
      <c r="W464" s="64"/>
    </row>
    <row r="465" spans="1:23" x14ac:dyDescent="0.3">
      <c r="A465" s="100">
        <v>461</v>
      </c>
      <c r="B465" s="66">
        <f>Final!F464</f>
        <v>0</v>
      </c>
      <c r="C465" s="66">
        <f>Final!A464</f>
        <v>0</v>
      </c>
      <c r="D465" s="66">
        <f>Final!B464</f>
        <v>0</v>
      </c>
      <c r="E465" s="66" t="e">
        <f>IF(Final!D464=0,NA(),Final!D464)</f>
        <v>#N/A</v>
      </c>
      <c r="F465" s="66" t="e">
        <f>IF(Final!E464=0,NA(),Final!E464)</f>
        <v>#N/A</v>
      </c>
      <c r="G465" s="66">
        <f>Final!C464</f>
        <v>0</v>
      </c>
      <c r="H465" s="66">
        <f>(Final!G464+Final!H464)/2</f>
        <v>0</v>
      </c>
      <c r="I465" s="84" t="str">
        <f>CONCATENATE(Facies!O464,"/",Facies!P464,"/",Facies!R464,"/",Facies!S464)</f>
        <v>0/ACBT/0/0</v>
      </c>
      <c r="L465" s="97">
        <f t="shared" si="14"/>
        <v>0</v>
      </c>
      <c r="M465" s="97">
        <f t="shared" si="15"/>
        <v>0</v>
      </c>
      <c r="N465" s="64"/>
      <c r="O465" s="64"/>
      <c r="P465" s="64"/>
      <c r="Q465" s="64"/>
      <c r="R465" s="64"/>
      <c r="S465" s="64"/>
      <c r="T465" s="64"/>
      <c r="U465" s="64"/>
      <c r="V465" s="64"/>
      <c r="W465" s="64"/>
    </row>
    <row r="466" spans="1:23" x14ac:dyDescent="0.3">
      <c r="A466" s="100">
        <v>462</v>
      </c>
      <c r="B466" s="66">
        <f>Final!F465</f>
        <v>0</v>
      </c>
      <c r="C466" s="66">
        <f>Final!A465</f>
        <v>0</v>
      </c>
      <c r="D466" s="66">
        <f>Final!B465</f>
        <v>0</v>
      </c>
      <c r="E466" s="66" t="e">
        <f>IF(Final!D465=0,NA(),Final!D465)</f>
        <v>#N/A</v>
      </c>
      <c r="F466" s="66" t="e">
        <f>IF(Final!E465=0,NA(),Final!E465)</f>
        <v>#N/A</v>
      </c>
      <c r="G466" s="66">
        <f>Final!C465</f>
        <v>0</v>
      </c>
      <c r="H466" s="66">
        <f>(Final!G465+Final!H465)/2</f>
        <v>0</v>
      </c>
      <c r="I466" s="84" t="str">
        <f>CONCATENATE(Facies!O465,"/",Facies!P465,"/",Facies!R465,"/",Facies!S465)</f>
        <v>0/ACBT/0/0</v>
      </c>
      <c r="L466" s="97">
        <f t="shared" si="14"/>
        <v>0</v>
      </c>
      <c r="M466" s="97">
        <f t="shared" si="15"/>
        <v>0</v>
      </c>
      <c r="N466" s="64"/>
      <c r="O466" s="64"/>
      <c r="P466" s="64"/>
      <c r="Q466" s="64"/>
      <c r="R466" s="64"/>
      <c r="S466" s="64"/>
      <c r="T466" s="64"/>
      <c r="U466" s="64"/>
      <c r="V466" s="64"/>
      <c r="W466" s="64"/>
    </row>
    <row r="467" spans="1:23" x14ac:dyDescent="0.3">
      <c r="A467" s="100">
        <v>463</v>
      </c>
      <c r="B467" s="66">
        <f>Final!F466</f>
        <v>0</v>
      </c>
      <c r="C467" s="66">
        <f>Final!A466</f>
        <v>0</v>
      </c>
      <c r="D467" s="66">
        <f>Final!B466</f>
        <v>0</v>
      </c>
      <c r="E467" s="66" t="e">
        <f>IF(Final!D466=0,NA(),Final!D466)</f>
        <v>#N/A</v>
      </c>
      <c r="F467" s="66" t="e">
        <f>IF(Final!E466=0,NA(),Final!E466)</f>
        <v>#N/A</v>
      </c>
      <c r="G467" s="66">
        <f>Final!C466</f>
        <v>0</v>
      </c>
      <c r="H467" s="66">
        <f>(Final!G466+Final!H466)/2</f>
        <v>0</v>
      </c>
      <c r="I467" s="84" t="str">
        <f>CONCATENATE(Facies!O466,"/",Facies!P466,"/",Facies!R466,"/",Facies!S466)</f>
        <v>0/ACBT/0/0</v>
      </c>
      <c r="L467" s="97">
        <f t="shared" si="14"/>
        <v>0</v>
      </c>
      <c r="M467" s="97">
        <f t="shared" si="15"/>
        <v>0</v>
      </c>
      <c r="N467" s="64"/>
      <c r="O467" s="64"/>
      <c r="P467" s="64"/>
      <c r="Q467" s="64"/>
      <c r="R467" s="64"/>
      <c r="S467" s="64"/>
      <c r="T467" s="64"/>
      <c r="U467" s="64"/>
      <c r="V467" s="64"/>
      <c r="W467" s="64"/>
    </row>
    <row r="468" spans="1:23" x14ac:dyDescent="0.3">
      <c r="A468" s="100">
        <v>464</v>
      </c>
      <c r="B468" s="66">
        <f>Final!F467</f>
        <v>0</v>
      </c>
      <c r="C468" s="66">
        <f>Final!A467</f>
        <v>0</v>
      </c>
      <c r="D468" s="66">
        <f>Final!B467</f>
        <v>0</v>
      </c>
      <c r="E468" s="66" t="e">
        <f>IF(Final!D467=0,NA(),Final!D467)</f>
        <v>#N/A</v>
      </c>
      <c r="F468" s="66" t="e">
        <f>IF(Final!E467=0,NA(),Final!E467)</f>
        <v>#N/A</v>
      </c>
      <c r="G468" s="66">
        <f>Final!C467</f>
        <v>0</v>
      </c>
      <c r="H468" s="66">
        <f>(Final!G467+Final!H467)/2</f>
        <v>0</v>
      </c>
      <c r="I468" s="84" t="str">
        <f>CONCATENATE(Facies!O467,"/",Facies!P467,"/",Facies!R467,"/",Facies!S467)</f>
        <v>0/ACBT/0/0</v>
      </c>
      <c r="L468" s="97">
        <f t="shared" si="14"/>
        <v>0</v>
      </c>
      <c r="M468" s="97">
        <f t="shared" si="15"/>
        <v>0</v>
      </c>
      <c r="N468" s="64"/>
      <c r="O468" s="64"/>
      <c r="P468" s="64"/>
      <c r="Q468" s="64"/>
      <c r="R468" s="64"/>
      <c r="S468" s="64"/>
      <c r="T468" s="64"/>
      <c r="U468" s="64"/>
      <c r="V468" s="64"/>
      <c r="W468" s="64"/>
    </row>
    <row r="469" spans="1:23" x14ac:dyDescent="0.3">
      <c r="A469" s="100">
        <v>465</v>
      </c>
      <c r="B469" s="66">
        <f>Final!F468</f>
        <v>0</v>
      </c>
      <c r="C469" s="66">
        <f>Final!A468</f>
        <v>0</v>
      </c>
      <c r="D469" s="66">
        <f>Final!B468</f>
        <v>0</v>
      </c>
      <c r="E469" s="66" t="e">
        <f>IF(Final!D468=0,NA(),Final!D468)</f>
        <v>#N/A</v>
      </c>
      <c r="F469" s="66" t="e">
        <f>IF(Final!E468=0,NA(),Final!E468)</f>
        <v>#N/A</v>
      </c>
      <c r="G469" s="66">
        <f>Final!C468</f>
        <v>0</v>
      </c>
      <c r="H469" s="66">
        <f>(Final!G468+Final!H468)/2</f>
        <v>0</v>
      </c>
      <c r="I469" s="84" t="str">
        <f>CONCATENATE(Facies!O468,"/",Facies!P468,"/",Facies!R468,"/",Facies!S468)</f>
        <v>0/ACBT/0/0</v>
      </c>
      <c r="L469" s="97">
        <f t="shared" si="14"/>
        <v>0</v>
      </c>
      <c r="M469" s="97">
        <f t="shared" si="15"/>
        <v>0</v>
      </c>
      <c r="N469" s="64"/>
      <c r="O469" s="64"/>
      <c r="P469" s="64"/>
      <c r="Q469" s="64"/>
      <c r="R469" s="64"/>
      <c r="S469" s="64"/>
      <c r="T469" s="64"/>
      <c r="U469" s="64"/>
      <c r="V469" s="64"/>
      <c r="W469" s="64"/>
    </row>
    <row r="470" spans="1:23" x14ac:dyDescent="0.3">
      <c r="A470" s="100">
        <v>466</v>
      </c>
      <c r="B470" s="66">
        <f>Final!F469</f>
        <v>0</v>
      </c>
      <c r="C470" s="66">
        <f>Final!A469</f>
        <v>0</v>
      </c>
      <c r="D470" s="66">
        <f>Final!B469</f>
        <v>0</v>
      </c>
      <c r="E470" s="66" t="e">
        <f>IF(Final!D469=0,NA(),Final!D469)</f>
        <v>#N/A</v>
      </c>
      <c r="F470" s="66" t="e">
        <f>IF(Final!E469=0,NA(),Final!E469)</f>
        <v>#N/A</v>
      </c>
      <c r="G470" s="66">
        <f>Final!C469</f>
        <v>0</v>
      </c>
      <c r="H470" s="66">
        <f>(Final!G469+Final!H469)/2</f>
        <v>0</v>
      </c>
      <c r="I470" s="84" t="str">
        <f>CONCATENATE(Facies!O469,"/",Facies!P469,"/",Facies!R469,"/",Facies!S469)</f>
        <v>0/ACBT/0/0</v>
      </c>
      <c r="L470" s="97">
        <f t="shared" si="14"/>
        <v>0</v>
      </c>
      <c r="M470" s="97">
        <f t="shared" si="15"/>
        <v>0</v>
      </c>
      <c r="N470" s="64"/>
      <c r="O470" s="64"/>
      <c r="P470" s="64"/>
      <c r="Q470" s="64"/>
      <c r="R470" s="64"/>
      <c r="S470" s="64"/>
      <c r="T470" s="64"/>
      <c r="U470" s="64"/>
      <c r="V470" s="64"/>
      <c r="W470" s="64"/>
    </row>
    <row r="471" spans="1:23" x14ac:dyDescent="0.3">
      <c r="A471" s="100">
        <v>467</v>
      </c>
      <c r="B471" s="66">
        <f>Final!F470</f>
        <v>0</v>
      </c>
      <c r="C471" s="66">
        <f>Final!A470</f>
        <v>0</v>
      </c>
      <c r="D471" s="66">
        <f>Final!B470</f>
        <v>0</v>
      </c>
      <c r="E471" s="66" t="e">
        <f>IF(Final!D470=0,NA(),Final!D470)</f>
        <v>#N/A</v>
      </c>
      <c r="F471" s="66" t="e">
        <f>IF(Final!E470=0,NA(),Final!E470)</f>
        <v>#N/A</v>
      </c>
      <c r="G471" s="66">
        <f>Final!C470</f>
        <v>0</v>
      </c>
      <c r="H471" s="66">
        <f>(Final!G470+Final!H470)/2</f>
        <v>0</v>
      </c>
      <c r="I471" s="84" t="str">
        <f>CONCATENATE(Facies!O470,"/",Facies!P470,"/",Facies!R470,"/",Facies!S470)</f>
        <v>0/ACBT/0/0</v>
      </c>
      <c r="L471" s="97">
        <f t="shared" si="14"/>
        <v>0</v>
      </c>
      <c r="M471" s="97">
        <f t="shared" si="15"/>
        <v>0</v>
      </c>
      <c r="N471" s="64"/>
      <c r="O471" s="64"/>
      <c r="P471" s="64"/>
      <c r="Q471" s="64"/>
      <c r="R471" s="64"/>
      <c r="S471" s="64"/>
      <c r="T471" s="64"/>
      <c r="U471" s="64"/>
      <c r="V471" s="64"/>
      <c r="W471" s="64"/>
    </row>
    <row r="472" spans="1:23" x14ac:dyDescent="0.3">
      <c r="A472" s="100">
        <v>468</v>
      </c>
      <c r="B472" s="66">
        <f>Final!F471</f>
        <v>0</v>
      </c>
      <c r="C472" s="66">
        <f>Final!A471</f>
        <v>0</v>
      </c>
      <c r="D472" s="66">
        <f>Final!B471</f>
        <v>0</v>
      </c>
      <c r="E472" s="66" t="e">
        <f>IF(Final!D471=0,NA(),Final!D471)</f>
        <v>#N/A</v>
      </c>
      <c r="F472" s="66" t="e">
        <f>IF(Final!E471=0,NA(),Final!E471)</f>
        <v>#N/A</v>
      </c>
      <c r="G472" s="66">
        <f>Final!C471</f>
        <v>0</v>
      </c>
      <c r="H472" s="66">
        <f>(Final!G471+Final!H471)/2</f>
        <v>0</v>
      </c>
      <c r="I472" s="84" t="str">
        <f>CONCATENATE(Facies!O471,"/",Facies!P471,"/",Facies!R471,"/",Facies!S471)</f>
        <v>0/ACBT/0/0</v>
      </c>
      <c r="L472" s="97">
        <f t="shared" si="14"/>
        <v>0</v>
      </c>
      <c r="M472" s="97">
        <f t="shared" si="15"/>
        <v>0</v>
      </c>
      <c r="N472" s="64"/>
      <c r="O472" s="64"/>
      <c r="P472" s="64"/>
      <c r="Q472" s="64"/>
      <c r="R472" s="64"/>
      <c r="S472" s="64"/>
      <c r="T472" s="64"/>
      <c r="U472" s="64"/>
      <c r="V472" s="64"/>
      <c r="W472" s="64"/>
    </row>
    <row r="473" spans="1:23" x14ac:dyDescent="0.3">
      <c r="A473" s="100">
        <v>469</v>
      </c>
      <c r="B473" s="66">
        <f>Final!F472</f>
        <v>0</v>
      </c>
      <c r="C473" s="66">
        <f>Final!A472</f>
        <v>0</v>
      </c>
      <c r="D473" s="66">
        <f>Final!B472</f>
        <v>0</v>
      </c>
      <c r="E473" s="66" t="e">
        <f>IF(Final!D472=0,NA(),Final!D472)</f>
        <v>#N/A</v>
      </c>
      <c r="F473" s="66" t="e">
        <f>IF(Final!E472=0,NA(),Final!E472)</f>
        <v>#N/A</v>
      </c>
      <c r="G473" s="66">
        <f>Final!C472</f>
        <v>0</v>
      </c>
      <c r="H473" s="66">
        <f>(Final!G472+Final!H472)/2</f>
        <v>0</v>
      </c>
      <c r="I473" s="84" t="str">
        <f>CONCATENATE(Facies!O472,"/",Facies!P472,"/",Facies!R472,"/",Facies!S472)</f>
        <v>0/ACBT/0/0</v>
      </c>
      <c r="L473" s="97">
        <f t="shared" si="14"/>
        <v>0</v>
      </c>
      <c r="M473" s="97">
        <f t="shared" si="15"/>
        <v>0</v>
      </c>
      <c r="N473" s="64"/>
      <c r="O473" s="64"/>
      <c r="P473" s="64"/>
      <c r="Q473" s="64"/>
      <c r="R473" s="64"/>
      <c r="S473" s="64"/>
      <c r="T473" s="64"/>
      <c r="U473" s="64"/>
      <c r="V473" s="64"/>
      <c r="W473" s="64"/>
    </row>
    <row r="474" spans="1:23" x14ac:dyDescent="0.3">
      <c r="A474" s="100">
        <v>470</v>
      </c>
      <c r="B474" s="66">
        <f>Final!F473</f>
        <v>0</v>
      </c>
      <c r="C474" s="66">
        <f>Final!A473</f>
        <v>0</v>
      </c>
      <c r="D474" s="66">
        <f>Final!B473</f>
        <v>0</v>
      </c>
      <c r="E474" s="66" t="e">
        <f>IF(Final!D473=0,NA(),Final!D473)</f>
        <v>#N/A</v>
      </c>
      <c r="F474" s="66" t="e">
        <f>IF(Final!E473=0,NA(),Final!E473)</f>
        <v>#N/A</v>
      </c>
      <c r="G474" s="66">
        <f>Final!C473</f>
        <v>0</v>
      </c>
      <c r="H474" s="66">
        <f>(Final!G473+Final!H473)/2</f>
        <v>0</v>
      </c>
      <c r="I474" s="84" t="str">
        <f>CONCATENATE(Facies!O473,"/",Facies!P473,"/",Facies!R473,"/",Facies!S473)</f>
        <v>0/ACBT/0/0</v>
      </c>
      <c r="L474" s="97">
        <f t="shared" si="14"/>
        <v>0</v>
      </c>
      <c r="M474" s="97">
        <f t="shared" si="15"/>
        <v>0</v>
      </c>
      <c r="N474" s="64"/>
      <c r="O474" s="64"/>
      <c r="P474" s="64"/>
      <c r="Q474" s="64"/>
      <c r="R474" s="64"/>
      <c r="S474" s="64"/>
      <c r="T474" s="64"/>
      <c r="U474" s="64"/>
      <c r="V474" s="64"/>
      <c r="W474" s="64"/>
    </row>
    <row r="475" spans="1:23" x14ac:dyDescent="0.3">
      <c r="A475" s="100">
        <v>471</v>
      </c>
      <c r="B475" s="66">
        <f>Final!F474</f>
        <v>0</v>
      </c>
      <c r="C475" s="66">
        <f>Final!A474</f>
        <v>0</v>
      </c>
      <c r="D475" s="66">
        <f>Final!B474</f>
        <v>0</v>
      </c>
      <c r="E475" s="66" t="e">
        <f>IF(Final!D474=0,NA(),Final!D474)</f>
        <v>#N/A</v>
      </c>
      <c r="F475" s="66" t="e">
        <f>IF(Final!E474=0,NA(),Final!E474)</f>
        <v>#N/A</v>
      </c>
      <c r="G475" s="66">
        <f>Final!C474</f>
        <v>0</v>
      </c>
      <c r="H475" s="66">
        <f>(Final!G474+Final!H474)/2</f>
        <v>0</v>
      </c>
      <c r="I475" s="84" t="str">
        <f>CONCATENATE(Facies!O474,"/",Facies!P474,"/",Facies!R474,"/",Facies!S474)</f>
        <v>0/ACBT/0/0</v>
      </c>
      <c r="L475" s="97">
        <f t="shared" si="14"/>
        <v>0</v>
      </c>
      <c r="M475" s="97">
        <f t="shared" si="15"/>
        <v>0</v>
      </c>
      <c r="N475" s="64"/>
      <c r="O475" s="64"/>
      <c r="P475" s="64"/>
      <c r="Q475" s="64"/>
      <c r="R475" s="64"/>
      <c r="S475" s="64"/>
      <c r="T475" s="64"/>
      <c r="U475" s="64"/>
      <c r="V475" s="64"/>
      <c r="W475" s="64"/>
    </row>
    <row r="476" spans="1:23" x14ac:dyDescent="0.3">
      <c r="A476" s="100">
        <v>472</v>
      </c>
      <c r="B476" s="66">
        <f>Final!F475</f>
        <v>0</v>
      </c>
      <c r="C476" s="66">
        <f>Final!A475</f>
        <v>0</v>
      </c>
      <c r="D476" s="66">
        <f>Final!B475</f>
        <v>0</v>
      </c>
      <c r="E476" s="66" t="e">
        <f>IF(Final!D475=0,NA(),Final!D475)</f>
        <v>#N/A</v>
      </c>
      <c r="F476" s="66" t="e">
        <f>IF(Final!E475=0,NA(),Final!E475)</f>
        <v>#N/A</v>
      </c>
      <c r="G476" s="66">
        <f>Final!C475</f>
        <v>0</v>
      </c>
      <c r="H476" s="66">
        <f>(Final!G475+Final!H475)/2</f>
        <v>0</v>
      </c>
      <c r="I476" s="84" t="str">
        <f>CONCATENATE(Facies!O475,"/",Facies!P475,"/",Facies!R475,"/",Facies!S475)</f>
        <v>0/ACBT/0/0</v>
      </c>
      <c r="L476" s="97">
        <f t="shared" si="14"/>
        <v>0</v>
      </c>
      <c r="M476" s="97">
        <f t="shared" si="15"/>
        <v>0</v>
      </c>
      <c r="N476" s="64"/>
      <c r="O476" s="64"/>
      <c r="P476" s="64"/>
      <c r="Q476" s="64"/>
      <c r="R476" s="64"/>
      <c r="S476" s="64"/>
      <c r="T476" s="64"/>
      <c r="U476" s="64"/>
      <c r="V476" s="64"/>
      <c r="W476" s="64"/>
    </row>
    <row r="477" spans="1:23" x14ac:dyDescent="0.3">
      <c r="A477" s="100">
        <v>473</v>
      </c>
      <c r="B477" s="66">
        <f>Final!F476</f>
        <v>0</v>
      </c>
      <c r="C477" s="66">
        <f>Final!A476</f>
        <v>0</v>
      </c>
      <c r="D477" s="66">
        <f>Final!B476</f>
        <v>0</v>
      </c>
      <c r="E477" s="66" t="e">
        <f>IF(Final!D476=0,NA(),Final!D476)</f>
        <v>#N/A</v>
      </c>
      <c r="F477" s="66" t="e">
        <f>IF(Final!E476=0,NA(),Final!E476)</f>
        <v>#N/A</v>
      </c>
      <c r="G477" s="66">
        <f>Final!C476</f>
        <v>0</v>
      </c>
      <c r="H477" s="66">
        <f>(Final!G476+Final!H476)/2</f>
        <v>0</v>
      </c>
      <c r="I477" s="84" t="str">
        <f>CONCATENATE(Facies!O476,"/",Facies!P476,"/",Facies!R476,"/",Facies!S476)</f>
        <v>0/ACBT/0/0</v>
      </c>
      <c r="L477" s="97">
        <f t="shared" si="14"/>
        <v>0</v>
      </c>
      <c r="M477" s="97">
        <f t="shared" si="15"/>
        <v>0</v>
      </c>
      <c r="N477" s="64"/>
      <c r="O477" s="64"/>
      <c r="P477" s="64"/>
      <c r="Q477" s="64"/>
      <c r="R477" s="64"/>
      <c r="S477" s="64"/>
      <c r="T477" s="64"/>
      <c r="U477" s="64"/>
      <c r="V477" s="64"/>
      <c r="W477" s="64"/>
    </row>
    <row r="478" spans="1:23" x14ac:dyDescent="0.3">
      <c r="A478" s="100">
        <v>474</v>
      </c>
      <c r="B478" s="66">
        <f>Final!F477</f>
        <v>0</v>
      </c>
      <c r="C478" s="66">
        <f>Final!A477</f>
        <v>0</v>
      </c>
      <c r="D478" s="66">
        <f>Final!B477</f>
        <v>0</v>
      </c>
      <c r="E478" s="66" t="e">
        <f>IF(Final!D477=0,NA(),Final!D477)</f>
        <v>#N/A</v>
      </c>
      <c r="F478" s="66" t="e">
        <f>IF(Final!E477=0,NA(),Final!E477)</f>
        <v>#N/A</v>
      </c>
      <c r="G478" s="66">
        <f>Final!C477</f>
        <v>0</v>
      </c>
      <c r="H478" s="66">
        <f>(Final!G477+Final!H477)/2</f>
        <v>0</v>
      </c>
      <c r="I478" s="84" t="str">
        <f>CONCATENATE(Facies!O477,"/",Facies!P477,"/",Facies!R477,"/",Facies!S477)</f>
        <v>0/ACBT/0/0</v>
      </c>
      <c r="L478" s="97">
        <f t="shared" si="14"/>
        <v>0</v>
      </c>
      <c r="M478" s="97">
        <f t="shared" si="15"/>
        <v>0</v>
      </c>
      <c r="N478" s="64"/>
      <c r="O478" s="64"/>
      <c r="P478" s="64"/>
      <c r="Q478" s="64"/>
      <c r="R478" s="64"/>
      <c r="S478" s="64"/>
      <c r="T478" s="64"/>
      <c r="U478" s="64"/>
      <c r="V478" s="64"/>
      <c r="W478" s="64"/>
    </row>
    <row r="479" spans="1:23" x14ac:dyDescent="0.3">
      <c r="A479" s="100">
        <v>475</v>
      </c>
      <c r="B479" s="66">
        <f>Final!F478</f>
        <v>0</v>
      </c>
      <c r="C479" s="66">
        <f>Final!A478</f>
        <v>0</v>
      </c>
      <c r="D479" s="66">
        <f>Final!B478</f>
        <v>0</v>
      </c>
      <c r="E479" s="66" t="e">
        <f>IF(Final!D478=0,NA(),Final!D478)</f>
        <v>#N/A</v>
      </c>
      <c r="F479" s="66" t="e">
        <f>IF(Final!E478=0,NA(),Final!E478)</f>
        <v>#N/A</v>
      </c>
      <c r="G479" s="66">
        <f>Final!C478</f>
        <v>0</v>
      </c>
      <c r="H479" s="66">
        <f>(Final!G478+Final!H478)/2</f>
        <v>0</v>
      </c>
      <c r="I479" s="84" t="str">
        <f>CONCATENATE(Facies!O478,"/",Facies!P478,"/",Facies!R478,"/",Facies!S478)</f>
        <v>0/ACBT/0/0</v>
      </c>
      <c r="L479" s="97">
        <f t="shared" si="14"/>
        <v>0</v>
      </c>
      <c r="M479" s="97">
        <f t="shared" si="15"/>
        <v>0</v>
      </c>
      <c r="N479" s="64"/>
      <c r="O479" s="64"/>
      <c r="P479" s="64"/>
      <c r="Q479" s="64"/>
      <c r="R479" s="64"/>
      <c r="S479" s="64"/>
      <c r="T479" s="64"/>
      <c r="U479" s="64"/>
      <c r="V479" s="64"/>
      <c r="W479" s="64"/>
    </row>
    <row r="480" spans="1:23" x14ac:dyDescent="0.3">
      <c r="A480" s="100">
        <v>476</v>
      </c>
      <c r="B480" s="66">
        <f>Final!F479</f>
        <v>0</v>
      </c>
      <c r="C480" s="66">
        <f>Final!A479</f>
        <v>0</v>
      </c>
      <c r="D480" s="66">
        <f>Final!B479</f>
        <v>0</v>
      </c>
      <c r="E480" s="66" t="e">
        <f>IF(Final!D479=0,NA(),Final!D479)</f>
        <v>#N/A</v>
      </c>
      <c r="F480" s="66" t="e">
        <f>IF(Final!E479=0,NA(),Final!E479)</f>
        <v>#N/A</v>
      </c>
      <c r="G480" s="66">
        <f>Final!C479</f>
        <v>0</v>
      </c>
      <c r="H480" s="66">
        <f>(Final!G479+Final!H479)/2</f>
        <v>0</v>
      </c>
      <c r="I480" s="84" t="str">
        <f>CONCATENATE(Facies!O479,"/",Facies!P479,"/",Facies!R479,"/",Facies!S479)</f>
        <v>0/ACBT/0/0</v>
      </c>
      <c r="L480" s="97">
        <f t="shared" si="14"/>
        <v>0</v>
      </c>
      <c r="M480" s="97">
        <f t="shared" si="15"/>
        <v>0</v>
      </c>
      <c r="N480" s="64"/>
      <c r="O480" s="64"/>
      <c r="P480" s="64"/>
      <c r="Q480" s="64"/>
      <c r="R480" s="64"/>
      <c r="S480" s="64"/>
      <c r="T480" s="64"/>
      <c r="U480" s="64"/>
      <c r="V480" s="64"/>
      <c r="W480" s="64"/>
    </row>
    <row r="481" spans="1:23" x14ac:dyDescent="0.3">
      <c r="A481" s="100">
        <v>477</v>
      </c>
      <c r="B481" s="66">
        <f>Final!F480</f>
        <v>0</v>
      </c>
      <c r="C481" s="66">
        <f>Final!A480</f>
        <v>0</v>
      </c>
      <c r="D481" s="66">
        <f>Final!B480</f>
        <v>0</v>
      </c>
      <c r="E481" s="66" t="e">
        <f>IF(Final!D480=0,NA(),Final!D480)</f>
        <v>#N/A</v>
      </c>
      <c r="F481" s="66" t="e">
        <f>IF(Final!E480=0,NA(),Final!E480)</f>
        <v>#N/A</v>
      </c>
      <c r="G481" s="66">
        <f>Final!C480</f>
        <v>0</v>
      </c>
      <c r="H481" s="66">
        <f>(Final!G480+Final!H480)/2</f>
        <v>0</v>
      </c>
      <c r="I481" s="84" t="str">
        <f>CONCATENATE(Facies!O480,"/",Facies!P480,"/",Facies!R480,"/",Facies!S480)</f>
        <v>0/ACBT/0/0</v>
      </c>
      <c r="L481" s="97">
        <f t="shared" si="14"/>
        <v>0</v>
      </c>
      <c r="M481" s="97">
        <f t="shared" si="15"/>
        <v>0</v>
      </c>
      <c r="N481" s="64"/>
      <c r="O481" s="64"/>
      <c r="P481" s="64"/>
      <c r="Q481" s="64"/>
      <c r="R481" s="64"/>
      <c r="S481" s="64"/>
      <c r="T481" s="64"/>
      <c r="U481" s="64"/>
      <c r="V481" s="64"/>
      <c r="W481" s="64"/>
    </row>
    <row r="482" spans="1:23" x14ac:dyDescent="0.3">
      <c r="A482" s="100">
        <v>478</v>
      </c>
      <c r="B482" s="66">
        <f>Final!F481</f>
        <v>0</v>
      </c>
      <c r="C482" s="66">
        <f>Final!A481</f>
        <v>0</v>
      </c>
      <c r="D482" s="66">
        <f>Final!B481</f>
        <v>0</v>
      </c>
      <c r="E482" s="66" t="e">
        <f>IF(Final!D481=0,NA(),Final!D481)</f>
        <v>#N/A</v>
      </c>
      <c r="F482" s="66" t="e">
        <f>IF(Final!E481=0,NA(),Final!E481)</f>
        <v>#N/A</v>
      </c>
      <c r="G482" s="66">
        <f>Final!C481</f>
        <v>0</v>
      </c>
      <c r="H482" s="66">
        <f>(Final!G481+Final!H481)/2</f>
        <v>0</v>
      </c>
      <c r="I482" s="84" t="str">
        <f>CONCATENATE(Facies!O481,"/",Facies!P481,"/",Facies!R481,"/",Facies!S481)</f>
        <v>0/ACBT/0/0</v>
      </c>
      <c r="L482" s="97">
        <f t="shared" si="14"/>
        <v>0</v>
      </c>
      <c r="M482" s="97">
        <f t="shared" si="15"/>
        <v>0</v>
      </c>
      <c r="N482" s="64"/>
      <c r="O482" s="64"/>
      <c r="P482" s="64"/>
      <c r="Q482" s="64"/>
      <c r="R482" s="64"/>
      <c r="S482" s="64"/>
      <c r="T482" s="64"/>
      <c r="U482" s="64"/>
      <c r="V482" s="64"/>
      <c r="W482" s="64"/>
    </row>
    <row r="483" spans="1:23" x14ac:dyDescent="0.3">
      <c r="A483" s="100">
        <v>479</v>
      </c>
      <c r="B483" s="66">
        <f>Final!F482</f>
        <v>0</v>
      </c>
      <c r="C483" s="66">
        <f>Final!A482</f>
        <v>0</v>
      </c>
      <c r="D483" s="66">
        <f>Final!B482</f>
        <v>0</v>
      </c>
      <c r="E483" s="66" t="e">
        <f>IF(Final!D482=0,NA(),Final!D482)</f>
        <v>#N/A</v>
      </c>
      <c r="F483" s="66" t="e">
        <f>IF(Final!E482=0,NA(),Final!E482)</f>
        <v>#N/A</v>
      </c>
      <c r="G483" s="66">
        <f>Final!C482</f>
        <v>0</v>
      </c>
      <c r="H483" s="66">
        <f>(Final!G482+Final!H482)/2</f>
        <v>0</v>
      </c>
      <c r="I483" s="84" t="str">
        <f>CONCATENATE(Facies!O482,"/",Facies!P482,"/",Facies!R482,"/",Facies!S482)</f>
        <v>0/ACBT/0/0</v>
      </c>
      <c r="L483" s="97">
        <f t="shared" si="14"/>
        <v>0</v>
      </c>
      <c r="M483" s="97">
        <f t="shared" si="15"/>
        <v>0</v>
      </c>
      <c r="N483" s="64"/>
      <c r="O483" s="64"/>
      <c r="P483" s="64"/>
      <c r="Q483" s="64"/>
      <c r="R483" s="64"/>
      <c r="S483" s="64"/>
      <c r="T483" s="64"/>
      <c r="U483" s="64"/>
      <c r="V483" s="64"/>
      <c r="W483" s="64"/>
    </row>
    <row r="484" spans="1:23" x14ac:dyDescent="0.3">
      <c r="A484" s="100">
        <v>480</v>
      </c>
      <c r="B484" s="66">
        <f>Final!F483</f>
        <v>0</v>
      </c>
      <c r="C484" s="66">
        <f>Final!A483</f>
        <v>0</v>
      </c>
      <c r="D484" s="66">
        <f>Final!B483</f>
        <v>0</v>
      </c>
      <c r="E484" s="66" t="e">
        <f>IF(Final!D483=0,NA(),Final!D483)</f>
        <v>#N/A</v>
      </c>
      <c r="F484" s="66" t="e">
        <f>IF(Final!E483=0,NA(),Final!E483)</f>
        <v>#N/A</v>
      </c>
      <c r="G484" s="66">
        <f>Final!C483</f>
        <v>0</v>
      </c>
      <c r="H484" s="66">
        <f>(Final!G483+Final!H483)/2</f>
        <v>0</v>
      </c>
      <c r="I484" s="84" t="str">
        <f>CONCATENATE(Facies!O483,"/",Facies!P483,"/",Facies!R483,"/",Facies!S483)</f>
        <v>0/ACBT/0/0</v>
      </c>
      <c r="L484" s="97">
        <f t="shared" si="14"/>
        <v>0</v>
      </c>
      <c r="M484" s="97">
        <f t="shared" si="15"/>
        <v>0</v>
      </c>
      <c r="N484" s="64"/>
      <c r="O484" s="64"/>
      <c r="P484" s="64"/>
      <c r="Q484" s="64"/>
      <c r="R484" s="64"/>
      <c r="S484" s="64"/>
      <c r="T484" s="64"/>
      <c r="U484" s="64"/>
      <c r="V484" s="64"/>
      <c r="W484" s="64"/>
    </row>
    <row r="485" spans="1:23" x14ac:dyDescent="0.3">
      <c r="A485" s="100">
        <v>481</v>
      </c>
      <c r="B485" s="66">
        <f>Final!F484</f>
        <v>0</v>
      </c>
      <c r="C485" s="66">
        <f>Final!A484</f>
        <v>0</v>
      </c>
      <c r="D485" s="66">
        <f>Final!B484</f>
        <v>0</v>
      </c>
      <c r="E485" s="66" t="e">
        <f>IF(Final!D484=0,NA(),Final!D484)</f>
        <v>#N/A</v>
      </c>
      <c r="F485" s="66" t="e">
        <f>IF(Final!E484=0,NA(),Final!E484)</f>
        <v>#N/A</v>
      </c>
      <c r="G485" s="66">
        <f>Final!C484</f>
        <v>0</v>
      </c>
      <c r="H485" s="66">
        <f>(Final!G484+Final!H484)/2</f>
        <v>0</v>
      </c>
      <c r="I485" s="84" t="str">
        <f>CONCATENATE(Facies!O484,"/",Facies!P484,"/",Facies!R484,"/",Facies!S484)</f>
        <v>0/ACBT/0/0</v>
      </c>
      <c r="L485" s="97">
        <f t="shared" si="14"/>
        <v>0</v>
      </c>
      <c r="M485" s="97">
        <f t="shared" si="15"/>
        <v>0</v>
      </c>
      <c r="N485" s="64"/>
      <c r="O485" s="64"/>
      <c r="P485" s="64"/>
      <c r="Q485" s="64"/>
      <c r="R485" s="64"/>
      <c r="S485" s="64"/>
      <c r="T485" s="64"/>
      <c r="U485" s="64"/>
      <c r="V485" s="64"/>
      <c r="W485" s="64"/>
    </row>
    <row r="486" spans="1:23" x14ac:dyDescent="0.3">
      <c r="A486" s="100">
        <v>482</v>
      </c>
      <c r="B486" s="66">
        <f>Final!F485</f>
        <v>0</v>
      </c>
      <c r="C486" s="66">
        <f>Final!A485</f>
        <v>0</v>
      </c>
      <c r="D486" s="66">
        <f>Final!B485</f>
        <v>0</v>
      </c>
      <c r="E486" s="66" t="e">
        <f>IF(Final!D485=0,NA(),Final!D485)</f>
        <v>#N/A</v>
      </c>
      <c r="F486" s="66" t="e">
        <f>IF(Final!E485=0,NA(),Final!E485)</f>
        <v>#N/A</v>
      </c>
      <c r="G486" s="66">
        <f>Final!C485</f>
        <v>0</v>
      </c>
      <c r="H486" s="66">
        <f>(Final!G485+Final!H485)/2</f>
        <v>0</v>
      </c>
      <c r="I486" s="84" t="str">
        <f>CONCATENATE(Facies!O485,"/",Facies!P485,"/",Facies!R485,"/",Facies!S485)</f>
        <v>0/ACBT/0/0</v>
      </c>
      <c r="L486" s="97">
        <f t="shared" si="14"/>
        <v>0</v>
      </c>
      <c r="M486" s="97">
        <f t="shared" si="15"/>
        <v>0</v>
      </c>
      <c r="N486" s="64"/>
      <c r="O486" s="64"/>
      <c r="P486" s="64"/>
      <c r="Q486" s="64"/>
      <c r="R486" s="64"/>
      <c r="S486" s="64"/>
      <c r="T486" s="64"/>
      <c r="U486" s="64"/>
      <c r="V486" s="64"/>
      <c r="W486" s="64"/>
    </row>
    <row r="487" spans="1:23" x14ac:dyDescent="0.3">
      <c r="A487" s="100">
        <v>483</v>
      </c>
      <c r="B487" s="66">
        <f>Final!F486</f>
        <v>0</v>
      </c>
      <c r="C487" s="66">
        <f>Final!A486</f>
        <v>0</v>
      </c>
      <c r="D487" s="66">
        <f>Final!B486</f>
        <v>0</v>
      </c>
      <c r="E487" s="66" t="e">
        <f>IF(Final!D486=0,NA(),Final!D486)</f>
        <v>#N/A</v>
      </c>
      <c r="F487" s="66" t="e">
        <f>IF(Final!E486=0,NA(),Final!E486)</f>
        <v>#N/A</v>
      </c>
      <c r="G487" s="66">
        <f>Final!C486</f>
        <v>0</v>
      </c>
      <c r="H487" s="66">
        <f>(Final!G486+Final!H486)/2</f>
        <v>0</v>
      </c>
      <c r="I487" s="84" t="str">
        <f>CONCATENATE(Facies!O486,"/",Facies!P486,"/",Facies!R486,"/",Facies!S486)</f>
        <v>0/ACBT/0/0</v>
      </c>
      <c r="L487" s="97">
        <f t="shared" si="14"/>
        <v>0</v>
      </c>
      <c r="M487" s="97">
        <f t="shared" si="15"/>
        <v>0</v>
      </c>
      <c r="N487" s="64"/>
      <c r="O487" s="64"/>
      <c r="P487" s="64"/>
      <c r="Q487" s="64"/>
      <c r="R487" s="64"/>
      <c r="S487" s="64"/>
      <c r="T487" s="64"/>
      <c r="U487" s="64"/>
      <c r="V487" s="64"/>
      <c r="W487" s="64"/>
    </row>
    <row r="488" spans="1:23" x14ac:dyDescent="0.3">
      <c r="A488" s="100">
        <v>484</v>
      </c>
      <c r="B488" s="66">
        <f>Final!F487</f>
        <v>0</v>
      </c>
      <c r="C488" s="66">
        <f>Final!A487</f>
        <v>0</v>
      </c>
      <c r="D488" s="66">
        <f>Final!B487</f>
        <v>0</v>
      </c>
      <c r="E488" s="66" t="e">
        <f>IF(Final!D487=0,NA(),Final!D487)</f>
        <v>#N/A</v>
      </c>
      <c r="F488" s="66" t="e">
        <f>IF(Final!E487=0,NA(),Final!E487)</f>
        <v>#N/A</v>
      </c>
      <c r="G488" s="66">
        <f>Final!C487</f>
        <v>0</v>
      </c>
      <c r="H488" s="66">
        <f>(Final!G487+Final!H487)/2</f>
        <v>0</v>
      </c>
      <c r="I488" s="84" t="str">
        <f>CONCATENATE(Facies!O487,"/",Facies!P487,"/",Facies!R487,"/",Facies!S487)</f>
        <v>0/ACBT/0/0</v>
      </c>
      <c r="L488" s="97">
        <f t="shared" si="14"/>
        <v>0</v>
      </c>
      <c r="M488" s="97">
        <f t="shared" si="15"/>
        <v>0</v>
      </c>
      <c r="N488" s="64"/>
      <c r="O488" s="64"/>
      <c r="P488" s="64"/>
      <c r="Q488" s="64"/>
      <c r="R488" s="64"/>
      <c r="S488" s="64"/>
      <c r="T488" s="64"/>
      <c r="U488" s="64"/>
      <c r="V488" s="64"/>
      <c r="W488" s="64"/>
    </row>
    <row r="489" spans="1:23" x14ac:dyDescent="0.3">
      <c r="A489" s="100">
        <v>485</v>
      </c>
      <c r="B489" s="66">
        <f>Final!F488</f>
        <v>0</v>
      </c>
      <c r="C489" s="66">
        <f>Final!A488</f>
        <v>0</v>
      </c>
      <c r="D489" s="66">
        <f>Final!B488</f>
        <v>0</v>
      </c>
      <c r="E489" s="66" t="e">
        <f>IF(Final!D488=0,NA(),Final!D488)</f>
        <v>#N/A</v>
      </c>
      <c r="F489" s="66" t="e">
        <f>IF(Final!E488=0,NA(),Final!E488)</f>
        <v>#N/A</v>
      </c>
      <c r="G489" s="66">
        <f>Final!C488</f>
        <v>0</v>
      </c>
      <c r="H489" s="66">
        <f>(Final!G488+Final!H488)/2</f>
        <v>0</v>
      </c>
      <c r="I489" s="84" t="str">
        <f>CONCATENATE(Facies!O488,"/",Facies!P488,"/",Facies!R488,"/",Facies!S488)</f>
        <v>0/ACBT/0/0</v>
      </c>
      <c r="L489" s="97">
        <f t="shared" si="14"/>
        <v>0</v>
      </c>
      <c r="M489" s="97">
        <f t="shared" si="15"/>
        <v>0</v>
      </c>
      <c r="N489" s="64"/>
      <c r="O489" s="64"/>
      <c r="P489" s="64"/>
      <c r="Q489" s="64"/>
      <c r="R489" s="64"/>
      <c r="S489" s="64"/>
      <c r="T489" s="64"/>
      <c r="U489" s="64"/>
      <c r="V489" s="64"/>
      <c r="W489" s="64"/>
    </row>
    <row r="490" spans="1:23" x14ac:dyDescent="0.3">
      <c r="A490" s="100">
        <v>486</v>
      </c>
      <c r="B490" s="66">
        <f>Final!F489</f>
        <v>0</v>
      </c>
      <c r="C490" s="66">
        <f>Final!A489</f>
        <v>0</v>
      </c>
      <c r="D490" s="66">
        <f>Final!B489</f>
        <v>0</v>
      </c>
      <c r="E490" s="66" t="e">
        <f>IF(Final!D489=0,NA(),Final!D489)</f>
        <v>#N/A</v>
      </c>
      <c r="F490" s="66" t="e">
        <f>IF(Final!E489=0,NA(),Final!E489)</f>
        <v>#N/A</v>
      </c>
      <c r="G490" s="66">
        <f>Final!C489</f>
        <v>0</v>
      </c>
      <c r="H490" s="66">
        <f>(Final!G489+Final!H489)/2</f>
        <v>0</v>
      </c>
      <c r="I490" s="84" t="str">
        <f>CONCATENATE(Facies!O489,"/",Facies!P489,"/",Facies!R489,"/",Facies!S489)</f>
        <v>0/ACBT/0/0</v>
      </c>
      <c r="L490" s="97">
        <f t="shared" si="14"/>
        <v>0</v>
      </c>
      <c r="M490" s="97">
        <f t="shared" si="15"/>
        <v>0</v>
      </c>
      <c r="N490" s="64"/>
      <c r="O490" s="64"/>
      <c r="P490" s="64"/>
      <c r="Q490" s="64"/>
      <c r="R490" s="64"/>
      <c r="S490" s="64"/>
      <c r="T490" s="64"/>
      <c r="U490" s="64"/>
      <c r="V490" s="64"/>
      <c r="W490" s="64"/>
    </row>
    <row r="491" spans="1:23" x14ac:dyDescent="0.3">
      <c r="A491" s="100">
        <v>487</v>
      </c>
      <c r="B491" s="66">
        <f>Final!F490</f>
        <v>0</v>
      </c>
      <c r="C491" s="66">
        <f>Final!A490</f>
        <v>0</v>
      </c>
      <c r="D491" s="66">
        <f>Final!B490</f>
        <v>0</v>
      </c>
      <c r="E491" s="66" t="e">
        <f>IF(Final!D490=0,NA(),Final!D490)</f>
        <v>#N/A</v>
      </c>
      <c r="F491" s="66" t="e">
        <f>IF(Final!E490=0,NA(),Final!E490)</f>
        <v>#N/A</v>
      </c>
      <c r="G491" s="66">
        <f>Final!C490</f>
        <v>0</v>
      </c>
      <c r="H491" s="66">
        <f>(Final!G490+Final!H490)/2</f>
        <v>0</v>
      </c>
      <c r="I491" s="84" t="str">
        <f>CONCATENATE(Facies!O490,"/",Facies!P490,"/",Facies!R490,"/",Facies!S490)</f>
        <v>0/ACBT/0/0</v>
      </c>
      <c r="L491" s="97">
        <f t="shared" si="14"/>
        <v>0</v>
      </c>
      <c r="M491" s="97">
        <f t="shared" si="15"/>
        <v>0</v>
      </c>
      <c r="N491" s="64"/>
      <c r="O491" s="64"/>
      <c r="P491" s="64"/>
      <c r="Q491" s="64"/>
      <c r="R491" s="64"/>
      <c r="S491" s="64"/>
      <c r="T491" s="64"/>
      <c r="U491" s="64"/>
      <c r="V491" s="64"/>
      <c r="W491" s="64"/>
    </row>
    <row r="492" spans="1:23" x14ac:dyDescent="0.3">
      <c r="A492" s="100">
        <v>488</v>
      </c>
      <c r="B492" s="66">
        <f>Final!F491</f>
        <v>0</v>
      </c>
      <c r="C492" s="66">
        <f>Final!A491</f>
        <v>0</v>
      </c>
      <c r="D492" s="66">
        <f>Final!B491</f>
        <v>0</v>
      </c>
      <c r="E492" s="66" t="e">
        <f>IF(Final!D491=0,NA(),Final!D491)</f>
        <v>#N/A</v>
      </c>
      <c r="F492" s="66" t="e">
        <f>IF(Final!E491=0,NA(),Final!E491)</f>
        <v>#N/A</v>
      </c>
      <c r="G492" s="66">
        <f>Final!C491</f>
        <v>0</v>
      </c>
      <c r="H492" s="66">
        <f>(Final!G491+Final!H491)/2</f>
        <v>0</v>
      </c>
      <c r="I492" s="84" t="str">
        <f>CONCATENATE(Facies!O491,"/",Facies!P491,"/",Facies!R491,"/",Facies!S491)</f>
        <v>0/ACBT/0/0</v>
      </c>
      <c r="L492" s="97">
        <f t="shared" si="14"/>
        <v>0</v>
      </c>
      <c r="M492" s="97">
        <f t="shared" si="15"/>
        <v>0</v>
      </c>
      <c r="N492" s="64"/>
      <c r="O492" s="64"/>
      <c r="P492" s="64"/>
      <c r="Q492" s="64"/>
      <c r="R492" s="64"/>
      <c r="S492" s="64"/>
      <c r="T492" s="64"/>
      <c r="U492" s="64"/>
      <c r="V492" s="64"/>
      <c r="W492" s="64"/>
    </row>
    <row r="493" spans="1:23" x14ac:dyDescent="0.3">
      <c r="A493" s="100">
        <v>489</v>
      </c>
      <c r="B493" s="66">
        <f>Final!F492</f>
        <v>0</v>
      </c>
      <c r="C493" s="66">
        <f>Final!A492</f>
        <v>0</v>
      </c>
      <c r="D493" s="66">
        <f>Final!B492</f>
        <v>0</v>
      </c>
      <c r="E493" s="66" t="e">
        <f>IF(Final!D492=0,NA(),Final!D492)</f>
        <v>#N/A</v>
      </c>
      <c r="F493" s="66" t="e">
        <f>IF(Final!E492=0,NA(),Final!E492)</f>
        <v>#N/A</v>
      </c>
      <c r="G493" s="66">
        <f>Final!C492</f>
        <v>0</v>
      </c>
      <c r="H493" s="66">
        <f>(Final!G492+Final!H492)/2</f>
        <v>0</v>
      </c>
      <c r="I493" s="84" t="str">
        <f>CONCATENATE(Facies!O492,"/",Facies!P492,"/",Facies!R492,"/",Facies!S492)</f>
        <v>0/ACBT/0/0</v>
      </c>
      <c r="L493" s="97">
        <f t="shared" si="14"/>
        <v>0</v>
      </c>
      <c r="M493" s="97">
        <f t="shared" si="15"/>
        <v>0</v>
      </c>
      <c r="N493" s="64"/>
      <c r="O493" s="64"/>
      <c r="P493" s="64"/>
      <c r="Q493" s="64"/>
      <c r="R493" s="64"/>
      <c r="S493" s="64"/>
      <c r="T493" s="64"/>
      <c r="U493" s="64"/>
      <c r="V493" s="64"/>
      <c r="W493" s="64"/>
    </row>
    <row r="494" spans="1:23" x14ac:dyDescent="0.3">
      <c r="A494" s="100">
        <v>490</v>
      </c>
      <c r="B494" s="66">
        <f>Final!F493</f>
        <v>0</v>
      </c>
      <c r="C494" s="66">
        <f>Final!A493</f>
        <v>0</v>
      </c>
      <c r="D494" s="66">
        <f>Final!B493</f>
        <v>0</v>
      </c>
      <c r="E494" s="66" t="e">
        <f>IF(Final!D493=0,NA(),Final!D493)</f>
        <v>#N/A</v>
      </c>
      <c r="F494" s="66" t="e">
        <f>IF(Final!E493=0,NA(),Final!E493)</f>
        <v>#N/A</v>
      </c>
      <c r="G494" s="66">
        <f>Final!C493</f>
        <v>0</v>
      </c>
      <c r="H494" s="66">
        <f>(Final!G493+Final!H493)/2</f>
        <v>0</v>
      </c>
      <c r="I494" s="84" t="str">
        <f>CONCATENATE(Facies!O493,"/",Facies!P493,"/",Facies!R493,"/",Facies!S493)</f>
        <v>0/ACBT/0/0</v>
      </c>
      <c r="L494" s="97">
        <f t="shared" si="14"/>
        <v>0</v>
      </c>
      <c r="M494" s="97">
        <f t="shared" si="15"/>
        <v>0</v>
      </c>
      <c r="N494" s="64"/>
      <c r="O494" s="64"/>
      <c r="P494" s="64"/>
      <c r="Q494" s="64"/>
      <c r="R494" s="64"/>
      <c r="S494" s="64"/>
      <c r="T494" s="64"/>
      <c r="U494" s="64"/>
      <c r="V494" s="64"/>
      <c r="W494" s="64"/>
    </row>
    <row r="495" spans="1:23" x14ac:dyDescent="0.3">
      <c r="A495" s="100">
        <v>491</v>
      </c>
      <c r="B495" s="66">
        <f>Final!F494</f>
        <v>0</v>
      </c>
      <c r="C495" s="66">
        <f>Final!A494</f>
        <v>0</v>
      </c>
      <c r="D495" s="66">
        <f>Final!B494</f>
        <v>0</v>
      </c>
      <c r="E495" s="66" t="e">
        <f>IF(Final!D494=0,NA(),Final!D494)</f>
        <v>#N/A</v>
      </c>
      <c r="F495" s="66" t="e">
        <f>IF(Final!E494=0,NA(),Final!E494)</f>
        <v>#N/A</v>
      </c>
      <c r="G495" s="66">
        <f>Final!C494</f>
        <v>0</v>
      </c>
      <c r="H495" s="66">
        <f>(Final!G494+Final!H494)/2</f>
        <v>0</v>
      </c>
      <c r="I495" s="84" t="str">
        <f>CONCATENATE(Facies!O494,"/",Facies!P494,"/",Facies!R494,"/",Facies!S494)</f>
        <v>0/ACBT/0/0</v>
      </c>
      <c r="L495" s="97">
        <f t="shared" si="14"/>
        <v>0</v>
      </c>
      <c r="M495" s="97">
        <f t="shared" si="15"/>
        <v>0</v>
      </c>
      <c r="N495" s="64"/>
      <c r="O495" s="64"/>
      <c r="P495" s="64"/>
      <c r="Q495" s="64"/>
      <c r="R495" s="64"/>
      <c r="S495" s="64"/>
      <c r="T495" s="64"/>
      <c r="U495" s="64"/>
      <c r="V495" s="64"/>
      <c r="W495" s="64"/>
    </row>
    <row r="496" spans="1:23" x14ac:dyDescent="0.3">
      <c r="A496" s="100">
        <v>492</v>
      </c>
      <c r="B496" s="66">
        <f>Final!F495</f>
        <v>0</v>
      </c>
      <c r="C496" s="66">
        <f>Final!A495</f>
        <v>0</v>
      </c>
      <c r="D496" s="66">
        <f>Final!B495</f>
        <v>0</v>
      </c>
      <c r="E496" s="66" t="e">
        <f>IF(Final!D495=0,NA(),Final!D495)</f>
        <v>#N/A</v>
      </c>
      <c r="F496" s="66" t="e">
        <f>IF(Final!E495=0,NA(),Final!E495)</f>
        <v>#N/A</v>
      </c>
      <c r="G496" s="66">
        <f>Final!C495</f>
        <v>0</v>
      </c>
      <c r="H496" s="66">
        <f>(Final!G495+Final!H495)/2</f>
        <v>0</v>
      </c>
      <c r="I496" s="84" t="str">
        <f>CONCATENATE(Facies!O495,"/",Facies!P495,"/",Facies!R495,"/",Facies!S495)</f>
        <v>0/ACBT/0/0</v>
      </c>
      <c r="L496" s="97">
        <f t="shared" si="14"/>
        <v>0</v>
      </c>
      <c r="M496" s="97">
        <f t="shared" si="15"/>
        <v>0</v>
      </c>
      <c r="N496" s="64"/>
      <c r="O496" s="64"/>
      <c r="P496" s="64"/>
      <c r="Q496" s="64"/>
      <c r="R496" s="64"/>
      <c r="S496" s="64"/>
      <c r="T496" s="64"/>
      <c r="U496" s="64"/>
      <c r="V496" s="64"/>
      <c r="W496" s="64"/>
    </row>
    <row r="497" spans="1:23" x14ac:dyDescent="0.3">
      <c r="A497" s="100">
        <v>493</v>
      </c>
      <c r="B497" s="66">
        <f>Final!F496</f>
        <v>0</v>
      </c>
      <c r="C497" s="66">
        <f>Final!A496</f>
        <v>0</v>
      </c>
      <c r="D497" s="66">
        <f>Final!B496</f>
        <v>0</v>
      </c>
      <c r="E497" s="66" t="e">
        <f>IF(Final!D496=0,NA(),Final!D496)</f>
        <v>#N/A</v>
      </c>
      <c r="F497" s="66" t="e">
        <f>IF(Final!E496=0,NA(),Final!E496)</f>
        <v>#N/A</v>
      </c>
      <c r="G497" s="66">
        <f>Final!C496</f>
        <v>0</v>
      </c>
      <c r="H497" s="66">
        <f>(Final!G496+Final!H496)/2</f>
        <v>0</v>
      </c>
      <c r="I497" s="84" t="str">
        <f>CONCATENATE(Facies!O496,"/",Facies!P496,"/",Facies!R496,"/",Facies!S496)</f>
        <v>0/ACBT/0/0</v>
      </c>
      <c r="L497" s="97">
        <f t="shared" si="14"/>
        <v>0</v>
      </c>
      <c r="M497" s="97">
        <f t="shared" si="15"/>
        <v>0</v>
      </c>
      <c r="N497" s="64"/>
      <c r="O497" s="64"/>
      <c r="P497" s="64"/>
      <c r="Q497" s="64"/>
      <c r="R497" s="64"/>
      <c r="S497" s="64"/>
      <c r="T497" s="64"/>
      <c r="U497" s="64"/>
      <c r="V497" s="64"/>
      <c r="W497" s="64"/>
    </row>
    <row r="498" spans="1:23" x14ac:dyDescent="0.3">
      <c r="A498" s="100">
        <v>494</v>
      </c>
      <c r="B498" s="66">
        <f>Final!F497</f>
        <v>0</v>
      </c>
      <c r="C498" s="66">
        <f>Final!A497</f>
        <v>0</v>
      </c>
      <c r="D498" s="66">
        <f>Final!B497</f>
        <v>0</v>
      </c>
      <c r="E498" s="66" t="e">
        <f>IF(Final!D497=0,NA(),Final!D497)</f>
        <v>#N/A</v>
      </c>
      <c r="F498" s="66" t="e">
        <f>IF(Final!E497=0,NA(),Final!E497)</f>
        <v>#N/A</v>
      </c>
      <c r="G498" s="66">
        <f>Final!C497</f>
        <v>0</v>
      </c>
      <c r="H498" s="66">
        <f>(Final!G497+Final!H497)/2</f>
        <v>0</v>
      </c>
      <c r="I498" s="84" t="str">
        <f>CONCATENATE(Facies!O497,"/",Facies!P497,"/",Facies!R497,"/",Facies!S497)</f>
        <v>0/ACBT/0/0</v>
      </c>
      <c r="L498" s="97">
        <f t="shared" si="14"/>
        <v>0</v>
      </c>
      <c r="M498" s="97">
        <f t="shared" si="15"/>
        <v>0</v>
      </c>
      <c r="N498" s="64"/>
      <c r="O498" s="64"/>
      <c r="P498" s="64"/>
      <c r="Q498" s="64"/>
      <c r="R498" s="64"/>
      <c r="S498" s="64"/>
      <c r="T498" s="64"/>
      <c r="U498" s="64"/>
      <c r="V498" s="64"/>
      <c r="W498" s="64"/>
    </row>
    <row r="499" spans="1:23" x14ac:dyDescent="0.3">
      <c r="A499" s="100">
        <v>495</v>
      </c>
      <c r="B499" s="66">
        <f>Final!F498</f>
        <v>0</v>
      </c>
      <c r="C499" s="66">
        <f>Final!A498</f>
        <v>0</v>
      </c>
      <c r="D499" s="66">
        <f>Final!B498</f>
        <v>0</v>
      </c>
      <c r="E499" s="66" t="e">
        <f>IF(Final!D498=0,NA(),Final!D498)</f>
        <v>#N/A</v>
      </c>
      <c r="F499" s="66" t="e">
        <f>IF(Final!E498=0,NA(),Final!E498)</f>
        <v>#N/A</v>
      </c>
      <c r="G499" s="66">
        <f>Final!C498</f>
        <v>0</v>
      </c>
      <c r="H499" s="66">
        <f>(Final!G498+Final!H498)/2</f>
        <v>0</v>
      </c>
      <c r="I499" s="84" t="str">
        <f>CONCATENATE(Facies!O498,"/",Facies!P498,"/",Facies!R498,"/",Facies!S498)</f>
        <v>0/ACBT/0/0</v>
      </c>
      <c r="L499" s="97">
        <f t="shared" si="14"/>
        <v>0</v>
      </c>
      <c r="M499" s="97">
        <f t="shared" si="15"/>
        <v>0</v>
      </c>
      <c r="N499" s="64"/>
      <c r="O499" s="64"/>
      <c r="P499" s="64"/>
      <c r="Q499" s="64"/>
      <c r="R499" s="64"/>
      <c r="S499" s="64"/>
      <c r="T499" s="64"/>
      <c r="U499" s="64"/>
      <c r="V499" s="64"/>
      <c r="W499" s="64"/>
    </row>
    <row r="500" spans="1:23" x14ac:dyDescent="0.3">
      <c r="A500" s="100">
        <v>496</v>
      </c>
      <c r="B500" s="66">
        <f>Final!F499</f>
        <v>0</v>
      </c>
      <c r="C500" s="66">
        <f>Final!A499</f>
        <v>0</v>
      </c>
      <c r="D500" s="66">
        <f>Final!B499</f>
        <v>0</v>
      </c>
      <c r="E500" s="66" t="e">
        <f>IF(Final!D499=0,NA(),Final!D499)</f>
        <v>#N/A</v>
      </c>
      <c r="F500" s="66" t="e">
        <f>IF(Final!E499=0,NA(),Final!E499)</f>
        <v>#N/A</v>
      </c>
      <c r="G500" s="66">
        <f>Final!C499</f>
        <v>0</v>
      </c>
      <c r="H500" s="66">
        <f>(Final!G499+Final!H499)/2</f>
        <v>0</v>
      </c>
      <c r="I500" s="84" t="str">
        <f>CONCATENATE(Facies!O499,"/",Facies!P499,"/",Facies!R499,"/",Facies!S499)</f>
        <v>0/ACBT/0/0</v>
      </c>
      <c r="L500" s="97">
        <f t="shared" si="14"/>
        <v>0</v>
      </c>
      <c r="M500" s="97">
        <f t="shared" si="15"/>
        <v>0</v>
      </c>
      <c r="N500" s="64"/>
      <c r="O500" s="64"/>
      <c r="P500" s="64"/>
      <c r="Q500" s="64"/>
      <c r="R500" s="64"/>
      <c r="S500" s="64"/>
      <c r="T500" s="64"/>
      <c r="U500" s="64"/>
      <c r="V500" s="64"/>
      <c r="W500" s="64"/>
    </row>
    <row r="501" spans="1:23" x14ac:dyDescent="0.3">
      <c r="A501" s="100">
        <v>497</v>
      </c>
      <c r="B501" s="66">
        <f>Final!F500</f>
        <v>0</v>
      </c>
      <c r="C501" s="66">
        <f>Final!A500</f>
        <v>0</v>
      </c>
      <c r="D501" s="66">
        <f>Final!B500</f>
        <v>0</v>
      </c>
      <c r="E501" s="66" t="e">
        <f>IF(Final!D500=0,NA(),Final!D500)</f>
        <v>#N/A</v>
      </c>
      <c r="F501" s="66" t="e">
        <f>IF(Final!E500=0,NA(),Final!E500)</f>
        <v>#N/A</v>
      </c>
      <c r="G501" s="66">
        <f>Final!C500</f>
        <v>0</v>
      </c>
      <c r="H501" s="66">
        <f>(Final!G500+Final!H500)/2</f>
        <v>0</v>
      </c>
      <c r="I501" s="84" t="str">
        <f>CONCATENATE(Facies!O500,"/",Facies!P500,"/",Facies!R500,"/",Facies!S500)</f>
        <v>0/ACBT/0/0</v>
      </c>
      <c r="L501" s="97">
        <f t="shared" si="14"/>
        <v>0</v>
      </c>
      <c r="M501" s="97">
        <f t="shared" si="15"/>
        <v>0</v>
      </c>
      <c r="N501" s="64"/>
      <c r="O501" s="64"/>
      <c r="P501" s="64"/>
      <c r="Q501" s="64"/>
      <c r="R501" s="64"/>
      <c r="S501" s="64"/>
      <c r="T501" s="64"/>
      <c r="U501" s="64"/>
      <c r="V501" s="64"/>
      <c r="W501" s="64"/>
    </row>
    <row r="502" spans="1:23" x14ac:dyDescent="0.3">
      <c r="A502" s="100">
        <v>498</v>
      </c>
      <c r="B502" s="66">
        <f>Final!F501</f>
        <v>0</v>
      </c>
      <c r="C502" s="66">
        <f>Final!A501</f>
        <v>0</v>
      </c>
      <c r="D502" s="66">
        <f>Final!B501</f>
        <v>0</v>
      </c>
      <c r="E502" s="66" t="e">
        <f>IF(Final!D501=0,NA(),Final!D501)</f>
        <v>#N/A</v>
      </c>
      <c r="F502" s="66" t="e">
        <f>IF(Final!E501=0,NA(),Final!E501)</f>
        <v>#N/A</v>
      </c>
      <c r="G502" s="66">
        <f>Final!C501</f>
        <v>0</v>
      </c>
      <c r="H502" s="66">
        <f>(Final!G501+Final!H501)/2</f>
        <v>0</v>
      </c>
      <c r="I502" s="84" t="str">
        <f>CONCATENATE(Facies!O501,"/",Facies!P501,"/",Facies!R501,"/",Facies!S501)</f>
        <v>0/ACBT/0/0</v>
      </c>
      <c r="L502" s="97">
        <f t="shared" si="14"/>
        <v>0</v>
      </c>
      <c r="M502" s="97">
        <f t="shared" si="15"/>
        <v>0</v>
      </c>
      <c r="N502" s="64"/>
      <c r="O502" s="64"/>
      <c r="P502" s="64"/>
      <c r="Q502" s="64"/>
      <c r="R502" s="64"/>
      <c r="S502" s="64"/>
      <c r="T502" s="64"/>
      <c r="U502" s="64"/>
      <c r="V502" s="64"/>
      <c r="W502" s="64"/>
    </row>
    <row r="503" spans="1:23" x14ac:dyDescent="0.3">
      <c r="A503" s="100">
        <v>499</v>
      </c>
      <c r="B503" s="66">
        <f>Final!F502</f>
        <v>0</v>
      </c>
      <c r="C503" s="66">
        <f>Final!A502</f>
        <v>0</v>
      </c>
      <c r="D503" s="66">
        <f>Final!B502</f>
        <v>0</v>
      </c>
      <c r="E503" s="66" t="e">
        <f>IF(Final!D502=0,NA(),Final!D502)</f>
        <v>#N/A</v>
      </c>
      <c r="F503" s="66" t="e">
        <f>IF(Final!E502=0,NA(),Final!E502)</f>
        <v>#N/A</v>
      </c>
      <c r="G503" s="66">
        <f>Final!C502</f>
        <v>0</v>
      </c>
      <c r="H503" s="66">
        <f>(Final!G502+Final!H502)/2</f>
        <v>0</v>
      </c>
      <c r="I503" s="84" t="str">
        <f>CONCATENATE(Facies!O502,"/",Facies!P502,"/",Facies!R502,"/",Facies!S502)</f>
        <v>0/ACBT/0/0</v>
      </c>
      <c r="L503" s="97">
        <f t="shared" si="14"/>
        <v>0</v>
      </c>
      <c r="M503" s="97">
        <f t="shared" si="15"/>
        <v>0</v>
      </c>
      <c r="N503" s="64"/>
      <c r="O503" s="64"/>
      <c r="P503" s="64"/>
      <c r="Q503" s="64"/>
      <c r="R503" s="64"/>
      <c r="S503" s="64"/>
      <c r="T503" s="64"/>
      <c r="U503" s="64"/>
      <c r="V503" s="64"/>
      <c r="W503" s="64"/>
    </row>
    <row r="504" spans="1:23" x14ac:dyDescent="0.3">
      <c r="A504" s="100">
        <v>500</v>
      </c>
      <c r="B504" s="66">
        <f>Final!F503</f>
        <v>0</v>
      </c>
      <c r="C504" s="66">
        <f>Final!A503</f>
        <v>0</v>
      </c>
      <c r="D504" s="66">
        <f>Final!B503</f>
        <v>0</v>
      </c>
      <c r="E504" s="66" t="e">
        <f>IF(Final!D503=0,NA(),Final!D503)</f>
        <v>#N/A</v>
      </c>
      <c r="F504" s="66" t="e">
        <f>IF(Final!E503=0,NA(),Final!E503)</f>
        <v>#N/A</v>
      </c>
      <c r="G504" s="66">
        <f>Final!C503</f>
        <v>0</v>
      </c>
      <c r="H504" s="66">
        <f>(Final!G503+Final!H503)/2</f>
        <v>0</v>
      </c>
      <c r="I504" s="84" t="str">
        <f>CONCATENATE(Facies!O503,"/",Facies!P503,"/",Facies!R503,"/",Facies!S503)</f>
        <v>0/ACBT/0/0</v>
      </c>
      <c r="L504" s="97">
        <f t="shared" si="14"/>
        <v>0</v>
      </c>
      <c r="M504" s="97">
        <f t="shared" si="15"/>
        <v>0</v>
      </c>
      <c r="N504" s="64"/>
      <c r="O504" s="64"/>
      <c r="P504" s="64"/>
      <c r="Q504" s="64"/>
      <c r="R504" s="64"/>
      <c r="S504" s="64"/>
      <c r="T504" s="64"/>
      <c r="U504" s="64"/>
      <c r="V504" s="64"/>
      <c r="W504" s="64"/>
    </row>
  </sheetData>
  <sortState ref="N5:W504">
    <sortCondition ref="N5:N504"/>
  </sortState>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X511"/>
  <sheetViews>
    <sheetView workbookViewId="0">
      <pane ySplit="8" topLeftCell="A499" activePane="bottomLeft" state="frozen"/>
      <selection activeCell="C1" sqref="C1"/>
      <selection pane="bottomLeft" activeCell="A165" sqref="A165:B508"/>
    </sheetView>
  </sheetViews>
  <sheetFormatPr defaultColWidth="9.07421875" defaultRowHeight="10.3" x14ac:dyDescent="0.25"/>
  <cols>
    <col min="1" max="1" width="9.07421875" style="3"/>
    <col min="2" max="2" width="10.53515625" style="3" customWidth="1"/>
    <col min="3" max="6" width="7.69140625" style="9" customWidth="1"/>
    <col min="7" max="7" width="13.84375" style="10" customWidth="1"/>
    <col min="8" max="8" width="31.4609375" style="10" customWidth="1"/>
    <col min="9" max="11" width="9.07421875" style="10"/>
    <col min="12" max="16384" width="9.07421875" style="3"/>
  </cols>
  <sheetData>
    <row r="1" spans="1:362" ht="10.75" thickBot="1" x14ac:dyDescent="0.3"/>
    <row r="2" spans="1:362" ht="10.75" x14ac:dyDescent="0.3">
      <c r="A2" s="42" t="s">
        <v>134</v>
      </c>
      <c r="B2" s="41"/>
      <c r="C2" s="40"/>
      <c r="D2" s="40"/>
      <c r="E2" s="39"/>
      <c r="G2" s="42" t="s">
        <v>208</v>
      </c>
      <c r="H2" s="92"/>
    </row>
    <row r="3" spans="1:362" ht="10.75" x14ac:dyDescent="0.3">
      <c r="A3" s="37" t="s">
        <v>130</v>
      </c>
      <c r="B3" s="36">
        <v>1</v>
      </c>
      <c r="C3" s="35" t="s">
        <v>133</v>
      </c>
      <c r="D3" s="34">
        <f>B3/60</f>
        <v>1.6666666666666666E-2</v>
      </c>
      <c r="E3" s="33" t="s">
        <v>132</v>
      </c>
      <c r="G3" s="93" t="s">
        <v>202</v>
      </c>
      <c r="H3" s="94" t="s">
        <v>203</v>
      </c>
      <c r="I3" s="38"/>
      <c r="J3" s="38"/>
      <c r="K3" s="38"/>
    </row>
    <row r="4" spans="1:362" ht="10.75" x14ac:dyDescent="0.3">
      <c r="A4" s="37" t="s">
        <v>129</v>
      </c>
      <c r="B4" s="36">
        <v>0.5</v>
      </c>
      <c r="C4" s="35" t="s">
        <v>133</v>
      </c>
      <c r="D4" s="34">
        <f>B4/54</f>
        <v>9.2592592592592587E-3</v>
      </c>
      <c r="E4" s="33" t="s">
        <v>132</v>
      </c>
      <c r="G4" s="86" t="s">
        <v>207</v>
      </c>
      <c r="H4" s="87" t="s">
        <v>204</v>
      </c>
      <c r="I4" s="28"/>
      <c r="J4" s="28"/>
      <c r="K4" s="28"/>
    </row>
    <row r="5" spans="1:362" ht="10.75" x14ac:dyDescent="0.3">
      <c r="A5" s="37" t="s">
        <v>128</v>
      </c>
      <c r="B5" s="36">
        <v>0.25</v>
      </c>
      <c r="C5" s="35" t="s">
        <v>133</v>
      </c>
      <c r="D5" s="34">
        <f>B5/55</f>
        <v>4.5454545454545452E-3</v>
      </c>
      <c r="E5" s="33" t="s">
        <v>132</v>
      </c>
      <c r="G5" s="88" t="s">
        <v>206</v>
      </c>
      <c r="H5" s="89" t="s">
        <v>205</v>
      </c>
      <c r="I5" s="28"/>
      <c r="J5" s="28"/>
      <c r="K5" s="28"/>
    </row>
    <row r="6" spans="1:362" ht="11.15" thickBot="1" x14ac:dyDescent="0.35">
      <c r="A6" s="32" t="s">
        <v>127</v>
      </c>
      <c r="B6" s="31">
        <v>3</v>
      </c>
      <c r="C6" s="30" t="s">
        <v>133</v>
      </c>
      <c r="D6" s="30">
        <f>B6/96</f>
        <v>3.125E-2</v>
      </c>
      <c r="E6" s="29" t="s">
        <v>132</v>
      </c>
      <c r="G6" s="90"/>
      <c r="H6" s="91"/>
      <c r="I6" s="28"/>
      <c r="J6" s="28"/>
      <c r="K6" s="28"/>
    </row>
    <row r="7" spans="1:362" x14ac:dyDescent="0.25">
      <c r="H7" s="28"/>
      <c r="I7" s="28"/>
      <c r="J7" s="28"/>
      <c r="K7" s="28"/>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c r="IX7" s="23"/>
      <c r="IY7" s="23"/>
      <c r="IZ7" s="23"/>
      <c r="JA7" s="23"/>
      <c r="JB7" s="23"/>
      <c r="JC7" s="23"/>
      <c r="JD7" s="23"/>
      <c r="JE7" s="23"/>
      <c r="JF7" s="23"/>
      <c r="JG7" s="23"/>
      <c r="JH7" s="23"/>
      <c r="JI7" s="23"/>
      <c r="JJ7" s="23"/>
      <c r="JK7" s="23"/>
      <c r="JL7" s="23"/>
      <c r="JM7" s="23"/>
      <c r="JN7" s="23"/>
      <c r="JO7" s="23"/>
      <c r="JP7" s="23"/>
      <c r="JQ7" s="23"/>
      <c r="JR7" s="23"/>
      <c r="JS7" s="23"/>
      <c r="JT7" s="23"/>
      <c r="JU7" s="23"/>
      <c r="JV7" s="23"/>
      <c r="JW7" s="23"/>
      <c r="JX7" s="23"/>
      <c r="JY7" s="23"/>
      <c r="JZ7" s="23"/>
      <c r="KA7" s="23"/>
      <c r="KB7" s="23"/>
      <c r="KC7" s="23"/>
      <c r="KD7" s="23"/>
      <c r="KE7" s="23"/>
      <c r="KF7" s="23"/>
      <c r="KG7" s="23"/>
      <c r="KH7" s="23"/>
      <c r="KI7" s="23"/>
      <c r="KJ7" s="23"/>
      <c r="KK7" s="23"/>
      <c r="KL7" s="23"/>
      <c r="KM7" s="23"/>
      <c r="KN7" s="23"/>
      <c r="KO7" s="23"/>
      <c r="KP7" s="23"/>
      <c r="KQ7" s="23"/>
      <c r="KR7" s="23"/>
      <c r="KS7" s="23"/>
      <c r="KT7" s="23"/>
      <c r="KU7" s="23"/>
      <c r="KV7" s="23"/>
      <c r="KW7" s="23"/>
      <c r="KX7" s="23"/>
      <c r="KY7" s="23"/>
      <c r="KZ7" s="23"/>
      <c r="LA7" s="23"/>
      <c r="LB7" s="23"/>
      <c r="LC7" s="23"/>
      <c r="LD7" s="23"/>
      <c r="LE7" s="23"/>
      <c r="LF7" s="23"/>
      <c r="LG7" s="23"/>
      <c r="LH7" s="23"/>
      <c r="LI7" s="23"/>
      <c r="LJ7" s="23"/>
      <c r="LK7" s="23"/>
      <c r="LL7" s="23"/>
      <c r="LM7" s="23"/>
      <c r="LN7" s="23"/>
      <c r="LO7" s="23"/>
      <c r="LP7" s="23"/>
      <c r="LQ7" s="23"/>
      <c r="LR7" s="23"/>
      <c r="LS7" s="23"/>
      <c r="LT7" s="23"/>
      <c r="LU7" s="23"/>
      <c r="LV7" s="23"/>
      <c r="LW7" s="23"/>
      <c r="LX7" s="23"/>
      <c r="LY7" s="23"/>
      <c r="LZ7" s="23"/>
      <c r="MA7" s="23"/>
      <c r="MB7" s="23"/>
      <c r="MC7" s="23"/>
      <c r="MD7" s="23"/>
      <c r="ME7" s="23"/>
      <c r="MF7" s="23"/>
      <c r="MG7" s="23"/>
      <c r="MH7" s="23"/>
      <c r="MI7" s="23"/>
      <c r="MJ7" s="23"/>
      <c r="MK7" s="23"/>
      <c r="ML7" s="23"/>
      <c r="MM7" s="23"/>
      <c r="MN7" s="23"/>
      <c r="MO7" s="23"/>
      <c r="MP7" s="23"/>
      <c r="MQ7" s="23"/>
      <c r="MR7" s="23"/>
      <c r="MS7" s="23"/>
      <c r="MT7" s="23"/>
      <c r="MU7" s="23"/>
      <c r="MV7" s="23"/>
      <c r="MW7" s="23"/>
      <c r="MX7" s="23"/>
    </row>
    <row r="8" spans="1:362" ht="10.75" x14ac:dyDescent="0.3">
      <c r="A8" s="3" t="s">
        <v>56</v>
      </c>
      <c r="B8" s="3" t="s">
        <v>131</v>
      </c>
      <c r="C8" s="27" t="s">
        <v>130</v>
      </c>
      <c r="D8" s="27" t="s">
        <v>129</v>
      </c>
      <c r="E8" s="27" t="s">
        <v>128</v>
      </c>
      <c r="F8" s="26" t="s">
        <v>127</v>
      </c>
      <c r="G8" s="25" t="s">
        <v>126</v>
      </c>
      <c r="H8" s="24"/>
      <c r="I8" s="24"/>
      <c r="J8" s="24"/>
      <c r="K8" s="24"/>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row>
    <row r="9" spans="1:362" x14ac:dyDescent="0.25">
      <c r="A9" s="3">
        <f>Final!A4</f>
        <v>0</v>
      </c>
      <c r="B9" s="3">
        <f>Final!B4</f>
        <v>0</v>
      </c>
      <c r="C9" s="9">
        <f>Final!X4</f>
        <v>0</v>
      </c>
      <c r="D9" s="9">
        <f>Final!AA4</f>
        <v>0</v>
      </c>
      <c r="E9" s="9">
        <f>Final!Z4</f>
        <v>0</v>
      </c>
      <c r="F9" s="22">
        <f>Final!W4</f>
        <v>0</v>
      </c>
      <c r="G9" s="21" t="str">
        <f>IF((C9&gt;$D$3)*(D9&gt;$D$4)+(C9&gt;$D$3)*(E9&gt;$D$5),"CD",IF(C9&gt;$D$3,"0-2",IF(E9&gt;$D$5,IF((F9&lt;$D$6)*(Final!T4&lt;300/35.45),"4,5-6","4-6"),IF(D9&gt;$D$4,"3","ACBT"))))</f>
        <v>ACBT</v>
      </c>
      <c r="H9" s="21"/>
      <c r="I9" s="21"/>
      <c r="J9" s="21"/>
      <c r="K9" s="21"/>
    </row>
    <row r="10" spans="1:362" x14ac:dyDescent="0.25">
      <c r="A10" s="3">
        <f>Final!A5</f>
        <v>0</v>
      </c>
      <c r="B10" s="3">
        <f>Final!B5</f>
        <v>0</v>
      </c>
      <c r="C10" s="9">
        <f>Final!X5</f>
        <v>0</v>
      </c>
      <c r="D10" s="9">
        <f>Final!AA5</f>
        <v>0</v>
      </c>
      <c r="E10" s="9">
        <f>Final!Z5</f>
        <v>0</v>
      </c>
      <c r="F10" s="22">
        <f>Final!W5</f>
        <v>0</v>
      </c>
      <c r="G10" s="21" t="str">
        <f>IF((C10&gt;$D$3)*(D10&gt;$D$4)+(C10&gt;$D$3)*(E10&gt;$D$5),"CD",IF(C10&gt;$D$3,"0-2",IF(E10&gt;$D$5,IF((F10&lt;$D$6)*(Final!T5&lt;300/35.45),"4,5-6","4-6"),IF(D10&gt;$D$4,"3","ACBT"))))</f>
        <v>ACBT</v>
      </c>
      <c r="H10" s="21"/>
      <c r="I10" s="21"/>
      <c r="J10" s="21"/>
      <c r="K10" s="21"/>
    </row>
    <row r="11" spans="1:362" x14ac:dyDescent="0.25">
      <c r="A11" s="3">
        <f>Final!A6</f>
        <v>0</v>
      </c>
      <c r="B11" s="3">
        <f>Final!B6</f>
        <v>0</v>
      </c>
      <c r="C11" s="9">
        <f>Final!X6</f>
        <v>0</v>
      </c>
      <c r="D11" s="9">
        <f>Final!AA6</f>
        <v>0</v>
      </c>
      <c r="E11" s="9">
        <f>Final!Z6</f>
        <v>0</v>
      </c>
      <c r="F11" s="22">
        <f>Final!W6</f>
        <v>0</v>
      </c>
      <c r="G11" s="21" t="str">
        <f>IF((C11&gt;$D$3)*(D11&gt;$D$4)+(C11&gt;$D$3)*(E11&gt;$D$5),"CD",IF(C11&gt;$D$3,"0-2",IF(E11&gt;$D$5,IF((F11&lt;$D$6)*(Final!T6&lt;300/35.45),"4,5-6","4-6"),IF(D11&gt;$D$4,"3","ACBT"))))</f>
        <v>ACBT</v>
      </c>
      <c r="H11" s="21"/>
      <c r="I11" s="21"/>
      <c r="J11" s="21"/>
      <c r="K11" s="21"/>
    </row>
    <row r="12" spans="1:362" x14ac:dyDescent="0.25">
      <c r="A12" s="3">
        <f>Final!A7</f>
        <v>0</v>
      </c>
      <c r="B12" s="3">
        <f>Final!B7</f>
        <v>0</v>
      </c>
      <c r="C12" s="9">
        <f>Final!X7</f>
        <v>0</v>
      </c>
      <c r="D12" s="9">
        <f>Final!AA7</f>
        <v>0</v>
      </c>
      <c r="E12" s="9">
        <f>Final!Z7</f>
        <v>0</v>
      </c>
      <c r="F12" s="22">
        <f>Final!W7</f>
        <v>0</v>
      </c>
      <c r="G12" s="21" t="str">
        <f>IF((C12&gt;$D$3)*(D12&gt;$D$4)+(C12&gt;$D$3)*(E12&gt;$D$5),"CD",IF(C12&gt;$D$3,"0-2",IF(E12&gt;$D$5,IF((F12&lt;$D$6)*(Final!T7&lt;300/35.45),"4,5-6","4-6"),IF(D12&gt;$D$4,"3","ACBT"))))</f>
        <v>ACBT</v>
      </c>
      <c r="H12" s="21"/>
      <c r="I12" s="21"/>
      <c r="J12" s="21"/>
      <c r="K12" s="21"/>
    </row>
    <row r="13" spans="1:362" x14ac:dyDescent="0.25">
      <c r="A13" s="3">
        <f>Final!A8</f>
        <v>0</v>
      </c>
      <c r="B13" s="3">
        <f>Final!B8</f>
        <v>0</v>
      </c>
      <c r="C13" s="9">
        <f>Final!X8</f>
        <v>0</v>
      </c>
      <c r="D13" s="9">
        <f>Final!AA8</f>
        <v>0</v>
      </c>
      <c r="E13" s="9">
        <f>Final!Z8</f>
        <v>0</v>
      </c>
      <c r="F13" s="22">
        <f>Final!W8</f>
        <v>0</v>
      </c>
      <c r="G13" s="21" t="str">
        <f>IF((C13&gt;$D$3)*(D13&gt;$D$4)+(C13&gt;$D$3)*(E13&gt;$D$5),"CD",IF(C13&gt;$D$3,"0-2",IF(E13&gt;$D$5,IF((F13&lt;$D$6)*(Final!T8&lt;300/35.45),"4,5-6","4-6"),IF(D13&gt;$D$4,"3","ACBT"))))</f>
        <v>ACBT</v>
      </c>
      <c r="H13" s="21"/>
      <c r="I13" s="21"/>
      <c r="J13" s="21"/>
      <c r="K13" s="21"/>
    </row>
    <row r="14" spans="1:362" x14ac:dyDescent="0.25">
      <c r="A14" s="3">
        <f>Final!A9</f>
        <v>0</v>
      </c>
      <c r="B14" s="3">
        <f>Final!B9</f>
        <v>0</v>
      </c>
      <c r="C14" s="9">
        <f>Final!X9</f>
        <v>0</v>
      </c>
      <c r="D14" s="9">
        <f>Final!AA9</f>
        <v>0</v>
      </c>
      <c r="E14" s="9">
        <f>Final!Z9</f>
        <v>0</v>
      </c>
      <c r="F14" s="22">
        <f>Final!W9</f>
        <v>0</v>
      </c>
      <c r="G14" s="21" t="str">
        <f>IF((C14&gt;$D$3)*(D14&gt;$D$4)+(C14&gt;$D$3)*(E14&gt;$D$5),"CD",IF(C14&gt;$D$3,"0-2",IF(E14&gt;$D$5,IF((F14&lt;$D$6)*(Final!T9&lt;300/35.45),"4,5-6","4-6"),IF(D14&gt;$D$4,"3","ACBT"))))</f>
        <v>ACBT</v>
      </c>
      <c r="H14" s="21"/>
      <c r="I14" s="21"/>
      <c r="J14" s="21"/>
      <c r="K14" s="21"/>
    </row>
    <row r="15" spans="1:362" x14ac:dyDescent="0.25">
      <c r="A15" s="3">
        <f>Final!A10</f>
        <v>0</v>
      </c>
      <c r="B15" s="3">
        <f>Final!B10</f>
        <v>0</v>
      </c>
      <c r="C15" s="9">
        <f>Final!X10</f>
        <v>0</v>
      </c>
      <c r="D15" s="9">
        <f>Final!AA10</f>
        <v>0</v>
      </c>
      <c r="E15" s="9">
        <f>Final!Z10</f>
        <v>0</v>
      </c>
      <c r="F15" s="22">
        <f>Final!W10</f>
        <v>0</v>
      </c>
      <c r="G15" s="21" t="str">
        <f>IF((C15&gt;$D$3)*(D15&gt;$D$4)+(C15&gt;$D$3)*(E15&gt;$D$5),"CD",IF(C15&gt;$D$3,"0-2",IF(E15&gt;$D$5,IF((F15&lt;$D$6)*(Final!T10&lt;300/35.45),"4,5-6","4-6"),IF(D15&gt;$D$4,"3","ACBT"))))</f>
        <v>ACBT</v>
      </c>
      <c r="H15" s="21"/>
      <c r="I15" s="21"/>
      <c r="J15" s="21"/>
      <c r="K15" s="21"/>
    </row>
    <row r="16" spans="1:362" x14ac:dyDescent="0.25">
      <c r="A16" s="3">
        <f>Final!A11</f>
        <v>0</v>
      </c>
      <c r="B16" s="3">
        <f>Final!B11</f>
        <v>0</v>
      </c>
      <c r="C16" s="9">
        <f>Final!X11</f>
        <v>0</v>
      </c>
      <c r="D16" s="9">
        <f>Final!AA11</f>
        <v>0</v>
      </c>
      <c r="E16" s="9">
        <f>Final!Z11</f>
        <v>0</v>
      </c>
      <c r="F16" s="22">
        <f>Final!W11</f>
        <v>0</v>
      </c>
      <c r="G16" s="21" t="str">
        <f>IF((C16&gt;$D$3)*(D16&gt;$D$4)+(C16&gt;$D$3)*(E16&gt;$D$5),"CD",IF(C16&gt;$D$3,"0-2",IF(E16&gt;$D$5,IF((F16&lt;$D$6)*(Final!T11&lt;300/35.45),"4,5-6","4-6"),IF(D16&gt;$D$4,"3","ACBT"))))</f>
        <v>ACBT</v>
      </c>
      <c r="H16" s="21"/>
      <c r="I16" s="21"/>
      <c r="J16" s="21"/>
      <c r="K16" s="21"/>
    </row>
    <row r="17" spans="1:11" x14ac:dyDescent="0.25">
      <c r="A17" s="3">
        <f>Final!A12</f>
        <v>0</v>
      </c>
      <c r="B17" s="3">
        <f>Final!B12</f>
        <v>0</v>
      </c>
      <c r="C17" s="9">
        <f>Final!X12</f>
        <v>0</v>
      </c>
      <c r="D17" s="9">
        <f>Final!AA12</f>
        <v>0</v>
      </c>
      <c r="E17" s="9">
        <f>Final!Z12</f>
        <v>0</v>
      </c>
      <c r="F17" s="22">
        <f>Final!W12</f>
        <v>0</v>
      </c>
      <c r="G17" s="21" t="str">
        <f>IF((C17&gt;$D$3)*(D17&gt;$D$4)+(C17&gt;$D$3)*(E17&gt;$D$5),"CD",IF(C17&gt;$D$3,"0-2",IF(E17&gt;$D$5,IF((F17&lt;$D$6)*(Final!T12&lt;300/35.45),"4,5-6","4-6"),IF(D17&gt;$D$4,"3","ACBT"))))</f>
        <v>ACBT</v>
      </c>
      <c r="H17" s="21"/>
      <c r="I17" s="21"/>
      <c r="J17" s="21"/>
      <c r="K17" s="21"/>
    </row>
    <row r="18" spans="1:11" x14ac:dyDescent="0.25">
      <c r="A18" s="3">
        <f>Final!A13</f>
        <v>0</v>
      </c>
      <c r="B18" s="3">
        <f>Final!B13</f>
        <v>0</v>
      </c>
      <c r="C18" s="9">
        <f>Final!X13</f>
        <v>0</v>
      </c>
      <c r="D18" s="9">
        <f>Final!AA13</f>
        <v>0</v>
      </c>
      <c r="E18" s="9">
        <f>Final!Z13</f>
        <v>0</v>
      </c>
      <c r="F18" s="22">
        <f>Final!W13</f>
        <v>0</v>
      </c>
      <c r="G18" s="21" t="str">
        <f>IF((C18&gt;$D$3)*(D18&gt;$D$4)+(C18&gt;$D$3)*(E18&gt;$D$5),"CD",IF(C18&gt;$D$3,"0-2",IF(E18&gt;$D$5,IF((F18&lt;$D$6)*(Final!T13&lt;300/35.45),"4,5-6","4-6"),IF(D18&gt;$D$4,"3","ACBT"))))</f>
        <v>ACBT</v>
      </c>
      <c r="H18" s="21"/>
      <c r="I18" s="21"/>
      <c r="J18" s="21"/>
      <c r="K18" s="21"/>
    </row>
    <row r="19" spans="1:11" x14ac:dyDescent="0.25">
      <c r="A19" s="3">
        <f>Final!A14</f>
        <v>0</v>
      </c>
      <c r="B19" s="3">
        <f>Final!B14</f>
        <v>0</v>
      </c>
      <c r="C19" s="9">
        <f>Final!X14</f>
        <v>0</v>
      </c>
      <c r="D19" s="9">
        <f>Final!AA14</f>
        <v>0</v>
      </c>
      <c r="E19" s="9">
        <f>Final!Z14</f>
        <v>0</v>
      </c>
      <c r="F19" s="22">
        <f>Final!W14</f>
        <v>0</v>
      </c>
      <c r="G19" s="21" t="str">
        <f>IF((C19&gt;$D$3)*(D19&gt;$D$4)+(C19&gt;$D$3)*(E19&gt;$D$5),"CD",IF(C19&gt;$D$3,"0-2",IF(E19&gt;$D$5,IF((F19&lt;$D$6)*(Final!T14&lt;300/35.45),"4,5-6","4-6"),IF(D19&gt;$D$4,"3","ACBT"))))</f>
        <v>ACBT</v>
      </c>
      <c r="H19" s="21"/>
      <c r="I19" s="21"/>
      <c r="J19" s="21"/>
      <c r="K19" s="21"/>
    </row>
    <row r="20" spans="1:11" x14ac:dyDescent="0.25">
      <c r="A20" s="3">
        <f>Final!A15</f>
        <v>0</v>
      </c>
      <c r="B20" s="3">
        <f>Final!B15</f>
        <v>0</v>
      </c>
      <c r="C20" s="9">
        <f>Final!X15</f>
        <v>0</v>
      </c>
      <c r="D20" s="9">
        <f>Final!AA15</f>
        <v>0</v>
      </c>
      <c r="E20" s="9">
        <f>Final!Z15</f>
        <v>0</v>
      </c>
      <c r="F20" s="22">
        <f>Final!W15</f>
        <v>0</v>
      </c>
      <c r="G20" s="21" t="str">
        <f>IF((C20&gt;$D$3)*(D20&gt;$D$4)+(C20&gt;$D$3)*(E20&gt;$D$5),"CD",IF(C20&gt;$D$3,"0-2",IF(E20&gt;$D$5,IF((F20&lt;$D$6)*(Final!T15&lt;300/35.45),"4,5-6","4-6"),IF(D20&gt;$D$4,"3","ACBT"))))</f>
        <v>ACBT</v>
      </c>
      <c r="H20" s="21"/>
      <c r="I20" s="21"/>
      <c r="J20" s="21"/>
      <c r="K20" s="21"/>
    </row>
    <row r="21" spans="1:11" x14ac:dyDescent="0.25">
      <c r="A21" s="3">
        <f>Final!A16</f>
        <v>0</v>
      </c>
      <c r="B21" s="3">
        <f>Final!B16</f>
        <v>0</v>
      </c>
      <c r="C21" s="9">
        <f>Final!X16</f>
        <v>0</v>
      </c>
      <c r="D21" s="9">
        <f>Final!AA16</f>
        <v>0</v>
      </c>
      <c r="E21" s="9">
        <f>Final!Z16</f>
        <v>0</v>
      </c>
      <c r="F21" s="22">
        <f>Final!W16</f>
        <v>0</v>
      </c>
      <c r="G21" s="21" t="str">
        <f>IF((C21&gt;$D$3)*(D21&gt;$D$4)+(C21&gt;$D$3)*(E21&gt;$D$5),"CD",IF(C21&gt;$D$3,"0-2",IF(E21&gt;$D$5,IF((F21&lt;$D$6)*(Final!T16&lt;300/35.45),"4,5-6","4-6"),IF(D21&gt;$D$4,"3","ACBT"))))</f>
        <v>ACBT</v>
      </c>
      <c r="H21" s="21"/>
      <c r="I21" s="21"/>
      <c r="J21" s="21"/>
      <c r="K21" s="21"/>
    </row>
    <row r="22" spans="1:11" x14ac:dyDescent="0.25">
      <c r="A22" s="3">
        <f>Final!A17</f>
        <v>0</v>
      </c>
      <c r="B22" s="3">
        <f>Final!B17</f>
        <v>0</v>
      </c>
      <c r="C22" s="9">
        <f>Final!X17</f>
        <v>0</v>
      </c>
      <c r="D22" s="9">
        <f>Final!AA17</f>
        <v>0</v>
      </c>
      <c r="E22" s="9">
        <f>Final!Z17</f>
        <v>0</v>
      </c>
      <c r="F22" s="22">
        <f>Final!W17</f>
        <v>0</v>
      </c>
      <c r="G22" s="21" t="str">
        <f>IF((C22&gt;$D$3)*(D22&gt;$D$4)+(C22&gt;$D$3)*(E22&gt;$D$5),"CD",IF(C22&gt;$D$3,"0-2",IF(E22&gt;$D$5,IF((F22&lt;$D$6)*(Final!T17&lt;300/35.45),"4,5-6","4-6"),IF(D22&gt;$D$4,"3","ACBT"))))</f>
        <v>ACBT</v>
      </c>
      <c r="H22" s="21"/>
      <c r="I22" s="21"/>
      <c r="J22" s="21"/>
      <c r="K22" s="21"/>
    </row>
    <row r="23" spans="1:11" x14ac:dyDescent="0.25">
      <c r="A23" s="3">
        <f>Final!A18</f>
        <v>0</v>
      </c>
      <c r="B23" s="3">
        <f>Final!B18</f>
        <v>0</v>
      </c>
      <c r="C23" s="9">
        <f>Final!X18</f>
        <v>0</v>
      </c>
      <c r="D23" s="9">
        <f>Final!AA18</f>
        <v>0</v>
      </c>
      <c r="E23" s="9">
        <f>Final!Z18</f>
        <v>0</v>
      </c>
      <c r="F23" s="22">
        <f>Final!W18</f>
        <v>0</v>
      </c>
      <c r="G23" s="21" t="str">
        <f>IF((C23&gt;$D$3)*(D23&gt;$D$4)+(C23&gt;$D$3)*(E23&gt;$D$5),"CD",IF(C23&gt;$D$3,"0-2",IF(E23&gt;$D$5,IF((F23&lt;$D$6)*(Final!T18&lt;300/35.45),"4,5-6","4-6"),IF(D23&gt;$D$4,"3","ACBT"))))</f>
        <v>ACBT</v>
      </c>
      <c r="H23" s="21"/>
      <c r="I23" s="21"/>
      <c r="J23" s="21"/>
      <c r="K23" s="21"/>
    </row>
    <row r="24" spans="1:11" x14ac:dyDescent="0.25">
      <c r="A24" s="3">
        <f>Final!A19</f>
        <v>0</v>
      </c>
      <c r="B24" s="3">
        <f>Final!B19</f>
        <v>0</v>
      </c>
      <c r="C24" s="9">
        <f>Final!X19</f>
        <v>0</v>
      </c>
      <c r="D24" s="9">
        <f>Final!AA19</f>
        <v>0</v>
      </c>
      <c r="E24" s="9">
        <f>Final!Z19</f>
        <v>0</v>
      </c>
      <c r="F24" s="22">
        <f>Final!W19</f>
        <v>0</v>
      </c>
      <c r="G24" s="21" t="str">
        <f>IF((C24&gt;$D$3)*(D24&gt;$D$4)+(C24&gt;$D$3)*(E24&gt;$D$5),"CD",IF(C24&gt;$D$3,"0-2",IF(E24&gt;$D$5,IF((F24&lt;$D$6)*(Final!T19&lt;300/35.45),"4,5-6","4-6"),IF(D24&gt;$D$4,"3","ACBT"))))</f>
        <v>ACBT</v>
      </c>
      <c r="H24" s="21"/>
      <c r="I24" s="21"/>
      <c r="J24" s="21"/>
      <c r="K24" s="21"/>
    </row>
    <row r="25" spans="1:11" x14ac:dyDescent="0.25">
      <c r="A25" s="3">
        <f>Final!A20</f>
        <v>0</v>
      </c>
      <c r="B25" s="3">
        <f>Final!B20</f>
        <v>0</v>
      </c>
      <c r="C25" s="9">
        <f>Final!X20</f>
        <v>0</v>
      </c>
      <c r="D25" s="9">
        <f>Final!AA20</f>
        <v>0</v>
      </c>
      <c r="E25" s="9">
        <f>Final!Z20</f>
        <v>0</v>
      </c>
      <c r="F25" s="22">
        <f>Final!W20</f>
        <v>0</v>
      </c>
      <c r="G25" s="21" t="str">
        <f>IF((C25&gt;$D$3)*(D25&gt;$D$4)+(C25&gt;$D$3)*(E25&gt;$D$5),"CD",IF(C25&gt;$D$3,"0-2",IF(E25&gt;$D$5,IF((F25&lt;$D$6)*(Final!T20&lt;300/35.45),"4,5-6","4-6"),IF(D25&gt;$D$4,"3","ACBT"))))</f>
        <v>ACBT</v>
      </c>
      <c r="H25" s="21"/>
      <c r="I25" s="21"/>
      <c r="J25" s="21"/>
      <c r="K25" s="21"/>
    </row>
    <row r="26" spans="1:11" x14ac:dyDescent="0.25">
      <c r="A26" s="3">
        <f>Final!A21</f>
        <v>0</v>
      </c>
      <c r="B26" s="3">
        <f>Final!B21</f>
        <v>0</v>
      </c>
      <c r="C26" s="9">
        <f>Final!X21</f>
        <v>0</v>
      </c>
      <c r="D26" s="9">
        <f>Final!AA21</f>
        <v>0</v>
      </c>
      <c r="E26" s="9">
        <f>Final!Z21</f>
        <v>0</v>
      </c>
      <c r="F26" s="22">
        <f>Final!W21</f>
        <v>0</v>
      </c>
      <c r="G26" s="21" t="str">
        <f>IF((C26&gt;$D$3)*(D26&gt;$D$4)+(C26&gt;$D$3)*(E26&gt;$D$5),"CD",IF(C26&gt;$D$3,"0-2",IF(E26&gt;$D$5,IF((F26&lt;$D$6)*(Final!T21&lt;300/35.45),"4,5-6","4-6"),IF(D26&gt;$D$4,"3","ACBT"))))</f>
        <v>ACBT</v>
      </c>
      <c r="H26" s="21"/>
      <c r="I26" s="21"/>
      <c r="J26" s="21"/>
      <c r="K26" s="21"/>
    </row>
    <row r="27" spans="1:11" x14ac:dyDescent="0.25">
      <c r="A27" s="3">
        <f>Final!A22</f>
        <v>0</v>
      </c>
      <c r="B27" s="3">
        <f>Final!B22</f>
        <v>0</v>
      </c>
      <c r="C27" s="9">
        <f>Final!X22</f>
        <v>0</v>
      </c>
      <c r="D27" s="9">
        <f>Final!AA22</f>
        <v>0</v>
      </c>
      <c r="E27" s="9">
        <f>Final!Z22</f>
        <v>0</v>
      </c>
      <c r="F27" s="22">
        <f>Final!W22</f>
        <v>0</v>
      </c>
      <c r="G27" s="21" t="str">
        <f>IF((C27&gt;$D$3)*(D27&gt;$D$4)+(C27&gt;$D$3)*(E27&gt;$D$5),"CD",IF(C27&gt;$D$3,"0-2",IF(E27&gt;$D$5,IF((F27&lt;$D$6)*(Final!T22&lt;300/35.45),"4,5-6","4-6"),IF(D27&gt;$D$4,"3","ACBT"))))</f>
        <v>ACBT</v>
      </c>
      <c r="H27" s="21"/>
      <c r="I27" s="21"/>
      <c r="J27" s="21"/>
      <c r="K27" s="21"/>
    </row>
    <row r="28" spans="1:11" x14ac:dyDescent="0.25">
      <c r="A28" s="3">
        <f>Final!A23</f>
        <v>0</v>
      </c>
      <c r="B28" s="3">
        <f>Final!B23</f>
        <v>0</v>
      </c>
      <c r="C28" s="9">
        <f>Final!X23</f>
        <v>0</v>
      </c>
      <c r="D28" s="9">
        <f>Final!AA23</f>
        <v>0</v>
      </c>
      <c r="E28" s="9">
        <f>Final!Z23</f>
        <v>0</v>
      </c>
      <c r="F28" s="22">
        <f>Final!W23</f>
        <v>0</v>
      </c>
      <c r="G28" s="21" t="str">
        <f>IF((C28&gt;$D$3)*(D28&gt;$D$4)+(C28&gt;$D$3)*(E28&gt;$D$5),"CD",IF(C28&gt;$D$3,"0-2",IF(E28&gt;$D$5,IF((F28&lt;$D$6)*(Final!T23&lt;300/35.45),"4,5-6","4-6"),IF(D28&gt;$D$4,"3","ACBT"))))</f>
        <v>ACBT</v>
      </c>
      <c r="H28" s="21"/>
      <c r="I28" s="21"/>
      <c r="J28" s="21"/>
      <c r="K28" s="21"/>
    </row>
    <row r="29" spans="1:11" x14ac:dyDescent="0.25">
      <c r="A29" s="3">
        <f>Final!A24</f>
        <v>0</v>
      </c>
      <c r="B29" s="3">
        <f>Final!B24</f>
        <v>0</v>
      </c>
      <c r="C29" s="9">
        <f>Final!X24</f>
        <v>0</v>
      </c>
      <c r="D29" s="9">
        <f>Final!AA24</f>
        <v>0</v>
      </c>
      <c r="E29" s="9">
        <f>Final!Z24</f>
        <v>0</v>
      </c>
      <c r="F29" s="22">
        <f>Final!W24</f>
        <v>0</v>
      </c>
      <c r="G29" s="21" t="str">
        <f>IF((C29&gt;$D$3)*(D29&gt;$D$4)+(C29&gt;$D$3)*(E29&gt;$D$5),"CD",IF(C29&gt;$D$3,"0-2",IF(E29&gt;$D$5,IF((F29&lt;$D$6)*(Final!T24&lt;300/35.45),"4,5-6","4-6"),IF(D29&gt;$D$4,"3","ACBT"))))</f>
        <v>ACBT</v>
      </c>
      <c r="H29" s="21"/>
      <c r="I29" s="21"/>
      <c r="J29" s="21"/>
      <c r="K29" s="21"/>
    </row>
    <row r="30" spans="1:11" x14ac:dyDescent="0.25">
      <c r="A30" s="3">
        <f>Final!A25</f>
        <v>0</v>
      </c>
      <c r="B30" s="3">
        <f>Final!B25</f>
        <v>0</v>
      </c>
      <c r="C30" s="9">
        <f>Final!X25</f>
        <v>0</v>
      </c>
      <c r="D30" s="9">
        <f>Final!AA25</f>
        <v>0</v>
      </c>
      <c r="E30" s="9">
        <f>Final!Z25</f>
        <v>0</v>
      </c>
      <c r="F30" s="22">
        <f>Final!W25</f>
        <v>0</v>
      </c>
      <c r="G30" s="21" t="str">
        <f>IF((C30&gt;$D$3)*(D30&gt;$D$4)+(C30&gt;$D$3)*(E30&gt;$D$5),"CD",IF(C30&gt;$D$3,"0-2",IF(E30&gt;$D$5,IF((F30&lt;$D$6)*(Final!T25&lt;300/35.45),"4,5-6","4-6"),IF(D30&gt;$D$4,"3","ACBT"))))</f>
        <v>ACBT</v>
      </c>
      <c r="H30" s="21"/>
      <c r="I30" s="21"/>
      <c r="J30" s="21"/>
      <c r="K30" s="21"/>
    </row>
    <row r="31" spans="1:11" x14ac:dyDescent="0.25">
      <c r="A31" s="3">
        <f>Final!A26</f>
        <v>0</v>
      </c>
      <c r="B31" s="3">
        <f>Final!B26</f>
        <v>0</v>
      </c>
      <c r="C31" s="9">
        <f>Final!X26</f>
        <v>0</v>
      </c>
      <c r="D31" s="9">
        <f>Final!AA26</f>
        <v>0</v>
      </c>
      <c r="E31" s="9">
        <f>Final!Z26</f>
        <v>0</v>
      </c>
      <c r="F31" s="22">
        <f>Final!W26</f>
        <v>0</v>
      </c>
      <c r="G31" s="21" t="str">
        <f>IF((C31&gt;$D$3)*(D31&gt;$D$4)+(C31&gt;$D$3)*(E31&gt;$D$5),"CD",IF(C31&gt;$D$3,"0-2",IF(E31&gt;$D$5,IF((F31&lt;$D$6)*(Final!T26&lt;300/35.45),"4,5-6","4-6"),IF(D31&gt;$D$4,"3","ACBT"))))</f>
        <v>ACBT</v>
      </c>
      <c r="H31" s="21"/>
      <c r="I31" s="21"/>
      <c r="J31" s="21"/>
      <c r="K31" s="21"/>
    </row>
    <row r="32" spans="1:11" x14ac:dyDescent="0.25">
      <c r="A32" s="3">
        <f>Final!A27</f>
        <v>0</v>
      </c>
      <c r="B32" s="3">
        <f>Final!B27</f>
        <v>0</v>
      </c>
      <c r="C32" s="9">
        <f>Final!X27</f>
        <v>0</v>
      </c>
      <c r="D32" s="9">
        <f>Final!AA27</f>
        <v>0</v>
      </c>
      <c r="E32" s="9">
        <f>Final!Z27</f>
        <v>0</v>
      </c>
      <c r="F32" s="22">
        <f>Final!W27</f>
        <v>0</v>
      </c>
      <c r="G32" s="21" t="str">
        <f>IF((C32&gt;$D$3)*(D32&gt;$D$4)+(C32&gt;$D$3)*(E32&gt;$D$5),"CD",IF(C32&gt;$D$3,"0-2",IF(E32&gt;$D$5,IF((F32&lt;$D$6)*(Final!T27&lt;300/35.45),"4,5-6","4-6"),IF(D32&gt;$D$4,"3","ACBT"))))</f>
        <v>ACBT</v>
      </c>
      <c r="H32" s="21"/>
      <c r="I32" s="21"/>
      <c r="J32" s="21"/>
      <c r="K32" s="21"/>
    </row>
    <row r="33" spans="1:11" x14ac:dyDescent="0.25">
      <c r="A33" s="3">
        <f>Final!A28</f>
        <v>0</v>
      </c>
      <c r="B33" s="3">
        <f>Final!B28</f>
        <v>0</v>
      </c>
      <c r="C33" s="9">
        <f>Final!X28</f>
        <v>0</v>
      </c>
      <c r="D33" s="9">
        <f>Final!AA28</f>
        <v>0</v>
      </c>
      <c r="E33" s="9">
        <f>Final!Z28</f>
        <v>0</v>
      </c>
      <c r="F33" s="22">
        <f>Final!W28</f>
        <v>0</v>
      </c>
      <c r="G33" s="21" t="str">
        <f>IF((C33&gt;$D$3)*(D33&gt;$D$4)+(C33&gt;$D$3)*(E33&gt;$D$5),"CD",IF(C33&gt;$D$3,"0-2",IF(E33&gt;$D$5,IF((F33&lt;$D$6)*(Final!T28&lt;300/35.45),"4,5-6","4-6"),IF(D33&gt;$D$4,"3","ACBT"))))</f>
        <v>ACBT</v>
      </c>
      <c r="H33" s="21"/>
      <c r="I33" s="21"/>
      <c r="J33" s="21"/>
      <c r="K33" s="21"/>
    </row>
    <row r="34" spans="1:11" x14ac:dyDescent="0.25">
      <c r="A34" s="3">
        <f>Final!A29</f>
        <v>0</v>
      </c>
      <c r="B34" s="3">
        <f>Final!B29</f>
        <v>0</v>
      </c>
      <c r="C34" s="9">
        <f>Final!X29</f>
        <v>0</v>
      </c>
      <c r="D34" s="9">
        <f>Final!AA29</f>
        <v>0</v>
      </c>
      <c r="E34" s="9">
        <f>Final!Z29</f>
        <v>0</v>
      </c>
      <c r="F34" s="22">
        <f>Final!W29</f>
        <v>0</v>
      </c>
      <c r="G34" s="21" t="str">
        <f>IF((C34&gt;$D$3)*(D34&gt;$D$4)+(C34&gt;$D$3)*(E34&gt;$D$5),"CD",IF(C34&gt;$D$3,"0-2",IF(E34&gt;$D$5,IF((F34&lt;$D$6)*(Final!T29&lt;300/35.45),"4,5-6","4-6"),IF(D34&gt;$D$4,"3","ACBT"))))</f>
        <v>ACBT</v>
      </c>
      <c r="H34" s="21"/>
      <c r="I34" s="21"/>
      <c r="J34" s="21"/>
      <c r="K34" s="21"/>
    </row>
    <row r="35" spans="1:11" x14ac:dyDescent="0.25">
      <c r="A35" s="3">
        <f>Final!A30</f>
        <v>0</v>
      </c>
      <c r="B35" s="3">
        <f>Final!B30</f>
        <v>0</v>
      </c>
      <c r="C35" s="9">
        <f>Final!X30</f>
        <v>0</v>
      </c>
      <c r="D35" s="9">
        <f>Final!AA30</f>
        <v>0</v>
      </c>
      <c r="E35" s="9">
        <f>Final!Z30</f>
        <v>0</v>
      </c>
      <c r="F35" s="22">
        <f>Final!W30</f>
        <v>0</v>
      </c>
      <c r="G35" s="21" t="str">
        <f>IF((C35&gt;$D$3)*(D35&gt;$D$4)+(C35&gt;$D$3)*(E35&gt;$D$5),"CD",IF(C35&gt;$D$3,"0-2",IF(E35&gt;$D$5,IF((F35&lt;$D$6)*(Final!T30&lt;300/35.45),"4,5-6","4-6"),IF(D35&gt;$D$4,"3","ACBT"))))</f>
        <v>ACBT</v>
      </c>
      <c r="H35" s="21"/>
      <c r="I35" s="21"/>
      <c r="J35" s="21"/>
      <c r="K35" s="21"/>
    </row>
    <row r="36" spans="1:11" x14ac:dyDescent="0.25">
      <c r="A36" s="3">
        <f>Final!A31</f>
        <v>0</v>
      </c>
      <c r="B36" s="3">
        <f>Final!B31</f>
        <v>0</v>
      </c>
      <c r="C36" s="9">
        <f>Final!X31</f>
        <v>0</v>
      </c>
      <c r="D36" s="9">
        <f>Final!AA31</f>
        <v>0</v>
      </c>
      <c r="E36" s="9">
        <f>Final!Z31</f>
        <v>0</v>
      </c>
      <c r="F36" s="22">
        <f>Final!W31</f>
        <v>0</v>
      </c>
      <c r="G36" s="21" t="str">
        <f>IF((C36&gt;$D$3)*(D36&gt;$D$4)+(C36&gt;$D$3)*(E36&gt;$D$5),"CD",IF(C36&gt;$D$3,"0-2",IF(E36&gt;$D$5,IF((F36&lt;$D$6)*(Final!T31&lt;300/35.45),"4,5-6","4-6"),IF(D36&gt;$D$4,"3","ACBT"))))</f>
        <v>ACBT</v>
      </c>
      <c r="H36" s="21"/>
      <c r="I36" s="21"/>
      <c r="J36" s="21"/>
      <c r="K36" s="21"/>
    </row>
    <row r="37" spans="1:11" x14ac:dyDescent="0.25">
      <c r="A37" s="3">
        <f>Final!A32</f>
        <v>0</v>
      </c>
      <c r="B37" s="3">
        <f>Final!B32</f>
        <v>0</v>
      </c>
      <c r="C37" s="9">
        <f>Final!X32</f>
        <v>0</v>
      </c>
      <c r="D37" s="9">
        <f>Final!AA32</f>
        <v>0</v>
      </c>
      <c r="E37" s="9">
        <f>Final!Z32</f>
        <v>0</v>
      </c>
      <c r="F37" s="22">
        <f>Final!W32</f>
        <v>0</v>
      </c>
      <c r="G37" s="21" t="str">
        <f>IF((C37&gt;$D$3)*(D37&gt;$D$4)+(C37&gt;$D$3)*(E37&gt;$D$5),"CD",IF(C37&gt;$D$3,"0-2",IF(E37&gt;$D$5,IF((F37&lt;$D$6)*(Final!T32&lt;300/35.45),"4,5-6","4-6"),IF(D37&gt;$D$4,"3","ACBT"))))</f>
        <v>ACBT</v>
      </c>
      <c r="H37" s="21"/>
      <c r="I37" s="21"/>
      <c r="J37" s="21"/>
      <c r="K37" s="21"/>
    </row>
    <row r="38" spans="1:11" x14ac:dyDescent="0.25">
      <c r="A38" s="3">
        <f>Final!A33</f>
        <v>0</v>
      </c>
      <c r="B38" s="3">
        <f>Final!B33</f>
        <v>0</v>
      </c>
      <c r="C38" s="9">
        <f>Final!X33</f>
        <v>0</v>
      </c>
      <c r="D38" s="9">
        <f>Final!AA33</f>
        <v>0</v>
      </c>
      <c r="E38" s="9">
        <f>Final!Z33</f>
        <v>0</v>
      </c>
      <c r="F38" s="22">
        <f>Final!W33</f>
        <v>0</v>
      </c>
      <c r="G38" s="21" t="str">
        <f>IF((C38&gt;$D$3)*(D38&gt;$D$4)+(C38&gt;$D$3)*(E38&gt;$D$5),"CD",IF(C38&gt;$D$3,"0-2",IF(E38&gt;$D$5,IF((F38&lt;$D$6)*(Final!T33&lt;300/35.45),"4,5-6","4-6"),IF(D38&gt;$D$4,"3","ACBT"))))</f>
        <v>ACBT</v>
      </c>
      <c r="H38" s="21"/>
      <c r="I38" s="21"/>
      <c r="J38" s="21"/>
      <c r="K38" s="21"/>
    </row>
    <row r="39" spans="1:11" x14ac:dyDescent="0.25">
      <c r="A39" s="3">
        <f>Final!A34</f>
        <v>0</v>
      </c>
      <c r="B39" s="3">
        <f>Final!B34</f>
        <v>0</v>
      </c>
      <c r="C39" s="9">
        <f>Final!X34</f>
        <v>0</v>
      </c>
      <c r="D39" s="9">
        <f>Final!AA34</f>
        <v>0</v>
      </c>
      <c r="E39" s="9">
        <f>Final!Z34</f>
        <v>0</v>
      </c>
      <c r="F39" s="22">
        <f>Final!W34</f>
        <v>0</v>
      </c>
      <c r="G39" s="21" t="str">
        <f>IF((C39&gt;$D$3)*(D39&gt;$D$4)+(C39&gt;$D$3)*(E39&gt;$D$5),"CD",IF(C39&gt;$D$3,"0-2",IF(E39&gt;$D$5,IF((F39&lt;$D$6)*(Final!T34&lt;300/35.45),"4,5-6","4-6"),IF(D39&gt;$D$4,"3","ACBT"))))</f>
        <v>ACBT</v>
      </c>
      <c r="H39" s="21"/>
      <c r="I39" s="21"/>
      <c r="J39" s="21"/>
      <c r="K39" s="21"/>
    </row>
    <row r="40" spans="1:11" x14ac:dyDescent="0.25">
      <c r="A40" s="3">
        <f>Final!A35</f>
        <v>0</v>
      </c>
      <c r="B40" s="3">
        <f>Final!B35</f>
        <v>0</v>
      </c>
      <c r="C40" s="9">
        <f>Final!X35</f>
        <v>0</v>
      </c>
      <c r="D40" s="9">
        <f>Final!AA35</f>
        <v>0</v>
      </c>
      <c r="E40" s="9">
        <f>Final!Z35</f>
        <v>0</v>
      </c>
      <c r="F40" s="22">
        <f>Final!W35</f>
        <v>0</v>
      </c>
      <c r="G40" s="21" t="str">
        <f>IF((C40&gt;$D$3)*(D40&gt;$D$4)+(C40&gt;$D$3)*(E40&gt;$D$5),"CD",IF(C40&gt;$D$3,"0-2",IF(E40&gt;$D$5,IF((F40&lt;$D$6)*(Final!T35&lt;300/35.45),"4,5-6","4-6"),IF(D40&gt;$D$4,"3","ACBT"))))</f>
        <v>ACBT</v>
      </c>
      <c r="H40" s="21"/>
      <c r="I40" s="21"/>
      <c r="J40" s="21"/>
      <c r="K40" s="21"/>
    </row>
    <row r="41" spans="1:11" x14ac:dyDescent="0.25">
      <c r="A41" s="3">
        <f>Final!A36</f>
        <v>0</v>
      </c>
      <c r="B41" s="3">
        <f>Final!B36</f>
        <v>0</v>
      </c>
      <c r="C41" s="9">
        <f>Final!X36</f>
        <v>0</v>
      </c>
      <c r="D41" s="9">
        <f>Final!AA36</f>
        <v>0</v>
      </c>
      <c r="E41" s="9">
        <f>Final!Z36</f>
        <v>0</v>
      </c>
      <c r="F41" s="22">
        <f>Final!W36</f>
        <v>0</v>
      </c>
      <c r="G41" s="21" t="str">
        <f>IF((C41&gt;$D$3)*(D41&gt;$D$4)+(C41&gt;$D$3)*(E41&gt;$D$5),"CD",IF(C41&gt;$D$3,"0-2",IF(E41&gt;$D$5,IF((F41&lt;$D$6)*(Final!T36&lt;300/35.45),"4,5-6","4-6"),IF(D41&gt;$D$4,"3","ACBT"))))</f>
        <v>ACBT</v>
      </c>
      <c r="H41" s="21"/>
      <c r="I41" s="21"/>
      <c r="J41" s="21"/>
      <c r="K41" s="21"/>
    </row>
    <row r="42" spans="1:11" x14ac:dyDescent="0.25">
      <c r="A42" s="3">
        <f>Final!A37</f>
        <v>0</v>
      </c>
      <c r="B42" s="3">
        <f>Final!B37</f>
        <v>0</v>
      </c>
      <c r="C42" s="9">
        <f>Final!X37</f>
        <v>0</v>
      </c>
      <c r="D42" s="9">
        <f>Final!AA37</f>
        <v>0</v>
      </c>
      <c r="E42" s="9">
        <f>Final!Z37</f>
        <v>0</v>
      </c>
      <c r="F42" s="22">
        <f>Final!W37</f>
        <v>0</v>
      </c>
      <c r="G42" s="21" t="str">
        <f>IF((C42&gt;$D$3)*(D42&gt;$D$4)+(C42&gt;$D$3)*(E42&gt;$D$5),"CD",IF(C42&gt;$D$3,"0-2",IF(E42&gt;$D$5,IF((F42&lt;$D$6)*(Final!T37&lt;300/35.45),"4,5-6","4-6"),IF(D42&gt;$D$4,"3","ACBT"))))</f>
        <v>ACBT</v>
      </c>
      <c r="H42" s="21"/>
      <c r="I42" s="21"/>
      <c r="J42" s="21"/>
      <c r="K42" s="21"/>
    </row>
    <row r="43" spans="1:11" x14ac:dyDescent="0.25">
      <c r="A43" s="3">
        <f>Final!A38</f>
        <v>0</v>
      </c>
      <c r="B43" s="3">
        <f>Final!B38</f>
        <v>0</v>
      </c>
      <c r="C43" s="9">
        <f>Final!X38</f>
        <v>0</v>
      </c>
      <c r="D43" s="9">
        <f>Final!AA38</f>
        <v>0</v>
      </c>
      <c r="E43" s="9">
        <f>Final!Z38</f>
        <v>0</v>
      </c>
      <c r="F43" s="22">
        <f>Final!W38</f>
        <v>0</v>
      </c>
      <c r="G43" s="21" t="str">
        <f>IF((C43&gt;$D$3)*(D43&gt;$D$4)+(C43&gt;$D$3)*(E43&gt;$D$5),"CD",IF(C43&gt;$D$3,"0-2",IF(E43&gt;$D$5,IF((F43&lt;$D$6)*(Final!T38&lt;300/35.45),"4,5-6","4-6"),IF(D43&gt;$D$4,"3","ACBT"))))</f>
        <v>ACBT</v>
      </c>
      <c r="H43" s="21"/>
      <c r="I43" s="21"/>
      <c r="J43" s="21"/>
      <c r="K43" s="21"/>
    </row>
    <row r="44" spans="1:11" x14ac:dyDescent="0.25">
      <c r="A44" s="3">
        <f>Final!A39</f>
        <v>0</v>
      </c>
      <c r="B44" s="3">
        <f>Final!B39</f>
        <v>0</v>
      </c>
      <c r="C44" s="9">
        <f>Final!X39</f>
        <v>0</v>
      </c>
      <c r="D44" s="9">
        <f>Final!AA39</f>
        <v>0</v>
      </c>
      <c r="E44" s="9">
        <f>Final!Z39</f>
        <v>0</v>
      </c>
      <c r="F44" s="22">
        <f>Final!W39</f>
        <v>0</v>
      </c>
      <c r="G44" s="21" t="str">
        <f>IF((C44&gt;$D$3)*(D44&gt;$D$4)+(C44&gt;$D$3)*(E44&gt;$D$5),"CD",IF(C44&gt;$D$3,"0-2",IF(E44&gt;$D$5,IF((F44&lt;$D$6)*(Final!T39&lt;300/35.45),"4,5-6","4-6"),IF(D44&gt;$D$4,"3","ACBT"))))</f>
        <v>ACBT</v>
      </c>
      <c r="H44" s="21"/>
      <c r="I44" s="21"/>
      <c r="J44" s="21"/>
      <c r="K44" s="21"/>
    </row>
    <row r="45" spans="1:11" x14ac:dyDescent="0.25">
      <c r="A45" s="3">
        <f>Final!A40</f>
        <v>0</v>
      </c>
      <c r="B45" s="3">
        <f>Final!B40</f>
        <v>0</v>
      </c>
      <c r="C45" s="9">
        <f>Final!X40</f>
        <v>0</v>
      </c>
      <c r="D45" s="9">
        <f>Final!AA40</f>
        <v>0</v>
      </c>
      <c r="E45" s="9">
        <f>Final!Z40</f>
        <v>0</v>
      </c>
      <c r="F45" s="22">
        <f>Final!W40</f>
        <v>0</v>
      </c>
      <c r="G45" s="21" t="str">
        <f>IF((C45&gt;$D$3)*(D45&gt;$D$4)+(C45&gt;$D$3)*(E45&gt;$D$5),"CD",IF(C45&gt;$D$3,"0-2",IF(E45&gt;$D$5,IF((F45&lt;$D$6)*(Final!T40&lt;300/35.45),"4,5-6","4-6"),IF(D45&gt;$D$4,"3","ACBT"))))</f>
        <v>ACBT</v>
      </c>
      <c r="H45" s="21"/>
      <c r="I45" s="21"/>
      <c r="J45" s="21"/>
      <c r="K45" s="21"/>
    </row>
    <row r="46" spans="1:11" x14ac:dyDescent="0.25">
      <c r="A46" s="3">
        <f>Final!A41</f>
        <v>0</v>
      </c>
      <c r="B46" s="3">
        <f>Final!B41</f>
        <v>0</v>
      </c>
      <c r="C46" s="9">
        <f>Final!X41</f>
        <v>0</v>
      </c>
      <c r="D46" s="9">
        <f>Final!AA41</f>
        <v>0</v>
      </c>
      <c r="E46" s="9">
        <f>Final!Z41</f>
        <v>0</v>
      </c>
      <c r="F46" s="22">
        <f>Final!W41</f>
        <v>0</v>
      </c>
      <c r="G46" s="21" t="str">
        <f>IF((C46&gt;$D$3)*(D46&gt;$D$4)+(C46&gt;$D$3)*(E46&gt;$D$5),"CD",IF(C46&gt;$D$3,"0-2",IF(E46&gt;$D$5,IF((F46&lt;$D$6)*(Final!T41&lt;300/35.45),"4,5-6","4-6"),IF(D46&gt;$D$4,"3","ACBT"))))</f>
        <v>ACBT</v>
      </c>
      <c r="H46" s="21"/>
      <c r="I46" s="21"/>
      <c r="J46" s="21"/>
      <c r="K46" s="21"/>
    </row>
    <row r="47" spans="1:11" x14ac:dyDescent="0.25">
      <c r="A47" s="3">
        <f>Final!A42</f>
        <v>0</v>
      </c>
      <c r="B47" s="3">
        <f>Final!B42</f>
        <v>0</v>
      </c>
      <c r="C47" s="9">
        <f>Final!X42</f>
        <v>0</v>
      </c>
      <c r="D47" s="9">
        <f>Final!AA42</f>
        <v>0</v>
      </c>
      <c r="E47" s="9">
        <f>Final!Z42</f>
        <v>0</v>
      </c>
      <c r="F47" s="22">
        <f>Final!W42</f>
        <v>0</v>
      </c>
      <c r="G47" s="21" t="str">
        <f>IF((C47&gt;$D$3)*(D47&gt;$D$4)+(C47&gt;$D$3)*(E47&gt;$D$5),"CD",IF(C47&gt;$D$3,"0-2",IF(E47&gt;$D$5,IF((F47&lt;$D$6)*(Final!T42&lt;300/35.45),"4,5-6","4-6"),IF(D47&gt;$D$4,"3","ACBT"))))</f>
        <v>ACBT</v>
      </c>
      <c r="H47" s="21"/>
      <c r="I47" s="21"/>
      <c r="J47" s="21"/>
      <c r="K47" s="21"/>
    </row>
    <row r="48" spans="1:11" x14ac:dyDescent="0.25">
      <c r="A48" s="3">
        <f>Final!A43</f>
        <v>0</v>
      </c>
      <c r="B48" s="3">
        <f>Final!B43</f>
        <v>0</v>
      </c>
      <c r="C48" s="9">
        <f>Final!X43</f>
        <v>0</v>
      </c>
      <c r="D48" s="9">
        <f>Final!AA43</f>
        <v>0</v>
      </c>
      <c r="E48" s="9">
        <f>Final!Z43</f>
        <v>0</v>
      </c>
      <c r="F48" s="22">
        <f>Final!W43</f>
        <v>0</v>
      </c>
      <c r="G48" s="21" t="str">
        <f>IF((C48&gt;$D$3)*(D48&gt;$D$4)+(C48&gt;$D$3)*(E48&gt;$D$5),"CD",IF(C48&gt;$D$3,"0-2",IF(E48&gt;$D$5,IF((F48&lt;$D$6)*(Final!T43&lt;300/35.45),"4,5-6","4-6"),IF(D48&gt;$D$4,"3","ACBT"))))</f>
        <v>ACBT</v>
      </c>
      <c r="H48" s="21"/>
      <c r="I48" s="21"/>
      <c r="J48" s="21"/>
      <c r="K48" s="21"/>
    </row>
    <row r="49" spans="1:11" x14ac:dyDescent="0.25">
      <c r="A49" s="3">
        <f>Final!A44</f>
        <v>0</v>
      </c>
      <c r="B49" s="3">
        <f>Final!B44</f>
        <v>0</v>
      </c>
      <c r="C49" s="9">
        <f>Final!X44</f>
        <v>0</v>
      </c>
      <c r="D49" s="9">
        <f>Final!AA44</f>
        <v>0</v>
      </c>
      <c r="E49" s="9">
        <f>Final!Z44</f>
        <v>0</v>
      </c>
      <c r="F49" s="22">
        <f>Final!W44</f>
        <v>0</v>
      </c>
      <c r="G49" s="21" t="str">
        <f>IF((C49&gt;$D$3)*(D49&gt;$D$4)+(C49&gt;$D$3)*(E49&gt;$D$5),"CD",IF(C49&gt;$D$3,"0-2",IF(E49&gt;$D$5,IF((F49&lt;$D$6)*(Final!T44&lt;300/35.45),"4,5-6","4-6"),IF(D49&gt;$D$4,"3","ACBT"))))</f>
        <v>ACBT</v>
      </c>
      <c r="H49" s="21"/>
      <c r="I49" s="21"/>
      <c r="J49" s="21"/>
      <c r="K49" s="21"/>
    </row>
    <row r="50" spans="1:11" x14ac:dyDescent="0.25">
      <c r="A50" s="3">
        <f>Final!A45</f>
        <v>0</v>
      </c>
      <c r="B50" s="3">
        <f>Final!B45</f>
        <v>0</v>
      </c>
      <c r="C50" s="9">
        <f>Final!X45</f>
        <v>0</v>
      </c>
      <c r="D50" s="9">
        <f>Final!AA45</f>
        <v>0</v>
      </c>
      <c r="E50" s="9">
        <f>Final!Z45</f>
        <v>0</v>
      </c>
      <c r="F50" s="22">
        <f>Final!W45</f>
        <v>0</v>
      </c>
      <c r="G50" s="21" t="str">
        <f>IF((C50&gt;$D$3)*(D50&gt;$D$4)+(C50&gt;$D$3)*(E50&gt;$D$5),"CD",IF(C50&gt;$D$3,"0-2",IF(E50&gt;$D$5,IF((F50&lt;$D$6)*(Final!T45&lt;300/35.45),"4,5-6","4-6"),IF(D50&gt;$D$4,"3","ACBT"))))</f>
        <v>ACBT</v>
      </c>
      <c r="H50" s="21"/>
      <c r="I50" s="21"/>
      <c r="J50" s="21"/>
      <c r="K50" s="21"/>
    </row>
    <row r="51" spans="1:11" x14ac:dyDescent="0.25">
      <c r="A51" s="3">
        <f>Final!A46</f>
        <v>0</v>
      </c>
      <c r="B51" s="3">
        <f>Final!B46</f>
        <v>0</v>
      </c>
      <c r="C51" s="9">
        <f>Final!X46</f>
        <v>0</v>
      </c>
      <c r="D51" s="9">
        <f>Final!AA46</f>
        <v>0</v>
      </c>
      <c r="E51" s="9">
        <f>Final!Z46</f>
        <v>0</v>
      </c>
      <c r="F51" s="22">
        <f>Final!W46</f>
        <v>0</v>
      </c>
      <c r="G51" s="21" t="str">
        <f>IF((C51&gt;$D$3)*(D51&gt;$D$4)+(C51&gt;$D$3)*(E51&gt;$D$5),"CD",IF(C51&gt;$D$3,"0-2",IF(E51&gt;$D$5,IF((F51&lt;$D$6)*(Final!T46&lt;300/35.45),"4,5-6","4-6"),IF(D51&gt;$D$4,"3","ACBT"))))</f>
        <v>ACBT</v>
      </c>
      <c r="H51" s="21"/>
      <c r="I51" s="21"/>
      <c r="J51" s="21"/>
      <c r="K51" s="21"/>
    </row>
    <row r="52" spans="1:11" x14ac:dyDescent="0.25">
      <c r="A52" s="3">
        <f>Final!A47</f>
        <v>0</v>
      </c>
      <c r="B52" s="3">
        <f>Final!B47</f>
        <v>0</v>
      </c>
      <c r="C52" s="9">
        <f>Final!X47</f>
        <v>0</v>
      </c>
      <c r="D52" s="9">
        <f>Final!AA47</f>
        <v>0</v>
      </c>
      <c r="E52" s="9">
        <f>Final!Z47</f>
        <v>0</v>
      </c>
      <c r="F52" s="22">
        <f>Final!W47</f>
        <v>0</v>
      </c>
      <c r="G52" s="21" t="str">
        <f>IF((C52&gt;$D$3)*(D52&gt;$D$4)+(C52&gt;$D$3)*(E52&gt;$D$5),"CD",IF(C52&gt;$D$3,"0-2",IF(E52&gt;$D$5,IF((F52&lt;$D$6)*(Final!T47&lt;300/35.45),"4,5-6","4-6"),IF(D52&gt;$D$4,"3","ACBT"))))</f>
        <v>ACBT</v>
      </c>
      <c r="H52" s="21"/>
      <c r="I52" s="21"/>
      <c r="J52" s="21"/>
      <c r="K52" s="21"/>
    </row>
    <row r="53" spans="1:11" x14ac:dyDescent="0.25">
      <c r="A53" s="3">
        <f>Final!A48</f>
        <v>0</v>
      </c>
      <c r="B53" s="3">
        <f>Final!B48</f>
        <v>0</v>
      </c>
      <c r="C53" s="9">
        <f>Final!X48</f>
        <v>0</v>
      </c>
      <c r="D53" s="9">
        <f>Final!AA48</f>
        <v>0</v>
      </c>
      <c r="E53" s="9">
        <f>Final!Z48</f>
        <v>0</v>
      </c>
      <c r="F53" s="22">
        <f>Final!W48</f>
        <v>0</v>
      </c>
      <c r="G53" s="21" t="str">
        <f>IF((C53&gt;$D$3)*(D53&gt;$D$4)+(C53&gt;$D$3)*(E53&gt;$D$5),"CD",IF(C53&gt;$D$3,"0-2",IF(E53&gt;$D$5,IF((F53&lt;$D$6)*(Final!T48&lt;300/35.45),"4,5-6","4-6"),IF(D53&gt;$D$4,"3","ACBT"))))</f>
        <v>ACBT</v>
      </c>
      <c r="H53" s="21"/>
      <c r="I53" s="21"/>
      <c r="J53" s="21"/>
      <c r="K53" s="21"/>
    </row>
    <row r="54" spans="1:11" x14ac:dyDescent="0.25">
      <c r="A54" s="3">
        <f>Final!A49</f>
        <v>0</v>
      </c>
      <c r="B54" s="3">
        <f>Final!B49</f>
        <v>0</v>
      </c>
      <c r="C54" s="9">
        <f>Final!X49</f>
        <v>0</v>
      </c>
      <c r="D54" s="9">
        <f>Final!AA49</f>
        <v>0</v>
      </c>
      <c r="E54" s="9">
        <f>Final!Z49</f>
        <v>0</v>
      </c>
      <c r="F54" s="22">
        <f>Final!W49</f>
        <v>0</v>
      </c>
      <c r="G54" s="21" t="str">
        <f>IF((C54&gt;$D$3)*(D54&gt;$D$4)+(C54&gt;$D$3)*(E54&gt;$D$5),"CD",IF(C54&gt;$D$3,"0-2",IF(E54&gt;$D$5,IF((F54&lt;$D$6)*(Final!T49&lt;300/35.45),"4,5-6","4-6"),IF(D54&gt;$D$4,"3","ACBT"))))</f>
        <v>ACBT</v>
      </c>
      <c r="H54" s="21"/>
      <c r="I54" s="21"/>
      <c r="J54" s="21"/>
      <c r="K54" s="21"/>
    </row>
    <row r="55" spans="1:11" x14ac:dyDescent="0.25">
      <c r="A55" s="3">
        <f>Final!A50</f>
        <v>0</v>
      </c>
      <c r="B55" s="3">
        <f>Final!B50</f>
        <v>0</v>
      </c>
      <c r="C55" s="9">
        <f>Final!X50</f>
        <v>0</v>
      </c>
      <c r="D55" s="9">
        <f>Final!AA50</f>
        <v>0</v>
      </c>
      <c r="E55" s="9">
        <f>Final!Z50</f>
        <v>0</v>
      </c>
      <c r="F55" s="22">
        <f>Final!W50</f>
        <v>0</v>
      </c>
      <c r="G55" s="21" t="str">
        <f>IF((C55&gt;$D$3)*(D55&gt;$D$4)+(C55&gt;$D$3)*(E55&gt;$D$5),"CD",IF(C55&gt;$D$3,"0-2",IF(E55&gt;$D$5,IF((F55&lt;$D$6)*(Final!T50&lt;300/35.45),"4,5-6","4-6"),IF(D55&gt;$D$4,"3","ACBT"))))</f>
        <v>ACBT</v>
      </c>
      <c r="H55" s="21"/>
      <c r="I55" s="21"/>
      <c r="J55" s="21"/>
      <c r="K55" s="21"/>
    </row>
    <row r="56" spans="1:11" x14ac:dyDescent="0.25">
      <c r="A56" s="3">
        <f>Final!A51</f>
        <v>0</v>
      </c>
      <c r="B56" s="3">
        <f>Final!B51</f>
        <v>0</v>
      </c>
      <c r="C56" s="9">
        <f>Final!X51</f>
        <v>0</v>
      </c>
      <c r="D56" s="9">
        <f>Final!AA51</f>
        <v>0</v>
      </c>
      <c r="E56" s="9">
        <f>Final!Z51</f>
        <v>0</v>
      </c>
      <c r="F56" s="22">
        <f>Final!W51</f>
        <v>0</v>
      </c>
      <c r="G56" s="21" t="str">
        <f>IF((C56&gt;$D$3)*(D56&gt;$D$4)+(C56&gt;$D$3)*(E56&gt;$D$5),"CD",IF(C56&gt;$D$3,"0-2",IF(E56&gt;$D$5,IF((F56&lt;$D$6)*(Final!T51&lt;300/35.45),"4,5-6","4-6"),IF(D56&gt;$D$4,"3","ACBT"))))</f>
        <v>ACBT</v>
      </c>
      <c r="H56" s="21"/>
      <c r="I56" s="21"/>
      <c r="J56" s="21"/>
      <c r="K56" s="21"/>
    </row>
    <row r="57" spans="1:11" x14ac:dyDescent="0.25">
      <c r="A57" s="3">
        <f>Final!A52</f>
        <v>0</v>
      </c>
      <c r="B57" s="3">
        <f>Final!B52</f>
        <v>0</v>
      </c>
      <c r="C57" s="9">
        <f>Final!X52</f>
        <v>0</v>
      </c>
      <c r="D57" s="9">
        <f>Final!AA52</f>
        <v>0</v>
      </c>
      <c r="E57" s="9">
        <f>Final!Z52</f>
        <v>0</v>
      </c>
      <c r="F57" s="22">
        <f>Final!W52</f>
        <v>0</v>
      </c>
      <c r="G57" s="21" t="str">
        <f>IF((C57&gt;$D$3)*(D57&gt;$D$4)+(C57&gt;$D$3)*(E57&gt;$D$5),"CD",IF(C57&gt;$D$3,"0-2",IF(E57&gt;$D$5,IF((F57&lt;$D$6)*(Final!T52&lt;300/35.45),"4,5-6","4-6"),IF(D57&gt;$D$4,"3","ACBT"))))</f>
        <v>ACBT</v>
      </c>
      <c r="H57" s="21"/>
      <c r="I57" s="21"/>
      <c r="J57" s="21"/>
      <c r="K57" s="21"/>
    </row>
    <row r="58" spans="1:11" x14ac:dyDescent="0.25">
      <c r="A58" s="3">
        <f>Final!A53</f>
        <v>0</v>
      </c>
      <c r="B58" s="3">
        <f>Final!B53</f>
        <v>0</v>
      </c>
      <c r="C58" s="9">
        <f>Final!X53</f>
        <v>0</v>
      </c>
      <c r="D58" s="9">
        <f>Final!AA53</f>
        <v>0</v>
      </c>
      <c r="E58" s="9">
        <f>Final!Z53</f>
        <v>0</v>
      </c>
      <c r="F58" s="22">
        <f>Final!W53</f>
        <v>0</v>
      </c>
      <c r="G58" s="21" t="str">
        <f>IF((C58&gt;$D$3)*(D58&gt;$D$4)+(C58&gt;$D$3)*(E58&gt;$D$5),"CD",IF(C58&gt;$D$3,"0-2",IF(E58&gt;$D$5,IF((F58&lt;$D$6)*(Final!T53&lt;300/35.45),"4,5-6","4-6"),IF(D58&gt;$D$4,"3","ACBT"))))</f>
        <v>ACBT</v>
      </c>
      <c r="H58" s="21"/>
      <c r="I58" s="21"/>
      <c r="J58" s="21"/>
      <c r="K58" s="21"/>
    </row>
    <row r="59" spans="1:11" x14ac:dyDescent="0.25">
      <c r="A59" s="3">
        <f>Final!A54</f>
        <v>0</v>
      </c>
      <c r="B59" s="3">
        <f>Final!B54</f>
        <v>0</v>
      </c>
      <c r="C59" s="9">
        <f>Final!X54</f>
        <v>0</v>
      </c>
      <c r="D59" s="9">
        <f>Final!AA54</f>
        <v>0</v>
      </c>
      <c r="E59" s="9">
        <f>Final!Z54</f>
        <v>0</v>
      </c>
      <c r="F59" s="22">
        <f>Final!W54</f>
        <v>0</v>
      </c>
      <c r="G59" s="21" t="str">
        <f>IF((C59&gt;$D$3)*(D59&gt;$D$4)+(C59&gt;$D$3)*(E59&gt;$D$5),"CD",IF(C59&gt;$D$3,"0-2",IF(E59&gt;$D$5,IF((F59&lt;$D$6)*(Final!T54&lt;300/35.45),"4,5-6","4-6"),IF(D59&gt;$D$4,"3","ACBT"))))</f>
        <v>ACBT</v>
      </c>
      <c r="H59" s="21"/>
      <c r="I59" s="21"/>
      <c r="J59" s="21"/>
      <c r="K59" s="21"/>
    </row>
    <row r="60" spans="1:11" x14ac:dyDescent="0.25">
      <c r="A60" s="3">
        <f>Final!A55</f>
        <v>0</v>
      </c>
      <c r="B60" s="3">
        <f>Final!B55</f>
        <v>0</v>
      </c>
      <c r="C60" s="9">
        <f>Final!X55</f>
        <v>0</v>
      </c>
      <c r="D60" s="9">
        <f>Final!AA55</f>
        <v>0</v>
      </c>
      <c r="E60" s="9">
        <f>Final!Z55</f>
        <v>0</v>
      </c>
      <c r="F60" s="22">
        <f>Final!W55</f>
        <v>0</v>
      </c>
      <c r="G60" s="21" t="str">
        <f>IF((C60&gt;$D$3)*(D60&gt;$D$4)+(C60&gt;$D$3)*(E60&gt;$D$5),"CD",IF(C60&gt;$D$3,"0-2",IF(E60&gt;$D$5,IF((F60&lt;$D$6)*(Final!T55&lt;300/35.45),"4,5-6","4-6"),IF(D60&gt;$D$4,"3","ACBT"))))</f>
        <v>ACBT</v>
      </c>
      <c r="H60" s="21"/>
      <c r="I60" s="21"/>
      <c r="J60" s="21"/>
      <c r="K60" s="21"/>
    </row>
    <row r="61" spans="1:11" x14ac:dyDescent="0.25">
      <c r="A61" s="3">
        <f>Final!A56</f>
        <v>0</v>
      </c>
      <c r="B61" s="3">
        <f>Final!B56</f>
        <v>0</v>
      </c>
      <c r="C61" s="9">
        <f>Final!X56</f>
        <v>0</v>
      </c>
      <c r="D61" s="9">
        <f>Final!AA56</f>
        <v>0</v>
      </c>
      <c r="E61" s="9">
        <f>Final!Z56</f>
        <v>0</v>
      </c>
      <c r="F61" s="22">
        <f>Final!W56</f>
        <v>0</v>
      </c>
      <c r="G61" s="21" t="str">
        <f>IF((C61&gt;$D$3)*(D61&gt;$D$4)+(C61&gt;$D$3)*(E61&gt;$D$5),"CD",IF(C61&gt;$D$3,"0-2",IF(E61&gt;$D$5,IF((F61&lt;$D$6)*(Final!T56&lt;300/35.45),"4,5-6","4-6"),IF(D61&gt;$D$4,"3","ACBT"))))</f>
        <v>ACBT</v>
      </c>
      <c r="H61" s="21"/>
      <c r="I61" s="21"/>
      <c r="J61" s="21"/>
      <c r="K61" s="21"/>
    </row>
    <row r="62" spans="1:11" x14ac:dyDescent="0.25">
      <c r="A62" s="3">
        <f>Final!A57</f>
        <v>0</v>
      </c>
      <c r="B62" s="3">
        <f>Final!B57</f>
        <v>0</v>
      </c>
      <c r="C62" s="9">
        <f>Final!X57</f>
        <v>0</v>
      </c>
      <c r="D62" s="9">
        <f>Final!AA57</f>
        <v>0</v>
      </c>
      <c r="E62" s="9">
        <f>Final!Z57</f>
        <v>0</v>
      </c>
      <c r="F62" s="22">
        <f>Final!W57</f>
        <v>0</v>
      </c>
      <c r="G62" s="21" t="str">
        <f>IF((C62&gt;$D$3)*(D62&gt;$D$4)+(C62&gt;$D$3)*(E62&gt;$D$5),"CD",IF(C62&gt;$D$3,"0-2",IF(E62&gt;$D$5,IF((F62&lt;$D$6)*(Final!T57&lt;300/35.45),"4,5-6","4-6"),IF(D62&gt;$D$4,"3","ACBT"))))</f>
        <v>ACBT</v>
      </c>
      <c r="H62" s="21"/>
      <c r="I62" s="21"/>
      <c r="J62" s="21"/>
      <c r="K62" s="21"/>
    </row>
    <row r="63" spans="1:11" x14ac:dyDescent="0.25">
      <c r="A63" s="3">
        <f>Final!A58</f>
        <v>0</v>
      </c>
      <c r="B63" s="3">
        <f>Final!B58</f>
        <v>0</v>
      </c>
      <c r="C63" s="9">
        <f>Final!X58</f>
        <v>0</v>
      </c>
      <c r="D63" s="9">
        <f>Final!AA58</f>
        <v>0</v>
      </c>
      <c r="E63" s="9">
        <f>Final!Z58</f>
        <v>0</v>
      </c>
      <c r="F63" s="22">
        <f>Final!W58</f>
        <v>0</v>
      </c>
      <c r="G63" s="21" t="str">
        <f>IF((C63&gt;$D$3)*(D63&gt;$D$4)+(C63&gt;$D$3)*(E63&gt;$D$5),"CD",IF(C63&gt;$D$3,"0-2",IF(E63&gt;$D$5,IF((F63&lt;$D$6)*(Final!T58&lt;300/35.45),"4,5-6","4-6"),IF(D63&gt;$D$4,"3","ACBT"))))</f>
        <v>ACBT</v>
      </c>
      <c r="H63" s="21"/>
      <c r="I63" s="21"/>
      <c r="J63" s="21"/>
      <c r="K63" s="21"/>
    </row>
    <row r="64" spans="1:11" x14ac:dyDescent="0.25">
      <c r="A64" s="3">
        <f>Final!A59</f>
        <v>0</v>
      </c>
      <c r="B64" s="3">
        <f>Final!B59</f>
        <v>0</v>
      </c>
      <c r="C64" s="9">
        <f>Final!X59</f>
        <v>0</v>
      </c>
      <c r="D64" s="9">
        <f>Final!AA59</f>
        <v>0</v>
      </c>
      <c r="E64" s="9">
        <f>Final!Z59</f>
        <v>0</v>
      </c>
      <c r="F64" s="22">
        <f>Final!W59</f>
        <v>0</v>
      </c>
      <c r="G64" s="21" t="str">
        <f>IF((C64&gt;$D$3)*(D64&gt;$D$4)+(C64&gt;$D$3)*(E64&gt;$D$5),"CD",IF(C64&gt;$D$3,"0-2",IF(E64&gt;$D$5,IF((F64&lt;$D$6)*(Final!T59&lt;300/35.45),"4,5-6","4-6"),IF(D64&gt;$D$4,"3","ACBT"))))</f>
        <v>ACBT</v>
      </c>
      <c r="H64" s="21"/>
      <c r="I64" s="21"/>
      <c r="J64" s="21"/>
      <c r="K64" s="21"/>
    </row>
    <row r="65" spans="1:11" x14ac:dyDescent="0.25">
      <c r="A65" s="3">
        <f>Final!A60</f>
        <v>0</v>
      </c>
      <c r="B65" s="3">
        <f>Final!B60</f>
        <v>0</v>
      </c>
      <c r="C65" s="9">
        <f>Final!X60</f>
        <v>0</v>
      </c>
      <c r="D65" s="9">
        <f>Final!AA60</f>
        <v>0</v>
      </c>
      <c r="E65" s="9">
        <f>Final!Z60</f>
        <v>0</v>
      </c>
      <c r="F65" s="22">
        <f>Final!W60</f>
        <v>0</v>
      </c>
      <c r="G65" s="21" t="str">
        <f>IF((C65&gt;$D$3)*(D65&gt;$D$4)+(C65&gt;$D$3)*(E65&gt;$D$5),"CD",IF(C65&gt;$D$3,"0-2",IF(E65&gt;$D$5,IF((F65&lt;$D$6)*(Final!T60&lt;300/35.45),"4,5-6","4-6"),IF(D65&gt;$D$4,"3","ACBT"))))</f>
        <v>ACBT</v>
      </c>
      <c r="H65" s="21"/>
      <c r="I65" s="21"/>
      <c r="J65" s="21"/>
      <c r="K65" s="21"/>
    </row>
    <row r="66" spans="1:11" x14ac:dyDescent="0.25">
      <c r="A66" s="3">
        <f>Final!A61</f>
        <v>0</v>
      </c>
      <c r="B66" s="3">
        <f>Final!B61</f>
        <v>0</v>
      </c>
      <c r="C66" s="9">
        <f>Final!X61</f>
        <v>0</v>
      </c>
      <c r="D66" s="9">
        <f>Final!AA61</f>
        <v>0</v>
      </c>
      <c r="E66" s="9">
        <f>Final!Z61</f>
        <v>0</v>
      </c>
      <c r="F66" s="22">
        <f>Final!W61</f>
        <v>0</v>
      </c>
      <c r="G66" s="21" t="str">
        <f>IF((C66&gt;$D$3)*(D66&gt;$D$4)+(C66&gt;$D$3)*(E66&gt;$D$5),"CD",IF(C66&gt;$D$3,"0-2",IF(E66&gt;$D$5,IF((F66&lt;$D$6)*(Final!T61&lt;300/35.45),"4,5-6","4-6"),IF(D66&gt;$D$4,"3","ACBT"))))</f>
        <v>ACBT</v>
      </c>
      <c r="H66" s="21"/>
      <c r="I66" s="21"/>
      <c r="J66" s="21"/>
      <c r="K66" s="21"/>
    </row>
    <row r="67" spans="1:11" x14ac:dyDescent="0.25">
      <c r="A67" s="3">
        <f>Final!A62</f>
        <v>0</v>
      </c>
      <c r="B67" s="3">
        <f>Final!B62</f>
        <v>0</v>
      </c>
      <c r="C67" s="9">
        <f>Final!X62</f>
        <v>0</v>
      </c>
      <c r="D67" s="9">
        <f>Final!AA62</f>
        <v>0</v>
      </c>
      <c r="E67" s="9">
        <f>Final!Z62</f>
        <v>0</v>
      </c>
      <c r="F67" s="22">
        <f>Final!W62</f>
        <v>0</v>
      </c>
      <c r="G67" s="21" t="str">
        <f>IF((C67&gt;$D$3)*(D67&gt;$D$4)+(C67&gt;$D$3)*(E67&gt;$D$5),"CD",IF(C67&gt;$D$3,"0-2",IF(E67&gt;$D$5,IF((F67&lt;$D$6)*(Final!T62&lt;300/35.45),"4,5-6","4-6"),IF(D67&gt;$D$4,"3","ACBT"))))</f>
        <v>ACBT</v>
      </c>
      <c r="H67" s="21"/>
      <c r="I67" s="21"/>
      <c r="J67" s="21"/>
      <c r="K67" s="21"/>
    </row>
    <row r="68" spans="1:11" x14ac:dyDescent="0.25">
      <c r="A68" s="3">
        <f>Final!A63</f>
        <v>0</v>
      </c>
      <c r="B68" s="3">
        <f>Final!B63</f>
        <v>0</v>
      </c>
      <c r="C68" s="9">
        <f>Final!X63</f>
        <v>0</v>
      </c>
      <c r="D68" s="9">
        <f>Final!AA63</f>
        <v>0</v>
      </c>
      <c r="E68" s="9">
        <f>Final!Z63</f>
        <v>0</v>
      </c>
      <c r="F68" s="22">
        <f>Final!W63</f>
        <v>0</v>
      </c>
      <c r="G68" s="21" t="str">
        <f>IF((C68&gt;$D$3)*(D68&gt;$D$4)+(C68&gt;$D$3)*(E68&gt;$D$5),"CD",IF(C68&gt;$D$3,"0-2",IF(E68&gt;$D$5,IF((F68&lt;$D$6)*(Final!T63&lt;300/35.45),"4,5-6","4-6"),IF(D68&gt;$D$4,"3","ACBT"))))</f>
        <v>ACBT</v>
      </c>
      <c r="H68" s="21"/>
      <c r="I68" s="21"/>
      <c r="J68" s="21"/>
      <c r="K68" s="21"/>
    </row>
    <row r="69" spans="1:11" x14ac:dyDescent="0.25">
      <c r="A69" s="3">
        <f>Final!A64</f>
        <v>0</v>
      </c>
      <c r="B69" s="3">
        <f>Final!B64</f>
        <v>0</v>
      </c>
      <c r="C69" s="9">
        <f>Final!X64</f>
        <v>0</v>
      </c>
      <c r="D69" s="9">
        <f>Final!AA64</f>
        <v>0</v>
      </c>
      <c r="E69" s="9">
        <f>Final!Z64</f>
        <v>0</v>
      </c>
      <c r="F69" s="22">
        <f>Final!W64</f>
        <v>0</v>
      </c>
      <c r="G69" s="21" t="str">
        <f>IF((C69&gt;$D$3)*(D69&gt;$D$4)+(C69&gt;$D$3)*(E69&gt;$D$5),"CD",IF(C69&gt;$D$3,"0-2",IF(E69&gt;$D$5,IF((F69&lt;$D$6)*(Final!T64&lt;300/35.45),"4,5-6","4-6"),IF(D69&gt;$D$4,"3","ACBT"))))</f>
        <v>ACBT</v>
      </c>
      <c r="H69" s="21"/>
      <c r="I69" s="21"/>
      <c r="J69" s="21"/>
      <c r="K69" s="21"/>
    </row>
    <row r="70" spans="1:11" x14ac:dyDescent="0.25">
      <c r="A70" s="3">
        <f>Final!A65</f>
        <v>0</v>
      </c>
      <c r="B70" s="3">
        <f>Final!B65</f>
        <v>0</v>
      </c>
      <c r="C70" s="9">
        <f>Final!X65</f>
        <v>0</v>
      </c>
      <c r="D70" s="9">
        <f>Final!AA65</f>
        <v>0</v>
      </c>
      <c r="E70" s="9">
        <f>Final!Z65</f>
        <v>0</v>
      </c>
      <c r="F70" s="22">
        <f>Final!W65</f>
        <v>0</v>
      </c>
      <c r="G70" s="21" t="str">
        <f>IF((C70&gt;$D$3)*(D70&gt;$D$4)+(C70&gt;$D$3)*(E70&gt;$D$5),"CD",IF(C70&gt;$D$3,"0-2",IF(E70&gt;$D$5,IF((F70&lt;$D$6)*(Final!T65&lt;300/35.45),"4,5-6","4-6"),IF(D70&gt;$D$4,"3","ACBT"))))</f>
        <v>ACBT</v>
      </c>
      <c r="H70" s="21"/>
      <c r="I70" s="21"/>
      <c r="J70" s="21"/>
      <c r="K70" s="21"/>
    </row>
    <row r="71" spans="1:11" x14ac:dyDescent="0.25">
      <c r="A71" s="3">
        <f>Final!A66</f>
        <v>0</v>
      </c>
      <c r="B71" s="3">
        <f>Final!B66</f>
        <v>0</v>
      </c>
      <c r="C71" s="9">
        <f>Final!X66</f>
        <v>0</v>
      </c>
      <c r="D71" s="9">
        <f>Final!AA66</f>
        <v>0</v>
      </c>
      <c r="E71" s="9">
        <f>Final!Z66</f>
        <v>0</v>
      </c>
      <c r="F71" s="22">
        <f>Final!W66</f>
        <v>0</v>
      </c>
      <c r="G71" s="21" t="str">
        <f>IF((C71&gt;$D$3)*(D71&gt;$D$4)+(C71&gt;$D$3)*(E71&gt;$D$5),"CD",IF(C71&gt;$D$3,"0-2",IF(E71&gt;$D$5,IF((F71&lt;$D$6)*(Final!T66&lt;300/35.45),"4,5-6","4-6"),IF(D71&gt;$D$4,"3","ACBT"))))</f>
        <v>ACBT</v>
      </c>
      <c r="H71" s="21"/>
      <c r="I71" s="21"/>
      <c r="J71" s="21"/>
      <c r="K71" s="21"/>
    </row>
    <row r="72" spans="1:11" x14ac:dyDescent="0.25">
      <c r="A72" s="3">
        <f>Final!A67</f>
        <v>0</v>
      </c>
      <c r="B72" s="3">
        <f>Final!B67</f>
        <v>0</v>
      </c>
      <c r="C72" s="9">
        <f>Final!X67</f>
        <v>0</v>
      </c>
      <c r="D72" s="9">
        <f>Final!AA67</f>
        <v>0</v>
      </c>
      <c r="E72" s="9">
        <f>Final!Z67</f>
        <v>0</v>
      </c>
      <c r="F72" s="22">
        <f>Final!W67</f>
        <v>0</v>
      </c>
      <c r="G72" s="21" t="str">
        <f>IF((C72&gt;$D$3)*(D72&gt;$D$4)+(C72&gt;$D$3)*(E72&gt;$D$5),"CD",IF(C72&gt;$D$3,"0-2",IF(E72&gt;$D$5,IF((F72&lt;$D$6)*(Final!T67&lt;300/35.45),"4,5-6","4-6"),IF(D72&gt;$D$4,"3","ACBT"))))</f>
        <v>ACBT</v>
      </c>
      <c r="H72" s="21"/>
      <c r="I72" s="21"/>
      <c r="J72" s="21"/>
      <c r="K72" s="21"/>
    </row>
    <row r="73" spans="1:11" x14ac:dyDescent="0.25">
      <c r="A73" s="3">
        <f>Final!A68</f>
        <v>0</v>
      </c>
      <c r="B73" s="3">
        <f>Final!B68</f>
        <v>0</v>
      </c>
      <c r="C73" s="9">
        <f>Final!X68</f>
        <v>0</v>
      </c>
      <c r="D73" s="9">
        <f>Final!AA68</f>
        <v>0</v>
      </c>
      <c r="E73" s="9">
        <f>Final!Z68</f>
        <v>0</v>
      </c>
      <c r="F73" s="22">
        <f>Final!W68</f>
        <v>0</v>
      </c>
      <c r="G73" s="21" t="str">
        <f>IF((C73&gt;$D$3)*(D73&gt;$D$4)+(C73&gt;$D$3)*(E73&gt;$D$5),"CD",IF(C73&gt;$D$3,"0-2",IF(E73&gt;$D$5,IF((F73&lt;$D$6)*(Final!T68&lt;300/35.45),"4,5-6","4-6"),IF(D73&gt;$D$4,"3","ACBT"))))</f>
        <v>ACBT</v>
      </c>
      <c r="H73" s="21"/>
      <c r="I73" s="21"/>
      <c r="J73" s="21"/>
      <c r="K73" s="21"/>
    </row>
    <row r="74" spans="1:11" x14ac:dyDescent="0.25">
      <c r="A74" s="3">
        <f>Final!A69</f>
        <v>0</v>
      </c>
      <c r="B74" s="3">
        <f>Final!B69</f>
        <v>0</v>
      </c>
      <c r="C74" s="9">
        <f>Final!X69</f>
        <v>0</v>
      </c>
      <c r="D74" s="9">
        <f>Final!AA69</f>
        <v>0</v>
      </c>
      <c r="E74" s="9">
        <f>Final!Z69</f>
        <v>0</v>
      </c>
      <c r="F74" s="22">
        <f>Final!W69</f>
        <v>0</v>
      </c>
      <c r="G74" s="21" t="str">
        <f>IF((C74&gt;$D$3)*(D74&gt;$D$4)+(C74&gt;$D$3)*(E74&gt;$D$5),"CD",IF(C74&gt;$D$3,"0-2",IF(E74&gt;$D$5,IF((F74&lt;$D$6)*(Final!T69&lt;300/35.45),"4,5-6","4-6"),IF(D74&gt;$D$4,"3","ACBT"))))</f>
        <v>ACBT</v>
      </c>
      <c r="H74" s="21"/>
      <c r="I74" s="21"/>
      <c r="J74" s="21"/>
      <c r="K74" s="21"/>
    </row>
    <row r="75" spans="1:11" x14ac:dyDescent="0.25">
      <c r="A75" s="3">
        <f>Final!A70</f>
        <v>0</v>
      </c>
      <c r="B75" s="3">
        <f>Final!B70</f>
        <v>0</v>
      </c>
      <c r="C75" s="9">
        <f>Final!X70</f>
        <v>0</v>
      </c>
      <c r="D75" s="9">
        <f>Final!AA70</f>
        <v>0</v>
      </c>
      <c r="E75" s="9">
        <f>Final!Z70</f>
        <v>0</v>
      </c>
      <c r="F75" s="22">
        <f>Final!W70</f>
        <v>0</v>
      </c>
      <c r="G75" s="21" t="str">
        <f>IF((C75&gt;$D$3)*(D75&gt;$D$4)+(C75&gt;$D$3)*(E75&gt;$D$5),"CD",IF(C75&gt;$D$3,"0-2",IF(E75&gt;$D$5,IF((F75&lt;$D$6)*(Final!T70&lt;300/35.45),"4,5-6","4-6"),IF(D75&gt;$D$4,"3","ACBT"))))</f>
        <v>ACBT</v>
      </c>
      <c r="H75" s="21"/>
      <c r="I75" s="21"/>
      <c r="J75" s="21"/>
      <c r="K75" s="21"/>
    </row>
    <row r="76" spans="1:11" x14ac:dyDescent="0.25">
      <c r="A76" s="3">
        <f>Final!A71</f>
        <v>0</v>
      </c>
      <c r="B76" s="3">
        <f>Final!B71</f>
        <v>0</v>
      </c>
      <c r="C76" s="9">
        <f>Final!X71</f>
        <v>0</v>
      </c>
      <c r="D76" s="9">
        <f>Final!AA71</f>
        <v>0</v>
      </c>
      <c r="E76" s="9">
        <f>Final!Z71</f>
        <v>0</v>
      </c>
      <c r="F76" s="22">
        <f>Final!W71</f>
        <v>0</v>
      </c>
      <c r="G76" s="21" t="str">
        <f>IF((C76&gt;$D$3)*(D76&gt;$D$4)+(C76&gt;$D$3)*(E76&gt;$D$5),"CD",IF(C76&gt;$D$3,"0-2",IF(E76&gt;$D$5,IF((F76&lt;$D$6)*(Final!T71&lt;300/35.45),"4,5-6","4-6"),IF(D76&gt;$D$4,"3","ACBT"))))</f>
        <v>ACBT</v>
      </c>
      <c r="H76" s="21"/>
      <c r="I76" s="21"/>
      <c r="J76" s="21"/>
      <c r="K76" s="21"/>
    </row>
    <row r="77" spans="1:11" x14ac:dyDescent="0.25">
      <c r="A77" s="3">
        <f>Final!A72</f>
        <v>0</v>
      </c>
      <c r="B77" s="3">
        <f>Final!B72</f>
        <v>0</v>
      </c>
      <c r="C77" s="9">
        <f>Final!X72</f>
        <v>0</v>
      </c>
      <c r="D77" s="9">
        <f>Final!AA72</f>
        <v>0</v>
      </c>
      <c r="E77" s="9">
        <f>Final!Z72</f>
        <v>0</v>
      </c>
      <c r="F77" s="22">
        <f>Final!W72</f>
        <v>0</v>
      </c>
      <c r="G77" s="21" t="str">
        <f>IF((C77&gt;$D$3)*(D77&gt;$D$4)+(C77&gt;$D$3)*(E77&gt;$D$5),"CD",IF(C77&gt;$D$3,"0-2",IF(E77&gt;$D$5,IF((F77&lt;$D$6)*(Final!T72&lt;300/35.45),"4,5-6","4-6"),IF(D77&gt;$D$4,"3","ACBT"))))</f>
        <v>ACBT</v>
      </c>
      <c r="H77" s="21"/>
      <c r="I77" s="21"/>
      <c r="J77" s="21"/>
      <c r="K77" s="21"/>
    </row>
    <row r="78" spans="1:11" x14ac:dyDescent="0.25">
      <c r="A78" s="3">
        <f>Final!A73</f>
        <v>0</v>
      </c>
      <c r="B78" s="3">
        <f>Final!B73</f>
        <v>0</v>
      </c>
      <c r="C78" s="9">
        <f>Final!X73</f>
        <v>0</v>
      </c>
      <c r="D78" s="9">
        <f>Final!AA73</f>
        <v>0</v>
      </c>
      <c r="E78" s="9">
        <f>Final!Z73</f>
        <v>0</v>
      </c>
      <c r="F78" s="22">
        <f>Final!W73</f>
        <v>0</v>
      </c>
      <c r="G78" s="21" t="str">
        <f>IF((C78&gt;$D$3)*(D78&gt;$D$4)+(C78&gt;$D$3)*(E78&gt;$D$5),"CD",IF(C78&gt;$D$3,"0-2",IF(E78&gt;$D$5,IF((F78&lt;$D$6)*(Final!T73&lt;300/35.45),"4,5-6","4-6"),IF(D78&gt;$D$4,"3","ACBT"))))</f>
        <v>ACBT</v>
      </c>
      <c r="H78" s="21"/>
      <c r="I78" s="21"/>
      <c r="J78" s="21"/>
      <c r="K78" s="21"/>
    </row>
    <row r="79" spans="1:11" x14ac:dyDescent="0.25">
      <c r="A79" s="3">
        <f>Final!A74</f>
        <v>0</v>
      </c>
      <c r="B79" s="3">
        <f>Final!B74</f>
        <v>0</v>
      </c>
      <c r="C79" s="9">
        <f>Final!X74</f>
        <v>0</v>
      </c>
      <c r="D79" s="9">
        <f>Final!AA74</f>
        <v>0</v>
      </c>
      <c r="E79" s="9">
        <f>Final!Z74</f>
        <v>0</v>
      </c>
      <c r="F79" s="22">
        <f>Final!W74</f>
        <v>0</v>
      </c>
      <c r="G79" s="21" t="str">
        <f>IF((C79&gt;$D$3)*(D79&gt;$D$4)+(C79&gt;$D$3)*(E79&gt;$D$5),"CD",IF(C79&gt;$D$3,"0-2",IF(E79&gt;$D$5,IF((F79&lt;$D$6)*(Final!T74&lt;300/35.45),"4,5-6","4-6"),IF(D79&gt;$D$4,"3","ACBT"))))</f>
        <v>ACBT</v>
      </c>
      <c r="H79" s="21"/>
      <c r="I79" s="21"/>
      <c r="J79" s="21"/>
      <c r="K79" s="21"/>
    </row>
    <row r="80" spans="1:11" x14ac:dyDescent="0.25">
      <c r="A80" s="3">
        <f>Final!A75</f>
        <v>0</v>
      </c>
      <c r="B80" s="3">
        <f>Final!B75</f>
        <v>0</v>
      </c>
      <c r="C80" s="9">
        <f>Final!X75</f>
        <v>0</v>
      </c>
      <c r="D80" s="9">
        <f>Final!AA75</f>
        <v>0</v>
      </c>
      <c r="E80" s="9">
        <f>Final!Z75</f>
        <v>0</v>
      </c>
      <c r="F80" s="22">
        <f>Final!W75</f>
        <v>0</v>
      </c>
      <c r="G80" s="21" t="str">
        <f>IF((C80&gt;$D$3)*(D80&gt;$D$4)+(C80&gt;$D$3)*(E80&gt;$D$5),"CD",IF(C80&gt;$D$3,"0-2",IF(E80&gt;$D$5,IF((F80&lt;$D$6)*(Final!T75&lt;300/35.45),"4,5-6","4-6"),IF(D80&gt;$D$4,"3","ACBT"))))</f>
        <v>ACBT</v>
      </c>
      <c r="H80" s="21"/>
      <c r="I80" s="21"/>
      <c r="J80" s="21"/>
      <c r="K80" s="21"/>
    </row>
    <row r="81" spans="1:11" x14ac:dyDescent="0.25">
      <c r="A81" s="3">
        <f>Final!A76</f>
        <v>0</v>
      </c>
      <c r="B81" s="3">
        <f>Final!B76</f>
        <v>0</v>
      </c>
      <c r="C81" s="9">
        <f>Final!X76</f>
        <v>0</v>
      </c>
      <c r="D81" s="9">
        <f>Final!AA76</f>
        <v>0</v>
      </c>
      <c r="E81" s="9">
        <f>Final!Z76</f>
        <v>0</v>
      </c>
      <c r="F81" s="22">
        <f>Final!W76</f>
        <v>0</v>
      </c>
      <c r="G81" s="21" t="str">
        <f>IF((C81&gt;$D$3)*(D81&gt;$D$4)+(C81&gt;$D$3)*(E81&gt;$D$5),"CD",IF(C81&gt;$D$3,"0-2",IF(E81&gt;$D$5,IF((F81&lt;$D$6)*(Final!T76&lt;300/35.45),"4,5-6","4-6"),IF(D81&gt;$D$4,"3","ACBT"))))</f>
        <v>ACBT</v>
      </c>
      <c r="H81" s="21"/>
      <c r="I81" s="21"/>
      <c r="J81" s="21"/>
      <c r="K81" s="21"/>
    </row>
    <row r="82" spans="1:11" x14ac:dyDescent="0.25">
      <c r="A82" s="3">
        <f>Final!A77</f>
        <v>0</v>
      </c>
      <c r="B82" s="3">
        <f>Final!B77</f>
        <v>0</v>
      </c>
      <c r="C82" s="9">
        <f>Final!X77</f>
        <v>0</v>
      </c>
      <c r="D82" s="9">
        <f>Final!AA77</f>
        <v>0</v>
      </c>
      <c r="E82" s="9">
        <f>Final!Z77</f>
        <v>0</v>
      </c>
      <c r="F82" s="22">
        <f>Final!W77</f>
        <v>0</v>
      </c>
      <c r="G82" s="21" t="str">
        <f>IF((C82&gt;$D$3)*(D82&gt;$D$4)+(C82&gt;$D$3)*(E82&gt;$D$5),"CD",IF(C82&gt;$D$3,"0-2",IF(E82&gt;$D$5,IF((F82&lt;$D$6)*(Final!T77&lt;300/35.45),"4,5-6","4-6"),IF(D82&gt;$D$4,"3","ACBT"))))</f>
        <v>ACBT</v>
      </c>
      <c r="H82" s="21"/>
      <c r="I82" s="21"/>
      <c r="J82" s="21"/>
      <c r="K82" s="21"/>
    </row>
    <row r="83" spans="1:11" x14ac:dyDescent="0.25">
      <c r="A83" s="3">
        <f>Final!A78</f>
        <v>0</v>
      </c>
      <c r="B83" s="3">
        <f>Final!B78</f>
        <v>0</v>
      </c>
      <c r="C83" s="9">
        <f>Final!X78</f>
        <v>0</v>
      </c>
      <c r="D83" s="9">
        <f>Final!AA78</f>
        <v>0</v>
      </c>
      <c r="E83" s="9">
        <f>Final!Z78</f>
        <v>0</v>
      </c>
      <c r="F83" s="22">
        <f>Final!W78</f>
        <v>0</v>
      </c>
      <c r="G83" s="21" t="str">
        <f>IF((C83&gt;$D$3)*(D83&gt;$D$4)+(C83&gt;$D$3)*(E83&gt;$D$5),"CD",IF(C83&gt;$D$3,"0-2",IF(E83&gt;$D$5,IF((F83&lt;$D$6)*(Final!T78&lt;300/35.45),"4,5-6","4-6"),IF(D83&gt;$D$4,"3","ACBT"))))</f>
        <v>ACBT</v>
      </c>
      <c r="H83" s="21"/>
      <c r="I83" s="21"/>
      <c r="J83" s="21"/>
      <c r="K83" s="21"/>
    </row>
    <row r="84" spans="1:11" x14ac:dyDescent="0.25">
      <c r="A84" s="3">
        <f>Final!A79</f>
        <v>0</v>
      </c>
      <c r="B84" s="3">
        <f>Final!B79</f>
        <v>0</v>
      </c>
      <c r="C84" s="9">
        <f>Final!X79</f>
        <v>0</v>
      </c>
      <c r="D84" s="9">
        <f>Final!AA79</f>
        <v>0</v>
      </c>
      <c r="E84" s="9">
        <f>Final!Z79</f>
        <v>0</v>
      </c>
      <c r="F84" s="22">
        <f>Final!W79</f>
        <v>0</v>
      </c>
      <c r="G84" s="21" t="str">
        <f>IF((C84&gt;$D$3)*(D84&gt;$D$4)+(C84&gt;$D$3)*(E84&gt;$D$5),"CD",IF(C84&gt;$D$3,"0-2",IF(E84&gt;$D$5,IF((F84&lt;$D$6)*(Final!T79&lt;300/35.45),"4,5-6","4-6"),IF(D84&gt;$D$4,"3","ACBT"))))</f>
        <v>ACBT</v>
      </c>
      <c r="H84" s="21"/>
      <c r="I84" s="21"/>
      <c r="J84" s="21"/>
      <c r="K84" s="21"/>
    </row>
    <row r="85" spans="1:11" x14ac:dyDescent="0.25">
      <c r="A85" s="3">
        <f>Final!A80</f>
        <v>0</v>
      </c>
      <c r="B85" s="3">
        <f>Final!B80</f>
        <v>0</v>
      </c>
      <c r="C85" s="9">
        <f>Final!X80</f>
        <v>0</v>
      </c>
      <c r="D85" s="9">
        <f>Final!AA80</f>
        <v>0</v>
      </c>
      <c r="E85" s="9">
        <f>Final!Z80</f>
        <v>0</v>
      </c>
      <c r="F85" s="22">
        <f>Final!W80</f>
        <v>0</v>
      </c>
      <c r="G85" s="21" t="str">
        <f>IF((C85&gt;$D$3)*(D85&gt;$D$4)+(C85&gt;$D$3)*(E85&gt;$D$5),"CD",IF(C85&gt;$D$3,"0-2",IF(E85&gt;$D$5,IF((F85&lt;$D$6)*(Final!T80&lt;300/35.45),"4,5-6","4-6"),IF(D85&gt;$D$4,"3","ACBT"))))</f>
        <v>ACBT</v>
      </c>
      <c r="H85" s="21"/>
      <c r="I85" s="21"/>
      <c r="J85" s="21"/>
      <c r="K85" s="21"/>
    </row>
    <row r="86" spans="1:11" x14ac:dyDescent="0.25">
      <c r="A86" s="3">
        <f>Final!A81</f>
        <v>0</v>
      </c>
      <c r="B86" s="3">
        <f>Final!B81</f>
        <v>0</v>
      </c>
      <c r="C86" s="9">
        <f>Final!X81</f>
        <v>0</v>
      </c>
      <c r="D86" s="9">
        <f>Final!AA81</f>
        <v>0</v>
      </c>
      <c r="E86" s="9">
        <f>Final!Z81</f>
        <v>0</v>
      </c>
      <c r="F86" s="22">
        <f>Final!W81</f>
        <v>0</v>
      </c>
      <c r="G86" s="21" t="str">
        <f>IF((C86&gt;$D$3)*(D86&gt;$D$4)+(C86&gt;$D$3)*(E86&gt;$D$5),"CD",IF(C86&gt;$D$3,"0-2",IF(E86&gt;$D$5,IF((F86&lt;$D$6)*(Final!T81&lt;300/35.45),"4,5-6","4-6"),IF(D86&gt;$D$4,"3","ACBT"))))</f>
        <v>ACBT</v>
      </c>
      <c r="H86" s="21"/>
      <c r="I86" s="21"/>
      <c r="J86" s="21"/>
      <c r="K86" s="21"/>
    </row>
    <row r="87" spans="1:11" x14ac:dyDescent="0.25">
      <c r="A87" s="3">
        <f>Final!A82</f>
        <v>0</v>
      </c>
      <c r="B87" s="3">
        <f>Final!B82</f>
        <v>0</v>
      </c>
      <c r="C87" s="9">
        <f>Final!X82</f>
        <v>0</v>
      </c>
      <c r="D87" s="9">
        <f>Final!AA82</f>
        <v>0</v>
      </c>
      <c r="E87" s="9">
        <f>Final!Z82</f>
        <v>0</v>
      </c>
      <c r="F87" s="22">
        <f>Final!W82</f>
        <v>0</v>
      </c>
      <c r="G87" s="21" t="str">
        <f>IF((C87&gt;$D$3)*(D87&gt;$D$4)+(C87&gt;$D$3)*(E87&gt;$D$5),"CD",IF(C87&gt;$D$3,"0-2",IF(E87&gt;$D$5,IF((F87&lt;$D$6)*(Final!T82&lt;300/35.45),"4,5-6","4-6"),IF(D87&gt;$D$4,"3","ACBT"))))</f>
        <v>ACBT</v>
      </c>
      <c r="H87" s="21"/>
      <c r="I87" s="21"/>
      <c r="J87" s="21"/>
      <c r="K87" s="21"/>
    </row>
    <row r="88" spans="1:11" x14ac:dyDescent="0.25">
      <c r="A88" s="3">
        <f>Final!A83</f>
        <v>0</v>
      </c>
      <c r="B88" s="3">
        <f>Final!B83</f>
        <v>0</v>
      </c>
      <c r="C88" s="9">
        <f>Final!X83</f>
        <v>0</v>
      </c>
      <c r="D88" s="9">
        <f>Final!AA83</f>
        <v>0</v>
      </c>
      <c r="E88" s="9">
        <f>Final!Z83</f>
        <v>0</v>
      </c>
      <c r="F88" s="22">
        <f>Final!W83</f>
        <v>0</v>
      </c>
      <c r="G88" s="21" t="str">
        <f>IF((C88&gt;$D$3)*(D88&gt;$D$4)+(C88&gt;$D$3)*(E88&gt;$D$5),"CD",IF(C88&gt;$D$3,"0-2",IF(E88&gt;$D$5,IF((F88&lt;$D$6)*(Final!T83&lt;300/35.45),"4,5-6","4-6"),IF(D88&gt;$D$4,"3","ACBT"))))</f>
        <v>ACBT</v>
      </c>
      <c r="H88" s="21"/>
      <c r="I88" s="21"/>
      <c r="J88" s="21"/>
      <c r="K88" s="21"/>
    </row>
    <row r="89" spans="1:11" x14ac:dyDescent="0.25">
      <c r="A89" s="3">
        <f>Final!A84</f>
        <v>0</v>
      </c>
      <c r="B89" s="3">
        <f>Final!B84</f>
        <v>0</v>
      </c>
      <c r="C89" s="9">
        <f>Final!X84</f>
        <v>0</v>
      </c>
      <c r="D89" s="9">
        <f>Final!AA84</f>
        <v>0</v>
      </c>
      <c r="E89" s="9">
        <f>Final!Z84</f>
        <v>0</v>
      </c>
      <c r="F89" s="22">
        <f>Final!W84</f>
        <v>0</v>
      </c>
      <c r="G89" s="21" t="str">
        <f>IF((C89&gt;$D$3)*(D89&gt;$D$4)+(C89&gt;$D$3)*(E89&gt;$D$5),"CD",IF(C89&gt;$D$3,"0-2",IF(E89&gt;$D$5,IF((F89&lt;$D$6)*(Final!T84&lt;300/35.45),"4,5-6","4-6"),IF(D89&gt;$D$4,"3","ACBT"))))</f>
        <v>ACBT</v>
      </c>
      <c r="H89" s="21"/>
      <c r="I89" s="21"/>
      <c r="J89" s="21"/>
      <c r="K89" s="21"/>
    </row>
    <row r="90" spans="1:11" x14ac:dyDescent="0.25">
      <c r="A90" s="3">
        <f>Final!A85</f>
        <v>0</v>
      </c>
      <c r="B90" s="3">
        <f>Final!B85</f>
        <v>0</v>
      </c>
      <c r="C90" s="9">
        <f>Final!X85</f>
        <v>0</v>
      </c>
      <c r="D90" s="9">
        <f>Final!AA85</f>
        <v>0</v>
      </c>
      <c r="E90" s="9">
        <f>Final!Z85</f>
        <v>0</v>
      </c>
      <c r="F90" s="22">
        <f>Final!W85</f>
        <v>0</v>
      </c>
      <c r="G90" s="21" t="str">
        <f>IF((C90&gt;$D$3)*(D90&gt;$D$4)+(C90&gt;$D$3)*(E90&gt;$D$5),"CD",IF(C90&gt;$D$3,"0-2",IF(E90&gt;$D$5,IF((F90&lt;$D$6)*(Final!T85&lt;300/35.45),"4,5-6","4-6"),IF(D90&gt;$D$4,"3","ACBT"))))</f>
        <v>ACBT</v>
      </c>
      <c r="H90" s="21"/>
      <c r="I90" s="21"/>
      <c r="J90" s="21"/>
      <c r="K90" s="21"/>
    </row>
    <row r="91" spans="1:11" x14ac:dyDescent="0.25">
      <c r="A91" s="3">
        <f>Final!A86</f>
        <v>0</v>
      </c>
      <c r="B91" s="3">
        <f>Final!B86</f>
        <v>0</v>
      </c>
      <c r="C91" s="9">
        <f>Final!X86</f>
        <v>0</v>
      </c>
      <c r="D91" s="9">
        <f>Final!AA86</f>
        <v>0</v>
      </c>
      <c r="E91" s="9">
        <f>Final!Z86</f>
        <v>0</v>
      </c>
      <c r="F91" s="22">
        <f>Final!W86</f>
        <v>0</v>
      </c>
      <c r="G91" s="21" t="str">
        <f>IF((C91&gt;$D$3)*(D91&gt;$D$4)+(C91&gt;$D$3)*(E91&gt;$D$5),"CD",IF(C91&gt;$D$3,"0-2",IF(E91&gt;$D$5,IF((F91&lt;$D$6)*(Final!T86&lt;300/35.45),"4,5-6","4-6"),IF(D91&gt;$D$4,"3","ACBT"))))</f>
        <v>ACBT</v>
      </c>
      <c r="H91" s="21"/>
      <c r="I91" s="21"/>
      <c r="J91" s="21"/>
      <c r="K91" s="21"/>
    </row>
    <row r="92" spans="1:11" x14ac:dyDescent="0.25">
      <c r="A92" s="3">
        <f>Final!A87</f>
        <v>0</v>
      </c>
      <c r="B92" s="3">
        <f>Final!B87</f>
        <v>0</v>
      </c>
      <c r="C92" s="9">
        <f>Final!X87</f>
        <v>0</v>
      </c>
      <c r="D92" s="9">
        <f>Final!AA87</f>
        <v>0</v>
      </c>
      <c r="E92" s="9">
        <f>Final!Z87</f>
        <v>0</v>
      </c>
      <c r="F92" s="22">
        <f>Final!W87</f>
        <v>0</v>
      </c>
      <c r="G92" s="21" t="str">
        <f>IF((C92&gt;$D$3)*(D92&gt;$D$4)+(C92&gt;$D$3)*(E92&gt;$D$5),"CD",IF(C92&gt;$D$3,"0-2",IF(E92&gt;$D$5,IF((F92&lt;$D$6)*(Final!T87&lt;300/35.45),"4,5-6","4-6"),IF(D92&gt;$D$4,"3","ACBT"))))</f>
        <v>ACBT</v>
      </c>
      <c r="H92" s="21"/>
      <c r="I92" s="21"/>
      <c r="J92" s="21"/>
      <c r="K92" s="21"/>
    </row>
    <row r="93" spans="1:11" x14ac:dyDescent="0.25">
      <c r="A93" s="3">
        <f>Final!A88</f>
        <v>0</v>
      </c>
      <c r="B93" s="3">
        <f>Final!B88</f>
        <v>0</v>
      </c>
      <c r="C93" s="9">
        <f>Final!X88</f>
        <v>0</v>
      </c>
      <c r="D93" s="9">
        <f>Final!AA88</f>
        <v>0</v>
      </c>
      <c r="E93" s="9">
        <f>Final!Z88</f>
        <v>0</v>
      </c>
      <c r="F93" s="22">
        <f>Final!W88</f>
        <v>0</v>
      </c>
      <c r="G93" s="21" t="str">
        <f>IF((C93&gt;$D$3)*(D93&gt;$D$4)+(C93&gt;$D$3)*(E93&gt;$D$5),"CD",IF(C93&gt;$D$3,"0-2",IF(E93&gt;$D$5,IF((F93&lt;$D$6)*(Final!T88&lt;300/35.45),"4,5-6","4-6"),IF(D93&gt;$D$4,"3","ACBT"))))</f>
        <v>ACBT</v>
      </c>
      <c r="H93" s="21"/>
      <c r="I93" s="21"/>
      <c r="J93" s="21"/>
      <c r="K93" s="21"/>
    </row>
    <row r="94" spans="1:11" x14ac:dyDescent="0.25">
      <c r="A94" s="3">
        <f>Final!A89</f>
        <v>0</v>
      </c>
      <c r="B94" s="3">
        <f>Final!B89</f>
        <v>0</v>
      </c>
      <c r="C94" s="9">
        <f>Final!X89</f>
        <v>0</v>
      </c>
      <c r="D94" s="9">
        <f>Final!AA89</f>
        <v>0</v>
      </c>
      <c r="E94" s="9">
        <f>Final!Z89</f>
        <v>0</v>
      </c>
      <c r="F94" s="22">
        <f>Final!W89</f>
        <v>0</v>
      </c>
      <c r="G94" s="21" t="str">
        <f>IF((C94&gt;$D$3)*(D94&gt;$D$4)+(C94&gt;$D$3)*(E94&gt;$D$5),"CD",IF(C94&gt;$D$3,"0-2",IF(E94&gt;$D$5,IF((F94&lt;$D$6)*(Final!T89&lt;300/35.45),"4,5-6","4-6"),IF(D94&gt;$D$4,"3","ACBT"))))</f>
        <v>ACBT</v>
      </c>
      <c r="H94" s="21"/>
      <c r="I94" s="21"/>
      <c r="J94" s="21"/>
      <c r="K94" s="21"/>
    </row>
    <row r="95" spans="1:11" x14ac:dyDescent="0.25">
      <c r="A95" s="3">
        <f>Final!A90</f>
        <v>0</v>
      </c>
      <c r="B95" s="3">
        <f>Final!B90</f>
        <v>0</v>
      </c>
      <c r="C95" s="9">
        <f>Final!X90</f>
        <v>0</v>
      </c>
      <c r="D95" s="9">
        <f>Final!AA90</f>
        <v>0</v>
      </c>
      <c r="E95" s="9">
        <f>Final!Z90</f>
        <v>0</v>
      </c>
      <c r="F95" s="22">
        <f>Final!W90</f>
        <v>0</v>
      </c>
      <c r="G95" s="21" t="str">
        <f>IF((C95&gt;$D$3)*(D95&gt;$D$4)+(C95&gt;$D$3)*(E95&gt;$D$5),"CD",IF(C95&gt;$D$3,"0-2",IF(E95&gt;$D$5,IF((F95&lt;$D$6)*(Final!T90&lt;300/35.45),"4,5-6","4-6"),IF(D95&gt;$D$4,"3","ACBT"))))</f>
        <v>ACBT</v>
      </c>
      <c r="H95" s="21"/>
      <c r="I95" s="21"/>
      <c r="J95" s="21"/>
      <c r="K95" s="21"/>
    </row>
    <row r="96" spans="1:11" x14ac:dyDescent="0.25">
      <c r="A96" s="3">
        <f>Final!A91</f>
        <v>0</v>
      </c>
      <c r="B96" s="3">
        <f>Final!B91</f>
        <v>0</v>
      </c>
      <c r="C96" s="9">
        <f>Final!X91</f>
        <v>0</v>
      </c>
      <c r="D96" s="9">
        <f>Final!AA91</f>
        <v>0</v>
      </c>
      <c r="E96" s="9">
        <f>Final!Z91</f>
        <v>0</v>
      </c>
      <c r="F96" s="22">
        <f>Final!W91</f>
        <v>0</v>
      </c>
      <c r="G96" s="21" t="str">
        <f>IF((C96&gt;$D$3)*(D96&gt;$D$4)+(C96&gt;$D$3)*(E96&gt;$D$5),"CD",IF(C96&gt;$D$3,"0-2",IF(E96&gt;$D$5,IF((F96&lt;$D$6)*(Final!T91&lt;300/35.45),"4,5-6","4-6"),IF(D96&gt;$D$4,"3","ACBT"))))</f>
        <v>ACBT</v>
      </c>
      <c r="H96" s="21"/>
      <c r="I96" s="21"/>
      <c r="J96" s="21"/>
      <c r="K96" s="21"/>
    </row>
    <row r="97" spans="1:11" x14ac:dyDescent="0.25">
      <c r="A97" s="3">
        <f>Final!A92</f>
        <v>0</v>
      </c>
      <c r="B97" s="3">
        <f>Final!B92</f>
        <v>0</v>
      </c>
      <c r="C97" s="9">
        <f>Final!X92</f>
        <v>0</v>
      </c>
      <c r="D97" s="9">
        <f>Final!AA92</f>
        <v>0</v>
      </c>
      <c r="E97" s="9">
        <f>Final!Z92</f>
        <v>0</v>
      </c>
      <c r="F97" s="22">
        <f>Final!W92</f>
        <v>0</v>
      </c>
      <c r="G97" s="21" t="str">
        <f>IF((C97&gt;$D$3)*(D97&gt;$D$4)+(C97&gt;$D$3)*(E97&gt;$D$5),"CD",IF(C97&gt;$D$3,"0-2",IF(E97&gt;$D$5,IF((F97&lt;$D$6)*(Final!T92&lt;300/35.45),"4,5-6","4-6"),IF(D97&gt;$D$4,"3","ACBT"))))</f>
        <v>ACBT</v>
      </c>
      <c r="H97" s="21"/>
      <c r="I97" s="21"/>
      <c r="J97" s="21"/>
      <c r="K97" s="21"/>
    </row>
    <row r="98" spans="1:11" x14ac:dyDescent="0.25">
      <c r="A98" s="3">
        <f>Final!A93</f>
        <v>0</v>
      </c>
      <c r="B98" s="3">
        <f>Final!B93</f>
        <v>0</v>
      </c>
      <c r="C98" s="9">
        <f>Final!X93</f>
        <v>0</v>
      </c>
      <c r="D98" s="9">
        <f>Final!AA93</f>
        <v>0</v>
      </c>
      <c r="E98" s="9">
        <f>Final!Z93</f>
        <v>0</v>
      </c>
      <c r="F98" s="22">
        <f>Final!W93</f>
        <v>0</v>
      </c>
      <c r="G98" s="21" t="str">
        <f>IF((C98&gt;$D$3)*(D98&gt;$D$4)+(C98&gt;$D$3)*(E98&gt;$D$5),"CD",IF(C98&gt;$D$3,"0-2",IF(E98&gt;$D$5,IF((F98&lt;$D$6)*(Final!T93&lt;300/35.45),"4,5-6","4-6"),IF(D98&gt;$D$4,"3","ACBT"))))</f>
        <v>ACBT</v>
      </c>
      <c r="H98" s="21"/>
      <c r="I98" s="21"/>
      <c r="J98" s="21"/>
      <c r="K98" s="21"/>
    </row>
    <row r="99" spans="1:11" x14ac:dyDescent="0.25">
      <c r="A99" s="3">
        <f>Final!A94</f>
        <v>0</v>
      </c>
      <c r="B99" s="3">
        <f>Final!B94</f>
        <v>0</v>
      </c>
      <c r="C99" s="9">
        <f>Final!X94</f>
        <v>0</v>
      </c>
      <c r="D99" s="9">
        <f>Final!AA94</f>
        <v>0</v>
      </c>
      <c r="E99" s="9">
        <f>Final!Z94</f>
        <v>0</v>
      </c>
      <c r="F99" s="22">
        <f>Final!W94</f>
        <v>0</v>
      </c>
      <c r="G99" s="21" t="str">
        <f>IF((C99&gt;$D$3)*(D99&gt;$D$4)+(C99&gt;$D$3)*(E99&gt;$D$5),"CD",IF(C99&gt;$D$3,"0-2",IF(E99&gt;$D$5,IF((F99&lt;$D$6)*(Final!T94&lt;300/35.45),"4,5-6","4-6"),IF(D99&gt;$D$4,"3","ACBT"))))</f>
        <v>ACBT</v>
      </c>
      <c r="H99" s="21"/>
      <c r="I99" s="21"/>
      <c r="J99" s="21"/>
      <c r="K99" s="21"/>
    </row>
    <row r="100" spans="1:11" x14ac:dyDescent="0.25">
      <c r="A100" s="3">
        <f>Final!A95</f>
        <v>0</v>
      </c>
      <c r="B100" s="3">
        <f>Final!B95</f>
        <v>0</v>
      </c>
      <c r="C100" s="9">
        <f>Final!X95</f>
        <v>0</v>
      </c>
      <c r="D100" s="9">
        <f>Final!AA95</f>
        <v>0</v>
      </c>
      <c r="E100" s="9">
        <f>Final!Z95</f>
        <v>0</v>
      </c>
      <c r="F100" s="22">
        <f>Final!W95</f>
        <v>0</v>
      </c>
      <c r="G100" s="21" t="str">
        <f>IF((C100&gt;$D$3)*(D100&gt;$D$4)+(C100&gt;$D$3)*(E100&gt;$D$5),"CD",IF(C100&gt;$D$3,"0-2",IF(E100&gt;$D$5,IF((F100&lt;$D$6)*(Final!T95&lt;300/35.45),"4,5-6","4-6"),IF(D100&gt;$D$4,"3","ACBT"))))</f>
        <v>ACBT</v>
      </c>
      <c r="H100" s="21"/>
      <c r="I100" s="21"/>
      <c r="J100" s="21"/>
      <c r="K100" s="21"/>
    </row>
    <row r="101" spans="1:11" x14ac:dyDescent="0.25">
      <c r="A101" s="3">
        <f>Final!A96</f>
        <v>0</v>
      </c>
      <c r="B101" s="3">
        <f>Final!B96</f>
        <v>0</v>
      </c>
      <c r="C101" s="9">
        <f>Final!X96</f>
        <v>0</v>
      </c>
      <c r="D101" s="9">
        <f>Final!AA96</f>
        <v>0</v>
      </c>
      <c r="E101" s="9">
        <f>Final!Z96</f>
        <v>0</v>
      </c>
      <c r="F101" s="22">
        <f>Final!W96</f>
        <v>0</v>
      </c>
      <c r="G101" s="21" t="str">
        <f>IF((C101&gt;$D$3)*(D101&gt;$D$4)+(C101&gt;$D$3)*(E101&gt;$D$5),"CD",IF(C101&gt;$D$3,"0-2",IF(E101&gt;$D$5,IF((F101&lt;$D$6)*(Final!T96&lt;300/35.45),"4,5-6","4-6"),IF(D101&gt;$D$4,"3","ACBT"))))</f>
        <v>ACBT</v>
      </c>
      <c r="H101" s="21"/>
      <c r="I101" s="21"/>
      <c r="J101" s="21"/>
      <c r="K101" s="21"/>
    </row>
    <row r="102" spans="1:11" x14ac:dyDescent="0.25">
      <c r="A102" s="3">
        <f>Final!A97</f>
        <v>0</v>
      </c>
      <c r="B102" s="3">
        <f>Final!B97</f>
        <v>0</v>
      </c>
      <c r="C102" s="9">
        <f>Final!X97</f>
        <v>0</v>
      </c>
      <c r="D102" s="9">
        <f>Final!AA97</f>
        <v>0</v>
      </c>
      <c r="E102" s="9">
        <f>Final!Z97</f>
        <v>0</v>
      </c>
      <c r="F102" s="22">
        <f>Final!W97</f>
        <v>0</v>
      </c>
      <c r="G102" s="21" t="str">
        <f>IF((C102&gt;$D$3)*(D102&gt;$D$4)+(C102&gt;$D$3)*(E102&gt;$D$5),"CD",IF(C102&gt;$D$3,"0-2",IF(E102&gt;$D$5,IF((F102&lt;$D$6)*(Final!T97&lt;300/35.45),"4,5-6","4-6"),IF(D102&gt;$D$4,"3","ACBT"))))</f>
        <v>ACBT</v>
      </c>
      <c r="H102" s="21"/>
      <c r="I102" s="21"/>
      <c r="J102" s="21"/>
      <c r="K102" s="21"/>
    </row>
    <row r="103" spans="1:11" x14ac:dyDescent="0.25">
      <c r="A103" s="3">
        <f>Final!A98</f>
        <v>0</v>
      </c>
      <c r="B103" s="3">
        <f>Final!B98</f>
        <v>0</v>
      </c>
      <c r="C103" s="9">
        <f>Final!X98</f>
        <v>0</v>
      </c>
      <c r="D103" s="9">
        <f>Final!AA98</f>
        <v>0</v>
      </c>
      <c r="E103" s="9">
        <f>Final!Z98</f>
        <v>0</v>
      </c>
      <c r="F103" s="22">
        <f>Final!W98</f>
        <v>0</v>
      </c>
      <c r="G103" s="21" t="str">
        <f>IF((C103&gt;$D$3)*(D103&gt;$D$4)+(C103&gt;$D$3)*(E103&gt;$D$5),"CD",IF(C103&gt;$D$3,"0-2",IF(E103&gt;$D$5,IF((F103&lt;$D$6)*(Final!T98&lt;300/35.45),"4,5-6","4-6"),IF(D103&gt;$D$4,"3","ACBT"))))</f>
        <v>ACBT</v>
      </c>
      <c r="H103" s="21"/>
      <c r="I103" s="21"/>
      <c r="J103" s="21"/>
      <c r="K103" s="21"/>
    </row>
    <row r="104" spans="1:11" x14ac:dyDescent="0.25">
      <c r="A104" s="3">
        <f>Final!A99</f>
        <v>0</v>
      </c>
      <c r="B104" s="3">
        <f>Final!B99</f>
        <v>0</v>
      </c>
      <c r="C104" s="9">
        <f>Final!X99</f>
        <v>0</v>
      </c>
      <c r="D104" s="9">
        <f>Final!AA99</f>
        <v>0</v>
      </c>
      <c r="E104" s="9">
        <f>Final!Z99</f>
        <v>0</v>
      </c>
      <c r="F104" s="22">
        <f>Final!W99</f>
        <v>0</v>
      </c>
      <c r="G104" s="21" t="str">
        <f>IF((C104&gt;$D$3)*(D104&gt;$D$4)+(C104&gt;$D$3)*(E104&gt;$D$5),"CD",IF(C104&gt;$D$3,"0-2",IF(E104&gt;$D$5,IF((F104&lt;$D$6)*(Final!T99&lt;300/35.45),"4,5-6","4-6"),IF(D104&gt;$D$4,"3","ACBT"))))</f>
        <v>ACBT</v>
      </c>
      <c r="H104" s="21"/>
      <c r="I104" s="21"/>
      <c r="J104" s="21"/>
      <c r="K104" s="21"/>
    </row>
    <row r="105" spans="1:11" x14ac:dyDescent="0.25">
      <c r="A105" s="3">
        <f>Final!A100</f>
        <v>0</v>
      </c>
      <c r="B105" s="3">
        <f>Final!B100</f>
        <v>0</v>
      </c>
      <c r="C105" s="9">
        <f>Final!X100</f>
        <v>0</v>
      </c>
      <c r="D105" s="9">
        <f>Final!AA100</f>
        <v>0</v>
      </c>
      <c r="E105" s="9">
        <f>Final!Z100</f>
        <v>0</v>
      </c>
      <c r="F105" s="22">
        <f>Final!W100</f>
        <v>0</v>
      </c>
      <c r="G105" s="21" t="str">
        <f>IF((C105&gt;$D$3)*(D105&gt;$D$4)+(C105&gt;$D$3)*(E105&gt;$D$5),"CD",IF(C105&gt;$D$3,"0-2",IF(E105&gt;$D$5,IF((F105&lt;$D$6)*(Final!T100&lt;300/35.45),"4,5-6","4-6"),IF(D105&gt;$D$4,"3","ACBT"))))</f>
        <v>ACBT</v>
      </c>
      <c r="H105" s="21"/>
      <c r="I105" s="21"/>
      <c r="J105" s="21"/>
      <c r="K105" s="21"/>
    </row>
    <row r="106" spans="1:11" x14ac:dyDescent="0.25">
      <c r="A106" s="3">
        <f>Final!A101</f>
        <v>0</v>
      </c>
      <c r="B106" s="3">
        <f>Final!B101</f>
        <v>0</v>
      </c>
      <c r="C106" s="9">
        <f>Final!X101</f>
        <v>0</v>
      </c>
      <c r="D106" s="9">
        <f>Final!AA101</f>
        <v>0</v>
      </c>
      <c r="E106" s="9">
        <f>Final!Z101</f>
        <v>0</v>
      </c>
      <c r="F106" s="22">
        <f>Final!W101</f>
        <v>0</v>
      </c>
      <c r="G106" s="21" t="str">
        <f>IF((C106&gt;$D$3)*(D106&gt;$D$4)+(C106&gt;$D$3)*(E106&gt;$D$5),"CD",IF(C106&gt;$D$3,"0-2",IF(E106&gt;$D$5,IF((F106&lt;$D$6)*(Final!T101&lt;300/35.45),"4,5-6","4-6"),IF(D106&gt;$D$4,"3","ACBT"))))</f>
        <v>ACBT</v>
      </c>
      <c r="H106" s="21"/>
      <c r="I106" s="21"/>
      <c r="J106" s="21"/>
      <c r="K106" s="21"/>
    </row>
    <row r="107" spans="1:11" x14ac:dyDescent="0.25">
      <c r="A107" s="3">
        <f>Final!A102</f>
        <v>0</v>
      </c>
      <c r="B107" s="3">
        <f>Final!B102</f>
        <v>0</v>
      </c>
      <c r="C107" s="9">
        <f>Final!X102</f>
        <v>0</v>
      </c>
      <c r="D107" s="9">
        <f>Final!AA102</f>
        <v>0</v>
      </c>
      <c r="E107" s="9">
        <f>Final!Z102</f>
        <v>0</v>
      </c>
      <c r="F107" s="22">
        <f>Final!W102</f>
        <v>0</v>
      </c>
      <c r="G107" s="21" t="str">
        <f>IF((C107&gt;$D$3)*(D107&gt;$D$4)+(C107&gt;$D$3)*(E107&gt;$D$5),"CD",IF(C107&gt;$D$3,"0-2",IF(E107&gt;$D$5,IF((F107&lt;$D$6)*(Final!T102&lt;300/35.45),"4,5-6","4-6"),IF(D107&gt;$D$4,"3","ACBT"))))</f>
        <v>ACBT</v>
      </c>
      <c r="H107" s="21"/>
      <c r="I107" s="21"/>
      <c r="J107" s="21"/>
      <c r="K107" s="21"/>
    </row>
    <row r="108" spans="1:11" x14ac:dyDescent="0.25">
      <c r="A108" s="3">
        <f>Final!A103</f>
        <v>0</v>
      </c>
      <c r="B108" s="3">
        <f>Final!B103</f>
        <v>0</v>
      </c>
      <c r="C108" s="9">
        <f>Final!X103</f>
        <v>0</v>
      </c>
      <c r="D108" s="9">
        <f>Final!AA103</f>
        <v>0</v>
      </c>
      <c r="E108" s="9">
        <f>Final!Z103</f>
        <v>0</v>
      </c>
      <c r="F108" s="22">
        <f>Final!W103</f>
        <v>0</v>
      </c>
      <c r="G108" s="21" t="str">
        <f>IF((C108&gt;$D$3)*(D108&gt;$D$4)+(C108&gt;$D$3)*(E108&gt;$D$5),"CD",IF(C108&gt;$D$3,"0-2",IF(E108&gt;$D$5,IF((F108&lt;$D$6)*(Final!T103&lt;300/35.45),"4,5-6","4-6"),IF(D108&gt;$D$4,"3","ACBT"))))</f>
        <v>ACBT</v>
      </c>
      <c r="H108" s="21"/>
      <c r="I108" s="21"/>
      <c r="J108" s="21"/>
      <c r="K108" s="21"/>
    </row>
    <row r="109" spans="1:11" x14ac:dyDescent="0.25">
      <c r="A109" s="3">
        <f>Final!A104</f>
        <v>0</v>
      </c>
      <c r="B109" s="3">
        <f>Final!B104</f>
        <v>0</v>
      </c>
      <c r="C109" s="9">
        <f>Final!X104</f>
        <v>0</v>
      </c>
      <c r="D109" s="9">
        <f>Final!AA104</f>
        <v>0</v>
      </c>
      <c r="E109" s="9">
        <f>Final!Z104</f>
        <v>0</v>
      </c>
      <c r="F109" s="22">
        <f>Final!W104</f>
        <v>0</v>
      </c>
      <c r="G109" s="21" t="str">
        <f>IF((C109&gt;$D$3)*(D109&gt;$D$4)+(C109&gt;$D$3)*(E109&gt;$D$5),"CD",IF(C109&gt;$D$3,"0-2",IF(E109&gt;$D$5,IF((F109&lt;$D$6)*(Final!T104&lt;300/35.45),"4,5-6","4-6"),IF(D109&gt;$D$4,"3","ACBT"))))</f>
        <v>ACBT</v>
      </c>
      <c r="H109" s="21"/>
      <c r="I109" s="21"/>
      <c r="J109" s="21"/>
      <c r="K109" s="21"/>
    </row>
    <row r="110" spans="1:11" x14ac:dyDescent="0.25">
      <c r="A110" s="3">
        <f>Final!A105</f>
        <v>0</v>
      </c>
      <c r="B110" s="3">
        <f>Final!B105</f>
        <v>0</v>
      </c>
      <c r="C110" s="9">
        <f>Final!X105</f>
        <v>0</v>
      </c>
      <c r="D110" s="9">
        <f>Final!AA105</f>
        <v>0</v>
      </c>
      <c r="E110" s="9">
        <f>Final!Z105</f>
        <v>0</v>
      </c>
      <c r="F110" s="22">
        <f>Final!W105</f>
        <v>0</v>
      </c>
      <c r="G110" s="21" t="str">
        <f>IF((C110&gt;$D$3)*(D110&gt;$D$4)+(C110&gt;$D$3)*(E110&gt;$D$5),"CD",IF(C110&gt;$D$3,"0-2",IF(E110&gt;$D$5,IF((F110&lt;$D$6)*(Final!T105&lt;300/35.45),"4,5-6","4-6"),IF(D110&gt;$D$4,"3","ACBT"))))</f>
        <v>ACBT</v>
      </c>
      <c r="H110" s="21"/>
      <c r="I110" s="21"/>
      <c r="J110" s="21"/>
      <c r="K110" s="21"/>
    </row>
    <row r="111" spans="1:11" x14ac:dyDescent="0.25">
      <c r="A111" s="3">
        <f>Final!A106</f>
        <v>0</v>
      </c>
      <c r="B111" s="3">
        <f>Final!B106</f>
        <v>0</v>
      </c>
      <c r="C111" s="9">
        <f>Final!X106</f>
        <v>0</v>
      </c>
      <c r="D111" s="9">
        <f>Final!AA106</f>
        <v>0</v>
      </c>
      <c r="E111" s="9">
        <f>Final!Z106</f>
        <v>0</v>
      </c>
      <c r="F111" s="22">
        <f>Final!W106</f>
        <v>0</v>
      </c>
      <c r="G111" s="21" t="str">
        <f>IF((C111&gt;$D$3)*(D111&gt;$D$4)+(C111&gt;$D$3)*(E111&gt;$D$5),"CD",IF(C111&gt;$D$3,"0-2",IF(E111&gt;$D$5,IF((F111&lt;$D$6)*(Final!T106&lt;300/35.45),"4,5-6","4-6"),IF(D111&gt;$D$4,"3","ACBT"))))</f>
        <v>ACBT</v>
      </c>
      <c r="H111" s="21"/>
      <c r="I111" s="21"/>
      <c r="J111" s="21"/>
      <c r="K111" s="21"/>
    </row>
    <row r="112" spans="1:11" x14ac:dyDescent="0.25">
      <c r="A112" s="3">
        <f>Final!A107</f>
        <v>0</v>
      </c>
      <c r="B112" s="3">
        <f>Final!B107</f>
        <v>0</v>
      </c>
      <c r="C112" s="9">
        <f>Final!X107</f>
        <v>0</v>
      </c>
      <c r="D112" s="9">
        <f>Final!AA107</f>
        <v>0</v>
      </c>
      <c r="E112" s="9">
        <f>Final!Z107</f>
        <v>0</v>
      </c>
      <c r="F112" s="22">
        <f>Final!W107</f>
        <v>0</v>
      </c>
      <c r="G112" s="21" t="str">
        <f>IF((C112&gt;$D$3)*(D112&gt;$D$4)+(C112&gt;$D$3)*(E112&gt;$D$5),"CD",IF(C112&gt;$D$3,"0-2",IF(E112&gt;$D$5,IF((F112&lt;$D$6)*(Final!T107&lt;300/35.45),"4,5-6","4-6"),IF(D112&gt;$D$4,"3","ACBT"))))</f>
        <v>ACBT</v>
      </c>
      <c r="H112" s="21"/>
      <c r="I112" s="21"/>
      <c r="J112" s="21"/>
      <c r="K112" s="21"/>
    </row>
    <row r="113" spans="1:11" x14ac:dyDescent="0.25">
      <c r="A113" s="3">
        <f>Final!A108</f>
        <v>0</v>
      </c>
      <c r="B113" s="3">
        <f>Final!B108</f>
        <v>0</v>
      </c>
      <c r="C113" s="9">
        <f>Final!X108</f>
        <v>0</v>
      </c>
      <c r="D113" s="9">
        <f>Final!AA108</f>
        <v>0</v>
      </c>
      <c r="E113" s="9">
        <f>Final!Z108</f>
        <v>0</v>
      </c>
      <c r="F113" s="22">
        <f>Final!W108</f>
        <v>0</v>
      </c>
      <c r="G113" s="21" t="str">
        <f>IF((C113&gt;$D$3)*(D113&gt;$D$4)+(C113&gt;$D$3)*(E113&gt;$D$5),"CD",IF(C113&gt;$D$3,"0-2",IF(E113&gt;$D$5,IF((F113&lt;$D$6)*(Final!T108&lt;300/35.45),"4,5-6","4-6"),IF(D113&gt;$D$4,"3","ACBT"))))</f>
        <v>ACBT</v>
      </c>
      <c r="H113" s="21"/>
      <c r="I113" s="21"/>
      <c r="J113" s="21"/>
      <c r="K113" s="21"/>
    </row>
    <row r="114" spans="1:11" x14ac:dyDescent="0.25">
      <c r="A114" s="3">
        <f>Final!A109</f>
        <v>0</v>
      </c>
      <c r="B114" s="3">
        <f>Final!B109</f>
        <v>0</v>
      </c>
      <c r="C114" s="9">
        <f>Final!X109</f>
        <v>0</v>
      </c>
      <c r="D114" s="9">
        <f>Final!AA109</f>
        <v>0</v>
      </c>
      <c r="E114" s="9">
        <f>Final!Z109</f>
        <v>0</v>
      </c>
      <c r="F114" s="22">
        <f>Final!W109</f>
        <v>0</v>
      </c>
      <c r="G114" s="21" t="str">
        <f>IF((C114&gt;$D$3)*(D114&gt;$D$4)+(C114&gt;$D$3)*(E114&gt;$D$5),"CD",IF(C114&gt;$D$3,"0-2",IF(E114&gt;$D$5,IF((F114&lt;$D$6)*(Final!T109&lt;300/35.45),"4,5-6","4-6"),IF(D114&gt;$D$4,"3","ACBT"))))</f>
        <v>ACBT</v>
      </c>
      <c r="H114" s="21"/>
      <c r="I114" s="21"/>
      <c r="J114" s="21"/>
      <c r="K114" s="21"/>
    </row>
    <row r="115" spans="1:11" x14ac:dyDescent="0.25">
      <c r="A115" s="3">
        <f>Final!A110</f>
        <v>0</v>
      </c>
      <c r="B115" s="3">
        <f>Final!B110</f>
        <v>0</v>
      </c>
      <c r="C115" s="9">
        <f>Final!X110</f>
        <v>0</v>
      </c>
      <c r="D115" s="9">
        <f>Final!AA110</f>
        <v>0</v>
      </c>
      <c r="E115" s="9">
        <f>Final!Z110</f>
        <v>0</v>
      </c>
      <c r="F115" s="22">
        <f>Final!W110</f>
        <v>0</v>
      </c>
      <c r="G115" s="21" t="str">
        <f>IF((C115&gt;$D$3)*(D115&gt;$D$4)+(C115&gt;$D$3)*(E115&gt;$D$5),"CD",IF(C115&gt;$D$3,"0-2",IF(E115&gt;$D$5,IF((F115&lt;$D$6)*(Final!T110&lt;300/35.45),"4,5-6","4-6"),IF(D115&gt;$D$4,"3","ACBT"))))</f>
        <v>ACBT</v>
      </c>
      <c r="H115" s="21"/>
      <c r="I115" s="21"/>
      <c r="J115" s="21"/>
      <c r="K115" s="21"/>
    </row>
    <row r="116" spans="1:11" x14ac:dyDescent="0.25">
      <c r="A116" s="3">
        <f>Final!A111</f>
        <v>0</v>
      </c>
      <c r="B116" s="3">
        <f>Final!B111</f>
        <v>0</v>
      </c>
      <c r="C116" s="9">
        <f>Final!X111</f>
        <v>0</v>
      </c>
      <c r="D116" s="9">
        <f>Final!AA111</f>
        <v>0</v>
      </c>
      <c r="E116" s="9">
        <f>Final!Z111</f>
        <v>0</v>
      </c>
      <c r="F116" s="22">
        <f>Final!W111</f>
        <v>0</v>
      </c>
      <c r="G116" s="21" t="str">
        <f>IF((C116&gt;$D$3)*(D116&gt;$D$4)+(C116&gt;$D$3)*(E116&gt;$D$5),"CD",IF(C116&gt;$D$3,"0-2",IF(E116&gt;$D$5,IF((F116&lt;$D$6)*(Final!T111&lt;300/35.45),"4,5-6","4-6"),IF(D116&gt;$D$4,"3","ACBT"))))</f>
        <v>ACBT</v>
      </c>
      <c r="H116" s="21"/>
      <c r="I116" s="21"/>
      <c r="J116" s="21"/>
      <c r="K116" s="21"/>
    </row>
    <row r="117" spans="1:11" x14ac:dyDescent="0.25">
      <c r="A117" s="3">
        <f>Final!A112</f>
        <v>0</v>
      </c>
      <c r="B117" s="3">
        <f>Final!B112</f>
        <v>0</v>
      </c>
      <c r="C117" s="9">
        <f>Final!X112</f>
        <v>0</v>
      </c>
      <c r="D117" s="9">
        <f>Final!AA112</f>
        <v>0</v>
      </c>
      <c r="E117" s="9">
        <f>Final!Z112</f>
        <v>0</v>
      </c>
      <c r="F117" s="22">
        <f>Final!W112</f>
        <v>0</v>
      </c>
      <c r="G117" s="21" t="str">
        <f>IF((C117&gt;$D$3)*(D117&gt;$D$4)+(C117&gt;$D$3)*(E117&gt;$D$5),"CD",IF(C117&gt;$D$3,"0-2",IF(E117&gt;$D$5,IF((F117&lt;$D$6)*(Final!T112&lt;300/35.45),"4,5-6","4-6"),IF(D117&gt;$D$4,"3","ACBT"))))</f>
        <v>ACBT</v>
      </c>
      <c r="H117" s="21"/>
      <c r="I117" s="21"/>
      <c r="J117" s="21"/>
      <c r="K117" s="21"/>
    </row>
    <row r="118" spans="1:11" x14ac:dyDescent="0.25">
      <c r="A118" s="3">
        <f>Final!A113</f>
        <v>0</v>
      </c>
      <c r="B118" s="3">
        <f>Final!B113</f>
        <v>0</v>
      </c>
      <c r="C118" s="9">
        <f>Final!X113</f>
        <v>0</v>
      </c>
      <c r="D118" s="9">
        <f>Final!AA113</f>
        <v>0</v>
      </c>
      <c r="E118" s="9">
        <f>Final!Z113</f>
        <v>0</v>
      </c>
      <c r="F118" s="22">
        <f>Final!W113</f>
        <v>0</v>
      </c>
      <c r="G118" s="21" t="str">
        <f>IF((C118&gt;$D$3)*(D118&gt;$D$4)+(C118&gt;$D$3)*(E118&gt;$D$5),"CD",IF(C118&gt;$D$3,"0-2",IF(E118&gt;$D$5,IF((F118&lt;$D$6)*(Final!T113&lt;300/35.45),"4,5-6","4-6"),IF(D118&gt;$D$4,"3","ACBT"))))</f>
        <v>ACBT</v>
      </c>
      <c r="H118" s="21"/>
      <c r="I118" s="21"/>
      <c r="J118" s="21"/>
      <c r="K118" s="21"/>
    </row>
    <row r="119" spans="1:11" x14ac:dyDescent="0.25">
      <c r="A119" s="3">
        <f>Final!A114</f>
        <v>0</v>
      </c>
      <c r="B119" s="3">
        <f>Final!B114</f>
        <v>0</v>
      </c>
      <c r="C119" s="9">
        <f>Final!X114</f>
        <v>0</v>
      </c>
      <c r="D119" s="9">
        <f>Final!AA114</f>
        <v>0</v>
      </c>
      <c r="E119" s="9">
        <f>Final!Z114</f>
        <v>0</v>
      </c>
      <c r="F119" s="22">
        <f>Final!W114</f>
        <v>0</v>
      </c>
      <c r="G119" s="21" t="str">
        <f>IF((C119&gt;$D$3)*(D119&gt;$D$4)+(C119&gt;$D$3)*(E119&gt;$D$5),"CD",IF(C119&gt;$D$3,"0-2",IF(E119&gt;$D$5,IF((F119&lt;$D$6)*(Final!T114&lt;300/35.45),"4,5-6","4-6"),IF(D119&gt;$D$4,"3","ACBT"))))</f>
        <v>ACBT</v>
      </c>
      <c r="H119" s="21"/>
      <c r="I119" s="21"/>
      <c r="J119" s="21"/>
      <c r="K119" s="21"/>
    </row>
    <row r="120" spans="1:11" x14ac:dyDescent="0.25">
      <c r="A120" s="3">
        <f>Final!A115</f>
        <v>0</v>
      </c>
      <c r="B120" s="3">
        <f>Final!B115</f>
        <v>0</v>
      </c>
      <c r="C120" s="9">
        <f>Final!X115</f>
        <v>0</v>
      </c>
      <c r="D120" s="9">
        <f>Final!AA115</f>
        <v>0</v>
      </c>
      <c r="E120" s="9">
        <f>Final!Z115</f>
        <v>0</v>
      </c>
      <c r="F120" s="22">
        <f>Final!W115</f>
        <v>0</v>
      </c>
      <c r="G120" s="21" t="str">
        <f>IF((C120&gt;$D$3)*(D120&gt;$D$4)+(C120&gt;$D$3)*(E120&gt;$D$5),"CD",IF(C120&gt;$D$3,"0-2",IF(E120&gt;$D$5,IF((F120&lt;$D$6)*(Final!T115&lt;300/35.45),"4,5-6","4-6"),IF(D120&gt;$D$4,"3","ACBT"))))</f>
        <v>ACBT</v>
      </c>
      <c r="H120" s="21"/>
      <c r="I120" s="21"/>
      <c r="J120" s="21"/>
      <c r="K120" s="21"/>
    </row>
    <row r="121" spans="1:11" x14ac:dyDescent="0.25">
      <c r="A121" s="3">
        <f>Final!A116</f>
        <v>0</v>
      </c>
      <c r="B121" s="3">
        <f>Final!B116</f>
        <v>0</v>
      </c>
      <c r="C121" s="9">
        <f>Final!X116</f>
        <v>0</v>
      </c>
      <c r="D121" s="9">
        <f>Final!AA116</f>
        <v>0</v>
      </c>
      <c r="E121" s="9">
        <f>Final!Z116</f>
        <v>0</v>
      </c>
      <c r="F121" s="22">
        <f>Final!W116</f>
        <v>0</v>
      </c>
      <c r="G121" s="21" t="str">
        <f>IF((C121&gt;$D$3)*(D121&gt;$D$4)+(C121&gt;$D$3)*(E121&gt;$D$5),"CD",IF(C121&gt;$D$3,"0-2",IF(E121&gt;$D$5,IF((F121&lt;$D$6)*(Final!T116&lt;300/35.45),"4,5-6","4-6"),IF(D121&gt;$D$4,"3","ACBT"))))</f>
        <v>ACBT</v>
      </c>
      <c r="H121" s="21"/>
      <c r="I121" s="21"/>
      <c r="J121" s="21"/>
      <c r="K121" s="21"/>
    </row>
    <row r="122" spans="1:11" x14ac:dyDescent="0.25">
      <c r="A122" s="3">
        <f>Final!A117</f>
        <v>0</v>
      </c>
      <c r="B122" s="3">
        <f>Final!B117</f>
        <v>0</v>
      </c>
      <c r="C122" s="9">
        <f>Final!X117</f>
        <v>0</v>
      </c>
      <c r="D122" s="9">
        <f>Final!AA117</f>
        <v>0</v>
      </c>
      <c r="E122" s="9">
        <f>Final!Z117</f>
        <v>0</v>
      </c>
      <c r="F122" s="22">
        <f>Final!W117</f>
        <v>0</v>
      </c>
      <c r="G122" s="21" t="str">
        <f>IF((C122&gt;$D$3)*(D122&gt;$D$4)+(C122&gt;$D$3)*(E122&gt;$D$5),"CD",IF(C122&gt;$D$3,"0-2",IF(E122&gt;$D$5,IF((F122&lt;$D$6)*(Final!T117&lt;300/35.45),"4,5-6","4-6"),IF(D122&gt;$D$4,"3","ACBT"))))</f>
        <v>ACBT</v>
      </c>
      <c r="H122" s="21"/>
      <c r="I122" s="21"/>
      <c r="J122" s="21"/>
      <c r="K122" s="21"/>
    </row>
    <row r="123" spans="1:11" x14ac:dyDescent="0.25">
      <c r="A123" s="3">
        <f>Final!A118</f>
        <v>0</v>
      </c>
      <c r="B123" s="3">
        <f>Final!B118</f>
        <v>0</v>
      </c>
      <c r="C123" s="9">
        <f>Final!X118</f>
        <v>0</v>
      </c>
      <c r="D123" s="9">
        <f>Final!AA118</f>
        <v>0</v>
      </c>
      <c r="E123" s="9">
        <f>Final!Z118</f>
        <v>0</v>
      </c>
      <c r="F123" s="22">
        <f>Final!W118</f>
        <v>0</v>
      </c>
      <c r="G123" s="21" t="str">
        <f>IF((C123&gt;$D$3)*(D123&gt;$D$4)+(C123&gt;$D$3)*(E123&gt;$D$5),"CD",IF(C123&gt;$D$3,"0-2",IF(E123&gt;$D$5,IF((F123&lt;$D$6)*(Final!T118&lt;300/35.45),"4,5-6","4-6"),IF(D123&gt;$D$4,"3","ACBT"))))</f>
        <v>ACBT</v>
      </c>
      <c r="H123" s="21"/>
      <c r="I123" s="21"/>
      <c r="J123" s="21"/>
      <c r="K123" s="21"/>
    </row>
    <row r="124" spans="1:11" x14ac:dyDescent="0.25">
      <c r="A124" s="3">
        <f>Final!A119</f>
        <v>0</v>
      </c>
      <c r="B124" s="3">
        <f>Final!B119</f>
        <v>0</v>
      </c>
      <c r="C124" s="9">
        <f>Final!X119</f>
        <v>0</v>
      </c>
      <c r="D124" s="9">
        <f>Final!AA119</f>
        <v>0</v>
      </c>
      <c r="E124" s="9">
        <f>Final!Z119</f>
        <v>0</v>
      </c>
      <c r="F124" s="22">
        <f>Final!W119</f>
        <v>0</v>
      </c>
      <c r="G124" s="21" t="str">
        <f>IF((C124&gt;$D$3)*(D124&gt;$D$4)+(C124&gt;$D$3)*(E124&gt;$D$5),"CD",IF(C124&gt;$D$3,"0-2",IF(E124&gt;$D$5,IF((F124&lt;$D$6)*(Final!T119&lt;300/35.45),"4,5-6","4-6"),IF(D124&gt;$D$4,"3","ACBT"))))</f>
        <v>ACBT</v>
      </c>
      <c r="H124" s="21"/>
      <c r="I124" s="21"/>
      <c r="J124" s="21"/>
      <c r="K124" s="21"/>
    </row>
    <row r="125" spans="1:11" x14ac:dyDescent="0.25">
      <c r="A125" s="3">
        <f>Final!A120</f>
        <v>0</v>
      </c>
      <c r="B125" s="3">
        <f>Final!B120</f>
        <v>0</v>
      </c>
      <c r="C125" s="9">
        <f>Final!X120</f>
        <v>0</v>
      </c>
      <c r="D125" s="9">
        <f>Final!AA120</f>
        <v>0</v>
      </c>
      <c r="E125" s="9">
        <f>Final!Z120</f>
        <v>0</v>
      </c>
      <c r="F125" s="22">
        <f>Final!W120</f>
        <v>0</v>
      </c>
      <c r="G125" s="21" t="str">
        <f>IF((C125&gt;$D$3)*(D125&gt;$D$4)+(C125&gt;$D$3)*(E125&gt;$D$5),"CD",IF(C125&gt;$D$3,"0-2",IF(E125&gt;$D$5,IF((F125&lt;$D$6)*(Final!T120&lt;300/35.45),"4,5-6","4-6"),IF(D125&gt;$D$4,"3","ACBT"))))</f>
        <v>ACBT</v>
      </c>
      <c r="H125" s="21"/>
      <c r="I125" s="21"/>
      <c r="J125" s="21"/>
      <c r="K125" s="21"/>
    </row>
    <row r="126" spans="1:11" x14ac:dyDescent="0.25">
      <c r="A126" s="3">
        <f>Final!A121</f>
        <v>0</v>
      </c>
      <c r="B126" s="3">
        <f>Final!B121</f>
        <v>0</v>
      </c>
      <c r="C126" s="9">
        <f>Final!X121</f>
        <v>0</v>
      </c>
      <c r="D126" s="9">
        <f>Final!AA121</f>
        <v>0</v>
      </c>
      <c r="E126" s="9">
        <f>Final!Z121</f>
        <v>0</v>
      </c>
      <c r="F126" s="22">
        <f>Final!W121</f>
        <v>0</v>
      </c>
      <c r="G126" s="21" t="str">
        <f>IF((C126&gt;$D$3)*(D126&gt;$D$4)+(C126&gt;$D$3)*(E126&gt;$D$5),"CD",IF(C126&gt;$D$3,"0-2",IF(E126&gt;$D$5,IF((F126&lt;$D$6)*(Final!T121&lt;300/35.45),"4,5-6","4-6"),IF(D126&gt;$D$4,"3","ACBT"))))</f>
        <v>ACBT</v>
      </c>
      <c r="H126" s="21"/>
      <c r="I126" s="21"/>
      <c r="J126" s="21"/>
      <c r="K126" s="21"/>
    </row>
    <row r="127" spans="1:11" x14ac:dyDescent="0.25">
      <c r="A127" s="3">
        <f>Final!A122</f>
        <v>0</v>
      </c>
      <c r="B127" s="3">
        <f>Final!B122</f>
        <v>0</v>
      </c>
      <c r="C127" s="9">
        <f>Final!X122</f>
        <v>0</v>
      </c>
      <c r="D127" s="9">
        <f>Final!AA122</f>
        <v>0</v>
      </c>
      <c r="E127" s="9">
        <f>Final!Z122</f>
        <v>0</v>
      </c>
      <c r="F127" s="22">
        <f>Final!W122</f>
        <v>0</v>
      </c>
      <c r="G127" s="21" t="str">
        <f>IF((C127&gt;$D$3)*(D127&gt;$D$4)+(C127&gt;$D$3)*(E127&gt;$D$5),"CD",IF(C127&gt;$D$3,"0-2",IF(E127&gt;$D$5,IF((F127&lt;$D$6)*(Final!T122&lt;300/35.45),"4,5-6","4-6"),IF(D127&gt;$D$4,"3","ACBT"))))</f>
        <v>ACBT</v>
      </c>
      <c r="H127" s="21"/>
      <c r="I127" s="21"/>
      <c r="J127" s="21"/>
      <c r="K127" s="21"/>
    </row>
    <row r="128" spans="1:11" x14ac:dyDescent="0.25">
      <c r="A128" s="3">
        <f>Final!A123</f>
        <v>0</v>
      </c>
      <c r="B128" s="3">
        <f>Final!B123</f>
        <v>0</v>
      </c>
      <c r="C128" s="9">
        <f>Final!X123</f>
        <v>0</v>
      </c>
      <c r="D128" s="9">
        <f>Final!AA123</f>
        <v>0</v>
      </c>
      <c r="E128" s="9">
        <f>Final!Z123</f>
        <v>0</v>
      </c>
      <c r="F128" s="22">
        <f>Final!W123</f>
        <v>0</v>
      </c>
      <c r="G128" s="21" t="str">
        <f>IF((C128&gt;$D$3)*(D128&gt;$D$4)+(C128&gt;$D$3)*(E128&gt;$D$5),"CD",IF(C128&gt;$D$3,"0-2",IF(E128&gt;$D$5,IF((F128&lt;$D$6)*(Final!T123&lt;300/35.45),"4,5-6","4-6"),IF(D128&gt;$D$4,"3","ACBT"))))</f>
        <v>ACBT</v>
      </c>
      <c r="H128" s="21"/>
      <c r="I128" s="21"/>
      <c r="J128" s="21"/>
      <c r="K128" s="21"/>
    </row>
    <row r="129" spans="1:11" x14ac:dyDescent="0.25">
      <c r="A129" s="3">
        <f>Final!A124</f>
        <v>0</v>
      </c>
      <c r="B129" s="3">
        <f>Final!B124</f>
        <v>0</v>
      </c>
      <c r="C129" s="9">
        <f>Final!X124</f>
        <v>0</v>
      </c>
      <c r="D129" s="9">
        <f>Final!AA124</f>
        <v>0</v>
      </c>
      <c r="E129" s="9">
        <f>Final!Z124</f>
        <v>0</v>
      </c>
      <c r="F129" s="22">
        <f>Final!W124</f>
        <v>0</v>
      </c>
      <c r="G129" s="21" t="str">
        <f>IF((C129&gt;$D$3)*(D129&gt;$D$4)+(C129&gt;$D$3)*(E129&gt;$D$5),"CD",IF(C129&gt;$D$3,"0-2",IF(E129&gt;$D$5,IF((F129&lt;$D$6)*(Final!T124&lt;300/35.45),"4,5-6","4-6"),IF(D129&gt;$D$4,"3","ACBT"))))</f>
        <v>ACBT</v>
      </c>
      <c r="H129" s="21"/>
      <c r="I129" s="21"/>
      <c r="J129" s="21"/>
      <c r="K129" s="21"/>
    </row>
    <row r="130" spans="1:11" x14ac:dyDescent="0.25">
      <c r="A130" s="3">
        <f>Final!A125</f>
        <v>0</v>
      </c>
      <c r="B130" s="3">
        <f>Final!B125</f>
        <v>0</v>
      </c>
      <c r="C130" s="9">
        <f>Final!X125</f>
        <v>0</v>
      </c>
      <c r="D130" s="9">
        <f>Final!AA125</f>
        <v>0</v>
      </c>
      <c r="E130" s="9">
        <f>Final!Z125</f>
        <v>0</v>
      </c>
      <c r="F130" s="22">
        <f>Final!W125</f>
        <v>0</v>
      </c>
      <c r="G130" s="21" t="str">
        <f>IF((C130&gt;$D$3)*(D130&gt;$D$4)+(C130&gt;$D$3)*(E130&gt;$D$5),"CD",IF(C130&gt;$D$3,"0-2",IF(E130&gt;$D$5,IF((F130&lt;$D$6)*(Final!T125&lt;300/35.45),"4,5-6","4-6"),IF(D130&gt;$D$4,"3","ACBT"))))</f>
        <v>ACBT</v>
      </c>
      <c r="H130" s="21"/>
      <c r="I130" s="21"/>
      <c r="J130" s="21"/>
      <c r="K130" s="21"/>
    </row>
    <row r="131" spans="1:11" x14ac:dyDescent="0.25">
      <c r="A131" s="3">
        <f>Final!A126</f>
        <v>0</v>
      </c>
      <c r="B131" s="3">
        <f>Final!B126</f>
        <v>0</v>
      </c>
      <c r="C131" s="9">
        <f>Final!X126</f>
        <v>0</v>
      </c>
      <c r="D131" s="9">
        <f>Final!AA126</f>
        <v>0</v>
      </c>
      <c r="E131" s="9">
        <f>Final!Z126</f>
        <v>0</v>
      </c>
      <c r="F131" s="22">
        <f>Final!W126</f>
        <v>0</v>
      </c>
      <c r="G131" s="21" t="str">
        <f>IF((C131&gt;$D$3)*(D131&gt;$D$4)+(C131&gt;$D$3)*(E131&gt;$D$5),"CD",IF(C131&gt;$D$3,"0-2",IF(E131&gt;$D$5,IF((F131&lt;$D$6)*(Final!T126&lt;300/35.45),"4,5-6","4-6"),IF(D131&gt;$D$4,"3","ACBT"))))</f>
        <v>ACBT</v>
      </c>
      <c r="H131" s="21"/>
      <c r="I131" s="21"/>
      <c r="J131" s="21"/>
      <c r="K131" s="21"/>
    </row>
    <row r="132" spans="1:11" x14ac:dyDescent="0.25">
      <c r="A132" s="3">
        <f>Final!A127</f>
        <v>0</v>
      </c>
      <c r="B132" s="3">
        <f>Final!B127</f>
        <v>0</v>
      </c>
      <c r="C132" s="9">
        <f>Final!X127</f>
        <v>0</v>
      </c>
      <c r="D132" s="9">
        <f>Final!AA127</f>
        <v>0</v>
      </c>
      <c r="E132" s="9">
        <f>Final!Z127</f>
        <v>0</v>
      </c>
      <c r="F132" s="22">
        <f>Final!W127</f>
        <v>0</v>
      </c>
      <c r="G132" s="21" t="str">
        <f>IF((C132&gt;$D$3)*(D132&gt;$D$4)+(C132&gt;$D$3)*(E132&gt;$D$5),"CD",IF(C132&gt;$D$3,"0-2",IF(E132&gt;$D$5,IF((F132&lt;$D$6)*(Final!T127&lt;300/35.45),"4,5-6","4-6"),IF(D132&gt;$D$4,"3","ACBT"))))</f>
        <v>ACBT</v>
      </c>
      <c r="H132" s="21"/>
      <c r="I132" s="21"/>
      <c r="J132" s="21"/>
      <c r="K132" s="21"/>
    </row>
    <row r="133" spans="1:11" x14ac:dyDescent="0.25">
      <c r="A133" s="3">
        <f>Final!A128</f>
        <v>0</v>
      </c>
      <c r="B133" s="3">
        <f>Final!B128</f>
        <v>0</v>
      </c>
      <c r="C133" s="9">
        <f>Final!X128</f>
        <v>0</v>
      </c>
      <c r="D133" s="9">
        <f>Final!AA128</f>
        <v>0</v>
      </c>
      <c r="E133" s="9">
        <f>Final!Z128</f>
        <v>0</v>
      </c>
      <c r="F133" s="22">
        <f>Final!W128</f>
        <v>0</v>
      </c>
      <c r="G133" s="21" t="str">
        <f>IF((C133&gt;$D$3)*(D133&gt;$D$4)+(C133&gt;$D$3)*(E133&gt;$D$5),"CD",IF(C133&gt;$D$3,"0-2",IF(E133&gt;$D$5,IF((F133&lt;$D$6)*(Final!T128&lt;300/35.45),"4,5-6","4-6"),IF(D133&gt;$D$4,"3","ACBT"))))</f>
        <v>ACBT</v>
      </c>
      <c r="H133" s="21"/>
      <c r="I133" s="21"/>
      <c r="J133" s="21"/>
      <c r="K133" s="21"/>
    </row>
    <row r="134" spans="1:11" x14ac:dyDescent="0.25">
      <c r="A134" s="3">
        <f>Final!A129</f>
        <v>0</v>
      </c>
      <c r="B134" s="3">
        <f>Final!B129</f>
        <v>0</v>
      </c>
      <c r="C134" s="9">
        <f>Final!X129</f>
        <v>0</v>
      </c>
      <c r="D134" s="9">
        <f>Final!AA129</f>
        <v>0</v>
      </c>
      <c r="E134" s="9">
        <f>Final!Z129</f>
        <v>0</v>
      </c>
      <c r="F134" s="22">
        <f>Final!W129</f>
        <v>0</v>
      </c>
      <c r="G134" s="21" t="str">
        <f>IF((C134&gt;$D$3)*(D134&gt;$D$4)+(C134&gt;$D$3)*(E134&gt;$D$5),"CD",IF(C134&gt;$D$3,"0-2",IF(E134&gt;$D$5,IF((F134&lt;$D$6)*(Final!T129&lt;300/35.45),"4,5-6","4-6"),IF(D134&gt;$D$4,"3","ACBT"))))</f>
        <v>ACBT</v>
      </c>
      <c r="H134" s="21"/>
      <c r="I134" s="21"/>
      <c r="J134" s="21"/>
      <c r="K134" s="21"/>
    </row>
    <row r="135" spans="1:11" x14ac:dyDescent="0.25">
      <c r="A135" s="3">
        <f>Final!A130</f>
        <v>0</v>
      </c>
      <c r="B135" s="3">
        <f>Final!B130</f>
        <v>0</v>
      </c>
      <c r="C135" s="9">
        <f>Final!X130</f>
        <v>0</v>
      </c>
      <c r="D135" s="9">
        <f>Final!AA130</f>
        <v>0</v>
      </c>
      <c r="E135" s="9">
        <f>Final!Z130</f>
        <v>0</v>
      </c>
      <c r="F135" s="22">
        <f>Final!W130</f>
        <v>0</v>
      </c>
      <c r="G135" s="21" t="str">
        <f>IF((C135&gt;$D$3)*(D135&gt;$D$4)+(C135&gt;$D$3)*(E135&gt;$D$5),"CD",IF(C135&gt;$D$3,"0-2",IF(E135&gt;$D$5,IF((F135&lt;$D$6)*(Final!T130&lt;300/35.45),"4,5-6","4-6"),IF(D135&gt;$D$4,"3","ACBT"))))</f>
        <v>ACBT</v>
      </c>
      <c r="H135" s="21"/>
      <c r="I135" s="21"/>
      <c r="J135" s="21"/>
      <c r="K135" s="21"/>
    </row>
    <row r="136" spans="1:11" x14ac:dyDescent="0.25">
      <c r="A136" s="3">
        <f>Final!A131</f>
        <v>0</v>
      </c>
      <c r="B136" s="3">
        <f>Final!B131</f>
        <v>0</v>
      </c>
      <c r="C136" s="9">
        <f>Final!X131</f>
        <v>0</v>
      </c>
      <c r="D136" s="9">
        <f>Final!AA131</f>
        <v>0</v>
      </c>
      <c r="E136" s="9">
        <f>Final!Z131</f>
        <v>0</v>
      </c>
      <c r="F136" s="22">
        <f>Final!W131</f>
        <v>0</v>
      </c>
      <c r="G136" s="21" t="str">
        <f>IF((C136&gt;$D$3)*(D136&gt;$D$4)+(C136&gt;$D$3)*(E136&gt;$D$5),"CD",IF(C136&gt;$D$3,"0-2",IF(E136&gt;$D$5,IF((F136&lt;$D$6)*(Final!T131&lt;300/35.45),"4,5-6","4-6"),IF(D136&gt;$D$4,"3","ACBT"))))</f>
        <v>ACBT</v>
      </c>
      <c r="H136" s="21"/>
      <c r="I136" s="21"/>
      <c r="J136" s="21"/>
      <c r="K136" s="21"/>
    </row>
    <row r="137" spans="1:11" x14ac:dyDescent="0.25">
      <c r="A137" s="3">
        <f>Final!A132</f>
        <v>0</v>
      </c>
      <c r="B137" s="3">
        <f>Final!B132</f>
        <v>0</v>
      </c>
      <c r="C137" s="9">
        <f>Final!X132</f>
        <v>0</v>
      </c>
      <c r="D137" s="9">
        <f>Final!AA132</f>
        <v>0</v>
      </c>
      <c r="E137" s="9">
        <f>Final!Z132</f>
        <v>0</v>
      </c>
      <c r="F137" s="22">
        <f>Final!W132</f>
        <v>0</v>
      </c>
      <c r="G137" s="21" t="str">
        <f>IF((C137&gt;$D$3)*(D137&gt;$D$4)+(C137&gt;$D$3)*(E137&gt;$D$5),"CD",IF(C137&gt;$D$3,"0-2",IF(E137&gt;$D$5,IF((F137&lt;$D$6)*(Final!T132&lt;300/35.45),"4,5-6","4-6"),IF(D137&gt;$D$4,"3","ACBT"))))</f>
        <v>ACBT</v>
      </c>
      <c r="H137" s="21"/>
      <c r="I137" s="21"/>
      <c r="J137" s="21"/>
      <c r="K137" s="21"/>
    </row>
    <row r="138" spans="1:11" x14ac:dyDescent="0.25">
      <c r="A138" s="3">
        <f>Final!A133</f>
        <v>0</v>
      </c>
      <c r="B138" s="3">
        <f>Final!B133</f>
        <v>0</v>
      </c>
      <c r="C138" s="9">
        <f>Final!X133</f>
        <v>0</v>
      </c>
      <c r="D138" s="9">
        <f>Final!AA133</f>
        <v>0</v>
      </c>
      <c r="E138" s="9">
        <f>Final!Z133</f>
        <v>0</v>
      </c>
      <c r="F138" s="22">
        <f>Final!W133</f>
        <v>0</v>
      </c>
      <c r="G138" s="21" t="str">
        <f>IF((C138&gt;$D$3)*(D138&gt;$D$4)+(C138&gt;$D$3)*(E138&gt;$D$5),"CD",IF(C138&gt;$D$3,"0-2",IF(E138&gt;$D$5,IF((F138&lt;$D$6)*(Final!T133&lt;300/35.45),"4,5-6","4-6"),IF(D138&gt;$D$4,"3","ACBT"))))</f>
        <v>ACBT</v>
      </c>
      <c r="H138" s="21"/>
      <c r="I138" s="21"/>
      <c r="J138" s="21"/>
      <c r="K138" s="21"/>
    </row>
    <row r="139" spans="1:11" x14ac:dyDescent="0.25">
      <c r="A139" s="3">
        <f>Final!A134</f>
        <v>0</v>
      </c>
      <c r="B139" s="3">
        <f>Final!B134</f>
        <v>0</v>
      </c>
      <c r="C139" s="9">
        <f>Final!X134</f>
        <v>0</v>
      </c>
      <c r="D139" s="9">
        <f>Final!AA134</f>
        <v>0</v>
      </c>
      <c r="E139" s="9">
        <f>Final!Z134</f>
        <v>0</v>
      </c>
      <c r="F139" s="22">
        <f>Final!W134</f>
        <v>0</v>
      </c>
      <c r="G139" s="21" t="str">
        <f>IF((C139&gt;$D$3)*(D139&gt;$D$4)+(C139&gt;$D$3)*(E139&gt;$D$5),"CD",IF(C139&gt;$D$3,"0-2",IF(E139&gt;$D$5,IF((F139&lt;$D$6)*(Final!T134&lt;300/35.45),"4,5-6","4-6"),IF(D139&gt;$D$4,"3","ACBT"))))</f>
        <v>ACBT</v>
      </c>
      <c r="H139" s="21"/>
      <c r="I139" s="21"/>
      <c r="J139" s="21"/>
      <c r="K139" s="21"/>
    </row>
    <row r="140" spans="1:11" x14ac:dyDescent="0.25">
      <c r="A140" s="3">
        <f>Final!A135</f>
        <v>0</v>
      </c>
      <c r="B140" s="3">
        <f>Final!B135</f>
        <v>0</v>
      </c>
      <c r="C140" s="9">
        <f>Final!X135</f>
        <v>0</v>
      </c>
      <c r="D140" s="9">
        <f>Final!AA135</f>
        <v>0</v>
      </c>
      <c r="E140" s="9">
        <f>Final!Z135</f>
        <v>0</v>
      </c>
      <c r="F140" s="22">
        <f>Final!W135</f>
        <v>0</v>
      </c>
      <c r="G140" s="21" t="str">
        <f>IF((C140&gt;$D$3)*(D140&gt;$D$4)+(C140&gt;$D$3)*(E140&gt;$D$5),"CD",IF(C140&gt;$D$3,"0-2",IF(E140&gt;$D$5,IF((F140&lt;$D$6)*(Final!T135&lt;300/35.45),"4,5-6","4-6"),IF(D140&gt;$D$4,"3","ACBT"))))</f>
        <v>ACBT</v>
      </c>
      <c r="H140" s="21"/>
      <c r="I140" s="21"/>
      <c r="J140" s="21"/>
      <c r="K140" s="21"/>
    </row>
    <row r="141" spans="1:11" x14ac:dyDescent="0.25">
      <c r="A141" s="3">
        <f>Final!A136</f>
        <v>0</v>
      </c>
      <c r="B141" s="3">
        <f>Final!B136</f>
        <v>0</v>
      </c>
      <c r="C141" s="9">
        <f>Final!X136</f>
        <v>0</v>
      </c>
      <c r="D141" s="9">
        <f>Final!AA136</f>
        <v>0</v>
      </c>
      <c r="E141" s="9">
        <f>Final!Z136</f>
        <v>0</v>
      </c>
      <c r="F141" s="22">
        <f>Final!W136</f>
        <v>0</v>
      </c>
      <c r="G141" s="21" t="str">
        <f>IF((C141&gt;$D$3)*(D141&gt;$D$4)+(C141&gt;$D$3)*(E141&gt;$D$5),"CD",IF(C141&gt;$D$3,"0-2",IF(E141&gt;$D$5,IF((F141&lt;$D$6)*(Final!T136&lt;300/35.45),"4,5-6","4-6"),IF(D141&gt;$D$4,"3","ACBT"))))</f>
        <v>ACBT</v>
      </c>
      <c r="H141" s="21"/>
      <c r="I141" s="21"/>
      <c r="J141" s="21"/>
      <c r="K141" s="21"/>
    </row>
    <row r="142" spans="1:11" x14ac:dyDescent="0.25">
      <c r="A142" s="3">
        <f>Final!A137</f>
        <v>0</v>
      </c>
      <c r="B142" s="3">
        <f>Final!B137</f>
        <v>0</v>
      </c>
      <c r="C142" s="9">
        <f>Final!X137</f>
        <v>0</v>
      </c>
      <c r="D142" s="9">
        <f>Final!AA137</f>
        <v>0</v>
      </c>
      <c r="E142" s="9">
        <f>Final!Z137</f>
        <v>0</v>
      </c>
      <c r="F142" s="22">
        <f>Final!W137</f>
        <v>0</v>
      </c>
      <c r="G142" s="21" t="str">
        <f>IF((C142&gt;$D$3)*(D142&gt;$D$4)+(C142&gt;$D$3)*(E142&gt;$D$5),"CD",IF(C142&gt;$D$3,"0-2",IF(E142&gt;$D$5,IF((F142&lt;$D$6)*(Final!T137&lt;300/35.45),"4,5-6","4-6"),IF(D142&gt;$D$4,"3","ACBT"))))</f>
        <v>ACBT</v>
      </c>
      <c r="H142" s="21"/>
      <c r="I142" s="21"/>
      <c r="J142" s="21"/>
      <c r="K142" s="21"/>
    </row>
    <row r="143" spans="1:11" x14ac:dyDescent="0.25">
      <c r="A143" s="3">
        <f>Final!A138</f>
        <v>0</v>
      </c>
      <c r="B143" s="3">
        <f>Final!B138</f>
        <v>0</v>
      </c>
      <c r="C143" s="9">
        <f>Final!X138</f>
        <v>0</v>
      </c>
      <c r="D143" s="9">
        <f>Final!AA138</f>
        <v>0</v>
      </c>
      <c r="E143" s="9">
        <f>Final!Z138</f>
        <v>0</v>
      </c>
      <c r="F143" s="22">
        <f>Final!W138</f>
        <v>0</v>
      </c>
      <c r="G143" s="21" t="str">
        <f>IF((C143&gt;$D$3)*(D143&gt;$D$4)+(C143&gt;$D$3)*(E143&gt;$D$5),"CD",IF(C143&gt;$D$3,"0-2",IF(E143&gt;$D$5,IF((F143&lt;$D$6)*(Final!T138&lt;300/35.45),"4,5-6","4-6"),IF(D143&gt;$D$4,"3","ACBT"))))</f>
        <v>ACBT</v>
      </c>
      <c r="H143" s="21"/>
      <c r="I143" s="21"/>
      <c r="J143" s="21"/>
      <c r="K143" s="21"/>
    </row>
    <row r="144" spans="1:11" x14ac:dyDescent="0.25">
      <c r="A144" s="3">
        <f>Final!A139</f>
        <v>0</v>
      </c>
      <c r="B144" s="3">
        <f>Final!B139</f>
        <v>0</v>
      </c>
      <c r="C144" s="9">
        <f>Final!X139</f>
        <v>0</v>
      </c>
      <c r="D144" s="9">
        <f>Final!AA139</f>
        <v>0</v>
      </c>
      <c r="E144" s="9">
        <f>Final!Z139</f>
        <v>0</v>
      </c>
      <c r="F144" s="22">
        <f>Final!W139</f>
        <v>0</v>
      </c>
      <c r="G144" s="21" t="str">
        <f>IF((C144&gt;$D$3)*(D144&gt;$D$4)+(C144&gt;$D$3)*(E144&gt;$D$5),"CD",IF(C144&gt;$D$3,"0-2",IF(E144&gt;$D$5,IF((F144&lt;$D$6)*(Final!T139&lt;300/35.45),"4,5-6","4-6"),IF(D144&gt;$D$4,"3","ACBT"))))</f>
        <v>ACBT</v>
      </c>
      <c r="H144" s="21"/>
      <c r="I144" s="21"/>
      <c r="J144" s="21"/>
      <c r="K144" s="21"/>
    </row>
    <row r="145" spans="1:11" x14ac:dyDescent="0.25">
      <c r="A145" s="3">
        <f>Final!A140</f>
        <v>0</v>
      </c>
      <c r="B145" s="3">
        <f>Final!B140</f>
        <v>0</v>
      </c>
      <c r="C145" s="9">
        <f>Final!X140</f>
        <v>0</v>
      </c>
      <c r="D145" s="9">
        <f>Final!AA140</f>
        <v>0</v>
      </c>
      <c r="E145" s="9">
        <f>Final!Z140</f>
        <v>0</v>
      </c>
      <c r="F145" s="22">
        <f>Final!W140</f>
        <v>0</v>
      </c>
      <c r="G145" s="21" t="str">
        <f>IF((C145&gt;$D$3)*(D145&gt;$D$4)+(C145&gt;$D$3)*(E145&gt;$D$5),"CD",IF(C145&gt;$D$3,"0-2",IF(E145&gt;$D$5,IF((F145&lt;$D$6)*(Final!T140&lt;300/35.45),"4,5-6","4-6"),IF(D145&gt;$D$4,"3","ACBT"))))</f>
        <v>ACBT</v>
      </c>
      <c r="H145" s="21"/>
      <c r="I145" s="21"/>
      <c r="J145" s="21"/>
      <c r="K145" s="21"/>
    </row>
    <row r="146" spans="1:11" x14ac:dyDescent="0.25">
      <c r="A146" s="3">
        <f>Final!A141</f>
        <v>0</v>
      </c>
      <c r="B146" s="3">
        <f>Final!B141</f>
        <v>0</v>
      </c>
      <c r="C146" s="9">
        <f>Final!X141</f>
        <v>0</v>
      </c>
      <c r="D146" s="9">
        <f>Final!AA141</f>
        <v>0</v>
      </c>
      <c r="E146" s="9">
        <f>Final!Z141</f>
        <v>0</v>
      </c>
      <c r="F146" s="22">
        <f>Final!W141</f>
        <v>0</v>
      </c>
      <c r="G146" s="21" t="str">
        <f>IF((C146&gt;$D$3)*(D146&gt;$D$4)+(C146&gt;$D$3)*(E146&gt;$D$5),"CD",IF(C146&gt;$D$3,"0-2",IF(E146&gt;$D$5,IF((F146&lt;$D$6)*(Final!T141&lt;300/35.45),"4,5-6","4-6"),IF(D146&gt;$D$4,"3","ACBT"))))</f>
        <v>ACBT</v>
      </c>
      <c r="H146" s="21"/>
      <c r="I146" s="21"/>
      <c r="J146" s="21"/>
      <c r="K146" s="21"/>
    </row>
    <row r="147" spans="1:11" x14ac:dyDescent="0.25">
      <c r="A147" s="3">
        <f>Final!A142</f>
        <v>0</v>
      </c>
      <c r="B147" s="3">
        <f>Final!B142</f>
        <v>0</v>
      </c>
      <c r="C147" s="9">
        <f>Final!X142</f>
        <v>0</v>
      </c>
      <c r="D147" s="9">
        <f>Final!AA142</f>
        <v>0</v>
      </c>
      <c r="E147" s="9">
        <f>Final!Z142</f>
        <v>0</v>
      </c>
      <c r="F147" s="22">
        <f>Final!W142</f>
        <v>0</v>
      </c>
      <c r="G147" s="21" t="str">
        <f>IF((C147&gt;$D$3)*(D147&gt;$D$4)+(C147&gt;$D$3)*(E147&gt;$D$5),"CD",IF(C147&gt;$D$3,"0-2",IF(E147&gt;$D$5,IF((F147&lt;$D$6)*(Final!T142&lt;300/35.45),"4,5-6","4-6"),IF(D147&gt;$D$4,"3","ACBT"))))</f>
        <v>ACBT</v>
      </c>
      <c r="H147" s="21"/>
      <c r="I147" s="21"/>
      <c r="J147" s="21"/>
      <c r="K147" s="21"/>
    </row>
    <row r="148" spans="1:11" x14ac:dyDescent="0.25">
      <c r="A148" s="3">
        <f>Final!A143</f>
        <v>0</v>
      </c>
      <c r="B148" s="3">
        <f>Final!B143</f>
        <v>0</v>
      </c>
      <c r="C148" s="9">
        <f>Final!X143</f>
        <v>0</v>
      </c>
      <c r="D148" s="9">
        <f>Final!AA143</f>
        <v>0</v>
      </c>
      <c r="E148" s="9">
        <f>Final!Z143</f>
        <v>0</v>
      </c>
      <c r="F148" s="22">
        <f>Final!W143</f>
        <v>0</v>
      </c>
      <c r="G148" s="21" t="str">
        <f>IF((C148&gt;$D$3)*(D148&gt;$D$4)+(C148&gt;$D$3)*(E148&gt;$D$5),"CD",IF(C148&gt;$D$3,"0-2",IF(E148&gt;$D$5,IF((F148&lt;$D$6)*(Final!T143&lt;300/35.45),"4,5-6","4-6"),IF(D148&gt;$D$4,"3","ACBT"))))</f>
        <v>ACBT</v>
      </c>
      <c r="H148" s="21"/>
      <c r="I148" s="21"/>
      <c r="J148" s="21"/>
      <c r="K148" s="21"/>
    </row>
    <row r="149" spans="1:11" x14ac:dyDescent="0.25">
      <c r="A149" s="3">
        <f>Final!A144</f>
        <v>0</v>
      </c>
      <c r="B149" s="3">
        <f>Final!B144</f>
        <v>0</v>
      </c>
      <c r="C149" s="9">
        <f>Final!X144</f>
        <v>0</v>
      </c>
      <c r="D149" s="9">
        <f>Final!AA144</f>
        <v>0</v>
      </c>
      <c r="E149" s="9">
        <f>Final!Z144</f>
        <v>0</v>
      </c>
      <c r="F149" s="22">
        <f>Final!W144</f>
        <v>0</v>
      </c>
      <c r="G149" s="21" t="str">
        <f>IF((C149&gt;$D$3)*(D149&gt;$D$4)+(C149&gt;$D$3)*(E149&gt;$D$5),"CD",IF(C149&gt;$D$3,"0-2",IF(E149&gt;$D$5,IF((F149&lt;$D$6)*(Final!T144&lt;300/35.45),"4,5-6","4-6"),IF(D149&gt;$D$4,"3","ACBT"))))</f>
        <v>ACBT</v>
      </c>
      <c r="H149" s="21"/>
      <c r="I149" s="21"/>
      <c r="J149" s="21"/>
      <c r="K149" s="21"/>
    </row>
    <row r="150" spans="1:11" x14ac:dyDescent="0.25">
      <c r="A150" s="3">
        <f>Final!A145</f>
        <v>0</v>
      </c>
      <c r="B150" s="3">
        <f>Final!B145</f>
        <v>0</v>
      </c>
      <c r="C150" s="9">
        <f>Final!X145</f>
        <v>0</v>
      </c>
      <c r="D150" s="9">
        <f>Final!AA145</f>
        <v>0</v>
      </c>
      <c r="E150" s="9">
        <f>Final!Z145</f>
        <v>0</v>
      </c>
      <c r="F150" s="22">
        <f>Final!W145</f>
        <v>0</v>
      </c>
      <c r="G150" s="21" t="str">
        <f>IF((C150&gt;$D$3)*(D150&gt;$D$4)+(C150&gt;$D$3)*(E150&gt;$D$5),"CD",IF(C150&gt;$D$3,"0-2",IF(E150&gt;$D$5,IF((F150&lt;$D$6)*(Final!T145&lt;300/35.45),"4,5-6","4-6"),IF(D150&gt;$D$4,"3","ACBT"))))</f>
        <v>ACBT</v>
      </c>
      <c r="H150" s="21"/>
      <c r="I150" s="21"/>
      <c r="J150" s="21"/>
      <c r="K150" s="21"/>
    </row>
    <row r="151" spans="1:11" x14ac:dyDescent="0.25">
      <c r="A151" s="3">
        <f>Final!A146</f>
        <v>0</v>
      </c>
      <c r="B151" s="3">
        <f>Final!B146</f>
        <v>0</v>
      </c>
      <c r="C151" s="9">
        <f>Final!X146</f>
        <v>0</v>
      </c>
      <c r="D151" s="9">
        <f>Final!AA146</f>
        <v>0</v>
      </c>
      <c r="E151" s="9">
        <f>Final!Z146</f>
        <v>0</v>
      </c>
      <c r="F151" s="22">
        <f>Final!W146</f>
        <v>0</v>
      </c>
      <c r="G151" s="21" t="str">
        <f>IF((C151&gt;$D$3)*(D151&gt;$D$4)+(C151&gt;$D$3)*(E151&gt;$D$5),"CD",IF(C151&gt;$D$3,"0-2",IF(E151&gt;$D$5,IF((F151&lt;$D$6)*(Final!T146&lt;300/35.45),"4,5-6","4-6"),IF(D151&gt;$D$4,"3","ACBT"))))</f>
        <v>ACBT</v>
      </c>
      <c r="H151" s="21"/>
      <c r="I151" s="21"/>
      <c r="J151" s="21"/>
      <c r="K151" s="21"/>
    </row>
    <row r="152" spans="1:11" x14ac:dyDescent="0.25">
      <c r="A152" s="3">
        <f>Final!A147</f>
        <v>0</v>
      </c>
      <c r="B152" s="3">
        <f>Final!B147</f>
        <v>0</v>
      </c>
      <c r="C152" s="9">
        <f>Final!X147</f>
        <v>0</v>
      </c>
      <c r="D152" s="9">
        <f>Final!AA147</f>
        <v>0</v>
      </c>
      <c r="E152" s="9">
        <f>Final!Z147</f>
        <v>0</v>
      </c>
      <c r="F152" s="22">
        <f>Final!W147</f>
        <v>0</v>
      </c>
      <c r="G152" s="21" t="str">
        <f>IF((C152&gt;$D$3)*(D152&gt;$D$4)+(C152&gt;$D$3)*(E152&gt;$D$5),"CD",IF(C152&gt;$D$3,"0-2",IF(E152&gt;$D$5,IF((F152&lt;$D$6)*(Final!T147&lt;300/35.45),"4,5-6","4-6"),IF(D152&gt;$D$4,"3","ACBT"))))</f>
        <v>ACBT</v>
      </c>
      <c r="H152" s="21"/>
      <c r="I152" s="21"/>
      <c r="J152" s="21"/>
      <c r="K152" s="21"/>
    </row>
    <row r="153" spans="1:11" x14ac:dyDescent="0.25">
      <c r="A153" s="3">
        <f>Final!A148</f>
        <v>0</v>
      </c>
      <c r="B153" s="3">
        <f>Final!B148</f>
        <v>0</v>
      </c>
      <c r="C153" s="9">
        <f>Final!X148</f>
        <v>0</v>
      </c>
      <c r="D153" s="9">
        <f>Final!AA148</f>
        <v>0</v>
      </c>
      <c r="E153" s="9">
        <f>Final!Z148</f>
        <v>0</v>
      </c>
      <c r="F153" s="22">
        <f>Final!W148</f>
        <v>0</v>
      </c>
      <c r="G153" s="21" t="str">
        <f>IF((C153&gt;$D$3)*(D153&gt;$D$4)+(C153&gt;$D$3)*(E153&gt;$D$5),"CD",IF(C153&gt;$D$3,"0-2",IF(E153&gt;$D$5,IF((F153&lt;$D$6)*(Final!T148&lt;300/35.45),"4,5-6","4-6"),IF(D153&gt;$D$4,"3","ACBT"))))</f>
        <v>ACBT</v>
      </c>
      <c r="H153" s="21"/>
      <c r="I153" s="21"/>
      <c r="J153" s="21"/>
      <c r="K153" s="21"/>
    </row>
    <row r="154" spans="1:11" x14ac:dyDescent="0.25">
      <c r="A154" s="3">
        <f>Final!A149</f>
        <v>0</v>
      </c>
      <c r="B154" s="3">
        <f>Final!B149</f>
        <v>0</v>
      </c>
      <c r="C154" s="9">
        <f>Final!X149</f>
        <v>0</v>
      </c>
      <c r="D154" s="9">
        <f>Final!AA149</f>
        <v>0</v>
      </c>
      <c r="E154" s="9">
        <f>Final!Z149</f>
        <v>0</v>
      </c>
      <c r="F154" s="22">
        <f>Final!W149</f>
        <v>0</v>
      </c>
      <c r="G154" s="21" t="str">
        <f>IF((C154&gt;$D$3)*(D154&gt;$D$4)+(C154&gt;$D$3)*(E154&gt;$D$5),"CD",IF(C154&gt;$D$3,"0-2",IF(E154&gt;$D$5,IF((F154&lt;$D$6)*(Final!T149&lt;300/35.45),"4,5-6","4-6"),IF(D154&gt;$D$4,"3","ACBT"))))</f>
        <v>ACBT</v>
      </c>
      <c r="H154" s="21"/>
      <c r="I154" s="21"/>
      <c r="J154" s="21"/>
      <c r="K154" s="21"/>
    </row>
    <row r="155" spans="1:11" x14ac:dyDescent="0.25">
      <c r="A155" s="3">
        <f>Final!A150</f>
        <v>0</v>
      </c>
      <c r="B155" s="3">
        <f>Final!B150</f>
        <v>0</v>
      </c>
      <c r="C155" s="9">
        <f>Final!X150</f>
        <v>0</v>
      </c>
      <c r="D155" s="9">
        <f>Final!AA150</f>
        <v>0</v>
      </c>
      <c r="E155" s="9">
        <f>Final!Z150</f>
        <v>0</v>
      </c>
      <c r="F155" s="22">
        <f>Final!W150</f>
        <v>0</v>
      </c>
      <c r="G155" s="21" t="str">
        <f>IF((C155&gt;$D$3)*(D155&gt;$D$4)+(C155&gt;$D$3)*(E155&gt;$D$5),"CD",IF(C155&gt;$D$3,"0-2",IF(E155&gt;$D$5,IF((F155&lt;$D$6)*(Final!T150&lt;300/35.45),"4,5-6","4-6"),IF(D155&gt;$D$4,"3","ACBT"))))</f>
        <v>ACBT</v>
      </c>
      <c r="H155" s="21"/>
      <c r="I155" s="21"/>
      <c r="J155" s="21"/>
      <c r="K155" s="21"/>
    </row>
    <row r="156" spans="1:11" x14ac:dyDescent="0.25">
      <c r="A156" s="3">
        <f>Final!A151</f>
        <v>0</v>
      </c>
      <c r="B156" s="3">
        <f>Final!B151</f>
        <v>0</v>
      </c>
      <c r="C156" s="9">
        <f>Final!X151</f>
        <v>0</v>
      </c>
      <c r="D156" s="9">
        <f>Final!AA151</f>
        <v>0</v>
      </c>
      <c r="E156" s="9">
        <f>Final!Z151</f>
        <v>0</v>
      </c>
      <c r="F156" s="22">
        <f>Final!W151</f>
        <v>0</v>
      </c>
      <c r="G156" s="21" t="str">
        <f>IF((C156&gt;$D$3)*(D156&gt;$D$4)+(C156&gt;$D$3)*(E156&gt;$D$5),"CD",IF(C156&gt;$D$3,"0-2",IF(E156&gt;$D$5,IF((F156&lt;$D$6)*(Final!T151&lt;300/35.45),"4,5-6","4-6"),IF(D156&gt;$D$4,"3","ACBT"))))</f>
        <v>ACBT</v>
      </c>
      <c r="H156" s="21"/>
      <c r="I156" s="21"/>
      <c r="J156" s="21"/>
      <c r="K156" s="21"/>
    </row>
    <row r="157" spans="1:11" x14ac:dyDescent="0.25">
      <c r="A157" s="3">
        <f>Final!A152</f>
        <v>0</v>
      </c>
      <c r="B157" s="3">
        <f>Final!B152</f>
        <v>0</v>
      </c>
      <c r="C157" s="9">
        <f>Final!X152</f>
        <v>0</v>
      </c>
      <c r="D157" s="9">
        <f>Final!AA152</f>
        <v>0</v>
      </c>
      <c r="E157" s="9">
        <f>Final!Z152</f>
        <v>0</v>
      </c>
      <c r="F157" s="22">
        <f>Final!W152</f>
        <v>0</v>
      </c>
      <c r="G157" s="21" t="str">
        <f>IF((C157&gt;$D$3)*(D157&gt;$D$4)+(C157&gt;$D$3)*(E157&gt;$D$5),"CD",IF(C157&gt;$D$3,"0-2",IF(E157&gt;$D$5,IF((F157&lt;$D$6)*(Final!T152&lt;300/35.45),"4,5-6","4-6"),IF(D157&gt;$D$4,"3","ACBT"))))</f>
        <v>ACBT</v>
      </c>
      <c r="H157" s="21"/>
      <c r="I157" s="21"/>
      <c r="J157" s="21"/>
      <c r="K157" s="21"/>
    </row>
    <row r="158" spans="1:11" x14ac:dyDescent="0.25">
      <c r="A158" s="3">
        <f>Final!A153</f>
        <v>0</v>
      </c>
      <c r="B158" s="3">
        <f>Final!B153</f>
        <v>0</v>
      </c>
      <c r="C158" s="9">
        <f>Final!X153</f>
        <v>0</v>
      </c>
      <c r="D158" s="9">
        <f>Final!AA153</f>
        <v>0</v>
      </c>
      <c r="E158" s="9">
        <f>Final!Z153</f>
        <v>0</v>
      </c>
      <c r="F158" s="22">
        <f>Final!W153</f>
        <v>0</v>
      </c>
      <c r="G158" s="21" t="str">
        <f>IF((C158&gt;$D$3)*(D158&gt;$D$4)+(C158&gt;$D$3)*(E158&gt;$D$5),"CD",IF(C158&gt;$D$3,"0-2",IF(E158&gt;$D$5,IF((F158&lt;$D$6)*(Final!T153&lt;300/35.45),"4,5-6","4-6"),IF(D158&gt;$D$4,"3","ACBT"))))</f>
        <v>ACBT</v>
      </c>
      <c r="H158" s="21"/>
      <c r="I158" s="21"/>
      <c r="J158" s="21"/>
      <c r="K158" s="21"/>
    </row>
    <row r="159" spans="1:11" x14ac:dyDescent="0.25">
      <c r="A159" s="3">
        <f>Final!A154</f>
        <v>0</v>
      </c>
      <c r="B159" s="3">
        <f>Final!B154</f>
        <v>0</v>
      </c>
      <c r="C159" s="9">
        <f>Final!X154</f>
        <v>0</v>
      </c>
      <c r="D159" s="9">
        <f>Final!AA154</f>
        <v>0</v>
      </c>
      <c r="E159" s="9">
        <f>Final!Z154</f>
        <v>0</v>
      </c>
      <c r="F159" s="22">
        <f>Final!W154</f>
        <v>0</v>
      </c>
      <c r="G159" s="21" t="str">
        <f>IF((C159&gt;$D$3)*(D159&gt;$D$4)+(C159&gt;$D$3)*(E159&gt;$D$5),"CD",IF(C159&gt;$D$3,"0-2",IF(E159&gt;$D$5,IF((F159&lt;$D$6)*(Final!T154&lt;300/35.45),"4,5-6","4-6"),IF(D159&gt;$D$4,"3","ACBT"))))</f>
        <v>ACBT</v>
      </c>
      <c r="H159" s="21"/>
      <c r="I159" s="21"/>
      <c r="J159" s="21"/>
      <c r="K159" s="21"/>
    </row>
    <row r="160" spans="1:11" x14ac:dyDescent="0.25">
      <c r="A160" s="3">
        <f>Final!A155</f>
        <v>0</v>
      </c>
      <c r="B160" s="3">
        <f>Final!B155</f>
        <v>0</v>
      </c>
      <c r="C160" s="9">
        <f>Final!X155</f>
        <v>0</v>
      </c>
      <c r="D160" s="9">
        <f>Final!AA155</f>
        <v>0</v>
      </c>
      <c r="E160" s="9">
        <f>Final!Z155</f>
        <v>0</v>
      </c>
      <c r="F160" s="22">
        <f>Final!W155</f>
        <v>0</v>
      </c>
      <c r="G160" s="21" t="str">
        <f>IF((C160&gt;$D$3)*(D160&gt;$D$4)+(C160&gt;$D$3)*(E160&gt;$D$5),"CD",IF(C160&gt;$D$3,"0-2",IF(E160&gt;$D$5,IF((F160&lt;$D$6)*(Final!T155&lt;300/35.45),"4,5-6","4-6"),IF(D160&gt;$D$4,"3","ACBT"))))</f>
        <v>ACBT</v>
      </c>
      <c r="H160" s="21"/>
      <c r="I160" s="21"/>
      <c r="J160" s="21"/>
      <c r="K160" s="21"/>
    </row>
    <row r="161" spans="1:11" x14ac:dyDescent="0.25">
      <c r="A161" s="3">
        <f>Final!A156</f>
        <v>0</v>
      </c>
      <c r="B161" s="3">
        <f>Final!B156</f>
        <v>0</v>
      </c>
      <c r="C161" s="9">
        <f>Final!X156</f>
        <v>0</v>
      </c>
      <c r="D161" s="9">
        <f>Final!AA156</f>
        <v>0</v>
      </c>
      <c r="E161" s="9">
        <f>Final!Z156</f>
        <v>0</v>
      </c>
      <c r="F161" s="22">
        <f>Final!W156</f>
        <v>0</v>
      </c>
      <c r="G161" s="21" t="str">
        <f>IF((C161&gt;$D$3)*(D161&gt;$D$4)+(C161&gt;$D$3)*(E161&gt;$D$5),"CD",IF(C161&gt;$D$3,"0-2",IF(E161&gt;$D$5,IF((F161&lt;$D$6)*(Final!T156&lt;300/35.45),"4,5-6","4-6"),IF(D161&gt;$D$4,"3","ACBT"))))</f>
        <v>ACBT</v>
      </c>
      <c r="H161" s="21"/>
      <c r="I161" s="21"/>
      <c r="J161" s="21"/>
      <c r="K161" s="21"/>
    </row>
    <row r="162" spans="1:11" x14ac:dyDescent="0.25">
      <c r="A162" s="3">
        <f>Final!A157</f>
        <v>0</v>
      </c>
      <c r="B162" s="3">
        <f>Final!B157</f>
        <v>0</v>
      </c>
      <c r="C162" s="9">
        <f>Final!X157</f>
        <v>0</v>
      </c>
      <c r="D162" s="9">
        <f>Final!AA157</f>
        <v>0</v>
      </c>
      <c r="E162" s="9">
        <f>Final!Z157</f>
        <v>0</v>
      </c>
      <c r="F162" s="22">
        <f>Final!W157</f>
        <v>0</v>
      </c>
      <c r="G162" s="21" t="str">
        <f>IF((C162&gt;$D$3)*(D162&gt;$D$4)+(C162&gt;$D$3)*(E162&gt;$D$5),"CD",IF(C162&gt;$D$3,"0-2",IF(E162&gt;$D$5,IF((F162&lt;$D$6)*(Final!T157&lt;300/35.45),"4,5-6","4-6"),IF(D162&gt;$D$4,"3","ACBT"))))</f>
        <v>ACBT</v>
      </c>
      <c r="H162" s="21"/>
      <c r="I162" s="21"/>
      <c r="J162" s="21"/>
      <c r="K162" s="21"/>
    </row>
    <row r="163" spans="1:11" x14ac:dyDescent="0.25">
      <c r="A163" s="3">
        <f>Final!A158</f>
        <v>0</v>
      </c>
      <c r="B163" s="3">
        <f>Final!B158</f>
        <v>0</v>
      </c>
      <c r="C163" s="9">
        <f>Final!X158</f>
        <v>0</v>
      </c>
      <c r="D163" s="9">
        <f>Final!AA158</f>
        <v>0</v>
      </c>
      <c r="E163" s="9">
        <f>Final!Z158</f>
        <v>0</v>
      </c>
      <c r="F163" s="22">
        <f>Final!W158</f>
        <v>0</v>
      </c>
      <c r="G163" s="21" t="str">
        <f>IF((C163&gt;$D$3)*(D163&gt;$D$4)+(C163&gt;$D$3)*(E163&gt;$D$5),"CD",IF(C163&gt;$D$3,"0-2",IF(E163&gt;$D$5,IF((F163&lt;$D$6)*(Final!T158&lt;300/35.45),"4,5-6","4-6"),IF(D163&gt;$D$4,"3","ACBT"))))</f>
        <v>ACBT</v>
      </c>
      <c r="H163" s="21"/>
      <c r="I163" s="21"/>
      <c r="J163" s="21"/>
      <c r="K163" s="21"/>
    </row>
    <row r="164" spans="1:11" x14ac:dyDescent="0.25">
      <c r="A164" s="3">
        <f>Final!A159</f>
        <v>0</v>
      </c>
      <c r="B164" s="3">
        <f>Final!B159</f>
        <v>0</v>
      </c>
      <c r="C164" s="9">
        <f>Final!X159</f>
        <v>0</v>
      </c>
      <c r="D164" s="9">
        <f>Final!AA159</f>
        <v>0</v>
      </c>
      <c r="E164" s="9">
        <f>Final!Z159</f>
        <v>0</v>
      </c>
      <c r="F164" s="22">
        <f>Final!W159</f>
        <v>0</v>
      </c>
      <c r="G164" s="21" t="str">
        <f>IF((C164&gt;$D$3)*(D164&gt;$D$4)+(C164&gt;$D$3)*(E164&gt;$D$5),"CD",IF(C164&gt;$D$3,"0-2",IF(E164&gt;$D$5,IF((F164&lt;$D$6)*(Final!T159&lt;300/35.45),"4,5-6","4-6"),IF(D164&gt;$D$4,"3","ACBT"))))</f>
        <v>ACBT</v>
      </c>
      <c r="H164" s="21"/>
      <c r="I164" s="21"/>
      <c r="J164" s="21"/>
      <c r="K164" s="21"/>
    </row>
    <row r="165" spans="1:11" x14ac:dyDescent="0.25">
      <c r="A165" s="3">
        <f>Final!A160</f>
        <v>0</v>
      </c>
      <c r="B165" s="3">
        <f>Final!B160</f>
        <v>0</v>
      </c>
      <c r="C165" s="9">
        <f>Final!X160</f>
        <v>0</v>
      </c>
      <c r="D165" s="9">
        <f>Final!AA160</f>
        <v>0</v>
      </c>
      <c r="E165" s="9">
        <f>Final!Z160</f>
        <v>0</v>
      </c>
      <c r="F165" s="22">
        <f>Final!W160</f>
        <v>0</v>
      </c>
      <c r="G165" s="21" t="str">
        <f>IF((C165&gt;$D$3)*(D165&gt;$D$4)+(C165&gt;$D$3)*(E165&gt;$D$5),"CD",IF(C165&gt;$D$3,"0-2",IF(E165&gt;$D$5,IF((F165&lt;$D$6)*(Final!T160&lt;300/35.45),"4,5-6","4-6"),IF(D165&gt;$D$4,"3","ACBT"))))</f>
        <v>ACBT</v>
      </c>
      <c r="H165" s="21"/>
      <c r="I165" s="21"/>
      <c r="J165" s="21"/>
      <c r="K165" s="21"/>
    </row>
    <row r="166" spans="1:11" x14ac:dyDescent="0.25">
      <c r="A166" s="3">
        <f>Final!A161</f>
        <v>0</v>
      </c>
      <c r="B166" s="3">
        <f>Final!B161</f>
        <v>0</v>
      </c>
      <c r="C166" s="9">
        <f>Final!X161</f>
        <v>0</v>
      </c>
      <c r="D166" s="9">
        <f>Final!AA161</f>
        <v>0</v>
      </c>
      <c r="E166" s="9">
        <f>Final!Z161</f>
        <v>0</v>
      </c>
      <c r="F166" s="22">
        <f>Final!W161</f>
        <v>0</v>
      </c>
      <c r="G166" s="21" t="str">
        <f>IF((C166&gt;$D$3)*(D166&gt;$D$4)+(C166&gt;$D$3)*(E166&gt;$D$5),"CD",IF(C166&gt;$D$3,"0-2",IF(E166&gt;$D$5,IF((F166&lt;$D$6)*(Final!T161&lt;300/35.45),"4,5-6","4-6"),IF(D166&gt;$D$4,"3","ACBT"))))</f>
        <v>ACBT</v>
      </c>
      <c r="H166" s="21"/>
      <c r="I166" s="21"/>
      <c r="J166" s="21"/>
      <c r="K166" s="21"/>
    </row>
    <row r="167" spans="1:11" x14ac:dyDescent="0.25">
      <c r="A167" s="3">
        <f>Final!A162</f>
        <v>0</v>
      </c>
      <c r="B167" s="3">
        <f>Final!B162</f>
        <v>0</v>
      </c>
      <c r="C167" s="9">
        <f>Final!X162</f>
        <v>0</v>
      </c>
      <c r="D167" s="9">
        <f>Final!AA162</f>
        <v>0</v>
      </c>
      <c r="E167" s="9">
        <f>Final!Z162</f>
        <v>0</v>
      </c>
      <c r="F167" s="22">
        <f>Final!W162</f>
        <v>0</v>
      </c>
      <c r="G167" s="21" t="str">
        <f>IF((C167&gt;$D$3)*(D167&gt;$D$4)+(C167&gt;$D$3)*(E167&gt;$D$5),"CD",IF(C167&gt;$D$3,"0-2",IF(E167&gt;$D$5,IF((F167&lt;$D$6)*(Final!T162&lt;300/35.45),"4,5-6","4-6"),IF(D167&gt;$D$4,"3","ACBT"))))</f>
        <v>ACBT</v>
      </c>
      <c r="H167" s="21"/>
      <c r="I167" s="21"/>
      <c r="J167" s="21"/>
      <c r="K167" s="21"/>
    </row>
    <row r="168" spans="1:11" x14ac:dyDescent="0.25">
      <c r="A168" s="3">
        <f>Final!A163</f>
        <v>0</v>
      </c>
      <c r="B168" s="3">
        <f>Final!B163</f>
        <v>0</v>
      </c>
      <c r="C168" s="9">
        <f>Final!X163</f>
        <v>0</v>
      </c>
      <c r="D168" s="9">
        <f>Final!AA163</f>
        <v>0</v>
      </c>
      <c r="E168" s="9">
        <f>Final!Z163</f>
        <v>0</v>
      </c>
      <c r="F168" s="22">
        <f>Final!W163</f>
        <v>0</v>
      </c>
      <c r="G168" s="21" t="str">
        <f>IF((C168&gt;$D$3)*(D168&gt;$D$4)+(C168&gt;$D$3)*(E168&gt;$D$5),"CD",IF(C168&gt;$D$3,"0-2",IF(E168&gt;$D$5,IF((F168&lt;$D$6)*(Final!T163&lt;300/35.45),"4,5-6","4-6"),IF(D168&gt;$D$4,"3","ACBT"))))</f>
        <v>ACBT</v>
      </c>
      <c r="H168" s="21"/>
      <c r="I168" s="21"/>
      <c r="J168" s="21"/>
      <c r="K168" s="21"/>
    </row>
    <row r="169" spans="1:11" x14ac:dyDescent="0.25">
      <c r="A169" s="3">
        <f>Final!A164</f>
        <v>0</v>
      </c>
      <c r="B169" s="3">
        <f>Final!B164</f>
        <v>0</v>
      </c>
      <c r="C169" s="9">
        <f>Final!X164</f>
        <v>0</v>
      </c>
      <c r="D169" s="9">
        <f>Final!AA164</f>
        <v>0</v>
      </c>
      <c r="E169" s="9">
        <f>Final!Z164</f>
        <v>0</v>
      </c>
      <c r="F169" s="22">
        <f>Final!W164</f>
        <v>0</v>
      </c>
      <c r="G169" s="21" t="str">
        <f>IF((C169&gt;$D$3)*(D169&gt;$D$4)+(C169&gt;$D$3)*(E169&gt;$D$5),"CD",IF(C169&gt;$D$3,"0-2",IF(E169&gt;$D$5,IF((F169&lt;$D$6)*(Final!T164&lt;300/35.45),"4,5-6","4-6"),IF(D169&gt;$D$4,"3","ACBT"))))</f>
        <v>ACBT</v>
      </c>
      <c r="H169" s="21"/>
      <c r="I169" s="21"/>
      <c r="J169" s="21"/>
      <c r="K169" s="21"/>
    </row>
    <row r="170" spans="1:11" x14ac:dyDescent="0.25">
      <c r="A170" s="3">
        <f>Final!A165</f>
        <v>0</v>
      </c>
      <c r="B170" s="3">
        <f>Final!B165</f>
        <v>0</v>
      </c>
      <c r="C170" s="9">
        <f>Final!X165</f>
        <v>0</v>
      </c>
      <c r="D170" s="9">
        <f>Final!AA165</f>
        <v>0</v>
      </c>
      <c r="E170" s="9">
        <f>Final!Z165</f>
        <v>0</v>
      </c>
      <c r="F170" s="22">
        <f>Final!W165</f>
        <v>0</v>
      </c>
      <c r="G170" s="21" t="str">
        <f>IF((C170&gt;$D$3)*(D170&gt;$D$4)+(C170&gt;$D$3)*(E170&gt;$D$5),"CD",IF(C170&gt;$D$3,"0-2",IF(E170&gt;$D$5,IF((F170&lt;$D$6)*(Final!T165&lt;300/35.45),"4,5-6","4-6"),IF(D170&gt;$D$4,"3","ACBT"))))</f>
        <v>ACBT</v>
      </c>
      <c r="H170" s="21"/>
      <c r="I170" s="21"/>
      <c r="J170" s="21"/>
      <c r="K170" s="21"/>
    </row>
    <row r="171" spans="1:11" x14ac:dyDescent="0.25">
      <c r="A171" s="3">
        <f>Final!A166</f>
        <v>0</v>
      </c>
      <c r="B171" s="3">
        <f>Final!B166</f>
        <v>0</v>
      </c>
      <c r="C171" s="9">
        <f>Final!X166</f>
        <v>0</v>
      </c>
      <c r="D171" s="9">
        <f>Final!AA166</f>
        <v>0</v>
      </c>
      <c r="E171" s="9">
        <f>Final!Z166</f>
        <v>0</v>
      </c>
      <c r="F171" s="22">
        <f>Final!W166</f>
        <v>0</v>
      </c>
      <c r="G171" s="21" t="str">
        <f>IF((C171&gt;$D$3)*(D171&gt;$D$4)+(C171&gt;$D$3)*(E171&gt;$D$5),"CD",IF(C171&gt;$D$3,"0-2",IF(E171&gt;$D$5,IF((F171&lt;$D$6)*(Final!T166&lt;300/35.45),"4,5-6","4-6"),IF(D171&gt;$D$4,"3","ACBT"))))</f>
        <v>ACBT</v>
      </c>
      <c r="H171" s="21"/>
      <c r="I171" s="21"/>
      <c r="J171" s="21"/>
      <c r="K171" s="21"/>
    </row>
    <row r="172" spans="1:11" x14ac:dyDescent="0.25">
      <c r="A172" s="3">
        <f>Final!A167</f>
        <v>0</v>
      </c>
      <c r="B172" s="3">
        <f>Final!B167</f>
        <v>0</v>
      </c>
      <c r="C172" s="9">
        <f>Final!X167</f>
        <v>0</v>
      </c>
      <c r="D172" s="9">
        <f>Final!AA167</f>
        <v>0</v>
      </c>
      <c r="E172" s="9">
        <f>Final!Z167</f>
        <v>0</v>
      </c>
      <c r="F172" s="22">
        <f>Final!W167</f>
        <v>0</v>
      </c>
      <c r="G172" s="21" t="str">
        <f>IF((C172&gt;$D$3)*(D172&gt;$D$4)+(C172&gt;$D$3)*(E172&gt;$D$5),"CD",IF(C172&gt;$D$3,"0-2",IF(E172&gt;$D$5,IF((F172&lt;$D$6)*(Final!T167&lt;300/35.45),"4,5-6","4-6"),IF(D172&gt;$D$4,"3","ACBT"))))</f>
        <v>ACBT</v>
      </c>
      <c r="H172" s="21"/>
      <c r="I172" s="21"/>
      <c r="J172" s="21"/>
      <c r="K172" s="21"/>
    </row>
    <row r="173" spans="1:11" x14ac:dyDescent="0.25">
      <c r="A173" s="3">
        <f>Final!A168</f>
        <v>0</v>
      </c>
      <c r="B173" s="3">
        <f>Final!B168</f>
        <v>0</v>
      </c>
      <c r="C173" s="9">
        <f>Final!X168</f>
        <v>0</v>
      </c>
      <c r="D173" s="9">
        <f>Final!AA168</f>
        <v>0</v>
      </c>
      <c r="E173" s="9">
        <f>Final!Z168</f>
        <v>0</v>
      </c>
      <c r="F173" s="22">
        <f>Final!W168</f>
        <v>0</v>
      </c>
      <c r="G173" s="21" t="str">
        <f>IF((C173&gt;$D$3)*(D173&gt;$D$4)+(C173&gt;$D$3)*(E173&gt;$D$5),"CD",IF(C173&gt;$D$3,"0-2",IF(E173&gt;$D$5,IF((F173&lt;$D$6)*(Final!T168&lt;300/35.45),"4,5-6","4-6"),IF(D173&gt;$D$4,"3","ACBT"))))</f>
        <v>ACBT</v>
      </c>
      <c r="H173" s="21"/>
      <c r="I173" s="21"/>
      <c r="J173" s="21"/>
      <c r="K173" s="21"/>
    </row>
    <row r="174" spans="1:11" x14ac:dyDescent="0.25">
      <c r="A174" s="3">
        <f>Final!A169</f>
        <v>0</v>
      </c>
      <c r="B174" s="3">
        <f>Final!B169</f>
        <v>0</v>
      </c>
      <c r="C174" s="9">
        <f>Final!X169</f>
        <v>0</v>
      </c>
      <c r="D174" s="9">
        <f>Final!AA169</f>
        <v>0</v>
      </c>
      <c r="E174" s="9">
        <f>Final!Z169</f>
        <v>0</v>
      </c>
      <c r="F174" s="22">
        <f>Final!W169</f>
        <v>0</v>
      </c>
      <c r="G174" s="21" t="str">
        <f>IF((C174&gt;$D$3)*(D174&gt;$D$4)+(C174&gt;$D$3)*(E174&gt;$D$5),"CD",IF(C174&gt;$D$3,"0-2",IF(E174&gt;$D$5,IF((F174&lt;$D$6)*(Final!T169&lt;300/35.45),"4,5-6","4-6"),IF(D174&gt;$D$4,"3","ACBT"))))</f>
        <v>ACBT</v>
      </c>
      <c r="H174" s="21"/>
      <c r="I174" s="21"/>
      <c r="J174" s="21"/>
      <c r="K174" s="21"/>
    </row>
    <row r="175" spans="1:11" x14ac:dyDescent="0.25">
      <c r="A175" s="3">
        <f>Final!A170</f>
        <v>0</v>
      </c>
      <c r="B175" s="3">
        <f>Final!B170</f>
        <v>0</v>
      </c>
      <c r="C175" s="9">
        <f>Final!X170</f>
        <v>0</v>
      </c>
      <c r="D175" s="9">
        <f>Final!AA170</f>
        <v>0</v>
      </c>
      <c r="E175" s="9">
        <f>Final!Z170</f>
        <v>0</v>
      </c>
      <c r="F175" s="22">
        <f>Final!W170</f>
        <v>0</v>
      </c>
      <c r="G175" s="21" t="str">
        <f>IF((C175&gt;$D$3)*(D175&gt;$D$4)+(C175&gt;$D$3)*(E175&gt;$D$5),"CD",IF(C175&gt;$D$3,"0-2",IF(E175&gt;$D$5,IF((F175&lt;$D$6)*(Final!T170&lt;300/35.45),"4,5-6","4-6"),IF(D175&gt;$D$4,"3","ACBT"))))</f>
        <v>ACBT</v>
      </c>
      <c r="H175" s="21"/>
      <c r="I175" s="21"/>
      <c r="J175" s="21"/>
      <c r="K175" s="21"/>
    </row>
    <row r="176" spans="1:11" x14ac:dyDescent="0.25">
      <c r="A176" s="3">
        <f>Final!A171</f>
        <v>0</v>
      </c>
      <c r="B176" s="3">
        <f>Final!B171</f>
        <v>0</v>
      </c>
      <c r="C176" s="9">
        <f>Final!X171</f>
        <v>0</v>
      </c>
      <c r="D176" s="9">
        <f>Final!AA171</f>
        <v>0</v>
      </c>
      <c r="E176" s="9">
        <f>Final!Z171</f>
        <v>0</v>
      </c>
      <c r="F176" s="22">
        <f>Final!W171</f>
        <v>0</v>
      </c>
      <c r="G176" s="21" t="str">
        <f>IF((C176&gt;$D$3)*(D176&gt;$D$4)+(C176&gt;$D$3)*(E176&gt;$D$5),"CD",IF(C176&gt;$D$3,"0-2",IF(E176&gt;$D$5,IF((F176&lt;$D$6)*(Final!T171&lt;300/35.45),"4,5-6","4-6"),IF(D176&gt;$D$4,"3","ACBT"))))</f>
        <v>ACBT</v>
      </c>
      <c r="H176" s="21"/>
      <c r="I176" s="21"/>
      <c r="J176" s="21"/>
      <c r="K176" s="21"/>
    </row>
    <row r="177" spans="1:11" x14ac:dyDescent="0.25">
      <c r="A177" s="3">
        <f>Final!A172</f>
        <v>0</v>
      </c>
      <c r="B177" s="3">
        <f>Final!B172</f>
        <v>0</v>
      </c>
      <c r="C177" s="9">
        <f>Final!X172</f>
        <v>0</v>
      </c>
      <c r="D177" s="9">
        <f>Final!AA172</f>
        <v>0</v>
      </c>
      <c r="E177" s="9">
        <f>Final!Z172</f>
        <v>0</v>
      </c>
      <c r="F177" s="22">
        <f>Final!W172</f>
        <v>0</v>
      </c>
      <c r="G177" s="21" t="str">
        <f>IF((C177&gt;$D$3)*(D177&gt;$D$4)+(C177&gt;$D$3)*(E177&gt;$D$5),"CD",IF(C177&gt;$D$3,"0-2",IF(E177&gt;$D$5,IF((F177&lt;$D$6)*(Final!T172&lt;300/35.45),"4,5-6","4-6"),IF(D177&gt;$D$4,"3","ACBT"))))</f>
        <v>ACBT</v>
      </c>
      <c r="H177" s="21"/>
      <c r="I177" s="21"/>
      <c r="J177" s="21"/>
      <c r="K177" s="21"/>
    </row>
    <row r="178" spans="1:11" x14ac:dyDescent="0.25">
      <c r="A178" s="3">
        <f>Final!A173</f>
        <v>0</v>
      </c>
      <c r="B178" s="3">
        <f>Final!B173</f>
        <v>0</v>
      </c>
      <c r="C178" s="9">
        <f>Final!X173</f>
        <v>0</v>
      </c>
      <c r="D178" s="9">
        <f>Final!AA173</f>
        <v>0</v>
      </c>
      <c r="E178" s="9">
        <f>Final!Z173</f>
        <v>0</v>
      </c>
      <c r="F178" s="22">
        <f>Final!W173</f>
        <v>0</v>
      </c>
      <c r="G178" s="21" t="str">
        <f>IF((C178&gt;$D$3)*(D178&gt;$D$4)+(C178&gt;$D$3)*(E178&gt;$D$5),"CD",IF(C178&gt;$D$3,"0-2",IF(E178&gt;$D$5,IF((F178&lt;$D$6)*(Final!T173&lt;300/35.45),"4,5-6","4-6"),IF(D178&gt;$D$4,"3","ACBT"))))</f>
        <v>ACBT</v>
      </c>
      <c r="H178" s="21"/>
      <c r="I178" s="21"/>
      <c r="J178" s="21"/>
      <c r="K178" s="21"/>
    </row>
    <row r="179" spans="1:11" x14ac:dyDescent="0.25">
      <c r="A179" s="3">
        <f>Final!A174</f>
        <v>0</v>
      </c>
      <c r="B179" s="3">
        <f>Final!B174</f>
        <v>0</v>
      </c>
      <c r="C179" s="9">
        <f>Final!X174</f>
        <v>0</v>
      </c>
      <c r="D179" s="9">
        <f>Final!AA174</f>
        <v>0</v>
      </c>
      <c r="E179" s="9">
        <f>Final!Z174</f>
        <v>0</v>
      </c>
      <c r="F179" s="22">
        <f>Final!W174</f>
        <v>0</v>
      </c>
      <c r="G179" s="21" t="str">
        <f>IF((C179&gt;$D$3)*(D179&gt;$D$4)+(C179&gt;$D$3)*(E179&gt;$D$5),"CD",IF(C179&gt;$D$3,"0-2",IF(E179&gt;$D$5,IF((F179&lt;$D$6)*(Final!T174&lt;300/35.45),"4,5-6","4-6"),IF(D179&gt;$D$4,"3","ACBT"))))</f>
        <v>ACBT</v>
      </c>
      <c r="H179" s="21"/>
      <c r="I179" s="21"/>
      <c r="J179" s="21"/>
      <c r="K179" s="21"/>
    </row>
    <row r="180" spans="1:11" x14ac:dyDescent="0.25">
      <c r="A180" s="3">
        <f>Final!A175</f>
        <v>0</v>
      </c>
      <c r="B180" s="3">
        <f>Final!B175</f>
        <v>0</v>
      </c>
      <c r="C180" s="9">
        <f>Final!X175</f>
        <v>0</v>
      </c>
      <c r="D180" s="9">
        <f>Final!AA175</f>
        <v>0</v>
      </c>
      <c r="E180" s="9">
        <f>Final!Z175</f>
        <v>0</v>
      </c>
      <c r="F180" s="22">
        <f>Final!W175</f>
        <v>0</v>
      </c>
      <c r="G180" s="21" t="str">
        <f>IF((C180&gt;$D$3)*(D180&gt;$D$4)+(C180&gt;$D$3)*(E180&gt;$D$5),"CD",IF(C180&gt;$D$3,"0-2",IF(E180&gt;$D$5,IF((F180&lt;$D$6)*(Final!T175&lt;300/35.45),"4,5-6","4-6"),IF(D180&gt;$D$4,"3","ACBT"))))</f>
        <v>ACBT</v>
      </c>
      <c r="H180" s="21"/>
      <c r="I180" s="21"/>
      <c r="J180" s="21"/>
      <c r="K180" s="21"/>
    </row>
    <row r="181" spans="1:11" x14ac:dyDescent="0.25">
      <c r="A181" s="3">
        <f>Final!A176</f>
        <v>0</v>
      </c>
      <c r="B181" s="3">
        <f>Final!B176</f>
        <v>0</v>
      </c>
      <c r="C181" s="9">
        <f>Final!X176</f>
        <v>0</v>
      </c>
      <c r="D181" s="9">
        <f>Final!AA176</f>
        <v>0</v>
      </c>
      <c r="E181" s="9">
        <f>Final!Z176</f>
        <v>0</v>
      </c>
      <c r="F181" s="22">
        <f>Final!W176</f>
        <v>0</v>
      </c>
      <c r="G181" s="21" t="str">
        <f>IF((C181&gt;$D$3)*(D181&gt;$D$4)+(C181&gt;$D$3)*(E181&gt;$D$5),"CD",IF(C181&gt;$D$3,"0-2",IF(E181&gt;$D$5,IF((F181&lt;$D$6)*(Final!T176&lt;300/35.45),"4,5-6","4-6"),IF(D181&gt;$D$4,"3","ACBT"))))</f>
        <v>ACBT</v>
      </c>
      <c r="H181" s="21"/>
      <c r="I181" s="21"/>
      <c r="J181" s="21"/>
      <c r="K181" s="21"/>
    </row>
    <row r="182" spans="1:11" x14ac:dyDescent="0.25">
      <c r="A182" s="3">
        <f>Final!A177</f>
        <v>0</v>
      </c>
      <c r="B182" s="3">
        <f>Final!B177</f>
        <v>0</v>
      </c>
      <c r="C182" s="9">
        <f>Final!X177</f>
        <v>0</v>
      </c>
      <c r="D182" s="9">
        <f>Final!AA177</f>
        <v>0</v>
      </c>
      <c r="E182" s="9">
        <f>Final!Z177</f>
        <v>0</v>
      </c>
      <c r="F182" s="22">
        <f>Final!W177</f>
        <v>0</v>
      </c>
      <c r="G182" s="21" t="str">
        <f>IF((C182&gt;$D$3)*(D182&gt;$D$4)+(C182&gt;$D$3)*(E182&gt;$D$5),"CD",IF(C182&gt;$D$3,"0-2",IF(E182&gt;$D$5,IF((F182&lt;$D$6)*(Final!T177&lt;300/35.45),"4,5-6","4-6"),IF(D182&gt;$D$4,"3","ACBT"))))</f>
        <v>ACBT</v>
      </c>
      <c r="H182" s="21"/>
      <c r="I182" s="21"/>
      <c r="J182" s="21"/>
      <c r="K182" s="21"/>
    </row>
    <row r="183" spans="1:11" x14ac:dyDescent="0.25">
      <c r="A183" s="3">
        <f>Final!A178</f>
        <v>0</v>
      </c>
      <c r="B183" s="3">
        <f>Final!B178</f>
        <v>0</v>
      </c>
      <c r="C183" s="9">
        <f>Final!X178</f>
        <v>0</v>
      </c>
      <c r="D183" s="9">
        <f>Final!AA178</f>
        <v>0</v>
      </c>
      <c r="E183" s="9">
        <f>Final!Z178</f>
        <v>0</v>
      </c>
      <c r="F183" s="22">
        <f>Final!W178</f>
        <v>0</v>
      </c>
      <c r="G183" s="21" t="str">
        <f>IF((C183&gt;$D$3)*(D183&gt;$D$4)+(C183&gt;$D$3)*(E183&gt;$D$5),"CD",IF(C183&gt;$D$3,"0-2",IF(E183&gt;$D$5,IF((F183&lt;$D$6)*(Final!T178&lt;300/35.45),"4,5-6","4-6"),IF(D183&gt;$D$4,"3","ACBT"))))</f>
        <v>ACBT</v>
      </c>
      <c r="H183" s="21"/>
      <c r="I183" s="21"/>
      <c r="J183" s="21"/>
      <c r="K183" s="21"/>
    </row>
    <row r="184" spans="1:11" x14ac:dyDescent="0.25">
      <c r="A184" s="3">
        <f>Final!A179</f>
        <v>0</v>
      </c>
      <c r="B184" s="3">
        <f>Final!B179</f>
        <v>0</v>
      </c>
      <c r="C184" s="9">
        <f>Final!X179</f>
        <v>0</v>
      </c>
      <c r="D184" s="9">
        <f>Final!AA179</f>
        <v>0</v>
      </c>
      <c r="E184" s="9">
        <f>Final!Z179</f>
        <v>0</v>
      </c>
      <c r="F184" s="22">
        <f>Final!W179</f>
        <v>0</v>
      </c>
      <c r="G184" s="21" t="str">
        <f>IF((C184&gt;$D$3)*(D184&gt;$D$4)+(C184&gt;$D$3)*(E184&gt;$D$5),"CD",IF(C184&gt;$D$3,"0-2",IF(E184&gt;$D$5,IF((F184&lt;$D$6)*(Final!T179&lt;300/35.45),"4,5-6","4-6"),IF(D184&gt;$D$4,"3","ACBT"))))</f>
        <v>ACBT</v>
      </c>
      <c r="H184" s="21"/>
      <c r="I184" s="21"/>
      <c r="J184" s="21"/>
      <c r="K184" s="21"/>
    </row>
    <row r="185" spans="1:11" x14ac:dyDescent="0.25">
      <c r="A185" s="3">
        <f>Final!A180</f>
        <v>0</v>
      </c>
      <c r="B185" s="3">
        <f>Final!B180</f>
        <v>0</v>
      </c>
      <c r="C185" s="9">
        <f>Final!X180</f>
        <v>0</v>
      </c>
      <c r="D185" s="9">
        <f>Final!AA180</f>
        <v>0</v>
      </c>
      <c r="E185" s="9">
        <f>Final!Z180</f>
        <v>0</v>
      </c>
      <c r="F185" s="22">
        <f>Final!W180</f>
        <v>0</v>
      </c>
      <c r="G185" s="21" t="str">
        <f>IF((C185&gt;$D$3)*(D185&gt;$D$4)+(C185&gt;$D$3)*(E185&gt;$D$5),"CD",IF(C185&gt;$D$3,"0-2",IF(E185&gt;$D$5,IF((F185&lt;$D$6)*(Final!T180&lt;300/35.45),"4,5-6","4-6"),IF(D185&gt;$D$4,"3","ACBT"))))</f>
        <v>ACBT</v>
      </c>
      <c r="H185" s="21"/>
      <c r="I185" s="21"/>
      <c r="J185" s="21"/>
      <c r="K185" s="21"/>
    </row>
    <row r="186" spans="1:11" x14ac:dyDescent="0.25">
      <c r="A186" s="3">
        <f>Final!A181</f>
        <v>0</v>
      </c>
      <c r="B186" s="3">
        <f>Final!B181</f>
        <v>0</v>
      </c>
      <c r="C186" s="9">
        <f>Final!X181</f>
        <v>0</v>
      </c>
      <c r="D186" s="9">
        <f>Final!AA181</f>
        <v>0</v>
      </c>
      <c r="E186" s="9">
        <f>Final!Z181</f>
        <v>0</v>
      </c>
      <c r="F186" s="22">
        <f>Final!W181</f>
        <v>0</v>
      </c>
      <c r="G186" s="21" t="str">
        <f>IF((C186&gt;$D$3)*(D186&gt;$D$4)+(C186&gt;$D$3)*(E186&gt;$D$5),"CD",IF(C186&gt;$D$3,"0-2",IF(E186&gt;$D$5,IF((F186&lt;$D$6)*(Final!T181&lt;300/35.45),"4,5-6","4-6"),IF(D186&gt;$D$4,"3","ACBT"))))</f>
        <v>ACBT</v>
      </c>
      <c r="H186" s="21"/>
      <c r="I186" s="21"/>
      <c r="J186" s="21"/>
      <c r="K186" s="21"/>
    </row>
    <row r="187" spans="1:11" x14ac:dyDescent="0.25">
      <c r="A187" s="3">
        <f>Final!A182</f>
        <v>0</v>
      </c>
      <c r="B187" s="3">
        <f>Final!B182</f>
        <v>0</v>
      </c>
      <c r="C187" s="9">
        <f>Final!X182</f>
        <v>0</v>
      </c>
      <c r="D187" s="9">
        <f>Final!AA182</f>
        <v>0</v>
      </c>
      <c r="E187" s="9">
        <f>Final!Z182</f>
        <v>0</v>
      </c>
      <c r="F187" s="22">
        <f>Final!W182</f>
        <v>0</v>
      </c>
      <c r="G187" s="21" t="str">
        <f>IF((C187&gt;$D$3)*(D187&gt;$D$4)+(C187&gt;$D$3)*(E187&gt;$D$5),"CD",IF(C187&gt;$D$3,"0-2",IF(E187&gt;$D$5,IF((F187&lt;$D$6)*(Final!T182&lt;300/35.45),"4,5-6","4-6"),IF(D187&gt;$D$4,"3","ACBT"))))</f>
        <v>ACBT</v>
      </c>
      <c r="H187" s="21"/>
      <c r="I187" s="21"/>
      <c r="J187" s="21"/>
      <c r="K187" s="21"/>
    </row>
    <row r="188" spans="1:11" x14ac:dyDescent="0.25">
      <c r="A188" s="3">
        <f>Final!A183</f>
        <v>0</v>
      </c>
      <c r="B188" s="3">
        <f>Final!B183</f>
        <v>0</v>
      </c>
      <c r="C188" s="9">
        <f>Final!X183</f>
        <v>0</v>
      </c>
      <c r="D188" s="9">
        <f>Final!AA183</f>
        <v>0</v>
      </c>
      <c r="E188" s="9">
        <f>Final!Z183</f>
        <v>0</v>
      </c>
      <c r="F188" s="22">
        <f>Final!W183</f>
        <v>0</v>
      </c>
      <c r="G188" s="21" t="str">
        <f>IF((C188&gt;$D$3)*(D188&gt;$D$4)+(C188&gt;$D$3)*(E188&gt;$D$5),"CD",IF(C188&gt;$D$3,"0-2",IF(E188&gt;$D$5,IF((F188&lt;$D$6)*(Final!T183&lt;300/35.45),"4,5-6","4-6"),IF(D188&gt;$D$4,"3","ACBT"))))</f>
        <v>ACBT</v>
      </c>
      <c r="H188" s="21"/>
      <c r="I188" s="21"/>
      <c r="J188" s="21"/>
      <c r="K188" s="21"/>
    </row>
    <row r="189" spans="1:11" x14ac:dyDescent="0.25">
      <c r="A189" s="3">
        <f>Final!A184</f>
        <v>0</v>
      </c>
      <c r="B189" s="3">
        <f>Final!B184</f>
        <v>0</v>
      </c>
      <c r="C189" s="9">
        <f>Final!X184</f>
        <v>0</v>
      </c>
      <c r="D189" s="9">
        <f>Final!AA184</f>
        <v>0</v>
      </c>
      <c r="E189" s="9">
        <f>Final!Z184</f>
        <v>0</v>
      </c>
      <c r="F189" s="22">
        <f>Final!W184</f>
        <v>0</v>
      </c>
      <c r="G189" s="21" t="str">
        <f>IF((C189&gt;$D$3)*(D189&gt;$D$4)+(C189&gt;$D$3)*(E189&gt;$D$5),"CD",IF(C189&gt;$D$3,"0-2",IF(E189&gt;$D$5,IF((F189&lt;$D$6)*(Final!T184&lt;300/35.45),"4,5-6","4-6"),IF(D189&gt;$D$4,"3","ACBT"))))</f>
        <v>ACBT</v>
      </c>
      <c r="H189" s="21"/>
      <c r="I189" s="21"/>
      <c r="J189" s="21"/>
      <c r="K189" s="21"/>
    </row>
    <row r="190" spans="1:11" x14ac:dyDescent="0.25">
      <c r="A190" s="3">
        <f>Final!A185</f>
        <v>0</v>
      </c>
      <c r="B190" s="3">
        <f>Final!B185</f>
        <v>0</v>
      </c>
      <c r="C190" s="9">
        <f>Final!X185</f>
        <v>0</v>
      </c>
      <c r="D190" s="9">
        <f>Final!AA185</f>
        <v>0</v>
      </c>
      <c r="E190" s="9">
        <f>Final!Z185</f>
        <v>0</v>
      </c>
      <c r="F190" s="22">
        <f>Final!W185</f>
        <v>0</v>
      </c>
      <c r="G190" s="21" t="str">
        <f>IF((C190&gt;$D$3)*(D190&gt;$D$4)+(C190&gt;$D$3)*(E190&gt;$D$5),"CD",IF(C190&gt;$D$3,"0-2",IF(E190&gt;$D$5,IF((F190&lt;$D$6)*(Final!T185&lt;300/35.45),"4,5-6","4-6"),IF(D190&gt;$D$4,"3","ACBT"))))</f>
        <v>ACBT</v>
      </c>
      <c r="H190" s="21"/>
      <c r="I190" s="21"/>
      <c r="J190" s="21"/>
      <c r="K190" s="21"/>
    </row>
    <row r="191" spans="1:11" x14ac:dyDescent="0.25">
      <c r="A191" s="3">
        <f>Final!A186</f>
        <v>0</v>
      </c>
      <c r="B191" s="3">
        <f>Final!B186</f>
        <v>0</v>
      </c>
      <c r="C191" s="9">
        <f>Final!X186</f>
        <v>0</v>
      </c>
      <c r="D191" s="9">
        <f>Final!AA186</f>
        <v>0</v>
      </c>
      <c r="E191" s="9">
        <f>Final!Z186</f>
        <v>0</v>
      </c>
      <c r="F191" s="22">
        <f>Final!W186</f>
        <v>0</v>
      </c>
      <c r="G191" s="21" t="str">
        <f>IF((C191&gt;$D$3)*(D191&gt;$D$4)+(C191&gt;$D$3)*(E191&gt;$D$5),"CD",IF(C191&gt;$D$3,"0-2",IF(E191&gt;$D$5,IF((F191&lt;$D$6)*(Final!T186&lt;300/35.45),"4,5-6","4-6"),IF(D191&gt;$D$4,"3","ACBT"))))</f>
        <v>ACBT</v>
      </c>
      <c r="H191" s="21"/>
      <c r="I191" s="21"/>
      <c r="J191" s="21"/>
      <c r="K191" s="21"/>
    </row>
    <row r="192" spans="1:11" x14ac:dyDescent="0.25">
      <c r="A192" s="3">
        <f>Final!A187</f>
        <v>0</v>
      </c>
      <c r="B192" s="3">
        <f>Final!B187</f>
        <v>0</v>
      </c>
      <c r="C192" s="9">
        <f>Final!X187</f>
        <v>0</v>
      </c>
      <c r="D192" s="9">
        <f>Final!AA187</f>
        <v>0</v>
      </c>
      <c r="E192" s="9">
        <f>Final!Z187</f>
        <v>0</v>
      </c>
      <c r="F192" s="22">
        <f>Final!W187</f>
        <v>0</v>
      </c>
      <c r="G192" s="21" t="str">
        <f>IF((C192&gt;$D$3)*(D192&gt;$D$4)+(C192&gt;$D$3)*(E192&gt;$D$5),"CD",IF(C192&gt;$D$3,"0-2",IF(E192&gt;$D$5,IF((F192&lt;$D$6)*(Final!T187&lt;300/35.45),"4,5-6","4-6"),IF(D192&gt;$D$4,"3","ACBT"))))</f>
        <v>ACBT</v>
      </c>
      <c r="H192" s="21"/>
      <c r="I192" s="21"/>
      <c r="J192" s="21"/>
      <c r="K192" s="21"/>
    </row>
    <row r="193" spans="1:11" x14ac:dyDescent="0.25">
      <c r="A193" s="3">
        <f>Final!A188</f>
        <v>0</v>
      </c>
      <c r="B193" s="3">
        <f>Final!B188</f>
        <v>0</v>
      </c>
      <c r="C193" s="9">
        <f>Final!X188</f>
        <v>0</v>
      </c>
      <c r="D193" s="9">
        <f>Final!AA188</f>
        <v>0</v>
      </c>
      <c r="E193" s="9">
        <f>Final!Z188</f>
        <v>0</v>
      </c>
      <c r="F193" s="22">
        <f>Final!W188</f>
        <v>0</v>
      </c>
      <c r="G193" s="21" t="str">
        <f>IF((C193&gt;$D$3)*(D193&gt;$D$4)+(C193&gt;$D$3)*(E193&gt;$D$5),"CD",IF(C193&gt;$D$3,"0-2",IF(E193&gt;$D$5,IF((F193&lt;$D$6)*(Final!T188&lt;300/35.45),"4,5-6","4-6"),IF(D193&gt;$D$4,"3","ACBT"))))</f>
        <v>ACBT</v>
      </c>
      <c r="H193" s="21"/>
      <c r="I193" s="21"/>
      <c r="J193" s="21"/>
      <c r="K193" s="21"/>
    </row>
    <row r="194" spans="1:11" x14ac:dyDescent="0.25">
      <c r="A194" s="3">
        <f>Final!A189</f>
        <v>0</v>
      </c>
      <c r="B194" s="3">
        <f>Final!B189</f>
        <v>0</v>
      </c>
      <c r="C194" s="9">
        <f>Final!X189</f>
        <v>0</v>
      </c>
      <c r="D194" s="9">
        <f>Final!AA189</f>
        <v>0</v>
      </c>
      <c r="E194" s="9">
        <f>Final!Z189</f>
        <v>0</v>
      </c>
      <c r="F194" s="22">
        <f>Final!W189</f>
        <v>0</v>
      </c>
      <c r="G194" s="21" t="str">
        <f>IF((C194&gt;$D$3)*(D194&gt;$D$4)+(C194&gt;$D$3)*(E194&gt;$D$5),"CD",IF(C194&gt;$D$3,"0-2",IF(E194&gt;$D$5,IF((F194&lt;$D$6)*(Final!T189&lt;300/35.45),"4,5-6","4-6"),IF(D194&gt;$D$4,"3","ACBT"))))</f>
        <v>ACBT</v>
      </c>
      <c r="H194" s="21"/>
      <c r="I194" s="21"/>
      <c r="J194" s="21"/>
      <c r="K194" s="21"/>
    </row>
    <row r="195" spans="1:11" x14ac:dyDescent="0.25">
      <c r="A195" s="3">
        <f>Final!A190</f>
        <v>0</v>
      </c>
      <c r="B195" s="3">
        <f>Final!B190</f>
        <v>0</v>
      </c>
      <c r="C195" s="9">
        <f>Final!X190</f>
        <v>0</v>
      </c>
      <c r="D195" s="9">
        <f>Final!AA190</f>
        <v>0</v>
      </c>
      <c r="E195" s="9">
        <f>Final!Z190</f>
        <v>0</v>
      </c>
      <c r="F195" s="22">
        <f>Final!W190</f>
        <v>0</v>
      </c>
      <c r="G195" s="21" t="str">
        <f>IF((C195&gt;$D$3)*(D195&gt;$D$4)+(C195&gt;$D$3)*(E195&gt;$D$5),"CD",IF(C195&gt;$D$3,"0-2",IF(E195&gt;$D$5,IF((F195&lt;$D$6)*(Final!T190&lt;300/35.45),"4,5-6","4-6"),IF(D195&gt;$D$4,"3","ACBT"))))</f>
        <v>ACBT</v>
      </c>
      <c r="H195" s="21"/>
      <c r="I195" s="21"/>
      <c r="J195" s="21"/>
      <c r="K195" s="21"/>
    </row>
    <row r="196" spans="1:11" x14ac:dyDescent="0.25">
      <c r="A196" s="3">
        <f>Final!A191</f>
        <v>0</v>
      </c>
      <c r="B196" s="3">
        <f>Final!B191</f>
        <v>0</v>
      </c>
      <c r="C196" s="9">
        <f>Final!X191</f>
        <v>0</v>
      </c>
      <c r="D196" s="9">
        <f>Final!AA191</f>
        <v>0</v>
      </c>
      <c r="E196" s="9">
        <f>Final!Z191</f>
        <v>0</v>
      </c>
      <c r="F196" s="22">
        <f>Final!W191</f>
        <v>0</v>
      </c>
      <c r="G196" s="21" t="str">
        <f>IF((C196&gt;$D$3)*(D196&gt;$D$4)+(C196&gt;$D$3)*(E196&gt;$D$5),"CD",IF(C196&gt;$D$3,"0-2",IF(E196&gt;$D$5,IF((F196&lt;$D$6)*(Final!T191&lt;300/35.45),"4,5-6","4-6"),IF(D196&gt;$D$4,"3","ACBT"))))</f>
        <v>ACBT</v>
      </c>
      <c r="H196" s="21"/>
      <c r="I196" s="21"/>
      <c r="J196" s="21"/>
      <c r="K196" s="21"/>
    </row>
    <row r="197" spans="1:11" x14ac:dyDescent="0.25">
      <c r="A197" s="3">
        <f>Final!A192</f>
        <v>0</v>
      </c>
      <c r="B197" s="3">
        <f>Final!B192</f>
        <v>0</v>
      </c>
      <c r="C197" s="9">
        <f>Final!X192</f>
        <v>0</v>
      </c>
      <c r="D197" s="9">
        <f>Final!AA192</f>
        <v>0</v>
      </c>
      <c r="E197" s="9">
        <f>Final!Z192</f>
        <v>0</v>
      </c>
      <c r="F197" s="22">
        <f>Final!W192</f>
        <v>0</v>
      </c>
      <c r="G197" s="21" t="str">
        <f>IF((C197&gt;$D$3)*(D197&gt;$D$4)+(C197&gt;$D$3)*(E197&gt;$D$5),"CD",IF(C197&gt;$D$3,"0-2",IF(E197&gt;$D$5,IF((F197&lt;$D$6)*(Final!T192&lt;300/35.45),"4,5-6","4-6"),IF(D197&gt;$D$4,"3","ACBT"))))</f>
        <v>ACBT</v>
      </c>
      <c r="H197" s="21"/>
      <c r="I197" s="21"/>
      <c r="J197" s="21"/>
      <c r="K197" s="21"/>
    </row>
    <row r="198" spans="1:11" x14ac:dyDescent="0.25">
      <c r="A198" s="3">
        <f>Final!A193</f>
        <v>0</v>
      </c>
      <c r="B198" s="3">
        <f>Final!B193</f>
        <v>0</v>
      </c>
      <c r="C198" s="9">
        <f>Final!X193</f>
        <v>0</v>
      </c>
      <c r="D198" s="9">
        <f>Final!AA193</f>
        <v>0</v>
      </c>
      <c r="E198" s="9">
        <f>Final!Z193</f>
        <v>0</v>
      </c>
      <c r="F198" s="22">
        <f>Final!W193</f>
        <v>0</v>
      </c>
      <c r="G198" s="21" t="str">
        <f>IF((C198&gt;$D$3)*(D198&gt;$D$4)+(C198&gt;$D$3)*(E198&gt;$D$5),"CD",IF(C198&gt;$D$3,"0-2",IF(E198&gt;$D$5,IF((F198&lt;$D$6)*(Final!T193&lt;300/35.45),"4,5-6","4-6"),IF(D198&gt;$D$4,"3","ACBT"))))</f>
        <v>ACBT</v>
      </c>
      <c r="H198" s="21"/>
      <c r="I198" s="21"/>
      <c r="J198" s="21"/>
      <c r="K198" s="21"/>
    </row>
    <row r="199" spans="1:11" x14ac:dyDescent="0.25">
      <c r="A199" s="3">
        <f>Final!A194</f>
        <v>0</v>
      </c>
      <c r="B199" s="3">
        <f>Final!B194</f>
        <v>0</v>
      </c>
      <c r="C199" s="9">
        <f>Final!X194</f>
        <v>0</v>
      </c>
      <c r="D199" s="9">
        <f>Final!AA194</f>
        <v>0</v>
      </c>
      <c r="E199" s="9">
        <f>Final!Z194</f>
        <v>0</v>
      </c>
      <c r="F199" s="22">
        <f>Final!W194</f>
        <v>0</v>
      </c>
      <c r="G199" s="21" t="str">
        <f>IF((C199&gt;$D$3)*(D199&gt;$D$4)+(C199&gt;$D$3)*(E199&gt;$D$5),"CD",IF(C199&gt;$D$3,"0-2",IF(E199&gt;$D$5,IF((F199&lt;$D$6)*(Final!T194&lt;300/35.45),"4,5-6","4-6"),IF(D199&gt;$D$4,"3","ACBT"))))</f>
        <v>ACBT</v>
      </c>
      <c r="H199" s="21"/>
      <c r="I199" s="21"/>
      <c r="J199" s="21"/>
      <c r="K199" s="21"/>
    </row>
    <row r="200" spans="1:11" x14ac:dyDescent="0.25">
      <c r="A200" s="3">
        <f>Final!A195</f>
        <v>0</v>
      </c>
      <c r="B200" s="3">
        <f>Final!B195</f>
        <v>0</v>
      </c>
      <c r="C200" s="9">
        <f>Final!X195</f>
        <v>0</v>
      </c>
      <c r="D200" s="9">
        <f>Final!AA195</f>
        <v>0</v>
      </c>
      <c r="E200" s="9">
        <f>Final!Z195</f>
        <v>0</v>
      </c>
      <c r="F200" s="22">
        <f>Final!W195</f>
        <v>0</v>
      </c>
      <c r="G200" s="21" t="str">
        <f>IF((C200&gt;$D$3)*(D200&gt;$D$4)+(C200&gt;$D$3)*(E200&gt;$D$5),"CD",IF(C200&gt;$D$3,"0-2",IF(E200&gt;$D$5,IF((F200&lt;$D$6)*(Final!T195&lt;300/35.45),"4,5-6","4-6"),IF(D200&gt;$D$4,"3","ACBT"))))</f>
        <v>ACBT</v>
      </c>
      <c r="H200" s="21"/>
      <c r="I200" s="21"/>
      <c r="J200" s="21"/>
      <c r="K200" s="21"/>
    </row>
    <row r="201" spans="1:11" x14ac:dyDescent="0.25">
      <c r="A201" s="3">
        <f>Final!A196</f>
        <v>0</v>
      </c>
      <c r="B201" s="3">
        <f>Final!B196</f>
        <v>0</v>
      </c>
      <c r="C201" s="9">
        <f>Final!X196</f>
        <v>0</v>
      </c>
      <c r="D201" s="9">
        <f>Final!AA196</f>
        <v>0</v>
      </c>
      <c r="E201" s="9">
        <f>Final!Z196</f>
        <v>0</v>
      </c>
      <c r="F201" s="22">
        <f>Final!W196</f>
        <v>0</v>
      </c>
      <c r="G201" s="21" t="str">
        <f>IF((C201&gt;$D$3)*(D201&gt;$D$4)+(C201&gt;$D$3)*(E201&gt;$D$5),"CD",IF(C201&gt;$D$3,"0-2",IF(E201&gt;$D$5,IF((F201&lt;$D$6)*(Final!T196&lt;300/35.45),"4,5-6","4-6"),IF(D201&gt;$D$4,"3","ACBT"))))</f>
        <v>ACBT</v>
      </c>
      <c r="H201" s="21"/>
      <c r="I201" s="21"/>
      <c r="J201" s="21"/>
      <c r="K201" s="21"/>
    </row>
    <row r="202" spans="1:11" x14ac:dyDescent="0.25">
      <c r="A202" s="3">
        <f>Final!A197</f>
        <v>0</v>
      </c>
      <c r="B202" s="3">
        <f>Final!B197</f>
        <v>0</v>
      </c>
      <c r="C202" s="9">
        <f>Final!X197</f>
        <v>0</v>
      </c>
      <c r="D202" s="9">
        <f>Final!AA197</f>
        <v>0</v>
      </c>
      <c r="E202" s="9">
        <f>Final!Z197</f>
        <v>0</v>
      </c>
      <c r="F202" s="22">
        <f>Final!W197</f>
        <v>0</v>
      </c>
      <c r="G202" s="21" t="str">
        <f>IF((C202&gt;$D$3)*(D202&gt;$D$4)+(C202&gt;$D$3)*(E202&gt;$D$5),"CD",IF(C202&gt;$D$3,"0-2",IF(E202&gt;$D$5,IF((F202&lt;$D$6)*(Final!T197&lt;300/35.45),"4,5-6","4-6"),IF(D202&gt;$D$4,"3","ACBT"))))</f>
        <v>ACBT</v>
      </c>
      <c r="H202" s="21"/>
      <c r="I202" s="21"/>
      <c r="J202" s="21"/>
      <c r="K202" s="21"/>
    </row>
    <row r="203" spans="1:11" x14ac:dyDescent="0.25">
      <c r="A203" s="3">
        <f>Final!A198</f>
        <v>0</v>
      </c>
      <c r="B203" s="3">
        <f>Final!B198</f>
        <v>0</v>
      </c>
      <c r="C203" s="9">
        <f>Final!X198</f>
        <v>0</v>
      </c>
      <c r="D203" s="9">
        <f>Final!AA198</f>
        <v>0</v>
      </c>
      <c r="E203" s="9">
        <f>Final!Z198</f>
        <v>0</v>
      </c>
      <c r="F203" s="22">
        <f>Final!W198</f>
        <v>0</v>
      </c>
      <c r="G203" s="21" t="str">
        <f>IF((C203&gt;$D$3)*(D203&gt;$D$4)+(C203&gt;$D$3)*(E203&gt;$D$5),"CD",IF(C203&gt;$D$3,"0-2",IF(E203&gt;$D$5,IF((F203&lt;$D$6)*(Final!T198&lt;300/35.45),"4,5-6","4-6"),IF(D203&gt;$D$4,"3","ACBT"))))</f>
        <v>ACBT</v>
      </c>
      <c r="H203" s="21"/>
      <c r="I203" s="21"/>
      <c r="J203" s="21"/>
      <c r="K203" s="21"/>
    </row>
    <row r="204" spans="1:11" x14ac:dyDescent="0.25">
      <c r="A204" s="3">
        <f>Final!A199</f>
        <v>0</v>
      </c>
      <c r="B204" s="3">
        <f>Final!B199</f>
        <v>0</v>
      </c>
      <c r="C204" s="9">
        <f>Final!X199</f>
        <v>0</v>
      </c>
      <c r="D204" s="9">
        <f>Final!AA199</f>
        <v>0</v>
      </c>
      <c r="E204" s="9">
        <f>Final!Z199</f>
        <v>0</v>
      </c>
      <c r="F204" s="22">
        <f>Final!W199</f>
        <v>0</v>
      </c>
      <c r="G204" s="21" t="str">
        <f>IF((C204&gt;$D$3)*(D204&gt;$D$4)+(C204&gt;$D$3)*(E204&gt;$D$5),"CD",IF(C204&gt;$D$3,"0-2",IF(E204&gt;$D$5,IF((F204&lt;$D$6)*(Final!T199&lt;300/35.45),"4,5-6","4-6"),IF(D204&gt;$D$4,"3","ACBT"))))</f>
        <v>ACBT</v>
      </c>
      <c r="H204" s="21"/>
      <c r="I204" s="21"/>
      <c r="J204" s="21"/>
      <c r="K204" s="21"/>
    </row>
    <row r="205" spans="1:11" x14ac:dyDescent="0.25">
      <c r="A205" s="3">
        <f>Final!A200</f>
        <v>0</v>
      </c>
      <c r="B205" s="3">
        <f>Final!B200</f>
        <v>0</v>
      </c>
      <c r="C205" s="9">
        <f>Final!X200</f>
        <v>0</v>
      </c>
      <c r="D205" s="9">
        <f>Final!AA200</f>
        <v>0</v>
      </c>
      <c r="E205" s="9">
        <f>Final!Z200</f>
        <v>0</v>
      </c>
      <c r="F205" s="22">
        <f>Final!W200</f>
        <v>0</v>
      </c>
      <c r="G205" s="21" t="str">
        <f>IF((C205&gt;$D$3)*(D205&gt;$D$4)+(C205&gt;$D$3)*(E205&gt;$D$5),"CD",IF(C205&gt;$D$3,"0-2",IF(E205&gt;$D$5,IF((F205&lt;$D$6)*(Final!T200&lt;300/35.45),"4,5-6","4-6"),IF(D205&gt;$D$4,"3","ACBT"))))</f>
        <v>ACBT</v>
      </c>
      <c r="H205" s="21"/>
      <c r="I205" s="21"/>
      <c r="J205" s="21"/>
      <c r="K205" s="21"/>
    </row>
    <row r="206" spans="1:11" x14ac:dyDescent="0.25">
      <c r="A206" s="3">
        <f>Final!A201</f>
        <v>0</v>
      </c>
      <c r="B206" s="3">
        <f>Final!B201</f>
        <v>0</v>
      </c>
      <c r="C206" s="9">
        <f>Final!X201</f>
        <v>0</v>
      </c>
      <c r="D206" s="9">
        <f>Final!AA201</f>
        <v>0</v>
      </c>
      <c r="E206" s="9">
        <f>Final!Z201</f>
        <v>0</v>
      </c>
      <c r="F206" s="22">
        <f>Final!W201</f>
        <v>0</v>
      </c>
      <c r="G206" s="21" t="str">
        <f>IF((C206&gt;$D$3)*(D206&gt;$D$4)+(C206&gt;$D$3)*(E206&gt;$D$5),"CD",IF(C206&gt;$D$3,"0-2",IF(E206&gt;$D$5,IF((F206&lt;$D$6)*(Final!T201&lt;300/35.45),"4,5-6","4-6"),IF(D206&gt;$D$4,"3","ACBT"))))</f>
        <v>ACBT</v>
      </c>
      <c r="H206" s="21"/>
      <c r="I206" s="21"/>
      <c r="J206" s="21"/>
      <c r="K206" s="21"/>
    </row>
    <row r="207" spans="1:11" x14ac:dyDescent="0.25">
      <c r="A207" s="3">
        <f>Final!A202</f>
        <v>0</v>
      </c>
      <c r="B207" s="3">
        <f>Final!B202</f>
        <v>0</v>
      </c>
      <c r="C207" s="9">
        <f>Final!X202</f>
        <v>0</v>
      </c>
      <c r="D207" s="9">
        <f>Final!AA202</f>
        <v>0</v>
      </c>
      <c r="E207" s="9">
        <f>Final!Z202</f>
        <v>0</v>
      </c>
      <c r="F207" s="22">
        <f>Final!W202</f>
        <v>0</v>
      </c>
      <c r="G207" s="21" t="str">
        <f>IF((C207&gt;$D$3)*(D207&gt;$D$4)+(C207&gt;$D$3)*(E207&gt;$D$5),"CD",IF(C207&gt;$D$3,"0-2",IF(E207&gt;$D$5,IF((F207&lt;$D$6)*(Final!T202&lt;300/35.45),"4,5-6","4-6"),IF(D207&gt;$D$4,"3","ACBT"))))</f>
        <v>ACBT</v>
      </c>
      <c r="H207" s="21"/>
      <c r="I207" s="21"/>
      <c r="J207" s="21"/>
      <c r="K207" s="21"/>
    </row>
    <row r="208" spans="1:11" x14ac:dyDescent="0.25">
      <c r="A208" s="3">
        <f>Final!A203</f>
        <v>0</v>
      </c>
      <c r="B208" s="3">
        <f>Final!B203</f>
        <v>0</v>
      </c>
      <c r="C208" s="9">
        <f>Final!X203</f>
        <v>0</v>
      </c>
      <c r="D208" s="9">
        <f>Final!AA203</f>
        <v>0</v>
      </c>
      <c r="E208" s="9">
        <f>Final!Z203</f>
        <v>0</v>
      </c>
      <c r="F208" s="22">
        <f>Final!W203</f>
        <v>0</v>
      </c>
      <c r="G208" s="21" t="str">
        <f>IF((C208&gt;$D$3)*(D208&gt;$D$4)+(C208&gt;$D$3)*(E208&gt;$D$5),"CD",IF(C208&gt;$D$3,"0-2",IF(E208&gt;$D$5,IF((F208&lt;$D$6)*(Final!T203&lt;300/35.45),"4,5-6","4-6"),IF(D208&gt;$D$4,"3","ACBT"))))</f>
        <v>ACBT</v>
      </c>
      <c r="H208" s="21"/>
      <c r="I208" s="21"/>
      <c r="J208" s="21"/>
      <c r="K208" s="21"/>
    </row>
    <row r="209" spans="1:11" x14ac:dyDescent="0.25">
      <c r="A209" s="3">
        <f>Final!A204</f>
        <v>0</v>
      </c>
      <c r="B209" s="3">
        <f>Final!B204</f>
        <v>0</v>
      </c>
      <c r="C209" s="9">
        <f>Final!X204</f>
        <v>0</v>
      </c>
      <c r="D209" s="9">
        <f>Final!AA204</f>
        <v>0</v>
      </c>
      <c r="E209" s="9">
        <f>Final!Z204</f>
        <v>0</v>
      </c>
      <c r="F209" s="22">
        <f>Final!W204</f>
        <v>0</v>
      </c>
      <c r="G209" s="21" t="str">
        <f>IF((C209&gt;$D$3)*(D209&gt;$D$4)+(C209&gt;$D$3)*(E209&gt;$D$5),"CD",IF(C209&gt;$D$3,"0-2",IF(E209&gt;$D$5,IF((F209&lt;$D$6)*(Final!T204&lt;300/35.45),"4,5-6","4-6"),IF(D209&gt;$D$4,"3","ACBT"))))</f>
        <v>ACBT</v>
      </c>
      <c r="H209" s="21"/>
      <c r="I209" s="21"/>
      <c r="J209" s="21"/>
      <c r="K209" s="21"/>
    </row>
    <row r="210" spans="1:11" x14ac:dyDescent="0.25">
      <c r="A210" s="3">
        <f>Final!A205</f>
        <v>0</v>
      </c>
      <c r="B210" s="3">
        <f>Final!B205</f>
        <v>0</v>
      </c>
      <c r="C210" s="9">
        <f>Final!X205</f>
        <v>0</v>
      </c>
      <c r="D210" s="9">
        <f>Final!AA205</f>
        <v>0</v>
      </c>
      <c r="E210" s="9">
        <f>Final!Z205</f>
        <v>0</v>
      </c>
      <c r="F210" s="22">
        <f>Final!W205</f>
        <v>0</v>
      </c>
      <c r="G210" s="21" t="str">
        <f>IF((C210&gt;$D$3)*(D210&gt;$D$4)+(C210&gt;$D$3)*(E210&gt;$D$5),"CD",IF(C210&gt;$D$3,"0-2",IF(E210&gt;$D$5,IF((F210&lt;$D$6)*(Final!T205&lt;300/35.45),"4,5-6","4-6"),IF(D210&gt;$D$4,"3","ACBT"))))</f>
        <v>ACBT</v>
      </c>
      <c r="H210" s="21"/>
      <c r="I210" s="21"/>
      <c r="J210" s="21"/>
      <c r="K210" s="21"/>
    </row>
    <row r="211" spans="1:11" x14ac:dyDescent="0.25">
      <c r="A211" s="3">
        <f>Final!A206</f>
        <v>0</v>
      </c>
      <c r="B211" s="3">
        <f>Final!B206</f>
        <v>0</v>
      </c>
      <c r="C211" s="9">
        <f>Final!X206</f>
        <v>0</v>
      </c>
      <c r="D211" s="9">
        <f>Final!AA206</f>
        <v>0</v>
      </c>
      <c r="E211" s="9">
        <f>Final!Z206</f>
        <v>0</v>
      </c>
      <c r="F211" s="22">
        <f>Final!W206</f>
        <v>0</v>
      </c>
      <c r="G211" s="21" t="str">
        <f>IF((C211&gt;$D$3)*(D211&gt;$D$4)+(C211&gt;$D$3)*(E211&gt;$D$5),"CD",IF(C211&gt;$D$3,"0-2",IF(E211&gt;$D$5,IF((F211&lt;$D$6)*(Final!T206&lt;300/35.45),"4,5-6","4-6"),IF(D211&gt;$D$4,"3","ACBT"))))</f>
        <v>ACBT</v>
      </c>
      <c r="H211" s="21"/>
      <c r="I211" s="21"/>
      <c r="J211" s="21"/>
      <c r="K211" s="21"/>
    </row>
    <row r="212" spans="1:11" x14ac:dyDescent="0.25">
      <c r="A212" s="3">
        <f>Final!A207</f>
        <v>0</v>
      </c>
      <c r="B212" s="3">
        <f>Final!B207</f>
        <v>0</v>
      </c>
      <c r="C212" s="9">
        <f>Final!X207</f>
        <v>0</v>
      </c>
      <c r="D212" s="9">
        <f>Final!AA207</f>
        <v>0</v>
      </c>
      <c r="E212" s="9">
        <f>Final!Z207</f>
        <v>0</v>
      </c>
      <c r="F212" s="22">
        <f>Final!W207</f>
        <v>0</v>
      </c>
      <c r="G212" s="21" t="str">
        <f>IF((C212&gt;$D$3)*(D212&gt;$D$4)+(C212&gt;$D$3)*(E212&gt;$D$5),"CD",IF(C212&gt;$D$3,"0-2",IF(E212&gt;$D$5,IF((F212&lt;$D$6)*(Final!T207&lt;300/35.45),"4,5-6","4-6"),IF(D212&gt;$D$4,"3","ACBT"))))</f>
        <v>ACBT</v>
      </c>
      <c r="H212" s="21"/>
      <c r="I212" s="21"/>
      <c r="J212" s="21"/>
      <c r="K212" s="21"/>
    </row>
    <row r="213" spans="1:11" x14ac:dyDescent="0.25">
      <c r="A213" s="3">
        <f>Final!A208</f>
        <v>0</v>
      </c>
      <c r="B213" s="3">
        <f>Final!B208</f>
        <v>0</v>
      </c>
      <c r="C213" s="9">
        <f>Final!X208</f>
        <v>0</v>
      </c>
      <c r="D213" s="9">
        <f>Final!AA208</f>
        <v>0</v>
      </c>
      <c r="E213" s="9">
        <f>Final!Z208</f>
        <v>0</v>
      </c>
      <c r="F213" s="22">
        <f>Final!W208</f>
        <v>0</v>
      </c>
      <c r="G213" s="21" t="str">
        <f>IF((C213&gt;$D$3)*(D213&gt;$D$4)+(C213&gt;$D$3)*(E213&gt;$D$5),"CD",IF(C213&gt;$D$3,"0-2",IF(E213&gt;$D$5,IF((F213&lt;$D$6)*(Final!T208&lt;300/35.45),"4,5-6","4-6"),IF(D213&gt;$D$4,"3","ACBT"))))</f>
        <v>ACBT</v>
      </c>
      <c r="H213" s="21"/>
      <c r="I213" s="21"/>
      <c r="J213" s="21"/>
      <c r="K213" s="21"/>
    </row>
    <row r="214" spans="1:11" x14ac:dyDescent="0.25">
      <c r="A214" s="3">
        <f>Final!A209</f>
        <v>0</v>
      </c>
      <c r="B214" s="3">
        <f>Final!B209</f>
        <v>0</v>
      </c>
      <c r="C214" s="9">
        <f>Final!X209</f>
        <v>0</v>
      </c>
      <c r="D214" s="9">
        <f>Final!AA209</f>
        <v>0</v>
      </c>
      <c r="E214" s="9">
        <f>Final!Z209</f>
        <v>0</v>
      </c>
      <c r="F214" s="22">
        <f>Final!W209</f>
        <v>0</v>
      </c>
      <c r="G214" s="21" t="str">
        <f>IF((C214&gt;$D$3)*(D214&gt;$D$4)+(C214&gt;$D$3)*(E214&gt;$D$5),"CD",IF(C214&gt;$D$3,"0-2",IF(E214&gt;$D$5,IF((F214&lt;$D$6)*(Final!T209&lt;300/35.45),"4,5-6","4-6"),IF(D214&gt;$D$4,"3","ACBT"))))</f>
        <v>ACBT</v>
      </c>
      <c r="H214" s="21"/>
      <c r="I214" s="21"/>
      <c r="J214" s="21"/>
      <c r="K214" s="21"/>
    </row>
    <row r="215" spans="1:11" x14ac:dyDescent="0.25">
      <c r="A215" s="3">
        <f>Final!A210</f>
        <v>0</v>
      </c>
      <c r="B215" s="3">
        <f>Final!B210</f>
        <v>0</v>
      </c>
      <c r="C215" s="9">
        <f>Final!X210</f>
        <v>0</v>
      </c>
      <c r="D215" s="9">
        <f>Final!AA210</f>
        <v>0</v>
      </c>
      <c r="E215" s="9">
        <f>Final!Z210</f>
        <v>0</v>
      </c>
      <c r="F215" s="22">
        <f>Final!W210</f>
        <v>0</v>
      </c>
      <c r="G215" s="21" t="str">
        <f>IF((C215&gt;$D$3)*(D215&gt;$D$4)+(C215&gt;$D$3)*(E215&gt;$D$5),"CD",IF(C215&gt;$D$3,"0-2",IF(E215&gt;$D$5,IF((F215&lt;$D$6)*(Final!T210&lt;300/35.45),"4,5-6","4-6"),IF(D215&gt;$D$4,"3","ACBT"))))</f>
        <v>ACBT</v>
      </c>
      <c r="H215" s="21"/>
      <c r="I215" s="21"/>
      <c r="J215" s="21"/>
      <c r="K215" s="21"/>
    </row>
    <row r="216" spans="1:11" x14ac:dyDescent="0.25">
      <c r="A216" s="3">
        <f>Final!A211</f>
        <v>0</v>
      </c>
      <c r="B216" s="3">
        <f>Final!B211</f>
        <v>0</v>
      </c>
      <c r="C216" s="9">
        <f>Final!X211</f>
        <v>0</v>
      </c>
      <c r="D216" s="9">
        <f>Final!AA211</f>
        <v>0</v>
      </c>
      <c r="E216" s="9">
        <f>Final!Z211</f>
        <v>0</v>
      </c>
      <c r="F216" s="22">
        <f>Final!W211</f>
        <v>0</v>
      </c>
      <c r="G216" s="21" t="str">
        <f>IF((C216&gt;$D$3)*(D216&gt;$D$4)+(C216&gt;$D$3)*(E216&gt;$D$5),"CD",IF(C216&gt;$D$3,"0-2",IF(E216&gt;$D$5,IF((F216&lt;$D$6)*(Final!T211&lt;300/35.45),"4,5-6","4-6"),IF(D216&gt;$D$4,"3","ACBT"))))</f>
        <v>ACBT</v>
      </c>
      <c r="H216" s="21"/>
      <c r="I216" s="21"/>
      <c r="J216" s="21"/>
      <c r="K216" s="21"/>
    </row>
    <row r="217" spans="1:11" x14ac:dyDescent="0.25">
      <c r="A217" s="3">
        <f>Final!A212</f>
        <v>0</v>
      </c>
      <c r="B217" s="3">
        <f>Final!B212</f>
        <v>0</v>
      </c>
      <c r="C217" s="9">
        <f>Final!X212</f>
        <v>0</v>
      </c>
      <c r="D217" s="9">
        <f>Final!AA212</f>
        <v>0</v>
      </c>
      <c r="E217" s="9">
        <f>Final!Z212</f>
        <v>0</v>
      </c>
      <c r="F217" s="22">
        <f>Final!W212</f>
        <v>0</v>
      </c>
      <c r="G217" s="21" t="str">
        <f>IF((C217&gt;$D$3)*(D217&gt;$D$4)+(C217&gt;$D$3)*(E217&gt;$D$5),"CD",IF(C217&gt;$D$3,"0-2",IF(E217&gt;$D$5,IF((F217&lt;$D$6)*(Final!T212&lt;300/35.45),"4,5-6","4-6"),IF(D217&gt;$D$4,"3","ACBT"))))</f>
        <v>ACBT</v>
      </c>
      <c r="H217" s="21"/>
      <c r="I217" s="21"/>
      <c r="J217" s="21"/>
      <c r="K217" s="21"/>
    </row>
    <row r="218" spans="1:11" x14ac:dyDescent="0.25">
      <c r="A218" s="3">
        <f>Final!A213</f>
        <v>0</v>
      </c>
      <c r="B218" s="3">
        <f>Final!B213</f>
        <v>0</v>
      </c>
      <c r="C218" s="9">
        <f>Final!X213</f>
        <v>0</v>
      </c>
      <c r="D218" s="9">
        <f>Final!AA213</f>
        <v>0</v>
      </c>
      <c r="E218" s="9">
        <f>Final!Z213</f>
        <v>0</v>
      </c>
      <c r="F218" s="22">
        <f>Final!W213</f>
        <v>0</v>
      </c>
      <c r="G218" s="21" t="str">
        <f>IF((C218&gt;$D$3)*(D218&gt;$D$4)+(C218&gt;$D$3)*(E218&gt;$D$5),"CD",IF(C218&gt;$D$3,"0-2",IF(E218&gt;$D$5,IF((F218&lt;$D$6)*(Final!T213&lt;300/35.45),"4,5-6","4-6"),IF(D218&gt;$D$4,"3","ACBT"))))</f>
        <v>ACBT</v>
      </c>
      <c r="H218" s="21"/>
      <c r="I218" s="21"/>
      <c r="J218" s="21"/>
      <c r="K218" s="21"/>
    </row>
    <row r="219" spans="1:11" x14ac:dyDescent="0.25">
      <c r="A219" s="3">
        <f>Final!A214</f>
        <v>0</v>
      </c>
      <c r="B219" s="3">
        <f>Final!B214</f>
        <v>0</v>
      </c>
      <c r="C219" s="9">
        <f>Final!X214</f>
        <v>0</v>
      </c>
      <c r="D219" s="9">
        <f>Final!AA214</f>
        <v>0</v>
      </c>
      <c r="E219" s="9">
        <f>Final!Z214</f>
        <v>0</v>
      </c>
      <c r="F219" s="22">
        <f>Final!W214</f>
        <v>0</v>
      </c>
      <c r="G219" s="21" t="str">
        <f>IF((C219&gt;$D$3)*(D219&gt;$D$4)+(C219&gt;$D$3)*(E219&gt;$D$5),"CD",IF(C219&gt;$D$3,"0-2",IF(E219&gt;$D$5,IF((F219&lt;$D$6)*(Final!T214&lt;300/35.45),"4,5-6","4-6"),IF(D219&gt;$D$4,"3","ACBT"))))</f>
        <v>ACBT</v>
      </c>
      <c r="H219" s="21"/>
      <c r="I219" s="21"/>
      <c r="J219" s="21"/>
      <c r="K219" s="21"/>
    </row>
    <row r="220" spans="1:11" x14ac:dyDescent="0.25">
      <c r="A220" s="3">
        <f>Final!A215</f>
        <v>0</v>
      </c>
      <c r="B220" s="3">
        <f>Final!B215</f>
        <v>0</v>
      </c>
      <c r="C220" s="9">
        <f>Final!X215</f>
        <v>0</v>
      </c>
      <c r="D220" s="9">
        <f>Final!AA215</f>
        <v>0</v>
      </c>
      <c r="E220" s="9">
        <f>Final!Z215</f>
        <v>0</v>
      </c>
      <c r="F220" s="22">
        <f>Final!W215</f>
        <v>0</v>
      </c>
      <c r="G220" s="21" t="str">
        <f>IF((C220&gt;$D$3)*(D220&gt;$D$4)+(C220&gt;$D$3)*(E220&gt;$D$5),"CD",IF(C220&gt;$D$3,"0-2",IF(E220&gt;$D$5,IF((F220&lt;$D$6)*(Final!T215&lt;300/35.45),"4,5-6","4-6"),IF(D220&gt;$D$4,"3","ACBT"))))</f>
        <v>ACBT</v>
      </c>
      <c r="H220" s="21"/>
      <c r="I220" s="21"/>
      <c r="J220" s="21"/>
      <c r="K220" s="21"/>
    </row>
    <row r="221" spans="1:11" x14ac:dyDescent="0.25">
      <c r="A221" s="3">
        <f>Final!A216</f>
        <v>0</v>
      </c>
      <c r="B221" s="3">
        <f>Final!B216</f>
        <v>0</v>
      </c>
      <c r="C221" s="9">
        <f>Final!X216</f>
        <v>0</v>
      </c>
      <c r="D221" s="9">
        <f>Final!AA216</f>
        <v>0</v>
      </c>
      <c r="E221" s="9">
        <f>Final!Z216</f>
        <v>0</v>
      </c>
      <c r="F221" s="22">
        <f>Final!W216</f>
        <v>0</v>
      </c>
      <c r="G221" s="21" t="str">
        <f>IF((C221&gt;$D$3)*(D221&gt;$D$4)+(C221&gt;$D$3)*(E221&gt;$D$5),"CD",IF(C221&gt;$D$3,"0-2",IF(E221&gt;$D$5,IF((F221&lt;$D$6)*(Final!T216&lt;300/35.45),"4,5-6","4-6"),IF(D221&gt;$D$4,"3","ACBT"))))</f>
        <v>ACBT</v>
      </c>
      <c r="H221" s="21"/>
      <c r="I221" s="21"/>
      <c r="J221" s="21"/>
      <c r="K221" s="21"/>
    </row>
    <row r="222" spans="1:11" x14ac:dyDescent="0.25">
      <c r="A222" s="3">
        <f>Final!A217</f>
        <v>0</v>
      </c>
      <c r="B222" s="3">
        <f>Final!B217</f>
        <v>0</v>
      </c>
      <c r="C222" s="9">
        <f>Final!X217</f>
        <v>0</v>
      </c>
      <c r="D222" s="9">
        <f>Final!AA217</f>
        <v>0</v>
      </c>
      <c r="E222" s="9">
        <f>Final!Z217</f>
        <v>0</v>
      </c>
      <c r="F222" s="22">
        <f>Final!W217</f>
        <v>0</v>
      </c>
      <c r="G222" s="21" t="str">
        <f>IF((C222&gt;$D$3)*(D222&gt;$D$4)+(C222&gt;$D$3)*(E222&gt;$D$5),"CD",IF(C222&gt;$D$3,"0-2",IF(E222&gt;$D$5,IF((F222&lt;$D$6)*(Final!T217&lt;300/35.45),"4,5-6","4-6"),IF(D222&gt;$D$4,"3","ACBT"))))</f>
        <v>ACBT</v>
      </c>
      <c r="H222" s="21"/>
      <c r="I222" s="21"/>
      <c r="J222" s="21"/>
      <c r="K222" s="21"/>
    </row>
    <row r="223" spans="1:11" x14ac:dyDescent="0.25">
      <c r="A223" s="3">
        <f>Final!A218</f>
        <v>0</v>
      </c>
      <c r="B223" s="3">
        <f>Final!B218</f>
        <v>0</v>
      </c>
      <c r="C223" s="9">
        <f>Final!X218</f>
        <v>0</v>
      </c>
      <c r="D223" s="9">
        <f>Final!AA218</f>
        <v>0</v>
      </c>
      <c r="E223" s="9">
        <f>Final!Z218</f>
        <v>0</v>
      </c>
      <c r="F223" s="22">
        <f>Final!W218</f>
        <v>0</v>
      </c>
      <c r="G223" s="21" t="str">
        <f>IF((C223&gt;$D$3)*(D223&gt;$D$4)+(C223&gt;$D$3)*(E223&gt;$D$5),"CD",IF(C223&gt;$D$3,"0-2",IF(E223&gt;$D$5,IF((F223&lt;$D$6)*(Final!T218&lt;300/35.45),"4,5-6","4-6"),IF(D223&gt;$D$4,"3","ACBT"))))</f>
        <v>ACBT</v>
      </c>
      <c r="H223" s="21"/>
      <c r="I223" s="21"/>
      <c r="J223" s="21"/>
      <c r="K223" s="21"/>
    </row>
    <row r="224" spans="1:11" x14ac:dyDescent="0.25">
      <c r="A224" s="3">
        <f>Final!A219</f>
        <v>0</v>
      </c>
      <c r="B224" s="3">
        <f>Final!B219</f>
        <v>0</v>
      </c>
      <c r="C224" s="9">
        <f>Final!X219</f>
        <v>0</v>
      </c>
      <c r="D224" s="9">
        <f>Final!AA219</f>
        <v>0</v>
      </c>
      <c r="E224" s="9">
        <f>Final!Z219</f>
        <v>0</v>
      </c>
      <c r="F224" s="22">
        <f>Final!W219</f>
        <v>0</v>
      </c>
      <c r="G224" s="21" t="str">
        <f>IF((C224&gt;$D$3)*(D224&gt;$D$4)+(C224&gt;$D$3)*(E224&gt;$D$5),"CD",IF(C224&gt;$D$3,"0-2",IF(E224&gt;$D$5,IF((F224&lt;$D$6)*(Final!T219&lt;300/35.45),"4,5-6","4-6"),IF(D224&gt;$D$4,"3","ACBT"))))</f>
        <v>ACBT</v>
      </c>
      <c r="H224" s="21"/>
      <c r="I224" s="21"/>
      <c r="J224" s="21"/>
      <c r="K224" s="21"/>
    </row>
    <row r="225" spans="1:11" x14ac:dyDescent="0.25">
      <c r="A225" s="3">
        <f>Final!A220</f>
        <v>0</v>
      </c>
      <c r="B225" s="3">
        <f>Final!B220</f>
        <v>0</v>
      </c>
      <c r="C225" s="9">
        <f>Final!X220</f>
        <v>0</v>
      </c>
      <c r="D225" s="9">
        <f>Final!AA220</f>
        <v>0</v>
      </c>
      <c r="E225" s="9">
        <f>Final!Z220</f>
        <v>0</v>
      </c>
      <c r="F225" s="22">
        <f>Final!W220</f>
        <v>0</v>
      </c>
      <c r="G225" s="21" t="str">
        <f>IF((C225&gt;$D$3)*(D225&gt;$D$4)+(C225&gt;$D$3)*(E225&gt;$D$5),"CD",IF(C225&gt;$D$3,"0-2",IF(E225&gt;$D$5,IF((F225&lt;$D$6)*(Final!T220&lt;300/35.45),"4,5-6","4-6"),IF(D225&gt;$D$4,"3","ACBT"))))</f>
        <v>ACBT</v>
      </c>
      <c r="H225" s="21"/>
      <c r="I225" s="21"/>
      <c r="J225" s="21"/>
      <c r="K225" s="21"/>
    </row>
    <row r="226" spans="1:11" x14ac:dyDescent="0.25">
      <c r="A226" s="3">
        <f>Final!A221</f>
        <v>0</v>
      </c>
      <c r="B226" s="3">
        <f>Final!B221</f>
        <v>0</v>
      </c>
      <c r="C226" s="9">
        <f>Final!X221</f>
        <v>0</v>
      </c>
      <c r="D226" s="9">
        <f>Final!AA221</f>
        <v>0</v>
      </c>
      <c r="E226" s="9">
        <f>Final!Z221</f>
        <v>0</v>
      </c>
      <c r="F226" s="22">
        <f>Final!W221</f>
        <v>0</v>
      </c>
      <c r="G226" s="21" t="str">
        <f>IF((C226&gt;$D$3)*(D226&gt;$D$4)+(C226&gt;$D$3)*(E226&gt;$D$5),"CD",IF(C226&gt;$D$3,"0-2",IF(E226&gt;$D$5,IF((F226&lt;$D$6)*(Final!T221&lt;300/35.45),"4,5-6","4-6"),IF(D226&gt;$D$4,"3","ACBT"))))</f>
        <v>ACBT</v>
      </c>
      <c r="H226" s="21"/>
      <c r="I226" s="21"/>
      <c r="J226" s="21"/>
      <c r="K226" s="21"/>
    </row>
    <row r="227" spans="1:11" x14ac:dyDescent="0.25">
      <c r="A227" s="3">
        <f>Final!A222</f>
        <v>0</v>
      </c>
      <c r="B227" s="3">
        <f>Final!B222</f>
        <v>0</v>
      </c>
      <c r="C227" s="9">
        <f>Final!X222</f>
        <v>0</v>
      </c>
      <c r="D227" s="9">
        <f>Final!AA222</f>
        <v>0</v>
      </c>
      <c r="E227" s="9">
        <f>Final!Z222</f>
        <v>0</v>
      </c>
      <c r="F227" s="22">
        <f>Final!W222</f>
        <v>0</v>
      </c>
      <c r="G227" s="21" t="str">
        <f>IF((C227&gt;$D$3)*(D227&gt;$D$4)+(C227&gt;$D$3)*(E227&gt;$D$5),"CD",IF(C227&gt;$D$3,"0-2",IF(E227&gt;$D$5,IF((F227&lt;$D$6)*(Final!T222&lt;300/35.45),"4,5-6","4-6"),IF(D227&gt;$D$4,"3","ACBT"))))</f>
        <v>ACBT</v>
      </c>
      <c r="H227" s="21"/>
      <c r="I227" s="21"/>
      <c r="J227" s="21"/>
      <c r="K227" s="21"/>
    </row>
    <row r="228" spans="1:11" x14ac:dyDescent="0.25">
      <c r="A228" s="3">
        <f>Final!A223</f>
        <v>0</v>
      </c>
      <c r="B228" s="3">
        <f>Final!B223</f>
        <v>0</v>
      </c>
      <c r="C228" s="9">
        <f>Final!X223</f>
        <v>0</v>
      </c>
      <c r="D228" s="9">
        <f>Final!AA223</f>
        <v>0</v>
      </c>
      <c r="E228" s="9">
        <f>Final!Z223</f>
        <v>0</v>
      </c>
      <c r="F228" s="22">
        <f>Final!W223</f>
        <v>0</v>
      </c>
      <c r="G228" s="21" t="str">
        <f>IF((C228&gt;$D$3)*(D228&gt;$D$4)+(C228&gt;$D$3)*(E228&gt;$D$5),"CD",IF(C228&gt;$D$3,"0-2",IF(E228&gt;$D$5,IF((F228&lt;$D$6)*(Final!T223&lt;300/35.45),"4,5-6","4-6"),IF(D228&gt;$D$4,"3","ACBT"))))</f>
        <v>ACBT</v>
      </c>
      <c r="H228" s="21"/>
      <c r="I228" s="21"/>
      <c r="J228" s="21"/>
      <c r="K228" s="21"/>
    </row>
    <row r="229" spans="1:11" x14ac:dyDescent="0.25">
      <c r="A229" s="3">
        <f>Final!A224</f>
        <v>0</v>
      </c>
      <c r="B229" s="3">
        <f>Final!B224</f>
        <v>0</v>
      </c>
      <c r="C229" s="9">
        <f>Final!X224</f>
        <v>0</v>
      </c>
      <c r="D229" s="9">
        <f>Final!AA224</f>
        <v>0</v>
      </c>
      <c r="E229" s="9">
        <f>Final!Z224</f>
        <v>0</v>
      </c>
      <c r="F229" s="22">
        <f>Final!W224</f>
        <v>0</v>
      </c>
      <c r="G229" s="21" t="str">
        <f>IF((C229&gt;$D$3)*(D229&gt;$D$4)+(C229&gt;$D$3)*(E229&gt;$D$5),"CD",IF(C229&gt;$D$3,"0-2",IF(E229&gt;$D$5,IF((F229&lt;$D$6)*(Final!T224&lt;300/35.45),"4,5-6","4-6"),IF(D229&gt;$D$4,"3","ACBT"))))</f>
        <v>ACBT</v>
      </c>
      <c r="H229" s="21"/>
      <c r="I229" s="21"/>
      <c r="J229" s="21"/>
      <c r="K229" s="21"/>
    </row>
    <row r="230" spans="1:11" x14ac:dyDescent="0.25">
      <c r="A230" s="3">
        <f>Final!A225</f>
        <v>0</v>
      </c>
      <c r="B230" s="3">
        <f>Final!B225</f>
        <v>0</v>
      </c>
      <c r="C230" s="9">
        <f>Final!X225</f>
        <v>0</v>
      </c>
      <c r="D230" s="9">
        <f>Final!AA225</f>
        <v>0</v>
      </c>
      <c r="E230" s="9">
        <f>Final!Z225</f>
        <v>0</v>
      </c>
      <c r="F230" s="22">
        <f>Final!W225</f>
        <v>0</v>
      </c>
      <c r="G230" s="21" t="str">
        <f>IF((C230&gt;$D$3)*(D230&gt;$D$4)+(C230&gt;$D$3)*(E230&gt;$D$5),"CD",IF(C230&gt;$D$3,"0-2",IF(E230&gt;$D$5,IF((F230&lt;$D$6)*(Final!T225&lt;300/35.45),"4,5-6","4-6"),IF(D230&gt;$D$4,"3","ACBT"))))</f>
        <v>ACBT</v>
      </c>
      <c r="H230" s="21"/>
      <c r="I230" s="21"/>
      <c r="J230" s="21"/>
      <c r="K230" s="21"/>
    </row>
    <row r="231" spans="1:11" x14ac:dyDescent="0.25">
      <c r="A231" s="3">
        <f>Final!A226</f>
        <v>0</v>
      </c>
      <c r="B231" s="3">
        <f>Final!B226</f>
        <v>0</v>
      </c>
      <c r="C231" s="9">
        <f>Final!X226</f>
        <v>0</v>
      </c>
      <c r="D231" s="9">
        <f>Final!AA226</f>
        <v>0</v>
      </c>
      <c r="E231" s="9">
        <f>Final!Z226</f>
        <v>0</v>
      </c>
      <c r="F231" s="22">
        <f>Final!W226</f>
        <v>0</v>
      </c>
      <c r="G231" s="21" t="str">
        <f>IF((C231&gt;$D$3)*(D231&gt;$D$4)+(C231&gt;$D$3)*(E231&gt;$D$5),"CD",IF(C231&gt;$D$3,"0-2",IF(E231&gt;$D$5,IF((F231&lt;$D$6)*(Final!T226&lt;300/35.45),"4,5-6","4-6"),IF(D231&gt;$D$4,"3","ACBT"))))</f>
        <v>ACBT</v>
      </c>
      <c r="H231" s="21"/>
      <c r="I231" s="21"/>
      <c r="J231" s="21"/>
      <c r="K231" s="21"/>
    </row>
    <row r="232" spans="1:11" x14ac:dyDescent="0.25">
      <c r="A232" s="3">
        <f>Final!A227</f>
        <v>0</v>
      </c>
      <c r="B232" s="3">
        <f>Final!B227</f>
        <v>0</v>
      </c>
      <c r="C232" s="9">
        <f>Final!X227</f>
        <v>0</v>
      </c>
      <c r="D232" s="9">
        <f>Final!AA227</f>
        <v>0</v>
      </c>
      <c r="E232" s="9">
        <f>Final!Z227</f>
        <v>0</v>
      </c>
      <c r="F232" s="22">
        <f>Final!W227</f>
        <v>0</v>
      </c>
      <c r="G232" s="21" t="str">
        <f>IF((C232&gt;$D$3)*(D232&gt;$D$4)+(C232&gt;$D$3)*(E232&gt;$D$5),"CD",IF(C232&gt;$D$3,"0-2",IF(E232&gt;$D$5,IF((F232&lt;$D$6)*(Final!T227&lt;300/35.45),"4,5-6","4-6"),IF(D232&gt;$D$4,"3","ACBT"))))</f>
        <v>ACBT</v>
      </c>
      <c r="H232" s="21"/>
      <c r="I232" s="21"/>
      <c r="J232" s="21"/>
      <c r="K232" s="21"/>
    </row>
    <row r="233" spans="1:11" x14ac:dyDescent="0.25">
      <c r="A233" s="3">
        <f>Final!A228</f>
        <v>0</v>
      </c>
      <c r="B233" s="3">
        <f>Final!B228</f>
        <v>0</v>
      </c>
      <c r="C233" s="9">
        <f>Final!X228</f>
        <v>0</v>
      </c>
      <c r="D233" s="9">
        <f>Final!AA228</f>
        <v>0</v>
      </c>
      <c r="E233" s="9">
        <f>Final!Z228</f>
        <v>0</v>
      </c>
      <c r="F233" s="22">
        <f>Final!W228</f>
        <v>0</v>
      </c>
      <c r="G233" s="21" t="str">
        <f>IF((C233&gt;$D$3)*(D233&gt;$D$4)+(C233&gt;$D$3)*(E233&gt;$D$5),"CD",IF(C233&gt;$D$3,"0-2",IF(E233&gt;$D$5,IF((F233&lt;$D$6)*(Final!T228&lt;300/35.45),"4,5-6","4-6"),IF(D233&gt;$D$4,"3","ACBT"))))</f>
        <v>ACBT</v>
      </c>
      <c r="H233" s="21"/>
      <c r="I233" s="21"/>
      <c r="J233" s="21"/>
      <c r="K233" s="21"/>
    </row>
    <row r="234" spans="1:11" x14ac:dyDescent="0.25">
      <c r="A234" s="3">
        <f>Final!A229</f>
        <v>0</v>
      </c>
      <c r="B234" s="3">
        <f>Final!B229</f>
        <v>0</v>
      </c>
      <c r="C234" s="9">
        <f>Final!X229</f>
        <v>0</v>
      </c>
      <c r="D234" s="9">
        <f>Final!AA229</f>
        <v>0</v>
      </c>
      <c r="E234" s="9">
        <f>Final!Z229</f>
        <v>0</v>
      </c>
      <c r="F234" s="22">
        <f>Final!W229</f>
        <v>0</v>
      </c>
      <c r="G234" s="21" t="str">
        <f>IF((C234&gt;$D$3)*(D234&gt;$D$4)+(C234&gt;$D$3)*(E234&gt;$D$5),"CD",IF(C234&gt;$D$3,"0-2",IF(E234&gt;$D$5,IF((F234&lt;$D$6)*(Final!T229&lt;300/35.45),"4,5-6","4-6"),IF(D234&gt;$D$4,"3","ACBT"))))</f>
        <v>ACBT</v>
      </c>
      <c r="H234" s="21"/>
      <c r="I234" s="21"/>
      <c r="J234" s="21"/>
      <c r="K234" s="21"/>
    </row>
    <row r="235" spans="1:11" x14ac:dyDescent="0.25">
      <c r="A235" s="3">
        <f>Final!A230</f>
        <v>0</v>
      </c>
      <c r="B235" s="3">
        <f>Final!B230</f>
        <v>0</v>
      </c>
      <c r="C235" s="9">
        <f>Final!X230</f>
        <v>0</v>
      </c>
      <c r="D235" s="9">
        <f>Final!AA230</f>
        <v>0</v>
      </c>
      <c r="E235" s="9">
        <f>Final!Z230</f>
        <v>0</v>
      </c>
      <c r="F235" s="22">
        <f>Final!W230</f>
        <v>0</v>
      </c>
      <c r="G235" s="21" t="str">
        <f>IF((C235&gt;$D$3)*(D235&gt;$D$4)+(C235&gt;$D$3)*(E235&gt;$D$5),"CD",IF(C235&gt;$D$3,"0-2",IF(E235&gt;$D$5,IF((F235&lt;$D$6)*(Final!T230&lt;300/35.45),"4,5-6","4-6"),IF(D235&gt;$D$4,"3","ACBT"))))</f>
        <v>ACBT</v>
      </c>
      <c r="H235" s="21"/>
      <c r="I235" s="21"/>
      <c r="J235" s="21"/>
      <c r="K235" s="21"/>
    </row>
    <row r="236" spans="1:11" x14ac:dyDescent="0.25">
      <c r="A236" s="3">
        <f>Final!A231</f>
        <v>0</v>
      </c>
      <c r="B236" s="3">
        <f>Final!B231</f>
        <v>0</v>
      </c>
      <c r="C236" s="9">
        <f>Final!X231</f>
        <v>0</v>
      </c>
      <c r="D236" s="9">
        <f>Final!AA231</f>
        <v>0</v>
      </c>
      <c r="E236" s="9">
        <f>Final!Z231</f>
        <v>0</v>
      </c>
      <c r="F236" s="22">
        <f>Final!W231</f>
        <v>0</v>
      </c>
      <c r="G236" s="21" t="str">
        <f>IF((C236&gt;$D$3)*(D236&gt;$D$4)+(C236&gt;$D$3)*(E236&gt;$D$5),"CD",IF(C236&gt;$D$3,"0-2",IF(E236&gt;$D$5,IF((F236&lt;$D$6)*(Final!T231&lt;300/35.45),"4,5-6","4-6"),IF(D236&gt;$D$4,"3","ACBT"))))</f>
        <v>ACBT</v>
      </c>
      <c r="H236" s="21"/>
      <c r="I236" s="21"/>
      <c r="J236" s="21"/>
      <c r="K236" s="21"/>
    </row>
    <row r="237" spans="1:11" x14ac:dyDescent="0.25">
      <c r="A237" s="3">
        <f>Final!A232</f>
        <v>0</v>
      </c>
      <c r="B237" s="3">
        <f>Final!B232</f>
        <v>0</v>
      </c>
      <c r="C237" s="9">
        <f>Final!X232</f>
        <v>0</v>
      </c>
      <c r="D237" s="9">
        <f>Final!AA232</f>
        <v>0</v>
      </c>
      <c r="E237" s="9">
        <f>Final!Z232</f>
        <v>0</v>
      </c>
      <c r="F237" s="22">
        <f>Final!W232</f>
        <v>0</v>
      </c>
      <c r="G237" s="21" t="str">
        <f>IF((C237&gt;$D$3)*(D237&gt;$D$4)+(C237&gt;$D$3)*(E237&gt;$D$5),"CD",IF(C237&gt;$D$3,"0-2",IF(E237&gt;$D$5,IF((F237&lt;$D$6)*(Final!T232&lt;300/35.45),"4,5-6","4-6"),IF(D237&gt;$D$4,"3","ACBT"))))</f>
        <v>ACBT</v>
      </c>
      <c r="H237" s="21"/>
      <c r="I237" s="21"/>
      <c r="J237" s="21"/>
      <c r="K237" s="21"/>
    </row>
    <row r="238" spans="1:11" x14ac:dyDescent="0.25">
      <c r="A238" s="3">
        <f>Final!A233</f>
        <v>0</v>
      </c>
      <c r="B238" s="3">
        <f>Final!B233</f>
        <v>0</v>
      </c>
      <c r="C238" s="9">
        <f>Final!X233</f>
        <v>0</v>
      </c>
      <c r="D238" s="9">
        <f>Final!AA233</f>
        <v>0</v>
      </c>
      <c r="E238" s="9">
        <f>Final!Z233</f>
        <v>0</v>
      </c>
      <c r="F238" s="22">
        <f>Final!W233</f>
        <v>0</v>
      </c>
      <c r="G238" s="21" t="str">
        <f>IF((C238&gt;$D$3)*(D238&gt;$D$4)+(C238&gt;$D$3)*(E238&gt;$D$5),"CD",IF(C238&gt;$D$3,"0-2",IF(E238&gt;$D$5,IF((F238&lt;$D$6)*(Final!T233&lt;300/35.45),"4,5-6","4-6"),IF(D238&gt;$D$4,"3","ACBT"))))</f>
        <v>ACBT</v>
      </c>
      <c r="H238" s="21"/>
      <c r="I238" s="21"/>
      <c r="J238" s="21"/>
      <c r="K238" s="21"/>
    </row>
    <row r="239" spans="1:11" x14ac:dyDescent="0.25">
      <c r="A239" s="3">
        <f>Final!A234</f>
        <v>0</v>
      </c>
      <c r="B239" s="3">
        <f>Final!B234</f>
        <v>0</v>
      </c>
      <c r="C239" s="9">
        <f>Final!X234</f>
        <v>0</v>
      </c>
      <c r="D239" s="9">
        <f>Final!AA234</f>
        <v>0</v>
      </c>
      <c r="E239" s="9">
        <f>Final!Z234</f>
        <v>0</v>
      </c>
      <c r="F239" s="22">
        <f>Final!W234</f>
        <v>0</v>
      </c>
      <c r="G239" s="21" t="str">
        <f>IF((C239&gt;$D$3)*(D239&gt;$D$4)+(C239&gt;$D$3)*(E239&gt;$D$5),"CD",IF(C239&gt;$D$3,"0-2",IF(E239&gt;$D$5,IF((F239&lt;$D$6)*(Final!T234&lt;300/35.45),"4,5-6","4-6"),IF(D239&gt;$D$4,"3","ACBT"))))</f>
        <v>ACBT</v>
      </c>
      <c r="H239" s="21"/>
      <c r="I239" s="21"/>
      <c r="J239" s="21"/>
      <c r="K239" s="21"/>
    </row>
    <row r="240" spans="1:11" x14ac:dyDescent="0.25">
      <c r="A240" s="3">
        <f>Final!A235</f>
        <v>0</v>
      </c>
      <c r="B240" s="3">
        <f>Final!B235</f>
        <v>0</v>
      </c>
      <c r="C240" s="9">
        <f>Final!X235</f>
        <v>0</v>
      </c>
      <c r="D240" s="9">
        <f>Final!AA235</f>
        <v>0</v>
      </c>
      <c r="E240" s="9">
        <f>Final!Z235</f>
        <v>0</v>
      </c>
      <c r="F240" s="22">
        <f>Final!W235</f>
        <v>0</v>
      </c>
      <c r="G240" s="21" t="str">
        <f>IF((C240&gt;$D$3)*(D240&gt;$D$4)+(C240&gt;$D$3)*(E240&gt;$D$5),"CD",IF(C240&gt;$D$3,"0-2",IF(E240&gt;$D$5,IF((F240&lt;$D$6)*(Final!T235&lt;300/35.45),"4,5-6","4-6"),IF(D240&gt;$D$4,"3","ACBT"))))</f>
        <v>ACBT</v>
      </c>
      <c r="H240" s="21"/>
      <c r="I240" s="21"/>
      <c r="J240" s="21"/>
      <c r="K240" s="21"/>
    </row>
    <row r="241" spans="1:11" x14ac:dyDescent="0.25">
      <c r="A241" s="3">
        <f>Final!A236</f>
        <v>0</v>
      </c>
      <c r="B241" s="3">
        <f>Final!B236</f>
        <v>0</v>
      </c>
      <c r="C241" s="9">
        <f>Final!X236</f>
        <v>0</v>
      </c>
      <c r="D241" s="9">
        <f>Final!AA236</f>
        <v>0</v>
      </c>
      <c r="E241" s="9">
        <f>Final!Z236</f>
        <v>0</v>
      </c>
      <c r="F241" s="22">
        <f>Final!W236</f>
        <v>0</v>
      </c>
      <c r="G241" s="21" t="str">
        <f>IF((C241&gt;$D$3)*(D241&gt;$D$4)+(C241&gt;$D$3)*(E241&gt;$D$5),"CD",IF(C241&gt;$D$3,"0-2",IF(E241&gt;$D$5,IF((F241&lt;$D$6)*(Final!T236&lt;300/35.45),"4,5-6","4-6"),IF(D241&gt;$D$4,"3","ACBT"))))</f>
        <v>ACBT</v>
      </c>
      <c r="H241" s="21"/>
      <c r="I241" s="21"/>
      <c r="J241" s="21"/>
      <c r="K241" s="21"/>
    </row>
    <row r="242" spans="1:11" x14ac:dyDescent="0.25">
      <c r="A242" s="3">
        <f>Final!A237</f>
        <v>0</v>
      </c>
      <c r="B242" s="3">
        <f>Final!B237</f>
        <v>0</v>
      </c>
      <c r="C242" s="9">
        <f>Final!X237</f>
        <v>0</v>
      </c>
      <c r="D242" s="9">
        <f>Final!AA237</f>
        <v>0</v>
      </c>
      <c r="E242" s="9">
        <f>Final!Z237</f>
        <v>0</v>
      </c>
      <c r="F242" s="22">
        <f>Final!W237</f>
        <v>0</v>
      </c>
      <c r="G242" s="21" t="str">
        <f>IF((C242&gt;$D$3)*(D242&gt;$D$4)+(C242&gt;$D$3)*(E242&gt;$D$5),"CD",IF(C242&gt;$D$3,"0-2",IF(E242&gt;$D$5,IF((F242&lt;$D$6)*(Final!T237&lt;300/35.45),"4,5-6","4-6"),IF(D242&gt;$D$4,"3","ACBT"))))</f>
        <v>ACBT</v>
      </c>
      <c r="H242" s="21"/>
      <c r="I242" s="21"/>
      <c r="J242" s="21"/>
      <c r="K242" s="21"/>
    </row>
    <row r="243" spans="1:11" x14ac:dyDescent="0.25">
      <c r="A243" s="3">
        <f>Final!A238</f>
        <v>0</v>
      </c>
      <c r="B243" s="3">
        <f>Final!B238</f>
        <v>0</v>
      </c>
      <c r="C243" s="9">
        <f>Final!X238</f>
        <v>0</v>
      </c>
      <c r="D243" s="9">
        <f>Final!AA238</f>
        <v>0</v>
      </c>
      <c r="E243" s="9">
        <f>Final!Z238</f>
        <v>0</v>
      </c>
      <c r="F243" s="22">
        <f>Final!W238</f>
        <v>0</v>
      </c>
      <c r="G243" s="21" t="str">
        <f>IF((C243&gt;$D$3)*(D243&gt;$D$4)+(C243&gt;$D$3)*(E243&gt;$D$5),"CD",IF(C243&gt;$D$3,"0-2",IF(E243&gt;$D$5,IF((F243&lt;$D$6)*(Final!T238&lt;300/35.45),"4,5-6","4-6"),IF(D243&gt;$D$4,"3","ACBT"))))</f>
        <v>ACBT</v>
      </c>
      <c r="H243" s="21"/>
      <c r="I243" s="21"/>
      <c r="J243" s="21"/>
      <c r="K243" s="21"/>
    </row>
    <row r="244" spans="1:11" x14ac:dyDescent="0.25">
      <c r="A244" s="3">
        <f>Final!A239</f>
        <v>0</v>
      </c>
      <c r="B244" s="3">
        <f>Final!B239</f>
        <v>0</v>
      </c>
      <c r="C244" s="9">
        <f>Final!X239</f>
        <v>0</v>
      </c>
      <c r="D244" s="9">
        <f>Final!AA239</f>
        <v>0</v>
      </c>
      <c r="E244" s="9">
        <f>Final!Z239</f>
        <v>0</v>
      </c>
      <c r="F244" s="22">
        <f>Final!W239</f>
        <v>0</v>
      </c>
      <c r="G244" s="21" t="str">
        <f>IF((C244&gt;$D$3)*(D244&gt;$D$4)+(C244&gt;$D$3)*(E244&gt;$D$5),"CD",IF(C244&gt;$D$3,"0-2",IF(E244&gt;$D$5,IF((F244&lt;$D$6)*(Final!T239&lt;300/35.45),"4,5-6","4-6"),IF(D244&gt;$D$4,"3","ACBT"))))</f>
        <v>ACBT</v>
      </c>
      <c r="H244" s="21"/>
      <c r="I244" s="21"/>
      <c r="J244" s="21"/>
      <c r="K244" s="21"/>
    </row>
    <row r="245" spans="1:11" x14ac:dyDescent="0.25">
      <c r="A245" s="3">
        <f>Final!A240</f>
        <v>0</v>
      </c>
      <c r="B245" s="3">
        <f>Final!B240</f>
        <v>0</v>
      </c>
      <c r="C245" s="9">
        <f>Final!X240</f>
        <v>0</v>
      </c>
      <c r="D245" s="9">
        <f>Final!AA240</f>
        <v>0</v>
      </c>
      <c r="E245" s="9">
        <f>Final!Z240</f>
        <v>0</v>
      </c>
      <c r="F245" s="22">
        <f>Final!W240</f>
        <v>0</v>
      </c>
      <c r="G245" s="21" t="str">
        <f>IF((C245&gt;$D$3)*(D245&gt;$D$4)+(C245&gt;$D$3)*(E245&gt;$D$5),"CD",IF(C245&gt;$D$3,"0-2",IF(E245&gt;$D$5,IF((F245&lt;$D$6)*(Final!T240&lt;300/35.45),"4,5-6","4-6"),IF(D245&gt;$D$4,"3","ACBT"))))</f>
        <v>ACBT</v>
      </c>
      <c r="H245" s="21"/>
      <c r="I245" s="21"/>
      <c r="J245" s="21"/>
      <c r="K245" s="21"/>
    </row>
    <row r="246" spans="1:11" x14ac:dyDescent="0.25">
      <c r="A246" s="3">
        <f>Final!A241</f>
        <v>0</v>
      </c>
      <c r="B246" s="3">
        <f>Final!B241</f>
        <v>0</v>
      </c>
      <c r="C246" s="9">
        <f>Final!X241</f>
        <v>0</v>
      </c>
      <c r="D246" s="9">
        <f>Final!AA241</f>
        <v>0</v>
      </c>
      <c r="E246" s="9">
        <f>Final!Z241</f>
        <v>0</v>
      </c>
      <c r="F246" s="22">
        <f>Final!W241</f>
        <v>0</v>
      </c>
      <c r="G246" s="21" t="str">
        <f>IF((C246&gt;$D$3)*(D246&gt;$D$4)+(C246&gt;$D$3)*(E246&gt;$D$5),"CD",IF(C246&gt;$D$3,"0-2",IF(E246&gt;$D$5,IF((F246&lt;$D$6)*(Final!T241&lt;300/35.45),"4,5-6","4-6"),IF(D246&gt;$D$4,"3","ACBT"))))</f>
        <v>ACBT</v>
      </c>
      <c r="H246" s="21"/>
      <c r="I246" s="21"/>
      <c r="J246" s="21"/>
      <c r="K246" s="21"/>
    </row>
    <row r="247" spans="1:11" x14ac:dyDescent="0.25">
      <c r="A247" s="3">
        <f>Final!A242</f>
        <v>0</v>
      </c>
      <c r="B247" s="3">
        <f>Final!B242</f>
        <v>0</v>
      </c>
      <c r="C247" s="9">
        <f>Final!X242</f>
        <v>0</v>
      </c>
      <c r="D247" s="9">
        <f>Final!AA242</f>
        <v>0</v>
      </c>
      <c r="E247" s="9">
        <f>Final!Z242</f>
        <v>0</v>
      </c>
      <c r="F247" s="22">
        <f>Final!W242</f>
        <v>0</v>
      </c>
      <c r="G247" s="21" t="str">
        <f>IF((C247&gt;$D$3)*(D247&gt;$D$4)+(C247&gt;$D$3)*(E247&gt;$D$5),"CD",IF(C247&gt;$D$3,"0-2",IF(E247&gt;$D$5,IF((F247&lt;$D$6)*(Final!T242&lt;300/35.45),"4,5-6","4-6"),IF(D247&gt;$D$4,"3","ACBT"))))</f>
        <v>ACBT</v>
      </c>
      <c r="H247" s="21"/>
      <c r="I247" s="21"/>
      <c r="J247" s="21"/>
      <c r="K247" s="21"/>
    </row>
    <row r="248" spans="1:11" x14ac:dyDescent="0.25">
      <c r="A248" s="3">
        <f>Final!A243</f>
        <v>0</v>
      </c>
      <c r="B248" s="3">
        <f>Final!B243</f>
        <v>0</v>
      </c>
      <c r="C248" s="9">
        <f>Final!X243</f>
        <v>0</v>
      </c>
      <c r="D248" s="9">
        <f>Final!AA243</f>
        <v>0</v>
      </c>
      <c r="E248" s="9">
        <f>Final!Z243</f>
        <v>0</v>
      </c>
      <c r="F248" s="22">
        <f>Final!W243</f>
        <v>0</v>
      </c>
      <c r="G248" s="21" t="str">
        <f>IF((C248&gt;$D$3)*(D248&gt;$D$4)+(C248&gt;$D$3)*(E248&gt;$D$5),"CD",IF(C248&gt;$D$3,"0-2",IF(E248&gt;$D$5,IF((F248&lt;$D$6)*(Final!T243&lt;300/35.45),"4,5-6","4-6"),IF(D248&gt;$D$4,"3","ACBT"))))</f>
        <v>ACBT</v>
      </c>
      <c r="H248" s="21"/>
      <c r="I248" s="21"/>
      <c r="J248" s="21"/>
      <c r="K248" s="21"/>
    </row>
    <row r="249" spans="1:11" x14ac:dyDescent="0.25">
      <c r="A249" s="3">
        <f>Final!A244</f>
        <v>0</v>
      </c>
      <c r="B249" s="3">
        <f>Final!B244</f>
        <v>0</v>
      </c>
      <c r="C249" s="9">
        <f>Final!X244</f>
        <v>0</v>
      </c>
      <c r="D249" s="9">
        <f>Final!AA244</f>
        <v>0</v>
      </c>
      <c r="E249" s="9">
        <f>Final!Z244</f>
        <v>0</v>
      </c>
      <c r="F249" s="22">
        <f>Final!W244</f>
        <v>0</v>
      </c>
      <c r="G249" s="21" t="str">
        <f>IF((C249&gt;$D$3)*(D249&gt;$D$4)+(C249&gt;$D$3)*(E249&gt;$D$5),"CD",IF(C249&gt;$D$3,"0-2",IF(E249&gt;$D$5,IF((F249&lt;$D$6)*(Final!T244&lt;300/35.45),"4,5-6","4-6"),IF(D249&gt;$D$4,"3","ACBT"))))</f>
        <v>ACBT</v>
      </c>
      <c r="H249" s="21"/>
      <c r="I249" s="21"/>
      <c r="J249" s="21"/>
      <c r="K249" s="21"/>
    </row>
    <row r="250" spans="1:11" x14ac:dyDescent="0.25">
      <c r="A250" s="3">
        <f>Final!A245</f>
        <v>0</v>
      </c>
      <c r="B250" s="3">
        <f>Final!B245</f>
        <v>0</v>
      </c>
      <c r="C250" s="9">
        <f>Final!X245</f>
        <v>0</v>
      </c>
      <c r="D250" s="9">
        <f>Final!AA245</f>
        <v>0</v>
      </c>
      <c r="E250" s="9">
        <f>Final!Z245</f>
        <v>0</v>
      </c>
      <c r="F250" s="22">
        <f>Final!W245</f>
        <v>0</v>
      </c>
      <c r="G250" s="21" t="str">
        <f>IF((C250&gt;$D$3)*(D250&gt;$D$4)+(C250&gt;$D$3)*(E250&gt;$D$5),"CD",IF(C250&gt;$D$3,"0-2",IF(E250&gt;$D$5,IF((F250&lt;$D$6)*(Final!T245&lt;300/35.45),"4,5-6","4-6"),IF(D250&gt;$D$4,"3","ACBT"))))</f>
        <v>ACBT</v>
      </c>
      <c r="H250" s="21"/>
      <c r="I250" s="21"/>
      <c r="J250" s="21"/>
      <c r="K250" s="21"/>
    </row>
    <row r="251" spans="1:11" x14ac:dyDescent="0.25">
      <c r="A251" s="3">
        <f>Final!A246</f>
        <v>0</v>
      </c>
      <c r="B251" s="3">
        <f>Final!B246</f>
        <v>0</v>
      </c>
      <c r="C251" s="9">
        <f>Final!X246</f>
        <v>0</v>
      </c>
      <c r="D251" s="9">
        <f>Final!AA246</f>
        <v>0</v>
      </c>
      <c r="E251" s="9">
        <f>Final!Z246</f>
        <v>0</v>
      </c>
      <c r="F251" s="22">
        <f>Final!W246</f>
        <v>0</v>
      </c>
      <c r="G251" s="21" t="str">
        <f>IF((C251&gt;$D$3)*(D251&gt;$D$4)+(C251&gt;$D$3)*(E251&gt;$D$5),"CD",IF(C251&gt;$D$3,"0-2",IF(E251&gt;$D$5,IF((F251&lt;$D$6)*(Final!T246&lt;300/35.45),"4,5-6","4-6"),IF(D251&gt;$D$4,"3","ACBT"))))</f>
        <v>ACBT</v>
      </c>
      <c r="H251" s="21"/>
      <c r="I251" s="21"/>
      <c r="J251" s="21"/>
      <c r="K251" s="21"/>
    </row>
    <row r="252" spans="1:11" x14ac:dyDescent="0.25">
      <c r="A252" s="3">
        <f>Final!A247</f>
        <v>0</v>
      </c>
      <c r="B252" s="3">
        <f>Final!B247</f>
        <v>0</v>
      </c>
      <c r="C252" s="9">
        <f>Final!X247</f>
        <v>0</v>
      </c>
      <c r="D252" s="9">
        <f>Final!AA247</f>
        <v>0</v>
      </c>
      <c r="E252" s="9">
        <f>Final!Z247</f>
        <v>0</v>
      </c>
      <c r="F252" s="22">
        <f>Final!W247</f>
        <v>0</v>
      </c>
      <c r="G252" s="21" t="str">
        <f>IF((C252&gt;$D$3)*(D252&gt;$D$4)+(C252&gt;$D$3)*(E252&gt;$D$5),"CD",IF(C252&gt;$D$3,"0-2",IF(E252&gt;$D$5,IF((F252&lt;$D$6)*(Final!T247&lt;300/35.45),"4,5-6","4-6"),IF(D252&gt;$D$4,"3","ACBT"))))</f>
        <v>ACBT</v>
      </c>
      <c r="H252" s="21"/>
      <c r="I252" s="21"/>
      <c r="J252" s="21"/>
      <c r="K252" s="21"/>
    </row>
    <row r="253" spans="1:11" x14ac:dyDescent="0.25">
      <c r="A253" s="3">
        <f>Final!A248</f>
        <v>0</v>
      </c>
      <c r="B253" s="3">
        <f>Final!B248</f>
        <v>0</v>
      </c>
      <c r="C253" s="9">
        <f>Final!X248</f>
        <v>0</v>
      </c>
      <c r="D253" s="9">
        <f>Final!AA248</f>
        <v>0</v>
      </c>
      <c r="E253" s="9">
        <f>Final!Z248</f>
        <v>0</v>
      </c>
      <c r="F253" s="22">
        <f>Final!W248</f>
        <v>0</v>
      </c>
      <c r="G253" s="21" t="str">
        <f>IF((C253&gt;$D$3)*(D253&gt;$D$4)+(C253&gt;$D$3)*(E253&gt;$D$5),"CD",IF(C253&gt;$D$3,"0-2",IF(E253&gt;$D$5,IF((F253&lt;$D$6)*(Final!T248&lt;300/35.45),"4,5-6","4-6"),IF(D253&gt;$D$4,"3","ACBT"))))</f>
        <v>ACBT</v>
      </c>
      <c r="H253" s="21"/>
      <c r="I253" s="21"/>
      <c r="J253" s="21"/>
      <c r="K253" s="21"/>
    </row>
    <row r="254" spans="1:11" x14ac:dyDescent="0.25">
      <c r="A254" s="3">
        <f>Final!A249</f>
        <v>0</v>
      </c>
      <c r="B254" s="3">
        <f>Final!B249</f>
        <v>0</v>
      </c>
      <c r="C254" s="9">
        <f>Final!X249</f>
        <v>0</v>
      </c>
      <c r="D254" s="9">
        <f>Final!AA249</f>
        <v>0</v>
      </c>
      <c r="E254" s="9">
        <f>Final!Z249</f>
        <v>0</v>
      </c>
      <c r="F254" s="22">
        <f>Final!W249</f>
        <v>0</v>
      </c>
      <c r="G254" s="21" t="str">
        <f>IF((C254&gt;$D$3)*(D254&gt;$D$4)+(C254&gt;$D$3)*(E254&gt;$D$5),"CD",IF(C254&gt;$D$3,"0-2",IF(E254&gt;$D$5,IF((F254&lt;$D$6)*(Final!T249&lt;300/35.45),"4,5-6","4-6"),IF(D254&gt;$D$4,"3","ACBT"))))</f>
        <v>ACBT</v>
      </c>
      <c r="H254" s="21"/>
      <c r="I254" s="21"/>
      <c r="J254" s="21"/>
      <c r="K254" s="21"/>
    </row>
    <row r="255" spans="1:11" x14ac:dyDescent="0.25">
      <c r="A255" s="3">
        <f>Final!A250</f>
        <v>0</v>
      </c>
      <c r="B255" s="3">
        <f>Final!B250</f>
        <v>0</v>
      </c>
      <c r="C255" s="9">
        <f>Final!X250</f>
        <v>0</v>
      </c>
      <c r="D255" s="9">
        <f>Final!AA250</f>
        <v>0</v>
      </c>
      <c r="E255" s="9">
        <f>Final!Z250</f>
        <v>0</v>
      </c>
      <c r="F255" s="22">
        <f>Final!W250</f>
        <v>0</v>
      </c>
      <c r="G255" s="21" t="str">
        <f>IF((C255&gt;$D$3)*(D255&gt;$D$4)+(C255&gt;$D$3)*(E255&gt;$D$5),"CD",IF(C255&gt;$D$3,"0-2",IF(E255&gt;$D$5,IF((F255&lt;$D$6)*(Final!T250&lt;300/35.45),"4,5-6","4-6"),IF(D255&gt;$D$4,"3","ACBT"))))</f>
        <v>ACBT</v>
      </c>
      <c r="H255" s="21"/>
      <c r="I255" s="21"/>
      <c r="J255" s="21"/>
      <c r="K255" s="21"/>
    </row>
    <row r="256" spans="1:11" x14ac:dyDescent="0.25">
      <c r="A256" s="3">
        <f>Final!A251</f>
        <v>0</v>
      </c>
      <c r="B256" s="3">
        <f>Final!B251</f>
        <v>0</v>
      </c>
      <c r="C256" s="9">
        <f>Final!X251</f>
        <v>0</v>
      </c>
      <c r="D256" s="9">
        <f>Final!AA251</f>
        <v>0</v>
      </c>
      <c r="E256" s="9">
        <f>Final!Z251</f>
        <v>0</v>
      </c>
      <c r="F256" s="22">
        <f>Final!W251</f>
        <v>0</v>
      </c>
      <c r="G256" s="21" t="str">
        <f>IF((C256&gt;$D$3)*(D256&gt;$D$4)+(C256&gt;$D$3)*(E256&gt;$D$5),"CD",IF(C256&gt;$D$3,"0-2",IF(E256&gt;$D$5,IF((F256&lt;$D$6)*(Final!T251&lt;300/35.45),"4,5-6","4-6"),IF(D256&gt;$D$4,"3","ACBT"))))</f>
        <v>ACBT</v>
      </c>
      <c r="H256" s="21"/>
      <c r="I256" s="21"/>
      <c r="J256" s="21"/>
      <c r="K256" s="21"/>
    </row>
    <row r="257" spans="1:11" x14ac:dyDescent="0.25">
      <c r="A257" s="3">
        <f>Final!A252</f>
        <v>0</v>
      </c>
      <c r="B257" s="3">
        <f>Final!B252</f>
        <v>0</v>
      </c>
      <c r="C257" s="9">
        <f>Final!X252</f>
        <v>0</v>
      </c>
      <c r="D257" s="9">
        <f>Final!AA252</f>
        <v>0</v>
      </c>
      <c r="E257" s="9">
        <f>Final!Z252</f>
        <v>0</v>
      </c>
      <c r="F257" s="22">
        <f>Final!W252</f>
        <v>0</v>
      </c>
      <c r="G257" s="21" t="str">
        <f>IF((C257&gt;$D$3)*(D257&gt;$D$4)+(C257&gt;$D$3)*(E257&gt;$D$5),"CD",IF(C257&gt;$D$3,"0-2",IF(E257&gt;$D$5,IF((F257&lt;$D$6)*(Final!T252&lt;300/35.45),"4,5-6","4-6"),IF(D257&gt;$D$4,"3","ACBT"))))</f>
        <v>ACBT</v>
      </c>
      <c r="H257" s="21"/>
      <c r="I257" s="21"/>
      <c r="J257" s="21"/>
      <c r="K257" s="21"/>
    </row>
    <row r="258" spans="1:11" x14ac:dyDescent="0.25">
      <c r="A258" s="3">
        <f>Final!A253</f>
        <v>0</v>
      </c>
      <c r="B258" s="3">
        <f>Final!B253</f>
        <v>0</v>
      </c>
      <c r="C258" s="9">
        <f>Final!X253</f>
        <v>0</v>
      </c>
      <c r="D258" s="9">
        <f>Final!AA253</f>
        <v>0</v>
      </c>
      <c r="E258" s="9">
        <f>Final!Z253</f>
        <v>0</v>
      </c>
      <c r="F258" s="22">
        <f>Final!W253</f>
        <v>0</v>
      </c>
      <c r="G258" s="21" t="str">
        <f>IF((C258&gt;$D$3)*(D258&gt;$D$4)+(C258&gt;$D$3)*(E258&gt;$D$5),"CD",IF(C258&gt;$D$3,"0-2",IF(E258&gt;$D$5,IF((F258&lt;$D$6)*(Final!T253&lt;300/35.45),"4,5-6","4-6"),IF(D258&gt;$D$4,"3","ACBT"))))</f>
        <v>ACBT</v>
      </c>
      <c r="H258" s="21"/>
      <c r="I258" s="21"/>
      <c r="J258" s="21"/>
      <c r="K258" s="21"/>
    </row>
    <row r="259" spans="1:11" x14ac:dyDescent="0.25">
      <c r="A259" s="3">
        <f>Final!A254</f>
        <v>0</v>
      </c>
      <c r="B259" s="3">
        <f>Final!B254</f>
        <v>0</v>
      </c>
      <c r="C259" s="9">
        <f>Final!X254</f>
        <v>0</v>
      </c>
      <c r="D259" s="9">
        <f>Final!AA254</f>
        <v>0</v>
      </c>
      <c r="E259" s="9">
        <f>Final!Z254</f>
        <v>0</v>
      </c>
      <c r="F259" s="22">
        <f>Final!W254</f>
        <v>0</v>
      </c>
      <c r="G259" s="21" t="str">
        <f>IF((C259&gt;$D$3)*(D259&gt;$D$4)+(C259&gt;$D$3)*(E259&gt;$D$5),"CD",IF(C259&gt;$D$3,"0-2",IF(E259&gt;$D$5,IF((F259&lt;$D$6)*(Final!T254&lt;300/35.45),"4,5-6","4-6"),IF(D259&gt;$D$4,"3","ACBT"))))</f>
        <v>ACBT</v>
      </c>
      <c r="H259" s="21"/>
      <c r="I259" s="21"/>
      <c r="J259" s="21"/>
      <c r="K259" s="21"/>
    </row>
    <row r="260" spans="1:11" x14ac:dyDescent="0.25">
      <c r="A260" s="3">
        <f>Final!A255</f>
        <v>0</v>
      </c>
      <c r="B260" s="3">
        <f>Final!B255</f>
        <v>0</v>
      </c>
      <c r="C260" s="9">
        <f>Final!X255</f>
        <v>0</v>
      </c>
      <c r="D260" s="9">
        <f>Final!AA255</f>
        <v>0</v>
      </c>
      <c r="E260" s="9">
        <f>Final!Z255</f>
        <v>0</v>
      </c>
      <c r="F260" s="22">
        <f>Final!W255</f>
        <v>0</v>
      </c>
      <c r="G260" s="21" t="str">
        <f>IF((C260&gt;$D$3)*(D260&gt;$D$4)+(C260&gt;$D$3)*(E260&gt;$D$5),"CD",IF(C260&gt;$D$3,"0-2",IF(E260&gt;$D$5,IF((F260&lt;$D$6)*(Final!T255&lt;300/35.45),"4,5-6","4-6"),IF(D260&gt;$D$4,"3","ACBT"))))</f>
        <v>ACBT</v>
      </c>
      <c r="H260" s="21"/>
      <c r="I260" s="21"/>
      <c r="J260" s="21"/>
      <c r="K260" s="21"/>
    </row>
    <row r="261" spans="1:11" x14ac:dyDescent="0.25">
      <c r="A261" s="3">
        <f>Final!A256</f>
        <v>0</v>
      </c>
      <c r="B261" s="3">
        <f>Final!B256</f>
        <v>0</v>
      </c>
      <c r="C261" s="9">
        <f>Final!X256</f>
        <v>0</v>
      </c>
      <c r="D261" s="9">
        <f>Final!AA256</f>
        <v>0</v>
      </c>
      <c r="E261" s="9">
        <f>Final!Z256</f>
        <v>0</v>
      </c>
      <c r="F261" s="22">
        <f>Final!W256</f>
        <v>0</v>
      </c>
      <c r="G261" s="21" t="str">
        <f>IF((C261&gt;$D$3)*(D261&gt;$D$4)+(C261&gt;$D$3)*(E261&gt;$D$5),"CD",IF(C261&gt;$D$3,"0-2",IF(E261&gt;$D$5,IF((F261&lt;$D$6)*(Final!T256&lt;300/35.45),"4,5-6","4-6"),IF(D261&gt;$D$4,"3","ACBT"))))</f>
        <v>ACBT</v>
      </c>
      <c r="H261" s="21"/>
      <c r="I261" s="21"/>
      <c r="J261" s="21"/>
      <c r="K261" s="21"/>
    </row>
    <row r="262" spans="1:11" x14ac:dyDescent="0.25">
      <c r="A262" s="3">
        <f>Final!A257</f>
        <v>0</v>
      </c>
      <c r="B262" s="3">
        <f>Final!B257</f>
        <v>0</v>
      </c>
      <c r="C262" s="9">
        <f>Final!X257</f>
        <v>0</v>
      </c>
      <c r="D262" s="9">
        <f>Final!AA257</f>
        <v>0</v>
      </c>
      <c r="E262" s="9">
        <f>Final!Z257</f>
        <v>0</v>
      </c>
      <c r="F262" s="22">
        <f>Final!W257</f>
        <v>0</v>
      </c>
      <c r="G262" s="21" t="str">
        <f>IF((C262&gt;$D$3)*(D262&gt;$D$4)+(C262&gt;$D$3)*(E262&gt;$D$5),"CD",IF(C262&gt;$D$3,"0-2",IF(E262&gt;$D$5,IF((F262&lt;$D$6)*(Final!T257&lt;300/35.45),"4,5-6","4-6"),IF(D262&gt;$D$4,"3","ACBT"))))</f>
        <v>ACBT</v>
      </c>
      <c r="H262" s="21"/>
      <c r="I262" s="21"/>
      <c r="J262" s="21"/>
      <c r="K262" s="21"/>
    </row>
    <row r="263" spans="1:11" x14ac:dyDescent="0.25">
      <c r="A263" s="3">
        <f>Final!A258</f>
        <v>0</v>
      </c>
      <c r="B263" s="3">
        <f>Final!B258</f>
        <v>0</v>
      </c>
      <c r="C263" s="9">
        <f>Final!X258</f>
        <v>0</v>
      </c>
      <c r="D263" s="9">
        <f>Final!AA258</f>
        <v>0</v>
      </c>
      <c r="E263" s="9">
        <f>Final!Z258</f>
        <v>0</v>
      </c>
      <c r="F263" s="22">
        <f>Final!W258</f>
        <v>0</v>
      </c>
      <c r="G263" s="21" t="str">
        <f>IF((C263&gt;$D$3)*(D263&gt;$D$4)+(C263&gt;$D$3)*(E263&gt;$D$5),"CD",IF(C263&gt;$D$3,"0-2",IF(E263&gt;$D$5,IF((F263&lt;$D$6)*(Final!T258&lt;300/35.45),"4,5-6","4-6"),IF(D263&gt;$D$4,"3","ACBT"))))</f>
        <v>ACBT</v>
      </c>
      <c r="H263" s="21"/>
      <c r="I263" s="21"/>
      <c r="J263" s="21"/>
      <c r="K263" s="21"/>
    </row>
    <row r="264" spans="1:11" x14ac:dyDescent="0.25">
      <c r="A264" s="3">
        <f>Final!A259</f>
        <v>0</v>
      </c>
      <c r="B264" s="3">
        <f>Final!B259</f>
        <v>0</v>
      </c>
      <c r="C264" s="9">
        <f>Final!X259</f>
        <v>0</v>
      </c>
      <c r="D264" s="9">
        <f>Final!AA259</f>
        <v>0</v>
      </c>
      <c r="E264" s="9">
        <f>Final!Z259</f>
        <v>0</v>
      </c>
      <c r="F264" s="22">
        <f>Final!W259</f>
        <v>0</v>
      </c>
      <c r="G264" s="21" t="str">
        <f>IF((C264&gt;$D$3)*(D264&gt;$D$4)+(C264&gt;$D$3)*(E264&gt;$D$5),"CD",IF(C264&gt;$D$3,"0-2",IF(E264&gt;$D$5,IF((F264&lt;$D$6)*(Final!T259&lt;300/35.45),"4,5-6","4-6"),IF(D264&gt;$D$4,"3","ACBT"))))</f>
        <v>ACBT</v>
      </c>
      <c r="H264" s="21"/>
      <c r="I264" s="21"/>
      <c r="J264" s="21"/>
      <c r="K264" s="21"/>
    </row>
    <row r="265" spans="1:11" x14ac:dyDescent="0.25">
      <c r="A265" s="3">
        <f>Final!A260</f>
        <v>0</v>
      </c>
      <c r="B265" s="3">
        <f>Final!B260</f>
        <v>0</v>
      </c>
      <c r="C265" s="9">
        <f>Final!X260</f>
        <v>0</v>
      </c>
      <c r="D265" s="9">
        <f>Final!AA260</f>
        <v>0</v>
      </c>
      <c r="E265" s="9">
        <f>Final!Z260</f>
        <v>0</v>
      </c>
      <c r="F265" s="22">
        <f>Final!W260</f>
        <v>0</v>
      </c>
      <c r="G265" s="21" t="str">
        <f>IF((C265&gt;$D$3)*(D265&gt;$D$4)+(C265&gt;$D$3)*(E265&gt;$D$5),"CD",IF(C265&gt;$D$3,"0-2",IF(E265&gt;$D$5,IF((F265&lt;$D$6)*(Final!T260&lt;300/35.45),"4,5-6","4-6"),IF(D265&gt;$D$4,"3","ACBT"))))</f>
        <v>ACBT</v>
      </c>
      <c r="H265" s="21"/>
      <c r="I265" s="21"/>
      <c r="J265" s="21"/>
      <c r="K265" s="21"/>
    </row>
    <row r="266" spans="1:11" x14ac:dyDescent="0.25">
      <c r="A266" s="3">
        <f>Final!A261</f>
        <v>0</v>
      </c>
      <c r="B266" s="3">
        <f>Final!B261</f>
        <v>0</v>
      </c>
      <c r="C266" s="9">
        <f>Final!X261</f>
        <v>0</v>
      </c>
      <c r="D266" s="9">
        <f>Final!AA261</f>
        <v>0</v>
      </c>
      <c r="E266" s="9">
        <f>Final!Z261</f>
        <v>0</v>
      </c>
      <c r="F266" s="22">
        <f>Final!W261</f>
        <v>0</v>
      </c>
      <c r="G266" s="21" t="str">
        <f>IF((C266&gt;$D$3)*(D266&gt;$D$4)+(C266&gt;$D$3)*(E266&gt;$D$5),"CD",IF(C266&gt;$D$3,"0-2",IF(E266&gt;$D$5,IF((F266&lt;$D$6)*(Final!T261&lt;300/35.45),"4,5-6","4-6"),IF(D266&gt;$D$4,"3","ACBT"))))</f>
        <v>ACBT</v>
      </c>
      <c r="H266" s="21"/>
      <c r="I266" s="21"/>
      <c r="J266" s="21"/>
      <c r="K266" s="21"/>
    </row>
    <row r="267" spans="1:11" x14ac:dyDescent="0.25">
      <c r="A267" s="3">
        <f>Final!A262</f>
        <v>0</v>
      </c>
      <c r="B267" s="3">
        <f>Final!B262</f>
        <v>0</v>
      </c>
      <c r="C267" s="9">
        <f>Final!X262</f>
        <v>0</v>
      </c>
      <c r="D267" s="9">
        <f>Final!AA262</f>
        <v>0</v>
      </c>
      <c r="E267" s="9">
        <f>Final!Z262</f>
        <v>0</v>
      </c>
      <c r="F267" s="22">
        <f>Final!W262</f>
        <v>0</v>
      </c>
      <c r="G267" s="21" t="str">
        <f>IF((C267&gt;$D$3)*(D267&gt;$D$4)+(C267&gt;$D$3)*(E267&gt;$D$5),"CD",IF(C267&gt;$D$3,"0-2",IF(E267&gt;$D$5,IF((F267&lt;$D$6)*(Final!T262&lt;300/35.45),"4,5-6","4-6"),IF(D267&gt;$D$4,"3","ACBT"))))</f>
        <v>ACBT</v>
      </c>
      <c r="H267" s="21"/>
      <c r="I267" s="21"/>
      <c r="J267" s="21"/>
      <c r="K267" s="21"/>
    </row>
    <row r="268" spans="1:11" x14ac:dyDescent="0.25">
      <c r="A268" s="3">
        <f>Final!A263</f>
        <v>0</v>
      </c>
      <c r="B268" s="3">
        <f>Final!B263</f>
        <v>0</v>
      </c>
      <c r="C268" s="9">
        <f>Final!X263</f>
        <v>0</v>
      </c>
      <c r="D268" s="9">
        <f>Final!AA263</f>
        <v>0</v>
      </c>
      <c r="E268" s="9">
        <f>Final!Z263</f>
        <v>0</v>
      </c>
      <c r="F268" s="22">
        <f>Final!W263</f>
        <v>0</v>
      </c>
      <c r="G268" s="21" t="str">
        <f>IF((C268&gt;$D$3)*(D268&gt;$D$4)+(C268&gt;$D$3)*(E268&gt;$D$5),"CD",IF(C268&gt;$D$3,"0-2",IF(E268&gt;$D$5,IF((F268&lt;$D$6)*(Final!T263&lt;300/35.45),"4,5-6","4-6"),IF(D268&gt;$D$4,"3","ACBT"))))</f>
        <v>ACBT</v>
      </c>
      <c r="H268" s="21"/>
      <c r="I268" s="21"/>
      <c r="J268" s="21"/>
      <c r="K268" s="21"/>
    </row>
    <row r="269" spans="1:11" x14ac:dyDescent="0.25">
      <c r="A269" s="3">
        <f>Final!A264</f>
        <v>0</v>
      </c>
      <c r="B269" s="3">
        <f>Final!B264</f>
        <v>0</v>
      </c>
      <c r="C269" s="9">
        <f>Final!X264</f>
        <v>0</v>
      </c>
      <c r="D269" s="9">
        <f>Final!AA264</f>
        <v>0</v>
      </c>
      <c r="E269" s="9">
        <f>Final!Z264</f>
        <v>0</v>
      </c>
      <c r="F269" s="22">
        <f>Final!W264</f>
        <v>0</v>
      </c>
      <c r="G269" s="21" t="str">
        <f>IF((C269&gt;$D$3)*(D269&gt;$D$4)+(C269&gt;$D$3)*(E269&gt;$D$5),"CD",IF(C269&gt;$D$3,"0-2",IF(E269&gt;$D$5,IF((F269&lt;$D$6)*(Final!T264&lt;300/35.45),"4,5-6","4-6"),IF(D269&gt;$D$4,"3","ACBT"))))</f>
        <v>ACBT</v>
      </c>
      <c r="H269" s="21"/>
      <c r="I269" s="21"/>
      <c r="J269" s="21"/>
      <c r="K269" s="21"/>
    </row>
    <row r="270" spans="1:11" x14ac:dyDescent="0.25">
      <c r="A270" s="3">
        <f>Final!A265</f>
        <v>0</v>
      </c>
      <c r="B270" s="3">
        <f>Final!B265</f>
        <v>0</v>
      </c>
      <c r="C270" s="9">
        <f>Final!X265</f>
        <v>0</v>
      </c>
      <c r="D270" s="9">
        <f>Final!AA265</f>
        <v>0</v>
      </c>
      <c r="E270" s="9">
        <f>Final!Z265</f>
        <v>0</v>
      </c>
      <c r="F270" s="22">
        <f>Final!W265</f>
        <v>0</v>
      </c>
      <c r="G270" s="21" t="str">
        <f>IF((C270&gt;$D$3)*(D270&gt;$D$4)+(C270&gt;$D$3)*(E270&gt;$D$5),"CD",IF(C270&gt;$D$3,"0-2",IF(E270&gt;$D$5,IF((F270&lt;$D$6)*(Final!T265&lt;300/35.45),"4,5-6","4-6"),IF(D270&gt;$D$4,"3","ACBT"))))</f>
        <v>ACBT</v>
      </c>
      <c r="H270" s="21"/>
      <c r="I270" s="21"/>
      <c r="J270" s="21"/>
      <c r="K270" s="21"/>
    </row>
    <row r="271" spans="1:11" x14ac:dyDescent="0.25">
      <c r="A271" s="3">
        <f>Final!A266</f>
        <v>0</v>
      </c>
      <c r="B271" s="3">
        <f>Final!B266</f>
        <v>0</v>
      </c>
      <c r="C271" s="9">
        <f>Final!X266</f>
        <v>0</v>
      </c>
      <c r="D271" s="9">
        <f>Final!AA266</f>
        <v>0</v>
      </c>
      <c r="E271" s="9">
        <f>Final!Z266</f>
        <v>0</v>
      </c>
      <c r="F271" s="22">
        <f>Final!W266</f>
        <v>0</v>
      </c>
      <c r="G271" s="21" t="str">
        <f>IF((C271&gt;$D$3)*(D271&gt;$D$4)+(C271&gt;$D$3)*(E271&gt;$D$5),"CD",IF(C271&gt;$D$3,"0-2",IF(E271&gt;$D$5,IF((F271&lt;$D$6)*(Final!T266&lt;300/35.45),"4,5-6","4-6"),IF(D271&gt;$D$4,"3","ACBT"))))</f>
        <v>ACBT</v>
      </c>
      <c r="H271" s="21"/>
      <c r="I271" s="21"/>
      <c r="J271" s="21"/>
      <c r="K271" s="21"/>
    </row>
    <row r="272" spans="1:11" x14ac:dyDescent="0.25">
      <c r="A272" s="3">
        <f>Final!A267</f>
        <v>0</v>
      </c>
      <c r="B272" s="3">
        <f>Final!B267</f>
        <v>0</v>
      </c>
      <c r="C272" s="9">
        <f>Final!X267</f>
        <v>0</v>
      </c>
      <c r="D272" s="9">
        <f>Final!AA267</f>
        <v>0</v>
      </c>
      <c r="E272" s="9">
        <f>Final!Z267</f>
        <v>0</v>
      </c>
      <c r="F272" s="22">
        <f>Final!W267</f>
        <v>0</v>
      </c>
      <c r="G272" s="21" t="str">
        <f>IF((C272&gt;$D$3)*(D272&gt;$D$4)+(C272&gt;$D$3)*(E272&gt;$D$5),"CD",IF(C272&gt;$D$3,"0-2",IF(E272&gt;$D$5,IF((F272&lt;$D$6)*(Final!T267&lt;300/35.45),"4,5-6","4-6"),IF(D272&gt;$D$4,"3","ACBT"))))</f>
        <v>ACBT</v>
      </c>
      <c r="H272" s="21"/>
      <c r="I272" s="21"/>
      <c r="J272" s="21"/>
      <c r="K272" s="21"/>
    </row>
    <row r="273" spans="1:11" x14ac:dyDescent="0.25">
      <c r="A273" s="3">
        <f>Final!A268</f>
        <v>0</v>
      </c>
      <c r="B273" s="3">
        <f>Final!B268</f>
        <v>0</v>
      </c>
      <c r="C273" s="9">
        <f>Final!X268</f>
        <v>0</v>
      </c>
      <c r="D273" s="9">
        <f>Final!AA268</f>
        <v>0</v>
      </c>
      <c r="E273" s="9">
        <f>Final!Z268</f>
        <v>0</v>
      </c>
      <c r="F273" s="22">
        <f>Final!W268</f>
        <v>0</v>
      </c>
      <c r="G273" s="21" t="str">
        <f>IF((C273&gt;$D$3)*(D273&gt;$D$4)+(C273&gt;$D$3)*(E273&gt;$D$5),"CD",IF(C273&gt;$D$3,"0-2",IF(E273&gt;$D$5,IF((F273&lt;$D$6)*(Final!T268&lt;300/35.45),"4,5-6","4-6"),IF(D273&gt;$D$4,"3","ACBT"))))</f>
        <v>ACBT</v>
      </c>
      <c r="H273" s="21"/>
      <c r="I273" s="21"/>
      <c r="J273" s="21"/>
      <c r="K273" s="21"/>
    </row>
    <row r="274" spans="1:11" x14ac:dyDescent="0.25">
      <c r="A274" s="3">
        <f>Final!A269</f>
        <v>0</v>
      </c>
      <c r="B274" s="3">
        <f>Final!B269</f>
        <v>0</v>
      </c>
      <c r="C274" s="9">
        <f>Final!X269</f>
        <v>0</v>
      </c>
      <c r="D274" s="9">
        <f>Final!AA269</f>
        <v>0</v>
      </c>
      <c r="E274" s="9">
        <f>Final!Z269</f>
        <v>0</v>
      </c>
      <c r="F274" s="22">
        <f>Final!W269</f>
        <v>0</v>
      </c>
      <c r="G274" s="21" t="str">
        <f>IF((C274&gt;$D$3)*(D274&gt;$D$4)+(C274&gt;$D$3)*(E274&gt;$D$5),"CD",IF(C274&gt;$D$3,"0-2",IF(E274&gt;$D$5,IF((F274&lt;$D$6)*(Final!T269&lt;300/35.45),"4,5-6","4-6"),IF(D274&gt;$D$4,"3","ACBT"))))</f>
        <v>ACBT</v>
      </c>
      <c r="H274" s="21"/>
      <c r="I274" s="21"/>
      <c r="J274" s="21"/>
      <c r="K274" s="21"/>
    </row>
    <row r="275" spans="1:11" x14ac:dyDescent="0.25">
      <c r="A275" s="3">
        <f>Final!A270</f>
        <v>0</v>
      </c>
      <c r="B275" s="3">
        <f>Final!B270</f>
        <v>0</v>
      </c>
      <c r="C275" s="9">
        <f>Final!X270</f>
        <v>0</v>
      </c>
      <c r="D275" s="9">
        <f>Final!AA270</f>
        <v>0</v>
      </c>
      <c r="E275" s="9">
        <f>Final!Z270</f>
        <v>0</v>
      </c>
      <c r="F275" s="22">
        <f>Final!W270</f>
        <v>0</v>
      </c>
      <c r="G275" s="21" t="str">
        <f>IF((C275&gt;$D$3)*(D275&gt;$D$4)+(C275&gt;$D$3)*(E275&gt;$D$5),"CD",IF(C275&gt;$D$3,"0-2",IF(E275&gt;$D$5,IF((F275&lt;$D$6)*(Final!T270&lt;300/35.45),"4,5-6","4-6"),IF(D275&gt;$D$4,"3","ACBT"))))</f>
        <v>ACBT</v>
      </c>
      <c r="H275" s="21"/>
      <c r="I275" s="21"/>
      <c r="J275" s="21"/>
      <c r="K275" s="21"/>
    </row>
    <row r="276" spans="1:11" x14ac:dyDescent="0.25">
      <c r="A276" s="3">
        <f>Final!A271</f>
        <v>0</v>
      </c>
      <c r="B276" s="3">
        <f>Final!B271</f>
        <v>0</v>
      </c>
      <c r="C276" s="9">
        <f>Final!X271</f>
        <v>0</v>
      </c>
      <c r="D276" s="9">
        <f>Final!AA271</f>
        <v>0</v>
      </c>
      <c r="E276" s="9">
        <f>Final!Z271</f>
        <v>0</v>
      </c>
      <c r="F276" s="22">
        <f>Final!W271</f>
        <v>0</v>
      </c>
      <c r="G276" s="21" t="str">
        <f>IF((C276&gt;$D$3)*(D276&gt;$D$4)+(C276&gt;$D$3)*(E276&gt;$D$5),"CD",IF(C276&gt;$D$3,"0-2",IF(E276&gt;$D$5,IF((F276&lt;$D$6)*(Final!T271&lt;300/35.45),"4,5-6","4-6"),IF(D276&gt;$D$4,"3","ACBT"))))</f>
        <v>ACBT</v>
      </c>
      <c r="H276" s="21"/>
      <c r="I276" s="21"/>
      <c r="J276" s="21"/>
      <c r="K276" s="21"/>
    </row>
    <row r="277" spans="1:11" x14ac:dyDescent="0.25">
      <c r="A277" s="3">
        <f>Final!A272</f>
        <v>0</v>
      </c>
      <c r="B277" s="3">
        <f>Final!B272</f>
        <v>0</v>
      </c>
      <c r="C277" s="9">
        <f>Final!X272</f>
        <v>0</v>
      </c>
      <c r="D277" s="9">
        <f>Final!AA272</f>
        <v>0</v>
      </c>
      <c r="E277" s="9">
        <f>Final!Z272</f>
        <v>0</v>
      </c>
      <c r="F277" s="22">
        <f>Final!W272</f>
        <v>0</v>
      </c>
      <c r="G277" s="21" t="str">
        <f>IF((C277&gt;$D$3)*(D277&gt;$D$4)+(C277&gt;$D$3)*(E277&gt;$D$5),"CD",IF(C277&gt;$D$3,"0-2",IF(E277&gt;$D$5,IF((F277&lt;$D$6)*(Final!T272&lt;300/35.45),"4,5-6","4-6"),IF(D277&gt;$D$4,"3","ACBT"))))</f>
        <v>ACBT</v>
      </c>
      <c r="H277" s="21"/>
      <c r="I277" s="21"/>
      <c r="J277" s="21"/>
      <c r="K277" s="21"/>
    </row>
    <row r="278" spans="1:11" x14ac:dyDescent="0.25">
      <c r="A278" s="3">
        <f>Final!A273</f>
        <v>0</v>
      </c>
      <c r="B278" s="3">
        <f>Final!B273</f>
        <v>0</v>
      </c>
      <c r="C278" s="9">
        <f>Final!X273</f>
        <v>0</v>
      </c>
      <c r="D278" s="9">
        <f>Final!AA273</f>
        <v>0</v>
      </c>
      <c r="E278" s="9">
        <f>Final!Z273</f>
        <v>0</v>
      </c>
      <c r="F278" s="22">
        <f>Final!W273</f>
        <v>0</v>
      </c>
      <c r="G278" s="21" t="str">
        <f>IF((C278&gt;$D$3)*(D278&gt;$D$4)+(C278&gt;$D$3)*(E278&gt;$D$5),"CD",IF(C278&gt;$D$3,"0-2",IF(E278&gt;$D$5,IF((F278&lt;$D$6)*(Final!T273&lt;300/35.45),"4,5-6","4-6"),IF(D278&gt;$D$4,"3","ACBT"))))</f>
        <v>ACBT</v>
      </c>
      <c r="H278" s="21"/>
      <c r="I278" s="21"/>
      <c r="J278" s="21"/>
      <c r="K278" s="21"/>
    </row>
    <row r="279" spans="1:11" x14ac:dyDescent="0.25">
      <c r="A279" s="3">
        <f>Final!A274</f>
        <v>0</v>
      </c>
      <c r="B279" s="3">
        <f>Final!B274</f>
        <v>0</v>
      </c>
      <c r="C279" s="9">
        <f>Final!X274</f>
        <v>0</v>
      </c>
      <c r="D279" s="9">
        <f>Final!AA274</f>
        <v>0</v>
      </c>
      <c r="E279" s="9">
        <f>Final!Z274</f>
        <v>0</v>
      </c>
      <c r="F279" s="22">
        <f>Final!W274</f>
        <v>0</v>
      </c>
      <c r="G279" s="21" t="str">
        <f>IF((C279&gt;$D$3)*(D279&gt;$D$4)+(C279&gt;$D$3)*(E279&gt;$D$5),"CD",IF(C279&gt;$D$3,"0-2",IF(E279&gt;$D$5,IF((F279&lt;$D$6)*(Final!T274&lt;300/35.45),"4,5-6","4-6"),IF(D279&gt;$D$4,"3","ACBT"))))</f>
        <v>ACBT</v>
      </c>
      <c r="H279" s="21"/>
      <c r="I279" s="21"/>
      <c r="J279" s="21"/>
      <c r="K279" s="21"/>
    </row>
    <row r="280" spans="1:11" x14ac:dyDescent="0.25">
      <c r="A280" s="3">
        <f>Final!A275</f>
        <v>0</v>
      </c>
      <c r="B280" s="3">
        <f>Final!B275</f>
        <v>0</v>
      </c>
      <c r="C280" s="9">
        <f>Final!X275</f>
        <v>0</v>
      </c>
      <c r="D280" s="9">
        <f>Final!AA275</f>
        <v>0</v>
      </c>
      <c r="E280" s="9">
        <f>Final!Z275</f>
        <v>0</v>
      </c>
      <c r="F280" s="22">
        <f>Final!W275</f>
        <v>0</v>
      </c>
      <c r="G280" s="21" t="str">
        <f>IF((C280&gt;$D$3)*(D280&gt;$D$4)+(C280&gt;$D$3)*(E280&gt;$D$5),"CD",IF(C280&gt;$D$3,"0-2",IF(E280&gt;$D$5,IF((F280&lt;$D$6)*(Final!T275&lt;300/35.45),"4,5-6","4-6"),IF(D280&gt;$D$4,"3","ACBT"))))</f>
        <v>ACBT</v>
      </c>
      <c r="H280" s="21"/>
      <c r="I280" s="21"/>
      <c r="J280" s="21"/>
      <c r="K280" s="21"/>
    </row>
    <row r="281" spans="1:11" x14ac:dyDescent="0.25">
      <c r="A281" s="3">
        <f>Final!A276</f>
        <v>0</v>
      </c>
      <c r="B281" s="3">
        <f>Final!B276</f>
        <v>0</v>
      </c>
      <c r="C281" s="9">
        <f>Final!X276</f>
        <v>0</v>
      </c>
      <c r="D281" s="9">
        <f>Final!AA276</f>
        <v>0</v>
      </c>
      <c r="E281" s="9">
        <f>Final!Z276</f>
        <v>0</v>
      </c>
      <c r="F281" s="22">
        <f>Final!W276</f>
        <v>0</v>
      </c>
      <c r="G281" s="21" t="str">
        <f>IF((C281&gt;$D$3)*(D281&gt;$D$4)+(C281&gt;$D$3)*(E281&gt;$D$5),"CD",IF(C281&gt;$D$3,"0-2",IF(E281&gt;$D$5,IF((F281&lt;$D$6)*(Final!T276&lt;300/35.45),"4,5-6","4-6"),IF(D281&gt;$D$4,"3","ACBT"))))</f>
        <v>ACBT</v>
      </c>
      <c r="H281" s="21"/>
      <c r="I281" s="21"/>
      <c r="J281" s="21"/>
      <c r="K281" s="21"/>
    </row>
    <row r="282" spans="1:11" x14ac:dyDescent="0.25">
      <c r="A282" s="3">
        <f>Final!A277</f>
        <v>0</v>
      </c>
      <c r="B282" s="3">
        <f>Final!B277</f>
        <v>0</v>
      </c>
      <c r="C282" s="9">
        <f>Final!X277</f>
        <v>0</v>
      </c>
      <c r="D282" s="9">
        <f>Final!AA277</f>
        <v>0</v>
      </c>
      <c r="E282" s="9">
        <f>Final!Z277</f>
        <v>0</v>
      </c>
      <c r="F282" s="22">
        <f>Final!W277</f>
        <v>0</v>
      </c>
      <c r="G282" s="21" t="str">
        <f>IF((C282&gt;$D$3)*(D282&gt;$D$4)+(C282&gt;$D$3)*(E282&gt;$D$5),"CD",IF(C282&gt;$D$3,"0-2",IF(E282&gt;$D$5,IF((F282&lt;$D$6)*(Final!T277&lt;300/35.45),"4,5-6","4-6"),IF(D282&gt;$D$4,"3","ACBT"))))</f>
        <v>ACBT</v>
      </c>
      <c r="H282" s="21"/>
      <c r="I282" s="21"/>
      <c r="J282" s="21"/>
      <c r="K282" s="21"/>
    </row>
    <row r="283" spans="1:11" x14ac:dyDescent="0.25">
      <c r="A283" s="3">
        <f>Final!A278</f>
        <v>0</v>
      </c>
      <c r="B283" s="3">
        <f>Final!B278</f>
        <v>0</v>
      </c>
      <c r="C283" s="9">
        <f>Final!X278</f>
        <v>0</v>
      </c>
      <c r="D283" s="9">
        <f>Final!AA278</f>
        <v>0</v>
      </c>
      <c r="E283" s="9">
        <f>Final!Z278</f>
        <v>0</v>
      </c>
      <c r="F283" s="22">
        <f>Final!W278</f>
        <v>0</v>
      </c>
      <c r="G283" s="21" t="str">
        <f>IF((C283&gt;$D$3)*(D283&gt;$D$4)+(C283&gt;$D$3)*(E283&gt;$D$5),"CD",IF(C283&gt;$D$3,"0-2",IF(E283&gt;$D$5,IF((F283&lt;$D$6)*(Final!T278&lt;300/35.45),"4,5-6","4-6"),IF(D283&gt;$D$4,"3","ACBT"))))</f>
        <v>ACBT</v>
      </c>
      <c r="H283" s="21"/>
      <c r="I283" s="21"/>
      <c r="J283" s="21"/>
      <c r="K283" s="21"/>
    </row>
    <row r="284" spans="1:11" x14ac:dyDescent="0.25">
      <c r="A284" s="3">
        <f>Final!A279</f>
        <v>0</v>
      </c>
      <c r="B284" s="3">
        <f>Final!B279</f>
        <v>0</v>
      </c>
      <c r="C284" s="9">
        <f>Final!X279</f>
        <v>0</v>
      </c>
      <c r="D284" s="9">
        <f>Final!AA279</f>
        <v>0</v>
      </c>
      <c r="E284" s="9">
        <f>Final!Z279</f>
        <v>0</v>
      </c>
      <c r="F284" s="22">
        <f>Final!W279</f>
        <v>0</v>
      </c>
      <c r="G284" s="21" t="str">
        <f>IF((C284&gt;$D$3)*(D284&gt;$D$4)+(C284&gt;$D$3)*(E284&gt;$D$5),"CD",IF(C284&gt;$D$3,"0-2",IF(E284&gt;$D$5,IF((F284&lt;$D$6)*(Final!T279&lt;300/35.45),"4,5-6","4-6"),IF(D284&gt;$D$4,"3","ACBT"))))</f>
        <v>ACBT</v>
      </c>
      <c r="H284" s="21"/>
      <c r="I284" s="21"/>
      <c r="J284" s="21"/>
      <c r="K284" s="21"/>
    </row>
    <row r="285" spans="1:11" x14ac:dyDescent="0.25">
      <c r="A285" s="3">
        <f>Final!A280</f>
        <v>0</v>
      </c>
      <c r="B285" s="3">
        <f>Final!B280</f>
        <v>0</v>
      </c>
      <c r="C285" s="9">
        <f>Final!X280</f>
        <v>0</v>
      </c>
      <c r="D285" s="9">
        <f>Final!AA280</f>
        <v>0</v>
      </c>
      <c r="E285" s="9">
        <f>Final!Z280</f>
        <v>0</v>
      </c>
      <c r="F285" s="22">
        <f>Final!W280</f>
        <v>0</v>
      </c>
      <c r="G285" s="21" t="str">
        <f>IF((C285&gt;$D$3)*(D285&gt;$D$4)+(C285&gt;$D$3)*(E285&gt;$D$5),"CD",IF(C285&gt;$D$3,"0-2",IF(E285&gt;$D$5,IF((F285&lt;$D$6)*(Final!T280&lt;300/35.45),"4,5-6","4-6"),IF(D285&gt;$D$4,"3","ACBT"))))</f>
        <v>ACBT</v>
      </c>
      <c r="H285" s="21"/>
      <c r="I285" s="21"/>
      <c r="J285" s="21"/>
      <c r="K285" s="21"/>
    </row>
    <row r="286" spans="1:11" x14ac:dyDescent="0.25">
      <c r="A286" s="3">
        <f>Final!A281</f>
        <v>0</v>
      </c>
      <c r="B286" s="3">
        <f>Final!B281</f>
        <v>0</v>
      </c>
      <c r="C286" s="9">
        <f>Final!X281</f>
        <v>0</v>
      </c>
      <c r="D286" s="9">
        <f>Final!AA281</f>
        <v>0</v>
      </c>
      <c r="E286" s="9">
        <f>Final!Z281</f>
        <v>0</v>
      </c>
      <c r="F286" s="22">
        <f>Final!W281</f>
        <v>0</v>
      </c>
      <c r="G286" s="21" t="str">
        <f>IF((C286&gt;$D$3)*(D286&gt;$D$4)+(C286&gt;$D$3)*(E286&gt;$D$5),"CD",IF(C286&gt;$D$3,"0-2",IF(E286&gt;$D$5,IF((F286&lt;$D$6)*(Final!T281&lt;300/35.45),"4,5-6","4-6"),IF(D286&gt;$D$4,"3","ACBT"))))</f>
        <v>ACBT</v>
      </c>
      <c r="H286" s="21"/>
      <c r="I286" s="21"/>
      <c r="J286" s="21"/>
      <c r="K286" s="21"/>
    </row>
    <row r="287" spans="1:11" x14ac:dyDescent="0.25">
      <c r="A287" s="3">
        <f>Final!A282</f>
        <v>0</v>
      </c>
      <c r="B287" s="3">
        <f>Final!B282</f>
        <v>0</v>
      </c>
      <c r="C287" s="9">
        <f>Final!X282</f>
        <v>0</v>
      </c>
      <c r="D287" s="9">
        <f>Final!AA282</f>
        <v>0</v>
      </c>
      <c r="E287" s="9">
        <f>Final!Z282</f>
        <v>0</v>
      </c>
      <c r="F287" s="22">
        <f>Final!W282</f>
        <v>0</v>
      </c>
      <c r="G287" s="21" t="str">
        <f>IF((C287&gt;$D$3)*(D287&gt;$D$4)+(C287&gt;$D$3)*(E287&gt;$D$5),"CD",IF(C287&gt;$D$3,"0-2",IF(E287&gt;$D$5,IF((F287&lt;$D$6)*(Final!T282&lt;300/35.45),"4,5-6","4-6"),IF(D287&gt;$D$4,"3","ACBT"))))</f>
        <v>ACBT</v>
      </c>
      <c r="H287" s="21"/>
      <c r="I287" s="21"/>
      <c r="J287" s="21"/>
      <c r="K287" s="21"/>
    </row>
    <row r="288" spans="1:11" x14ac:dyDescent="0.25">
      <c r="A288" s="3">
        <f>Final!A283</f>
        <v>0</v>
      </c>
      <c r="B288" s="3">
        <f>Final!B283</f>
        <v>0</v>
      </c>
      <c r="C288" s="9">
        <f>Final!X283</f>
        <v>0</v>
      </c>
      <c r="D288" s="9">
        <f>Final!AA283</f>
        <v>0</v>
      </c>
      <c r="E288" s="9">
        <f>Final!Z283</f>
        <v>0</v>
      </c>
      <c r="F288" s="22">
        <f>Final!W283</f>
        <v>0</v>
      </c>
      <c r="G288" s="21" t="str">
        <f>IF((C288&gt;$D$3)*(D288&gt;$D$4)+(C288&gt;$D$3)*(E288&gt;$D$5),"CD",IF(C288&gt;$D$3,"0-2",IF(E288&gt;$D$5,IF((F288&lt;$D$6)*(Final!T283&lt;300/35.45),"4,5-6","4-6"),IF(D288&gt;$D$4,"3","ACBT"))))</f>
        <v>ACBT</v>
      </c>
      <c r="H288" s="21"/>
      <c r="I288" s="21"/>
      <c r="J288" s="21"/>
      <c r="K288" s="21"/>
    </row>
    <row r="289" spans="1:11" x14ac:dyDescent="0.25">
      <c r="A289" s="3">
        <f>Final!A284</f>
        <v>0</v>
      </c>
      <c r="B289" s="3">
        <f>Final!B284</f>
        <v>0</v>
      </c>
      <c r="C289" s="9">
        <f>Final!X284</f>
        <v>0</v>
      </c>
      <c r="D289" s="9">
        <f>Final!AA284</f>
        <v>0</v>
      </c>
      <c r="E289" s="9">
        <f>Final!Z284</f>
        <v>0</v>
      </c>
      <c r="F289" s="22">
        <f>Final!W284</f>
        <v>0</v>
      </c>
      <c r="G289" s="21" t="str">
        <f>IF((C289&gt;$D$3)*(D289&gt;$D$4)+(C289&gt;$D$3)*(E289&gt;$D$5),"CD",IF(C289&gt;$D$3,"0-2",IF(E289&gt;$D$5,IF((F289&lt;$D$6)*(Final!T284&lt;300/35.45),"4,5-6","4-6"),IF(D289&gt;$D$4,"3","ACBT"))))</f>
        <v>ACBT</v>
      </c>
      <c r="H289" s="21"/>
      <c r="I289" s="21"/>
      <c r="J289" s="21"/>
      <c r="K289" s="21"/>
    </row>
    <row r="290" spans="1:11" x14ac:dyDescent="0.25">
      <c r="A290" s="3">
        <f>Final!A285</f>
        <v>0</v>
      </c>
      <c r="B290" s="3">
        <f>Final!B285</f>
        <v>0</v>
      </c>
      <c r="C290" s="9">
        <f>Final!X285</f>
        <v>0</v>
      </c>
      <c r="D290" s="9">
        <f>Final!AA285</f>
        <v>0</v>
      </c>
      <c r="E290" s="9">
        <f>Final!Z285</f>
        <v>0</v>
      </c>
      <c r="F290" s="22">
        <f>Final!W285</f>
        <v>0</v>
      </c>
      <c r="G290" s="21" t="str">
        <f>IF((C290&gt;$D$3)*(D290&gt;$D$4)+(C290&gt;$D$3)*(E290&gt;$D$5),"CD",IF(C290&gt;$D$3,"0-2",IF(E290&gt;$D$5,IF((F290&lt;$D$6)*(Final!T285&lt;300/35.45),"4,5-6","4-6"),IF(D290&gt;$D$4,"3","ACBT"))))</f>
        <v>ACBT</v>
      </c>
      <c r="H290" s="21"/>
      <c r="I290" s="21"/>
      <c r="J290" s="21"/>
      <c r="K290" s="21"/>
    </row>
    <row r="291" spans="1:11" x14ac:dyDescent="0.25">
      <c r="A291" s="3">
        <f>Final!A286</f>
        <v>0</v>
      </c>
      <c r="B291" s="3">
        <f>Final!B286</f>
        <v>0</v>
      </c>
      <c r="C291" s="9">
        <f>Final!X286</f>
        <v>0</v>
      </c>
      <c r="D291" s="9">
        <f>Final!AA286</f>
        <v>0</v>
      </c>
      <c r="E291" s="9">
        <f>Final!Z286</f>
        <v>0</v>
      </c>
      <c r="F291" s="22">
        <f>Final!W286</f>
        <v>0</v>
      </c>
      <c r="G291" s="21" t="str">
        <f>IF((C291&gt;$D$3)*(D291&gt;$D$4)+(C291&gt;$D$3)*(E291&gt;$D$5),"CD",IF(C291&gt;$D$3,"0-2",IF(E291&gt;$D$5,IF((F291&lt;$D$6)*(Final!T286&lt;300/35.45),"4,5-6","4-6"),IF(D291&gt;$D$4,"3","ACBT"))))</f>
        <v>ACBT</v>
      </c>
      <c r="H291" s="21"/>
      <c r="I291" s="21"/>
      <c r="J291" s="21"/>
      <c r="K291" s="21"/>
    </row>
    <row r="292" spans="1:11" x14ac:dyDescent="0.25">
      <c r="A292" s="3">
        <f>Final!A287</f>
        <v>0</v>
      </c>
      <c r="B292" s="3">
        <f>Final!B287</f>
        <v>0</v>
      </c>
      <c r="C292" s="9">
        <f>Final!X287</f>
        <v>0</v>
      </c>
      <c r="D292" s="9">
        <f>Final!AA287</f>
        <v>0</v>
      </c>
      <c r="E292" s="9">
        <f>Final!Z287</f>
        <v>0</v>
      </c>
      <c r="F292" s="22">
        <f>Final!W287</f>
        <v>0</v>
      </c>
      <c r="G292" s="21" t="str">
        <f>IF((C292&gt;$D$3)*(D292&gt;$D$4)+(C292&gt;$D$3)*(E292&gt;$D$5),"CD",IF(C292&gt;$D$3,"0-2",IF(E292&gt;$D$5,IF((F292&lt;$D$6)*(Final!T287&lt;300/35.45),"4,5-6","4-6"),IF(D292&gt;$D$4,"3","ACBT"))))</f>
        <v>ACBT</v>
      </c>
      <c r="H292" s="21"/>
      <c r="I292" s="21"/>
      <c r="J292" s="21"/>
      <c r="K292" s="21"/>
    </row>
    <row r="293" spans="1:11" x14ac:dyDescent="0.25">
      <c r="A293" s="3">
        <f>Final!A288</f>
        <v>0</v>
      </c>
      <c r="B293" s="3">
        <f>Final!B288</f>
        <v>0</v>
      </c>
      <c r="C293" s="9">
        <f>Final!X288</f>
        <v>0</v>
      </c>
      <c r="D293" s="9">
        <f>Final!AA288</f>
        <v>0</v>
      </c>
      <c r="E293" s="9">
        <f>Final!Z288</f>
        <v>0</v>
      </c>
      <c r="F293" s="22">
        <f>Final!W288</f>
        <v>0</v>
      </c>
      <c r="G293" s="21" t="str">
        <f>IF((C293&gt;$D$3)*(D293&gt;$D$4)+(C293&gt;$D$3)*(E293&gt;$D$5),"CD",IF(C293&gt;$D$3,"0-2",IF(E293&gt;$D$5,IF((F293&lt;$D$6)*(Final!T288&lt;300/35.45),"4,5-6","4-6"),IF(D293&gt;$D$4,"3","ACBT"))))</f>
        <v>ACBT</v>
      </c>
      <c r="H293" s="21"/>
      <c r="I293" s="21"/>
      <c r="J293" s="21"/>
      <c r="K293" s="21"/>
    </row>
    <row r="294" spans="1:11" x14ac:dyDescent="0.25">
      <c r="A294" s="3">
        <f>Final!A289</f>
        <v>0</v>
      </c>
      <c r="B294" s="3">
        <f>Final!B289</f>
        <v>0</v>
      </c>
      <c r="C294" s="9">
        <f>Final!X289</f>
        <v>0</v>
      </c>
      <c r="D294" s="9">
        <f>Final!AA289</f>
        <v>0</v>
      </c>
      <c r="E294" s="9">
        <f>Final!Z289</f>
        <v>0</v>
      </c>
      <c r="F294" s="22">
        <f>Final!W289</f>
        <v>0</v>
      </c>
      <c r="G294" s="21" t="str">
        <f>IF((C294&gt;$D$3)*(D294&gt;$D$4)+(C294&gt;$D$3)*(E294&gt;$D$5),"CD",IF(C294&gt;$D$3,"0-2",IF(E294&gt;$D$5,IF((F294&lt;$D$6)*(Final!T289&lt;300/35.45),"4,5-6","4-6"),IF(D294&gt;$D$4,"3","ACBT"))))</f>
        <v>ACBT</v>
      </c>
      <c r="H294" s="21"/>
      <c r="I294" s="21"/>
      <c r="J294" s="21"/>
      <c r="K294" s="21"/>
    </row>
    <row r="295" spans="1:11" x14ac:dyDescent="0.25">
      <c r="A295" s="3">
        <f>Final!A290</f>
        <v>0</v>
      </c>
      <c r="B295" s="3">
        <f>Final!B290</f>
        <v>0</v>
      </c>
      <c r="C295" s="9">
        <f>Final!X290</f>
        <v>0</v>
      </c>
      <c r="D295" s="9">
        <f>Final!AA290</f>
        <v>0</v>
      </c>
      <c r="E295" s="9">
        <f>Final!Z290</f>
        <v>0</v>
      </c>
      <c r="F295" s="22">
        <f>Final!W290</f>
        <v>0</v>
      </c>
      <c r="G295" s="21" t="str">
        <f>IF((C295&gt;$D$3)*(D295&gt;$D$4)+(C295&gt;$D$3)*(E295&gt;$D$5),"CD",IF(C295&gt;$D$3,"0-2",IF(E295&gt;$D$5,IF((F295&lt;$D$6)*(Final!T290&lt;300/35.45),"4,5-6","4-6"),IF(D295&gt;$D$4,"3","ACBT"))))</f>
        <v>ACBT</v>
      </c>
      <c r="H295" s="21"/>
      <c r="I295" s="21"/>
      <c r="J295" s="21"/>
      <c r="K295" s="21"/>
    </row>
    <row r="296" spans="1:11" x14ac:dyDescent="0.25">
      <c r="A296" s="3">
        <f>Final!A291</f>
        <v>0</v>
      </c>
      <c r="B296" s="3">
        <f>Final!B291</f>
        <v>0</v>
      </c>
      <c r="C296" s="9">
        <f>Final!X291</f>
        <v>0</v>
      </c>
      <c r="D296" s="9">
        <f>Final!AA291</f>
        <v>0</v>
      </c>
      <c r="E296" s="9">
        <f>Final!Z291</f>
        <v>0</v>
      </c>
      <c r="F296" s="22">
        <f>Final!W291</f>
        <v>0</v>
      </c>
      <c r="G296" s="21" t="str">
        <f>IF((C296&gt;$D$3)*(D296&gt;$D$4)+(C296&gt;$D$3)*(E296&gt;$D$5),"CD",IF(C296&gt;$D$3,"0-2",IF(E296&gt;$D$5,IF((F296&lt;$D$6)*(Final!T291&lt;300/35.45),"4,5-6","4-6"),IF(D296&gt;$D$4,"3","ACBT"))))</f>
        <v>ACBT</v>
      </c>
      <c r="H296" s="21"/>
      <c r="I296" s="21"/>
      <c r="J296" s="21"/>
      <c r="K296" s="21"/>
    </row>
    <row r="297" spans="1:11" x14ac:dyDescent="0.25">
      <c r="A297" s="3">
        <f>Final!A292</f>
        <v>0</v>
      </c>
      <c r="B297" s="3">
        <f>Final!B292</f>
        <v>0</v>
      </c>
      <c r="C297" s="9">
        <f>Final!X292</f>
        <v>0</v>
      </c>
      <c r="D297" s="9">
        <f>Final!AA292</f>
        <v>0</v>
      </c>
      <c r="E297" s="9">
        <f>Final!Z292</f>
        <v>0</v>
      </c>
      <c r="F297" s="22">
        <f>Final!W292</f>
        <v>0</v>
      </c>
      <c r="G297" s="21" t="str">
        <f>IF((C297&gt;$D$3)*(D297&gt;$D$4)+(C297&gt;$D$3)*(E297&gt;$D$5),"CD",IF(C297&gt;$D$3,"0-2",IF(E297&gt;$D$5,IF((F297&lt;$D$6)*(Final!T292&lt;300/35.45),"4,5-6","4-6"),IF(D297&gt;$D$4,"3","ACBT"))))</f>
        <v>ACBT</v>
      </c>
      <c r="H297" s="21"/>
      <c r="I297" s="21"/>
      <c r="J297" s="21"/>
      <c r="K297" s="21"/>
    </row>
    <row r="298" spans="1:11" x14ac:dyDescent="0.25">
      <c r="A298" s="3">
        <f>Final!A293</f>
        <v>0</v>
      </c>
      <c r="B298" s="3">
        <f>Final!B293</f>
        <v>0</v>
      </c>
      <c r="C298" s="9">
        <f>Final!X293</f>
        <v>0</v>
      </c>
      <c r="D298" s="9">
        <f>Final!AA293</f>
        <v>0</v>
      </c>
      <c r="E298" s="9">
        <f>Final!Z293</f>
        <v>0</v>
      </c>
      <c r="F298" s="22">
        <f>Final!W293</f>
        <v>0</v>
      </c>
      <c r="G298" s="21" t="str">
        <f>IF((C298&gt;$D$3)*(D298&gt;$D$4)+(C298&gt;$D$3)*(E298&gt;$D$5),"CD",IF(C298&gt;$D$3,"0-2",IF(E298&gt;$D$5,IF((F298&lt;$D$6)*(Final!T293&lt;300/35.45),"4,5-6","4-6"),IF(D298&gt;$D$4,"3","ACBT"))))</f>
        <v>ACBT</v>
      </c>
      <c r="H298" s="21"/>
      <c r="I298" s="21"/>
      <c r="J298" s="21"/>
      <c r="K298" s="21"/>
    </row>
    <row r="299" spans="1:11" x14ac:dyDescent="0.25">
      <c r="A299" s="3">
        <f>Final!A294</f>
        <v>0</v>
      </c>
      <c r="B299" s="3">
        <f>Final!B294</f>
        <v>0</v>
      </c>
      <c r="C299" s="9">
        <f>Final!X294</f>
        <v>0</v>
      </c>
      <c r="D299" s="9">
        <f>Final!AA294</f>
        <v>0</v>
      </c>
      <c r="E299" s="9">
        <f>Final!Z294</f>
        <v>0</v>
      </c>
      <c r="F299" s="22">
        <f>Final!W294</f>
        <v>0</v>
      </c>
      <c r="G299" s="21" t="str">
        <f>IF((C299&gt;$D$3)*(D299&gt;$D$4)+(C299&gt;$D$3)*(E299&gt;$D$5),"CD",IF(C299&gt;$D$3,"0-2",IF(E299&gt;$D$5,IF((F299&lt;$D$6)*(Final!T294&lt;300/35.45),"4,5-6","4-6"),IF(D299&gt;$D$4,"3","ACBT"))))</f>
        <v>ACBT</v>
      </c>
      <c r="H299" s="21"/>
      <c r="I299" s="21"/>
      <c r="J299" s="21"/>
      <c r="K299" s="21"/>
    </row>
    <row r="300" spans="1:11" x14ac:dyDescent="0.25">
      <c r="A300" s="3">
        <f>Final!A295</f>
        <v>0</v>
      </c>
      <c r="B300" s="3">
        <f>Final!B295</f>
        <v>0</v>
      </c>
      <c r="C300" s="9">
        <f>Final!X295</f>
        <v>0</v>
      </c>
      <c r="D300" s="9">
        <f>Final!AA295</f>
        <v>0</v>
      </c>
      <c r="E300" s="9">
        <f>Final!Z295</f>
        <v>0</v>
      </c>
      <c r="F300" s="22">
        <f>Final!W295</f>
        <v>0</v>
      </c>
      <c r="G300" s="21" t="str">
        <f>IF((C300&gt;$D$3)*(D300&gt;$D$4)+(C300&gt;$D$3)*(E300&gt;$D$5),"CD",IF(C300&gt;$D$3,"0-2",IF(E300&gt;$D$5,IF((F300&lt;$D$6)*(Final!T295&lt;300/35.45),"4,5-6","4-6"),IF(D300&gt;$D$4,"3","ACBT"))))</f>
        <v>ACBT</v>
      </c>
      <c r="H300" s="21"/>
      <c r="I300" s="21"/>
      <c r="J300" s="21"/>
      <c r="K300" s="21"/>
    </row>
    <row r="301" spans="1:11" x14ac:dyDescent="0.25">
      <c r="A301" s="3">
        <f>Final!A296</f>
        <v>0</v>
      </c>
      <c r="B301" s="3">
        <f>Final!B296</f>
        <v>0</v>
      </c>
      <c r="C301" s="9">
        <f>Final!X296</f>
        <v>0</v>
      </c>
      <c r="D301" s="9">
        <f>Final!AA296</f>
        <v>0</v>
      </c>
      <c r="E301" s="9">
        <f>Final!Z296</f>
        <v>0</v>
      </c>
      <c r="F301" s="22">
        <f>Final!W296</f>
        <v>0</v>
      </c>
      <c r="G301" s="21" t="str">
        <f>IF((C301&gt;$D$3)*(D301&gt;$D$4)+(C301&gt;$D$3)*(E301&gt;$D$5),"CD",IF(C301&gt;$D$3,"0-2",IF(E301&gt;$D$5,IF((F301&lt;$D$6)*(Final!T296&lt;300/35.45),"4,5-6","4-6"),IF(D301&gt;$D$4,"3","ACBT"))))</f>
        <v>ACBT</v>
      </c>
      <c r="H301" s="21"/>
      <c r="I301" s="21"/>
      <c r="J301" s="21"/>
      <c r="K301" s="21"/>
    </row>
    <row r="302" spans="1:11" x14ac:dyDescent="0.25">
      <c r="A302" s="3">
        <f>Final!A297</f>
        <v>0</v>
      </c>
      <c r="B302" s="3">
        <f>Final!B297</f>
        <v>0</v>
      </c>
      <c r="C302" s="9">
        <f>Final!X297</f>
        <v>0</v>
      </c>
      <c r="D302" s="9">
        <f>Final!AA297</f>
        <v>0</v>
      </c>
      <c r="E302" s="9">
        <f>Final!Z297</f>
        <v>0</v>
      </c>
      <c r="F302" s="22">
        <f>Final!W297</f>
        <v>0</v>
      </c>
      <c r="G302" s="21" t="str">
        <f>IF((C302&gt;$D$3)*(D302&gt;$D$4)+(C302&gt;$D$3)*(E302&gt;$D$5),"CD",IF(C302&gt;$D$3,"0-2",IF(E302&gt;$D$5,IF((F302&lt;$D$6)*(Final!T297&lt;300/35.45),"4,5-6","4-6"),IF(D302&gt;$D$4,"3","ACBT"))))</f>
        <v>ACBT</v>
      </c>
      <c r="H302" s="21"/>
      <c r="I302" s="21"/>
      <c r="J302" s="21"/>
      <c r="K302" s="21"/>
    </row>
    <row r="303" spans="1:11" x14ac:dyDescent="0.25">
      <c r="A303" s="3">
        <f>Final!A298</f>
        <v>0</v>
      </c>
      <c r="B303" s="3">
        <f>Final!B298</f>
        <v>0</v>
      </c>
      <c r="C303" s="9">
        <f>Final!X298</f>
        <v>0</v>
      </c>
      <c r="D303" s="9">
        <f>Final!AA298</f>
        <v>0</v>
      </c>
      <c r="E303" s="9">
        <f>Final!Z298</f>
        <v>0</v>
      </c>
      <c r="F303" s="22">
        <f>Final!W298</f>
        <v>0</v>
      </c>
      <c r="G303" s="21" t="str">
        <f>IF((C303&gt;$D$3)*(D303&gt;$D$4)+(C303&gt;$D$3)*(E303&gt;$D$5),"CD",IF(C303&gt;$D$3,"0-2",IF(E303&gt;$D$5,IF((F303&lt;$D$6)*(Final!T298&lt;300/35.45),"4,5-6","4-6"),IF(D303&gt;$D$4,"3","ACBT"))))</f>
        <v>ACBT</v>
      </c>
      <c r="H303" s="21"/>
      <c r="I303" s="21"/>
      <c r="J303" s="21"/>
      <c r="K303" s="21"/>
    </row>
    <row r="304" spans="1:11" x14ac:dyDescent="0.25">
      <c r="A304" s="3">
        <f>Final!A299</f>
        <v>0</v>
      </c>
      <c r="B304" s="3">
        <f>Final!B299</f>
        <v>0</v>
      </c>
      <c r="C304" s="9">
        <f>Final!X299</f>
        <v>0</v>
      </c>
      <c r="D304" s="9">
        <f>Final!AA299</f>
        <v>0</v>
      </c>
      <c r="E304" s="9">
        <f>Final!Z299</f>
        <v>0</v>
      </c>
      <c r="F304" s="22">
        <f>Final!W299</f>
        <v>0</v>
      </c>
      <c r="G304" s="21" t="str">
        <f>IF((C304&gt;$D$3)*(D304&gt;$D$4)+(C304&gt;$D$3)*(E304&gt;$D$5),"CD",IF(C304&gt;$D$3,"0-2",IF(E304&gt;$D$5,IF((F304&lt;$D$6)*(Final!T299&lt;300/35.45),"4,5-6","4-6"),IF(D304&gt;$D$4,"3","ACBT"))))</f>
        <v>ACBT</v>
      </c>
      <c r="H304" s="21"/>
      <c r="I304" s="21"/>
      <c r="J304" s="21"/>
      <c r="K304" s="21"/>
    </row>
    <row r="305" spans="1:11" x14ac:dyDescent="0.25">
      <c r="A305" s="3">
        <f>Final!A300</f>
        <v>0</v>
      </c>
      <c r="B305" s="3">
        <f>Final!B300</f>
        <v>0</v>
      </c>
      <c r="C305" s="9">
        <f>Final!X300</f>
        <v>0</v>
      </c>
      <c r="D305" s="9">
        <f>Final!AA300</f>
        <v>0</v>
      </c>
      <c r="E305" s="9">
        <f>Final!Z300</f>
        <v>0</v>
      </c>
      <c r="F305" s="22">
        <f>Final!W300</f>
        <v>0</v>
      </c>
      <c r="G305" s="21" t="str">
        <f>IF((C305&gt;$D$3)*(D305&gt;$D$4)+(C305&gt;$D$3)*(E305&gt;$D$5),"CD",IF(C305&gt;$D$3,"0-2",IF(E305&gt;$D$5,IF((F305&lt;$D$6)*(Final!T300&lt;300/35.45),"4,5-6","4-6"),IF(D305&gt;$D$4,"3","ACBT"))))</f>
        <v>ACBT</v>
      </c>
      <c r="H305" s="21"/>
      <c r="I305" s="21"/>
      <c r="J305" s="21"/>
      <c r="K305" s="21"/>
    </row>
    <row r="306" spans="1:11" x14ac:dyDescent="0.25">
      <c r="A306" s="3">
        <f>Final!A301</f>
        <v>0</v>
      </c>
      <c r="B306" s="3">
        <f>Final!B301</f>
        <v>0</v>
      </c>
      <c r="C306" s="9">
        <f>Final!X301</f>
        <v>0</v>
      </c>
      <c r="D306" s="9">
        <f>Final!AA301</f>
        <v>0</v>
      </c>
      <c r="E306" s="9">
        <f>Final!Z301</f>
        <v>0</v>
      </c>
      <c r="F306" s="22">
        <f>Final!W301</f>
        <v>0</v>
      </c>
      <c r="G306" s="21" t="str">
        <f>IF((C306&gt;$D$3)*(D306&gt;$D$4)+(C306&gt;$D$3)*(E306&gt;$D$5),"CD",IF(C306&gt;$D$3,"0-2",IF(E306&gt;$D$5,IF((F306&lt;$D$6)*(Final!T301&lt;300/35.45),"4,5-6","4-6"),IF(D306&gt;$D$4,"3","ACBT"))))</f>
        <v>ACBT</v>
      </c>
      <c r="H306" s="21"/>
      <c r="I306" s="21"/>
      <c r="J306" s="21"/>
      <c r="K306" s="21"/>
    </row>
    <row r="307" spans="1:11" x14ac:dyDescent="0.25">
      <c r="A307" s="3">
        <f>Final!A302</f>
        <v>0</v>
      </c>
      <c r="B307" s="3">
        <f>Final!B302</f>
        <v>0</v>
      </c>
      <c r="C307" s="9">
        <f>Final!X302</f>
        <v>0</v>
      </c>
      <c r="D307" s="9">
        <f>Final!AA302</f>
        <v>0</v>
      </c>
      <c r="E307" s="9">
        <f>Final!Z302</f>
        <v>0</v>
      </c>
      <c r="F307" s="22">
        <f>Final!W302</f>
        <v>0</v>
      </c>
      <c r="G307" s="21" t="str">
        <f>IF((C307&gt;$D$3)*(D307&gt;$D$4)+(C307&gt;$D$3)*(E307&gt;$D$5),"CD",IF(C307&gt;$D$3,"0-2",IF(E307&gt;$D$5,IF((F307&lt;$D$6)*(Final!T302&lt;300/35.45),"4,5-6","4-6"),IF(D307&gt;$D$4,"3","ACBT"))))</f>
        <v>ACBT</v>
      </c>
      <c r="H307" s="21"/>
      <c r="I307" s="21"/>
      <c r="J307" s="21"/>
      <c r="K307" s="21"/>
    </row>
    <row r="308" spans="1:11" x14ac:dyDescent="0.25">
      <c r="A308" s="3">
        <f>Final!A303</f>
        <v>0</v>
      </c>
      <c r="B308" s="3">
        <f>Final!B303</f>
        <v>0</v>
      </c>
      <c r="C308" s="9">
        <f>Final!X303</f>
        <v>0</v>
      </c>
      <c r="D308" s="9">
        <f>Final!AA303</f>
        <v>0</v>
      </c>
      <c r="E308" s="9">
        <f>Final!Z303</f>
        <v>0</v>
      </c>
      <c r="F308" s="22">
        <f>Final!W303</f>
        <v>0</v>
      </c>
      <c r="G308" s="21" t="str">
        <f>IF((C308&gt;$D$3)*(D308&gt;$D$4)+(C308&gt;$D$3)*(E308&gt;$D$5),"CD",IF(C308&gt;$D$3,"0-2",IF(E308&gt;$D$5,IF((F308&lt;$D$6)*(Final!T303&lt;300/35.45),"4,5-6","4-6"),IF(D308&gt;$D$4,"3","ACBT"))))</f>
        <v>ACBT</v>
      </c>
      <c r="H308" s="21"/>
      <c r="I308" s="21"/>
      <c r="J308" s="21"/>
      <c r="K308" s="21"/>
    </row>
    <row r="309" spans="1:11" x14ac:dyDescent="0.25">
      <c r="A309" s="3">
        <f>Final!A304</f>
        <v>0</v>
      </c>
      <c r="B309" s="3">
        <f>Final!B304</f>
        <v>0</v>
      </c>
      <c r="C309" s="9">
        <f>Final!X304</f>
        <v>0</v>
      </c>
      <c r="D309" s="9">
        <f>Final!AA304</f>
        <v>0</v>
      </c>
      <c r="E309" s="9">
        <f>Final!Z304</f>
        <v>0</v>
      </c>
      <c r="F309" s="22">
        <f>Final!W304</f>
        <v>0</v>
      </c>
      <c r="G309" s="21" t="str">
        <f>IF((C309&gt;$D$3)*(D309&gt;$D$4)+(C309&gt;$D$3)*(E309&gt;$D$5),"CD",IF(C309&gt;$D$3,"0-2",IF(E309&gt;$D$5,IF((F309&lt;$D$6)*(Final!T304&lt;300/35.45),"4,5-6","4-6"),IF(D309&gt;$D$4,"3","ACBT"))))</f>
        <v>ACBT</v>
      </c>
      <c r="H309" s="21"/>
      <c r="I309" s="21"/>
      <c r="J309" s="21"/>
      <c r="K309" s="21"/>
    </row>
    <row r="310" spans="1:11" x14ac:dyDescent="0.25">
      <c r="A310" s="3">
        <f>Final!A305</f>
        <v>0</v>
      </c>
      <c r="B310" s="3">
        <f>Final!B305</f>
        <v>0</v>
      </c>
      <c r="C310" s="9">
        <f>Final!X305</f>
        <v>0</v>
      </c>
      <c r="D310" s="9">
        <f>Final!AA305</f>
        <v>0</v>
      </c>
      <c r="E310" s="9">
        <f>Final!Z305</f>
        <v>0</v>
      </c>
      <c r="F310" s="22">
        <f>Final!W305</f>
        <v>0</v>
      </c>
      <c r="G310" s="21" t="str">
        <f>IF((C310&gt;$D$3)*(D310&gt;$D$4)+(C310&gt;$D$3)*(E310&gt;$D$5),"CD",IF(C310&gt;$D$3,"0-2",IF(E310&gt;$D$5,IF((F310&lt;$D$6)*(Final!T305&lt;300/35.45),"4,5-6","4-6"),IF(D310&gt;$D$4,"3","ACBT"))))</f>
        <v>ACBT</v>
      </c>
      <c r="H310" s="21"/>
      <c r="I310" s="21"/>
      <c r="J310" s="21"/>
      <c r="K310" s="21"/>
    </row>
    <row r="311" spans="1:11" x14ac:dyDescent="0.25">
      <c r="A311" s="3">
        <f>Final!A306</f>
        <v>0</v>
      </c>
      <c r="B311" s="3">
        <f>Final!B306</f>
        <v>0</v>
      </c>
      <c r="C311" s="9">
        <f>Final!X306</f>
        <v>0</v>
      </c>
      <c r="D311" s="9">
        <f>Final!AA306</f>
        <v>0</v>
      </c>
      <c r="E311" s="9">
        <f>Final!Z306</f>
        <v>0</v>
      </c>
      <c r="F311" s="22">
        <f>Final!W306</f>
        <v>0</v>
      </c>
      <c r="G311" s="21" t="str">
        <f>IF((C311&gt;$D$3)*(D311&gt;$D$4)+(C311&gt;$D$3)*(E311&gt;$D$5),"CD",IF(C311&gt;$D$3,"0-2",IF(E311&gt;$D$5,IF((F311&lt;$D$6)*(Final!T306&lt;300/35.45),"4,5-6","4-6"),IF(D311&gt;$D$4,"3","ACBT"))))</f>
        <v>ACBT</v>
      </c>
      <c r="H311" s="21"/>
      <c r="I311" s="21"/>
      <c r="J311" s="21"/>
      <c r="K311" s="21"/>
    </row>
    <row r="312" spans="1:11" x14ac:dyDescent="0.25">
      <c r="A312" s="3">
        <f>Final!A307</f>
        <v>0</v>
      </c>
      <c r="B312" s="3">
        <f>Final!B307</f>
        <v>0</v>
      </c>
      <c r="C312" s="9">
        <f>Final!X307</f>
        <v>0</v>
      </c>
      <c r="D312" s="9">
        <f>Final!AA307</f>
        <v>0</v>
      </c>
      <c r="E312" s="9">
        <f>Final!Z307</f>
        <v>0</v>
      </c>
      <c r="F312" s="22">
        <f>Final!W307</f>
        <v>0</v>
      </c>
      <c r="G312" s="21" t="str">
        <f>IF((C312&gt;$D$3)*(D312&gt;$D$4)+(C312&gt;$D$3)*(E312&gt;$D$5),"CD",IF(C312&gt;$D$3,"0-2",IF(E312&gt;$D$5,IF((F312&lt;$D$6)*(Final!T307&lt;300/35.45),"4,5-6","4-6"),IF(D312&gt;$D$4,"3","ACBT"))))</f>
        <v>ACBT</v>
      </c>
      <c r="H312" s="21"/>
      <c r="I312" s="21"/>
      <c r="J312" s="21"/>
      <c r="K312" s="21"/>
    </row>
    <row r="313" spans="1:11" x14ac:dyDescent="0.25">
      <c r="A313" s="3">
        <f>Final!A308</f>
        <v>0</v>
      </c>
      <c r="B313" s="3">
        <f>Final!B308</f>
        <v>0</v>
      </c>
      <c r="C313" s="9">
        <f>Final!X308</f>
        <v>0</v>
      </c>
      <c r="D313" s="9">
        <f>Final!AA308</f>
        <v>0</v>
      </c>
      <c r="E313" s="9">
        <f>Final!Z308</f>
        <v>0</v>
      </c>
      <c r="F313" s="22">
        <f>Final!W308</f>
        <v>0</v>
      </c>
      <c r="G313" s="21" t="str">
        <f>IF((C313&gt;$D$3)*(D313&gt;$D$4)+(C313&gt;$D$3)*(E313&gt;$D$5),"CD",IF(C313&gt;$D$3,"0-2",IF(E313&gt;$D$5,IF((F313&lt;$D$6)*(Final!T308&lt;300/35.45),"4,5-6","4-6"),IF(D313&gt;$D$4,"3","ACBT"))))</f>
        <v>ACBT</v>
      </c>
      <c r="H313" s="21"/>
      <c r="I313" s="21"/>
      <c r="J313" s="21"/>
      <c r="K313" s="21"/>
    </row>
    <row r="314" spans="1:11" x14ac:dyDescent="0.25">
      <c r="A314" s="3">
        <f>Final!A309</f>
        <v>0</v>
      </c>
      <c r="B314" s="3">
        <f>Final!B309</f>
        <v>0</v>
      </c>
      <c r="C314" s="9">
        <f>Final!X309</f>
        <v>0</v>
      </c>
      <c r="D314" s="9">
        <f>Final!AA309</f>
        <v>0</v>
      </c>
      <c r="E314" s="9">
        <f>Final!Z309</f>
        <v>0</v>
      </c>
      <c r="F314" s="22">
        <f>Final!W309</f>
        <v>0</v>
      </c>
      <c r="G314" s="21" t="str">
        <f>IF((C314&gt;$D$3)*(D314&gt;$D$4)+(C314&gt;$D$3)*(E314&gt;$D$5),"CD",IF(C314&gt;$D$3,"0-2",IF(E314&gt;$D$5,IF((F314&lt;$D$6)*(Final!T309&lt;300/35.45),"4,5-6","4-6"),IF(D314&gt;$D$4,"3","ACBT"))))</f>
        <v>ACBT</v>
      </c>
      <c r="H314" s="21"/>
      <c r="I314" s="21"/>
      <c r="J314" s="21"/>
      <c r="K314" s="21"/>
    </row>
    <row r="315" spans="1:11" x14ac:dyDescent="0.25">
      <c r="A315" s="3">
        <f>Final!A310</f>
        <v>0</v>
      </c>
      <c r="B315" s="3">
        <f>Final!B310</f>
        <v>0</v>
      </c>
      <c r="C315" s="9">
        <f>Final!X310</f>
        <v>0</v>
      </c>
      <c r="D315" s="9">
        <f>Final!AA310</f>
        <v>0</v>
      </c>
      <c r="E315" s="9">
        <f>Final!Z310</f>
        <v>0</v>
      </c>
      <c r="F315" s="22">
        <f>Final!W310</f>
        <v>0</v>
      </c>
      <c r="G315" s="21" t="str">
        <f>IF((C315&gt;$D$3)*(D315&gt;$D$4)+(C315&gt;$D$3)*(E315&gt;$D$5),"CD",IF(C315&gt;$D$3,"0-2",IF(E315&gt;$D$5,IF((F315&lt;$D$6)*(Final!T310&lt;300/35.45),"4,5-6","4-6"),IF(D315&gt;$D$4,"3","ACBT"))))</f>
        <v>ACBT</v>
      </c>
      <c r="H315" s="21"/>
      <c r="I315" s="21"/>
      <c r="J315" s="21"/>
      <c r="K315" s="21"/>
    </row>
    <row r="316" spans="1:11" x14ac:dyDescent="0.25">
      <c r="A316" s="3">
        <f>Final!A311</f>
        <v>0</v>
      </c>
      <c r="B316" s="3">
        <f>Final!B311</f>
        <v>0</v>
      </c>
      <c r="C316" s="9">
        <f>Final!X311</f>
        <v>0</v>
      </c>
      <c r="D316" s="9">
        <f>Final!AA311</f>
        <v>0</v>
      </c>
      <c r="E316" s="9">
        <f>Final!Z311</f>
        <v>0</v>
      </c>
      <c r="F316" s="22">
        <f>Final!W311</f>
        <v>0</v>
      </c>
      <c r="G316" s="21" t="str">
        <f>IF((C316&gt;$D$3)*(D316&gt;$D$4)+(C316&gt;$D$3)*(E316&gt;$D$5),"CD",IF(C316&gt;$D$3,"0-2",IF(E316&gt;$D$5,IF((F316&lt;$D$6)*(Final!T311&lt;300/35.45),"4,5-6","4-6"),IF(D316&gt;$D$4,"3","ACBT"))))</f>
        <v>ACBT</v>
      </c>
      <c r="H316" s="21"/>
      <c r="I316" s="21"/>
      <c r="J316" s="21"/>
      <c r="K316" s="21"/>
    </row>
    <row r="317" spans="1:11" x14ac:dyDescent="0.25">
      <c r="A317" s="3">
        <f>Final!A312</f>
        <v>0</v>
      </c>
      <c r="B317" s="3">
        <f>Final!B312</f>
        <v>0</v>
      </c>
      <c r="C317" s="9">
        <f>Final!X312</f>
        <v>0</v>
      </c>
      <c r="D317" s="9">
        <f>Final!AA312</f>
        <v>0</v>
      </c>
      <c r="E317" s="9">
        <f>Final!Z312</f>
        <v>0</v>
      </c>
      <c r="F317" s="22">
        <f>Final!W312</f>
        <v>0</v>
      </c>
      <c r="G317" s="21" t="str">
        <f>IF((C317&gt;$D$3)*(D317&gt;$D$4)+(C317&gt;$D$3)*(E317&gt;$D$5),"CD",IF(C317&gt;$D$3,"0-2",IF(E317&gt;$D$5,IF((F317&lt;$D$6)*(Final!T312&lt;300/35.45),"4,5-6","4-6"),IF(D317&gt;$D$4,"3","ACBT"))))</f>
        <v>ACBT</v>
      </c>
      <c r="H317" s="21"/>
      <c r="I317" s="21"/>
      <c r="J317" s="21"/>
      <c r="K317" s="21"/>
    </row>
    <row r="318" spans="1:11" x14ac:dyDescent="0.25">
      <c r="A318" s="3">
        <f>Final!A313</f>
        <v>0</v>
      </c>
      <c r="B318" s="3">
        <f>Final!B313</f>
        <v>0</v>
      </c>
      <c r="C318" s="9">
        <f>Final!X313</f>
        <v>0</v>
      </c>
      <c r="D318" s="9">
        <f>Final!AA313</f>
        <v>0</v>
      </c>
      <c r="E318" s="9">
        <f>Final!Z313</f>
        <v>0</v>
      </c>
      <c r="F318" s="22">
        <f>Final!W313</f>
        <v>0</v>
      </c>
      <c r="G318" s="21" t="str">
        <f>IF((C318&gt;$D$3)*(D318&gt;$D$4)+(C318&gt;$D$3)*(E318&gt;$D$5),"CD",IF(C318&gt;$D$3,"0-2",IF(E318&gt;$D$5,IF((F318&lt;$D$6)*(Final!T313&lt;300/35.45),"4,5-6","4-6"),IF(D318&gt;$D$4,"3","ACBT"))))</f>
        <v>ACBT</v>
      </c>
      <c r="H318" s="21"/>
      <c r="I318" s="21"/>
      <c r="J318" s="21"/>
      <c r="K318" s="21"/>
    </row>
    <row r="319" spans="1:11" x14ac:dyDescent="0.25">
      <c r="A319" s="3">
        <f>Final!A314</f>
        <v>0</v>
      </c>
      <c r="B319" s="3">
        <f>Final!B314</f>
        <v>0</v>
      </c>
      <c r="C319" s="9">
        <f>Final!X314</f>
        <v>0</v>
      </c>
      <c r="D319" s="9">
        <f>Final!AA314</f>
        <v>0</v>
      </c>
      <c r="E319" s="9">
        <f>Final!Z314</f>
        <v>0</v>
      </c>
      <c r="F319" s="22">
        <f>Final!W314</f>
        <v>0</v>
      </c>
      <c r="G319" s="21" t="str">
        <f>IF((C319&gt;$D$3)*(D319&gt;$D$4)+(C319&gt;$D$3)*(E319&gt;$D$5),"CD",IF(C319&gt;$D$3,"0-2",IF(E319&gt;$D$5,IF((F319&lt;$D$6)*(Final!T314&lt;300/35.45),"4,5-6","4-6"),IF(D319&gt;$D$4,"3","ACBT"))))</f>
        <v>ACBT</v>
      </c>
      <c r="H319" s="21"/>
      <c r="I319" s="21"/>
      <c r="J319" s="21"/>
      <c r="K319" s="21"/>
    </row>
    <row r="320" spans="1:11" x14ac:dyDescent="0.25">
      <c r="A320" s="3">
        <f>Final!A315</f>
        <v>0</v>
      </c>
      <c r="B320" s="3">
        <f>Final!B315</f>
        <v>0</v>
      </c>
      <c r="C320" s="9">
        <f>Final!X315</f>
        <v>0</v>
      </c>
      <c r="D320" s="9">
        <f>Final!AA315</f>
        <v>0</v>
      </c>
      <c r="E320" s="9">
        <f>Final!Z315</f>
        <v>0</v>
      </c>
      <c r="F320" s="22">
        <f>Final!W315</f>
        <v>0</v>
      </c>
      <c r="G320" s="21" t="str">
        <f>IF((C320&gt;$D$3)*(D320&gt;$D$4)+(C320&gt;$D$3)*(E320&gt;$D$5),"CD",IF(C320&gt;$D$3,"0-2",IF(E320&gt;$D$5,IF((F320&lt;$D$6)*(Final!T315&lt;300/35.45),"4,5-6","4-6"),IF(D320&gt;$D$4,"3","ACBT"))))</f>
        <v>ACBT</v>
      </c>
      <c r="H320" s="21"/>
      <c r="I320" s="21"/>
      <c r="J320" s="21"/>
      <c r="K320" s="21"/>
    </row>
    <row r="321" spans="1:11" x14ac:dyDescent="0.25">
      <c r="A321" s="3">
        <f>Final!A316</f>
        <v>0</v>
      </c>
      <c r="B321" s="3">
        <f>Final!B316</f>
        <v>0</v>
      </c>
      <c r="C321" s="9">
        <f>Final!X316</f>
        <v>0</v>
      </c>
      <c r="D321" s="9">
        <f>Final!AA316</f>
        <v>0</v>
      </c>
      <c r="E321" s="9">
        <f>Final!Z316</f>
        <v>0</v>
      </c>
      <c r="F321" s="22">
        <f>Final!W316</f>
        <v>0</v>
      </c>
      <c r="G321" s="21" t="str">
        <f>IF((C321&gt;$D$3)*(D321&gt;$D$4)+(C321&gt;$D$3)*(E321&gt;$D$5),"CD",IF(C321&gt;$D$3,"0-2",IF(E321&gt;$D$5,IF((F321&lt;$D$6)*(Final!T316&lt;300/35.45),"4,5-6","4-6"),IF(D321&gt;$D$4,"3","ACBT"))))</f>
        <v>ACBT</v>
      </c>
      <c r="H321" s="21"/>
      <c r="I321" s="21"/>
      <c r="J321" s="21"/>
      <c r="K321" s="21"/>
    </row>
    <row r="322" spans="1:11" x14ac:dyDescent="0.25">
      <c r="A322" s="3">
        <f>Final!A317</f>
        <v>0</v>
      </c>
      <c r="B322" s="3">
        <f>Final!B317</f>
        <v>0</v>
      </c>
      <c r="C322" s="9">
        <f>Final!X317</f>
        <v>0</v>
      </c>
      <c r="D322" s="9">
        <f>Final!AA317</f>
        <v>0</v>
      </c>
      <c r="E322" s="9">
        <f>Final!Z317</f>
        <v>0</v>
      </c>
      <c r="F322" s="22">
        <f>Final!W317</f>
        <v>0</v>
      </c>
      <c r="G322" s="21" t="str">
        <f>IF((C322&gt;$D$3)*(D322&gt;$D$4)+(C322&gt;$D$3)*(E322&gt;$D$5),"CD",IF(C322&gt;$D$3,"0-2",IF(E322&gt;$D$5,IF((F322&lt;$D$6)*(Final!T317&lt;300/35.45),"4,5-6","4-6"),IF(D322&gt;$D$4,"3","ACBT"))))</f>
        <v>ACBT</v>
      </c>
      <c r="H322" s="21"/>
      <c r="I322" s="21"/>
      <c r="J322" s="21"/>
      <c r="K322" s="21"/>
    </row>
    <row r="323" spans="1:11" x14ac:dyDescent="0.25">
      <c r="A323" s="3">
        <f>Final!A318</f>
        <v>0</v>
      </c>
      <c r="B323" s="3">
        <f>Final!B318</f>
        <v>0</v>
      </c>
      <c r="C323" s="9">
        <f>Final!X318</f>
        <v>0</v>
      </c>
      <c r="D323" s="9">
        <f>Final!AA318</f>
        <v>0</v>
      </c>
      <c r="E323" s="9">
        <f>Final!Z318</f>
        <v>0</v>
      </c>
      <c r="F323" s="22">
        <f>Final!W318</f>
        <v>0</v>
      </c>
      <c r="G323" s="21" t="str">
        <f>IF((C323&gt;$D$3)*(D323&gt;$D$4)+(C323&gt;$D$3)*(E323&gt;$D$5),"CD",IF(C323&gt;$D$3,"0-2",IF(E323&gt;$D$5,IF((F323&lt;$D$6)*(Final!T318&lt;300/35.45),"4,5-6","4-6"),IF(D323&gt;$D$4,"3","ACBT"))))</f>
        <v>ACBT</v>
      </c>
      <c r="H323" s="21"/>
      <c r="I323" s="21"/>
      <c r="J323" s="21"/>
      <c r="K323" s="21"/>
    </row>
    <row r="324" spans="1:11" x14ac:dyDescent="0.25">
      <c r="A324" s="3">
        <f>Final!A319</f>
        <v>0</v>
      </c>
      <c r="B324" s="3">
        <f>Final!B319</f>
        <v>0</v>
      </c>
      <c r="C324" s="9">
        <f>Final!X319</f>
        <v>0</v>
      </c>
      <c r="D324" s="9">
        <f>Final!AA319</f>
        <v>0</v>
      </c>
      <c r="E324" s="9">
        <f>Final!Z319</f>
        <v>0</v>
      </c>
      <c r="F324" s="22">
        <f>Final!W319</f>
        <v>0</v>
      </c>
      <c r="G324" s="21" t="str">
        <f>IF((C324&gt;$D$3)*(D324&gt;$D$4)+(C324&gt;$D$3)*(E324&gt;$D$5),"CD",IF(C324&gt;$D$3,"0-2",IF(E324&gt;$D$5,IF((F324&lt;$D$6)*(Final!T319&lt;300/35.45),"4,5-6","4-6"),IF(D324&gt;$D$4,"3","ACBT"))))</f>
        <v>ACBT</v>
      </c>
      <c r="H324" s="21"/>
      <c r="I324" s="21"/>
      <c r="J324" s="21"/>
      <c r="K324" s="21"/>
    </row>
    <row r="325" spans="1:11" x14ac:dyDescent="0.25">
      <c r="A325" s="3">
        <f>Final!A320</f>
        <v>0</v>
      </c>
      <c r="B325" s="3">
        <f>Final!B320</f>
        <v>0</v>
      </c>
      <c r="C325" s="9">
        <f>Final!X320</f>
        <v>0</v>
      </c>
      <c r="D325" s="9">
        <f>Final!AA320</f>
        <v>0</v>
      </c>
      <c r="E325" s="9">
        <f>Final!Z320</f>
        <v>0</v>
      </c>
      <c r="F325" s="22">
        <f>Final!W320</f>
        <v>0</v>
      </c>
      <c r="G325" s="21" t="str">
        <f>IF((C325&gt;$D$3)*(D325&gt;$D$4)+(C325&gt;$D$3)*(E325&gt;$D$5),"CD",IF(C325&gt;$D$3,"0-2",IF(E325&gt;$D$5,IF((F325&lt;$D$6)*(Final!T320&lt;300/35.45),"4,5-6","4-6"),IF(D325&gt;$D$4,"3","ACBT"))))</f>
        <v>ACBT</v>
      </c>
      <c r="H325" s="21"/>
      <c r="I325" s="21"/>
      <c r="J325" s="21"/>
      <c r="K325" s="21"/>
    </row>
    <row r="326" spans="1:11" x14ac:dyDescent="0.25">
      <c r="A326" s="3">
        <f>Final!A321</f>
        <v>0</v>
      </c>
      <c r="B326" s="3">
        <f>Final!B321</f>
        <v>0</v>
      </c>
      <c r="C326" s="9">
        <f>Final!X321</f>
        <v>0</v>
      </c>
      <c r="D326" s="9">
        <f>Final!AA321</f>
        <v>0</v>
      </c>
      <c r="E326" s="9">
        <f>Final!Z321</f>
        <v>0</v>
      </c>
      <c r="F326" s="22">
        <f>Final!W321</f>
        <v>0</v>
      </c>
      <c r="G326" s="21" t="str">
        <f>IF((C326&gt;$D$3)*(D326&gt;$D$4)+(C326&gt;$D$3)*(E326&gt;$D$5),"CD",IF(C326&gt;$D$3,"0-2",IF(E326&gt;$D$5,IF((F326&lt;$D$6)*(Final!T321&lt;300/35.45),"4,5-6","4-6"),IF(D326&gt;$D$4,"3","ACBT"))))</f>
        <v>ACBT</v>
      </c>
      <c r="H326" s="21"/>
      <c r="I326" s="21"/>
      <c r="J326" s="21"/>
      <c r="K326" s="21"/>
    </row>
    <row r="327" spans="1:11" x14ac:dyDescent="0.25">
      <c r="A327" s="3">
        <f>Final!A322</f>
        <v>0</v>
      </c>
      <c r="B327" s="3">
        <f>Final!B322</f>
        <v>0</v>
      </c>
      <c r="C327" s="9">
        <f>Final!X322</f>
        <v>0</v>
      </c>
      <c r="D327" s="9">
        <f>Final!AA322</f>
        <v>0</v>
      </c>
      <c r="E327" s="9">
        <f>Final!Z322</f>
        <v>0</v>
      </c>
      <c r="F327" s="22">
        <f>Final!W322</f>
        <v>0</v>
      </c>
      <c r="G327" s="21" t="str">
        <f>IF((C327&gt;$D$3)*(D327&gt;$D$4)+(C327&gt;$D$3)*(E327&gt;$D$5),"CD",IF(C327&gt;$D$3,"0-2",IF(E327&gt;$D$5,IF((F327&lt;$D$6)*(Final!T322&lt;300/35.45),"4,5-6","4-6"),IF(D327&gt;$D$4,"3","ACBT"))))</f>
        <v>ACBT</v>
      </c>
      <c r="H327" s="21"/>
      <c r="I327" s="21"/>
      <c r="J327" s="21"/>
      <c r="K327" s="21"/>
    </row>
    <row r="328" spans="1:11" x14ac:dyDescent="0.25">
      <c r="A328" s="3">
        <f>Final!A323</f>
        <v>0</v>
      </c>
      <c r="B328" s="3">
        <f>Final!B323</f>
        <v>0</v>
      </c>
      <c r="C328" s="9">
        <f>Final!X323</f>
        <v>0</v>
      </c>
      <c r="D328" s="9">
        <f>Final!AA323</f>
        <v>0</v>
      </c>
      <c r="E328" s="9">
        <f>Final!Z323</f>
        <v>0</v>
      </c>
      <c r="F328" s="22">
        <f>Final!W323</f>
        <v>0</v>
      </c>
      <c r="G328" s="21" t="str">
        <f>IF((C328&gt;$D$3)*(D328&gt;$D$4)+(C328&gt;$D$3)*(E328&gt;$D$5),"CD",IF(C328&gt;$D$3,"0-2",IF(E328&gt;$D$5,IF((F328&lt;$D$6)*(Final!T323&lt;300/35.45),"4,5-6","4-6"),IF(D328&gt;$D$4,"3","ACBT"))))</f>
        <v>ACBT</v>
      </c>
      <c r="H328" s="21"/>
      <c r="I328" s="21"/>
      <c r="J328" s="21"/>
      <c r="K328" s="21"/>
    </row>
    <row r="329" spans="1:11" x14ac:dyDescent="0.25">
      <c r="A329" s="3">
        <f>Final!A324</f>
        <v>0</v>
      </c>
      <c r="B329" s="3">
        <f>Final!B324</f>
        <v>0</v>
      </c>
      <c r="C329" s="9">
        <f>Final!X324</f>
        <v>0</v>
      </c>
      <c r="D329" s="9">
        <f>Final!AA324</f>
        <v>0</v>
      </c>
      <c r="E329" s="9">
        <f>Final!Z324</f>
        <v>0</v>
      </c>
      <c r="F329" s="22">
        <f>Final!W324</f>
        <v>0</v>
      </c>
      <c r="G329" s="21" t="str">
        <f>IF((C329&gt;$D$3)*(D329&gt;$D$4)+(C329&gt;$D$3)*(E329&gt;$D$5),"CD",IF(C329&gt;$D$3,"0-2",IF(E329&gt;$D$5,IF((F329&lt;$D$6)*(Final!T324&lt;300/35.45),"4,5-6","4-6"),IF(D329&gt;$D$4,"3","ACBT"))))</f>
        <v>ACBT</v>
      </c>
      <c r="H329" s="21"/>
      <c r="I329" s="21"/>
      <c r="J329" s="21"/>
      <c r="K329" s="21"/>
    </row>
    <row r="330" spans="1:11" x14ac:dyDescent="0.25">
      <c r="A330" s="3">
        <f>Final!A325</f>
        <v>0</v>
      </c>
      <c r="B330" s="3">
        <f>Final!B325</f>
        <v>0</v>
      </c>
      <c r="C330" s="9">
        <f>Final!X325</f>
        <v>0</v>
      </c>
      <c r="D330" s="9">
        <f>Final!AA325</f>
        <v>0</v>
      </c>
      <c r="E330" s="9">
        <f>Final!Z325</f>
        <v>0</v>
      </c>
      <c r="F330" s="22">
        <f>Final!W325</f>
        <v>0</v>
      </c>
      <c r="G330" s="21" t="str">
        <f>IF((C330&gt;$D$3)*(D330&gt;$D$4)+(C330&gt;$D$3)*(E330&gt;$D$5),"CD",IF(C330&gt;$D$3,"0-2",IF(E330&gt;$D$5,IF((F330&lt;$D$6)*(Final!T325&lt;300/35.45),"4,5-6","4-6"),IF(D330&gt;$D$4,"3","ACBT"))))</f>
        <v>ACBT</v>
      </c>
      <c r="H330" s="21"/>
      <c r="I330" s="21"/>
      <c r="J330" s="21"/>
      <c r="K330" s="21"/>
    </row>
    <row r="331" spans="1:11" x14ac:dyDescent="0.25">
      <c r="A331" s="3">
        <f>Final!A326</f>
        <v>0</v>
      </c>
      <c r="B331" s="3">
        <f>Final!B326</f>
        <v>0</v>
      </c>
      <c r="C331" s="9">
        <f>Final!X326</f>
        <v>0</v>
      </c>
      <c r="D331" s="9">
        <f>Final!AA326</f>
        <v>0</v>
      </c>
      <c r="E331" s="9">
        <f>Final!Z326</f>
        <v>0</v>
      </c>
      <c r="F331" s="22">
        <f>Final!W326</f>
        <v>0</v>
      </c>
      <c r="G331" s="21" t="str">
        <f>IF((C331&gt;$D$3)*(D331&gt;$D$4)+(C331&gt;$D$3)*(E331&gt;$D$5),"CD",IF(C331&gt;$D$3,"0-2",IF(E331&gt;$D$5,IF((F331&lt;$D$6)*(Final!T326&lt;300/35.45),"4,5-6","4-6"),IF(D331&gt;$D$4,"3","ACBT"))))</f>
        <v>ACBT</v>
      </c>
      <c r="H331" s="21"/>
      <c r="I331" s="21"/>
      <c r="J331" s="21"/>
      <c r="K331" s="21"/>
    </row>
    <row r="332" spans="1:11" x14ac:dyDescent="0.25">
      <c r="A332" s="3">
        <f>Final!A327</f>
        <v>0</v>
      </c>
      <c r="B332" s="3">
        <f>Final!B327</f>
        <v>0</v>
      </c>
      <c r="C332" s="9">
        <f>Final!X327</f>
        <v>0</v>
      </c>
      <c r="D332" s="9">
        <f>Final!AA327</f>
        <v>0</v>
      </c>
      <c r="E332" s="9">
        <f>Final!Z327</f>
        <v>0</v>
      </c>
      <c r="F332" s="22">
        <f>Final!W327</f>
        <v>0</v>
      </c>
      <c r="G332" s="21" t="str">
        <f>IF((C332&gt;$D$3)*(D332&gt;$D$4)+(C332&gt;$D$3)*(E332&gt;$D$5),"CD",IF(C332&gt;$D$3,"0-2",IF(E332&gt;$D$5,IF((F332&lt;$D$6)*(Final!T327&lt;300/35.45),"4,5-6","4-6"),IF(D332&gt;$D$4,"3","ACBT"))))</f>
        <v>ACBT</v>
      </c>
      <c r="H332" s="21"/>
      <c r="I332" s="21"/>
      <c r="J332" s="21"/>
      <c r="K332" s="21"/>
    </row>
    <row r="333" spans="1:11" x14ac:dyDescent="0.25">
      <c r="A333" s="3">
        <f>Final!A328</f>
        <v>0</v>
      </c>
      <c r="B333" s="3">
        <f>Final!B328</f>
        <v>0</v>
      </c>
      <c r="C333" s="9">
        <f>Final!X328</f>
        <v>0</v>
      </c>
      <c r="D333" s="9">
        <f>Final!AA328</f>
        <v>0</v>
      </c>
      <c r="E333" s="9">
        <f>Final!Z328</f>
        <v>0</v>
      </c>
      <c r="F333" s="22">
        <f>Final!W328</f>
        <v>0</v>
      </c>
      <c r="G333" s="21" t="str">
        <f>IF((C333&gt;$D$3)*(D333&gt;$D$4)+(C333&gt;$D$3)*(E333&gt;$D$5),"CD",IF(C333&gt;$D$3,"0-2",IF(E333&gt;$D$5,IF((F333&lt;$D$6)*(Final!T328&lt;300/35.45),"4,5-6","4-6"),IF(D333&gt;$D$4,"3","ACBT"))))</f>
        <v>ACBT</v>
      </c>
      <c r="H333" s="21"/>
      <c r="I333" s="21"/>
      <c r="J333" s="21"/>
      <c r="K333" s="21"/>
    </row>
    <row r="334" spans="1:11" x14ac:dyDescent="0.25">
      <c r="A334" s="3">
        <f>Final!A329</f>
        <v>0</v>
      </c>
      <c r="B334" s="3">
        <f>Final!B329</f>
        <v>0</v>
      </c>
      <c r="C334" s="9">
        <f>Final!X329</f>
        <v>0</v>
      </c>
      <c r="D334" s="9">
        <f>Final!AA329</f>
        <v>0</v>
      </c>
      <c r="E334" s="9">
        <f>Final!Z329</f>
        <v>0</v>
      </c>
      <c r="F334" s="22">
        <f>Final!W329</f>
        <v>0</v>
      </c>
      <c r="G334" s="21" t="str">
        <f>IF((C334&gt;$D$3)*(D334&gt;$D$4)+(C334&gt;$D$3)*(E334&gt;$D$5),"CD",IF(C334&gt;$D$3,"0-2",IF(E334&gt;$D$5,IF((F334&lt;$D$6)*(Final!T329&lt;300/35.45),"4,5-6","4-6"),IF(D334&gt;$D$4,"3","ACBT"))))</f>
        <v>ACBT</v>
      </c>
      <c r="H334" s="21"/>
      <c r="I334" s="21"/>
      <c r="J334" s="21"/>
      <c r="K334" s="21"/>
    </row>
    <row r="335" spans="1:11" x14ac:dyDescent="0.25">
      <c r="A335" s="3">
        <f>Final!A330</f>
        <v>0</v>
      </c>
      <c r="B335" s="3">
        <f>Final!B330</f>
        <v>0</v>
      </c>
      <c r="C335" s="9">
        <f>Final!X330</f>
        <v>0</v>
      </c>
      <c r="D335" s="9">
        <f>Final!AA330</f>
        <v>0</v>
      </c>
      <c r="E335" s="9">
        <f>Final!Z330</f>
        <v>0</v>
      </c>
      <c r="F335" s="22">
        <f>Final!W330</f>
        <v>0</v>
      </c>
      <c r="G335" s="21" t="str">
        <f>IF((C335&gt;$D$3)*(D335&gt;$D$4)+(C335&gt;$D$3)*(E335&gt;$D$5),"CD",IF(C335&gt;$D$3,"0-2",IF(E335&gt;$D$5,IF((F335&lt;$D$6)*(Final!T330&lt;300/35.45),"4,5-6","4-6"),IF(D335&gt;$D$4,"3","ACBT"))))</f>
        <v>ACBT</v>
      </c>
      <c r="H335" s="21"/>
      <c r="I335" s="21"/>
      <c r="J335" s="21"/>
      <c r="K335" s="21"/>
    </row>
    <row r="336" spans="1:11" x14ac:dyDescent="0.25">
      <c r="A336" s="3">
        <f>Final!A331</f>
        <v>0</v>
      </c>
      <c r="B336" s="3">
        <f>Final!B331</f>
        <v>0</v>
      </c>
      <c r="C336" s="9">
        <f>Final!X331</f>
        <v>0</v>
      </c>
      <c r="D336" s="9">
        <f>Final!AA331</f>
        <v>0</v>
      </c>
      <c r="E336" s="9">
        <f>Final!Z331</f>
        <v>0</v>
      </c>
      <c r="F336" s="22">
        <f>Final!W331</f>
        <v>0</v>
      </c>
      <c r="G336" s="21" t="str">
        <f>IF((C336&gt;$D$3)*(D336&gt;$D$4)+(C336&gt;$D$3)*(E336&gt;$D$5),"CD",IF(C336&gt;$D$3,"0-2",IF(E336&gt;$D$5,IF((F336&lt;$D$6)*(Final!T331&lt;300/35.45),"4,5-6","4-6"),IF(D336&gt;$D$4,"3","ACBT"))))</f>
        <v>ACBT</v>
      </c>
      <c r="H336" s="21"/>
      <c r="I336" s="21"/>
      <c r="J336" s="21"/>
      <c r="K336" s="21"/>
    </row>
    <row r="337" spans="1:11" x14ac:dyDescent="0.25">
      <c r="A337" s="3">
        <f>Final!A332</f>
        <v>0</v>
      </c>
      <c r="B337" s="3">
        <f>Final!B332</f>
        <v>0</v>
      </c>
      <c r="C337" s="9">
        <f>Final!X332</f>
        <v>0</v>
      </c>
      <c r="D337" s="9">
        <f>Final!AA332</f>
        <v>0</v>
      </c>
      <c r="E337" s="9">
        <f>Final!Z332</f>
        <v>0</v>
      </c>
      <c r="F337" s="22">
        <f>Final!W332</f>
        <v>0</v>
      </c>
      <c r="G337" s="21" t="str">
        <f>IF((C337&gt;$D$3)*(D337&gt;$D$4)+(C337&gt;$D$3)*(E337&gt;$D$5),"CD",IF(C337&gt;$D$3,"0-2",IF(E337&gt;$D$5,IF((F337&lt;$D$6)*(Final!T332&lt;300/35.45),"4,5-6","4-6"),IF(D337&gt;$D$4,"3","ACBT"))))</f>
        <v>ACBT</v>
      </c>
      <c r="H337" s="21"/>
      <c r="I337" s="21"/>
      <c r="J337" s="21"/>
      <c r="K337" s="21"/>
    </row>
    <row r="338" spans="1:11" x14ac:dyDescent="0.25">
      <c r="A338" s="3">
        <f>Final!A333</f>
        <v>0</v>
      </c>
      <c r="B338" s="3">
        <f>Final!B333</f>
        <v>0</v>
      </c>
      <c r="C338" s="9">
        <f>Final!X333</f>
        <v>0</v>
      </c>
      <c r="D338" s="9">
        <f>Final!AA333</f>
        <v>0</v>
      </c>
      <c r="E338" s="9">
        <f>Final!Z333</f>
        <v>0</v>
      </c>
      <c r="F338" s="22">
        <f>Final!W333</f>
        <v>0</v>
      </c>
      <c r="G338" s="21" t="str">
        <f>IF((C338&gt;$D$3)*(D338&gt;$D$4)+(C338&gt;$D$3)*(E338&gt;$D$5),"CD",IF(C338&gt;$D$3,"0-2",IF(E338&gt;$D$5,IF((F338&lt;$D$6)*(Final!T333&lt;300/35.45),"4,5-6","4-6"),IF(D338&gt;$D$4,"3","ACBT"))))</f>
        <v>ACBT</v>
      </c>
      <c r="H338" s="21"/>
      <c r="I338" s="21"/>
      <c r="J338" s="21"/>
      <c r="K338" s="21"/>
    </row>
    <row r="339" spans="1:11" x14ac:dyDescent="0.25">
      <c r="A339" s="3">
        <f>Final!A334</f>
        <v>0</v>
      </c>
      <c r="B339" s="3">
        <f>Final!B334</f>
        <v>0</v>
      </c>
      <c r="C339" s="9">
        <f>Final!X334</f>
        <v>0</v>
      </c>
      <c r="D339" s="9">
        <f>Final!AA334</f>
        <v>0</v>
      </c>
      <c r="E339" s="9">
        <f>Final!Z334</f>
        <v>0</v>
      </c>
      <c r="F339" s="22">
        <f>Final!W334</f>
        <v>0</v>
      </c>
      <c r="G339" s="21" t="str">
        <f>IF((C339&gt;$D$3)*(D339&gt;$D$4)+(C339&gt;$D$3)*(E339&gt;$D$5),"CD",IF(C339&gt;$D$3,"0-2",IF(E339&gt;$D$5,IF((F339&lt;$D$6)*(Final!T334&lt;300/35.45),"4,5-6","4-6"),IF(D339&gt;$D$4,"3","ACBT"))))</f>
        <v>ACBT</v>
      </c>
      <c r="H339" s="21"/>
      <c r="I339" s="21"/>
      <c r="J339" s="21"/>
      <c r="K339" s="21"/>
    </row>
    <row r="340" spans="1:11" x14ac:dyDescent="0.25">
      <c r="A340" s="3">
        <f>Final!A335</f>
        <v>0</v>
      </c>
      <c r="B340" s="3">
        <f>Final!B335</f>
        <v>0</v>
      </c>
      <c r="C340" s="9">
        <f>Final!X335</f>
        <v>0</v>
      </c>
      <c r="D340" s="9">
        <f>Final!AA335</f>
        <v>0</v>
      </c>
      <c r="E340" s="9">
        <f>Final!Z335</f>
        <v>0</v>
      </c>
      <c r="F340" s="22">
        <f>Final!W335</f>
        <v>0</v>
      </c>
      <c r="G340" s="21" t="str">
        <f>IF((C340&gt;$D$3)*(D340&gt;$D$4)+(C340&gt;$D$3)*(E340&gt;$D$5),"CD",IF(C340&gt;$D$3,"0-2",IF(E340&gt;$D$5,IF((F340&lt;$D$6)*(Final!T335&lt;300/35.45),"4,5-6","4-6"),IF(D340&gt;$D$4,"3","ACBT"))))</f>
        <v>ACBT</v>
      </c>
      <c r="H340" s="21"/>
      <c r="I340" s="21"/>
      <c r="J340" s="21"/>
      <c r="K340" s="21"/>
    </row>
    <row r="341" spans="1:11" x14ac:dyDescent="0.25">
      <c r="A341" s="3">
        <f>Final!A336</f>
        <v>0</v>
      </c>
      <c r="B341" s="3">
        <f>Final!B336</f>
        <v>0</v>
      </c>
      <c r="C341" s="9">
        <f>Final!X336</f>
        <v>0</v>
      </c>
      <c r="D341" s="9">
        <f>Final!AA336</f>
        <v>0</v>
      </c>
      <c r="E341" s="9">
        <f>Final!Z336</f>
        <v>0</v>
      </c>
      <c r="F341" s="22">
        <f>Final!W336</f>
        <v>0</v>
      </c>
      <c r="G341" s="21" t="str">
        <f>IF((C341&gt;$D$3)*(D341&gt;$D$4)+(C341&gt;$D$3)*(E341&gt;$D$5),"CD",IF(C341&gt;$D$3,"0-2",IF(E341&gt;$D$5,IF((F341&lt;$D$6)*(Final!T336&lt;300/35.45),"4,5-6","4-6"),IF(D341&gt;$D$4,"3","ACBT"))))</f>
        <v>ACBT</v>
      </c>
      <c r="H341" s="21"/>
      <c r="I341" s="21"/>
      <c r="J341" s="21"/>
      <c r="K341" s="21"/>
    </row>
    <row r="342" spans="1:11" x14ac:dyDescent="0.25">
      <c r="A342" s="3">
        <f>Final!A337</f>
        <v>0</v>
      </c>
      <c r="B342" s="3">
        <f>Final!B337</f>
        <v>0</v>
      </c>
      <c r="C342" s="9">
        <f>Final!X337</f>
        <v>0</v>
      </c>
      <c r="D342" s="9">
        <f>Final!AA337</f>
        <v>0</v>
      </c>
      <c r="E342" s="9">
        <f>Final!Z337</f>
        <v>0</v>
      </c>
      <c r="F342" s="22">
        <f>Final!W337</f>
        <v>0</v>
      </c>
      <c r="G342" s="21" t="str">
        <f>IF((C342&gt;$D$3)*(D342&gt;$D$4)+(C342&gt;$D$3)*(E342&gt;$D$5),"CD",IF(C342&gt;$D$3,"0-2",IF(E342&gt;$D$5,IF((F342&lt;$D$6)*(Final!T337&lt;300/35.45),"4,5-6","4-6"),IF(D342&gt;$D$4,"3","ACBT"))))</f>
        <v>ACBT</v>
      </c>
      <c r="H342" s="21"/>
      <c r="I342" s="21"/>
      <c r="J342" s="21"/>
      <c r="K342" s="21"/>
    </row>
    <row r="343" spans="1:11" x14ac:dyDescent="0.25">
      <c r="A343" s="3">
        <f>Final!A338</f>
        <v>0</v>
      </c>
      <c r="B343" s="3">
        <f>Final!B338</f>
        <v>0</v>
      </c>
      <c r="C343" s="9">
        <f>Final!X338</f>
        <v>0</v>
      </c>
      <c r="D343" s="9">
        <f>Final!AA338</f>
        <v>0</v>
      </c>
      <c r="E343" s="9">
        <f>Final!Z338</f>
        <v>0</v>
      </c>
      <c r="F343" s="22">
        <f>Final!W338</f>
        <v>0</v>
      </c>
      <c r="G343" s="21" t="str">
        <f>IF((C343&gt;$D$3)*(D343&gt;$D$4)+(C343&gt;$D$3)*(E343&gt;$D$5),"CD",IF(C343&gt;$D$3,"0-2",IF(E343&gt;$D$5,IF((F343&lt;$D$6)*(Final!T338&lt;300/35.45),"4,5-6","4-6"),IF(D343&gt;$D$4,"3","ACBT"))))</f>
        <v>ACBT</v>
      </c>
      <c r="H343" s="21"/>
      <c r="I343" s="21"/>
      <c r="J343" s="21"/>
      <c r="K343" s="21"/>
    </row>
    <row r="344" spans="1:11" x14ac:dyDescent="0.25">
      <c r="A344" s="3">
        <f>Final!A339</f>
        <v>0</v>
      </c>
      <c r="B344" s="3">
        <f>Final!B339</f>
        <v>0</v>
      </c>
      <c r="C344" s="9">
        <f>Final!X339</f>
        <v>0</v>
      </c>
      <c r="D344" s="9">
        <f>Final!AA339</f>
        <v>0</v>
      </c>
      <c r="E344" s="9">
        <f>Final!Z339</f>
        <v>0</v>
      </c>
      <c r="F344" s="22">
        <f>Final!W339</f>
        <v>0</v>
      </c>
      <c r="G344" s="21" t="str">
        <f>IF((C344&gt;$D$3)*(D344&gt;$D$4)+(C344&gt;$D$3)*(E344&gt;$D$5),"CD",IF(C344&gt;$D$3,"0-2",IF(E344&gt;$D$5,IF((F344&lt;$D$6)*(Final!T339&lt;300/35.45),"4,5-6","4-6"),IF(D344&gt;$D$4,"3","ACBT"))))</f>
        <v>ACBT</v>
      </c>
      <c r="H344" s="21"/>
      <c r="I344" s="21"/>
      <c r="J344" s="21"/>
      <c r="K344" s="21"/>
    </row>
    <row r="345" spans="1:11" x14ac:dyDescent="0.25">
      <c r="A345" s="3">
        <f>Final!A340</f>
        <v>0</v>
      </c>
      <c r="B345" s="3">
        <f>Final!B340</f>
        <v>0</v>
      </c>
      <c r="C345" s="9">
        <f>Final!X340</f>
        <v>0</v>
      </c>
      <c r="D345" s="9">
        <f>Final!AA340</f>
        <v>0</v>
      </c>
      <c r="E345" s="9">
        <f>Final!Z340</f>
        <v>0</v>
      </c>
      <c r="F345" s="22">
        <f>Final!W340</f>
        <v>0</v>
      </c>
      <c r="G345" s="21" t="str">
        <f>IF((C345&gt;$D$3)*(D345&gt;$D$4)+(C345&gt;$D$3)*(E345&gt;$D$5),"CD",IF(C345&gt;$D$3,"0-2",IF(E345&gt;$D$5,IF((F345&lt;$D$6)*(Final!T340&lt;300/35.45),"4,5-6","4-6"),IF(D345&gt;$D$4,"3","ACBT"))))</f>
        <v>ACBT</v>
      </c>
      <c r="H345" s="21"/>
      <c r="I345" s="21"/>
      <c r="J345" s="21"/>
      <c r="K345" s="21"/>
    </row>
    <row r="346" spans="1:11" x14ac:dyDescent="0.25">
      <c r="A346" s="3">
        <f>Final!A341</f>
        <v>0</v>
      </c>
      <c r="B346" s="3">
        <f>Final!B341</f>
        <v>0</v>
      </c>
      <c r="C346" s="9">
        <f>Final!X341</f>
        <v>0</v>
      </c>
      <c r="D346" s="9">
        <f>Final!AA341</f>
        <v>0</v>
      </c>
      <c r="E346" s="9">
        <f>Final!Z341</f>
        <v>0</v>
      </c>
      <c r="F346" s="22">
        <f>Final!W341</f>
        <v>0</v>
      </c>
      <c r="G346" s="21" t="str">
        <f>IF((C346&gt;$D$3)*(D346&gt;$D$4)+(C346&gt;$D$3)*(E346&gt;$D$5),"CD",IF(C346&gt;$D$3,"0-2",IF(E346&gt;$D$5,IF((F346&lt;$D$6)*(Final!T341&lt;300/35.45),"4,5-6","4-6"),IF(D346&gt;$D$4,"3","ACBT"))))</f>
        <v>ACBT</v>
      </c>
      <c r="H346" s="21"/>
      <c r="I346" s="21"/>
      <c r="J346" s="21"/>
      <c r="K346" s="21"/>
    </row>
    <row r="347" spans="1:11" x14ac:dyDescent="0.25">
      <c r="A347" s="3">
        <f>Final!A342</f>
        <v>0</v>
      </c>
      <c r="B347" s="3">
        <f>Final!B342</f>
        <v>0</v>
      </c>
      <c r="C347" s="9">
        <f>Final!X342</f>
        <v>0</v>
      </c>
      <c r="D347" s="9">
        <f>Final!AA342</f>
        <v>0</v>
      </c>
      <c r="E347" s="9">
        <f>Final!Z342</f>
        <v>0</v>
      </c>
      <c r="F347" s="22">
        <f>Final!W342</f>
        <v>0</v>
      </c>
      <c r="G347" s="21" t="str">
        <f>IF((C347&gt;$D$3)*(D347&gt;$D$4)+(C347&gt;$D$3)*(E347&gt;$D$5),"CD",IF(C347&gt;$D$3,"0-2",IF(E347&gt;$D$5,IF((F347&lt;$D$6)*(Final!T342&lt;300/35.45),"4,5-6","4-6"),IF(D347&gt;$D$4,"3","ACBT"))))</f>
        <v>ACBT</v>
      </c>
      <c r="H347" s="21"/>
      <c r="I347" s="21"/>
      <c r="J347" s="21"/>
      <c r="K347" s="21"/>
    </row>
    <row r="348" spans="1:11" x14ac:dyDescent="0.25">
      <c r="A348" s="3">
        <f>Final!A343</f>
        <v>0</v>
      </c>
      <c r="B348" s="3">
        <f>Final!B343</f>
        <v>0</v>
      </c>
      <c r="C348" s="9">
        <f>Final!X343</f>
        <v>0</v>
      </c>
      <c r="D348" s="9">
        <f>Final!AA343</f>
        <v>0</v>
      </c>
      <c r="E348" s="9">
        <f>Final!Z343</f>
        <v>0</v>
      </c>
      <c r="F348" s="22">
        <f>Final!W343</f>
        <v>0</v>
      </c>
      <c r="G348" s="21" t="str">
        <f>IF((C348&gt;$D$3)*(D348&gt;$D$4)+(C348&gt;$D$3)*(E348&gt;$D$5),"CD",IF(C348&gt;$D$3,"0-2",IF(E348&gt;$D$5,IF((F348&lt;$D$6)*(Final!T343&lt;300/35.45),"4,5-6","4-6"),IF(D348&gt;$D$4,"3","ACBT"))))</f>
        <v>ACBT</v>
      </c>
      <c r="H348" s="21"/>
      <c r="I348" s="21"/>
      <c r="J348" s="21"/>
      <c r="K348" s="21"/>
    </row>
    <row r="349" spans="1:11" x14ac:dyDescent="0.25">
      <c r="A349" s="3">
        <f>Final!A344</f>
        <v>0</v>
      </c>
      <c r="B349" s="3">
        <f>Final!B344</f>
        <v>0</v>
      </c>
      <c r="C349" s="9">
        <f>Final!X344</f>
        <v>0</v>
      </c>
      <c r="D349" s="9">
        <f>Final!AA344</f>
        <v>0</v>
      </c>
      <c r="E349" s="9">
        <f>Final!Z344</f>
        <v>0</v>
      </c>
      <c r="F349" s="22">
        <f>Final!W344</f>
        <v>0</v>
      </c>
      <c r="G349" s="21" t="str">
        <f>IF((C349&gt;$D$3)*(D349&gt;$D$4)+(C349&gt;$D$3)*(E349&gt;$D$5),"CD",IF(C349&gt;$D$3,"0-2",IF(E349&gt;$D$5,IF((F349&lt;$D$6)*(Final!T344&lt;300/35.45),"4,5-6","4-6"),IF(D349&gt;$D$4,"3","ACBT"))))</f>
        <v>ACBT</v>
      </c>
      <c r="H349" s="21"/>
      <c r="I349" s="21"/>
      <c r="J349" s="21"/>
      <c r="K349" s="21"/>
    </row>
    <row r="350" spans="1:11" x14ac:dyDescent="0.25">
      <c r="A350" s="3">
        <f>Final!A345</f>
        <v>0</v>
      </c>
      <c r="B350" s="3">
        <f>Final!B345</f>
        <v>0</v>
      </c>
      <c r="C350" s="9">
        <f>Final!X345</f>
        <v>0</v>
      </c>
      <c r="D350" s="9">
        <f>Final!AA345</f>
        <v>0</v>
      </c>
      <c r="E350" s="9">
        <f>Final!Z345</f>
        <v>0</v>
      </c>
      <c r="F350" s="22">
        <f>Final!W345</f>
        <v>0</v>
      </c>
      <c r="G350" s="21" t="str">
        <f>IF((C350&gt;$D$3)*(D350&gt;$D$4)+(C350&gt;$D$3)*(E350&gt;$D$5),"CD",IF(C350&gt;$D$3,"0-2",IF(E350&gt;$D$5,IF((F350&lt;$D$6)*(Final!T345&lt;300/35.45),"4,5-6","4-6"),IF(D350&gt;$D$4,"3","ACBT"))))</f>
        <v>ACBT</v>
      </c>
      <c r="H350" s="21"/>
      <c r="I350" s="21"/>
      <c r="J350" s="21"/>
      <c r="K350" s="21"/>
    </row>
    <row r="351" spans="1:11" x14ac:dyDescent="0.25">
      <c r="A351" s="3">
        <f>Final!A346</f>
        <v>0</v>
      </c>
      <c r="B351" s="3">
        <f>Final!B346</f>
        <v>0</v>
      </c>
      <c r="C351" s="9">
        <f>Final!X346</f>
        <v>0</v>
      </c>
      <c r="D351" s="9">
        <f>Final!AA346</f>
        <v>0</v>
      </c>
      <c r="E351" s="9">
        <f>Final!Z346</f>
        <v>0</v>
      </c>
      <c r="F351" s="22">
        <f>Final!W346</f>
        <v>0</v>
      </c>
      <c r="G351" s="21" t="str">
        <f>IF((C351&gt;$D$3)*(D351&gt;$D$4)+(C351&gt;$D$3)*(E351&gt;$D$5),"CD",IF(C351&gt;$D$3,"0-2",IF(E351&gt;$D$5,IF((F351&lt;$D$6)*(Final!T346&lt;300/35.45),"4,5-6","4-6"),IF(D351&gt;$D$4,"3","ACBT"))))</f>
        <v>ACBT</v>
      </c>
      <c r="H351" s="21"/>
      <c r="I351" s="21"/>
      <c r="J351" s="21"/>
      <c r="K351" s="21"/>
    </row>
    <row r="352" spans="1:11" x14ac:dyDescent="0.25">
      <c r="A352" s="3">
        <f>Final!A347</f>
        <v>0</v>
      </c>
      <c r="B352" s="3">
        <f>Final!B347</f>
        <v>0</v>
      </c>
      <c r="C352" s="9">
        <f>Final!X347</f>
        <v>0</v>
      </c>
      <c r="D352" s="9">
        <f>Final!AA347</f>
        <v>0</v>
      </c>
      <c r="E352" s="9">
        <f>Final!Z347</f>
        <v>0</v>
      </c>
      <c r="F352" s="22">
        <f>Final!W347</f>
        <v>0</v>
      </c>
      <c r="G352" s="21" t="str">
        <f>IF((C352&gt;$D$3)*(D352&gt;$D$4)+(C352&gt;$D$3)*(E352&gt;$D$5),"CD",IF(C352&gt;$D$3,"0-2",IF(E352&gt;$D$5,IF((F352&lt;$D$6)*(Final!T347&lt;300/35.45),"4,5-6","4-6"),IF(D352&gt;$D$4,"3","ACBT"))))</f>
        <v>ACBT</v>
      </c>
      <c r="H352" s="21"/>
      <c r="I352" s="21"/>
      <c r="J352" s="21"/>
      <c r="K352" s="21"/>
    </row>
    <row r="353" spans="1:11" x14ac:dyDescent="0.25">
      <c r="A353" s="3">
        <f>Final!A348</f>
        <v>0</v>
      </c>
      <c r="B353" s="3">
        <f>Final!B348</f>
        <v>0</v>
      </c>
      <c r="C353" s="9">
        <f>Final!X348</f>
        <v>0</v>
      </c>
      <c r="D353" s="9">
        <f>Final!AA348</f>
        <v>0</v>
      </c>
      <c r="E353" s="9">
        <f>Final!Z348</f>
        <v>0</v>
      </c>
      <c r="F353" s="22">
        <f>Final!W348</f>
        <v>0</v>
      </c>
      <c r="G353" s="21" t="str">
        <f>IF((C353&gt;$D$3)*(D353&gt;$D$4)+(C353&gt;$D$3)*(E353&gt;$D$5),"CD",IF(C353&gt;$D$3,"0-2",IF(E353&gt;$D$5,IF((F353&lt;$D$6)*(Final!T348&lt;300/35.45),"4,5-6","4-6"),IF(D353&gt;$D$4,"3","ACBT"))))</f>
        <v>ACBT</v>
      </c>
      <c r="H353" s="21"/>
      <c r="I353" s="21"/>
      <c r="J353" s="21"/>
      <c r="K353" s="21"/>
    </row>
    <row r="354" spans="1:11" x14ac:dyDescent="0.25">
      <c r="A354" s="3">
        <f>Final!A349</f>
        <v>0</v>
      </c>
      <c r="B354" s="3">
        <f>Final!B349</f>
        <v>0</v>
      </c>
      <c r="C354" s="9">
        <f>Final!X349</f>
        <v>0</v>
      </c>
      <c r="D354" s="9">
        <f>Final!AA349</f>
        <v>0</v>
      </c>
      <c r="E354" s="9">
        <f>Final!Z349</f>
        <v>0</v>
      </c>
      <c r="F354" s="22">
        <f>Final!W349</f>
        <v>0</v>
      </c>
      <c r="G354" s="21" t="str">
        <f>IF((C354&gt;$D$3)*(D354&gt;$D$4)+(C354&gt;$D$3)*(E354&gt;$D$5),"CD",IF(C354&gt;$D$3,"0-2",IF(E354&gt;$D$5,IF((F354&lt;$D$6)*(Final!T349&lt;300/35.45),"4,5-6","4-6"),IF(D354&gt;$D$4,"3","ACBT"))))</f>
        <v>ACBT</v>
      </c>
      <c r="H354" s="21"/>
      <c r="I354" s="21"/>
      <c r="J354" s="21"/>
      <c r="K354" s="21"/>
    </row>
    <row r="355" spans="1:11" x14ac:dyDescent="0.25">
      <c r="A355" s="3">
        <f>Final!A350</f>
        <v>0</v>
      </c>
      <c r="B355" s="3">
        <f>Final!B350</f>
        <v>0</v>
      </c>
      <c r="C355" s="9">
        <f>Final!X350</f>
        <v>0</v>
      </c>
      <c r="D355" s="9">
        <f>Final!AA350</f>
        <v>0</v>
      </c>
      <c r="E355" s="9">
        <f>Final!Z350</f>
        <v>0</v>
      </c>
      <c r="F355" s="22">
        <f>Final!W350</f>
        <v>0</v>
      </c>
      <c r="G355" s="21" t="str">
        <f>IF((C355&gt;$D$3)*(D355&gt;$D$4)+(C355&gt;$D$3)*(E355&gt;$D$5),"CD",IF(C355&gt;$D$3,"0-2",IF(E355&gt;$D$5,IF((F355&lt;$D$6)*(Final!T350&lt;300/35.45),"4,5-6","4-6"),IF(D355&gt;$D$4,"3","ACBT"))))</f>
        <v>ACBT</v>
      </c>
      <c r="H355" s="21"/>
      <c r="I355" s="21"/>
      <c r="J355" s="21"/>
      <c r="K355" s="21"/>
    </row>
    <row r="356" spans="1:11" x14ac:dyDescent="0.25">
      <c r="A356" s="3">
        <f>Final!A351</f>
        <v>0</v>
      </c>
      <c r="B356" s="3">
        <f>Final!B351</f>
        <v>0</v>
      </c>
      <c r="C356" s="9">
        <f>Final!X351</f>
        <v>0</v>
      </c>
      <c r="D356" s="9">
        <f>Final!AA351</f>
        <v>0</v>
      </c>
      <c r="E356" s="9">
        <f>Final!Z351</f>
        <v>0</v>
      </c>
      <c r="F356" s="22">
        <f>Final!W351</f>
        <v>0</v>
      </c>
      <c r="G356" s="21" t="str">
        <f>IF((C356&gt;$D$3)*(D356&gt;$D$4)+(C356&gt;$D$3)*(E356&gt;$D$5),"CD",IF(C356&gt;$D$3,"0-2",IF(E356&gt;$D$5,IF((F356&lt;$D$6)*(Final!T351&lt;300/35.45),"4,5-6","4-6"),IF(D356&gt;$D$4,"3","ACBT"))))</f>
        <v>ACBT</v>
      </c>
      <c r="H356" s="21"/>
      <c r="I356" s="21"/>
      <c r="J356" s="21"/>
      <c r="K356" s="21"/>
    </row>
    <row r="357" spans="1:11" x14ac:dyDescent="0.25">
      <c r="A357" s="3">
        <f>Final!A352</f>
        <v>0</v>
      </c>
      <c r="B357" s="3">
        <f>Final!B352</f>
        <v>0</v>
      </c>
      <c r="C357" s="9">
        <f>Final!X352</f>
        <v>0</v>
      </c>
      <c r="D357" s="9">
        <f>Final!AA352</f>
        <v>0</v>
      </c>
      <c r="E357" s="9">
        <f>Final!Z352</f>
        <v>0</v>
      </c>
      <c r="F357" s="22">
        <f>Final!W352</f>
        <v>0</v>
      </c>
      <c r="G357" s="21" t="str">
        <f>IF((C357&gt;$D$3)*(D357&gt;$D$4)+(C357&gt;$D$3)*(E357&gt;$D$5),"CD",IF(C357&gt;$D$3,"0-2",IF(E357&gt;$D$5,IF((F357&lt;$D$6)*(Final!T352&lt;300/35.45),"4,5-6","4-6"),IF(D357&gt;$D$4,"3","ACBT"))))</f>
        <v>ACBT</v>
      </c>
      <c r="H357" s="21"/>
      <c r="I357" s="21"/>
      <c r="J357" s="21"/>
      <c r="K357" s="21"/>
    </row>
    <row r="358" spans="1:11" x14ac:dyDescent="0.25">
      <c r="A358" s="3">
        <f>Final!A353</f>
        <v>0</v>
      </c>
      <c r="B358" s="3">
        <f>Final!B353</f>
        <v>0</v>
      </c>
      <c r="C358" s="9">
        <f>Final!X353</f>
        <v>0</v>
      </c>
      <c r="D358" s="9">
        <f>Final!AA353</f>
        <v>0</v>
      </c>
      <c r="E358" s="9">
        <f>Final!Z353</f>
        <v>0</v>
      </c>
      <c r="F358" s="22">
        <f>Final!W353</f>
        <v>0</v>
      </c>
      <c r="G358" s="21" t="str">
        <f>IF((C358&gt;$D$3)*(D358&gt;$D$4)+(C358&gt;$D$3)*(E358&gt;$D$5),"CD",IF(C358&gt;$D$3,"0-2",IF(E358&gt;$D$5,IF((F358&lt;$D$6)*(Final!T353&lt;300/35.45),"4,5-6","4-6"),IF(D358&gt;$D$4,"3","ACBT"))))</f>
        <v>ACBT</v>
      </c>
      <c r="H358" s="21"/>
      <c r="I358" s="21"/>
      <c r="J358" s="21"/>
      <c r="K358" s="21"/>
    </row>
    <row r="359" spans="1:11" x14ac:dyDescent="0.25">
      <c r="A359" s="3">
        <f>Final!A354</f>
        <v>0</v>
      </c>
      <c r="B359" s="3">
        <f>Final!B354</f>
        <v>0</v>
      </c>
      <c r="C359" s="9">
        <f>Final!X354</f>
        <v>0</v>
      </c>
      <c r="D359" s="9">
        <f>Final!AA354</f>
        <v>0</v>
      </c>
      <c r="E359" s="9">
        <f>Final!Z354</f>
        <v>0</v>
      </c>
      <c r="F359" s="22">
        <f>Final!W354</f>
        <v>0</v>
      </c>
      <c r="G359" s="21" t="str">
        <f>IF((C359&gt;$D$3)*(D359&gt;$D$4)+(C359&gt;$D$3)*(E359&gt;$D$5),"CD",IF(C359&gt;$D$3,"0-2",IF(E359&gt;$D$5,IF((F359&lt;$D$6)*(Final!T354&lt;300/35.45),"4,5-6","4-6"),IF(D359&gt;$D$4,"3","ACBT"))))</f>
        <v>ACBT</v>
      </c>
      <c r="H359" s="21"/>
      <c r="I359" s="21"/>
      <c r="J359" s="21"/>
      <c r="K359" s="21"/>
    </row>
    <row r="360" spans="1:11" x14ac:dyDescent="0.25">
      <c r="A360" s="3">
        <f>Final!A355</f>
        <v>0</v>
      </c>
      <c r="B360" s="3">
        <f>Final!B355</f>
        <v>0</v>
      </c>
      <c r="C360" s="9">
        <f>Final!X355</f>
        <v>0</v>
      </c>
      <c r="D360" s="9">
        <f>Final!AA355</f>
        <v>0</v>
      </c>
      <c r="E360" s="9">
        <f>Final!Z355</f>
        <v>0</v>
      </c>
      <c r="F360" s="22">
        <f>Final!W355</f>
        <v>0</v>
      </c>
      <c r="G360" s="21" t="str">
        <f>IF((C360&gt;$D$3)*(D360&gt;$D$4)+(C360&gt;$D$3)*(E360&gt;$D$5),"CD",IF(C360&gt;$D$3,"0-2",IF(E360&gt;$D$5,IF((F360&lt;$D$6)*(Final!T355&lt;300/35.45),"4,5-6","4-6"),IF(D360&gt;$D$4,"3","ACBT"))))</f>
        <v>ACBT</v>
      </c>
      <c r="H360" s="21"/>
      <c r="I360" s="21"/>
      <c r="J360" s="21"/>
      <c r="K360" s="21"/>
    </row>
    <row r="361" spans="1:11" x14ac:dyDescent="0.25">
      <c r="A361" s="3">
        <f>Final!A356</f>
        <v>0</v>
      </c>
      <c r="B361" s="3">
        <f>Final!B356</f>
        <v>0</v>
      </c>
      <c r="C361" s="9">
        <f>Final!X356</f>
        <v>0</v>
      </c>
      <c r="D361" s="9">
        <f>Final!AA356</f>
        <v>0</v>
      </c>
      <c r="E361" s="9">
        <f>Final!Z356</f>
        <v>0</v>
      </c>
      <c r="F361" s="22">
        <f>Final!W356</f>
        <v>0</v>
      </c>
      <c r="G361" s="21" t="str">
        <f>IF((C361&gt;$D$3)*(D361&gt;$D$4)+(C361&gt;$D$3)*(E361&gt;$D$5),"CD",IF(C361&gt;$D$3,"0-2",IF(E361&gt;$D$5,IF((F361&lt;$D$6)*(Final!T356&lt;300/35.45),"4,5-6","4-6"),IF(D361&gt;$D$4,"3","ACBT"))))</f>
        <v>ACBT</v>
      </c>
      <c r="H361" s="21"/>
      <c r="I361" s="21"/>
      <c r="J361" s="21"/>
      <c r="K361" s="21"/>
    </row>
    <row r="362" spans="1:11" x14ac:dyDescent="0.25">
      <c r="A362" s="3">
        <f>Final!A357</f>
        <v>0</v>
      </c>
      <c r="B362" s="3">
        <f>Final!B357</f>
        <v>0</v>
      </c>
      <c r="C362" s="9">
        <f>Final!X357</f>
        <v>0</v>
      </c>
      <c r="D362" s="9">
        <f>Final!AA357</f>
        <v>0</v>
      </c>
      <c r="E362" s="9">
        <f>Final!Z357</f>
        <v>0</v>
      </c>
      <c r="F362" s="22">
        <f>Final!W357</f>
        <v>0</v>
      </c>
      <c r="G362" s="21" t="str">
        <f>IF((C362&gt;$D$3)*(D362&gt;$D$4)+(C362&gt;$D$3)*(E362&gt;$D$5),"CD",IF(C362&gt;$D$3,"0-2",IF(E362&gt;$D$5,IF((F362&lt;$D$6)*(Final!T357&lt;300/35.45),"4,5-6","4-6"),IF(D362&gt;$D$4,"3","ACBT"))))</f>
        <v>ACBT</v>
      </c>
      <c r="H362" s="21"/>
      <c r="I362" s="21"/>
      <c r="J362" s="21"/>
      <c r="K362" s="21"/>
    </row>
    <row r="363" spans="1:11" x14ac:dyDescent="0.25">
      <c r="A363" s="3">
        <f>Final!A358</f>
        <v>0</v>
      </c>
      <c r="B363" s="3">
        <f>Final!B358</f>
        <v>0</v>
      </c>
      <c r="C363" s="9">
        <f>Final!X358</f>
        <v>0</v>
      </c>
      <c r="D363" s="9">
        <f>Final!AA358</f>
        <v>0</v>
      </c>
      <c r="E363" s="9">
        <f>Final!Z358</f>
        <v>0</v>
      </c>
      <c r="F363" s="22">
        <f>Final!W358</f>
        <v>0</v>
      </c>
      <c r="G363" s="21" t="str">
        <f>IF((C363&gt;$D$3)*(D363&gt;$D$4)+(C363&gt;$D$3)*(E363&gt;$D$5),"CD",IF(C363&gt;$D$3,"0-2",IF(E363&gt;$D$5,IF((F363&lt;$D$6)*(Final!T358&lt;300/35.45),"4,5-6","4-6"),IF(D363&gt;$D$4,"3","ACBT"))))</f>
        <v>ACBT</v>
      </c>
      <c r="H363" s="21"/>
      <c r="I363" s="21"/>
      <c r="J363" s="21"/>
      <c r="K363" s="21"/>
    </row>
    <row r="364" spans="1:11" x14ac:dyDescent="0.25">
      <c r="A364" s="3">
        <f>Final!A359</f>
        <v>0</v>
      </c>
      <c r="B364" s="3">
        <f>Final!B359</f>
        <v>0</v>
      </c>
      <c r="C364" s="9">
        <f>Final!X359</f>
        <v>0</v>
      </c>
      <c r="D364" s="9">
        <f>Final!AA359</f>
        <v>0</v>
      </c>
      <c r="E364" s="9">
        <f>Final!Z359</f>
        <v>0</v>
      </c>
      <c r="F364" s="22">
        <f>Final!W359</f>
        <v>0</v>
      </c>
      <c r="G364" s="21" t="str">
        <f>IF((C364&gt;$D$3)*(D364&gt;$D$4)+(C364&gt;$D$3)*(E364&gt;$D$5),"CD",IF(C364&gt;$D$3,"0-2",IF(E364&gt;$D$5,IF((F364&lt;$D$6)*(Final!T359&lt;300/35.45),"4,5-6","4-6"),IF(D364&gt;$D$4,"3","ACBT"))))</f>
        <v>ACBT</v>
      </c>
      <c r="H364" s="21"/>
      <c r="I364" s="21"/>
      <c r="J364" s="21"/>
      <c r="K364" s="21"/>
    </row>
    <row r="365" spans="1:11" x14ac:dyDescent="0.25">
      <c r="A365" s="3">
        <f>Final!A360</f>
        <v>0</v>
      </c>
      <c r="B365" s="3">
        <f>Final!B360</f>
        <v>0</v>
      </c>
      <c r="C365" s="9">
        <f>Final!X360</f>
        <v>0</v>
      </c>
      <c r="D365" s="9">
        <f>Final!AA360</f>
        <v>0</v>
      </c>
      <c r="E365" s="9">
        <f>Final!Z360</f>
        <v>0</v>
      </c>
      <c r="F365" s="22">
        <f>Final!W360</f>
        <v>0</v>
      </c>
      <c r="G365" s="21" t="str">
        <f>IF((C365&gt;$D$3)*(D365&gt;$D$4)+(C365&gt;$D$3)*(E365&gt;$D$5),"CD",IF(C365&gt;$D$3,"0-2",IF(E365&gt;$D$5,IF((F365&lt;$D$6)*(Final!T360&lt;300/35.45),"4,5-6","4-6"),IF(D365&gt;$D$4,"3","ACBT"))))</f>
        <v>ACBT</v>
      </c>
      <c r="H365" s="21"/>
      <c r="I365" s="21"/>
      <c r="J365" s="21"/>
      <c r="K365" s="21"/>
    </row>
    <row r="366" spans="1:11" x14ac:dyDescent="0.25">
      <c r="A366" s="3">
        <f>Final!A361</f>
        <v>0</v>
      </c>
      <c r="B366" s="3">
        <f>Final!B361</f>
        <v>0</v>
      </c>
      <c r="C366" s="9">
        <f>Final!X361</f>
        <v>0</v>
      </c>
      <c r="D366" s="9">
        <f>Final!AA361</f>
        <v>0</v>
      </c>
      <c r="E366" s="9">
        <f>Final!Z361</f>
        <v>0</v>
      </c>
      <c r="F366" s="22">
        <f>Final!W361</f>
        <v>0</v>
      </c>
      <c r="G366" s="21" t="str">
        <f>IF((C366&gt;$D$3)*(D366&gt;$D$4)+(C366&gt;$D$3)*(E366&gt;$D$5),"CD",IF(C366&gt;$D$3,"0-2",IF(E366&gt;$D$5,IF((F366&lt;$D$6)*(Final!T361&lt;300/35.45),"4,5-6","4-6"),IF(D366&gt;$D$4,"3","ACBT"))))</f>
        <v>ACBT</v>
      </c>
      <c r="H366" s="21"/>
      <c r="I366" s="21"/>
      <c r="J366" s="21"/>
      <c r="K366" s="21"/>
    </row>
    <row r="367" spans="1:11" x14ac:dyDescent="0.25">
      <c r="A367" s="3">
        <f>Final!A362</f>
        <v>0</v>
      </c>
      <c r="B367" s="3">
        <f>Final!B362</f>
        <v>0</v>
      </c>
      <c r="C367" s="9">
        <f>Final!X362</f>
        <v>0</v>
      </c>
      <c r="D367" s="9">
        <f>Final!AA362</f>
        <v>0</v>
      </c>
      <c r="E367" s="9">
        <f>Final!Z362</f>
        <v>0</v>
      </c>
      <c r="F367" s="22">
        <f>Final!W362</f>
        <v>0</v>
      </c>
      <c r="G367" s="21" t="str">
        <f>IF((C367&gt;$D$3)*(D367&gt;$D$4)+(C367&gt;$D$3)*(E367&gt;$D$5),"CD",IF(C367&gt;$D$3,"0-2",IF(E367&gt;$D$5,IF((F367&lt;$D$6)*(Final!T362&lt;300/35.45),"4,5-6","4-6"),IF(D367&gt;$D$4,"3","ACBT"))))</f>
        <v>ACBT</v>
      </c>
      <c r="H367" s="21"/>
      <c r="I367" s="21"/>
      <c r="J367" s="21"/>
      <c r="K367" s="21"/>
    </row>
    <row r="368" spans="1:11" x14ac:dyDescent="0.25">
      <c r="A368" s="3">
        <f>Final!A363</f>
        <v>0</v>
      </c>
      <c r="B368" s="3">
        <f>Final!B363</f>
        <v>0</v>
      </c>
      <c r="C368" s="9">
        <f>Final!X363</f>
        <v>0</v>
      </c>
      <c r="D368" s="9">
        <f>Final!AA363</f>
        <v>0</v>
      </c>
      <c r="E368" s="9">
        <f>Final!Z363</f>
        <v>0</v>
      </c>
      <c r="F368" s="22">
        <f>Final!W363</f>
        <v>0</v>
      </c>
      <c r="G368" s="21" t="str">
        <f>IF((C368&gt;$D$3)*(D368&gt;$D$4)+(C368&gt;$D$3)*(E368&gt;$D$5),"CD",IF(C368&gt;$D$3,"0-2",IF(E368&gt;$D$5,IF((F368&lt;$D$6)*(Final!T363&lt;300/35.45),"4,5-6","4-6"),IF(D368&gt;$D$4,"3","ACBT"))))</f>
        <v>ACBT</v>
      </c>
      <c r="H368" s="21"/>
      <c r="I368" s="21"/>
      <c r="J368" s="21"/>
      <c r="K368" s="21"/>
    </row>
    <row r="369" spans="1:11" x14ac:dyDescent="0.25">
      <c r="A369" s="3">
        <f>Final!A364</f>
        <v>0</v>
      </c>
      <c r="B369" s="3">
        <f>Final!B364</f>
        <v>0</v>
      </c>
      <c r="C369" s="9">
        <f>Final!X364</f>
        <v>0</v>
      </c>
      <c r="D369" s="9">
        <f>Final!AA364</f>
        <v>0</v>
      </c>
      <c r="E369" s="9">
        <f>Final!Z364</f>
        <v>0</v>
      </c>
      <c r="F369" s="22">
        <f>Final!W364</f>
        <v>0</v>
      </c>
      <c r="G369" s="21" t="str">
        <f>IF((C369&gt;$D$3)*(D369&gt;$D$4)+(C369&gt;$D$3)*(E369&gt;$D$5),"CD",IF(C369&gt;$D$3,"0-2",IF(E369&gt;$D$5,IF((F369&lt;$D$6)*(Final!T364&lt;300/35.45),"4,5-6","4-6"),IF(D369&gt;$D$4,"3","ACBT"))))</f>
        <v>ACBT</v>
      </c>
      <c r="H369" s="21"/>
      <c r="I369" s="21"/>
      <c r="J369" s="21"/>
      <c r="K369" s="21"/>
    </row>
    <row r="370" spans="1:11" x14ac:dyDescent="0.25">
      <c r="A370" s="3">
        <f>Final!A365</f>
        <v>0</v>
      </c>
      <c r="B370" s="3">
        <f>Final!B365</f>
        <v>0</v>
      </c>
      <c r="C370" s="9">
        <f>Final!X365</f>
        <v>0</v>
      </c>
      <c r="D370" s="9">
        <f>Final!AA365</f>
        <v>0</v>
      </c>
      <c r="E370" s="9">
        <f>Final!Z365</f>
        <v>0</v>
      </c>
      <c r="F370" s="22">
        <f>Final!W365</f>
        <v>0</v>
      </c>
      <c r="G370" s="21" t="str">
        <f>IF((C370&gt;$D$3)*(D370&gt;$D$4)+(C370&gt;$D$3)*(E370&gt;$D$5),"CD",IF(C370&gt;$D$3,"0-2",IF(E370&gt;$D$5,IF((F370&lt;$D$6)*(Final!T365&lt;300/35.45),"4,5-6","4-6"),IF(D370&gt;$D$4,"3","ACBT"))))</f>
        <v>ACBT</v>
      </c>
      <c r="H370" s="21"/>
      <c r="I370" s="21"/>
      <c r="J370" s="21"/>
      <c r="K370" s="21"/>
    </row>
    <row r="371" spans="1:11" x14ac:dyDescent="0.25">
      <c r="A371" s="3">
        <f>Final!A366</f>
        <v>0</v>
      </c>
      <c r="B371" s="3">
        <f>Final!B366</f>
        <v>0</v>
      </c>
      <c r="C371" s="9">
        <f>Final!X366</f>
        <v>0</v>
      </c>
      <c r="D371" s="9">
        <f>Final!AA366</f>
        <v>0</v>
      </c>
      <c r="E371" s="9">
        <f>Final!Z366</f>
        <v>0</v>
      </c>
      <c r="F371" s="22">
        <f>Final!W366</f>
        <v>0</v>
      </c>
      <c r="G371" s="21" t="str">
        <f>IF((C371&gt;$D$3)*(D371&gt;$D$4)+(C371&gt;$D$3)*(E371&gt;$D$5),"CD",IF(C371&gt;$D$3,"0-2",IF(E371&gt;$D$5,IF((F371&lt;$D$6)*(Final!T366&lt;300/35.45),"4,5-6","4-6"),IF(D371&gt;$D$4,"3","ACBT"))))</f>
        <v>ACBT</v>
      </c>
      <c r="H371" s="21"/>
      <c r="I371" s="21"/>
      <c r="J371" s="21"/>
      <c r="K371" s="21"/>
    </row>
    <row r="372" spans="1:11" x14ac:dyDescent="0.25">
      <c r="A372" s="3">
        <f>Final!A367</f>
        <v>0</v>
      </c>
      <c r="B372" s="3">
        <f>Final!B367</f>
        <v>0</v>
      </c>
      <c r="C372" s="9">
        <f>Final!X367</f>
        <v>0</v>
      </c>
      <c r="D372" s="9">
        <f>Final!AA367</f>
        <v>0</v>
      </c>
      <c r="E372" s="9">
        <f>Final!Z367</f>
        <v>0</v>
      </c>
      <c r="F372" s="22">
        <f>Final!W367</f>
        <v>0</v>
      </c>
      <c r="G372" s="21" t="str">
        <f>IF((C372&gt;$D$3)*(D372&gt;$D$4)+(C372&gt;$D$3)*(E372&gt;$D$5),"CD",IF(C372&gt;$D$3,"0-2",IF(E372&gt;$D$5,IF((F372&lt;$D$6)*(Final!T367&lt;300/35.45),"4,5-6","4-6"),IF(D372&gt;$D$4,"3","ACBT"))))</f>
        <v>ACBT</v>
      </c>
      <c r="H372" s="21"/>
      <c r="I372" s="21"/>
      <c r="J372" s="21"/>
      <c r="K372" s="21"/>
    </row>
    <row r="373" spans="1:11" x14ac:dyDescent="0.25">
      <c r="A373" s="3">
        <f>Final!A368</f>
        <v>0</v>
      </c>
      <c r="B373" s="3">
        <f>Final!B368</f>
        <v>0</v>
      </c>
      <c r="C373" s="9">
        <f>Final!X368</f>
        <v>0</v>
      </c>
      <c r="D373" s="9">
        <f>Final!AA368</f>
        <v>0</v>
      </c>
      <c r="E373" s="9">
        <f>Final!Z368</f>
        <v>0</v>
      </c>
      <c r="F373" s="22">
        <f>Final!W368</f>
        <v>0</v>
      </c>
      <c r="G373" s="21" t="str">
        <f>IF((C373&gt;$D$3)*(D373&gt;$D$4)+(C373&gt;$D$3)*(E373&gt;$D$5),"CD",IF(C373&gt;$D$3,"0-2",IF(E373&gt;$D$5,IF((F373&lt;$D$6)*(Final!T368&lt;300/35.45),"4,5-6","4-6"),IF(D373&gt;$D$4,"3","ACBT"))))</f>
        <v>ACBT</v>
      </c>
      <c r="H373" s="21"/>
      <c r="I373" s="21"/>
      <c r="J373" s="21"/>
      <c r="K373" s="21"/>
    </row>
    <row r="374" spans="1:11" x14ac:dyDescent="0.25">
      <c r="A374" s="3">
        <f>Final!A369</f>
        <v>0</v>
      </c>
      <c r="B374" s="3">
        <f>Final!B369</f>
        <v>0</v>
      </c>
      <c r="C374" s="9">
        <f>Final!X369</f>
        <v>0</v>
      </c>
      <c r="D374" s="9">
        <f>Final!AA369</f>
        <v>0</v>
      </c>
      <c r="E374" s="9">
        <f>Final!Z369</f>
        <v>0</v>
      </c>
      <c r="F374" s="22">
        <f>Final!W369</f>
        <v>0</v>
      </c>
      <c r="G374" s="21" t="str">
        <f>IF((C374&gt;$D$3)*(D374&gt;$D$4)+(C374&gt;$D$3)*(E374&gt;$D$5),"CD",IF(C374&gt;$D$3,"0-2",IF(E374&gt;$D$5,IF((F374&lt;$D$6)*(Final!T369&lt;300/35.45),"4,5-6","4-6"),IF(D374&gt;$D$4,"3","ACBT"))))</f>
        <v>ACBT</v>
      </c>
      <c r="H374" s="21"/>
      <c r="I374" s="21"/>
      <c r="J374" s="21"/>
      <c r="K374" s="21"/>
    </row>
    <row r="375" spans="1:11" x14ac:dyDescent="0.25">
      <c r="A375" s="3">
        <f>Final!A370</f>
        <v>0</v>
      </c>
      <c r="B375" s="3">
        <f>Final!B370</f>
        <v>0</v>
      </c>
      <c r="C375" s="9">
        <f>Final!X370</f>
        <v>0</v>
      </c>
      <c r="D375" s="9">
        <f>Final!AA370</f>
        <v>0</v>
      </c>
      <c r="E375" s="9">
        <f>Final!Z370</f>
        <v>0</v>
      </c>
      <c r="F375" s="22">
        <f>Final!W370</f>
        <v>0</v>
      </c>
      <c r="G375" s="21" t="str">
        <f>IF((C375&gt;$D$3)*(D375&gt;$D$4)+(C375&gt;$D$3)*(E375&gt;$D$5),"CD",IF(C375&gt;$D$3,"0-2",IF(E375&gt;$D$5,IF((F375&lt;$D$6)*(Final!T370&lt;300/35.45),"4,5-6","4-6"),IF(D375&gt;$D$4,"3","ACBT"))))</f>
        <v>ACBT</v>
      </c>
      <c r="H375" s="21"/>
      <c r="I375" s="21"/>
      <c r="J375" s="21"/>
      <c r="K375" s="21"/>
    </row>
    <row r="376" spans="1:11" x14ac:dyDescent="0.25">
      <c r="A376" s="3">
        <f>Final!A371</f>
        <v>0</v>
      </c>
      <c r="B376" s="3">
        <f>Final!B371</f>
        <v>0</v>
      </c>
      <c r="C376" s="9">
        <f>Final!X371</f>
        <v>0</v>
      </c>
      <c r="D376" s="9">
        <f>Final!AA371</f>
        <v>0</v>
      </c>
      <c r="E376" s="9">
        <f>Final!Z371</f>
        <v>0</v>
      </c>
      <c r="F376" s="22">
        <f>Final!W371</f>
        <v>0</v>
      </c>
      <c r="G376" s="21" t="str">
        <f>IF((C376&gt;$D$3)*(D376&gt;$D$4)+(C376&gt;$D$3)*(E376&gt;$D$5),"CD",IF(C376&gt;$D$3,"0-2",IF(E376&gt;$D$5,IF((F376&lt;$D$6)*(Final!T371&lt;300/35.45),"4,5-6","4-6"),IF(D376&gt;$D$4,"3","ACBT"))))</f>
        <v>ACBT</v>
      </c>
      <c r="H376" s="21"/>
      <c r="I376" s="21"/>
      <c r="J376" s="21"/>
      <c r="K376" s="21"/>
    </row>
    <row r="377" spans="1:11" x14ac:dyDescent="0.25">
      <c r="A377" s="3">
        <f>Final!A372</f>
        <v>0</v>
      </c>
      <c r="B377" s="3">
        <f>Final!B372</f>
        <v>0</v>
      </c>
      <c r="C377" s="9">
        <f>Final!X372</f>
        <v>0</v>
      </c>
      <c r="D377" s="9">
        <f>Final!AA372</f>
        <v>0</v>
      </c>
      <c r="E377" s="9">
        <f>Final!Z372</f>
        <v>0</v>
      </c>
      <c r="F377" s="22">
        <f>Final!W372</f>
        <v>0</v>
      </c>
      <c r="G377" s="21" t="str">
        <f>IF((C377&gt;$D$3)*(D377&gt;$D$4)+(C377&gt;$D$3)*(E377&gt;$D$5),"CD",IF(C377&gt;$D$3,"0-2",IF(E377&gt;$D$5,IF((F377&lt;$D$6)*(Final!T372&lt;300/35.45),"4,5-6","4-6"),IF(D377&gt;$D$4,"3","ACBT"))))</f>
        <v>ACBT</v>
      </c>
      <c r="H377" s="21"/>
      <c r="I377" s="21"/>
      <c r="J377" s="21"/>
      <c r="K377" s="21"/>
    </row>
    <row r="378" spans="1:11" x14ac:dyDescent="0.25">
      <c r="A378" s="3">
        <f>Final!A373</f>
        <v>0</v>
      </c>
      <c r="B378" s="3">
        <f>Final!B373</f>
        <v>0</v>
      </c>
      <c r="C378" s="9">
        <f>Final!X373</f>
        <v>0</v>
      </c>
      <c r="D378" s="9">
        <f>Final!AA373</f>
        <v>0</v>
      </c>
      <c r="E378" s="9">
        <f>Final!Z373</f>
        <v>0</v>
      </c>
      <c r="F378" s="22">
        <f>Final!W373</f>
        <v>0</v>
      </c>
      <c r="G378" s="21" t="str">
        <f>IF((C378&gt;$D$3)*(D378&gt;$D$4)+(C378&gt;$D$3)*(E378&gt;$D$5),"CD",IF(C378&gt;$D$3,"0-2",IF(E378&gt;$D$5,IF((F378&lt;$D$6)*(Final!T373&lt;300/35.45),"4,5-6","4-6"),IF(D378&gt;$D$4,"3","ACBT"))))</f>
        <v>ACBT</v>
      </c>
      <c r="H378" s="21"/>
      <c r="I378" s="21"/>
      <c r="J378" s="21"/>
      <c r="K378" s="21"/>
    </row>
    <row r="379" spans="1:11" x14ac:dyDescent="0.25">
      <c r="A379" s="3">
        <f>Final!A374</f>
        <v>0</v>
      </c>
      <c r="B379" s="3">
        <f>Final!B374</f>
        <v>0</v>
      </c>
      <c r="C379" s="9">
        <f>Final!X374</f>
        <v>0</v>
      </c>
      <c r="D379" s="9">
        <f>Final!AA374</f>
        <v>0</v>
      </c>
      <c r="E379" s="9">
        <f>Final!Z374</f>
        <v>0</v>
      </c>
      <c r="F379" s="22">
        <f>Final!W374</f>
        <v>0</v>
      </c>
      <c r="G379" s="21" t="str">
        <f>IF((C379&gt;$D$3)*(D379&gt;$D$4)+(C379&gt;$D$3)*(E379&gt;$D$5),"CD",IF(C379&gt;$D$3,"0-2",IF(E379&gt;$D$5,IF((F379&lt;$D$6)*(Final!T374&lt;300/35.45),"4,5-6","4-6"),IF(D379&gt;$D$4,"3","ACBT"))))</f>
        <v>ACBT</v>
      </c>
      <c r="H379" s="21"/>
      <c r="I379" s="21"/>
      <c r="J379" s="21"/>
      <c r="K379" s="21"/>
    </row>
    <row r="380" spans="1:11" x14ac:dyDescent="0.25">
      <c r="A380" s="3">
        <f>Final!A375</f>
        <v>0</v>
      </c>
      <c r="B380" s="3">
        <f>Final!B375</f>
        <v>0</v>
      </c>
      <c r="C380" s="9">
        <f>Final!X375</f>
        <v>0</v>
      </c>
      <c r="D380" s="9">
        <f>Final!AA375</f>
        <v>0</v>
      </c>
      <c r="E380" s="9">
        <f>Final!Z375</f>
        <v>0</v>
      </c>
      <c r="F380" s="22">
        <f>Final!W375</f>
        <v>0</v>
      </c>
      <c r="G380" s="21" t="str">
        <f>IF((C380&gt;$D$3)*(D380&gt;$D$4)+(C380&gt;$D$3)*(E380&gt;$D$5),"CD",IF(C380&gt;$D$3,"0-2",IF(E380&gt;$D$5,IF((F380&lt;$D$6)*(Final!T375&lt;300/35.45),"4,5-6","4-6"),IF(D380&gt;$D$4,"3","ACBT"))))</f>
        <v>ACBT</v>
      </c>
      <c r="H380" s="21"/>
      <c r="I380" s="21"/>
      <c r="J380" s="21"/>
      <c r="K380" s="21"/>
    </row>
    <row r="381" spans="1:11" x14ac:dyDescent="0.25">
      <c r="A381" s="3">
        <f>Final!A376</f>
        <v>0</v>
      </c>
      <c r="B381" s="3">
        <f>Final!B376</f>
        <v>0</v>
      </c>
      <c r="C381" s="9">
        <f>Final!X376</f>
        <v>0</v>
      </c>
      <c r="D381" s="9">
        <f>Final!AA376</f>
        <v>0</v>
      </c>
      <c r="E381" s="9">
        <f>Final!Z376</f>
        <v>0</v>
      </c>
      <c r="F381" s="22">
        <f>Final!W376</f>
        <v>0</v>
      </c>
      <c r="G381" s="21" t="str">
        <f>IF((C381&gt;$D$3)*(D381&gt;$D$4)+(C381&gt;$D$3)*(E381&gt;$D$5),"CD",IF(C381&gt;$D$3,"0-2",IF(E381&gt;$D$5,IF((F381&lt;$D$6)*(Final!T376&lt;300/35.45),"4,5-6","4-6"),IF(D381&gt;$D$4,"3","ACBT"))))</f>
        <v>ACBT</v>
      </c>
      <c r="H381" s="21"/>
      <c r="I381" s="21"/>
      <c r="J381" s="21"/>
      <c r="K381" s="21"/>
    </row>
    <row r="382" spans="1:11" x14ac:dyDescent="0.25">
      <c r="A382" s="3">
        <f>Final!A377</f>
        <v>0</v>
      </c>
      <c r="B382" s="3">
        <f>Final!B377</f>
        <v>0</v>
      </c>
      <c r="C382" s="9">
        <f>Final!X377</f>
        <v>0</v>
      </c>
      <c r="D382" s="9">
        <f>Final!AA377</f>
        <v>0</v>
      </c>
      <c r="E382" s="9">
        <f>Final!Z377</f>
        <v>0</v>
      </c>
      <c r="F382" s="22">
        <f>Final!W377</f>
        <v>0</v>
      </c>
      <c r="G382" s="21" t="str">
        <f>IF((C382&gt;$D$3)*(D382&gt;$D$4)+(C382&gt;$D$3)*(E382&gt;$D$5),"CD",IF(C382&gt;$D$3,"0-2",IF(E382&gt;$D$5,IF((F382&lt;$D$6)*(Final!T377&lt;300/35.45),"4,5-6","4-6"),IF(D382&gt;$D$4,"3","ACBT"))))</f>
        <v>ACBT</v>
      </c>
      <c r="H382" s="21"/>
      <c r="I382" s="21"/>
      <c r="J382" s="21"/>
      <c r="K382" s="21"/>
    </row>
    <row r="383" spans="1:11" x14ac:dyDescent="0.25">
      <c r="A383" s="3">
        <f>Final!A378</f>
        <v>0</v>
      </c>
      <c r="B383" s="3">
        <f>Final!B378</f>
        <v>0</v>
      </c>
      <c r="C383" s="9">
        <f>Final!X378</f>
        <v>0</v>
      </c>
      <c r="D383" s="9">
        <f>Final!AA378</f>
        <v>0</v>
      </c>
      <c r="E383" s="9">
        <f>Final!Z378</f>
        <v>0</v>
      </c>
      <c r="F383" s="22">
        <f>Final!W378</f>
        <v>0</v>
      </c>
      <c r="G383" s="21" t="str">
        <f>IF((C383&gt;$D$3)*(D383&gt;$D$4)+(C383&gt;$D$3)*(E383&gt;$D$5),"CD",IF(C383&gt;$D$3,"0-2",IF(E383&gt;$D$5,IF((F383&lt;$D$6)*(Final!T378&lt;300/35.45),"4,5-6","4-6"),IF(D383&gt;$D$4,"3","ACBT"))))</f>
        <v>ACBT</v>
      </c>
      <c r="H383" s="21"/>
      <c r="I383" s="21"/>
      <c r="J383" s="21"/>
      <c r="K383" s="21"/>
    </row>
    <row r="384" spans="1:11" x14ac:dyDescent="0.25">
      <c r="A384" s="3">
        <f>Final!A379</f>
        <v>0</v>
      </c>
      <c r="B384" s="3">
        <f>Final!B379</f>
        <v>0</v>
      </c>
      <c r="C384" s="9">
        <f>Final!X379</f>
        <v>0</v>
      </c>
      <c r="D384" s="9">
        <f>Final!AA379</f>
        <v>0</v>
      </c>
      <c r="E384" s="9">
        <f>Final!Z379</f>
        <v>0</v>
      </c>
      <c r="F384" s="22">
        <f>Final!W379</f>
        <v>0</v>
      </c>
      <c r="G384" s="21" t="str">
        <f>IF((C384&gt;$D$3)*(D384&gt;$D$4)+(C384&gt;$D$3)*(E384&gt;$D$5),"CD",IF(C384&gt;$D$3,"0-2",IF(E384&gt;$D$5,IF((F384&lt;$D$6)*(Final!T379&lt;300/35.45),"4,5-6","4-6"),IF(D384&gt;$D$4,"3","ACBT"))))</f>
        <v>ACBT</v>
      </c>
      <c r="H384" s="21"/>
      <c r="I384" s="21"/>
      <c r="J384" s="21"/>
      <c r="K384" s="21"/>
    </row>
    <row r="385" spans="1:11" x14ac:dyDescent="0.25">
      <c r="A385" s="3">
        <f>Final!A380</f>
        <v>0</v>
      </c>
      <c r="B385" s="3">
        <f>Final!B380</f>
        <v>0</v>
      </c>
      <c r="C385" s="9">
        <f>Final!X380</f>
        <v>0</v>
      </c>
      <c r="D385" s="9">
        <f>Final!AA380</f>
        <v>0</v>
      </c>
      <c r="E385" s="9">
        <f>Final!Z380</f>
        <v>0</v>
      </c>
      <c r="F385" s="22">
        <f>Final!W380</f>
        <v>0</v>
      </c>
      <c r="G385" s="21" t="str">
        <f>IF((C385&gt;$D$3)*(D385&gt;$D$4)+(C385&gt;$D$3)*(E385&gt;$D$5),"CD",IF(C385&gt;$D$3,"0-2",IF(E385&gt;$D$5,IF((F385&lt;$D$6)*(Final!T380&lt;300/35.45),"4,5-6","4-6"),IF(D385&gt;$D$4,"3","ACBT"))))</f>
        <v>ACBT</v>
      </c>
      <c r="H385" s="21"/>
      <c r="I385" s="21"/>
      <c r="J385" s="21"/>
      <c r="K385" s="21"/>
    </row>
    <row r="386" spans="1:11" x14ac:dyDescent="0.25">
      <c r="A386" s="3">
        <f>Final!A381</f>
        <v>0</v>
      </c>
      <c r="B386" s="3">
        <f>Final!B381</f>
        <v>0</v>
      </c>
      <c r="C386" s="9">
        <f>Final!X381</f>
        <v>0</v>
      </c>
      <c r="D386" s="9">
        <f>Final!AA381</f>
        <v>0</v>
      </c>
      <c r="E386" s="9">
        <f>Final!Z381</f>
        <v>0</v>
      </c>
      <c r="F386" s="22">
        <f>Final!W381</f>
        <v>0</v>
      </c>
      <c r="G386" s="21" t="str">
        <f>IF((C386&gt;$D$3)*(D386&gt;$D$4)+(C386&gt;$D$3)*(E386&gt;$D$5),"CD",IF(C386&gt;$D$3,"0-2",IF(E386&gt;$D$5,IF((F386&lt;$D$6)*(Final!T381&lt;300/35.45),"4,5-6","4-6"),IF(D386&gt;$D$4,"3","ACBT"))))</f>
        <v>ACBT</v>
      </c>
      <c r="H386" s="21"/>
      <c r="I386" s="21"/>
      <c r="J386" s="21"/>
      <c r="K386" s="21"/>
    </row>
    <row r="387" spans="1:11" x14ac:dyDescent="0.25">
      <c r="A387" s="3">
        <f>Final!A382</f>
        <v>0</v>
      </c>
      <c r="B387" s="3">
        <f>Final!B382</f>
        <v>0</v>
      </c>
      <c r="C387" s="9">
        <f>Final!X382</f>
        <v>0</v>
      </c>
      <c r="D387" s="9">
        <f>Final!AA382</f>
        <v>0</v>
      </c>
      <c r="E387" s="9">
        <f>Final!Z382</f>
        <v>0</v>
      </c>
      <c r="F387" s="22">
        <f>Final!W382</f>
        <v>0</v>
      </c>
      <c r="G387" s="21" t="str">
        <f>IF((C387&gt;$D$3)*(D387&gt;$D$4)+(C387&gt;$D$3)*(E387&gt;$D$5),"CD",IF(C387&gt;$D$3,"0-2",IF(E387&gt;$D$5,IF((F387&lt;$D$6)*(Final!T382&lt;300/35.45),"4,5-6","4-6"),IF(D387&gt;$D$4,"3","ACBT"))))</f>
        <v>ACBT</v>
      </c>
      <c r="H387" s="21"/>
      <c r="I387" s="21"/>
      <c r="J387" s="21"/>
      <c r="K387" s="21"/>
    </row>
    <row r="388" spans="1:11" x14ac:dyDescent="0.25">
      <c r="A388" s="3">
        <f>Final!A383</f>
        <v>0</v>
      </c>
      <c r="B388" s="3">
        <f>Final!B383</f>
        <v>0</v>
      </c>
      <c r="C388" s="9">
        <f>Final!X383</f>
        <v>0</v>
      </c>
      <c r="D388" s="9">
        <f>Final!AA383</f>
        <v>0</v>
      </c>
      <c r="E388" s="9">
        <f>Final!Z383</f>
        <v>0</v>
      </c>
      <c r="F388" s="22">
        <f>Final!W383</f>
        <v>0</v>
      </c>
      <c r="G388" s="21" t="str">
        <f>IF((C388&gt;$D$3)*(D388&gt;$D$4)+(C388&gt;$D$3)*(E388&gt;$D$5),"CD",IF(C388&gt;$D$3,"0-2",IF(E388&gt;$D$5,IF((F388&lt;$D$6)*(Final!T383&lt;300/35.45),"4,5-6","4-6"),IF(D388&gt;$D$4,"3","ACBT"))))</f>
        <v>ACBT</v>
      </c>
      <c r="H388" s="21"/>
      <c r="I388" s="21"/>
      <c r="J388" s="21"/>
      <c r="K388" s="21"/>
    </row>
    <row r="389" spans="1:11" x14ac:dyDescent="0.25">
      <c r="A389" s="3">
        <f>Final!A384</f>
        <v>0</v>
      </c>
      <c r="B389" s="3">
        <f>Final!B384</f>
        <v>0</v>
      </c>
      <c r="C389" s="9">
        <f>Final!X384</f>
        <v>0</v>
      </c>
      <c r="D389" s="9">
        <f>Final!AA384</f>
        <v>0</v>
      </c>
      <c r="E389" s="9">
        <f>Final!Z384</f>
        <v>0</v>
      </c>
      <c r="F389" s="22">
        <f>Final!W384</f>
        <v>0</v>
      </c>
      <c r="G389" s="21" t="str">
        <f>IF((C389&gt;$D$3)*(D389&gt;$D$4)+(C389&gt;$D$3)*(E389&gt;$D$5),"CD",IF(C389&gt;$D$3,"0-2",IF(E389&gt;$D$5,IF((F389&lt;$D$6)*(Final!T384&lt;300/35.45),"4,5-6","4-6"),IF(D389&gt;$D$4,"3","ACBT"))))</f>
        <v>ACBT</v>
      </c>
      <c r="H389" s="21"/>
      <c r="I389" s="21"/>
      <c r="J389" s="21"/>
      <c r="K389" s="21"/>
    </row>
    <row r="390" spans="1:11" x14ac:dyDescent="0.25">
      <c r="A390" s="3">
        <f>Final!A385</f>
        <v>0</v>
      </c>
      <c r="B390" s="3">
        <f>Final!B385</f>
        <v>0</v>
      </c>
      <c r="C390" s="9">
        <f>Final!X385</f>
        <v>0</v>
      </c>
      <c r="D390" s="9">
        <f>Final!AA385</f>
        <v>0</v>
      </c>
      <c r="E390" s="9">
        <f>Final!Z385</f>
        <v>0</v>
      </c>
      <c r="F390" s="22">
        <f>Final!W385</f>
        <v>0</v>
      </c>
      <c r="G390" s="21" t="str">
        <f>IF((C390&gt;$D$3)*(D390&gt;$D$4)+(C390&gt;$D$3)*(E390&gt;$D$5),"CD",IF(C390&gt;$D$3,"0-2",IF(E390&gt;$D$5,IF((F390&lt;$D$6)*(Final!T385&lt;300/35.45),"4,5-6","4-6"),IF(D390&gt;$D$4,"3","ACBT"))))</f>
        <v>ACBT</v>
      </c>
      <c r="H390" s="21"/>
      <c r="I390" s="21"/>
      <c r="J390" s="21"/>
      <c r="K390" s="21"/>
    </row>
    <row r="391" spans="1:11" x14ac:dyDescent="0.25">
      <c r="A391" s="3">
        <f>Final!A386</f>
        <v>0</v>
      </c>
      <c r="B391" s="3">
        <f>Final!B386</f>
        <v>0</v>
      </c>
      <c r="C391" s="9">
        <f>Final!X386</f>
        <v>0</v>
      </c>
      <c r="D391" s="9">
        <f>Final!AA386</f>
        <v>0</v>
      </c>
      <c r="E391" s="9">
        <f>Final!Z386</f>
        <v>0</v>
      </c>
      <c r="F391" s="22">
        <f>Final!W386</f>
        <v>0</v>
      </c>
      <c r="G391" s="21" t="str">
        <f>IF((C391&gt;$D$3)*(D391&gt;$D$4)+(C391&gt;$D$3)*(E391&gt;$D$5),"CD",IF(C391&gt;$D$3,"0-2",IF(E391&gt;$D$5,IF((F391&lt;$D$6)*(Final!T386&lt;300/35.45),"4,5-6","4-6"),IF(D391&gt;$D$4,"3","ACBT"))))</f>
        <v>ACBT</v>
      </c>
      <c r="H391" s="21"/>
      <c r="I391" s="21"/>
      <c r="J391" s="21"/>
      <c r="K391" s="21"/>
    </row>
    <row r="392" spans="1:11" x14ac:dyDescent="0.25">
      <c r="A392" s="3">
        <f>Final!A387</f>
        <v>0</v>
      </c>
      <c r="B392" s="3">
        <f>Final!B387</f>
        <v>0</v>
      </c>
      <c r="C392" s="9">
        <f>Final!X387</f>
        <v>0</v>
      </c>
      <c r="D392" s="9">
        <f>Final!AA387</f>
        <v>0</v>
      </c>
      <c r="E392" s="9">
        <f>Final!Z387</f>
        <v>0</v>
      </c>
      <c r="F392" s="22">
        <f>Final!W387</f>
        <v>0</v>
      </c>
      <c r="G392" s="21" t="str">
        <f>IF((C392&gt;$D$3)*(D392&gt;$D$4)+(C392&gt;$D$3)*(E392&gt;$D$5),"CD",IF(C392&gt;$D$3,"0-2",IF(E392&gt;$D$5,IF((F392&lt;$D$6)*(Final!T387&lt;300/35.45),"4,5-6","4-6"),IF(D392&gt;$D$4,"3","ACBT"))))</f>
        <v>ACBT</v>
      </c>
      <c r="H392" s="21"/>
      <c r="I392" s="21"/>
      <c r="J392" s="21"/>
      <c r="K392" s="21"/>
    </row>
    <row r="393" spans="1:11" x14ac:dyDescent="0.25">
      <c r="A393" s="3">
        <f>Final!A388</f>
        <v>0</v>
      </c>
      <c r="B393" s="3">
        <f>Final!B388</f>
        <v>0</v>
      </c>
      <c r="C393" s="9">
        <f>Final!X388</f>
        <v>0</v>
      </c>
      <c r="D393" s="9">
        <f>Final!AA388</f>
        <v>0</v>
      </c>
      <c r="E393" s="9">
        <f>Final!Z388</f>
        <v>0</v>
      </c>
      <c r="F393" s="22">
        <f>Final!W388</f>
        <v>0</v>
      </c>
      <c r="G393" s="21" t="str">
        <f>IF((C393&gt;$D$3)*(D393&gt;$D$4)+(C393&gt;$D$3)*(E393&gt;$D$5),"CD",IF(C393&gt;$D$3,"0-2",IF(E393&gt;$D$5,IF((F393&lt;$D$6)*(Final!T388&lt;300/35.45),"4,5-6","4-6"),IF(D393&gt;$D$4,"3","ACBT"))))</f>
        <v>ACBT</v>
      </c>
      <c r="H393" s="21"/>
      <c r="I393" s="21"/>
      <c r="J393" s="21"/>
      <c r="K393" s="21"/>
    </row>
    <row r="394" spans="1:11" x14ac:dyDescent="0.25">
      <c r="A394" s="3">
        <f>Final!A389</f>
        <v>0</v>
      </c>
      <c r="B394" s="3">
        <f>Final!B389</f>
        <v>0</v>
      </c>
      <c r="C394" s="9">
        <f>Final!X389</f>
        <v>0</v>
      </c>
      <c r="D394" s="9">
        <f>Final!AA389</f>
        <v>0</v>
      </c>
      <c r="E394" s="9">
        <f>Final!Z389</f>
        <v>0</v>
      </c>
      <c r="F394" s="22">
        <f>Final!W389</f>
        <v>0</v>
      </c>
      <c r="G394" s="21" t="str">
        <f>IF((C394&gt;$D$3)*(D394&gt;$D$4)+(C394&gt;$D$3)*(E394&gt;$D$5),"CD",IF(C394&gt;$D$3,"0-2",IF(E394&gt;$D$5,IF((F394&lt;$D$6)*(Final!T389&lt;300/35.45),"4,5-6","4-6"),IF(D394&gt;$D$4,"3","ACBT"))))</f>
        <v>ACBT</v>
      </c>
      <c r="H394" s="21"/>
      <c r="I394" s="21"/>
      <c r="J394" s="21"/>
      <c r="K394" s="21"/>
    </row>
    <row r="395" spans="1:11" x14ac:dyDescent="0.25">
      <c r="A395" s="3">
        <f>Final!A390</f>
        <v>0</v>
      </c>
      <c r="B395" s="3">
        <f>Final!B390</f>
        <v>0</v>
      </c>
      <c r="C395" s="9">
        <f>Final!X390</f>
        <v>0</v>
      </c>
      <c r="D395" s="9">
        <f>Final!AA390</f>
        <v>0</v>
      </c>
      <c r="E395" s="9">
        <f>Final!Z390</f>
        <v>0</v>
      </c>
      <c r="F395" s="22">
        <f>Final!W390</f>
        <v>0</v>
      </c>
      <c r="G395" s="21" t="str">
        <f>IF((C395&gt;$D$3)*(D395&gt;$D$4)+(C395&gt;$D$3)*(E395&gt;$D$5),"CD",IF(C395&gt;$D$3,"0-2",IF(E395&gt;$D$5,IF((F395&lt;$D$6)*(Final!T390&lt;300/35.45),"4,5-6","4-6"),IF(D395&gt;$D$4,"3","ACBT"))))</f>
        <v>ACBT</v>
      </c>
      <c r="H395" s="21"/>
      <c r="I395" s="21"/>
      <c r="J395" s="21"/>
      <c r="K395" s="21"/>
    </row>
    <row r="396" spans="1:11" x14ac:dyDescent="0.25">
      <c r="A396" s="3">
        <f>Final!A391</f>
        <v>0</v>
      </c>
      <c r="B396" s="3">
        <f>Final!B391</f>
        <v>0</v>
      </c>
      <c r="C396" s="9">
        <f>Final!X391</f>
        <v>0</v>
      </c>
      <c r="D396" s="9">
        <f>Final!AA391</f>
        <v>0</v>
      </c>
      <c r="E396" s="9">
        <f>Final!Z391</f>
        <v>0</v>
      </c>
      <c r="F396" s="22">
        <f>Final!W391</f>
        <v>0</v>
      </c>
      <c r="G396" s="21" t="str">
        <f>IF((C396&gt;$D$3)*(D396&gt;$D$4)+(C396&gt;$D$3)*(E396&gt;$D$5),"CD",IF(C396&gt;$D$3,"0-2",IF(E396&gt;$D$5,IF((F396&lt;$D$6)*(Final!T391&lt;300/35.45),"4,5-6","4-6"),IF(D396&gt;$D$4,"3","ACBT"))))</f>
        <v>ACBT</v>
      </c>
      <c r="H396" s="21"/>
      <c r="I396" s="21"/>
      <c r="J396" s="21"/>
      <c r="K396" s="21"/>
    </row>
    <row r="397" spans="1:11" x14ac:dyDescent="0.25">
      <c r="A397" s="3">
        <f>Final!A392</f>
        <v>0</v>
      </c>
      <c r="B397" s="3">
        <f>Final!B392</f>
        <v>0</v>
      </c>
      <c r="C397" s="9">
        <f>Final!X392</f>
        <v>0</v>
      </c>
      <c r="D397" s="9">
        <f>Final!AA392</f>
        <v>0</v>
      </c>
      <c r="E397" s="9">
        <f>Final!Z392</f>
        <v>0</v>
      </c>
      <c r="F397" s="22">
        <f>Final!W392</f>
        <v>0</v>
      </c>
      <c r="G397" s="21" t="str">
        <f>IF((C397&gt;$D$3)*(D397&gt;$D$4)+(C397&gt;$D$3)*(E397&gt;$D$5),"CD",IF(C397&gt;$D$3,"0-2",IF(E397&gt;$D$5,IF((F397&lt;$D$6)*(Final!T392&lt;300/35.45),"4,5-6","4-6"),IF(D397&gt;$D$4,"3","ACBT"))))</f>
        <v>ACBT</v>
      </c>
      <c r="H397" s="21"/>
      <c r="I397" s="21"/>
      <c r="J397" s="21"/>
      <c r="K397" s="21"/>
    </row>
    <row r="398" spans="1:11" x14ac:dyDescent="0.25">
      <c r="A398" s="3">
        <f>Final!A393</f>
        <v>0</v>
      </c>
      <c r="B398" s="3">
        <f>Final!B393</f>
        <v>0</v>
      </c>
      <c r="C398" s="9">
        <f>Final!X393</f>
        <v>0</v>
      </c>
      <c r="D398" s="9">
        <f>Final!AA393</f>
        <v>0</v>
      </c>
      <c r="E398" s="9">
        <f>Final!Z393</f>
        <v>0</v>
      </c>
      <c r="F398" s="22">
        <f>Final!W393</f>
        <v>0</v>
      </c>
      <c r="G398" s="21" t="str">
        <f>IF((C398&gt;$D$3)*(D398&gt;$D$4)+(C398&gt;$D$3)*(E398&gt;$D$5),"CD",IF(C398&gt;$D$3,"0-2",IF(E398&gt;$D$5,IF((F398&lt;$D$6)*(Final!T393&lt;300/35.45),"4,5-6","4-6"),IF(D398&gt;$D$4,"3","ACBT"))))</f>
        <v>ACBT</v>
      </c>
      <c r="H398" s="21"/>
      <c r="I398" s="21"/>
      <c r="J398" s="21"/>
      <c r="K398" s="21"/>
    </row>
    <row r="399" spans="1:11" x14ac:dyDescent="0.25">
      <c r="A399" s="3">
        <f>Final!A394</f>
        <v>0</v>
      </c>
      <c r="B399" s="3">
        <f>Final!B394</f>
        <v>0</v>
      </c>
      <c r="C399" s="9">
        <f>Final!X394</f>
        <v>0</v>
      </c>
      <c r="D399" s="9">
        <f>Final!AA394</f>
        <v>0</v>
      </c>
      <c r="E399" s="9">
        <f>Final!Z394</f>
        <v>0</v>
      </c>
      <c r="F399" s="22">
        <f>Final!W394</f>
        <v>0</v>
      </c>
      <c r="G399" s="21" t="str">
        <f>IF((C399&gt;$D$3)*(D399&gt;$D$4)+(C399&gt;$D$3)*(E399&gt;$D$5),"CD",IF(C399&gt;$D$3,"0-2",IF(E399&gt;$D$5,IF((F399&lt;$D$6)*(Final!T394&lt;300/35.45),"4,5-6","4-6"),IF(D399&gt;$D$4,"3","ACBT"))))</f>
        <v>ACBT</v>
      </c>
      <c r="H399" s="21"/>
      <c r="I399" s="21"/>
      <c r="J399" s="21"/>
      <c r="K399" s="21"/>
    </row>
    <row r="400" spans="1:11" x14ac:dyDescent="0.25">
      <c r="A400" s="3">
        <f>Final!A395</f>
        <v>0</v>
      </c>
      <c r="B400" s="3">
        <f>Final!B395</f>
        <v>0</v>
      </c>
      <c r="C400" s="9">
        <f>Final!X395</f>
        <v>0</v>
      </c>
      <c r="D400" s="9">
        <f>Final!AA395</f>
        <v>0</v>
      </c>
      <c r="E400" s="9">
        <f>Final!Z395</f>
        <v>0</v>
      </c>
      <c r="F400" s="22">
        <f>Final!W395</f>
        <v>0</v>
      </c>
      <c r="G400" s="21" t="str">
        <f>IF((C400&gt;$D$3)*(D400&gt;$D$4)+(C400&gt;$D$3)*(E400&gt;$D$5),"CD",IF(C400&gt;$D$3,"0-2",IF(E400&gt;$D$5,IF((F400&lt;$D$6)*(Final!T395&lt;300/35.45),"4,5-6","4-6"),IF(D400&gt;$D$4,"3","ACBT"))))</f>
        <v>ACBT</v>
      </c>
      <c r="H400" s="21"/>
      <c r="I400" s="21"/>
      <c r="J400" s="21"/>
      <c r="K400" s="21"/>
    </row>
    <row r="401" spans="1:11" x14ac:dyDescent="0.25">
      <c r="A401" s="3">
        <f>Final!A396</f>
        <v>0</v>
      </c>
      <c r="B401" s="3">
        <f>Final!B396</f>
        <v>0</v>
      </c>
      <c r="C401" s="9">
        <f>Final!X396</f>
        <v>0</v>
      </c>
      <c r="D401" s="9">
        <f>Final!AA396</f>
        <v>0</v>
      </c>
      <c r="E401" s="9">
        <f>Final!Z396</f>
        <v>0</v>
      </c>
      <c r="F401" s="22">
        <f>Final!W396</f>
        <v>0</v>
      </c>
      <c r="G401" s="21" t="str">
        <f>IF((C401&gt;$D$3)*(D401&gt;$D$4)+(C401&gt;$D$3)*(E401&gt;$D$5),"CD",IF(C401&gt;$D$3,"0-2",IF(E401&gt;$D$5,IF((F401&lt;$D$6)*(Final!T396&lt;300/35.45),"4,5-6","4-6"),IF(D401&gt;$D$4,"3","ACBT"))))</f>
        <v>ACBT</v>
      </c>
      <c r="H401" s="21"/>
      <c r="I401" s="21"/>
      <c r="J401" s="21"/>
      <c r="K401" s="21"/>
    </row>
    <row r="402" spans="1:11" x14ac:dyDescent="0.25">
      <c r="A402" s="3">
        <f>Final!A397</f>
        <v>0</v>
      </c>
      <c r="B402" s="3">
        <f>Final!B397</f>
        <v>0</v>
      </c>
      <c r="C402" s="9">
        <f>Final!X397</f>
        <v>0</v>
      </c>
      <c r="D402" s="9">
        <f>Final!AA397</f>
        <v>0</v>
      </c>
      <c r="E402" s="9">
        <f>Final!Z397</f>
        <v>0</v>
      </c>
      <c r="F402" s="22">
        <f>Final!W397</f>
        <v>0</v>
      </c>
      <c r="G402" s="21" t="str">
        <f>IF((C402&gt;$D$3)*(D402&gt;$D$4)+(C402&gt;$D$3)*(E402&gt;$D$5),"CD",IF(C402&gt;$D$3,"0-2",IF(E402&gt;$D$5,IF((F402&lt;$D$6)*(Final!T397&lt;300/35.45),"4,5-6","4-6"),IF(D402&gt;$D$4,"3","ACBT"))))</f>
        <v>ACBT</v>
      </c>
      <c r="H402" s="21"/>
      <c r="I402" s="21"/>
      <c r="J402" s="21"/>
      <c r="K402" s="21"/>
    </row>
    <row r="403" spans="1:11" x14ac:dyDescent="0.25">
      <c r="A403" s="3">
        <f>Final!A398</f>
        <v>0</v>
      </c>
      <c r="B403" s="3">
        <f>Final!B398</f>
        <v>0</v>
      </c>
      <c r="C403" s="9">
        <f>Final!X398</f>
        <v>0</v>
      </c>
      <c r="D403" s="9">
        <f>Final!AA398</f>
        <v>0</v>
      </c>
      <c r="E403" s="9">
        <f>Final!Z398</f>
        <v>0</v>
      </c>
      <c r="F403" s="22">
        <f>Final!W398</f>
        <v>0</v>
      </c>
      <c r="G403" s="21" t="str">
        <f>IF((C403&gt;$D$3)*(D403&gt;$D$4)+(C403&gt;$D$3)*(E403&gt;$D$5),"CD",IF(C403&gt;$D$3,"0-2",IF(E403&gt;$D$5,IF((F403&lt;$D$6)*(Final!T398&lt;300/35.45),"4,5-6","4-6"),IF(D403&gt;$D$4,"3","ACBT"))))</f>
        <v>ACBT</v>
      </c>
      <c r="H403" s="21"/>
      <c r="I403" s="21"/>
      <c r="J403" s="21"/>
      <c r="K403" s="21"/>
    </row>
    <row r="404" spans="1:11" x14ac:dyDescent="0.25">
      <c r="A404" s="3">
        <f>Final!A399</f>
        <v>0</v>
      </c>
      <c r="B404" s="3">
        <f>Final!B399</f>
        <v>0</v>
      </c>
      <c r="C404" s="9">
        <f>Final!X399</f>
        <v>0</v>
      </c>
      <c r="D404" s="9">
        <f>Final!AA399</f>
        <v>0</v>
      </c>
      <c r="E404" s="9">
        <f>Final!Z399</f>
        <v>0</v>
      </c>
      <c r="F404" s="22">
        <f>Final!W399</f>
        <v>0</v>
      </c>
      <c r="G404" s="21" t="str">
        <f>IF((C404&gt;$D$3)*(D404&gt;$D$4)+(C404&gt;$D$3)*(E404&gt;$D$5),"CD",IF(C404&gt;$D$3,"0-2",IF(E404&gt;$D$5,IF((F404&lt;$D$6)*(Final!T399&lt;300/35.45),"4,5-6","4-6"),IF(D404&gt;$D$4,"3","ACBT"))))</f>
        <v>ACBT</v>
      </c>
      <c r="H404" s="21"/>
      <c r="I404" s="21"/>
      <c r="J404" s="21"/>
      <c r="K404" s="21"/>
    </row>
    <row r="405" spans="1:11" x14ac:dyDescent="0.25">
      <c r="A405" s="3">
        <f>Final!A400</f>
        <v>0</v>
      </c>
      <c r="B405" s="3">
        <f>Final!B400</f>
        <v>0</v>
      </c>
      <c r="C405" s="9">
        <f>Final!X400</f>
        <v>0</v>
      </c>
      <c r="D405" s="9">
        <f>Final!AA400</f>
        <v>0</v>
      </c>
      <c r="E405" s="9">
        <f>Final!Z400</f>
        <v>0</v>
      </c>
      <c r="F405" s="22">
        <f>Final!W400</f>
        <v>0</v>
      </c>
      <c r="G405" s="21" t="str">
        <f>IF((C405&gt;$D$3)*(D405&gt;$D$4)+(C405&gt;$D$3)*(E405&gt;$D$5),"CD",IF(C405&gt;$D$3,"0-2",IF(E405&gt;$D$5,IF((F405&lt;$D$6)*(Final!T400&lt;300/35.45),"4,5-6","4-6"),IF(D405&gt;$D$4,"3","ACBT"))))</f>
        <v>ACBT</v>
      </c>
      <c r="H405" s="21"/>
      <c r="I405" s="21"/>
      <c r="J405" s="21"/>
      <c r="K405" s="21"/>
    </row>
    <row r="406" spans="1:11" x14ac:dyDescent="0.25">
      <c r="A406" s="3">
        <f>Final!A401</f>
        <v>0</v>
      </c>
      <c r="B406" s="3">
        <f>Final!B401</f>
        <v>0</v>
      </c>
      <c r="C406" s="9">
        <f>Final!X401</f>
        <v>0</v>
      </c>
      <c r="D406" s="9">
        <f>Final!AA401</f>
        <v>0</v>
      </c>
      <c r="E406" s="9">
        <f>Final!Z401</f>
        <v>0</v>
      </c>
      <c r="F406" s="22">
        <f>Final!W401</f>
        <v>0</v>
      </c>
      <c r="G406" s="21" t="str">
        <f>IF((C406&gt;$D$3)*(D406&gt;$D$4)+(C406&gt;$D$3)*(E406&gt;$D$5),"CD",IF(C406&gt;$D$3,"0-2",IF(E406&gt;$D$5,IF((F406&lt;$D$6)*(Final!T401&lt;300/35.45),"4,5-6","4-6"),IF(D406&gt;$D$4,"3","ACBT"))))</f>
        <v>ACBT</v>
      </c>
      <c r="H406" s="21"/>
      <c r="I406" s="21"/>
      <c r="J406" s="21"/>
      <c r="K406" s="21"/>
    </row>
    <row r="407" spans="1:11" x14ac:dyDescent="0.25">
      <c r="A407" s="3">
        <f>Final!A402</f>
        <v>0</v>
      </c>
      <c r="B407" s="3">
        <f>Final!B402</f>
        <v>0</v>
      </c>
      <c r="C407" s="9">
        <f>Final!X402</f>
        <v>0</v>
      </c>
      <c r="D407" s="9">
        <f>Final!AA402</f>
        <v>0</v>
      </c>
      <c r="E407" s="9">
        <f>Final!Z402</f>
        <v>0</v>
      </c>
      <c r="F407" s="22">
        <f>Final!W402</f>
        <v>0</v>
      </c>
      <c r="G407" s="21" t="str">
        <f>IF((C407&gt;$D$3)*(D407&gt;$D$4)+(C407&gt;$D$3)*(E407&gt;$D$5),"CD",IF(C407&gt;$D$3,"0-2",IF(E407&gt;$D$5,IF((F407&lt;$D$6)*(Final!T402&lt;300/35.45),"4,5-6","4-6"),IF(D407&gt;$D$4,"3","ACBT"))))</f>
        <v>ACBT</v>
      </c>
      <c r="H407" s="21"/>
      <c r="I407" s="21"/>
      <c r="J407" s="21"/>
      <c r="K407" s="21"/>
    </row>
    <row r="408" spans="1:11" x14ac:dyDescent="0.25">
      <c r="A408" s="3">
        <f>Final!A403</f>
        <v>0</v>
      </c>
      <c r="B408" s="3">
        <f>Final!B403</f>
        <v>0</v>
      </c>
      <c r="C408" s="9">
        <f>Final!X403</f>
        <v>0</v>
      </c>
      <c r="D408" s="9">
        <f>Final!AA403</f>
        <v>0</v>
      </c>
      <c r="E408" s="9">
        <f>Final!Z403</f>
        <v>0</v>
      </c>
      <c r="F408" s="22">
        <f>Final!W403</f>
        <v>0</v>
      </c>
      <c r="G408" s="21" t="str">
        <f>IF((C408&gt;$D$3)*(D408&gt;$D$4)+(C408&gt;$D$3)*(E408&gt;$D$5),"CD",IF(C408&gt;$D$3,"0-2",IF(E408&gt;$D$5,IF((F408&lt;$D$6)*(Final!T403&lt;300/35.45),"4,5-6","4-6"),IF(D408&gt;$D$4,"3","ACBT"))))</f>
        <v>ACBT</v>
      </c>
      <c r="H408" s="21"/>
      <c r="I408" s="21"/>
      <c r="J408" s="21"/>
      <c r="K408" s="21"/>
    </row>
    <row r="409" spans="1:11" x14ac:dyDescent="0.25">
      <c r="A409" s="3">
        <f>Final!A404</f>
        <v>0</v>
      </c>
      <c r="B409" s="3">
        <f>Final!B404</f>
        <v>0</v>
      </c>
      <c r="C409" s="9">
        <f>Final!X404</f>
        <v>0</v>
      </c>
      <c r="D409" s="9">
        <f>Final!AA404</f>
        <v>0</v>
      </c>
      <c r="E409" s="9">
        <f>Final!Z404</f>
        <v>0</v>
      </c>
      <c r="F409" s="22">
        <f>Final!W404</f>
        <v>0</v>
      </c>
      <c r="G409" s="21" t="str">
        <f>IF((C409&gt;$D$3)*(D409&gt;$D$4)+(C409&gt;$D$3)*(E409&gt;$D$5),"CD",IF(C409&gt;$D$3,"0-2",IF(E409&gt;$D$5,IF((F409&lt;$D$6)*(Final!T404&lt;300/35.45),"4,5-6","4-6"),IF(D409&gt;$D$4,"3","ACBT"))))</f>
        <v>ACBT</v>
      </c>
      <c r="H409" s="21"/>
      <c r="I409" s="21"/>
      <c r="J409" s="21"/>
      <c r="K409" s="21"/>
    </row>
    <row r="410" spans="1:11" x14ac:dyDescent="0.25">
      <c r="A410" s="3">
        <f>Final!A405</f>
        <v>0</v>
      </c>
      <c r="B410" s="3">
        <f>Final!B405</f>
        <v>0</v>
      </c>
      <c r="C410" s="9">
        <f>Final!X405</f>
        <v>0</v>
      </c>
      <c r="D410" s="9">
        <f>Final!AA405</f>
        <v>0</v>
      </c>
      <c r="E410" s="9">
        <f>Final!Z405</f>
        <v>0</v>
      </c>
      <c r="F410" s="22">
        <f>Final!W405</f>
        <v>0</v>
      </c>
      <c r="G410" s="21" t="str">
        <f>IF((C410&gt;$D$3)*(D410&gt;$D$4)+(C410&gt;$D$3)*(E410&gt;$D$5),"CD",IF(C410&gt;$D$3,"0-2",IF(E410&gt;$D$5,IF((F410&lt;$D$6)*(Final!T405&lt;300/35.45),"4,5-6","4-6"),IF(D410&gt;$D$4,"3","ACBT"))))</f>
        <v>ACBT</v>
      </c>
      <c r="H410" s="21"/>
      <c r="I410" s="21"/>
      <c r="J410" s="21"/>
      <c r="K410" s="21"/>
    </row>
    <row r="411" spans="1:11" x14ac:dyDescent="0.25">
      <c r="A411" s="3">
        <f>Final!A406</f>
        <v>0</v>
      </c>
      <c r="B411" s="3">
        <f>Final!B406</f>
        <v>0</v>
      </c>
      <c r="C411" s="9">
        <f>Final!X406</f>
        <v>0</v>
      </c>
      <c r="D411" s="9">
        <f>Final!AA406</f>
        <v>0</v>
      </c>
      <c r="E411" s="9">
        <f>Final!Z406</f>
        <v>0</v>
      </c>
      <c r="F411" s="22">
        <f>Final!W406</f>
        <v>0</v>
      </c>
      <c r="G411" s="21" t="str">
        <f>IF((C411&gt;$D$3)*(D411&gt;$D$4)+(C411&gt;$D$3)*(E411&gt;$D$5),"CD",IF(C411&gt;$D$3,"0-2",IF(E411&gt;$D$5,IF((F411&lt;$D$6)*(Final!T406&lt;300/35.45),"4,5-6","4-6"),IF(D411&gt;$D$4,"3","ACBT"))))</f>
        <v>ACBT</v>
      </c>
      <c r="H411" s="21"/>
      <c r="I411" s="21"/>
      <c r="J411" s="21"/>
      <c r="K411" s="21"/>
    </row>
    <row r="412" spans="1:11" x14ac:dyDescent="0.25">
      <c r="A412" s="3">
        <f>Final!A407</f>
        <v>0</v>
      </c>
      <c r="B412" s="3">
        <f>Final!B407</f>
        <v>0</v>
      </c>
      <c r="C412" s="9">
        <f>Final!X407</f>
        <v>0</v>
      </c>
      <c r="D412" s="9">
        <f>Final!AA407</f>
        <v>0</v>
      </c>
      <c r="E412" s="9">
        <f>Final!Z407</f>
        <v>0</v>
      </c>
      <c r="F412" s="22">
        <f>Final!W407</f>
        <v>0</v>
      </c>
      <c r="G412" s="21" t="str">
        <f>IF((C412&gt;$D$3)*(D412&gt;$D$4)+(C412&gt;$D$3)*(E412&gt;$D$5),"CD",IF(C412&gt;$D$3,"0-2",IF(E412&gt;$D$5,IF((F412&lt;$D$6)*(Final!T407&lt;300/35.45),"4,5-6","4-6"),IF(D412&gt;$D$4,"3","ACBT"))))</f>
        <v>ACBT</v>
      </c>
      <c r="H412" s="21"/>
      <c r="I412" s="21"/>
      <c r="J412" s="21"/>
      <c r="K412" s="21"/>
    </row>
    <row r="413" spans="1:11" x14ac:dyDescent="0.25">
      <c r="A413" s="3">
        <f>Final!A408</f>
        <v>0</v>
      </c>
      <c r="B413" s="3">
        <f>Final!B408</f>
        <v>0</v>
      </c>
      <c r="C413" s="9">
        <f>Final!X408</f>
        <v>0</v>
      </c>
      <c r="D413" s="9">
        <f>Final!AA408</f>
        <v>0</v>
      </c>
      <c r="E413" s="9">
        <f>Final!Z408</f>
        <v>0</v>
      </c>
      <c r="F413" s="22">
        <f>Final!W408</f>
        <v>0</v>
      </c>
      <c r="G413" s="21" t="str">
        <f>IF((C413&gt;$D$3)*(D413&gt;$D$4)+(C413&gt;$D$3)*(E413&gt;$D$5),"CD",IF(C413&gt;$D$3,"0-2",IF(E413&gt;$D$5,IF((F413&lt;$D$6)*(Final!T408&lt;300/35.45),"4,5-6","4-6"),IF(D413&gt;$D$4,"3","ACBT"))))</f>
        <v>ACBT</v>
      </c>
      <c r="H413" s="21"/>
      <c r="I413" s="21"/>
      <c r="J413" s="21"/>
      <c r="K413" s="21"/>
    </row>
    <row r="414" spans="1:11" x14ac:dyDescent="0.25">
      <c r="A414" s="3">
        <f>Final!A409</f>
        <v>0</v>
      </c>
      <c r="B414" s="3">
        <f>Final!B409</f>
        <v>0</v>
      </c>
      <c r="C414" s="9">
        <f>Final!X409</f>
        <v>0</v>
      </c>
      <c r="D414" s="9">
        <f>Final!AA409</f>
        <v>0</v>
      </c>
      <c r="E414" s="9">
        <f>Final!Z409</f>
        <v>0</v>
      </c>
      <c r="F414" s="22">
        <f>Final!W409</f>
        <v>0</v>
      </c>
      <c r="G414" s="21" t="str">
        <f>IF((C414&gt;$D$3)*(D414&gt;$D$4)+(C414&gt;$D$3)*(E414&gt;$D$5),"CD",IF(C414&gt;$D$3,"0-2",IF(E414&gt;$D$5,IF((F414&lt;$D$6)*(Final!T409&lt;300/35.45),"4,5-6","4-6"),IF(D414&gt;$D$4,"3","ACBT"))))</f>
        <v>ACBT</v>
      </c>
      <c r="H414" s="21"/>
      <c r="I414" s="21"/>
      <c r="J414" s="21"/>
      <c r="K414" s="21"/>
    </row>
    <row r="415" spans="1:11" x14ac:dyDescent="0.25">
      <c r="A415" s="3">
        <f>Final!A410</f>
        <v>0</v>
      </c>
      <c r="B415" s="3">
        <f>Final!B410</f>
        <v>0</v>
      </c>
      <c r="C415" s="9">
        <f>Final!X410</f>
        <v>0</v>
      </c>
      <c r="D415" s="9">
        <f>Final!AA410</f>
        <v>0</v>
      </c>
      <c r="E415" s="9">
        <f>Final!Z410</f>
        <v>0</v>
      </c>
      <c r="F415" s="22">
        <f>Final!W410</f>
        <v>0</v>
      </c>
      <c r="G415" s="21" t="str">
        <f>IF((C415&gt;$D$3)*(D415&gt;$D$4)+(C415&gt;$D$3)*(E415&gt;$D$5),"CD",IF(C415&gt;$D$3,"0-2",IF(E415&gt;$D$5,IF((F415&lt;$D$6)*(Final!T410&lt;300/35.45),"4,5-6","4-6"),IF(D415&gt;$D$4,"3","ACBT"))))</f>
        <v>ACBT</v>
      </c>
      <c r="H415" s="21"/>
      <c r="I415" s="21"/>
      <c r="J415" s="21"/>
      <c r="K415" s="21"/>
    </row>
    <row r="416" spans="1:11" x14ac:dyDescent="0.25">
      <c r="A416" s="3">
        <f>Final!A411</f>
        <v>0</v>
      </c>
      <c r="B416" s="3">
        <f>Final!B411</f>
        <v>0</v>
      </c>
      <c r="C416" s="9">
        <f>Final!X411</f>
        <v>0</v>
      </c>
      <c r="D416" s="9">
        <f>Final!AA411</f>
        <v>0</v>
      </c>
      <c r="E416" s="9">
        <f>Final!Z411</f>
        <v>0</v>
      </c>
      <c r="F416" s="22">
        <f>Final!W411</f>
        <v>0</v>
      </c>
      <c r="G416" s="21" t="str">
        <f>IF((C416&gt;$D$3)*(D416&gt;$D$4)+(C416&gt;$D$3)*(E416&gt;$D$5),"CD",IF(C416&gt;$D$3,"0-2",IF(E416&gt;$D$5,IF((F416&lt;$D$6)*(Final!T411&lt;300/35.45),"4,5-6","4-6"),IF(D416&gt;$D$4,"3","ACBT"))))</f>
        <v>ACBT</v>
      </c>
      <c r="H416" s="21"/>
      <c r="I416" s="21"/>
      <c r="J416" s="21"/>
      <c r="K416" s="21"/>
    </row>
    <row r="417" spans="1:11" x14ac:dyDescent="0.25">
      <c r="A417" s="3">
        <f>Final!A412</f>
        <v>0</v>
      </c>
      <c r="B417" s="3">
        <f>Final!B412</f>
        <v>0</v>
      </c>
      <c r="C417" s="9">
        <f>Final!X412</f>
        <v>0</v>
      </c>
      <c r="D417" s="9">
        <f>Final!AA412</f>
        <v>0</v>
      </c>
      <c r="E417" s="9">
        <f>Final!Z412</f>
        <v>0</v>
      </c>
      <c r="F417" s="22">
        <f>Final!W412</f>
        <v>0</v>
      </c>
      <c r="G417" s="21" t="str">
        <f>IF((C417&gt;$D$3)*(D417&gt;$D$4)+(C417&gt;$D$3)*(E417&gt;$D$5),"CD",IF(C417&gt;$D$3,"0-2",IF(E417&gt;$D$5,IF((F417&lt;$D$6)*(Final!T412&lt;300/35.45),"4,5-6","4-6"),IF(D417&gt;$D$4,"3","ACBT"))))</f>
        <v>ACBT</v>
      </c>
      <c r="H417" s="21"/>
      <c r="I417" s="21"/>
      <c r="J417" s="21"/>
      <c r="K417" s="21"/>
    </row>
    <row r="418" spans="1:11" x14ac:dyDescent="0.25">
      <c r="A418" s="3">
        <f>Final!A413</f>
        <v>0</v>
      </c>
      <c r="B418" s="3">
        <f>Final!B413</f>
        <v>0</v>
      </c>
      <c r="C418" s="9">
        <f>Final!X413</f>
        <v>0</v>
      </c>
      <c r="D418" s="9">
        <f>Final!AA413</f>
        <v>0</v>
      </c>
      <c r="E418" s="9">
        <f>Final!Z413</f>
        <v>0</v>
      </c>
      <c r="F418" s="22">
        <f>Final!W413</f>
        <v>0</v>
      </c>
      <c r="G418" s="21" t="str">
        <f>IF((C418&gt;$D$3)*(D418&gt;$D$4)+(C418&gt;$D$3)*(E418&gt;$D$5),"CD",IF(C418&gt;$D$3,"0-2",IF(E418&gt;$D$5,IF((F418&lt;$D$6)*(Final!T413&lt;300/35.45),"4,5-6","4-6"),IF(D418&gt;$D$4,"3","ACBT"))))</f>
        <v>ACBT</v>
      </c>
      <c r="H418" s="21"/>
      <c r="I418" s="21"/>
      <c r="J418" s="21"/>
      <c r="K418" s="21"/>
    </row>
    <row r="419" spans="1:11" x14ac:dyDescent="0.25">
      <c r="A419" s="3">
        <f>Final!A414</f>
        <v>0</v>
      </c>
      <c r="B419" s="3">
        <f>Final!B414</f>
        <v>0</v>
      </c>
      <c r="C419" s="9">
        <f>Final!X414</f>
        <v>0</v>
      </c>
      <c r="D419" s="9">
        <f>Final!AA414</f>
        <v>0</v>
      </c>
      <c r="E419" s="9">
        <f>Final!Z414</f>
        <v>0</v>
      </c>
      <c r="F419" s="22">
        <f>Final!W414</f>
        <v>0</v>
      </c>
      <c r="G419" s="21" t="str">
        <f>IF((C419&gt;$D$3)*(D419&gt;$D$4)+(C419&gt;$D$3)*(E419&gt;$D$5),"CD",IF(C419&gt;$D$3,"0-2",IF(E419&gt;$D$5,IF((F419&lt;$D$6)*(Final!T414&lt;300/35.45),"4,5-6","4-6"),IF(D419&gt;$D$4,"3","ACBT"))))</f>
        <v>ACBT</v>
      </c>
      <c r="H419" s="21"/>
      <c r="I419" s="21"/>
      <c r="J419" s="21"/>
      <c r="K419" s="21"/>
    </row>
    <row r="420" spans="1:11" x14ac:dyDescent="0.25">
      <c r="A420" s="3">
        <f>Final!A415</f>
        <v>0</v>
      </c>
      <c r="B420" s="3">
        <f>Final!B415</f>
        <v>0</v>
      </c>
      <c r="C420" s="9">
        <f>Final!X415</f>
        <v>0</v>
      </c>
      <c r="D420" s="9">
        <f>Final!AA415</f>
        <v>0</v>
      </c>
      <c r="E420" s="9">
        <f>Final!Z415</f>
        <v>0</v>
      </c>
      <c r="F420" s="22">
        <f>Final!W415</f>
        <v>0</v>
      </c>
      <c r="G420" s="21" t="str">
        <f>IF((C420&gt;$D$3)*(D420&gt;$D$4)+(C420&gt;$D$3)*(E420&gt;$D$5),"CD",IF(C420&gt;$D$3,"0-2",IF(E420&gt;$D$5,IF((F420&lt;$D$6)*(Final!T415&lt;300/35.45),"4,5-6","4-6"),IF(D420&gt;$D$4,"3","ACBT"))))</f>
        <v>ACBT</v>
      </c>
      <c r="H420" s="21"/>
      <c r="I420" s="21"/>
      <c r="J420" s="21"/>
      <c r="K420" s="21"/>
    </row>
    <row r="421" spans="1:11" x14ac:dyDescent="0.25">
      <c r="A421" s="3">
        <f>Final!A416</f>
        <v>0</v>
      </c>
      <c r="B421" s="3">
        <f>Final!B416</f>
        <v>0</v>
      </c>
      <c r="C421" s="9">
        <f>Final!X416</f>
        <v>0</v>
      </c>
      <c r="D421" s="9">
        <f>Final!AA416</f>
        <v>0</v>
      </c>
      <c r="E421" s="9">
        <f>Final!Z416</f>
        <v>0</v>
      </c>
      <c r="F421" s="22">
        <f>Final!W416</f>
        <v>0</v>
      </c>
      <c r="G421" s="21" t="str">
        <f>IF((C421&gt;$D$3)*(D421&gt;$D$4)+(C421&gt;$D$3)*(E421&gt;$D$5),"CD",IF(C421&gt;$D$3,"0-2",IF(E421&gt;$D$5,IF((F421&lt;$D$6)*(Final!T416&lt;300/35.45),"4,5-6","4-6"),IF(D421&gt;$D$4,"3","ACBT"))))</f>
        <v>ACBT</v>
      </c>
      <c r="H421" s="21"/>
      <c r="I421" s="21"/>
      <c r="J421" s="21"/>
      <c r="K421" s="21"/>
    </row>
    <row r="422" spans="1:11" x14ac:dyDescent="0.25">
      <c r="A422" s="3">
        <f>Final!A417</f>
        <v>0</v>
      </c>
      <c r="B422" s="3">
        <f>Final!B417</f>
        <v>0</v>
      </c>
      <c r="C422" s="9">
        <f>Final!X417</f>
        <v>0</v>
      </c>
      <c r="D422" s="9">
        <f>Final!AA417</f>
        <v>0</v>
      </c>
      <c r="E422" s="9">
        <f>Final!Z417</f>
        <v>0</v>
      </c>
      <c r="F422" s="22">
        <f>Final!W417</f>
        <v>0</v>
      </c>
      <c r="G422" s="21" t="str">
        <f>IF((C422&gt;$D$3)*(D422&gt;$D$4)+(C422&gt;$D$3)*(E422&gt;$D$5),"CD",IF(C422&gt;$D$3,"0-2",IF(E422&gt;$D$5,IF((F422&lt;$D$6)*(Final!T417&lt;300/35.45),"4,5-6","4-6"),IF(D422&gt;$D$4,"3","ACBT"))))</f>
        <v>ACBT</v>
      </c>
      <c r="H422" s="21"/>
      <c r="I422" s="21"/>
      <c r="J422" s="21"/>
      <c r="K422" s="21"/>
    </row>
    <row r="423" spans="1:11" x14ac:dyDescent="0.25">
      <c r="A423" s="3">
        <f>Final!A418</f>
        <v>0</v>
      </c>
      <c r="B423" s="3">
        <f>Final!B418</f>
        <v>0</v>
      </c>
      <c r="C423" s="9">
        <f>Final!X418</f>
        <v>0</v>
      </c>
      <c r="D423" s="9">
        <f>Final!AA418</f>
        <v>0</v>
      </c>
      <c r="E423" s="9">
        <f>Final!Z418</f>
        <v>0</v>
      </c>
      <c r="F423" s="22">
        <f>Final!W418</f>
        <v>0</v>
      </c>
      <c r="G423" s="21" t="str">
        <f>IF((C423&gt;$D$3)*(D423&gt;$D$4)+(C423&gt;$D$3)*(E423&gt;$D$5),"CD",IF(C423&gt;$D$3,"0-2",IF(E423&gt;$D$5,IF((F423&lt;$D$6)*(Final!T418&lt;300/35.45),"4,5-6","4-6"),IF(D423&gt;$D$4,"3","ACBT"))))</f>
        <v>ACBT</v>
      </c>
      <c r="H423" s="21"/>
      <c r="I423" s="21"/>
      <c r="J423" s="21"/>
      <c r="K423" s="21"/>
    </row>
    <row r="424" spans="1:11" x14ac:dyDescent="0.25">
      <c r="A424" s="3">
        <f>Final!A419</f>
        <v>0</v>
      </c>
      <c r="B424" s="3">
        <f>Final!B419</f>
        <v>0</v>
      </c>
      <c r="C424" s="9">
        <f>Final!X419</f>
        <v>0</v>
      </c>
      <c r="D424" s="9">
        <f>Final!AA419</f>
        <v>0</v>
      </c>
      <c r="E424" s="9">
        <f>Final!Z419</f>
        <v>0</v>
      </c>
      <c r="F424" s="22">
        <f>Final!W419</f>
        <v>0</v>
      </c>
      <c r="G424" s="21" t="str">
        <f>IF((C424&gt;$D$3)*(D424&gt;$D$4)+(C424&gt;$D$3)*(E424&gt;$D$5),"CD",IF(C424&gt;$D$3,"0-2",IF(E424&gt;$D$5,IF((F424&lt;$D$6)*(Final!T419&lt;300/35.45),"4,5-6","4-6"),IF(D424&gt;$D$4,"3","ACBT"))))</f>
        <v>ACBT</v>
      </c>
      <c r="H424" s="21"/>
      <c r="I424" s="21"/>
      <c r="J424" s="21"/>
      <c r="K424" s="21"/>
    </row>
    <row r="425" spans="1:11" x14ac:dyDescent="0.25">
      <c r="A425" s="3">
        <f>Final!A420</f>
        <v>0</v>
      </c>
      <c r="B425" s="3">
        <f>Final!B420</f>
        <v>0</v>
      </c>
      <c r="C425" s="9">
        <f>Final!X420</f>
        <v>0</v>
      </c>
      <c r="D425" s="9">
        <f>Final!AA420</f>
        <v>0</v>
      </c>
      <c r="E425" s="9">
        <f>Final!Z420</f>
        <v>0</v>
      </c>
      <c r="F425" s="22">
        <f>Final!W420</f>
        <v>0</v>
      </c>
      <c r="G425" s="21" t="str">
        <f>IF((C425&gt;$D$3)*(D425&gt;$D$4)+(C425&gt;$D$3)*(E425&gt;$D$5),"CD",IF(C425&gt;$D$3,"0-2",IF(E425&gt;$D$5,IF((F425&lt;$D$6)*(Final!T420&lt;300/35.45),"4,5-6","4-6"),IF(D425&gt;$D$4,"3","ACBT"))))</f>
        <v>ACBT</v>
      </c>
      <c r="H425" s="21"/>
      <c r="I425" s="21"/>
      <c r="J425" s="21"/>
      <c r="K425" s="21"/>
    </row>
    <row r="426" spans="1:11" x14ac:dyDescent="0.25">
      <c r="A426" s="3">
        <f>Final!A421</f>
        <v>0</v>
      </c>
      <c r="B426" s="3">
        <f>Final!B421</f>
        <v>0</v>
      </c>
      <c r="C426" s="9">
        <f>Final!X421</f>
        <v>0</v>
      </c>
      <c r="D426" s="9">
        <f>Final!AA421</f>
        <v>0</v>
      </c>
      <c r="E426" s="9">
        <f>Final!Z421</f>
        <v>0</v>
      </c>
      <c r="F426" s="22">
        <f>Final!W421</f>
        <v>0</v>
      </c>
      <c r="G426" s="21" t="str">
        <f>IF((C426&gt;$D$3)*(D426&gt;$D$4)+(C426&gt;$D$3)*(E426&gt;$D$5),"CD",IF(C426&gt;$D$3,"0-2",IF(E426&gt;$D$5,IF((F426&lt;$D$6)*(Final!T421&lt;300/35.45),"4,5-6","4-6"),IF(D426&gt;$D$4,"3","ACBT"))))</f>
        <v>ACBT</v>
      </c>
      <c r="H426" s="21"/>
      <c r="I426" s="21"/>
      <c r="J426" s="21"/>
      <c r="K426" s="21"/>
    </row>
    <row r="427" spans="1:11" x14ac:dyDescent="0.25">
      <c r="A427" s="3">
        <f>Final!A422</f>
        <v>0</v>
      </c>
      <c r="B427" s="3">
        <f>Final!B422</f>
        <v>0</v>
      </c>
      <c r="C427" s="9">
        <f>Final!X422</f>
        <v>0</v>
      </c>
      <c r="D427" s="9">
        <f>Final!AA422</f>
        <v>0</v>
      </c>
      <c r="E427" s="9">
        <f>Final!Z422</f>
        <v>0</v>
      </c>
      <c r="F427" s="22">
        <f>Final!W422</f>
        <v>0</v>
      </c>
      <c r="G427" s="21" t="str">
        <f>IF((C427&gt;$D$3)*(D427&gt;$D$4)+(C427&gt;$D$3)*(E427&gt;$D$5),"CD",IF(C427&gt;$D$3,"0-2",IF(E427&gt;$D$5,IF((F427&lt;$D$6)*(Final!T422&lt;300/35.45),"4,5-6","4-6"),IF(D427&gt;$D$4,"3","ACBT"))))</f>
        <v>ACBT</v>
      </c>
      <c r="H427" s="21"/>
      <c r="I427" s="21"/>
      <c r="J427" s="21"/>
      <c r="K427" s="21"/>
    </row>
    <row r="428" spans="1:11" x14ac:dyDescent="0.25">
      <c r="A428" s="3">
        <f>Final!A423</f>
        <v>0</v>
      </c>
      <c r="B428" s="3">
        <f>Final!B423</f>
        <v>0</v>
      </c>
      <c r="C428" s="9">
        <f>Final!X423</f>
        <v>0</v>
      </c>
      <c r="D428" s="9">
        <f>Final!AA423</f>
        <v>0</v>
      </c>
      <c r="E428" s="9">
        <f>Final!Z423</f>
        <v>0</v>
      </c>
      <c r="F428" s="22">
        <f>Final!W423</f>
        <v>0</v>
      </c>
      <c r="G428" s="21" t="str">
        <f>IF((C428&gt;$D$3)*(D428&gt;$D$4)+(C428&gt;$D$3)*(E428&gt;$D$5),"CD",IF(C428&gt;$D$3,"0-2",IF(E428&gt;$D$5,IF((F428&lt;$D$6)*(Final!T423&lt;300/35.45),"4,5-6","4-6"),IF(D428&gt;$D$4,"3","ACBT"))))</f>
        <v>ACBT</v>
      </c>
      <c r="H428" s="21"/>
      <c r="I428" s="21"/>
      <c r="J428" s="21"/>
      <c r="K428" s="21"/>
    </row>
    <row r="429" spans="1:11" x14ac:dyDescent="0.25">
      <c r="A429" s="3">
        <f>Final!A424</f>
        <v>0</v>
      </c>
      <c r="B429" s="3">
        <f>Final!B424</f>
        <v>0</v>
      </c>
      <c r="C429" s="9">
        <f>Final!X424</f>
        <v>0</v>
      </c>
      <c r="D429" s="9">
        <f>Final!AA424</f>
        <v>0</v>
      </c>
      <c r="E429" s="9">
        <f>Final!Z424</f>
        <v>0</v>
      </c>
      <c r="F429" s="22">
        <f>Final!W424</f>
        <v>0</v>
      </c>
      <c r="G429" s="21" t="str">
        <f>IF((C429&gt;$D$3)*(D429&gt;$D$4)+(C429&gt;$D$3)*(E429&gt;$D$5),"CD",IF(C429&gt;$D$3,"0-2",IF(E429&gt;$D$5,IF((F429&lt;$D$6)*(Final!T424&lt;300/35.45),"4,5-6","4-6"),IF(D429&gt;$D$4,"3","ACBT"))))</f>
        <v>ACBT</v>
      </c>
      <c r="H429" s="21"/>
      <c r="I429" s="21"/>
      <c r="J429" s="21"/>
      <c r="K429" s="21"/>
    </row>
    <row r="430" spans="1:11" x14ac:dyDescent="0.25">
      <c r="A430" s="3">
        <f>Final!A425</f>
        <v>0</v>
      </c>
      <c r="B430" s="3">
        <f>Final!B425</f>
        <v>0</v>
      </c>
      <c r="C430" s="9">
        <f>Final!X425</f>
        <v>0</v>
      </c>
      <c r="D430" s="9">
        <f>Final!AA425</f>
        <v>0</v>
      </c>
      <c r="E430" s="9">
        <f>Final!Z425</f>
        <v>0</v>
      </c>
      <c r="F430" s="22">
        <f>Final!W425</f>
        <v>0</v>
      </c>
      <c r="G430" s="21" t="str">
        <f>IF((C430&gt;$D$3)*(D430&gt;$D$4)+(C430&gt;$D$3)*(E430&gt;$D$5),"CD",IF(C430&gt;$D$3,"0-2",IF(E430&gt;$D$5,IF((F430&lt;$D$6)*(Final!T425&lt;300/35.45),"4,5-6","4-6"),IF(D430&gt;$D$4,"3","ACBT"))))</f>
        <v>ACBT</v>
      </c>
      <c r="H430" s="21"/>
      <c r="I430" s="21"/>
      <c r="J430" s="21"/>
      <c r="K430" s="21"/>
    </row>
    <row r="431" spans="1:11" x14ac:dyDescent="0.25">
      <c r="A431" s="3">
        <f>Final!A426</f>
        <v>0</v>
      </c>
      <c r="B431" s="3">
        <f>Final!B426</f>
        <v>0</v>
      </c>
      <c r="C431" s="9">
        <f>Final!X426</f>
        <v>0</v>
      </c>
      <c r="D431" s="9">
        <f>Final!AA426</f>
        <v>0</v>
      </c>
      <c r="E431" s="9">
        <f>Final!Z426</f>
        <v>0</v>
      </c>
      <c r="F431" s="22">
        <f>Final!W426</f>
        <v>0</v>
      </c>
      <c r="G431" s="21" t="str">
        <f>IF((C431&gt;$D$3)*(D431&gt;$D$4)+(C431&gt;$D$3)*(E431&gt;$D$5),"CD",IF(C431&gt;$D$3,"0-2",IF(E431&gt;$D$5,IF((F431&lt;$D$6)*(Final!T426&lt;300/35.45),"4,5-6","4-6"),IF(D431&gt;$D$4,"3","ACBT"))))</f>
        <v>ACBT</v>
      </c>
      <c r="H431" s="21"/>
      <c r="I431" s="21"/>
      <c r="J431" s="21"/>
      <c r="K431" s="21"/>
    </row>
    <row r="432" spans="1:11" x14ac:dyDescent="0.25">
      <c r="A432" s="3">
        <f>Final!A427</f>
        <v>0</v>
      </c>
      <c r="B432" s="3">
        <f>Final!B427</f>
        <v>0</v>
      </c>
      <c r="C432" s="9">
        <f>Final!X427</f>
        <v>0</v>
      </c>
      <c r="D432" s="9">
        <f>Final!AA427</f>
        <v>0</v>
      </c>
      <c r="E432" s="9">
        <f>Final!Z427</f>
        <v>0</v>
      </c>
      <c r="F432" s="22">
        <f>Final!W427</f>
        <v>0</v>
      </c>
      <c r="G432" s="21" t="str">
        <f>IF((C432&gt;$D$3)*(D432&gt;$D$4)+(C432&gt;$D$3)*(E432&gt;$D$5),"CD",IF(C432&gt;$D$3,"0-2",IF(E432&gt;$D$5,IF((F432&lt;$D$6)*(Final!T427&lt;300/35.45),"4,5-6","4-6"),IF(D432&gt;$D$4,"3","ACBT"))))</f>
        <v>ACBT</v>
      </c>
      <c r="H432" s="21"/>
      <c r="I432" s="21"/>
      <c r="J432" s="21"/>
      <c r="K432" s="21"/>
    </row>
    <row r="433" spans="1:11" x14ac:dyDescent="0.25">
      <c r="A433" s="3">
        <f>Final!A428</f>
        <v>0</v>
      </c>
      <c r="B433" s="3">
        <f>Final!B428</f>
        <v>0</v>
      </c>
      <c r="C433" s="9">
        <f>Final!X428</f>
        <v>0</v>
      </c>
      <c r="D433" s="9">
        <f>Final!AA428</f>
        <v>0</v>
      </c>
      <c r="E433" s="9">
        <f>Final!Z428</f>
        <v>0</v>
      </c>
      <c r="F433" s="22">
        <f>Final!W428</f>
        <v>0</v>
      </c>
      <c r="G433" s="21" t="str">
        <f>IF((C433&gt;$D$3)*(D433&gt;$D$4)+(C433&gt;$D$3)*(E433&gt;$D$5),"CD",IF(C433&gt;$D$3,"0-2",IF(E433&gt;$D$5,IF((F433&lt;$D$6)*(Final!T428&lt;300/35.45),"4,5-6","4-6"),IF(D433&gt;$D$4,"3","ACBT"))))</f>
        <v>ACBT</v>
      </c>
      <c r="H433" s="21"/>
      <c r="I433" s="21"/>
      <c r="J433" s="21"/>
      <c r="K433" s="21"/>
    </row>
    <row r="434" spans="1:11" x14ac:dyDescent="0.25">
      <c r="A434" s="3">
        <f>Final!A429</f>
        <v>0</v>
      </c>
      <c r="B434" s="3">
        <f>Final!B429</f>
        <v>0</v>
      </c>
      <c r="C434" s="9">
        <f>Final!X429</f>
        <v>0</v>
      </c>
      <c r="D434" s="9">
        <f>Final!AA429</f>
        <v>0</v>
      </c>
      <c r="E434" s="9">
        <f>Final!Z429</f>
        <v>0</v>
      </c>
      <c r="F434" s="22">
        <f>Final!W429</f>
        <v>0</v>
      </c>
      <c r="G434" s="21" t="str">
        <f>IF((C434&gt;$D$3)*(D434&gt;$D$4)+(C434&gt;$D$3)*(E434&gt;$D$5),"CD",IF(C434&gt;$D$3,"0-2",IF(E434&gt;$D$5,IF((F434&lt;$D$6)*(Final!T429&lt;300/35.45),"4,5-6","4-6"),IF(D434&gt;$D$4,"3","ACBT"))))</f>
        <v>ACBT</v>
      </c>
      <c r="H434" s="21"/>
      <c r="I434" s="21"/>
      <c r="J434" s="21"/>
      <c r="K434" s="21"/>
    </row>
    <row r="435" spans="1:11" x14ac:dyDescent="0.25">
      <c r="A435" s="3">
        <f>Final!A430</f>
        <v>0</v>
      </c>
      <c r="B435" s="3">
        <f>Final!B430</f>
        <v>0</v>
      </c>
      <c r="C435" s="9">
        <f>Final!X430</f>
        <v>0</v>
      </c>
      <c r="D435" s="9">
        <f>Final!AA430</f>
        <v>0</v>
      </c>
      <c r="E435" s="9">
        <f>Final!Z430</f>
        <v>0</v>
      </c>
      <c r="F435" s="22">
        <f>Final!W430</f>
        <v>0</v>
      </c>
      <c r="G435" s="21" t="str">
        <f>IF((C435&gt;$D$3)*(D435&gt;$D$4)+(C435&gt;$D$3)*(E435&gt;$D$5),"CD",IF(C435&gt;$D$3,"0-2",IF(E435&gt;$D$5,IF((F435&lt;$D$6)*(Final!T430&lt;300/35.45),"4,5-6","4-6"),IF(D435&gt;$D$4,"3","ACBT"))))</f>
        <v>ACBT</v>
      </c>
      <c r="H435" s="21"/>
      <c r="I435" s="21"/>
      <c r="J435" s="21"/>
      <c r="K435" s="21"/>
    </row>
    <row r="436" spans="1:11" x14ac:dyDescent="0.25">
      <c r="A436" s="3">
        <f>Final!A431</f>
        <v>0</v>
      </c>
      <c r="B436" s="3">
        <f>Final!B431</f>
        <v>0</v>
      </c>
      <c r="C436" s="9">
        <f>Final!X431</f>
        <v>0</v>
      </c>
      <c r="D436" s="9">
        <f>Final!AA431</f>
        <v>0</v>
      </c>
      <c r="E436" s="9">
        <f>Final!Z431</f>
        <v>0</v>
      </c>
      <c r="F436" s="22">
        <f>Final!W431</f>
        <v>0</v>
      </c>
      <c r="G436" s="21" t="str">
        <f>IF((C436&gt;$D$3)*(D436&gt;$D$4)+(C436&gt;$D$3)*(E436&gt;$D$5),"CD",IF(C436&gt;$D$3,"0-2",IF(E436&gt;$D$5,IF((F436&lt;$D$6)*(Final!T431&lt;300/35.45),"4,5-6","4-6"),IF(D436&gt;$D$4,"3","ACBT"))))</f>
        <v>ACBT</v>
      </c>
      <c r="H436" s="21"/>
      <c r="I436" s="21"/>
      <c r="J436" s="21"/>
      <c r="K436" s="21"/>
    </row>
    <row r="437" spans="1:11" x14ac:dyDescent="0.25">
      <c r="A437" s="3">
        <f>Final!A432</f>
        <v>0</v>
      </c>
      <c r="B437" s="3">
        <f>Final!B432</f>
        <v>0</v>
      </c>
      <c r="C437" s="9">
        <f>Final!X432</f>
        <v>0</v>
      </c>
      <c r="D437" s="9">
        <f>Final!AA432</f>
        <v>0</v>
      </c>
      <c r="E437" s="9">
        <f>Final!Z432</f>
        <v>0</v>
      </c>
      <c r="F437" s="22">
        <f>Final!W432</f>
        <v>0</v>
      </c>
      <c r="G437" s="21" t="str">
        <f>IF((C437&gt;$D$3)*(D437&gt;$D$4)+(C437&gt;$D$3)*(E437&gt;$D$5),"CD",IF(C437&gt;$D$3,"0-2",IF(E437&gt;$D$5,IF((F437&lt;$D$6)*(Final!T432&lt;300/35.45),"4,5-6","4-6"),IF(D437&gt;$D$4,"3","ACBT"))))</f>
        <v>ACBT</v>
      </c>
      <c r="H437" s="21"/>
      <c r="I437" s="21"/>
      <c r="J437" s="21"/>
      <c r="K437" s="21"/>
    </row>
    <row r="438" spans="1:11" x14ac:dyDescent="0.25">
      <c r="A438" s="3">
        <f>Final!A433</f>
        <v>0</v>
      </c>
      <c r="B438" s="3">
        <f>Final!B433</f>
        <v>0</v>
      </c>
      <c r="C438" s="9">
        <f>Final!X433</f>
        <v>0</v>
      </c>
      <c r="D438" s="9">
        <f>Final!AA433</f>
        <v>0</v>
      </c>
      <c r="E438" s="9">
        <f>Final!Z433</f>
        <v>0</v>
      </c>
      <c r="F438" s="22">
        <f>Final!W433</f>
        <v>0</v>
      </c>
      <c r="G438" s="21" t="str">
        <f>IF((C438&gt;$D$3)*(D438&gt;$D$4)+(C438&gt;$D$3)*(E438&gt;$D$5),"CD",IF(C438&gt;$D$3,"0-2",IF(E438&gt;$D$5,IF((F438&lt;$D$6)*(Final!T433&lt;300/35.45),"4,5-6","4-6"),IF(D438&gt;$D$4,"3","ACBT"))))</f>
        <v>ACBT</v>
      </c>
      <c r="H438" s="21"/>
      <c r="I438" s="21"/>
      <c r="J438" s="21"/>
      <c r="K438" s="21"/>
    </row>
    <row r="439" spans="1:11" x14ac:dyDescent="0.25">
      <c r="A439" s="3">
        <f>Final!A434</f>
        <v>0</v>
      </c>
      <c r="B439" s="3">
        <f>Final!B434</f>
        <v>0</v>
      </c>
      <c r="C439" s="9">
        <f>Final!X434</f>
        <v>0</v>
      </c>
      <c r="D439" s="9">
        <f>Final!AA434</f>
        <v>0</v>
      </c>
      <c r="E439" s="9">
        <f>Final!Z434</f>
        <v>0</v>
      </c>
      <c r="F439" s="22">
        <f>Final!W434</f>
        <v>0</v>
      </c>
      <c r="G439" s="21" t="str">
        <f>IF((C439&gt;$D$3)*(D439&gt;$D$4)+(C439&gt;$D$3)*(E439&gt;$D$5),"CD",IF(C439&gt;$D$3,"0-2",IF(E439&gt;$D$5,IF((F439&lt;$D$6)*(Final!T434&lt;300/35.45),"4,5-6","4-6"),IF(D439&gt;$D$4,"3","ACBT"))))</f>
        <v>ACBT</v>
      </c>
      <c r="H439" s="21"/>
      <c r="I439" s="21"/>
      <c r="J439" s="21"/>
      <c r="K439" s="21"/>
    </row>
    <row r="440" spans="1:11" x14ac:dyDescent="0.25">
      <c r="A440" s="3">
        <f>Final!A435</f>
        <v>0</v>
      </c>
      <c r="B440" s="3">
        <f>Final!B435</f>
        <v>0</v>
      </c>
      <c r="C440" s="9">
        <f>Final!X435</f>
        <v>0</v>
      </c>
      <c r="D440" s="9">
        <f>Final!AA435</f>
        <v>0</v>
      </c>
      <c r="E440" s="9">
        <f>Final!Z435</f>
        <v>0</v>
      </c>
      <c r="F440" s="22">
        <f>Final!W435</f>
        <v>0</v>
      </c>
      <c r="G440" s="21" t="str">
        <f>IF((C440&gt;$D$3)*(D440&gt;$D$4)+(C440&gt;$D$3)*(E440&gt;$D$5),"CD",IF(C440&gt;$D$3,"0-2",IF(E440&gt;$D$5,IF((F440&lt;$D$6)*(Final!T435&lt;300/35.45),"4,5-6","4-6"),IF(D440&gt;$D$4,"3","ACBT"))))</f>
        <v>ACBT</v>
      </c>
      <c r="H440" s="21"/>
      <c r="I440" s="21"/>
      <c r="J440" s="21"/>
      <c r="K440" s="21"/>
    </row>
    <row r="441" spans="1:11" x14ac:dyDescent="0.25">
      <c r="A441" s="3">
        <f>Final!A436</f>
        <v>0</v>
      </c>
      <c r="B441" s="3">
        <f>Final!B436</f>
        <v>0</v>
      </c>
      <c r="C441" s="9">
        <f>Final!X436</f>
        <v>0</v>
      </c>
      <c r="D441" s="9">
        <f>Final!AA436</f>
        <v>0</v>
      </c>
      <c r="E441" s="9">
        <f>Final!Z436</f>
        <v>0</v>
      </c>
      <c r="F441" s="22">
        <f>Final!W436</f>
        <v>0</v>
      </c>
      <c r="G441" s="21" t="str">
        <f>IF((C441&gt;$D$3)*(D441&gt;$D$4)+(C441&gt;$D$3)*(E441&gt;$D$5),"CD",IF(C441&gt;$D$3,"0-2",IF(E441&gt;$D$5,IF((F441&lt;$D$6)*(Final!T436&lt;300/35.45),"4,5-6","4-6"),IF(D441&gt;$D$4,"3","ACBT"))))</f>
        <v>ACBT</v>
      </c>
      <c r="H441" s="21"/>
      <c r="I441" s="21"/>
      <c r="J441" s="21"/>
      <c r="K441" s="21"/>
    </row>
    <row r="442" spans="1:11" x14ac:dyDescent="0.25">
      <c r="A442" s="3">
        <f>Final!A437</f>
        <v>0</v>
      </c>
      <c r="B442" s="3">
        <f>Final!B437</f>
        <v>0</v>
      </c>
      <c r="C442" s="9">
        <f>Final!X437</f>
        <v>0</v>
      </c>
      <c r="D442" s="9">
        <f>Final!AA437</f>
        <v>0</v>
      </c>
      <c r="E442" s="9">
        <f>Final!Z437</f>
        <v>0</v>
      </c>
      <c r="F442" s="22">
        <f>Final!W437</f>
        <v>0</v>
      </c>
      <c r="G442" s="21" t="str">
        <f>IF((C442&gt;$D$3)*(D442&gt;$D$4)+(C442&gt;$D$3)*(E442&gt;$D$5),"CD",IF(C442&gt;$D$3,"0-2",IF(E442&gt;$D$5,IF((F442&lt;$D$6)*(Final!T437&lt;300/35.45),"4,5-6","4-6"),IF(D442&gt;$D$4,"3","ACBT"))))</f>
        <v>ACBT</v>
      </c>
      <c r="H442" s="21"/>
      <c r="I442" s="21"/>
      <c r="J442" s="21"/>
      <c r="K442" s="21"/>
    </row>
    <row r="443" spans="1:11" x14ac:dyDescent="0.25">
      <c r="A443" s="3">
        <f>Final!A438</f>
        <v>0</v>
      </c>
      <c r="B443" s="3">
        <f>Final!B438</f>
        <v>0</v>
      </c>
      <c r="C443" s="9">
        <f>Final!X438</f>
        <v>0</v>
      </c>
      <c r="D443" s="9">
        <f>Final!AA438</f>
        <v>0</v>
      </c>
      <c r="E443" s="9">
        <f>Final!Z438</f>
        <v>0</v>
      </c>
      <c r="F443" s="22">
        <f>Final!W438</f>
        <v>0</v>
      </c>
      <c r="G443" s="21" t="str">
        <f>IF((C443&gt;$D$3)*(D443&gt;$D$4)+(C443&gt;$D$3)*(E443&gt;$D$5),"CD",IF(C443&gt;$D$3,"0-2",IF(E443&gt;$D$5,IF((F443&lt;$D$6)*(Final!T438&lt;300/35.45),"4,5-6","4-6"),IF(D443&gt;$D$4,"3","ACBT"))))</f>
        <v>ACBT</v>
      </c>
      <c r="H443" s="21"/>
      <c r="I443" s="21"/>
      <c r="J443" s="21"/>
      <c r="K443" s="21"/>
    </row>
    <row r="444" spans="1:11" x14ac:dyDescent="0.25">
      <c r="A444" s="3">
        <f>Final!A439</f>
        <v>0</v>
      </c>
      <c r="B444" s="3">
        <f>Final!B439</f>
        <v>0</v>
      </c>
      <c r="C444" s="9">
        <f>Final!X439</f>
        <v>0</v>
      </c>
      <c r="D444" s="9">
        <f>Final!AA439</f>
        <v>0</v>
      </c>
      <c r="E444" s="9">
        <f>Final!Z439</f>
        <v>0</v>
      </c>
      <c r="F444" s="22">
        <f>Final!W439</f>
        <v>0</v>
      </c>
      <c r="G444" s="21" t="str">
        <f>IF((C444&gt;$D$3)*(D444&gt;$D$4)+(C444&gt;$D$3)*(E444&gt;$D$5),"CD",IF(C444&gt;$D$3,"0-2",IF(E444&gt;$D$5,IF((F444&lt;$D$6)*(Final!T439&lt;300/35.45),"4,5-6","4-6"),IF(D444&gt;$D$4,"3","ACBT"))))</f>
        <v>ACBT</v>
      </c>
      <c r="H444" s="21"/>
      <c r="I444" s="21"/>
      <c r="J444" s="21"/>
      <c r="K444" s="21"/>
    </row>
    <row r="445" spans="1:11" x14ac:dyDescent="0.25">
      <c r="A445" s="3">
        <f>Final!A440</f>
        <v>0</v>
      </c>
      <c r="B445" s="3">
        <f>Final!B440</f>
        <v>0</v>
      </c>
      <c r="C445" s="9">
        <f>Final!X440</f>
        <v>0</v>
      </c>
      <c r="D445" s="9">
        <f>Final!AA440</f>
        <v>0</v>
      </c>
      <c r="E445" s="9">
        <f>Final!Z440</f>
        <v>0</v>
      </c>
      <c r="F445" s="22">
        <f>Final!W440</f>
        <v>0</v>
      </c>
      <c r="G445" s="21" t="str">
        <f>IF((C445&gt;$D$3)*(D445&gt;$D$4)+(C445&gt;$D$3)*(E445&gt;$D$5),"CD",IF(C445&gt;$D$3,"0-2",IF(E445&gt;$D$5,IF((F445&lt;$D$6)*(Final!T440&lt;300/35.45),"4,5-6","4-6"),IF(D445&gt;$D$4,"3","ACBT"))))</f>
        <v>ACBT</v>
      </c>
      <c r="H445" s="21"/>
      <c r="I445" s="21"/>
      <c r="J445" s="21"/>
      <c r="K445" s="21"/>
    </row>
    <row r="446" spans="1:11" x14ac:dyDescent="0.25">
      <c r="A446" s="3">
        <f>Final!A441</f>
        <v>0</v>
      </c>
      <c r="B446" s="3">
        <f>Final!B441</f>
        <v>0</v>
      </c>
      <c r="C446" s="9">
        <f>Final!X441</f>
        <v>0</v>
      </c>
      <c r="D446" s="9">
        <f>Final!AA441</f>
        <v>0</v>
      </c>
      <c r="E446" s="9">
        <f>Final!Z441</f>
        <v>0</v>
      </c>
      <c r="F446" s="22">
        <f>Final!W441</f>
        <v>0</v>
      </c>
      <c r="G446" s="21" t="str">
        <f>IF((C446&gt;$D$3)*(D446&gt;$D$4)+(C446&gt;$D$3)*(E446&gt;$D$5),"CD",IF(C446&gt;$D$3,"0-2",IF(E446&gt;$D$5,IF((F446&lt;$D$6)*(Final!T441&lt;300/35.45),"4,5-6","4-6"),IF(D446&gt;$D$4,"3","ACBT"))))</f>
        <v>ACBT</v>
      </c>
      <c r="H446" s="21"/>
      <c r="I446" s="21"/>
      <c r="J446" s="21"/>
      <c r="K446" s="21"/>
    </row>
    <row r="447" spans="1:11" x14ac:dyDescent="0.25">
      <c r="A447" s="3">
        <f>Final!A442</f>
        <v>0</v>
      </c>
      <c r="B447" s="3">
        <f>Final!B442</f>
        <v>0</v>
      </c>
      <c r="C447" s="9">
        <f>Final!X442</f>
        <v>0</v>
      </c>
      <c r="D447" s="9">
        <f>Final!AA442</f>
        <v>0</v>
      </c>
      <c r="E447" s="9">
        <f>Final!Z442</f>
        <v>0</v>
      </c>
      <c r="F447" s="22">
        <f>Final!W442</f>
        <v>0</v>
      </c>
      <c r="G447" s="21" t="str">
        <f>IF((C447&gt;$D$3)*(D447&gt;$D$4)+(C447&gt;$D$3)*(E447&gt;$D$5),"CD",IF(C447&gt;$D$3,"0-2",IF(E447&gt;$D$5,IF((F447&lt;$D$6)*(Final!T442&lt;300/35.45),"4,5-6","4-6"),IF(D447&gt;$D$4,"3","ACBT"))))</f>
        <v>ACBT</v>
      </c>
      <c r="H447" s="21"/>
      <c r="I447" s="21"/>
      <c r="J447" s="21"/>
      <c r="K447" s="21"/>
    </row>
    <row r="448" spans="1:11" x14ac:dyDescent="0.25">
      <c r="A448" s="3">
        <f>Final!A443</f>
        <v>0</v>
      </c>
      <c r="B448" s="3">
        <f>Final!B443</f>
        <v>0</v>
      </c>
      <c r="C448" s="9">
        <f>Final!X443</f>
        <v>0</v>
      </c>
      <c r="D448" s="9">
        <f>Final!AA443</f>
        <v>0</v>
      </c>
      <c r="E448" s="9">
        <f>Final!Z443</f>
        <v>0</v>
      </c>
      <c r="F448" s="22">
        <f>Final!W443</f>
        <v>0</v>
      </c>
      <c r="G448" s="21" t="str">
        <f>IF((C448&gt;$D$3)*(D448&gt;$D$4)+(C448&gt;$D$3)*(E448&gt;$D$5),"CD",IF(C448&gt;$D$3,"0-2",IF(E448&gt;$D$5,IF((F448&lt;$D$6)*(Final!T443&lt;300/35.45),"4,5-6","4-6"),IF(D448&gt;$D$4,"3","ACBT"))))</f>
        <v>ACBT</v>
      </c>
      <c r="H448" s="21"/>
      <c r="I448" s="21"/>
      <c r="J448" s="21"/>
      <c r="K448" s="21"/>
    </row>
    <row r="449" spans="1:11" x14ac:dyDescent="0.25">
      <c r="A449" s="3">
        <f>Final!A444</f>
        <v>0</v>
      </c>
      <c r="B449" s="3">
        <f>Final!B444</f>
        <v>0</v>
      </c>
      <c r="C449" s="9">
        <f>Final!X444</f>
        <v>0</v>
      </c>
      <c r="D449" s="9">
        <f>Final!AA444</f>
        <v>0</v>
      </c>
      <c r="E449" s="9">
        <f>Final!Z444</f>
        <v>0</v>
      </c>
      <c r="F449" s="22">
        <f>Final!W444</f>
        <v>0</v>
      </c>
      <c r="G449" s="21" t="str">
        <f>IF((C449&gt;$D$3)*(D449&gt;$D$4)+(C449&gt;$D$3)*(E449&gt;$D$5),"CD",IF(C449&gt;$D$3,"0-2",IF(E449&gt;$D$5,IF((F449&lt;$D$6)*(Final!T444&lt;300/35.45),"4,5-6","4-6"),IF(D449&gt;$D$4,"3","ACBT"))))</f>
        <v>ACBT</v>
      </c>
      <c r="H449" s="21"/>
      <c r="I449" s="21"/>
      <c r="J449" s="21"/>
      <c r="K449" s="21"/>
    </row>
    <row r="450" spans="1:11" x14ac:dyDescent="0.25">
      <c r="A450" s="3">
        <f>Final!A445</f>
        <v>0</v>
      </c>
      <c r="B450" s="3">
        <f>Final!B445</f>
        <v>0</v>
      </c>
      <c r="C450" s="9">
        <f>Final!X445</f>
        <v>0</v>
      </c>
      <c r="D450" s="9">
        <f>Final!AA445</f>
        <v>0</v>
      </c>
      <c r="E450" s="9">
        <f>Final!Z445</f>
        <v>0</v>
      </c>
      <c r="F450" s="22">
        <f>Final!W445</f>
        <v>0</v>
      </c>
      <c r="G450" s="21" t="str">
        <f>IF((C450&gt;$D$3)*(D450&gt;$D$4)+(C450&gt;$D$3)*(E450&gt;$D$5),"CD",IF(C450&gt;$D$3,"0-2",IF(E450&gt;$D$5,IF((F450&lt;$D$6)*(Final!T445&lt;300/35.45),"4,5-6","4-6"),IF(D450&gt;$D$4,"3","ACBT"))))</f>
        <v>ACBT</v>
      </c>
      <c r="H450" s="21"/>
      <c r="I450" s="21"/>
      <c r="J450" s="21"/>
      <c r="K450" s="21"/>
    </row>
    <row r="451" spans="1:11" x14ac:dyDescent="0.25">
      <c r="A451" s="3">
        <f>Final!A446</f>
        <v>0</v>
      </c>
      <c r="B451" s="3">
        <f>Final!B446</f>
        <v>0</v>
      </c>
      <c r="C451" s="9">
        <f>Final!X446</f>
        <v>0</v>
      </c>
      <c r="D451" s="9">
        <f>Final!AA446</f>
        <v>0</v>
      </c>
      <c r="E451" s="9">
        <f>Final!Z446</f>
        <v>0</v>
      </c>
      <c r="F451" s="22">
        <f>Final!W446</f>
        <v>0</v>
      </c>
      <c r="G451" s="21" t="str">
        <f>IF((C451&gt;$D$3)*(D451&gt;$D$4)+(C451&gt;$D$3)*(E451&gt;$D$5),"CD",IF(C451&gt;$D$3,"0-2",IF(E451&gt;$D$5,IF((F451&lt;$D$6)*(Final!T446&lt;300/35.45),"4,5-6","4-6"),IF(D451&gt;$D$4,"3","ACBT"))))</f>
        <v>ACBT</v>
      </c>
      <c r="H451" s="21"/>
      <c r="I451" s="21"/>
      <c r="J451" s="21"/>
      <c r="K451" s="21"/>
    </row>
    <row r="452" spans="1:11" x14ac:dyDescent="0.25">
      <c r="A452" s="3">
        <f>Final!A447</f>
        <v>0</v>
      </c>
      <c r="B452" s="3">
        <f>Final!B447</f>
        <v>0</v>
      </c>
      <c r="C452" s="9">
        <f>Final!X447</f>
        <v>0</v>
      </c>
      <c r="D452" s="9">
        <f>Final!AA447</f>
        <v>0</v>
      </c>
      <c r="E452" s="9">
        <f>Final!Z447</f>
        <v>0</v>
      </c>
      <c r="F452" s="22">
        <f>Final!W447</f>
        <v>0</v>
      </c>
      <c r="G452" s="21" t="str">
        <f>IF((C452&gt;$D$3)*(D452&gt;$D$4)+(C452&gt;$D$3)*(E452&gt;$D$5),"CD",IF(C452&gt;$D$3,"0-2",IF(E452&gt;$D$5,IF((F452&lt;$D$6)*(Final!T447&lt;300/35.45),"4,5-6","4-6"),IF(D452&gt;$D$4,"3","ACBT"))))</f>
        <v>ACBT</v>
      </c>
      <c r="H452" s="21"/>
      <c r="I452" s="21"/>
      <c r="J452" s="21"/>
      <c r="K452" s="21"/>
    </row>
    <row r="453" spans="1:11" x14ac:dyDescent="0.25">
      <c r="A453" s="3">
        <f>Final!A448</f>
        <v>0</v>
      </c>
      <c r="B453" s="3">
        <f>Final!B448</f>
        <v>0</v>
      </c>
      <c r="C453" s="9">
        <f>Final!X448</f>
        <v>0</v>
      </c>
      <c r="D453" s="9">
        <f>Final!AA448</f>
        <v>0</v>
      </c>
      <c r="E453" s="9">
        <f>Final!Z448</f>
        <v>0</v>
      </c>
      <c r="F453" s="22">
        <f>Final!W448</f>
        <v>0</v>
      </c>
      <c r="G453" s="21" t="str">
        <f>IF((C453&gt;$D$3)*(D453&gt;$D$4)+(C453&gt;$D$3)*(E453&gt;$D$5),"CD",IF(C453&gt;$D$3,"0-2",IF(E453&gt;$D$5,IF((F453&lt;$D$6)*(Final!T448&lt;300/35.45),"4,5-6","4-6"),IF(D453&gt;$D$4,"3","ACBT"))))</f>
        <v>ACBT</v>
      </c>
      <c r="H453" s="21"/>
      <c r="I453" s="21"/>
      <c r="J453" s="21"/>
      <c r="K453" s="21"/>
    </row>
    <row r="454" spans="1:11" x14ac:dyDescent="0.25">
      <c r="A454" s="3">
        <f>Final!A449</f>
        <v>0</v>
      </c>
      <c r="B454" s="3">
        <f>Final!B449</f>
        <v>0</v>
      </c>
      <c r="C454" s="9">
        <f>Final!X449</f>
        <v>0</v>
      </c>
      <c r="D454" s="9">
        <f>Final!AA449</f>
        <v>0</v>
      </c>
      <c r="E454" s="9">
        <f>Final!Z449</f>
        <v>0</v>
      </c>
      <c r="F454" s="22">
        <f>Final!W449</f>
        <v>0</v>
      </c>
      <c r="G454" s="21" t="str">
        <f>IF((C454&gt;$D$3)*(D454&gt;$D$4)+(C454&gt;$D$3)*(E454&gt;$D$5),"CD",IF(C454&gt;$D$3,"0-2",IF(E454&gt;$D$5,IF((F454&lt;$D$6)*(Final!T449&lt;300/35.45),"4,5-6","4-6"),IF(D454&gt;$D$4,"3","ACBT"))))</f>
        <v>ACBT</v>
      </c>
      <c r="H454" s="21"/>
      <c r="I454" s="21"/>
      <c r="J454" s="21"/>
      <c r="K454" s="21"/>
    </row>
    <row r="455" spans="1:11" x14ac:dyDescent="0.25">
      <c r="A455" s="3">
        <f>Final!A450</f>
        <v>0</v>
      </c>
      <c r="B455" s="3">
        <f>Final!B450</f>
        <v>0</v>
      </c>
      <c r="C455" s="9">
        <f>Final!X450</f>
        <v>0</v>
      </c>
      <c r="D455" s="9">
        <f>Final!AA450</f>
        <v>0</v>
      </c>
      <c r="E455" s="9">
        <f>Final!Z450</f>
        <v>0</v>
      </c>
      <c r="F455" s="22">
        <f>Final!W450</f>
        <v>0</v>
      </c>
      <c r="G455" s="21" t="str">
        <f>IF((C455&gt;$D$3)*(D455&gt;$D$4)+(C455&gt;$D$3)*(E455&gt;$D$5),"CD",IF(C455&gt;$D$3,"0-2",IF(E455&gt;$D$5,IF((F455&lt;$D$6)*(Final!T450&lt;300/35.45),"4,5-6","4-6"),IF(D455&gt;$D$4,"3","ACBT"))))</f>
        <v>ACBT</v>
      </c>
      <c r="H455" s="21"/>
      <c r="I455" s="21"/>
      <c r="J455" s="21"/>
      <c r="K455" s="21"/>
    </row>
    <row r="456" spans="1:11" x14ac:dyDescent="0.25">
      <c r="A456" s="3">
        <f>Final!A451</f>
        <v>0</v>
      </c>
      <c r="B456" s="3">
        <f>Final!B451</f>
        <v>0</v>
      </c>
      <c r="C456" s="9">
        <f>Final!X451</f>
        <v>0</v>
      </c>
      <c r="D456" s="9">
        <f>Final!AA451</f>
        <v>0</v>
      </c>
      <c r="E456" s="9">
        <f>Final!Z451</f>
        <v>0</v>
      </c>
      <c r="F456" s="22">
        <f>Final!W451</f>
        <v>0</v>
      </c>
      <c r="G456" s="21" t="str">
        <f>IF((C456&gt;$D$3)*(D456&gt;$D$4)+(C456&gt;$D$3)*(E456&gt;$D$5),"CD",IF(C456&gt;$D$3,"0-2",IF(E456&gt;$D$5,IF((F456&lt;$D$6)*(Final!T451&lt;300/35.45),"4,5-6","4-6"),IF(D456&gt;$D$4,"3","ACBT"))))</f>
        <v>ACBT</v>
      </c>
      <c r="H456" s="21"/>
      <c r="I456" s="21"/>
      <c r="J456" s="21"/>
      <c r="K456" s="21"/>
    </row>
    <row r="457" spans="1:11" x14ac:dyDescent="0.25">
      <c r="A457" s="3">
        <f>Final!A452</f>
        <v>0</v>
      </c>
      <c r="B457" s="3">
        <f>Final!B452</f>
        <v>0</v>
      </c>
      <c r="C457" s="9">
        <f>Final!X452</f>
        <v>0</v>
      </c>
      <c r="D457" s="9">
        <f>Final!AA452</f>
        <v>0</v>
      </c>
      <c r="E457" s="9">
        <f>Final!Z452</f>
        <v>0</v>
      </c>
      <c r="F457" s="22">
        <f>Final!W452</f>
        <v>0</v>
      </c>
      <c r="G457" s="21" t="str">
        <f>IF((C457&gt;$D$3)*(D457&gt;$D$4)+(C457&gt;$D$3)*(E457&gt;$D$5),"CD",IF(C457&gt;$D$3,"0-2",IF(E457&gt;$D$5,IF((F457&lt;$D$6)*(Final!T452&lt;300/35.45),"4,5-6","4-6"),IF(D457&gt;$D$4,"3","ACBT"))))</f>
        <v>ACBT</v>
      </c>
      <c r="H457" s="21"/>
      <c r="I457" s="21"/>
      <c r="J457" s="21"/>
      <c r="K457" s="21"/>
    </row>
    <row r="458" spans="1:11" x14ac:dyDescent="0.25">
      <c r="A458" s="3">
        <f>Final!A453</f>
        <v>0</v>
      </c>
      <c r="B458" s="3">
        <f>Final!B453</f>
        <v>0</v>
      </c>
      <c r="C458" s="9">
        <f>Final!X453</f>
        <v>0</v>
      </c>
      <c r="D458" s="9">
        <f>Final!AA453</f>
        <v>0</v>
      </c>
      <c r="E458" s="9">
        <f>Final!Z453</f>
        <v>0</v>
      </c>
      <c r="F458" s="22">
        <f>Final!W453</f>
        <v>0</v>
      </c>
      <c r="G458" s="21" t="str">
        <f>IF((C458&gt;$D$3)*(D458&gt;$D$4)+(C458&gt;$D$3)*(E458&gt;$D$5),"CD",IF(C458&gt;$D$3,"0-2",IF(E458&gt;$D$5,IF((F458&lt;$D$6)*(Final!T453&lt;300/35.45),"4,5-6","4-6"),IF(D458&gt;$D$4,"3","ACBT"))))</f>
        <v>ACBT</v>
      </c>
      <c r="H458" s="21"/>
      <c r="K458" s="21"/>
    </row>
    <row r="459" spans="1:11" x14ac:dyDescent="0.25">
      <c r="A459" s="3">
        <f>Final!A454</f>
        <v>0</v>
      </c>
      <c r="B459" s="3">
        <f>Final!B454</f>
        <v>0</v>
      </c>
      <c r="C459" s="9">
        <f>Final!X454</f>
        <v>0</v>
      </c>
      <c r="D459" s="9">
        <f>Final!AA454</f>
        <v>0</v>
      </c>
      <c r="E459" s="9">
        <f>Final!Z454</f>
        <v>0</v>
      </c>
      <c r="F459" s="22">
        <f>Final!W454</f>
        <v>0</v>
      </c>
      <c r="G459" s="21" t="str">
        <f>IF((C459&gt;$D$3)*(D459&gt;$D$4)+(C459&gt;$D$3)*(E459&gt;$D$5),"CD",IF(C459&gt;$D$3,"0-2",IF(E459&gt;$D$5,IF((F459&lt;$D$6)*(Final!T454&lt;300/35.45),"4,5-6","4-6"),IF(D459&gt;$D$4,"3","ACBT"))))</f>
        <v>ACBT</v>
      </c>
      <c r="H459" s="21"/>
      <c r="I459" s="21"/>
      <c r="J459" s="21"/>
      <c r="K459" s="21"/>
    </row>
    <row r="460" spans="1:11" x14ac:dyDescent="0.25">
      <c r="A460" s="3">
        <f>Final!A455</f>
        <v>0</v>
      </c>
      <c r="B460" s="3">
        <f>Final!B455</f>
        <v>0</v>
      </c>
      <c r="C460" s="9">
        <f>Final!X455</f>
        <v>0</v>
      </c>
      <c r="D460" s="9">
        <f>Final!AA455</f>
        <v>0</v>
      </c>
      <c r="E460" s="9">
        <f>Final!Z455</f>
        <v>0</v>
      </c>
      <c r="F460" s="22">
        <f>Final!W455</f>
        <v>0</v>
      </c>
      <c r="G460" s="21" t="str">
        <f>IF((C460&gt;$D$3)*(D460&gt;$D$4)+(C460&gt;$D$3)*(E460&gt;$D$5),"CD",IF(C460&gt;$D$3,"0-2",IF(E460&gt;$D$5,IF((F460&lt;$D$6)*(Final!T455&lt;300/35.45),"4,5-6","4-6"),IF(D460&gt;$D$4,"3","ACBT"))))</f>
        <v>ACBT</v>
      </c>
      <c r="H460" s="21"/>
      <c r="I460" s="21"/>
      <c r="J460" s="21"/>
      <c r="K460" s="21"/>
    </row>
    <row r="461" spans="1:11" x14ac:dyDescent="0.25">
      <c r="A461" s="3">
        <f>Final!A456</f>
        <v>0</v>
      </c>
      <c r="B461" s="3">
        <f>Final!B456</f>
        <v>0</v>
      </c>
      <c r="C461" s="9">
        <f>Final!X456</f>
        <v>0</v>
      </c>
      <c r="D461" s="9">
        <f>Final!AA456</f>
        <v>0</v>
      </c>
      <c r="E461" s="9">
        <f>Final!Z456</f>
        <v>0</v>
      </c>
      <c r="F461" s="22">
        <f>Final!W456</f>
        <v>0</v>
      </c>
      <c r="G461" s="21" t="str">
        <f>IF((C461&gt;$D$3)*(D461&gt;$D$4)+(C461&gt;$D$3)*(E461&gt;$D$5),"CD",IF(C461&gt;$D$3,"0-2",IF(E461&gt;$D$5,IF((F461&lt;$D$6)*(Final!T456&lt;300/35.45),"4,5-6","4-6"),IF(D461&gt;$D$4,"3","ACBT"))))</f>
        <v>ACBT</v>
      </c>
      <c r="H461" s="21"/>
      <c r="I461" s="21"/>
      <c r="J461" s="21"/>
      <c r="K461" s="21"/>
    </row>
    <row r="462" spans="1:11" x14ac:dyDescent="0.25">
      <c r="A462" s="3">
        <f>Final!A457</f>
        <v>0</v>
      </c>
      <c r="B462" s="3">
        <f>Final!B457</f>
        <v>0</v>
      </c>
      <c r="C462" s="9">
        <f>Final!X457</f>
        <v>0</v>
      </c>
      <c r="D462" s="9">
        <f>Final!AA457</f>
        <v>0</v>
      </c>
      <c r="E462" s="9">
        <f>Final!Z457</f>
        <v>0</v>
      </c>
      <c r="F462" s="22">
        <f>Final!W457</f>
        <v>0</v>
      </c>
      <c r="G462" s="21" t="str">
        <f>IF((C462&gt;$D$3)*(D462&gt;$D$4)+(C462&gt;$D$3)*(E462&gt;$D$5),"CD",IF(C462&gt;$D$3,"0-2",IF(E462&gt;$D$5,IF((F462&lt;$D$6)*(Final!T457&lt;300/35.45),"4,5-6","4-6"),IF(D462&gt;$D$4,"3","ACBT"))))</f>
        <v>ACBT</v>
      </c>
      <c r="H462" s="21"/>
      <c r="I462" s="21"/>
      <c r="J462" s="21"/>
      <c r="K462" s="21"/>
    </row>
    <row r="463" spans="1:11" x14ac:dyDescent="0.25">
      <c r="A463" s="3">
        <f>Final!A458</f>
        <v>0</v>
      </c>
      <c r="B463" s="3">
        <f>Final!B458</f>
        <v>0</v>
      </c>
      <c r="C463" s="9">
        <f>Final!X458</f>
        <v>0</v>
      </c>
      <c r="D463" s="9">
        <f>Final!AA458</f>
        <v>0</v>
      </c>
      <c r="E463" s="9">
        <f>Final!Z458</f>
        <v>0</v>
      </c>
      <c r="F463" s="22">
        <f>Final!W458</f>
        <v>0</v>
      </c>
      <c r="G463" s="21" t="str">
        <f>IF((C463&gt;$D$3)*(D463&gt;$D$4)+(C463&gt;$D$3)*(E463&gt;$D$5),"CD",IF(C463&gt;$D$3,"0-2",IF(E463&gt;$D$5,IF((F463&lt;$D$6)*(Final!T458&lt;300/35.45),"4,5-6","4-6"),IF(D463&gt;$D$4,"3","ACBT"))))</f>
        <v>ACBT</v>
      </c>
      <c r="H463" s="21"/>
      <c r="I463" s="21"/>
      <c r="J463" s="21"/>
      <c r="K463" s="21"/>
    </row>
    <row r="464" spans="1:11" x14ac:dyDescent="0.25">
      <c r="A464" s="3">
        <f>Final!A459</f>
        <v>0</v>
      </c>
      <c r="B464" s="3">
        <f>Final!B459</f>
        <v>0</v>
      </c>
      <c r="C464" s="9">
        <f>Final!X459</f>
        <v>0</v>
      </c>
      <c r="D464" s="9">
        <f>Final!AA459</f>
        <v>0</v>
      </c>
      <c r="E464" s="9">
        <f>Final!Z459</f>
        <v>0</v>
      </c>
      <c r="F464" s="22">
        <f>Final!W459</f>
        <v>0</v>
      </c>
      <c r="G464" s="21" t="str">
        <f>IF((C464&gt;$D$3)*(D464&gt;$D$4)+(C464&gt;$D$3)*(E464&gt;$D$5),"CD",IF(C464&gt;$D$3,"0-2",IF(E464&gt;$D$5,IF((F464&lt;$D$6)*(Final!T459&lt;300/35.45),"4,5-6","4-6"),IF(D464&gt;$D$4,"3","ACBT"))))</f>
        <v>ACBT</v>
      </c>
      <c r="H464" s="21"/>
      <c r="I464" s="21"/>
      <c r="J464" s="21"/>
      <c r="K464" s="21"/>
    </row>
    <row r="465" spans="1:11" x14ac:dyDescent="0.25">
      <c r="A465" s="3">
        <f>Final!A460</f>
        <v>0</v>
      </c>
      <c r="B465" s="3">
        <f>Final!B460</f>
        <v>0</v>
      </c>
      <c r="C465" s="9">
        <f>Final!X460</f>
        <v>0</v>
      </c>
      <c r="D465" s="9">
        <f>Final!AA460</f>
        <v>0</v>
      </c>
      <c r="E465" s="9">
        <f>Final!Z460</f>
        <v>0</v>
      </c>
      <c r="F465" s="22">
        <f>Final!W460</f>
        <v>0</v>
      </c>
      <c r="G465" s="21" t="str">
        <f>IF((C465&gt;$D$3)*(D465&gt;$D$4)+(C465&gt;$D$3)*(E465&gt;$D$5),"CD",IF(C465&gt;$D$3,"0-2",IF(E465&gt;$D$5,IF((F465&lt;$D$6)*(Final!T460&lt;300/35.45),"4,5-6","4-6"),IF(D465&gt;$D$4,"3","ACBT"))))</f>
        <v>ACBT</v>
      </c>
      <c r="H465" s="21"/>
      <c r="I465" s="21"/>
      <c r="J465" s="21"/>
      <c r="K465" s="21"/>
    </row>
    <row r="466" spans="1:11" x14ac:dyDescent="0.25">
      <c r="A466" s="3">
        <f>Final!A461</f>
        <v>0</v>
      </c>
      <c r="B466" s="3">
        <f>Final!B461</f>
        <v>0</v>
      </c>
      <c r="C466" s="9">
        <f>Final!X461</f>
        <v>0</v>
      </c>
      <c r="D466" s="9">
        <f>Final!AA461</f>
        <v>0</v>
      </c>
      <c r="E466" s="9">
        <f>Final!Z461</f>
        <v>0</v>
      </c>
      <c r="F466" s="22">
        <f>Final!W461</f>
        <v>0</v>
      </c>
      <c r="G466" s="21" t="str">
        <f>IF((C466&gt;$D$3)*(D466&gt;$D$4)+(C466&gt;$D$3)*(E466&gt;$D$5),"CD",IF(C466&gt;$D$3,"0-2",IF(E466&gt;$D$5,IF((F466&lt;$D$6)*(Final!T461&lt;300/35.45),"4,5-6","4-6"),IF(D466&gt;$D$4,"3","ACBT"))))</f>
        <v>ACBT</v>
      </c>
      <c r="H466" s="21"/>
      <c r="I466" s="21"/>
      <c r="J466" s="21"/>
      <c r="K466" s="21"/>
    </row>
    <row r="467" spans="1:11" x14ac:dyDescent="0.25">
      <c r="A467" s="3">
        <f>Final!A462</f>
        <v>0</v>
      </c>
      <c r="B467" s="3">
        <f>Final!B462</f>
        <v>0</v>
      </c>
      <c r="C467" s="9">
        <f>Final!X462</f>
        <v>0</v>
      </c>
      <c r="D467" s="9">
        <f>Final!AA462</f>
        <v>0</v>
      </c>
      <c r="E467" s="9">
        <f>Final!Z462</f>
        <v>0</v>
      </c>
      <c r="F467" s="22">
        <f>Final!W462</f>
        <v>0</v>
      </c>
      <c r="G467" s="21" t="str">
        <f>IF((C467&gt;$D$3)*(D467&gt;$D$4)+(C467&gt;$D$3)*(E467&gt;$D$5),"CD",IF(C467&gt;$D$3,"0-2",IF(E467&gt;$D$5,IF((F467&lt;$D$6)*(Final!T462&lt;300/35.45),"4,5-6","4-6"),IF(D467&gt;$D$4,"3","ACBT"))))</f>
        <v>ACBT</v>
      </c>
      <c r="H467" s="21"/>
      <c r="I467" s="21"/>
      <c r="J467" s="21"/>
      <c r="K467" s="21"/>
    </row>
    <row r="468" spans="1:11" x14ac:dyDescent="0.25">
      <c r="A468" s="3">
        <f>Final!A463</f>
        <v>0</v>
      </c>
      <c r="B468" s="3">
        <f>Final!B463</f>
        <v>0</v>
      </c>
      <c r="C468" s="9">
        <f>Final!X463</f>
        <v>0</v>
      </c>
      <c r="D468" s="9">
        <f>Final!AA463</f>
        <v>0</v>
      </c>
      <c r="E468" s="9">
        <f>Final!Z463</f>
        <v>0</v>
      </c>
      <c r="F468" s="22">
        <f>Final!W463</f>
        <v>0</v>
      </c>
      <c r="G468" s="21" t="str">
        <f>IF((C468&gt;$D$3)*(D468&gt;$D$4)+(C468&gt;$D$3)*(E468&gt;$D$5),"CD",IF(C468&gt;$D$3,"0-2",IF(E468&gt;$D$5,IF((F468&lt;$D$6)*(Final!T463&lt;300/35.45),"4,5-6","4-6"),IF(D468&gt;$D$4,"3","ACBT"))))</f>
        <v>ACBT</v>
      </c>
      <c r="H468" s="21"/>
      <c r="I468" s="21"/>
      <c r="J468" s="21"/>
      <c r="K468" s="21"/>
    </row>
    <row r="469" spans="1:11" x14ac:dyDescent="0.25">
      <c r="A469" s="3">
        <f>Final!A464</f>
        <v>0</v>
      </c>
      <c r="B469" s="3">
        <f>Final!B464</f>
        <v>0</v>
      </c>
      <c r="C469" s="9">
        <f>Final!X464</f>
        <v>0</v>
      </c>
      <c r="D469" s="9">
        <f>Final!AA464</f>
        <v>0</v>
      </c>
      <c r="E469" s="9">
        <f>Final!Z464</f>
        <v>0</v>
      </c>
      <c r="F469" s="22">
        <f>Final!W464</f>
        <v>0</v>
      </c>
      <c r="G469" s="21" t="str">
        <f>IF((C469&gt;$D$3)*(D469&gt;$D$4)+(C469&gt;$D$3)*(E469&gt;$D$5),"CD",IF(C469&gt;$D$3,"0-2",IF(E469&gt;$D$5,IF((F469&lt;$D$6)*(Final!T464&lt;300/35.45),"4,5-6","4-6"),IF(D469&gt;$D$4,"3","ACBT"))))</f>
        <v>ACBT</v>
      </c>
      <c r="H469" s="21"/>
      <c r="I469" s="21"/>
      <c r="J469" s="21"/>
      <c r="K469" s="21"/>
    </row>
    <row r="470" spans="1:11" x14ac:dyDescent="0.25">
      <c r="A470" s="3">
        <f>Final!A465</f>
        <v>0</v>
      </c>
      <c r="B470" s="3">
        <f>Final!B465</f>
        <v>0</v>
      </c>
      <c r="C470" s="9">
        <f>Final!X465</f>
        <v>0</v>
      </c>
      <c r="D470" s="9">
        <f>Final!AA465</f>
        <v>0</v>
      </c>
      <c r="E470" s="9">
        <f>Final!Z465</f>
        <v>0</v>
      </c>
      <c r="F470" s="22">
        <f>Final!W465</f>
        <v>0</v>
      </c>
      <c r="G470" s="21" t="str">
        <f>IF((C470&gt;$D$3)*(D470&gt;$D$4)+(C470&gt;$D$3)*(E470&gt;$D$5),"CD",IF(C470&gt;$D$3,"0-2",IF(E470&gt;$D$5,IF((F470&lt;$D$6)*(Final!T465&lt;300/35.45),"4,5-6","4-6"),IF(D470&gt;$D$4,"3","ACBT"))))</f>
        <v>ACBT</v>
      </c>
      <c r="H470" s="21"/>
      <c r="I470" s="21"/>
      <c r="J470" s="21"/>
      <c r="K470" s="21"/>
    </row>
    <row r="471" spans="1:11" x14ac:dyDescent="0.25">
      <c r="A471" s="3">
        <f>Final!A466</f>
        <v>0</v>
      </c>
      <c r="B471" s="3">
        <f>Final!B466</f>
        <v>0</v>
      </c>
      <c r="C471" s="9">
        <f>Final!X466</f>
        <v>0</v>
      </c>
      <c r="D471" s="9">
        <f>Final!AA466</f>
        <v>0</v>
      </c>
      <c r="E471" s="9">
        <f>Final!Z466</f>
        <v>0</v>
      </c>
      <c r="F471" s="22">
        <f>Final!W466</f>
        <v>0</v>
      </c>
      <c r="G471" s="21" t="str">
        <f>IF((C471&gt;$D$3)*(D471&gt;$D$4)+(C471&gt;$D$3)*(E471&gt;$D$5),"CD",IF(C471&gt;$D$3,"0-2",IF(E471&gt;$D$5,IF((F471&lt;$D$6)*(Final!T466&lt;300/35.45),"4,5-6","4-6"),IF(D471&gt;$D$4,"3","ACBT"))))</f>
        <v>ACBT</v>
      </c>
      <c r="H471" s="21"/>
      <c r="I471" s="21"/>
      <c r="J471" s="21"/>
      <c r="K471" s="21"/>
    </row>
    <row r="472" spans="1:11" x14ac:dyDescent="0.25">
      <c r="A472" s="3">
        <f>Final!A467</f>
        <v>0</v>
      </c>
      <c r="B472" s="3">
        <f>Final!B467</f>
        <v>0</v>
      </c>
      <c r="C472" s="9">
        <f>Final!X467</f>
        <v>0</v>
      </c>
      <c r="D472" s="9">
        <f>Final!AA467</f>
        <v>0</v>
      </c>
      <c r="E472" s="9">
        <f>Final!Z467</f>
        <v>0</v>
      </c>
      <c r="F472" s="22">
        <f>Final!W467</f>
        <v>0</v>
      </c>
      <c r="G472" s="21" t="str">
        <f>IF((C472&gt;$D$3)*(D472&gt;$D$4)+(C472&gt;$D$3)*(E472&gt;$D$5),"CD",IF(C472&gt;$D$3,"0-2",IF(E472&gt;$D$5,IF((F472&lt;$D$6)*(Final!T467&lt;300/35.45),"4,5-6","4-6"),IF(D472&gt;$D$4,"3","ACBT"))))</f>
        <v>ACBT</v>
      </c>
      <c r="H472" s="21"/>
      <c r="I472" s="21"/>
      <c r="J472" s="21"/>
      <c r="K472" s="21"/>
    </row>
    <row r="473" spans="1:11" x14ac:dyDescent="0.25">
      <c r="A473" s="3">
        <f>Final!A468</f>
        <v>0</v>
      </c>
      <c r="B473" s="3">
        <f>Final!B468</f>
        <v>0</v>
      </c>
      <c r="C473" s="9">
        <f>Final!X468</f>
        <v>0</v>
      </c>
      <c r="D473" s="9">
        <f>Final!AA468</f>
        <v>0</v>
      </c>
      <c r="E473" s="9">
        <f>Final!Z468</f>
        <v>0</v>
      </c>
      <c r="F473" s="22">
        <f>Final!W468</f>
        <v>0</v>
      </c>
      <c r="G473" s="21" t="str">
        <f>IF((C473&gt;$D$3)*(D473&gt;$D$4)+(C473&gt;$D$3)*(E473&gt;$D$5),"CD",IF(C473&gt;$D$3,"0-2",IF(E473&gt;$D$5,IF((F473&lt;$D$6)*(Final!T468&lt;300/35.45),"4,5-6","4-6"),IF(D473&gt;$D$4,"3","ACBT"))))</f>
        <v>ACBT</v>
      </c>
      <c r="H473" s="21"/>
      <c r="I473" s="21"/>
      <c r="J473" s="21"/>
      <c r="K473" s="21"/>
    </row>
    <row r="474" spans="1:11" x14ac:dyDescent="0.25">
      <c r="A474" s="3">
        <f>Final!A469</f>
        <v>0</v>
      </c>
      <c r="B474" s="3">
        <f>Final!B469</f>
        <v>0</v>
      </c>
      <c r="C474" s="9">
        <f>Final!X469</f>
        <v>0</v>
      </c>
      <c r="D474" s="9">
        <f>Final!AA469</f>
        <v>0</v>
      </c>
      <c r="E474" s="9">
        <f>Final!Z469</f>
        <v>0</v>
      </c>
      <c r="F474" s="22">
        <f>Final!W469</f>
        <v>0</v>
      </c>
      <c r="G474" s="21" t="str">
        <f>IF((C474&gt;$D$3)*(D474&gt;$D$4)+(C474&gt;$D$3)*(E474&gt;$D$5),"CD",IF(C474&gt;$D$3,"0-2",IF(E474&gt;$D$5,IF((F474&lt;$D$6)*(Final!T469&lt;300/35.45),"4,5-6","4-6"),IF(D474&gt;$D$4,"3","ACBT"))))</f>
        <v>ACBT</v>
      </c>
      <c r="H474" s="21"/>
      <c r="I474" s="21"/>
      <c r="J474" s="21"/>
      <c r="K474" s="21"/>
    </row>
    <row r="475" spans="1:11" x14ac:dyDescent="0.25">
      <c r="A475" s="3">
        <f>Final!A470</f>
        <v>0</v>
      </c>
      <c r="B475" s="3">
        <f>Final!B470</f>
        <v>0</v>
      </c>
      <c r="C475" s="9">
        <f>Final!X470</f>
        <v>0</v>
      </c>
      <c r="D475" s="9">
        <f>Final!AA470</f>
        <v>0</v>
      </c>
      <c r="E475" s="9">
        <f>Final!Z470</f>
        <v>0</v>
      </c>
      <c r="F475" s="22">
        <f>Final!W470</f>
        <v>0</v>
      </c>
      <c r="G475" s="21" t="str">
        <f>IF((C475&gt;$D$3)*(D475&gt;$D$4)+(C475&gt;$D$3)*(E475&gt;$D$5),"CD",IF(C475&gt;$D$3,"0-2",IF(E475&gt;$D$5,IF((F475&lt;$D$6)*(Final!T470&lt;300/35.45),"4,5-6","4-6"),IF(D475&gt;$D$4,"3","ACBT"))))</f>
        <v>ACBT</v>
      </c>
      <c r="H475" s="21"/>
      <c r="I475" s="21"/>
      <c r="J475" s="21"/>
      <c r="K475" s="21"/>
    </row>
    <row r="476" spans="1:11" x14ac:dyDescent="0.25">
      <c r="A476" s="3">
        <f>Final!A471</f>
        <v>0</v>
      </c>
      <c r="B476" s="3">
        <f>Final!B471</f>
        <v>0</v>
      </c>
      <c r="C476" s="9">
        <f>Final!X471</f>
        <v>0</v>
      </c>
      <c r="D476" s="9">
        <f>Final!AA471</f>
        <v>0</v>
      </c>
      <c r="E476" s="9">
        <f>Final!Z471</f>
        <v>0</v>
      </c>
      <c r="F476" s="22">
        <f>Final!W471</f>
        <v>0</v>
      </c>
      <c r="G476" s="21" t="str">
        <f>IF((C476&gt;$D$3)*(D476&gt;$D$4)+(C476&gt;$D$3)*(E476&gt;$D$5),"CD",IF(C476&gt;$D$3,"0-2",IF(E476&gt;$D$5,IF((F476&lt;$D$6)*(Final!T471&lt;300/35.45),"4,5-6","4-6"),IF(D476&gt;$D$4,"3","ACBT"))))</f>
        <v>ACBT</v>
      </c>
      <c r="H476" s="21"/>
      <c r="I476" s="21"/>
      <c r="J476" s="21"/>
      <c r="K476" s="21"/>
    </row>
    <row r="477" spans="1:11" x14ac:dyDescent="0.25">
      <c r="A477" s="3">
        <f>Final!A472</f>
        <v>0</v>
      </c>
      <c r="B477" s="3">
        <f>Final!B472</f>
        <v>0</v>
      </c>
      <c r="C477" s="9">
        <f>Final!X472</f>
        <v>0</v>
      </c>
      <c r="D477" s="9">
        <f>Final!AA472</f>
        <v>0</v>
      </c>
      <c r="E477" s="9">
        <f>Final!Z472</f>
        <v>0</v>
      </c>
      <c r="F477" s="22">
        <f>Final!W472</f>
        <v>0</v>
      </c>
      <c r="G477" s="21" t="str">
        <f>IF((C477&gt;$D$3)*(D477&gt;$D$4)+(C477&gt;$D$3)*(E477&gt;$D$5),"CD",IF(C477&gt;$D$3,"0-2",IF(E477&gt;$D$5,IF((F477&lt;$D$6)*(Final!T472&lt;300/35.45),"4,5-6","4-6"),IF(D477&gt;$D$4,"3","ACBT"))))</f>
        <v>ACBT</v>
      </c>
      <c r="H477" s="21"/>
      <c r="I477" s="21"/>
      <c r="J477" s="21"/>
      <c r="K477" s="21"/>
    </row>
    <row r="478" spans="1:11" x14ac:dyDescent="0.25">
      <c r="A478" s="3">
        <f>Final!A473</f>
        <v>0</v>
      </c>
      <c r="B478" s="3">
        <f>Final!B473</f>
        <v>0</v>
      </c>
      <c r="C478" s="9">
        <f>Final!X473</f>
        <v>0</v>
      </c>
      <c r="D478" s="9">
        <f>Final!AA473</f>
        <v>0</v>
      </c>
      <c r="E478" s="9">
        <f>Final!Z473</f>
        <v>0</v>
      </c>
      <c r="F478" s="22">
        <f>Final!W473</f>
        <v>0</v>
      </c>
      <c r="G478" s="21" t="str">
        <f>IF((C478&gt;$D$3)*(D478&gt;$D$4)+(C478&gt;$D$3)*(E478&gt;$D$5),"CD",IF(C478&gt;$D$3,"0-2",IF(E478&gt;$D$5,IF((F478&lt;$D$6)*(Final!T473&lt;300/35.45),"4,5-6","4-6"),IF(D478&gt;$D$4,"3","ACBT"))))</f>
        <v>ACBT</v>
      </c>
      <c r="H478" s="21"/>
      <c r="I478" s="21"/>
      <c r="J478" s="21"/>
      <c r="K478" s="21"/>
    </row>
    <row r="479" spans="1:11" x14ac:dyDescent="0.25">
      <c r="A479" s="3">
        <f>Final!A474</f>
        <v>0</v>
      </c>
      <c r="B479" s="3">
        <f>Final!B474</f>
        <v>0</v>
      </c>
      <c r="C479" s="9">
        <f>Final!X474</f>
        <v>0</v>
      </c>
      <c r="D479" s="9">
        <f>Final!AA474</f>
        <v>0</v>
      </c>
      <c r="E479" s="9">
        <f>Final!Z474</f>
        <v>0</v>
      </c>
      <c r="F479" s="22">
        <f>Final!W474</f>
        <v>0</v>
      </c>
      <c r="G479" s="21" t="str">
        <f>IF((C479&gt;$D$3)*(D479&gt;$D$4)+(C479&gt;$D$3)*(E479&gt;$D$5),"CD",IF(C479&gt;$D$3,"0-2",IF(E479&gt;$D$5,IF((F479&lt;$D$6)*(Final!T474&lt;300/35.45),"4,5-6","4-6"),IF(D479&gt;$D$4,"3","ACBT"))))</f>
        <v>ACBT</v>
      </c>
      <c r="H479" s="21"/>
      <c r="I479" s="21"/>
      <c r="J479" s="21"/>
      <c r="K479" s="21"/>
    </row>
    <row r="480" spans="1:11" x14ac:dyDescent="0.25">
      <c r="A480" s="3">
        <f>Final!A475</f>
        <v>0</v>
      </c>
      <c r="B480" s="3">
        <f>Final!B475</f>
        <v>0</v>
      </c>
      <c r="C480" s="9">
        <f>Final!X475</f>
        <v>0</v>
      </c>
      <c r="D480" s="9">
        <f>Final!AA475</f>
        <v>0</v>
      </c>
      <c r="E480" s="9">
        <f>Final!Z475</f>
        <v>0</v>
      </c>
      <c r="F480" s="22">
        <f>Final!W475</f>
        <v>0</v>
      </c>
      <c r="G480" s="21" t="str">
        <f>IF((C480&gt;$D$3)*(D480&gt;$D$4)+(C480&gt;$D$3)*(E480&gt;$D$5),"CD",IF(C480&gt;$D$3,"0-2",IF(E480&gt;$D$5,IF((F480&lt;$D$6)*(Final!T475&lt;300/35.45),"4,5-6","4-6"),IF(D480&gt;$D$4,"3","ACBT"))))</f>
        <v>ACBT</v>
      </c>
      <c r="H480" s="21"/>
      <c r="I480" s="21"/>
      <c r="J480" s="21"/>
      <c r="K480" s="21"/>
    </row>
    <row r="481" spans="1:11" x14ac:dyDescent="0.25">
      <c r="A481" s="3">
        <f>Final!A476</f>
        <v>0</v>
      </c>
      <c r="B481" s="3">
        <f>Final!B476</f>
        <v>0</v>
      </c>
      <c r="C481" s="9">
        <f>Final!X476</f>
        <v>0</v>
      </c>
      <c r="D481" s="9">
        <f>Final!AA476</f>
        <v>0</v>
      </c>
      <c r="E481" s="9">
        <f>Final!Z476</f>
        <v>0</v>
      </c>
      <c r="F481" s="22">
        <f>Final!W476</f>
        <v>0</v>
      </c>
      <c r="G481" s="21" t="str">
        <f>IF((C481&gt;$D$3)*(D481&gt;$D$4)+(C481&gt;$D$3)*(E481&gt;$D$5),"CD",IF(C481&gt;$D$3,"0-2",IF(E481&gt;$D$5,IF((F481&lt;$D$6)*(Final!T476&lt;300/35.45),"4,5-6","4-6"),IF(D481&gt;$D$4,"3","ACBT"))))</f>
        <v>ACBT</v>
      </c>
      <c r="H481" s="21"/>
      <c r="I481" s="21"/>
      <c r="J481" s="21"/>
      <c r="K481" s="21"/>
    </row>
    <row r="482" spans="1:11" x14ac:dyDescent="0.25">
      <c r="A482" s="3">
        <f>Final!A477</f>
        <v>0</v>
      </c>
      <c r="B482" s="3">
        <f>Final!B477</f>
        <v>0</v>
      </c>
      <c r="C482" s="9">
        <f>Final!X477</f>
        <v>0</v>
      </c>
      <c r="D482" s="9">
        <f>Final!AA477</f>
        <v>0</v>
      </c>
      <c r="E482" s="9">
        <f>Final!Z477</f>
        <v>0</v>
      </c>
      <c r="F482" s="22">
        <f>Final!W477</f>
        <v>0</v>
      </c>
      <c r="G482" s="21" t="str">
        <f>IF((C482&gt;$D$3)*(D482&gt;$D$4)+(C482&gt;$D$3)*(E482&gt;$D$5),"CD",IF(C482&gt;$D$3,"0-2",IF(E482&gt;$D$5,IF((F482&lt;$D$6)*(Final!T477&lt;300/35.45),"4,5-6","4-6"),IF(D482&gt;$D$4,"3","ACBT"))))</f>
        <v>ACBT</v>
      </c>
      <c r="H482" s="21"/>
      <c r="I482" s="21"/>
      <c r="J482" s="21"/>
      <c r="K482" s="21"/>
    </row>
    <row r="483" spans="1:11" x14ac:dyDescent="0.25">
      <c r="A483" s="3">
        <f>Final!A478</f>
        <v>0</v>
      </c>
      <c r="B483" s="3">
        <f>Final!B478</f>
        <v>0</v>
      </c>
      <c r="C483" s="9">
        <f>Final!X478</f>
        <v>0</v>
      </c>
      <c r="D483" s="9">
        <f>Final!AA478</f>
        <v>0</v>
      </c>
      <c r="E483" s="9">
        <f>Final!Z478</f>
        <v>0</v>
      </c>
      <c r="F483" s="22">
        <f>Final!W478</f>
        <v>0</v>
      </c>
      <c r="G483" s="21" t="str">
        <f>IF((C483&gt;$D$3)*(D483&gt;$D$4)+(C483&gt;$D$3)*(E483&gt;$D$5),"CD",IF(C483&gt;$D$3,"0-2",IF(E483&gt;$D$5,IF((F483&lt;$D$6)*(Final!T478&lt;300/35.45),"4,5-6","4-6"),IF(D483&gt;$D$4,"3","ACBT"))))</f>
        <v>ACBT</v>
      </c>
      <c r="H483" s="21"/>
      <c r="I483" s="21"/>
      <c r="J483" s="21"/>
      <c r="K483" s="21"/>
    </row>
    <row r="484" spans="1:11" x14ac:dyDescent="0.25">
      <c r="A484" s="3">
        <f>Final!A479</f>
        <v>0</v>
      </c>
      <c r="B484" s="3">
        <f>Final!B479</f>
        <v>0</v>
      </c>
      <c r="C484" s="9">
        <f>Final!X479</f>
        <v>0</v>
      </c>
      <c r="D484" s="9">
        <f>Final!AA479</f>
        <v>0</v>
      </c>
      <c r="E484" s="9">
        <f>Final!Z479</f>
        <v>0</v>
      </c>
      <c r="F484" s="22">
        <f>Final!W479</f>
        <v>0</v>
      </c>
      <c r="G484" s="21" t="str">
        <f>IF((C484&gt;$D$3)*(D484&gt;$D$4)+(C484&gt;$D$3)*(E484&gt;$D$5),"CD",IF(C484&gt;$D$3,"0-2",IF(E484&gt;$D$5,IF((F484&lt;$D$6)*(Final!T479&lt;300/35.45),"4,5-6","4-6"),IF(D484&gt;$D$4,"3","ACBT"))))</f>
        <v>ACBT</v>
      </c>
      <c r="H484" s="21"/>
      <c r="I484" s="21"/>
      <c r="J484" s="21"/>
      <c r="K484" s="21"/>
    </row>
    <row r="485" spans="1:11" x14ac:dyDescent="0.25">
      <c r="A485" s="3">
        <f>Final!A480</f>
        <v>0</v>
      </c>
      <c r="B485" s="3">
        <f>Final!B480</f>
        <v>0</v>
      </c>
      <c r="C485" s="9">
        <f>Final!X480</f>
        <v>0</v>
      </c>
      <c r="D485" s="9">
        <f>Final!AA480</f>
        <v>0</v>
      </c>
      <c r="E485" s="9">
        <f>Final!Z480</f>
        <v>0</v>
      </c>
      <c r="F485" s="22">
        <f>Final!W480</f>
        <v>0</v>
      </c>
      <c r="G485" s="21" t="str">
        <f>IF((C485&gt;$D$3)*(D485&gt;$D$4)+(C485&gt;$D$3)*(E485&gt;$D$5),"CD",IF(C485&gt;$D$3,"0-2",IF(E485&gt;$D$5,IF((F485&lt;$D$6)*(Final!T480&lt;300/35.45),"4,5-6","4-6"),IF(D485&gt;$D$4,"3","ACBT"))))</f>
        <v>ACBT</v>
      </c>
      <c r="H485" s="21"/>
      <c r="I485" s="21"/>
      <c r="J485" s="21"/>
      <c r="K485" s="21"/>
    </row>
    <row r="486" spans="1:11" x14ac:dyDescent="0.25">
      <c r="A486" s="3">
        <f>Final!A481</f>
        <v>0</v>
      </c>
      <c r="B486" s="3">
        <f>Final!B481</f>
        <v>0</v>
      </c>
      <c r="C486" s="9">
        <f>Final!X481</f>
        <v>0</v>
      </c>
      <c r="D486" s="9">
        <f>Final!AA481</f>
        <v>0</v>
      </c>
      <c r="E486" s="9">
        <f>Final!Z481</f>
        <v>0</v>
      </c>
      <c r="F486" s="22">
        <f>Final!W481</f>
        <v>0</v>
      </c>
      <c r="G486" s="21" t="str">
        <f>IF((C486&gt;$D$3)*(D486&gt;$D$4)+(C486&gt;$D$3)*(E486&gt;$D$5),"CD",IF(C486&gt;$D$3,"0-2",IF(E486&gt;$D$5,IF((F486&lt;$D$6)*(Final!T481&lt;300/35.45),"4,5-6","4-6"),IF(D486&gt;$D$4,"3","ACBT"))))</f>
        <v>ACBT</v>
      </c>
      <c r="H486" s="21"/>
      <c r="I486" s="21"/>
      <c r="J486" s="21"/>
      <c r="K486" s="21"/>
    </row>
    <row r="487" spans="1:11" x14ac:dyDescent="0.25">
      <c r="A487" s="3">
        <f>Final!A482</f>
        <v>0</v>
      </c>
      <c r="B487" s="3">
        <f>Final!B482</f>
        <v>0</v>
      </c>
      <c r="C487" s="9">
        <f>Final!X482</f>
        <v>0</v>
      </c>
      <c r="D487" s="9">
        <f>Final!AA482</f>
        <v>0</v>
      </c>
      <c r="E487" s="9">
        <f>Final!Z482</f>
        <v>0</v>
      </c>
      <c r="F487" s="22">
        <f>Final!W482</f>
        <v>0</v>
      </c>
      <c r="G487" s="21" t="str">
        <f>IF((C487&gt;$D$3)*(D487&gt;$D$4)+(C487&gt;$D$3)*(E487&gt;$D$5),"CD",IF(C487&gt;$D$3,"0-2",IF(E487&gt;$D$5,IF((F487&lt;$D$6)*(Final!T482&lt;300/35.45),"4,5-6","4-6"),IF(D487&gt;$D$4,"3","ACBT"))))</f>
        <v>ACBT</v>
      </c>
      <c r="H487" s="21"/>
      <c r="I487" s="21"/>
      <c r="J487" s="21"/>
      <c r="K487" s="21"/>
    </row>
    <row r="488" spans="1:11" x14ac:dyDescent="0.25">
      <c r="A488" s="3">
        <f>Final!A483</f>
        <v>0</v>
      </c>
      <c r="B488" s="3">
        <f>Final!B483</f>
        <v>0</v>
      </c>
      <c r="C488" s="9">
        <f>Final!X483</f>
        <v>0</v>
      </c>
      <c r="D488" s="9">
        <f>Final!AA483</f>
        <v>0</v>
      </c>
      <c r="E488" s="9">
        <f>Final!Z483</f>
        <v>0</v>
      </c>
      <c r="F488" s="22">
        <f>Final!W483</f>
        <v>0</v>
      </c>
      <c r="G488" s="21" t="str">
        <f>IF((C488&gt;$D$3)*(D488&gt;$D$4)+(C488&gt;$D$3)*(E488&gt;$D$5),"CD",IF(C488&gt;$D$3,"0-2",IF(E488&gt;$D$5,IF((F488&lt;$D$6)*(Final!T483&lt;300/35.45),"4,5-6","4-6"),IF(D488&gt;$D$4,"3","ACBT"))))</f>
        <v>ACBT</v>
      </c>
      <c r="H488" s="21"/>
      <c r="I488" s="21"/>
      <c r="J488" s="21"/>
      <c r="K488" s="21"/>
    </row>
    <row r="489" spans="1:11" x14ac:dyDescent="0.25">
      <c r="A489" s="3">
        <f>Final!A484</f>
        <v>0</v>
      </c>
      <c r="B489" s="3">
        <f>Final!B484</f>
        <v>0</v>
      </c>
      <c r="C489" s="9">
        <f>Final!X484</f>
        <v>0</v>
      </c>
      <c r="D489" s="9">
        <f>Final!AA484</f>
        <v>0</v>
      </c>
      <c r="E489" s="9">
        <f>Final!Z484</f>
        <v>0</v>
      </c>
      <c r="F489" s="22">
        <f>Final!W484</f>
        <v>0</v>
      </c>
      <c r="G489" s="21" t="str">
        <f>IF((C489&gt;$D$3)*(D489&gt;$D$4)+(C489&gt;$D$3)*(E489&gt;$D$5),"CD",IF(C489&gt;$D$3,"0-2",IF(E489&gt;$D$5,IF((F489&lt;$D$6)*(Final!T484&lt;300/35.45),"4,5-6","4-6"),IF(D489&gt;$D$4,"3","ACBT"))))</f>
        <v>ACBT</v>
      </c>
      <c r="H489" s="21"/>
      <c r="I489" s="21"/>
      <c r="J489" s="21"/>
      <c r="K489" s="21"/>
    </row>
    <row r="490" spans="1:11" x14ac:dyDescent="0.25">
      <c r="A490" s="3">
        <f>Final!A485</f>
        <v>0</v>
      </c>
      <c r="B490" s="3">
        <f>Final!B485</f>
        <v>0</v>
      </c>
      <c r="C490" s="9">
        <f>Final!X485</f>
        <v>0</v>
      </c>
      <c r="D490" s="9">
        <f>Final!AA485</f>
        <v>0</v>
      </c>
      <c r="E490" s="9">
        <f>Final!Z485</f>
        <v>0</v>
      </c>
      <c r="F490" s="22">
        <f>Final!W485</f>
        <v>0</v>
      </c>
      <c r="G490" s="21" t="str">
        <f>IF((C490&gt;$D$3)*(D490&gt;$D$4)+(C490&gt;$D$3)*(E490&gt;$D$5),"CD",IF(C490&gt;$D$3,"0-2",IF(E490&gt;$D$5,IF((F490&lt;$D$6)*(Final!T485&lt;300/35.45),"4,5-6","4-6"),IF(D490&gt;$D$4,"3","ACBT"))))</f>
        <v>ACBT</v>
      </c>
      <c r="H490" s="21"/>
      <c r="I490" s="21"/>
      <c r="J490" s="21"/>
      <c r="K490" s="21"/>
    </row>
    <row r="491" spans="1:11" x14ac:dyDescent="0.25">
      <c r="A491" s="3">
        <f>Final!A486</f>
        <v>0</v>
      </c>
      <c r="B491" s="3">
        <f>Final!B486</f>
        <v>0</v>
      </c>
      <c r="C491" s="9">
        <f>Final!X486</f>
        <v>0</v>
      </c>
      <c r="D491" s="9">
        <f>Final!AA486</f>
        <v>0</v>
      </c>
      <c r="E491" s="9">
        <f>Final!Z486</f>
        <v>0</v>
      </c>
      <c r="F491" s="22">
        <f>Final!W486</f>
        <v>0</v>
      </c>
      <c r="G491" s="21" t="str">
        <f>IF((C491&gt;$D$3)*(D491&gt;$D$4)+(C491&gt;$D$3)*(E491&gt;$D$5),"CD",IF(C491&gt;$D$3,"0-2",IF(E491&gt;$D$5,IF((F491&lt;$D$6)*(Final!T486&lt;300/35.45),"4,5-6","4-6"),IF(D491&gt;$D$4,"3","ACBT"))))</f>
        <v>ACBT</v>
      </c>
      <c r="H491" s="21"/>
      <c r="I491" s="21"/>
      <c r="J491" s="21"/>
      <c r="K491" s="21"/>
    </row>
    <row r="492" spans="1:11" x14ac:dyDescent="0.25">
      <c r="A492" s="3">
        <f>Final!A487</f>
        <v>0</v>
      </c>
      <c r="B492" s="3">
        <f>Final!B487</f>
        <v>0</v>
      </c>
      <c r="C492" s="9">
        <f>Final!X487</f>
        <v>0</v>
      </c>
      <c r="D492" s="9">
        <f>Final!AA487</f>
        <v>0</v>
      </c>
      <c r="E492" s="9">
        <f>Final!Z487</f>
        <v>0</v>
      </c>
      <c r="F492" s="22">
        <f>Final!W487</f>
        <v>0</v>
      </c>
      <c r="G492" s="21" t="str">
        <f>IF((C492&gt;$D$3)*(D492&gt;$D$4)+(C492&gt;$D$3)*(E492&gt;$D$5),"CD",IF(C492&gt;$D$3,"0-2",IF(E492&gt;$D$5,IF((F492&lt;$D$6)*(Final!T487&lt;300/35.45),"4,5-6","4-6"),IF(D492&gt;$D$4,"3","ACBT"))))</f>
        <v>ACBT</v>
      </c>
      <c r="H492" s="21"/>
      <c r="I492" s="21"/>
      <c r="J492" s="21"/>
      <c r="K492" s="21"/>
    </row>
    <row r="493" spans="1:11" x14ac:dyDescent="0.25">
      <c r="A493" s="3">
        <f>Final!A488</f>
        <v>0</v>
      </c>
      <c r="B493" s="3">
        <f>Final!B488</f>
        <v>0</v>
      </c>
      <c r="C493" s="9">
        <f>Final!X488</f>
        <v>0</v>
      </c>
      <c r="D493" s="9">
        <f>Final!AA488</f>
        <v>0</v>
      </c>
      <c r="E493" s="9">
        <f>Final!Z488</f>
        <v>0</v>
      </c>
      <c r="F493" s="22">
        <f>Final!W488</f>
        <v>0</v>
      </c>
      <c r="G493" s="21" t="str">
        <f>IF((C493&gt;$D$3)*(D493&gt;$D$4)+(C493&gt;$D$3)*(E493&gt;$D$5),"CD",IF(C493&gt;$D$3,"0-2",IF(E493&gt;$D$5,IF((F493&lt;$D$6)*(Final!T488&lt;300/35.45),"4,5-6","4-6"),IF(D493&gt;$D$4,"3","ACBT"))))</f>
        <v>ACBT</v>
      </c>
      <c r="H493" s="21"/>
      <c r="I493" s="21"/>
      <c r="J493" s="21"/>
      <c r="K493" s="21"/>
    </row>
    <row r="494" spans="1:11" x14ac:dyDescent="0.25">
      <c r="A494" s="3">
        <f>Final!A489</f>
        <v>0</v>
      </c>
      <c r="B494" s="3">
        <f>Final!B489</f>
        <v>0</v>
      </c>
      <c r="C494" s="9">
        <f>Final!X489</f>
        <v>0</v>
      </c>
      <c r="D494" s="9">
        <f>Final!AA489</f>
        <v>0</v>
      </c>
      <c r="E494" s="9">
        <f>Final!Z489</f>
        <v>0</v>
      </c>
      <c r="F494" s="22">
        <f>Final!W489</f>
        <v>0</v>
      </c>
      <c r="G494" s="21" t="str">
        <f>IF((C494&gt;$D$3)*(D494&gt;$D$4)+(C494&gt;$D$3)*(E494&gt;$D$5),"CD",IF(C494&gt;$D$3,"0-2",IF(E494&gt;$D$5,IF((F494&lt;$D$6)*(Final!T489&lt;300/35.45),"4,5-6","4-6"),IF(D494&gt;$D$4,"3","ACBT"))))</f>
        <v>ACBT</v>
      </c>
      <c r="H494" s="21"/>
      <c r="I494" s="21"/>
      <c r="J494" s="21"/>
      <c r="K494" s="21"/>
    </row>
    <row r="495" spans="1:11" x14ac:dyDescent="0.25">
      <c r="A495" s="3">
        <f>Final!A490</f>
        <v>0</v>
      </c>
      <c r="B495" s="3">
        <f>Final!B490</f>
        <v>0</v>
      </c>
      <c r="C495" s="9">
        <f>Final!X490</f>
        <v>0</v>
      </c>
      <c r="D495" s="9">
        <f>Final!AA490</f>
        <v>0</v>
      </c>
      <c r="E495" s="9">
        <f>Final!Z490</f>
        <v>0</v>
      </c>
      <c r="F495" s="22">
        <f>Final!W490</f>
        <v>0</v>
      </c>
      <c r="G495" s="21" t="str">
        <f>IF((C495&gt;$D$3)*(D495&gt;$D$4)+(C495&gt;$D$3)*(E495&gt;$D$5),"CD",IF(C495&gt;$D$3,"0-2",IF(E495&gt;$D$5,IF((F495&lt;$D$6)*(Final!T490&lt;300/35.45),"4,5-6","4-6"),IF(D495&gt;$D$4,"3","ACBT"))))</f>
        <v>ACBT</v>
      </c>
      <c r="H495" s="21"/>
      <c r="I495" s="21"/>
      <c r="J495" s="21"/>
      <c r="K495" s="21"/>
    </row>
    <row r="496" spans="1:11" x14ac:dyDescent="0.25">
      <c r="A496" s="3">
        <f>Final!A491</f>
        <v>0</v>
      </c>
      <c r="B496" s="3">
        <f>Final!B491</f>
        <v>0</v>
      </c>
      <c r="C496" s="9">
        <f>Final!X491</f>
        <v>0</v>
      </c>
      <c r="D496" s="9">
        <f>Final!AA491</f>
        <v>0</v>
      </c>
      <c r="E496" s="9">
        <f>Final!Z491</f>
        <v>0</v>
      </c>
      <c r="F496" s="22">
        <f>Final!W491</f>
        <v>0</v>
      </c>
      <c r="G496" s="21" t="str">
        <f>IF((C496&gt;$D$3)*(D496&gt;$D$4)+(C496&gt;$D$3)*(E496&gt;$D$5),"CD",IF(C496&gt;$D$3,"0-2",IF(E496&gt;$D$5,IF((F496&lt;$D$6)*(Final!T491&lt;300/35.45),"4,5-6","4-6"),IF(D496&gt;$D$4,"3","ACBT"))))</f>
        <v>ACBT</v>
      </c>
      <c r="H496" s="21"/>
      <c r="I496" s="21"/>
      <c r="J496" s="21"/>
      <c r="K496" s="21"/>
    </row>
    <row r="497" spans="1:11" x14ac:dyDescent="0.25">
      <c r="A497" s="3">
        <f>Final!A492</f>
        <v>0</v>
      </c>
      <c r="B497" s="3">
        <f>Final!B492</f>
        <v>0</v>
      </c>
      <c r="C497" s="9">
        <f>Final!X492</f>
        <v>0</v>
      </c>
      <c r="D497" s="9">
        <f>Final!AA492</f>
        <v>0</v>
      </c>
      <c r="E497" s="9">
        <f>Final!Z492</f>
        <v>0</v>
      </c>
      <c r="F497" s="22">
        <f>Final!W492</f>
        <v>0</v>
      </c>
      <c r="G497" s="21" t="str">
        <f>IF((C497&gt;$D$3)*(D497&gt;$D$4)+(C497&gt;$D$3)*(E497&gt;$D$5),"CD",IF(C497&gt;$D$3,"0-2",IF(E497&gt;$D$5,IF((F497&lt;$D$6)*(Final!T492&lt;300/35.45),"4,5-6","4-6"),IF(D497&gt;$D$4,"3","ACBT"))))</f>
        <v>ACBT</v>
      </c>
      <c r="H497" s="21"/>
      <c r="I497" s="21"/>
      <c r="J497" s="21"/>
      <c r="K497" s="21"/>
    </row>
    <row r="498" spans="1:11" x14ac:dyDescent="0.25">
      <c r="A498" s="3">
        <f>Final!A493</f>
        <v>0</v>
      </c>
      <c r="B498" s="3">
        <f>Final!B493</f>
        <v>0</v>
      </c>
      <c r="C498" s="9">
        <f>Final!X493</f>
        <v>0</v>
      </c>
      <c r="D498" s="9">
        <f>Final!AA493</f>
        <v>0</v>
      </c>
      <c r="E498" s="9">
        <f>Final!Z493</f>
        <v>0</v>
      </c>
      <c r="F498" s="22">
        <f>Final!W493</f>
        <v>0</v>
      </c>
      <c r="G498" s="21" t="str">
        <f>IF((C498&gt;$D$3)*(D498&gt;$D$4)+(C498&gt;$D$3)*(E498&gt;$D$5),"CD",IF(C498&gt;$D$3,"0-2",IF(E498&gt;$D$5,IF((F498&lt;$D$6)*(Final!T493&lt;300/35.45),"4,5-6","4-6"),IF(D498&gt;$D$4,"3","ACBT"))))</f>
        <v>ACBT</v>
      </c>
      <c r="H498" s="21"/>
      <c r="I498" s="21"/>
      <c r="J498" s="21"/>
      <c r="K498" s="21"/>
    </row>
    <row r="499" spans="1:11" x14ac:dyDescent="0.25">
      <c r="A499" s="3">
        <f>Final!A494</f>
        <v>0</v>
      </c>
      <c r="B499" s="3">
        <f>Final!B494</f>
        <v>0</v>
      </c>
      <c r="C499" s="9">
        <f>Final!X494</f>
        <v>0</v>
      </c>
      <c r="D499" s="9">
        <f>Final!AA494</f>
        <v>0</v>
      </c>
      <c r="E499" s="9">
        <f>Final!Z494</f>
        <v>0</v>
      </c>
      <c r="F499" s="22">
        <f>Final!W494</f>
        <v>0</v>
      </c>
      <c r="G499" s="21" t="str">
        <f>IF((C499&gt;$D$3)*(D499&gt;$D$4)+(C499&gt;$D$3)*(E499&gt;$D$5),"CD",IF(C499&gt;$D$3,"0-2",IF(E499&gt;$D$5,IF((F499&lt;$D$6)*(Final!T494&lt;300/35.45),"4,5-6","4-6"),IF(D499&gt;$D$4,"3","ACBT"))))</f>
        <v>ACBT</v>
      </c>
      <c r="H499" s="21"/>
      <c r="I499" s="21"/>
      <c r="J499" s="21"/>
      <c r="K499" s="21"/>
    </row>
    <row r="500" spans="1:11" x14ac:dyDescent="0.25">
      <c r="A500" s="3">
        <f>Final!A495</f>
        <v>0</v>
      </c>
      <c r="B500" s="3">
        <f>Final!B495</f>
        <v>0</v>
      </c>
      <c r="C500" s="9">
        <f>Final!X495</f>
        <v>0</v>
      </c>
      <c r="D500" s="9">
        <f>Final!AA495</f>
        <v>0</v>
      </c>
      <c r="E500" s="9">
        <f>Final!Z495</f>
        <v>0</v>
      </c>
      <c r="F500" s="22">
        <f>Final!W495</f>
        <v>0</v>
      </c>
      <c r="G500" s="21" t="str">
        <f>IF((C500&gt;$D$3)*(D500&gt;$D$4)+(C500&gt;$D$3)*(E500&gt;$D$5),"CD",IF(C500&gt;$D$3,"0-2",IF(E500&gt;$D$5,IF((F500&lt;$D$6)*(Final!T495&lt;300/35.45),"4,5-6","4-6"),IF(D500&gt;$D$4,"3","ACBT"))))</f>
        <v>ACBT</v>
      </c>
      <c r="H500" s="21"/>
      <c r="I500" s="21"/>
      <c r="J500" s="21"/>
      <c r="K500" s="21"/>
    </row>
    <row r="501" spans="1:11" x14ac:dyDescent="0.25">
      <c r="A501" s="3">
        <f>Final!A496</f>
        <v>0</v>
      </c>
      <c r="B501" s="3">
        <f>Final!B496</f>
        <v>0</v>
      </c>
      <c r="C501" s="9">
        <f>Final!X496</f>
        <v>0</v>
      </c>
      <c r="D501" s="9">
        <f>Final!AA496</f>
        <v>0</v>
      </c>
      <c r="E501" s="9">
        <f>Final!Z496</f>
        <v>0</v>
      </c>
      <c r="F501" s="22">
        <f>Final!W496</f>
        <v>0</v>
      </c>
      <c r="G501" s="21" t="str">
        <f>IF((C501&gt;$D$3)*(D501&gt;$D$4)+(C501&gt;$D$3)*(E501&gt;$D$5),"CD",IF(C501&gt;$D$3,"0-2",IF(E501&gt;$D$5,IF((F501&lt;$D$6)*(Final!T496&lt;300/35.45),"4,5-6","4-6"),IF(D501&gt;$D$4,"3","ACBT"))))</f>
        <v>ACBT</v>
      </c>
      <c r="H501" s="21"/>
      <c r="I501" s="21"/>
      <c r="J501" s="21"/>
      <c r="K501" s="21"/>
    </row>
    <row r="502" spans="1:11" x14ac:dyDescent="0.25">
      <c r="A502" s="3">
        <f>Final!A497</f>
        <v>0</v>
      </c>
      <c r="B502" s="3">
        <f>Final!B497</f>
        <v>0</v>
      </c>
      <c r="C502" s="9">
        <f>Final!X497</f>
        <v>0</v>
      </c>
      <c r="D502" s="9">
        <f>Final!AA497</f>
        <v>0</v>
      </c>
      <c r="E502" s="9">
        <f>Final!Z497</f>
        <v>0</v>
      </c>
      <c r="F502" s="22">
        <f>Final!W497</f>
        <v>0</v>
      </c>
      <c r="G502" s="21" t="str">
        <f>IF((C502&gt;$D$3)*(D502&gt;$D$4)+(C502&gt;$D$3)*(E502&gt;$D$5),"CD",IF(C502&gt;$D$3,"0-2",IF(E502&gt;$D$5,IF((F502&lt;$D$6)*(Final!T497&lt;300/35.45),"4,5-6","4-6"),IF(D502&gt;$D$4,"3","ACBT"))))</f>
        <v>ACBT</v>
      </c>
      <c r="H502" s="21"/>
      <c r="I502" s="21"/>
      <c r="J502" s="21"/>
      <c r="K502" s="21"/>
    </row>
    <row r="503" spans="1:11" x14ac:dyDescent="0.25">
      <c r="A503" s="3">
        <f>Final!A498</f>
        <v>0</v>
      </c>
      <c r="B503" s="3">
        <f>Final!B498</f>
        <v>0</v>
      </c>
      <c r="C503" s="9">
        <f>Final!X498</f>
        <v>0</v>
      </c>
      <c r="D503" s="9">
        <f>Final!AA498</f>
        <v>0</v>
      </c>
      <c r="E503" s="9">
        <f>Final!Z498</f>
        <v>0</v>
      </c>
      <c r="F503" s="22">
        <f>Final!W498</f>
        <v>0</v>
      </c>
      <c r="G503" s="21" t="str">
        <f>IF((C503&gt;$D$3)*(D503&gt;$D$4)+(C503&gt;$D$3)*(E503&gt;$D$5),"CD",IF(C503&gt;$D$3,"0-2",IF(E503&gt;$D$5,IF((F503&lt;$D$6)*(Final!T498&lt;300/35.45),"4,5-6","4-6"),IF(D503&gt;$D$4,"3","ACBT"))))</f>
        <v>ACBT</v>
      </c>
      <c r="H503" s="21"/>
      <c r="I503" s="21"/>
      <c r="J503" s="21"/>
      <c r="K503" s="21"/>
    </row>
    <row r="504" spans="1:11" x14ac:dyDescent="0.25">
      <c r="A504" s="3">
        <f>Final!A499</f>
        <v>0</v>
      </c>
      <c r="B504" s="3">
        <f>Final!B499</f>
        <v>0</v>
      </c>
      <c r="C504" s="9">
        <f>Final!X499</f>
        <v>0</v>
      </c>
      <c r="D504" s="9">
        <f>Final!AA499</f>
        <v>0</v>
      </c>
      <c r="E504" s="9">
        <f>Final!Z499</f>
        <v>0</v>
      </c>
      <c r="F504" s="22">
        <f>Final!W499</f>
        <v>0</v>
      </c>
      <c r="G504" s="21" t="str">
        <f>IF((C504&gt;$D$3)*(D504&gt;$D$4)+(C504&gt;$D$3)*(E504&gt;$D$5),"CD",IF(C504&gt;$D$3,"0-2",IF(E504&gt;$D$5,IF((F504&lt;$D$6)*(Final!T499&lt;300/35.45),"4,5-6","4-6"),IF(D504&gt;$D$4,"3","ACBT"))))</f>
        <v>ACBT</v>
      </c>
      <c r="H504" s="21"/>
      <c r="I504" s="21"/>
      <c r="J504" s="21"/>
      <c r="K504" s="21"/>
    </row>
    <row r="505" spans="1:11" x14ac:dyDescent="0.25">
      <c r="A505" s="3">
        <f>Final!A500</f>
        <v>0</v>
      </c>
      <c r="B505" s="3">
        <f>Final!B500</f>
        <v>0</v>
      </c>
      <c r="C505" s="9">
        <f>Final!X500</f>
        <v>0</v>
      </c>
      <c r="D505" s="9">
        <f>Final!AA500</f>
        <v>0</v>
      </c>
      <c r="E505" s="9">
        <f>Final!Z500</f>
        <v>0</v>
      </c>
      <c r="F505" s="22">
        <f>Final!W500</f>
        <v>0</v>
      </c>
      <c r="G505" s="21" t="str">
        <f>IF((C505&gt;$D$3)*(D505&gt;$D$4)+(C505&gt;$D$3)*(E505&gt;$D$5),"CD",IF(C505&gt;$D$3,"0-2",IF(E505&gt;$D$5,IF((F505&lt;$D$6)*(Final!T500&lt;300/35.45),"4,5-6","4-6"),IF(D505&gt;$D$4,"3","ACBT"))))</f>
        <v>ACBT</v>
      </c>
      <c r="H505" s="21"/>
      <c r="I505" s="21"/>
      <c r="J505" s="21"/>
      <c r="K505" s="21"/>
    </row>
    <row r="506" spans="1:11" x14ac:dyDescent="0.25">
      <c r="A506" s="3">
        <f>Final!A501</f>
        <v>0</v>
      </c>
      <c r="B506" s="3">
        <f>Final!B501</f>
        <v>0</v>
      </c>
      <c r="C506" s="9">
        <f>Final!X501</f>
        <v>0</v>
      </c>
      <c r="D506" s="9">
        <f>Final!AA501</f>
        <v>0</v>
      </c>
      <c r="E506" s="9">
        <f>Final!Z501</f>
        <v>0</v>
      </c>
      <c r="F506" s="22">
        <f>Final!W501</f>
        <v>0</v>
      </c>
      <c r="G506" s="21" t="str">
        <f>IF((C506&gt;$D$3)*(D506&gt;$D$4)+(C506&gt;$D$3)*(E506&gt;$D$5),"CD",IF(C506&gt;$D$3,"0-2",IF(E506&gt;$D$5,IF((F506&lt;$D$6)*(Final!T501&lt;300/35.45),"4,5-6","4-6"),IF(D506&gt;$D$4,"3","ACBT"))))</f>
        <v>ACBT</v>
      </c>
      <c r="H506" s="21"/>
      <c r="I506" s="21"/>
      <c r="J506" s="21"/>
      <c r="K506" s="21"/>
    </row>
    <row r="507" spans="1:11" x14ac:dyDescent="0.25">
      <c r="A507" s="3">
        <f>Final!A502</f>
        <v>0</v>
      </c>
      <c r="B507" s="3">
        <f>Final!B502</f>
        <v>0</v>
      </c>
      <c r="C507" s="9">
        <f>Final!X502</f>
        <v>0</v>
      </c>
      <c r="D507" s="9">
        <f>Final!AA502</f>
        <v>0</v>
      </c>
      <c r="E507" s="9">
        <f>Final!Z502</f>
        <v>0</v>
      </c>
      <c r="F507" s="22">
        <f>Final!W502</f>
        <v>0</v>
      </c>
      <c r="G507" s="21" t="str">
        <f>IF((C507&gt;$D$3)*(D507&gt;$D$4)+(C507&gt;$D$3)*(E507&gt;$D$5),"CD",IF(C507&gt;$D$3,"0-2",IF(E507&gt;$D$5,IF((F507&lt;$D$6)*(Final!T502&lt;300/35.45),"4,5-6","4-6"),IF(D507&gt;$D$4,"3","ACBT"))))</f>
        <v>ACBT</v>
      </c>
      <c r="H507" s="21"/>
      <c r="I507" s="21"/>
      <c r="J507" s="21"/>
      <c r="K507" s="21"/>
    </row>
    <row r="508" spans="1:11" x14ac:dyDescent="0.25">
      <c r="A508" s="3">
        <f>Final!A503</f>
        <v>0</v>
      </c>
      <c r="B508" s="3">
        <f>Final!B503</f>
        <v>0</v>
      </c>
      <c r="C508" s="9">
        <f>Final!X503</f>
        <v>0</v>
      </c>
      <c r="D508" s="9">
        <f>Final!AA503</f>
        <v>0</v>
      </c>
      <c r="E508" s="9">
        <f>Final!Z503</f>
        <v>0</v>
      </c>
      <c r="F508" s="22">
        <f>Final!W503</f>
        <v>0</v>
      </c>
      <c r="G508" s="21" t="str">
        <f>IF((C508&gt;$D$3)*(D508&gt;$D$4)+(C508&gt;$D$3)*(E508&gt;$D$5),"CD",IF(C508&gt;$D$3,"0-2",IF(E508&gt;$D$5,IF((F508&lt;$D$6)*(Final!T503&lt;300/35.45),"4,5-6","4-6"),IF(D508&gt;$D$4,"3","ACBT"))))</f>
        <v>ACBT</v>
      </c>
      <c r="H508" s="21"/>
      <c r="I508" s="21"/>
      <c r="J508" s="21"/>
      <c r="K508" s="21"/>
    </row>
    <row r="509" spans="1:11" x14ac:dyDescent="0.25">
      <c r="F509" s="22"/>
      <c r="G509" s="21"/>
      <c r="H509" s="21"/>
      <c r="I509" s="21"/>
      <c r="J509" s="21"/>
      <c r="K509" s="21"/>
    </row>
    <row r="510" spans="1:11" x14ac:dyDescent="0.25">
      <c r="F510" s="22"/>
      <c r="G510" s="21"/>
      <c r="H510" s="21"/>
      <c r="I510" s="21"/>
      <c r="J510" s="21"/>
      <c r="K510" s="21"/>
    </row>
    <row r="511" spans="1:11" x14ac:dyDescent="0.25">
      <c r="F511" s="22"/>
      <c r="G511" s="21"/>
      <c r="H511" s="21"/>
      <c r="I511" s="21"/>
      <c r="J511" s="21"/>
      <c r="K511" s="21"/>
    </row>
  </sheetData>
  <pageMargins left="0.75" right="0.75" top="1" bottom="1" header="0.5" footer="0.5"/>
  <pageSetup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T522"/>
  <sheetViews>
    <sheetView topLeftCell="A13" workbookViewId="0">
      <selection activeCell="A27" sqref="A27"/>
    </sheetView>
  </sheetViews>
  <sheetFormatPr defaultColWidth="6.69140625" defaultRowHeight="10.3" x14ac:dyDescent="0.25"/>
  <cols>
    <col min="1" max="2" width="6.69140625" style="3"/>
    <col min="3" max="4" width="7.4609375" style="3" bestFit="1" customWidth="1"/>
    <col min="5" max="16384" width="6.69140625" style="3"/>
  </cols>
  <sheetData>
    <row r="2" spans="1:20" x14ac:dyDescent="0.25">
      <c r="A2" s="3" t="s">
        <v>255</v>
      </c>
      <c r="I2" s="3" t="s">
        <v>254</v>
      </c>
      <c r="Q2" s="3" t="s">
        <v>253</v>
      </c>
    </row>
    <row r="4" spans="1:20" x14ac:dyDescent="0.25">
      <c r="A4" s="3" t="s">
        <v>135</v>
      </c>
      <c r="B4" s="3" t="s">
        <v>0</v>
      </c>
      <c r="C4" s="3" t="s">
        <v>5</v>
      </c>
      <c r="D4" s="3" t="s">
        <v>136</v>
      </c>
      <c r="I4" s="3" t="s">
        <v>135</v>
      </c>
      <c r="J4" s="3" t="s">
        <v>0</v>
      </c>
      <c r="K4" s="3" t="s">
        <v>5</v>
      </c>
      <c r="L4" s="3" t="s">
        <v>136</v>
      </c>
      <c r="Q4" s="3" t="s">
        <v>135</v>
      </c>
      <c r="R4" s="3" t="s">
        <v>0</v>
      </c>
      <c r="S4" s="3" t="s">
        <v>5</v>
      </c>
      <c r="T4" s="3" t="s">
        <v>136</v>
      </c>
    </row>
    <row r="5" spans="1:20" x14ac:dyDescent="0.25">
      <c r="A5" s="17">
        <v>-1.5</v>
      </c>
      <c r="B5" s="17">
        <v>7</v>
      </c>
      <c r="C5" s="43">
        <v>2.5</v>
      </c>
      <c r="D5" s="43">
        <v>4.9000000000000004</v>
      </c>
      <c r="I5" s="17">
        <v>-1.5</v>
      </c>
      <c r="J5" s="17">
        <v>7</v>
      </c>
      <c r="K5" s="43">
        <v>2.96</v>
      </c>
      <c r="L5" s="43">
        <v>5.79</v>
      </c>
      <c r="N5" s="17"/>
      <c r="Q5" s="17">
        <v>-1.5</v>
      </c>
      <c r="R5" s="17">
        <v>7</v>
      </c>
      <c r="S5" s="43">
        <v>3.2</v>
      </c>
      <c r="T5" s="43">
        <v>6.3</v>
      </c>
    </row>
    <row r="6" spans="1:20" x14ac:dyDescent="0.25">
      <c r="A6" s="17">
        <v>-2</v>
      </c>
      <c r="B6" s="17">
        <v>7.3</v>
      </c>
      <c r="C6" s="43">
        <v>1.7</v>
      </c>
      <c r="D6" s="43">
        <v>3.2</v>
      </c>
      <c r="I6" s="17">
        <v>-2</v>
      </c>
      <c r="J6" s="17">
        <v>7.3</v>
      </c>
      <c r="K6" s="43">
        <v>1.95</v>
      </c>
      <c r="L6" s="43">
        <v>3.82</v>
      </c>
      <c r="N6" s="17"/>
      <c r="Q6" s="17">
        <v>-2</v>
      </c>
      <c r="R6" s="17">
        <v>7.3</v>
      </c>
      <c r="S6" s="43">
        <v>2.1</v>
      </c>
      <c r="T6" s="43">
        <v>4.2</v>
      </c>
    </row>
    <row r="7" spans="1:20" x14ac:dyDescent="0.25">
      <c r="A7" s="17">
        <v>-2.5</v>
      </c>
      <c r="B7" s="17">
        <v>7.6</v>
      </c>
      <c r="C7" s="43">
        <v>1.1000000000000001</v>
      </c>
      <c r="D7" s="43">
        <v>2.1</v>
      </c>
      <c r="I7" s="17">
        <v>-2.5</v>
      </c>
      <c r="J7" s="17">
        <v>7.6</v>
      </c>
      <c r="K7" s="43">
        <v>1.29</v>
      </c>
      <c r="L7" s="43">
        <v>2.5299999999999998</v>
      </c>
      <c r="N7" s="17"/>
      <c r="Q7" s="17">
        <v>-2.5</v>
      </c>
      <c r="R7" s="17">
        <v>7.6</v>
      </c>
      <c r="S7" s="43">
        <v>1.4</v>
      </c>
      <c r="T7" s="43">
        <v>2.8</v>
      </c>
    </row>
    <row r="8" spans="1:20" x14ac:dyDescent="0.25">
      <c r="A8" s="17">
        <v>-3</v>
      </c>
      <c r="B8" s="17">
        <v>8</v>
      </c>
      <c r="C8" s="43">
        <v>0.71</v>
      </c>
      <c r="D8" s="43">
        <v>1.4</v>
      </c>
      <c r="I8" s="17">
        <v>-3</v>
      </c>
      <c r="J8" s="17">
        <v>8</v>
      </c>
      <c r="K8" s="43">
        <v>0.86</v>
      </c>
      <c r="L8" s="43">
        <v>1.68</v>
      </c>
      <c r="N8" s="17"/>
      <c r="Q8" s="17">
        <v>-3</v>
      </c>
      <c r="R8" s="17">
        <v>8</v>
      </c>
      <c r="S8" s="43">
        <v>0.9</v>
      </c>
      <c r="T8" s="43">
        <v>1.8</v>
      </c>
    </row>
    <row r="9" spans="1:20" x14ac:dyDescent="0.25">
      <c r="A9" s="17">
        <v>-3.5</v>
      </c>
      <c r="B9" s="17">
        <v>8.6</v>
      </c>
      <c r="C9" s="43">
        <v>0.3</v>
      </c>
      <c r="D9" s="43">
        <v>0.6</v>
      </c>
      <c r="I9" s="17">
        <v>-3.5</v>
      </c>
      <c r="J9" s="17">
        <v>8.3000000000000007</v>
      </c>
      <c r="K9" s="43">
        <v>0.57999999999999996</v>
      </c>
      <c r="L9" s="43">
        <v>1.1000000000000001</v>
      </c>
      <c r="N9" s="17"/>
      <c r="Q9" s="17">
        <v>-3.5</v>
      </c>
      <c r="R9" s="17">
        <v>8.3000000000000007</v>
      </c>
      <c r="S9" s="43">
        <v>0.6</v>
      </c>
      <c r="T9" s="43">
        <v>1.2</v>
      </c>
    </row>
    <row r="10" spans="1:20" x14ac:dyDescent="0.25">
      <c r="A10" s="17"/>
      <c r="B10" s="17"/>
      <c r="C10" s="17"/>
      <c r="D10" s="17"/>
      <c r="E10" s="17"/>
      <c r="F10" s="17"/>
    </row>
    <row r="11" spans="1:20" x14ac:dyDescent="0.25">
      <c r="A11" s="17"/>
      <c r="B11" s="17"/>
      <c r="C11" s="17"/>
      <c r="D11" s="17"/>
      <c r="E11" s="17"/>
      <c r="F11" s="17"/>
    </row>
    <row r="12" spans="1:20" x14ac:dyDescent="0.25">
      <c r="A12" s="17"/>
      <c r="B12" s="17"/>
      <c r="C12" s="17"/>
      <c r="D12" s="17"/>
      <c r="E12" s="17"/>
      <c r="F12" s="17"/>
    </row>
    <row r="13" spans="1:20" x14ac:dyDescent="0.25">
      <c r="A13" s="17"/>
      <c r="B13" s="17"/>
      <c r="C13" s="17"/>
      <c r="D13" s="17"/>
      <c r="E13" s="17"/>
      <c r="F13" s="17"/>
    </row>
    <row r="14" spans="1:20" x14ac:dyDescent="0.25">
      <c r="A14" s="17"/>
      <c r="B14" s="17"/>
      <c r="C14" s="17"/>
      <c r="D14" s="17"/>
      <c r="E14" s="17"/>
      <c r="F14" s="17"/>
    </row>
    <row r="15" spans="1:20" x14ac:dyDescent="0.25">
      <c r="A15" s="17"/>
      <c r="B15" s="17"/>
      <c r="C15" s="17"/>
      <c r="D15" s="17"/>
      <c r="E15" s="17"/>
      <c r="F15" s="17"/>
    </row>
    <row r="22" spans="1:6" x14ac:dyDescent="0.25">
      <c r="A22" s="3">
        <f>Final!A3</f>
        <v>0</v>
      </c>
      <c r="B22" s="3">
        <f>Final!B3</f>
        <v>0</v>
      </c>
      <c r="C22" s="3">
        <f>Final!AW3</f>
        <v>0</v>
      </c>
      <c r="D22" s="3">
        <f>Final!R3</f>
        <v>0</v>
      </c>
      <c r="E22" s="3">
        <f>Final!U3</f>
        <v>0</v>
      </c>
      <c r="F22" s="3">
        <f>Final!AV3</f>
        <v>0</v>
      </c>
    </row>
    <row r="23" spans="1:6" x14ac:dyDescent="0.25">
      <c r="A23" s="3">
        <f>Final!A4</f>
        <v>0</v>
      </c>
      <c r="B23" s="3">
        <f>Final!B4</f>
        <v>0</v>
      </c>
      <c r="C23" s="3">
        <f>Final!AW4</f>
        <v>0</v>
      </c>
      <c r="D23" s="3">
        <f>Final!R4</f>
        <v>0</v>
      </c>
      <c r="E23" s="3">
        <f>Final!U4</f>
        <v>0</v>
      </c>
      <c r="F23" s="3">
        <f>Final!AV4</f>
        <v>0</v>
      </c>
    </row>
    <row r="24" spans="1:6" x14ac:dyDescent="0.25">
      <c r="A24" s="3">
        <f>Final!A5</f>
        <v>0</v>
      </c>
      <c r="B24" s="3">
        <f>Final!B5</f>
        <v>0</v>
      </c>
      <c r="C24" s="3">
        <f>Final!AW5</f>
        <v>0</v>
      </c>
      <c r="D24" s="3">
        <f>Final!R5</f>
        <v>0</v>
      </c>
      <c r="E24" s="3">
        <f>Final!U5</f>
        <v>0</v>
      </c>
      <c r="F24" s="3">
        <f>Final!AV5</f>
        <v>0</v>
      </c>
    </row>
    <row r="25" spans="1:6" x14ac:dyDescent="0.25">
      <c r="A25" s="3">
        <f>Final!A6</f>
        <v>0</v>
      </c>
      <c r="B25" s="3">
        <f>Final!B6</f>
        <v>0</v>
      </c>
      <c r="C25" s="3">
        <f>Final!AW6</f>
        <v>0</v>
      </c>
      <c r="D25" s="3">
        <f>Final!R6</f>
        <v>0</v>
      </c>
      <c r="E25" s="3">
        <f>Final!U6</f>
        <v>0</v>
      </c>
      <c r="F25" s="3">
        <f>Final!AV6</f>
        <v>0</v>
      </c>
    </row>
    <row r="26" spans="1:6" x14ac:dyDescent="0.25">
      <c r="A26" s="3">
        <f>Final!A7</f>
        <v>0</v>
      </c>
      <c r="B26" s="3">
        <f>Final!B7</f>
        <v>0</v>
      </c>
      <c r="C26" s="3">
        <f>Final!AW7</f>
        <v>0</v>
      </c>
      <c r="D26" s="3">
        <f>Final!R7</f>
        <v>0</v>
      </c>
      <c r="E26" s="3">
        <f>Final!U7</f>
        <v>0</v>
      </c>
      <c r="F26" s="3">
        <f>Final!AV7</f>
        <v>0</v>
      </c>
    </row>
    <row r="27" spans="1:6" x14ac:dyDescent="0.25">
      <c r="A27" s="3">
        <f>Final!A8</f>
        <v>0</v>
      </c>
      <c r="B27" s="3">
        <f>Final!B8</f>
        <v>0</v>
      </c>
      <c r="C27" s="3">
        <f>Final!AW8</f>
        <v>0</v>
      </c>
      <c r="D27" s="3">
        <f>Final!R8</f>
        <v>0</v>
      </c>
      <c r="E27" s="3">
        <f>Final!U8</f>
        <v>0</v>
      </c>
      <c r="F27" s="3">
        <f>Final!AV8</f>
        <v>0</v>
      </c>
    </row>
    <row r="28" spans="1:6" x14ac:dyDescent="0.25">
      <c r="A28" s="3">
        <f>Final!A9</f>
        <v>0</v>
      </c>
      <c r="B28" s="3">
        <f>Final!B9</f>
        <v>0</v>
      </c>
      <c r="C28" s="3">
        <f>Final!AW9</f>
        <v>0</v>
      </c>
      <c r="D28" s="3">
        <f>Final!R9</f>
        <v>0</v>
      </c>
      <c r="E28" s="3">
        <f>Final!U9</f>
        <v>0</v>
      </c>
      <c r="F28" s="3">
        <f>Final!AV9</f>
        <v>0</v>
      </c>
    </row>
    <row r="29" spans="1:6" x14ac:dyDescent="0.25">
      <c r="A29" s="3">
        <f>Final!A10</f>
        <v>0</v>
      </c>
      <c r="B29" s="3">
        <f>Final!B10</f>
        <v>0</v>
      </c>
      <c r="C29" s="3">
        <f>Final!AW10</f>
        <v>0</v>
      </c>
      <c r="D29" s="3">
        <f>Final!R10</f>
        <v>0</v>
      </c>
      <c r="E29" s="3">
        <f>Final!U10</f>
        <v>0</v>
      </c>
      <c r="F29" s="3">
        <f>Final!AV10</f>
        <v>0</v>
      </c>
    </row>
    <row r="30" spans="1:6" x14ac:dyDescent="0.25">
      <c r="A30" s="3">
        <f>Final!A11</f>
        <v>0</v>
      </c>
      <c r="B30" s="3">
        <f>Final!B11</f>
        <v>0</v>
      </c>
      <c r="C30" s="3">
        <f>Final!AW11</f>
        <v>0</v>
      </c>
      <c r="D30" s="3">
        <f>Final!R11</f>
        <v>0</v>
      </c>
      <c r="E30" s="3">
        <f>Final!U11</f>
        <v>0</v>
      </c>
      <c r="F30" s="3">
        <f>Final!AV11</f>
        <v>0</v>
      </c>
    </row>
    <row r="31" spans="1:6" x14ac:dyDescent="0.25">
      <c r="A31" s="3">
        <f>Final!A12</f>
        <v>0</v>
      </c>
      <c r="B31" s="3">
        <f>Final!B12</f>
        <v>0</v>
      </c>
      <c r="C31" s="3">
        <f>Final!AW12</f>
        <v>0</v>
      </c>
      <c r="D31" s="3">
        <f>Final!R12</f>
        <v>0</v>
      </c>
      <c r="E31" s="3">
        <f>Final!U12</f>
        <v>0</v>
      </c>
      <c r="F31" s="3">
        <f>Final!AV12</f>
        <v>0</v>
      </c>
    </row>
    <row r="32" spans="1:6" x14ac:dyDescent="0.25">
      <c r="A32" s="3">
        <f>Final!A13</f>
        <v>0</v>
      </c>
      <c r="B32" s="3">
        <f>Final!B13</f>
        <v>0</v>
      </c>
      <c r="C32" s="3">
        <f>Final!AW13</f>
        <v>0</v>
      </c>
      <c r="D32" s="3">
        <f>Final!R13</f>
        <v>0</v>
      </c>
      <c r="E32" s="3">
        <f>Final!U13</f>
        <v>0</v>
      </c>
      <c r="F32" s="3">
        <f>Final!AV13</f>
        <v>0</v>
      </c>
    </row>
    <row r="33" spans="1:6" x14ac:dyDescent="0.25">
      <c r="A33" s="3">
        <f>Final!A14</f>
        <v>0</v>
      </c>
      <c r="B33" s="3">
        <f>Final!B14</f>
        <v>0</v>
      </c>
      <c r="C33" s="3">
        <f>Final!AW14</f>
        <v>0</v>
      </c>
      <c r="D33" s="3">
        <f>Final!R14</f>
        <v>0</v>
      </c>
      <c r="E33" s="3">
        <f>Final!U14</f>
        <v>0</v>
      </c>
      <c r="F33" s="3">
        <f>Final!AV14</f>
        <v>0</v>
      </c>
    </row>
    <row r="34" spans="1:6" x14ac:dyDescent="0.25">
      <c r="A34" s="3">
        <f>Final!A15</f>
        <v>0</v>
      </c>
      <c r="B34" s="3">
        <f>Final!B15</f>
        <v>0</v>
      </c>
      <c r="C34" s="3">
        <f>Final!AW15</f>
        <v>0</v>
      </c>
      <c r="D34" s="3">
        <f>Final!R15</f>
        <v>0</v>
      </c>
      <c r="E34" s="3">
        <f>Final!U15</f>
        <v>0</v>
      </c>
      <c r="F34" s="3">
        <f>Final!AV15</f>
        <v>0</v>
      </c>
    </row>
    <row r="35" spans="1:6" x14ac:dyDescent="0.25">
      <c r="A35" s="3">
        <f>Final!A16</f>
        <v>0</v>
      </c>
      <c r="B35" s="3">
        <f>Final!B16</f>
        <v>0</v>
      </c>
      <c r="C35" s="3">
        <f>Final!AW16</f>
        <v>0</v>
      </c>
      <c r="D35" s="3">
        <f>Final!R16</f>
        <v>0</v>
      </c>
      <c r="E35" s="3">
        <f>Final!U16</f>
        <v>0</v>
      </c>
      <c r="F35" s="3">
        <f>Final!AV16</f>
        <v>0</v>
      </c>
    </row>
    <row r="36" spans="1:6" x14ac:dyDescent="0.25">
      <c r="A36" s="3">
        <f>Final!A17</f>
        <v>0</v>
      </c>
      <c r="B36" s="3">
        <f>Final!B17</f>
        <v>0</v>
      </c>
      <c r="C36" s="3">
        <f>Final!AW17</f>
        <v>0</v>
      </c>
      <c r="D36" s="3">
        <f>Final!R17</f>
        <v>0</v>
      </c>
      <c r="E36" s="3">
        <f>Final!U17</f>
        <v>0</v>
      </c>
      <c r="F36" s="3">
        <f>Final!AV17</f>
        <v>0</v>
      </c>
    </row>
    <row r="37" spans="1:6" x14ac:dyDescent="0.25">
      <c r="A37" s="3">
        <f>Final!A18</f>
        <v>0</v>
      </c>
      <c r="B37" s="3">
        <f>Final!B18</f>
        <v>0</v>
      </c>
      <c r="C37" s="3">
        <f>Final!AW18</f>
        <v>0</v>
      </c>
      <c r="D37" s="3">
        <f>Final!R18</f>
        <v>0</v>
      </c>
      <c r="E37" s="3">
        <f>Final!U18</f>
        <v>0</v>
      </c>
      <c r="F37" s="3">
        <f>Final!AV18</f>
        <v>0</v>
      </c>
    </row>
    <row r="38" spans="1:6" x14ac:dyDescent="0.25">
      <c r="A38" s="3">
        <f>Final!A19</f>
        <v>0</v>
      </c>
      <c r="B38" s="3">
        <f>Final!B19</f>
        <v>0</v>
      </c>
      <c r="C38" s="3">
        <f>Final!AW19</f>
        <v>0</v>
      </c>
      <c r="D38" s="3">
        <f>Final!R19</f>
        <v>0</v>
      </c>
      <c r="E38" s="3">
        <f>Final!U19</f>
        <v>0</v>
      </c>
      <c r="F38" s="3">
        <f>Final!AV19</f>
        <v>0</v>
      </c>
    </row>
    <row r="39" spans="1:6" x14ac:dyDescent="0.25">
      <c r="A39" s="3">
        <f>Final!A20</f>
        <v>0</v>
      </c>
      <c r="B39" s="3">
        <f>Final!B20</f>
        <v>0</v>
      </c>
      <c r="C39" s="3">
        <f>Final!AW20</f>
        <v>0</v>
      </c>
      <c r="D39" s="3">
        <f>Final!R20</f>
        <v>0</v>
      </c>
      <c r="E39" s="3">
        <f>Final!U20</f>
        <v>0</v>
      </c>
      <c r="F39" s="3">
        <f>Final!AV20</f>
        <v>0</v>
      </c>
    </row>
    <row r="40" spans="1:6" x14ac:dyDescent="0.25">
      <c r="A40" s="3">
        <f>Final!A21</f>
        <v>0</v>
      </c>
      <c r="B40" s="3">
        <f>Final!B21</f>
        <v>0</v>
      </c>
      <c r="C40" s="3">
        <f>Final!AW21</f>
        <v>0</v>
      </c>
      <c r="D40" s="3">
        <f>Final!R21</f>
        <v>0</v>
      </c>
      <c r="E40" s="3">
        <f>Final!U21</f>
        <v>0</v>
      </c>
      <c r="F40" s="3">
        <f>Final!AV21</f>
        <v>0</v>
      </c>
    </row>
    <row r="41" spans="1:6" x14ac:dyDescent="0.25">
      <c r="A41" s="3">
        <f>Final!A22</f>
        <v>0</v>
      </c>
      <c r="B41" s="3">
        <f>Final!B22</f>
        <v>0</v>
      </c>
      <c r="C41" s="3">
        <f>Final!AW22</f>
        <v>0</v>
      </c>
      <c r="D41" s="3">
        <f>Final!R22</f>
        <v>0</v>
      </c>
      <c r="E41" s="3">
        <f>Final!U22</f>
        <v>0</v>
      </c>
      <c r="F41" s="3">
        <f>Final!AV22</f>
        <v>0</v>
      </c>
    </row>
    <row r="42" spans="1:6" x14ac:dyDescent="0.25">
      <c r="A42" s="3">
        <f>Final!A23</f>
        <v>0</v>
      </c>
      <c r="B42" s="3">
        <f>Final!B23</f>
        <v>0</v>
      </c>
      <c r="C42" s="3">
        <f>Final!AW23</f>
        <v>0</v>
      </c>
      <c r="D42" s="3">
        <f>Final!R23</f>
        <v>0</v>
      </c>
      <c r="E42" s="3">
        <f>Final!U23</f>
        <v>0</v>
      </c>
      <c r="F42" s="3">
        <f>Final!AV23</f>
        <v>0</v>
      </c>
    </row>
    <row r="43" spans="1:6" x14ac:dyDescent="0.25">
      <c r="A43" s="3">
        <f>Final!A24</f>
        <v>0</v>
      </c>
      <c r="B43" s="3">
        <f>Final!B24</f>
        <v>0</v>
      </c>
      <c r="C43" s="3">
        <f>Final!AW24</f>
        <v>0</v>
      </c>
      <c r="D43" s="3">
        <f>Final!R24</f>
        <v>0</v>
      </c>
      <c r="E43" s="3">
        <f>Final!U24</f>
        <v>0</v>
      </c>
      <c r="F43" s="3">
        <f>Final!AV24</f>
        <v>0</v>
      </c>
    </row>
    <row r="44" spans="1:6" x14ac:dyDescent="0.25">
      <c r="A44" s="3">
        <f>Final!A25</f>
        <v>0</v>
      </c>
      <c r="B44" s="3">
        <f>Final!B25</f>
        <v>0</v>
      </c>
      <c r="C44" s="3">
        <f>Final!AW25</f>
        <v>0</v>
      </c>
      <c r="D44" s="3">
        <f>Final!R25</f>
        <v>0</v>
      </c>
      <c r="E44" s="3">
        <f>Final!U25</f>
        <v>0</v>
      </c>
      <c r="F44" s="3">
        <f>Final!AV25</f>
        <v>0</v>
      </c>
    </row>
    <row r="45" spans="1:6" x14ac:dyDescent="0.25">
      <c r="A45" s="3">
        <f>Final!A26</f>
        <v>0</v>
      </c>
      <c r="B45" s="3">
        <f>Final!B26</f>
        <v>0</v>
      </c>
      <c r="C45" s="3">
        <f>Final!AW26</f>
        <v>0</v>
      </c>
      <c r="D45" s="3">
        <f>Final!R26</f>
        <v>0</v>
      </c>
      <c r="E45" s="3">
        <f>Final!U26</f>
        <v>0</v>
      </c>
      <c r="F45" s="3">
        <f>Final!AV26</f>
        <v>0</v>
      </c>
    </row>
    <row r="46" spans="1:6" x14ac:dyDescent="0.25">
      <c r="A46" s="3">
        <f>Final!A27</f>
        <v>0</v>
      </c>
      <c r="B46" s="3">
        <f>Final!B27</f>
        <v>0</v>
      </c>
      <c r="C46" s="3">
        <f>Final!AW27</f>
        <v>0</v>
      </c>
      <c r="D46" s="3">
        <f>Final!R27</f>
        <v>0</v>
      </c>
      <c r="E46" s="3">
        <f>Final!U27</f>
        <v>0</v>
      </c>
      <c r="F46" s="3">
        <f>Final!AV27</f>
        <v>0</v>
      </c>
    </row>
    <row r="47" spans="1:6" x14ac:dyDescent="0.25">
      <c r="A47" s="3">
        <f>Final!A28</f>
        <v>0</v>
      </c>
      <c r="B47" s="3">
        <f>Final!B28</f>
        <v>0</v>
      </c>
      <c r="C47" s="3">
        <f>Final!AW28</f>
        <v>0</v>
      </c>
      <c r="D47" s="3">
        <f>Final!R28</f>
        <v>0</v>
      </c>
      <c r="E47" s="3">
        <f>Final!U28</f>
        <v>0</v>
      </c>
      <c r="F47" s="3">
        <f>Final!AV28</f>
        <v>0</v>
      </c>
    </row>
    <row r="48" spans="1:6" x14ac:dyDescent="0.25">
      <c r="A48" s="3">
        <f>Final!A29</f>
        <v>0</v>
      </c>
      <c r="B48" s="3">
        <f>Final!B29</f>
        <v>0</v>
      </c>
      <c r="C48" s="3">
        <f>Final!AW29</f>
        <v>0</v>
      </c>
      <c r="D48" s="3">
        <f>Final!R29</f>
        <v>0</v>
      </c>
      <c r="E48" s="3">
        <f>Final!U29</f>
        <v>0</v>
      </c>
      <c r="F48" s="3">
        <f>Final!AV29</f>
        <v>0</v>
      </c>
    </row>
    <row r="49" spans="1:6" x14ac:dyDescent="0.25">
      <c r="A49" s="3">
        <f>Final!A30</f>
        <v>0</v>
      </c>
      <c r="B49" s="3">
        <f>Final!B30</f>
        <v>0</v>
      </c>
      <c r="C49" s="3">
        <f>Final!AW30</f>
        <v>0</v>
      </c>
      <c r="D49" s="3">
        <f>Final!R30</f>
        <v>0</v>
      </c>
      <c r="E49" s="3">
        <f>Final!U30</f>
        <v>0</v>
      </c>
      <c r="F49" s="3">
        <f>Final!AV30</f>
        <v>0</v>
      </c>
    </row>
    <row r="50" spans="1:6" x14ac:dyDescent="0.25">
      <c r="A50" s="3">
        <f>Final!A31</f>
        <v>0</v>
      </c>
      <c r="B50" s="3">
        <f>Final!B31</f>
        <v>0</v>
      </c>
      <c r="C50" s="3">
        <f>Final!AW31</f>
        <v>0</v>
      </c>
      <c r="D50" s="3">
        <f>Final!R31</f>
        <v>0</v>
      </c>
      <c r="E50" s="3">
        <f>Final!U31</f>
        <v>0</v>
      </c>
      <c r="F50" s="3">
        <f>Final!AV31</f>
        <v>0</v>
      </c>
    </row>
    <row r="51" spans="1:6" x14ac:dyDescent="0.25">
      <c r="A51" s="3">
        <f>Final!A32</f>
        <v>0</v>
      </c>
      <c r="B51" s="3">
        <f>Final!B32</f>
        <v>0</v>
      </c>
      <c r="C51" s="3">
        <f>Final!AW32</f>
        <v>0</v>
      </c>
      <c r="D51" s="3">
        <f>Final!R32</f>
        <v>0</v>
      </c>
      <c r="E51" s="3">
        <f>Final!U32</f>
        <v>0</v>
      </c>
      <c r="F51" s="3">
        <f>Final!AV32</f>
        <v>0</v>
      </c>
    </row>
    <row r="52" spans="1:6" x14ac:dyDescent="0.25">
      <c r="A52" s="3">
        <f>Final!A33</f>
        <v>0</v>
      </c>
      <c r="B52" s="3">
        <f>Final!B33</f>
        <v>0</v>
      </c>
      <c r="C52" s="3">
        <f>Final!AW33</f>
        <v>0</v>
      </c>
      <c r="D52" s="3">
        <f>Final!R33</f>
        <v>0</v>
      </c>
      <c r="E52" s="3">
        <f>Final!U33</f>
        <v>0</v>
      </c>
      <c r="F52" s="3">
        <f>Final!AV33</f>
        <v>0</v>
      </c>
    </row>
    <row r="53" spans="1:6" x14ac:dyDescent="0.25">
      <c r="A53" s="3">
        <f>Final!A34</f>
        <v>0</v>
      </c>
      <c r="B53" s="3">
        <f>Final!B34</f>
        <v>0</v>
      </c>
      <c r="C53" s="3">
        <f>Final!AW34</f>
        <v>0</v>
      </c>
      <c r="D53" s="3">
        <f>Final!R34</f>
        <v>0</v>
      </c>
      <c r="E53" s="3">
        <f>Final!U34</f>
        <v>0</v>
      </c>
      <c r="F53" s="3">
        <f>Final!AV34</f>
        <v>0</v>
      </c>
    </row>
    <row r="54" spans="1:6" x14ac:dyDescent="0.25">
      <c r="A54" s="3">
        <f>Final!A35</f>
        <v>0</v>
      </c>
      <c r="B54" s="3">
        <f>Final!B35</f>
        <v>0</v>
      </c>
      <c r="C54" s="3">
        <f>Final!AW35</f>
        <v>0</v>
      </c>
      <c r="D54" s="3">
        <f>Final!R35</f>
        <v>0</v>
      </c>
      <c r="E54" s="3">
        <f>Final!U35</f>
        <v>0</v>
      </c>
      <c r="F54" s="3">
        <f>Final!AV35</f>
        <v>0</v>
      </c>
    </row>
    <row r="55" spans="1:6" x14ac:dyDescent="0.25">
      <c r="A55" s="3">
        <f>Final!A36</f>
        <v>0</v>
      </c>
      <c r="B55" s="3">
        <f>Final!B36</f>
        <v>0</v>
      </c>
      <c r="C55" s="3">
        <f>Final!AW36</f>
        <v>0</v>
      </c>
      <c r="D55" s="3">
        <f>Final!R36</f>
        <v>0</v>
      </c>
      <c r="E55" s="3">
        <f>Final!U36</f>
        <v>0</v>
      </c>
      <c r="F55" s="3">
        <f>Final!AV36</f>
        <v>0</v>
      </c>
    </row>
    <row r="56" spans="1:6" x14ac:dyDescent="0.25">
      <c r="A56" s="3">
        <f>Final!A37</f>
        <v>0</v>
      </c>
      <c r="B56" s="3">
        <f>Final!B37</f>
        <v>0</v>
      </c>
      <c r="C56" s="3">
        <f>Final!AW37</f>
        <v>0</v>
      </c>
      <c r="D56" s="3">
        <f>Final!R37</f>
        <v>0</v>
      </c>
      <c r="E56" s="3">
        <f>Final!U37</f>
        <v>0</v>
      </c>
      <c r="F56" s="3">
        <f>Final!AV37</f>
        <v>0</v>
      </c>
    </row>
    <row r="57" spans="1:6" x14ac:dyDescent="0.25">
      <c r="A57" s="3">
        <f>Final!A38</f>
        <v>0</v>
      </c>
      <c r="B57" s="3">
        <f>Final!B38</f>
        <v>0</v>
      </c>
      <c r="C57" s="3">
        <f>Final!AW38</f>
        <v>0</v>
      </c>
      <c r="D57" s="3">
        <f>Final!R38</f>
        <v>0</v>
      </c>
      <c r="E57" s="3">
        <f>Final!U38</f>
        <v>0</v>
      </c>
      <c r="F57" s="3">
        <f>Final!AV38</f>
        <v>0</v>
      </c>
    </row>
    <row r="58" spans="1:6" x14ac:dyDescent="0.25">
      <c r="A58" s="3">
        <f>Final!A39</f>
        <v>0</v>
      </c>
      <c r="B58" s="3">
        <f>Final!B39</f>
        <v>0</v>
      </c>
      <c r="C58" s="3">
        <f>Final!AW39</f>
        <v>0</v>
      </c>
      <c r="D58" s="3">
        <f>Final!R39</f>
        <v>0</v>
      </c>
      <c r="E58" s="3">
        <f>Final!U39</f>
        <v>0</v>
      </c>
      <c r="F58" s="3">
        <f>Final!AV39</f>
        <v>0</v>
      </c>
    </row>
    <row r="59" spans="1:6" x14ac:dyDescent="0.25">
      <c r="A59" s="3">
        <f>Final!A40</f>
        <v>0</v>
      </c>
      <c r="B59" s="3">
        <f>Final!B40</f>
        <v>0</v>
      </c>
      <c r="C59" s="3">
        <f>Final!AW40</f>
        <v>0</v>
      </c>
      <c r="D59" s="3">
        <f>Final!R40</f>
        <v>0</v>
      </c>
      <c r="E59" s="3">
        <f>Final!U40</f>
        <v>0</v>
      </c>
      <c r="F59" s="3">
        <f>Final!AV40</f>
        <v>0</v>
      </c>
    </row>
    <row r="60" spans="1:6" x14ac:dyDescent="0.25">
      <c r="A60" s="3">
        <f>Final!A41</f>
        <v>0</v>
      </c>
      <c r="B60" s="3">
        <f>Final!B41</f>
        <v>0</v>
      </c>
      <c r="C60" s="3">
        <f>Final!AW41</f>
        <v>0</v>
      </c>
      <c r="D60" s="3">
        <f>Final!R41</f>
        <v>0</v>
      </c>
      <c r="E60" s="3">
        <f>Final!U41</f>
        <v>0</v>
      </c>
      <c r="F60" s="3">
        <f>Final!AV41</f>
        <v>0</v>
      </c>
    </row>
    <row r="61" spans="1:6" x14ac:dyDescent="0.25">
      <c r="A61" s="3">
        <f>Final!A42</f>
        <v>0</v>
      </c>
      <c r="B61" s="3">
        <f>Final!B42</f>
        <v>0</v>
      </c>
      <c r="C61" s="3">
        <f>Final!AW42</f>
        <v>0</v>
      </c>
      <c r="D61" s="3">
        <f>Final!R42</f>
        <v>0</v>
      </c>
      <c r="E61" s="3">
        <f>Final!U42</f>
        <v>0</v>
      </c>
      <c r="F61" s="3">
        <f>Final!AV42</f>
        <v>0</v>
      </c>
    </row>
    <row r="62" spans="1:6" x14ac:dyDescent="0.25">
      <c r="A62" s="3">
        <f>Final!A43</f>
        <v>0</v>
      </c>
      <c r="B62" s="3">
        <f>Final!B43</f>
        <v>0</v>
      </c>
      <c r="C62" s="3">
        <f>Final!AW43</f>
        <v>0</v>
      </c>
      <c r="D62" s="3">
        <f>Final!R43</f>
        <v>0</v>
      </c>
      <c r="E62" s="3">
        <f>Final!U43</f>
        <v>0</v>
      </c>
      <c r="F62" s="3">
        <f>Final!AV43</f>
        <v>0</v>
      </c>
    </row>
    <row r="63" spans="1:6" x14ac:dyDescent="0.25">
      <c r="A63" s="3">
        <f>Final!A44</f>
        <v>0</v>
      </c>
      <c r="B63" s="3">
        <f>Final!B44</f>
        <v>0</v>
      </c>
      <c r="C63" s="3">
        <f>Final!AW44</f>
        <v>0</v>
      </c>
      <c r="D63" s="3">
        <f>Final!R44</f>
        <v>0</v>
      </c>
      <c r="E63" s="3">
        <f>Final!U44</f>
        <v>0</v>
      </c>
      <c r="F63" s="3">
        <f>Final!AV44</f>
        <v>0</v>
      </c>
    </row>
    <row r="64" spans="1:6" x14ac:dyDescent="0.25">
      <c r="A64" s="3">
        <f>Final!A45</f>
        <v>0</v>
      </c>
      <c r="B64" s="3">
        <f>Final!B45</f>
        <v>0</v>
      </c>
      <c r="C64" s="3">
        <f>Final!AW45</f>
        <v>0</v>
      </c>
      <c r="D64" s="3">
        <f>Final!R45</f>
        <v>0</v>
      </c>
      <c r="E64" s="3">
        <f>Final!U45</f>
        <v>0</v>
      </c>
      <c r="F64" s="3">
        <f>Final!AV45</f>
        <v>0</v>
      </c>
    </row>
    <row r="65" spans="1:6" x14ac:dyDescent="0.25">
      <c r="A65" s="3">
        <f>Final!A46</f>
        <v>0</v>
      </c>
      <c r="B65" s="3">
        <f>Final!B46</f>
        <v>0</v>
      </c>
      <c r="C65" s="3">
        <f>Final!AW46</f>
        <v>0</v>
      </c>
      <c r="D65" s="3">
        <f>Final!R46</f>
        <v>0</v>
      </c>
      <c r="E65" s="3">
        <f>Final!U46</f>
        <v>0</v>
      </c>
      <c r="F65" s="3">
        <f>Final!AV46</f>
        <v>0</v>
      </c>
    </row>
    <row r="66" spans="1:6" x14ac:dyDescent="0.25">
      <c r="A66" s="3">
        <f>Final!A47</f>
        <v>0</v>
      </c>
      <c r="B66" s="3">
        <f>Final!B47</f>
        <v>0</v>
      </c>
      <c r="C66" s="3">
        <f>Final!AW47</f>
        <v>0</v>
      </c>
      <c r="D66" s="3">
        <f>Final!R47</f>
        <v>0</v>
      </c>
      <c r="E66" s="3">
        <f>Final!U47</f>
        <v>0</v>
      </c>
      <c r="F66" s="3">
        <f>Final!AV47</f>
        <v>0</v>
      </c>
    </row>
    <row r="67" spans="1:6" x14ac:dyDescent="0.25">
      <c r="A67" s="3">
        <f>Final!A48</f>
        <v>0</v>
      </c>
      <c r="B67" s="3">
        <f>Final!B48</f>
        <v>0</v>
      </c>
      <c r="C67" s="3">
        <f>Final!AW48</f>
        <v>0</v>
      </c>
      <c r="D67" s="3">
        <f>Final!R48</f>
        <v>0</v>
      </c>
      <c r="E67" s="3">
        <f>Final!U48</f>
        <v>0</v>
      </c>
      <c r="F67" s="3">
        <f>Final!AV48</f>
        <v>0</v>
      </c>
    </row>
    <row r="68" spans="1:6" x14ac:dyDescent="0.25">
      <c r="A68" s="3">
        <f>Final!A49</f>
        <v>0</v>
      </c>
      <c r="B68" s="3">
        <f>Final!B49</f>
        <v>0</v>
      </c>
      <c r="C68" s="3">
        <f>Final!AW49</f>
        <v>0</v>
      </c>
      <c r="D68" s="3">
        <f>Final!R49</f>
        <v>0</v>
      </c>
      <c r="E68" s="3">
        <f>Final!U49</f>
        <v>0</v>
      </c>
      <c r="F68" s="3">
        <f>Final!AV49</f>
        <v>0</v>
      </c>
    </row>
    <row r="69" spans="1:6" x14ac:dyDescent="0.25">
      <c r="A69" s="3">
        <f>Final!A50</f>
        <v>0</v>
      </c>
      <c r="B69" s="3">
        <f>Final!B50</f>
        <v>0</v>
      </c>
      <c r="C69" s="3">
        <f>Final!AW50</f>
        <v>0</v>
      </c>
      <c r="D69" s="3">
        <f>Final!R50</f>
        <v>0</v>
      </c>
      <c r="E69" s="3">
        <f>Final!U50</f>
        <v>0</v>
      </c>
      <c r="F69" s="3">
        <f>Final!AV50</f>
        <v>0</v>
      </c>
    </row>
    <row r="70" spans="1:6" x14ac:dyDescent="0.25">
      <c r="A70" s="3">
        <f>Final!A51</f>
        <v>0</v>
      </c>
      <c r="B70" s="3">
        <f>Final!B51</f>
        <v>0</v>
      </c>
      <c r="C70" s="3">
        <f>Final!AW51</f>
        <v>0</v>
      </c>
      <c r="D70" s="3">
        <f>Final!R51</f>
        <v>0</v>
      </c>
      <c r="E70" s="3">
        <f>Final!U51</f>
        <v>0</v>
      </c>
      <c r="F70" s="3">
        <f>Final!AV51</f>
        <v>0</v>
      </c>
    </row>
    <row r="71" spans="1:6" x14ac:dyDescent="0.25">
      <c r="A71" s="3">
        <f>Final!A52</f>
        <v>0</v>
      </c>
      <c r="B71" s="3">
        <f>Final!B52</f>
        <v>0</v>
      </c>
      <c r="C71" s="3">
        <f>Final!AW52</f>
        <v>0</v>
      </c>
      <c r="D71" s="3">
        <f>Final!R52</f>
        <v>0</v>
      </c>
      <c r="E71" s="3">
        <f>Final!U52</f>
        <v>0</v>
      </c>
      <c r="F71" s="3">
        <f>Final!AV52</f>
        <v>0</v>
      </c>
    </row>
    <row r="72" spans="1:6" x14ac:dyDescent="0.25">
      <c r="A72" s="3">
        <f>Final!A53</f>
        <v>0</v>
      </c>
      <c r="B72" s="3">
        <f>Final!B53</f>
        <v>0</v>
      </c>
      <c r="C72" s="3">
        <f>Final!AW53</f>
        <v>0</v>
      </c>
      <c r="D72" s="3">
        <f>Final!R53</f>
        <v>0</v>
      </c>
      <c r="E72" s="3">
        <f>Final!U53</f>
        <v>0</v>
      </c>
      <c r="F72" s="3">
        <f>Final!AV53</f>
        <v>0</v>
      </c>
    </row>
    <row r="73" spans="1:6" x14ac:dyDescent="0.25">
      <c r="A73" s="3">
        <f>Final!A54</f>
        <v>0</v>
      </c>
      <c r="B73" s="3">
        <f>Final!B54</f>
        <v>0</v>
      </c>
      <c r="C73" s="3">
        <f>Final!AW54</f>
        <v>0</v>
      </c>
      <c r="D73" s="3">
        <f>Final!R54</f>
        <v>0</v>
      </c>
      <c r="E73" s="3">
        <f>Final!U54</f>
        <v>0</v>
      </c>
      <c r="F73" s="3">
        <f>Final!AV54</f>
        <v>0</v>
      </c>
    </row>
    <row r="74" spans="1:6" x14ac:dyDescent="0.25">
      <c r="A74" s="3">
        <f>Final!A55</f>
        <v>0</v>
      </c>
      <c r="B74" s="3">
        <f>Final!B55</f>
        <v>0</v>
      </c>
      <c r="C74" s="3">
        <f>Final!AW55</f>
        <v>0</v>
      </c>
      <c r="D74" s="3">
        <f>Final!R55</f>
        <v>0</v>
      </c>
      <c r="E74" s="3">
        <f>Final!U55</f>
        <v>0</v>
      </c>
      <c r="F74" s="3">
        <f>Final!AV55</f>
        <v>0</v>
      </c>
    </row>
    <row r="75" spans="1:6" x14ac:dyDescent="0.25">
      <c r="A75" s="3">
        <f>Final!A56</f>
        <v>0</v>
      </c>
      <c r="B75" s="3">
        <f>Final!B56</f>
        <v>0</v>
      </c>
      <c r="C75" s="3">
        <f>Final!AW56</f>
        <v>0</v>
      </c>
      <c r="D75" s="3">
        <f>Final!R56</f>
        <v>0</v>
      </c>
      <c r="E75" s="3">
        <f>Final!U56</f>
        <v>0</v>
      </c>
      <c r="F75" s="3">
        <f>Final!AV56</f>
        <v>0</v>
      </c>
    </row>
    <row r="76" spans="1:6" x14ac:dyDescent="0.25">
      <c r="A76" s="3">
        <f>Final!A57</f>
        <v>0</v>
      </c>
      <c r="B76" s="3">
        <f>Final!B57</f>
        <v>0</v>
      </c>
      <c r="C76" s="3">
        <f>Final!AW57</f>
        <v>0</v>
      </c>
      <c r="D76" s="3">
        <f>Final!R57</f>
        <v>0</v>
      </c>
      <c r="E76" s="3">
        <f>Final!U57</f>
        <v>0</v>
      </c>
      <c r="F76" s="3">
        <f>Final!AV57</f>
        <v>0</v>
      </c>
    </row>
    <row r="77" spans="1:6" x14ac:dyDescent="0.25">
      <c r="A77" s="3">
        <f>Final!A58</f>
        <v>0</v>
      </c>
      <c r="B77" s="3">
        <f>Final!B58</f>
        <v>0</v>
      </c>
      <c r="C77" s="3">
        <f>Final!AW58</f>
        <v>0</v>
      </c>
      <c r="D77" s="3">
        <f>Final!R58</f>
        <v>0</v>
      </c>
      <c r="E77" s="3">
        <f>Final!U58</f>
        <v>0</v>
      </c>
      <c r="F77" s="3">
        <f>Final!AV58</f>
        <v>0</v>
      </c>
    </row>
    <row r="78" spans="1:6" x14ac:dyDescent="0.25">
      <c r="A78" s="3">
        <f>Final!A59</f>
        <v>0</v>
      </c>
      <c r="B78" s="3">
        <f>Final!B59</f>
        <v>0</v>
      </c>
      <c r="C78" s="3">
        <f>Final!AW59</f>
        <v>0</v>
      </c>
      <c r="D78" s="3">
        <f>Final!R59</f>
        <v>0</v>
      </c>
      <c r="E78" s="3">
        <f>Final!U59</f>
        <v>0</v>
      </c>
      <c r="F78" s="3">
        <f>Final!AV59</f>
        <v>0</v>
      </c>
    </row>
    <row r="79" spans="1:6" x14ac:dyDescent="0.25">
      <c r="A79" s="3">
        <f>Final!A60</f>
        <v>0</v>
      </c>
      <c r="B79" s="3">
        <f>Final!B60</f>
        <v>0</v>
      </c>
      <c r="C79" s="3">
        <f>Final!AW60</f>
        <v>0</v>
      </c>
      <c r="D79" s="3">
        <f>Final!R60</f>
        <v>0</v>
      </c>
      <c r="E79" s="3">
        <f>Final!U60</f>
        <v>0</v>
      </c>
      <c r="F79" s="3">
        <f>Final!AV60</f>
        <v>0</v>
      </c>
    </row>
    <row r="80" spans="1:6" x14ac:dyDescent="0.25">
      <c r="A80" s="3">
        <f>Final!A61</f>
        <v>0</v>
      </c>
      <c r="B80" s="3">
        <f>Final!B61</f>
        <v>0</v>
      </c>
      <c r="C80" s="3">
        <f>Final!AW61</f>
        <v>0</v>
      </c>
      <c r="D80" s="3">
        <f>Final!R61</f>
        <v>0</v>
      </c>
      <c r="E80" s="3">
        <f>Final!U61</f>
        <v>0</v>
      </c>
      <c r="F80" s="3">
        <f>Final!AV61</f>
        <v>0</v>
      </c>
    </row>
    <row r="81" spans="1:6" x14ac:dyDescent="0.25">
      <c r="A81" s="3">
        <f>Final!A62</f>
        <v>0</v>
      </c>
      <c r="B81" s="3">
        <f>Final!B62</f>
        <v>0</v>
      </c>
      <c r="C81" s="3">
        <f>Final!AW62</f>
        <v>0</v>
      </c>
      <c r="D81" s="3">
        <f>Final!R62</f>
        <v>0</v>
      </c>
      <c r="E81" s="3">
        <f>Final!U62</f>
        <v>0</v>
      </c>
      <c r="F81" s="3">
        <f>Final!AV62</f>
        <v>0</v>
      </c>
    </row>
    <row r="82" spans="1:6" x14ac:dyDescent="0.25">
      <c r="A82" s="3">
        <f>Final!A63</f>
        <v>0</v>
      </c>
      <c r="B82" s="3">
        <f>Final!B63</f>
        <v>0</v>
      </c>
      <c r="C82" s="3">
        <f>Final!AW63</f>
        <v>0</v>
      </c>
      <c r="D82" s="3">
        <f>Final!R63</f>
        <v>0</v>
      </c>
      <c r="E82" s="3">
        <f>Final!U63</f>
        <v>0</v>
      </c>
      <c r="F82" s="3">
        <f>Final!AV63</f>
        <v>0</v>
      </c>
    </row>
    <row r="83" spans="1:6" x14ac:dyDescent="0.25">
      <c r="A83" s="3">
        <f>Final!A64</f>
        <v>0</v>
      </c>
      <c r="B83" s="3">
        <f>Final!B64</f>
        <v>0</v>
      </c>
      <c r="C83" s="3">
        <f>Final!AW64</f>
        <v>0</v>
      </c>
      <c r="D83" s="3">
        <f>Final!R64</f>
        <v>0</v>
      </c>
      <c r="E83" s="3">
        <f>Final!U64</f>
        <v>0</v>
      </c>
      <c r="F83" s="3">
        <f>Final!AV64</f>
        <v>0</v>
      </c>
    </row>
    <row r="84" spans="1:6" x14ac:dyDescent="0.25">
      <c r="A84" s="3">
        <f>Final!A65</f>
        <v>0</v>
      </c>
      <c r="B84" s="3">
        <f>Final!B65</f>
        <v>0</v>
      </c>
      <c r="C84" s="3">
        <f>Final!AW65</f>
        <v>0</v>
      </c>
      <c r="D84" s="3">
        <f>Final!R65</f>
        <v>0</v>
      </c>
      <c r="E84" s="3">
        <f>Final!U65</f>
        <v>0</v>
      </c>
      <c r="F84" s="3">
        <f>Final!AV65</f>
        <v>0</v>
      </c>
    </row>
    <row r="85" spans="1:6" x14ac:dyDescent="0.25">
      <c r="A85" s="3">
        <f>Final!A66</f>
        <v>0</v>
      </c>
      <c r="B85" s="3">
        <f>Final!B66</f>
        <v>0</v>
      </c>
      <c r="C85" s="3">
        <f>Final!AW66</f>
        <v>0</v>
      </c>
      <c r="D85" s="3">
        <f>Final!R66</f>
        <v>0</v>
      </c>
      <c r="E85" s="3">
        <f>Final!U66</f>
        <v>0</v>
      </c>
      <c r="F85" s="3">
        <f>Final!AV66</f>
        <v>0</v>
      </c>
    </row>
    <row r="86" spans="1:6" x14ac:dyDescent="0.25">
      <c r="A86" s="3">
        <f>Final!A67</f>
        <v>0</v>
      </c>
      <c r="B86" s="3">
        <f>Final!B67</f>
        <v>0</v>
      </c>
      <c r="C86" s="3">
        <f>Final!AW67</f>
        <v>0</v>
      </c>
      <c r="D86" s="3">
        <f>Final!R67</f>
        <v>0</v>
      </c>
      <c r="E86" s="3">
        <f>Final!U67</f>
        <v>0</v>
      </c>
      <c r="F86" s="3">
        <f>Final!AV67</f>
        <v>0</v>
      </c>
    </row>
    <row r="87" spans="1:6" x14ac:dyDescent="0.25">
      <c r="A87" s="3">
        <f>Final!A68</f>
        <v>0</v>
      </c>
      <c r="B87" s="3">
        <f>Final!B68</f>
        <v>0</v>
      </c>
      <c r="C87" s="3">
        <f>Final!AW68</f>
        <v>0</v>
      </c>
      <c r="D87" s="3">
        <f>Final!R68</f>
        <v>0</v>
      </c>
      <c r="E87" s="3">
        <f>Final!U68</f>
        <v>0</v>
      </c>
      <c r="F87" s="3">
        <f>Final!AV68</f>
        <v>0</v>
      </c>
    </row>
    <row r="88" spans="1:6" x14ac:dyDescent="0.25">
      <c r="A88" s="3">
        <f>Final!A69</f>
        <v>0</v>
      </c>
      <c r="B88" s="3">
        <f>Final!B69</f>
        <v>0</v>
      </c>
      <c r="C88" s="3">
        <f>Final!AW69</f>
        <v>0</v>
      </c>
      <c r="D88" s="3">
        <f>Final!R69</f>
        <v>0</v>
      </c>
      <c r="E88" s="3">
        <f>Final!U69</f>
        <v>0</v>
      </c>
      <c r="F88" s="3">
        <f>Final!AV69</f>
        <v>0</v>
      </c>
    </row>
    <row r="89" spans="1:6" x14ac:dyDescent="0.25">
      <c r="A89" s="3">
        <f>Final!A70</f>
        <v>0</v>
      </c>
      <c r="B89" s="3">
        <f>Final!B70</f>
        <v>0</v>
      </c>
      <c r="C89" s="3">
        <f>Final!AW70</f>
        <v>0</v>
      </c>
      <c r="D89" s="3">
        <f>Final!R70</f>
        <v>0</v>
      </c>
      <c r="E89" s="3">
        <f>Final!U70</f>
        <v>0</v>
      </c>
      <c r="F89" s="3">
        <f>Final!AV70</f>
        <v>0</v>
      </c>
    </row>
    <row r="90" spans="1:6" x14ac:dyDescent="0.25">
      <c r="A90" s="3">
        <f>Final!A71</f>
        <v>0</v>
      </c>
      <c r="B90" s="3">
        <f>Final!B71</f>
        <v>0</v>
      </c>
      <c r="C90" s="3">
        <f>Final!AW71</f>
        <v>0</v>
      </c>
      <c r="D90" s="3">
        <f>Final!R71</f>
        <v>0</v>
      </c>
      <c r="E90" s="3">
        <f>Final!U71</f>
        <v>0</v>
      </c>
      <c r="F90" s="3">
        <f>Final!AV71</f>
        <v>0</v>
      </c>
    </row>
    <row r="91" spans="1:6" x14ac:dyDescent="0.25">
      <c r="A91" s="3">
        <f>Final!A72</f>
        <v>0</v>
      </c>
      <c r="B91" s="3">
        <f>Final!B72</f>
        <v>0</v>
      </c>
      <c r="C91" s="3">
        <f>Final!AW72</f>
        <v>0</v>
      </c>
      <c r="D91" s="3">
        <f>Final!R72</f>
        <v>0</v>
      </c>
      <c r="E91" s="3">
        <f>Final!U72</f>
        <v>0</v>
      </c>
      <c r="F91" s="3">
        <f>Final!AV72</f>
        <v>0</v>
      </c>
    </row>
    <row r="92" spans="1:6" x14ac:dyDescent="0.25">
      <c r="A92" s="3">
        <f>Final!A73</f>
        <v>0</v>
      </c>
      <c r="B92" s="3">
        <f>Final!B73</f>
        <v>0</v>
      </c>
      <c r="C92" s="3">
        <f>Final!AW73</f>
        <v>0</v>
      </c>
      <c r="D92" s="3">
        <f>Final!R73</f>
        <v>0</v>
      </c>
      <c r="E92" s="3">
        <f>Final!U73</f>
        <v>0</v>
      </c>
      <c r="F92" s="3">
        <f>Final!AV73</f>
        <v>0</v>
      </c>
    </row>
    <row r="93" spans="1:6" x14ac:dyDescent="0.25">
      <c r="A93" s="3">
        <f>Final!A74</f>
        <v>0</v>
      </c>
      <c r="B93" s="3">
        <f>Final!B74</f>
        <v>0</v>
      </c>
      <c r="C93" s="3">
        <f>Final!AW74</f>
        <v>0</v>
      </c>
      <c r="D93" s="3">
        <f>Final!R74</f>
        <v>0</v>
      </c>
      <c r="E93" s="3">
        <f>Final!U74</f>
        <v>0</v>
      </c>
      <c r="F93" s="3">
        <f>Final!AV74</f>
        <v>0</v>
      </c>
    </row>
    <row r="94" spans="1:6" x14ac:dyDescent="0.25">
      <c r="A94" s="3">
        <f>Final!A75</f>
        <v>0</v>
      </c>
      <c r="B94" s="3">
        <f>Final!B75</f>
        <v>0</v>
      </c>
      <c r="C94" s="3">
        <f>Final!AW75</f>
        <v>0</v>
      </c>
      <c r="D94" s="3">
        <f>Final!R75</f>
        <v>0</v>
      </c>
      <c r="E94" s="3">
        <f>Final!U75</f>
        <v>0</v>
      </c>
      <c r="F94" s="3">
        <f>Final!AV75</f>
        <v>0</v>
      </c>
    </row>
    <row r="95" spans="1:6" x14ac:dyDescent="0.25">
      <c r="A95" s="3">
        <f>Final!A76</f>
        <v>0</v>
      </c>
      <c r="B95" s="3">
        <f>Final!B76</f>
        <v>0</v>
      </c>
      <c r="C95" s="3">
        <f>Final!AW76</f>
        <v>0</v>
      </c>
      <c r="D95" s="3">
        <f>Final!R76</f>
        <v>0</v>
      </c>
      <c r="E95" s="3">
        <f>Final!U76</f>
        <v>0</v>
      </c>
      <c r="F95" s="3">
        <f>Final!AV76</f>
        <v>0</v>
      </c>
    </row>
    <row r="96" spans="1:6" x14ac:dyDescent="0.25">
      <c r="A96" s="3">
        <f>Final!A77</f>
        <v>0</v>
      </c>
      <c r="B96" s="3">
        <f>Final!B77</f>
        <v>0</v>
      </c>
      <c r="C96" s="3">
        <f>Final!AW77</f>
        <v>0</v>
      </c>
      <c r="D96" s="3">
        <f>Final!R77</f>
        <v>0</v>
      </c>
      <c r="E96" s="3">
        <f>Final!U77</f>
        <v>0</v>
      </c>
      <c r="F96" s="3">
        <f>Final!AV77</f>
        <v>0</v>
      </c>
    </row>
    <row r="97" spans="1:6" x14ac:dyDescent="0.25">
      <c r="A97" s="3">
        <f>Final!A78</f>
        <v>0</v>
      </c>
      <c r="B97" s="3">
        <f>Final!B78</f>
        <v>0</v>
      </c>
      <c r="C97" s="3">
        <f>Final!AW78</f>
        <v>0</v>
      </c>
      <c r="D97" s="3">
        <f>Final!R78</f>
        <v>0</v>
      </c>
      <c r="E97" s="3">
        <f>Final!U78</f>
        <v>0</v>
      </c>
      <c r="F97" s="3">
        <f>Final!AV78</f>
        <v>0</v>
      </c>
    </row>
    <row r="98" spans="1:6" x14ac:dyDescent="0.25">
      <c r="A98" s="3">
        <f>Final!A79</f>
        <v>0</v>
      </c>
      <c r="B98" s="3">
        <f>Final!B79</f>
        <v>0</v>
      </c>
      <c r="C98" s="3">
        <f>Final!AW79</f>
        <v>0</v>
      </c>
      <c r="D98" s="3">
        <f>Final!R79</f>
        <v>0</v>
      </c>
      <c r="E98" s="3">
        <f>Final!U79</f>
        <v>0</v>
      </c>
      <c r="F98" s="3">
        <f>Final!AV79</f>
        <v>0</v>
      </c>
    </row>
    <row r="99" spans="1:6" x14ac:dyDescent="0.25">
      <c r="A99" s="3">
        <f>Final!A80</f>
        <v>0</v>
      </c>
      <c r="B99" s="3">
        <f>Final!B80</f>
        <v>0</v>
      </c>
      <c r="C99" s="3">
        <f>Final!AW80</f>
        <v>0</v>
      </c>
      <c r="D99" s="3">
        <f>Final!R80</f>
        <v>0</v>
      </c>
      <c r="E99" s="3">
        <f>Final!U80</f>
        <v>0</v>
      </c>
      <c r="F99" s="3">
        <f>Final!AV80</f>
        <v>0</v>
      </c>
    </row>
    <row r="100" spans="1:6" x14ac:dyDescent="0.25">
      <c r="A100" s="3">
        <f>Final!A81</f>
        <v>0</v>
      </c>
      <c r="B100" s="3">
        <f>Final!B81</f>
        <v>0</v>
      </c>
      <c r="C100" s="3">
        <f>Final!AW81</f>
        <v>0</v>
      </c>
      <c r="D100" s="3">
        <f>Final!R81</f>
        <v>0</v>
      </c>
      <c r="E100" s="3">
        <f>Final!U81</f>
        <v>0</v>
      </c>
      <c r="F100" s="3">
        <f>Final!AV81</f>
        <v>0</v>
      </c>
    </row>
    <row r="101" spans="1:6" x14ac:dyDescent="0.25">
      <c r="A101" s="3">
        <f>Final!A82</f>
        <v>0</v>
      </c>
      <c r="B101" s="3">
        <f>Final!B82</f>
        <v>0</v>
      </c>
      <c r="C101" s="3">
        <f>Final!AW82</f>
        <v>0</v>
      </c>
      <c r="D101" s="3">
        <f>Final!R82</f>
        <v>0</v>
      </c>
      <c r="E101" s="3">
        <f>Final!U82</f>
        <v>0</v>
      </c>
      <c r="F101" s="3">
        <f>Final!AV82</f>
        <v>0</v>
      </c>
    </row>
    <row r="102" spans="1:6" x14ac:dyDescent="0.25">
      <c r="A102" s="3">
        <f>Final!A83</f>
        <v>0</v>
      </c>
      <c r="B102" s="3">
        <f>Final!B83</f>
        <v>0</v>
      </c>
      <c r="C102" s="3">
        <f>Final!AW83</f>
        <v>0</v>
      </c>
      <c r="D102" s="3">
        <f>Final!R83</f>
        <v>0</v>
      </c>
      <c r="E102" s="3">
        <f>Final!U83</f>
        <v>0</v>
      </c>
      <c r="F102" s="3">
        <f>Final!AV83</f>
        <v>0</v>
      </c>
    </row>
    <row r="103" spans="1:6" x14ac:dyDescent="0.25">
      <c r="A103" s="3">
        <f>Final!A84</f>
        <v>0</v>
      </c>
      <c r="B103" s="3">
        <f>Final!B84</f>
        <v>0</v>
      </c>
      <c r="C103" s="3">
        <f>Final!AW84</f>
        <v>0</v>
      </c>
      <c r="D103" s="3">
        <f>Final!R84</f>
        <v>0</v>
      </c>
      <c r="E103" s="3">
        <f>Final!U84</f>
        <v>0</v>
      </c>
      <c r="F103" s="3">
        <f>Final!AV84</f>
        <v>0</v>
      </c>
    </row>
    <row r="104" spans="1:6" x14ac:dyDescent="0.25">
      <c r="A104" s="3">
        <f>Final!A85</f>
        <v>0</v>
      </c>
      <c r="B104" s="3">
        <f>Final!B85</f>
        <v>0</v>
      </c>
      <c r="C104" s="3">
        <f>Final!AW85</f>
        <v>0</v>
      </c>
      <c r="D104" s="3">
        <f>Final!R85</f>
        <v>0</v>
      </c>
      <c r="E104" s="3">
        <f>Final!U85</f>
        <v>0</v>
      </c>
      <c r="F104" s="3">
        <f>Final!AV85</f>
        <v>0</v>
      </c>
    </row>
    <row r="105" spans="1:6" x14ac:dyDescent="0.25">
      <c r="A105" s="3">
        <f>Final!A86</f>
        <v>0</v>
      </c>
      <c r="B105" s="3">
        <f>Final!B86</f>
        <v>0</v>
      </c>
      <c r="C105" s="3">
        <f>Final!AW86</f>
        <v>0</v>
      </c>
      <c r="D105" s="3">
        <f>Final!R86</f>
        <v>0</v>
      </c>
      <c r="E105" s="3">
        <f>Final!U86</f>
        <v>0</v>
      </c>
      <c r="F105" s="3">
        <f>Final!AV86</f>
        <v>0</v>
      </c>
    </row>
    <row r="106" spans="1:6" x14ac:dyDescent="0.25">
      <c r="A106" s="3">
        <f>Final!A87</f>
        <v>0</v>
      </c>
      <c r="B106" s="3">
        <f>Final!B87</f>
        <v>0</v>
      </c>
      <c r="C106" s="3">
        <f>Final!AW87</f>
        <v>0</v>
      </c>
      <c r="D106" s="3">
        <f>Final!R87</f>
        <v>0</v>
      </c>
      <c r="E106" s="3">
        <f>Final!U87</f>
        <v>0</v>
      </c>
      <c r="F106" s="3">
        <f>Final!AV87</f>
        <v>0</v>
      </c>
    </row>
    <row r="107" spans="1:6" x14ac:dyDescent="0.25">
      <c r="A107" s="3">
        <f>Final!A88</f>
        <v>0</v>
      </c>
      <c r="B107" s="3">
        <f>Final!B88</f>
        <v>0</v>
      </c>
      <c r="C107" s="3">
        <f>Final!AW88</f>
        <v>0</v>
      </c>
      <c r="D107" s="3">
        <f>Final!R88</f>
        <v>0</v>
      </c>
      <c r="E107" s="3">
        <f>Final!U88</f>
        <v>0</v>
      </c>
      <c r="F107" s="3">
        <f>Final!AV88</f>
        <v>0</v>
      </c>
    </row>
    <row r="108" spans="1:6" x14ac:dyDescent="0.25">
      <c r="A108" s="3">
        <f>Final!A89</f>
        <v>0</v>
      </c>
      <c r="B108" s="3">
        <f>Final!B89</f>
        <v>0</v>
      </c>
      <c r="C108" s="3">
        <f>Final!AW89</f>
        <v>0</v>
      </c>
      <c r="D108" s="3">
        <f>Final!R89</f>
        <v>0</v>
      </c>
      <c r="E108" s="3">
        <f>Final!U89</f>
        <v>0</v>
      </c>
      <c r="F108" s="3">
        <f>Final!AV89</f>
        <v>0</v>
      </c>
    </row>
    <row r="109" spans="1:6" x14ac:dyDescent="0.25">
      <c r="A109" s="3">
        <f>Final!A90</f>
        <v>0</v>
      </c>
      <c r="B109" s="3">
        <f>Final!B90</f>
        <v>0</v>
      </c>
      <c r="C109" s="3">
        <f>Final!AW90</f>
        <v>0</v>
      </c>
      <c r="D109" s="3">
        <f>Final!R90</f>
        <v>0</v>
      </c>
      <c r="E109" s="3">
        <f>Final!U90</f>
        <v>0</v>
      </c>
      <c r="F109" s="3">
        <f>Final!AV90</f>
        <v>0</v>
      </c>
    </row>
    <row r="110" spans="1:6" x14ac:dyDescent="0.25">
      <c r="A110" s="3">
        <f>Final!A91</f>
        <v>0</v>
      </c>
      <c r="B110" s="3">
        <f>Final!B91</f>
        <v>0</v>
      </c>
      <c r="C110" s="3">
        <f>Final!AW91</f>
        <v>0</v>
      </c>
      <c r="D110" s="3">
        <f>Final!R91</f>
        <v>0</v>
      </c>
      <c r="E110" s="3">
        <f>Final!U91</f>
        <v>0</v>
      </c>
      <c r="F110" s="3">
        <f>Final!AV91</f>
        <v>0</v>
      </c>
    </row>
    <row r="111" spans="1:6" x14ac:dyDescent="0.25">
      <c r="A111" s="3">
        <f>Final!A92</f>
        <v>0</v>
      </c>
      <c r="B111" s="3">
        <f>Final!B92</f>
        <v>0</v>
      </c>
      <c r="C111" s="3">
        <f>Final!AW92</f>
        <v>0</v>
      </c>
      <c r="D111" s="3">
        <f>Final!R92</f>
        <v>0</v>
      </c>
      <c r="E111" s="3">
        <f>Final!U92</f>
        <v>0</v>
      </c>
      <c r="F111" s="3">
        <f>Final!AV92</f>
        <v>0</v>
      </c>
    </row>
    <row r="112" spans="1:6" x14ac:dyDescent="0.25">
      <c r="A112" s="3">
        <f>Final!A93</f>
        <v>0</v>
      </c>
      <c r="B112" s="3">
        <f>Final!B93</f>
        <v>0</v>
      </c>
      <c r="C112" s="3">
        <f>Final!AW93</f>
        <v>0</v>
      </c>
      <c r="D112" s="3">
        <f>Final!R93</f>
        <v>0</v>
      </c>
      <c r="E112" s="3">
        <f>Final!U93</f>
        <v>0</v>
      </c>
      <c r="F112" s="3">
        <f>Final!AV93</f>
        <v>0</v>
      </c>
    </row>
    <row r="113" spans="1:6" x14ac:dyDescent="0.25">
      <c r="A113" s="3">
        <f>Final!A94</f>
        <v>0</v>
      </c>
      <c r="B113" s="3">
        <f>Final!B94</f>
        <v>0</v>
      </c>
      <c r="C113" s="3">
        <f>Final!AW94</f>
        <v>0</v>
      </c>
      <c r="D113" s="3">
        <f>Final!R94</f>
        <v>0</v>
      </c>
      <c r="E113" s="3">
        <f>Final!U94</f>
        <v>0</v>
      </c>
      <c r="F113" s="3">
        <f>Final!AV94</f>
        <v>0</v>
      </c>
    </row>
    <row r="114" spans="1:6" x14ac:dyDescent="0.25">
      <c r="A114" s="3">
        <f>Final!A95</f>
        <v>0</v>
      </c>
      <c r="B114" s="3">
        <f>Final!B95</f>
        <v>0</v>
      </c>
      <c r="C114" s="3">
        <f>Final!AW95</f>
        <v>0</v>
      </c>
      <c r="D114" s="3">
        <f>Final!R95</f>
        <v>0</v>
      </c>
      <c r="E114" s="3">
        <f>Final!U95</f>
        <v>0</v>
      </c>
      <c r="F114" s="3">
        <f>Final!AV95</f>
        <v>0</v>
      </c>
    </row>
    <row r="115" spans="1:6" x14ac:dyDescent="0.25">
      <c r="A115" s="3">
        <f>Final!A96</f>
        <v>0</v>
      </c>
      <c r="B115" s="3">
        <f>Final!B96</f>
        <v>0</v>
      </c>
      <c r="C115" s="3">
        <f>Final!AW96</f>
        <v>0</v>
      </c>
      <c r="D115" s="3">
        <f>Final!R96</f>
        <v>0</v>
      </c>
      <c r="E115" s="3">
        <f>Final!U96</f>
        <v>0</v>
      </c>
      <c r="F115" s="3">
        <f>Final!AV96</f>
        <v>0</v>
      </c>
    </row>
    <row r="116" spans="1:6" x14ac:dyDescent="0.25">
      <c r="A116" s="3">
        <f>Final!A97</f>
        <v>0</v>
      </c>
      <c r="B116" s="3">
        <f>Final!B97</f>
        <v>0</v>
      </c>
      <c r="C116" s="3">
        <f>Final!AW97</f>
        <v>0</v>
      </c>
      <c r="D116" s="3">
        <f>Final!R97</f>
        <v>0</v>
      </c>
      <c r="E116" s="3">
        <f>Final!U97</f>
        <v>0</v>
      </c>
      <c r="F116" s="3">
        <f>Final!AV97</f>
        <v>0</v>
      </c>
    </row>
    <row r="117" spans="1:6" x14ac:dyDescent="0.25">
      <c r="A117" s="3">
        <f>Final!A98</f>
        <v>0</v>
      </c>
      <c r="B117" s="3">
        <f>Final!B98</f>
        <v>0</v>
      </c>
      <c r="C117" s="3">
        <f>Final!AW98</f>
        <v>0</v>
      </c>
      <c r="D117" s="3">
        <f>Final!R98</f>
        <v>0</v>
      </c>
      <c r="E117" s="3">
        <f>Final!U98</f>
        <v>0</v>
      </c>
      <c r="F117" s="3">
        <f>Final!AV98</f>
        <v>0</v>
      </c>
    </row>
    <row r="118" spans="1:6" x14ac:dyDescent="0.25">
      <c r="A118" s="3">
        <f>Final!A99</f>
        <v>0</v>
      </c>
      <c r="B118" s="3">
        <f>Final!B99</f>
        <v>0</v>
      </c>
      <c r="C118" s="3">
        <f>Final!AW99</f>
        <v>0</v>
      </c>
      <c r="D118" s="3">
        <f>Final!R99</f>
        <v>0</v>
      </c>
      <c r="E118" s="3">
        <f>Final!U99</f>
        <v>0</v>
      </c>
      <c r="F118" s="3">
        <f>Final!AV99</f>
        <v>0</v>
      </c>
    </row>
    <row r="119" spans="1:6" x14ac:dyDescent="0.25">
      <c r="A119" s="3">
        <f>Final!A100</f>
        <v>0</v>
      </c>
      <c r="B119" s="3">
        <f>Final!B100</f>
        <v>0</v>
      </c>
      <c r="C119" s="3">
        <f>Final!AW100</f>
        <v>0</v>
      </c>
      <c r="D119" s="3">
        <f>Final!R100</f>
        <v>0</v>
      </c>
      <c r="E119" s="3">
        <f>Final!U100</f>
        <v>0</v>
      </c>
      <c r="F119" s="3">
        <f>Final!AV100</f>
        <v>0</v>
      </c>
    </row>
    <row r="120" spans="1:6" x14ac:dyDescent="0.25">
      <c r="A120" s="3">
        <f>Final!A101</f>
        <v>0</v>
      </c>
      <c r="B120" s="3">
        <f>Final!B101</f>
        <v>0</v>
      </c>
      <c r="C120" s="3">
        <f>Final!AW101</f>
        <v>0</v>
      </c>
      <c r="D120" s="3">
        <f>Final!R101</f>
        <v>0</v>
      </c>
      <c r="E120" s="3">
        <f>Final!U101</f>
        <v>0</v>
      </c>
      <c r="F120" s="3">
        <f>Final!AV101</f>
        <v>0</v>
      </c>
    </row>
    <row r="121" spans="1:6" x14ac:dyDescent="0.25">
      <c r="A121" s="3">
        <f>Final!A102</f>
        <v>0</v>
      </c>
      <c r="B121" s="3">
        <f>Final!B102</f>
        <v>0</v>
      </c>
      <c r="C121" s="3">
        <f>Final!AW102</f>
        <v>0</v>
      </c>
      <c r="D121" s="3">
        <f>Final!R102</f>
        <v>0</v>
      </c>
      <c r="E121" s="3">
        <f>Final!U102</f>
        <v>0</v>
      </c>
      <c r="F121" s="3">
        <f>Final!AV102</f>
        <v>0</v>
      </c>
    </row>
    <row r="122" spans="1:6" x14ac:dyDescent="0.25">
      <c r="A122" s="3">
        <f>Final!A103</f>
        <v>0</v>
      </c>
      <c r="B122" s="3">
        <f>Final!B103</f>
        <v>0</v>
      </c>
      <c r="C122" s="3">
        <f>Final!AW103</f>
        <v>0</v>
      </c>
      <c r="D122" s="3">
        <f>Final!R103</f>
        <v>0</v>
      </c>
      <c r="E122" s="3">
        <f>Final!U103</f>
        <v>0</v>
      </c>
      <c r="F122" s="3">
        <f>Final!AV103</f>
        <v>0</v>
      </c>
    </row>
    <row r="123" spans="1:6" x14ac:dyDescent="0.25">
      <c r="A123" s="3">
        <f>Final!A104</f>
        <v>0</v>
      </c>
      <c r="B123" s="3">
        <f>Final!B104</f>
        <v>0</v>
      </c>
      <c r="C123" s="3">
        <f>Final!AW104</f>
        <v>0</v>
      </c>
      <c r="D123" s="3">
        <f>Final!R104</f>
        <v>0</v>
      </c>
      <c r="E123" s="3">
        <f>Final!U104</f>
        <v>0</v>
      </c>
      <c r="F123" s="3">
        <f>Final!AV104</f>
        <v>0</v>
      </c>
    </row>
    <row r="124" spans="1:6" x14ac:dyDescent="0.25">
      <c r="A124" s="3">
        <f>Final!A105</f>
        <v>0</v>
      </c>
      <c r="B124" s="3">
        <f>Final!B105</f>
        <v>0</v>
      </c>
      <c r="C124" s="3">
        <f>Final!AW105</f>
        <v>0</v>
      </c>
      <c r="D124" s="3">
        <f>Final!R105</f>
        <v>0</v>
      </c>
      <c r="E124" s="3">
        <f>Final!U105</f>
        <v>0</v>
      </c>
      <c r="F124" s="3">
        <f>Final!AV105</f>
        <v>0</v>
      </c>
    </row>
    <row r="125" spans="1:6" x14ac:dyDescent="0.25">
      <c r="A125" s="3">
        <f>Final!A106</f>
        <v>0</v>
      </c>
      <c r="B125" s="3">
        <f>Final!B106</f>
        <v>0</v>
      </c>
      <c r="C125" s="3">
        <f>Final!AW106</f>
        <v>0</v>
      </c>
      <c r="D125" s="3">
        <f>Final!R106</f>
        <v>0</v>
      </c>
      <c r="E125" s="3">
        <f>Final!U106</f>
        <v>0</v>
      </c>
      <c r="F125" s="3">
        <f>Final!AV106</f>
        <v>0</v>
      </c>
    </row>
    <row r="126" spans="1:6" x14ac:dyDescent="0.25">
      <c r="A126" s="3">
        <f>Final!A107</f>
        <v>0</v>
      </c>
      <c r="B126" s="3">
        <f>Final!B107</f>
        <v>0</v>
      </c>
      <c r="C126" s="3">
        <f>Final!AW107</f>
        <v>0</v>
      </c>
      <c r="D126" s="3">
        <f>Final!R107</f>
        <v>0</v>
      </c>
      <c r="E126" s="3">
        <f>Final!U107</f>
        <v>0</v>
      </c>
      <c r="F126" s="3">
        <f>Final!AV107</f>
        <v>0</v>
      </c>
    </row>
    <row r="127" spans="1:6" x14ac:dyDescent="0.25">
      <c r="A127" s="3">
        <f>Final!A108</f>
        <v>0</v>
      </c>
      <c r="B127" s="3">
        <f>Final!B108</f>
        <v>0</v>
      </c>
      <c r="C127" s="3">
        <f>Final!AW108</f>
        <v>0</v>
      </c>
      <c r="D127" s="3">
        <f>Final!R108</f>
        <v>0</v>
      </c>
      <c r="E127" s="3">
        <f>Final!U108</f>
        <v>0</v>
      </c>
      <c r="F127" s="3">
        <f>Final!AV108</f>
        <v>0</v>
      </c>
    </row>
    <row r="128" spans="1:6" x14ac:dyDescent="0.25">
      <c r="A128" s="3">
        <f>Final!A109</f>
        <v>0</v>
      </c>
      <c r="B128" s="3">
        <f>Final!B109</f>
        <v>0</v>
      </c>
      <c r="C128" s="3">
        <f>Final!AW109</f>
        <v>0</v>
      </c>
      <c r="D128" s="3">
        <f>Final!R109</f>
        <v>0</v>
      </c>
      <c r="E128" s="3">
        <f>Final!U109</f>
        <v>0</v>
      </c>
      <c r="F128" s="3">
        <f>Final!AV109</f>
        <v>0</v>
      </c>
    </row>
    <row r="129" spans="1:6" x14ac:dyDescent="0.25">
      <c r="A129" s="3">
        <f>Final!A110</f>
        <v>0</v>
      </c>
      <c r="B129" s="3">
        <f>Final!B110</f>
        <v>0</v>
      </c>
      <c r="C129" s="3">
        <f>Final!AW110</f>
        <v>0</v>
      </c>
      <c r="D129" s="3">
        <f>Final!R110</f>
        <v>0</v>
      </c>
      <c r="E129" s="3">
        <f>Final!U110</f>
        <v>0</v>
      </c>
      <c r="F129" s="3">
        <f>Final!AV110</f>
        <v>0</v>
      </c>
    </row>
    <row r="130" spans="1:6" x14ac:dyDescent="0.25">
      <c r="A130" s="3">
        <f>Final!A111</f>
        <v>0</v>
      </c>
      <c r="B130" s="3">
        <f>Final!B111</f>
        <v>0</v>
      </c>
      <c r="C130" s="3">
        <f>Final!AW111</f>
        <v>0</v>
      </c>
      <c r="D130" s="3">
        <f>Final!R111</f>
        <v>0</v>
      </c>
      <c r="E130" s="3">
        <f>Final!U111</f>
        <v>0</v>
      </c>
      <c r="F130" s="3">
        <f>Final!AV111</f>
        <v>0</v>
      </c>
    </row>
    <row r="131" spans="1:6" x14ac:dyDescent="0.25">
      <c r="A131" s="3">
        <f>Final!A112</f>
        <v>0</v>
      </c>
      <c r="B131" s="3">
        <f>Final!B112</f>
        <v>0</v>
      </c>
      <c r="C131" s="3">
        <f>Final!AW112</f>
        <v>0</v>
      </c>
      <c r="D131" s="3">
        <f>Final!R112</f>
        <v>0</v>
      </c>
      <c r="E131" s="3">
        <f>Final!U112</f>
        <v>0</v>
      </c>
      <c r="F131" s="3">
        <f>Final!AV112</f>
        <v>0</v>
      </c>
    </row>
    <row r="132" spans="1:6" x14ac:dyDescent="0.25">
      <c r="A132" s="3">
        <f>Final!A113</f>
        <v>0</v>
      </c>
      <c r="B132" s="3">
        <f>Final!B113</f>
        <v>0</v>
      </c>
      <c r="C132" s="3">
        <f>Final!AW113</f>
        <v>0</v>
      </c>
      <c r="D132" s="3">
        <f>Final!R113</f>
        <v>0</v>
      </c>
      <c r="E132" s="3">
        <f>Final!U113</f>
        <v>0</v>
      </c>
      <c r="F132" s="3">
        <f>Final!AV113</f>
        <v>0</v>
      </c>
    </row>
    <row r="133" spans="1:6" x14ac:dyDescent="0.25">
      <c r="A133" s="3">
        <f>Final!A114</f>
        <v>0</v>
      </c>
      <c r="B133" s="3">
        <f>Final!B114</f>
        <v>0</v>
      </c>
      <c r="C133" s="3">
        <f>Final!AW114</f>
        <v>0</v>
      </c>
      <c r="D133" s="3">
        <f>Final!R114</f>
        <v>0</v>
      </c>
      <c r="E133" s="3">
        <f>Final!U114</f>
        <v>0</v>
      </c>
      <c r="F133" s="3">
        <f>Final!AV114</f>
        <v>0</v>
      </c>
    </row>
    <row r="134" spans="1:6" x14ac:dyDescent="0.25">
      <c r="A134" s="3">
        <f>Final!A115</f>
        <v>0</v>
      </c>
      <c r="B134" s="3">
        <f>Final!B115</f>
        <v>0</v>
      </c>
      <c r="C134" s="3">
        <f>Final!AW115</f>
        <v>0</v>
      </c>
      <c r="D134" s="3">
        <f>Final!R115</f>
        <v>0</v>
      </c>
      <c r="E134" s="3">
        <f>Final!U115</f>
        <v>0</v>
      </c>
      <c r="F134" s="3">
        <f>Final!AV115</f>
        <v>0</v>
      </c>
    </row>
    <row r="135" spans="1:6" x14ac:dyDescent="0.25">
      <c r="A135" s="3">
        <f>Final!A116</f>
        <v>0</v>
      </c>
      <c r="B135" s="3">
        <f>Final!B116</f>
        <v>0</v>
      </c>
      <c r="C135" s="3">
        <f>Final!AW116</f>
        <v>0</v>
      </c>
      <c r="D135" s="3">
        <f>Final!R116</f>
        <v>0</v>
      </c>
      <c r="E135" s="3">
        <f>Final!U116</f>
        <v>0</v>
      </c>
      <c r="F135" s="3">
        <f>Final!AV116</f>
        <v>0</v>
      </c>
    </row>
    <row r="136" spans="1:6" x14ac:dyDescent="0.25">
      <c r="A136" s="3">
        <f>Final!A117</f>
        <v>0</v>
      </c>
      <c r="B136" s="3">
        <f>Final!B117</f>
        <v>0</v>
      </c>
      <c r="C136" s="3">
        <f>Final!AW117</f>
        <v>0</v>
      </c>
      <c r="D136" s="3">
        <f>Final!R117</f>
        <v>0</v>
      </c>
      <c r="E136" s="3">
        <f>Final!U117</f>
        <v>0</v>
      </c>
      <c r="F136" s="3">
        <f>Final!AV117</f>
        <v>0</v>
      </c>
    </row>
    <row r="137" spans="1:6" x14ac:dyDescent="0.25">
      <c r="A137" s="3">
        <f>Final!A118</f>
        <v>0</v>
      </c>
      <c r="B137" s="3">
        <f>Final!B118</f>
        <v>0</v>
      </c>
      <c r="C137" s="3">
        <f>Final!AW118</f>
        <v>0</v>
      </c>
      <c r="D137" s="3">
        <f>Final!R118</f>
        <v>0</v>
      </c>
      <c r="E137" s="3">
        <f>Final!U118</f>
        <v>0</v>
      </c>
      <c r="F137" s="3">
        <f>Final!AV118</f>
        <v>0</v>
      </c>
    </row>
    <row r="138" spans="1:6" x14ac:dyDescent="0.25">
      <c r="A138" s="3">
        <f>Final!A119</f>
        <v>0</v>
      </c>
      <c r="B138" s="3">
        <f>Final!B119</f>
        <v>0</v>
      </c>
      <c r="C138" s="3">
        <f>Final!AW119</f>
        <v>0</v>
      </c>
      <c r="D138" s="3">
        <f>Final!R119</f>
        <v>0</v>
      </c>
      <c r="E138" s="3">
        <f>Final!U119</f>
        <v>0</v>
      </c>
      <c r="F138" s="3">
        <f>Final!AV119</f>
        <v>0</v>
      </c>
    </row>
    <row r="139" spans="1:6" x14ac:dyDescent="0.25">
      <c r="A139" s="3">
        <f>Final!A120</f>
        <v>0</v>
      </c>
      <c r="B139" s="3">
        <f>Final!B120</f>
        <v>0</v>
      </c>
      <c r="C139" s="3">
        <f>Final!AW120</f>
        <v>0</v>
      </c>
      <c r="D139" s="3">
        <f>Final!R120</f>
        <v>0</v>
      </c>
      <c r="E139" s="3">
        <f>Final!U120</f>
        <v>0</v>
      </c>
      <c r="F139" s="3">
        <f>Final!AV120</f>
        <v>0</v>
      </c>
    </row>
    <row r="140" spans="1:6" x14ac:dyDescent="0.25">
      <c r="A140" s="3">
        <f>Final!A121</f>
        <v>0</v>
      </c>
      <c r="B140" s="3">
        <f>Final!B121</f>
        <v>0</v>
      </c>
      <c r="C140" s="3">
        <f>Final!AW121</f>
        <v>0</v>
      </c>
      <c r="D140" s="3">
        <f>Final!R121</f>
        <v>0</v>
      </c>
      <c r="E140" s="3">
        <f>Final!U121</f>
        <v>0</v>
      </c>
      <c r="F140" s="3">
        <f>Final!AV121</f>
        <v>0</v>
      </c>
    </row>
    <row r="141" spans="1:6" x14ac:dyDescent="0.25">
      <c r="A141" s="3">
        <f>Final!A122</f>
        <v>0</v>
      </c>
      <c r="B141" s="3">
        <f>Final!B122</f>
        <v>0</v>
      </c>
      <c r="C141" s="3">
        <f>Final!AW122</f>
        <v>0</v>
      </c>
      <c r="D141" s="3">
        <f>Final!R122</f>
        <v>0</v>
      </c>
      <c r="E141" s="3">
        <f>Final!U122</f>
        <v>0</v>
      </c>
      <c r="F141" s="3">
        <f>Final!AV122</f>
        <v>0</v>
      </c>
    </row>
    <row r="142" spans="1:6" x14ac:dyDescent="0.25">
      <c r="A142" s="3">
        <f>Final!A123</f>
        <v>0</v>
      </c>
      <c r="B142" s="3">
        <f>Final!B123</f>
        <v>0</v>
      </c>
      <c r="C142" s="3">
        <f>Final!AW123</f>
        <v>0</v>
      </c>
      <c r="D142" s="3">
        <f>Final!R123</f>
        <v>0</v>
      </c>
      <c r="E142" s="3">
        <f>Final!U123</f>
        <v>0</v>
      </c>
      <c r="F142" s="3">
        <f>Final!AV123</f>
        <v>0</v>
      </c>
    </row>
    <row r="143" spans="1:6" x14ac:dyDescent="0.25">
      <c r="A143" s="3">
        <f>Final!A124</f>
        <v>0</v>
      </c>
      <c r="B143" s="3">
        <f>Final!B124</f>
        <v>0</v>
      </c>
      <c r="C143" s="3">
        <f>Final!AW124</f>
        <v>0</v>
      </c>
      <c r="D143" s="3">
        <f>Final!R124</f>
        <v>0</v>
      </c>
      <c r="E143" s="3">
        <f>Final!U124</f>
        <v>0</v>
      </c>
      <c r="F143" s="3">
        <f>Final!AV124</f>
        <v>0</v>
      </c>
    </row>
    <row r="144" spans="1:6" x14ac:dyDescent="0.25">
      <c r="A144" s="3">
        <f>Final!A125</f>
        <v>0</v>
      </c>
      <c r="B144" s="3">
        <f>Final!B125</f>
        <v>0</v>
      </c>
      <c r="C144" s="3">
        <f>Final!AW125</f>
        <v>0</v>
      </c>
      <c r="D144" s="3">
        <f>Final!R125</f>
        <v>0</v>
      </c>
      <c r="E144" s="3">
        <f>Final!U125</f>
        <v>0</v>
      </c>
      <c r="F144" s="3">
        <f>Final!AV125</f>
        <v>0</v>
      </c>
    </row>
    <row r="145" spans="1:6" x14ac:dyDescent="0.25">
      <c r="A145" s="3">
        <f>Final!A126</f>
        <v>0</v>
      </c>
      <c r="B145" s="3">
        <f>Final!B126</f>
        <v>0</v>
      </c>
      <c r="C145" s="3">
        <f>Final!AW126</f>
        <v>0</v>
      </c>
      <c r="D145" s="3">
        <f>Final!R126</f>
        <v>0</v>
      </c>
      <c r="E145" s="3">
        <f>Final!U126</f>
        <v>0</v>
      </c>
      <c r="F145" s="3">
        <f>Final!AV126</f>
        <v>0</v>
      </c>
    </row>
    <row r="146" spans="1:6" x14ac:dyDescent="0.25">
      <c r="A146" s="3">
        <f>Final!A127</f>
        <v>0</v>
      </c>
      <c r="B146" s="3">
        <f>Final!B127</f>
        <v>0</v>
      </c>
      <c r="C146" s="3">
        <f>Final!AW127</f>
        <v>0</v>
      </c>
      <c r="D146" s="3">
        <f>Final!R127</f>
        <v>0</v>
      </c>
      <c r="E146" s="3">
        <f>Final!U127</f>
        <v>0</v>
      </c>
      <c r="F146" s="3">
        <f>Final!AV127</f>
        <v>0</v>
      </c>
    </row>
    <row r="147" spans="1:6" x14ac:dyDescent="0.25">
      <c r="A147" s="3">
        <f>Final!A128</f>
        <v>0</v>
      </c>
      <c r="B147" s="3">
        <f>Final!B128</f>
        <v>0</v>
      </c>
      <c r="C147" s="3">
        <f>Final!AW128</f>
        <v>0</v>
      </c>
      <c r="D147" s="3">
        <f>Final!R128</f>
        <v>0</v>
      </c>
      <c r="E147" s="3">
        <f>Final!U128</f>
        <v>0</v>
      </c>
      <c r="F147" s="3">
        <f>Final!AV128</f>
        <v>0</v>
      </c>
    </row>
    <row r="148" spans="1:6" x14ac:dyDescent="0.25">
      <c r="A148" s="3">
        <f>Final!A129</f>
        <v>0</v>
      </c>
      <c r="B148" s="3">
        <f>Final!B129</f>
        <v>0</v>
      </c>
      <c r="C148" s="3">
        <f>Final!AW129</f>
        <v>0</v>
      </c>
      <c r="D148" s="3">
        <f>Final!R129</f>
        <v>0</v>
      </c>
      <c r="E148" s="3">
        <f>Final!U129</f>
        <v>0</v>
      </c>
      <c r="F148" s="3">
        <f>Final!AV129</f>
        <v>0</v>
      </c>
    </row>
    <row r="149" spans="1:6" x14ac:dyDescent="0.25">
      <c r="A149" s="3">
        <f>Final!A130</f>
        <v>0</v>
      </c>
      <c r="B149" s="3">
        <f>Final!B130</f>
        <v>0</v>
      </c>
      <c r="C149" s="3">
        <f>Final!AW130</f>
        <v>0</v>
      </c>
      <c r="D149" s="3">
        <f>Final!R130</f>
        <v>0</v>
      </c>
      <c r="E149" s="3">
        <f>Final!U130</f>
        <v>0</v>
      </c>
      <c r="F149" s="3">
        <f>Final!AV130</f>
        <v>0</v>
      </c>
    </row>
    <row r="150" spans="1:6" x14ac:dyDescent="0.25">
      <c r="A150" s="3">
        <f>Final!A131</f>
        <v>0</v>
      </c>
      <c r="B150" s="3">
        <f>Final!B131</f>
        <v>0</v>
      </c>
      <c r="C150" s="3">
        <f>Final!AW131</f>
        <v>0</v>
      </c>
      <c r="D150" s="3">
        <f>Final!R131</f>
        <v>0</v>
      </c>
      <c r="E150" s="3">
        <f>Final!U131</f>
        <v>0</v>
      </c>
      <c r="F150" s="3">
        <f>Final!AV131</f>
        <v>0</v>
      </c>
    </row>
    <row r="151" spans="1:6" x14ac:dyDescent="0.25">
      <c r="A151" s="3">
        <f>Final!A132</f>
        <v>0</v>
      </c>
      <c r="B151" s="3">
        <f>Final!B132</f>
        <v>0</v>
      </c>
      <c r="C151" s="3">
        <f>Final!AW132</f>
        <v>0</v>
      </c>
      <c r="D151" s="3">
        <f>Final!R132</f>
        <v>0</v>
      </c>
      <c r="E151" s="3">
        <f>Final!U132</f>
        <v>0</v>
      </c>
      <c r="F151" s="3">
        <f>Final!AV132</f>
        <v>0</v>
      </c>
    </row>
    <row r="152" spans="1:6" x14ac:dyDescent="0.25">
      <c r="A152" s="3">
        <f>Final!A133</f>
        <v>0</v>
      </c>
      <c r="B152" s="3">
        <f>Final!B133</f>
        <v>0</v>
      </c>
      <c r="C152" s="3">
        <f>Final!AW133</f>
        <v>0</v>
      </c>
      <c r="D152" s="3">
        <f>Final!R133</f>
        <v>0</v>
      </c>
      <c r="E152" s="3">
        <f>Final!U133</f>
        <v>0</v>
      </c>
      <c r="F152" s="3">
        <f>Final!AV133</f>
        <v>0</v>
      </c>
    </row>
    <row r="153" spans="1:6" x14ac:dyDescent="0.25">
      <c r="A153" s="3">
        <f>Final!A134</f>
        <v>0</v>
      </c>
      <c r="B153" s="3">
        <f>Final!B134</f>
        <v>0</v>
      </c>
      <c r="C153" s="3">
        <f>Final!AW134</f>
        <v>0</v>
      </c>
      <c r="D153" s="3">
        <f>Final!R134</f>
        <v>0</v>
      </c>
      <c r="E153" s="3">
        <f>Final!U134</f>
        <v>0</v>
      </c>
      <c r="F153" s="3">
        <f>Final!AV134</f>
        <v>0</v>
      </c>
    </row>
    <row r="154" spans="1:6" x14ac:dyDescent="0.25">
      <c r="A154" s="3">
        <f>Final!A135</f>
        <v>0</v>
      </c>
      <c r="B154" s="3">
        <f>Final!B135</f>
        <v>0</v>
      </c>
      <c r="C154" s="3">
        <f>Final!AW135</f>
        <v>0</v>
      </c>
      <c r="D154" s="3">
        <f>Final!R135</f>
        <v>0</v>
      </c>
      <c r="E154" s="3">
        <f>Final!U135</f>
        <v>0</v>
      </c>
      <c r="F154" s="3">
        <f>Final!AV135</f>
        <v>0</v>
      </c>
    </row>
    <row r="155" spans="1:6" x14ac:dyDescent="0.25">
      <c r="A155" s="3">
        <f>Final!A136</f>
        <v>0</v>
      </c>
      <c r="B155" s="3">
        <f>Final!B136</f>
        <v>0</v>
      </c>
      <c r="C155" s="3">
        <f>Final!AW136</f>
        <v>0</v>
      </c>
      <c r="D155" s="3">
        <f>Final!R136</f>
        <v>0</v>
      </c>
      <c r="E155" s="3">
        <f>Final!U136</f>
        <v>0</v>
      </c>
      <c r="F155" s="3">
        <f>Final!AV136</f>
        <v>0</v>
      </c>
    </row>
    <row r="156" spans="1:6" x14ac:dyDescent="0.25">
      <c r="A156" s="3">
        <f>Final!A137</f>
        <v>0</v>
      </c>
      <c r="B156" s="3">
        <f>Final!B137</f>
        <v>0</v>
      </c>
      <c r="C156" s="3">
        <f>Final!AW137</f>
        <v>0</v>
      </c>
      <c r="D156" s="3">
        <f>Final!R137</f>
        <v>0</v>
      </c>
      <c r="E156" s="3">
        <f>Final!U137</f>
        <v>0</v>
      </c>
      <c r="F156" s="3">
        <f>Final!AV137</f>
        <v>0</v>
      </c>
    </row>
    <row r="157" spans="1:6" x14ac:dyDescent="0.25">
      <c r="A157" s="3">
        <f>Final!A138</f>
        <v>0</v>
      </c>
      <c r="B157" s="3">
        <f>Final!B138</f>
        <v>0</v>
      </c>
      <c r="C157" s="3">
        <f>Final!AW138</f>
        <v>0</v>
      </c>
      <c r="D157" s="3">
        <f>Final!R138</f>
        <v>0</v>
      </c>
      <c r="E157" s="3">
        <f>Final!U138</f>
        <v>0</v>
      </c>
      <c r="F157" s="3">
        <f>Final!AV138</f>
        <v>0</v>
      </c>
    </row>
    <row r="158" spans="1:6" x14ac:dyDescent="0.25">
      <c r="A158" s="3">
        <f>Final!A139</f>
        <v>0</v>
      </c>
      <c r="B158" s="3">
        <f>Final!B139</f>
        <v>0</v>
      </c>
      <c r="C158" s="3">
        <f>Final!AW139</f>
        <v>0</v>
      </c>
      <c r="D158" s="3">
        <f>Final!R139</f>
        <v>0</v>
      </c>
      <c r="E158" s="3">
        <f>Final!U139</f>
        <v>0</v>
      </c>
      <c r="F158" s="3">
        <f>Final!AV139</f>
        <v>0</v>
      </c>
    </row>
    <row r="159" spans="1:6" x14ac:dyDescent="0.25">
      <c r="A159" s="3">
        <f>Final!A140</f>
        <v>0</v>
      </c>
      <c r="B159" s="3">
        <f>Final!B140</f>
        <v>0</v>
      </c>
      <c r="C159" s="3">
        <f>Final!AW140</f>
        <v>0</v>
      </c>
      <c r="D159" s="3">
        <f>Final!R140</f>
        <v>0</v>
      </c>
      <c r="E159" s="3">
        <f>Final!U140</f>
        <v>0</v>
      </c>
      <c r="F159" s="3">
        <f>Final!AV140</f>
        <v>0</v>
      </c>
    </row>
    <row r="160" spans="1:6" x14ac:dyDescent="0.25">
      <c r="A160" s="3">
        <f>Final!A141</f>
        <v>0</v>
      </c>
      <c r="B160" s="3">
        <f>Final!B141</f>
        <v>0</v>
      </c>
      <c r="C160" s="3">
        <f>Final!AW141</f>
        <v>0</v>
      </c>
      <c r="D160" s="3">
        <f>Final!R141</f>
        <v>0</v>
      </c>
      <c r="E160" s="3">
        <f>Final!U141</f>
        <v>0</v>
      </c>
      <c r="F160" s="3">
        <f>Final!AV141</f>
        <v>0</v>
      </c>
    </row>
    <row r="161" spans="1:6" x14ac:dyDescent="0.25">
      <c r="A161" s="3">
        <f>Final!A142</f>
        <v>0</v>
      </c>
      <c r="B161" s="3">
        <f>Final!B142</f>
        <v>0</v>
      </c>
      <c r="C161" s="3">
        <f>Final!AW142</f>
        <v>0</v>
      </c>
      <c r="D161" s="3">
        <f>Final!R142</f>
        <v>0</v>
      </c>
      <c r="E161" s="3">
        <f>Final!U142</f>
        <v>0</v>
      </c>
      <c r="F161" s="3">
        <f>Final!AV142</f>
        <v>0</v>
      </c>
    </row>
    <row r="162" spans="1:6" x14ac:dyDescent="0.25">
      <c r="A162" s="3">
        <f>Final!A143</f>
        <v>0</v>
      </c>
      <c r="B162" s="3">
        <f>Final!B143</f>
        <v>0</v>
      </c>
      <c r="C162" s="3">
        <f>Final!AW143</f>
        <v>0</v>
      </c>
      <c r="D162" s="3">
        <f>Final!R143</f>
        <v>0</v>
      </c>
      <c r="E162" s="3">
        <f>Final!U143</f>
        <v>0</v>
      </c>
      <c r="F162" s="3">
        <f>Final!AV143</f>
        <v>0</v>
      </c>
    </row>
    <row r="163" spans="1:6" x14ac:dyDescent="0.25">
      <c r="A163" s="3">
        <f>Final!A144</f>
        <v>0</v>
      </c>
      <c r="B163" s="3">
        <f>Final!B144</f>
        <v>0</v>
      </c>
      <c r="C163" s="3">
        <f>Final!AW144</f>
        <v>0</v>
      </c>
      <c r="D163" s="3">
        <f>Final!R144</f>
        <v>0</v>
      </c>
      <c r="E163" s="3">
        <f>Final!U144</f>
        <v>0</v>
      </c>
      <c r="F163" s="3">
        <f>Final!AV144</f>
        <v>0</v>
      </c>
    </row>
    <row r="164" spans="1:6" x14ac:dyDescent="0.25">
      <c r="A164" s="3">
        <f>Final!A145</f>
        <v>0</v>
      </c>
      <c r="B164" s="3">
        <f>Final!B145</f>
        <v>0</v>
      </c>
      <c r="C164" s="3">
        <f>Final!AW145</f>
        <v>0</v>
      </c>
      <c r="D164" s="3">
        <f>Final!R145</f>
        <v>0</v>
      </c>
      <c r="E164" s="3">
        <f>Final!U145</f>
        <v>0</v>
      </c>
      <c r="F164" s="3">
        <f>Final!AV145</f>
        <v>0</v>
      </c>
    </row>
    <row r="165" spans="1:6" x14ac:dyDescent="0.25">
      <c r="A165" s="3">
        <f>Final!A146</f>
        <v>0</v>
      </c>
      <c r="B165" s="3">
        <f>Final!B146</f>
        <v>0</v>
      </c>
      <c r="C165" s="3">
        <f>Final!AW146</f>
        <v>0</v>
      </c>
      <c r="D165" s="3">
        <f>Final!R146</f>
        <v>0</v>
      </c>
      <c r="E165" s="3">
        <f>Final!U146</f>
        <v>0</v>
      </c>
      <c r="F165" s="3">
        <f>Final!AV146</f>
        <v>0</v>
      </c>
    </row>
    <row r="166" spans="1:6" x14ac:dyDescent="0.25">
      <c r="A166" s="3">
        <f>Final!A147</f>
        <v>0</v>
      </c>
      <c r="B166" s="3">
        <f>Final!B147</f>
        <v>0</v>
      </c>
      <c r="C166" s="3">
        <f>Final!AW147</f>
        <v>0</v>
      </c>
      <c r="D166" s="3">
        <f>Final!R147</f>
        <v>0</v>
      </c>
      <c r="E166" s="3">
        <f>Final!U147</f>
        <v>0</v>
      </c>
      <c r="F166" s="3">
        <f>Final!AV147</f>
        <v>0</v>
      </c>
    </row>
    <row r="167" spans="1:6" x14ac:dyDescent="0.25">
      <c r="A167" s="3">
        <f>Final!A148</f>
        <v>0</v>
      </c>
      <c r="B167" s="3">
        <f>Final!B148</f>
        <v>0</v>
      </c>
      <c r="C167" s="3">
        <f>Final!AW148</f>
        <v>0</v>
      </c>
      <c r="D167" s="3">
        <f>Final!R148</f>
        <v>0</v>
      </c>
      <c r="E167" s="3">
        <f>Final!U148</f>
        <v>0</v>
      </c>
      <c r="F167" s="3">
        <f>Final!AV148</f>
        <v>0</v>
      </c>
    </row>
    <row r="168" spans="1:6" x14ac:dyDescent="0.25">
      <c r="A168" s="3">
        <f>Final!A149</f>
        <v>0</v>
      </c>
      <c r="B168" s="3">
        <f>Final!B149</f>
        <v>0</v>
      </c>
      <c r="C168" s="3">
        <f>Final!AW149</f>
        <v>0</v>
      </c>
      <c r="D168" s="3">
        <f>Final!R149</f>
        <v>0</v>
      </c>
      <c r="E168" s="3">
        <f>Final!U149</f>
        <v>0</v>
      </c>
      <c r="F168" s="3">
        <f>Final!AV149</f>
        <v>0</v>
      </c>
    </row>
    <row r="169" spans="1:6" x14ac:dyDescent="0.25">
      <c r="A169" s="3">
        <f>Final!A150</f>
        <v>0</v>
      </c>
      <c r="B169" s="3">
        <f>Final!B150</f>
        <v>0</v>
      </c>
      <c r="C169" s="3">
        <f>Final!AW150</f>
        <v>0</v>
      </c>
      <c r="D169" s="3">
        <f>Final!R150</f>
        <v>0</v>
      </c>
      <c r="E169" s="3">
        <f>Final!U150</f>
        <v>0</v>
      </c>
      <c r="F169" s="3">
        <f>Final!AV150</f>
        <v>0</v>
      </c>
    </row>
    <row r="170" spans="1:6" x14ac:dyDescent="0.25">
      <c r="A170" s="3">
        <f>Final!A151</f>
        <v>0</v>
      </c>
      <c r="B170" s="3">
        <f>Final!B151</f>
        <v>0</v>
      </c>
      <c r="C170" s="3">
        <f>Final!AW151</f>
        <v>0</v>
      </c>
      <c r="D170" s="3">
        <f>Final!R151</f>
        <v>0</v>
      </c>
      <c r="E170" s="3">
        <f>Final!U151</f>
        <v>0</v>
      </c>
      <c r="F170" s="3">
        <f>Final!AV151</f>
        <v>0</v>
      </c>
    </row>
    <row r="171" spans="1:6" x14ac:dyDescent="0.25">
      <c r="A171" s="3">
        <f>Final!A152</f>
        <v>0</v>
      </c>
      <c r="B171" s="3">
        <f>Final!B152</f>
        <v>0</v>
      </c>
      <c r="C171" s="3">
        <f>Final!AW152</f>
        <v>0</v>
      </c>
      <c r="D171" s="3">
        <f>Final!R152</f>
        <v>0</v>
      </c>
      <c r="E171" s="3">
        <f>Final!U152</f>
        <v>0</v>
      </c>
      <c r="F171" s="3">
        <f>Final!AV152</f>
        <v>0</v>
      </c>
    </row>
    <row r="172" spans="1:6" x14ac:dyDescent="0.25">
      <c r="A172" s="3">
        <f>Final!A153</f>
        <v>0</v>
      </c>
      <c r="B172" s="3">
        <f>Final!B153</f>
        <v>0</v>
      </c>
      <c r="C172" s="3">
        <f>Final!AW153</f>
        <v>0</v>
      </c>
      <c r="D172" s="3">
        <f>Final!R153</f>
        <v>0</v>
      </c>
      <c r="E172" s="3">
        <f>Final!U153</f>
        <v>0</v>
      </c>
      <c r="F172" s="3">
        <f>Final!AV153</f>
        <v>0</v>
      </c>
    </row>
    <row r="173" spans="1:6" x14ac:dyDescent="0.25">
      <c r="A173" s="3">
        <f>Final!A154</f>
        <v>0</v>
      </c>
      <c r="B173" s="3">
        <f>Final!B154</f>
        <v>0</v>
      </c>
      <c r="C173" s="3">
        <f>Final!AW154</f>
        <v>0</v>
      </c>
      <c r="D173" s="3">
        <f>Final!R154</f>
        <v>0</v>
      </c>
      <c r="E173" s="3">
        <f>Final!U154</f>
        <v>0</v>
      </c>
      <c r="F173" s="3">
        <f>Final!AV154</f>
        <v>0</v>
      </c>
    </row>
    <row r="174" spans="1:6" x14ac:dyDescent="0.25">
      <c r="A174" s="3">
        <f>Final!A155</f>
        <v>0</v>
      </c>
      <c r="B174" s="3">
        <f>Final!B155</f>
        <v>0</v>
      </c>
      <c r="C174" s="3">
        <f>Final!AW155</f>
        <v>0</v>
      </c>
      <c r="D174" s="3">
        <f>Final!R155</f>
        <v>0</v>
      </c>
      <c r="E174" s="3">
        <f>Final!U155</f>
        <v>0</v>
      </c>
      <c r="F174" s="3">
        <f>Final!AV155</f>
        <v>0</v>
      </c>
    </row>
    <row r="175" spans="1:6" x14ac:dyDescent="0.25">
      <c r="A175" s="3">
        <f>Final!A156</f>
        <v>0</v>
      </c>
      <c r="B175" s="3">
        <f>Final!B156</f>
        <v>0</v>
      </c>
      <c r="C175" s="3">
        <f>Final!AW156</f>
        <v>0</v>
      </c>
      <c r="D175" s="3">
        <f>Final!R156</f>
        <v>0</v>
      </c>
      <c r="E175" s="3">
        <f>Final!U156</f>
        <v>0</v>
      </c>
      <c r="F175" s="3">
        <f>Final!AV156</f>
        <v>0</v>
      </c>
    </row>
    <row r="176" spans="1:6" x14ac:dyDescent="0.25">
      <c r="A176" s="3">
        <f>Final!A157</f>
        <v>0</v>
      </c>
      <c r="B176" s="3">
        <f>Final!B157</f>
        <v>0</v>
      </c>
      <c r="C176" s="3">
        <f>Final!AW157</f>
        <v>0</v>
      </c>
      <c r="D176" s="3">
        <f>Final!R157</f>
        <v>0</v>
      </c>
      <c r="E176" s="3">
        <f>Final!U157</f>
        <v>0</v>
      </c>
      <c r="F176" s="3">
        <f>Final!AV157</f>
        <v>0</v>
      </c>
    </row>
    <row r="177" spans="1:6" x14ac:dyDescent="0.25">
      <c r="A177" s="3">
        <f>Final!A158</f>
        <v>0</v>
      </c>
      <c r="B177" s="3">
        <f>Final!B158</f>
        <v>0</v>
      </c>
      <c r="C177" s="3">
        <f>Final!AW158</f>
        <v>0</v>
      </c>
      <c r="D177" s="3">
        <f>Final!R158</f>
        <v>0</v>
      </c>
      <c r="E177" s="3">
        <f>Final!U158</f>
        <v>0</v>
      </c>
      <c r="F177" s="3">
        <f>Final!AV158</f>
        <v>0</v>
      </c>
    </row>
    <row r="178" spans="1:6" x14ac:dyDescent="0.25">
      <c r="A178" s="3">
        <f>Final!A159</f>
        <v>0</v>
      </c>
      <c r="B178" s="3">
        <f>Final!B159</f>
        <v>0</v>
      </c>
      <c r="C178" s="3">
        <f>Final!AW159</f>
        <v>0</v>
      </c>
      <c r="D178" s="3">
        <f>Final!R159</f>
        <v>0</v>
      </c>
      <c r="E178" s="3">
        <f>Final!U159</f>
        <v>0</v>
      </c>
      <c r="F178" s="3">
        <f>Final!AV159</f>
        <v>0</v>
      </c>
    </row>
    <row r="179" spans="1:6" x14ac:dyDescent="0.25">
      <c r="A179" s="3">
        <f>Final!A160</f>
        <v>0</v>
      </c>
      <c r="B179" s="3">
        <f>Final!B160</f>
        <v>0</v>
      </c>
      <c r="C179" s="3">
        <f>Final!AW160</f>
        <v>0</v>
      </c>
      <c r="D179" s="3">
        <f>Final!R160</f>
        <v>0</v>
      </c>
      <c r="E179" s="3">
        <f>Final!U160</f>
        <v>0</v>
      </c>
      <c r="F179" s="3">
        <f>Final!AV160</f>
        <v>0</v>
      </c>
    </row>
    <row r="180" spans="1:6" x14ac:dyDescent="0.25">
      <c r="A180" s="3">
        <f>Final!A161</f>
        <v>0</v>
      </c>
      <c r="B180" s="3">
        <f>Final!B161</f>
        <v>0</v>
      </c>
      <c r="C180" s="3">
        <f>Final!AW161</f>
        <v>0</v>
      </c>
      <c r="D180" s="3">
        <f>Final!R161</f>
        <v>0</v>
      </c>
      <c r="E180" s="3">
        <f>Final!U161</f>
        <v>0</v>
      </c>
      <c r="F180" s="3">
        <f>Final!AV161</f>
        <v>0</v>
      </c>
    </row>
    <row r="181" spans="1:6" x14ac:dyDescent="0.25">
      <c r="A181" s="3">
        <f>Final!A162</f>
        <v>0</v>
      </c>
      <c r="B181" s="3">
        <f>Final!B162</f>
        <v>0</v>
      </c>
      <c r="C181" s="3">
        <f>Final!AW162</f>
        <v>0</v>
      </c>
      <c r="D181" s="3">
        <f>Final!R162</f>
        <v>0</v>
      </c>
      <c r="E181" s="3">
        <f>Final!U162</f>
        <v>0</v>
      </c>
      <c r="F181" s="3">
        <f>Final!AV162</f>
        <v>0</v>
      </c>
    </row>
    <row r="182" spans="1:6" x14ac:dyDescent="0.25">
      <c r="A182" s="3">
        <f>Final!A163</f>
        <v>0</v>
      </c>
      <c r="B182" s="3">
        <f>Final!B163</f>
        <v>0</v>
      </c>
      <c r="C182" s="3">
        <f>Final!AW163</f>
        <v>0</v>
      </c>
      <c r="D182" s="3">
        <f>Final!R163</f>
        <v>0</v>
      </c>
      <c r="E182" s="3">
        <f>Final!U163</f>
        <v>0</v>
      </c>
      <c r="F182" s="3">
        <f>Final!AV163</f>
        <v>0</v>
      </c>
    </row>
    <row r="183" spans="1:6" x14ac:dyDescent="0.25">
      <c r="A183" s="3">
        <f>Final!A164</f>
        <v>0</v>
      </c>
      <c r="B183" s="3">
        <f>Final!B164</f>
        <v>0</v>
      </c>
      <c r="C183" s="3">
        <f>Final!AW164</f>
        <v>0</v>
      </c>
      <c r="D183" s="3">
        <f>Final!R164</f>
        <v>0</v>
      </c>
      <c r="E183" s="3">
        <f>Final!U164</f>
        <v>0</v>
      </c>
      <c r="F183" s="3">
        <f>Final!AV164</f>
        <v>0</v>
      </c>
    </row>
    <row r="184" spans="1:6" x14ac:dyDescent="0.25">
      <c r="A184" s="3">
        <f>Final!A165</f>
        <v>0</v>
      </c>
      <c r="B184" s="3">
        <f>Final!B165</f>
        <v>0</v>
      </c>
      <c r="C184" s="3">
        <f>Final!AW165</f>
        <v>0</v>
      </c>
      <c r="D184" s="3">
        <f>Final!R165</f>
        <v>0</v>
      </c>
      <c r="E184" s="3">
        <f>Final!U165</f>
        <v>0</v>
      </c>
      <c r="F184" s="3">
        <f>Final!AV165</f>
        <v>0</v>
      </c>
    </row>
    <row r="185" spans="1:6" x14ac:dyDescent="0.25">
      <c r="A185" s="3">
        <f>Final!A166</f>
        <v>0</v>
      </c>
      <c r="B185" s="3">
        <f>Final!B166</f>
        <v>0</v>
      </c>
      <c r="C185" s="3">
        <f>Final!AW166</f>
        <v>0</v>
      </c>
      <c r="D185" s="3">
        <f>Final!R166</f>
        <v>0</v>
      </c>
      <c r="E185" s="3">
        <f>Final!U166</f>
        <v>0</v>
      </c>
      <c r="F185" s="3">
        <f>Final!AV166</f>
        <v>0</v>
      </c>
    </row>
    <row r="186" spans="1:6" x14ac:dyDescent="0.25">
      <c r="A186" s="3">
        <f>Final!A167</f>
        <v>0</v>
      </c>
      <c r="B186" s="3">
        <f>Final!B167</f>
        <v>0</v>
      </c>
      <c r="C186" s="3">
        <f>Final!AW167</f>
        <v>0</v>
      </c>
      <c r="D186" s="3">
        <f>Final!R167</f>
        <v>0</v>
      </c>
      <c r="E186" s="3">
        <f>Final!U167</f>
        <v>0</v>
      </c>
      <c r="F186" s="3">
        <f>Final!AV167</f>
        <v>0</v>
      </c>
    </row>
    <row r="187" spans="1:6" x14ac:dyDescent="0.25">
      <c r="A187" s="3">
        <f>Final!A168</f>
        <v>0</v>
      </c>
      <c r="B187" s="3">
        <f>Final!B168</f>
        <v>0</v>
      </c>
      <c r="C187" s="3">
        <f>Final!AW168</f>
        <v>0</v>
      </c>
      <c r="D187" s="3">
        <f>Final!R168</f>
        <v>0</v>
      </c>
      <c r="E187" s="3">
        <f>Final!U168</f>
        <v>0</v>
      </c>
      <c r="F187" s="3">
        <f>Final!AV168</f>
        <v>0</v>
      </c>
    </row>
    <row r="188" spans="1:6" x14ac:dyDescent="0.25">
      <c r="A188" s="3">
        <f>Final!A169</f>
        <v>0</v>
      </c>
      <c r="B188" s="3">
        <f>Final!B169</f>
        <v>0</v>
      </c>
      <c r="C188" s="3">
        <f>Final!AW169</f>
        <v>0</v>
      </c>
      <c r="D188" s="3">
        <f>Final!R169</f>
        <v>0</v>
      </c>
      <c r="E188" s="3">
        <f>Final!U169</f>
        <v>0</v>
      </c>
      <c r="F188" s="3">
        <f>Final!AV169</f>
        <v>0</v>
      </c>
    </row>
    <row r="189" spans="1:6" x14ac:dyDescent="0.25">
      <c r="A189" s="3">
        <f>Final!A170</f>
        <v>0</v>
      </c>
      <c r="B189" s="3">
        <f>Final!B170</f>
        <v>0</v>
      </c>
      <c r="C189" s="3">
        <f>Final!AW170</f>
        <v>0</v>
      </c>
      <c r="D189" s="3">
        <f>Final!R170</f>
        <v>0</v>
      </c>
      <c r="E189" s="3">
        <f>Final!U170</f>
        <v>0</v>
      </c>
      <c r="F189" s="3">
        <f>Final!AV170</f>
        <v>0</v>
      </c>
    </row>
    <row r="190" spans="1:6" x14ac:dyDescent="0.25">
      <c r="A190" s="3">
        <f>Final!A171</f>
        <v>0</v>
      </c>
      <c r="B190" s="3">
        <f>Final!B171</f>
        <v>0</v>
      </c>
      <c r="C190" s="3">
        <f>Final!AW171</f>
        <v>0</v>
      </c>
      <c r="D190" s="3">
        <f>Final!R171</f>
        <v>0</v>
      </c>
      <c r="E190" s="3">
        <f>Final!U171</f>
        <v>0</v>
      </c>
      <c r="F190" s="3">
        <f>Final!AV171</f>
        <v>0</v>
      </c>
    </row>
    <row r="191" spans="1:6" x14ac:dyDescent="0.25">
      <c r="A191" s="3">
        <f>Final!A172</f>
        <v>0</v>
      </c>
      <c r="B191" s="3">
        <f>Final!B172</f>
        <v>0</v>
      </c>
      <c r="C191" s="3">
        <f>Final!AW172</f>
        <v>0</v>
      </c>
      <c r="D191" s="3">
        <f>Final!R172</f>
        <v>0</v>
      </c>
      <c r="E191" s="3">
        <f>Final!U172</f>
        <v>0</v>
      </c>
      <c r="F191" s="3">
        <f>Final!AV172</f>
        <v>0</v>
      </c>
    </row>
    <row r="192" spans="1:6" x14ac:dyDescent="0.25">
      <c r="A192" s="3">
        <f>Final!A173</f>
        <v>0</v>
      </c>
      <c r="B192" s="3">
        <f>Final!B173</f>
        <v>0</v>
      </c>
      <c r="C192" s="3">
        <f>Final!AW173</f>
        <v>0</v>
      </c>
      <c r="D192" s="3">
        <f>Final!R173</f>
        <v>0</v>
      </c>
      <c r="E192" s="3">
        <f>Final!U173</f>
        <v>0</v>
      </c>
      <c r="F192" s="3">
        <f>Final!AV173</f>
        <v>0</v>
      </c>
    </row>
    <row r="193" spans="1:6" x14ac:dyDescent="0.25">
      <c r="A193" s="3">
        <f>Final!A174</f>
        <v>0</v>
      </c>
      <c r="B193" s="3">
        <f>Final!B174</f>
        <v>0</v>
      </c>
      <c r="C193" s="3">
        <f>Final!AW174</f>
        <v>0</v>
      </c>
      <c r="D193" s="3">
        <f>Final!R174</f>
        <v>0</v>
      </c>
      <c r="E193" s="3">
        <f>Final!U174</f>
        <v>0</v>
      </c>
      <c r="F193" s="3">
        <f>Final!AV174</f>
        <v>0</v>
      </c>
    </row>
    <row r="194" spans="1:6" x14ac:dyDescent="0.25">
      <c r="A194" s="3">
        <f>Final!A175</f>
        <v>0</v>
      </c>
      <c r="B194" s="3">
        <f>Final!B175</f>
        <v>0</v>
      </c>
      <c r="C194" s="3">
        <f>Final!AW175</f>
        <v>0</v>
      </c>
      <c r="D194" s="3">
        <f>Final!R175</f>
        <v>0</v>
      </c>
      <c r="E194" s="3">
        <f>Final!U175</f>
        <v>0</v>
      </c>
      <c r="F194" s="3">
        <f>Final!AV175</f>
        <v>0</v>
      </c>
    </row>
    <row r="195" spans="1:6" x14ac:dyDescent="0.25">
      <c r="A195" s="3">
        <f>Final!A176</f>
        <v>0</v>
      </c>
      <c r="B195" s="3">
        <f>Final!B176</f>
        <v>0</v>
      </c>
      <c r="C195" s="3">
        <f>Final!AW176</f>
        <v>0</v>
      </c>
      <c r="D195" s="3">
        <f>Final!R176</f>
        <v>0</v>
      </c>
      <c r="E195" s="3">
        <f>Final!U176</f>
        <v>0</v>
      </c>
      <c r="F195" s="3">
        <f>Final!AV176</f>
        <v>0</v>
      </c>
    </row>
    <row r="196" spans="1:6" x14ac:dyDescent="0.25">
      <c r="A196" s="3">
        <f>Final!A177</f>
        <v>0</v>
      </c>
      <c r="B196" s="3">
        <f>Final!B177</f>
        <v>0</v>
      </c>
      <c r="C196" s="3">
        <f>Final!AW177</f>
        <v>0</v>
      </c>
      <c r="D196" s="3">
        <f>Final!R177</f>
        <v>0</v>
      </c>
      <c r="E196" s="3">
        <f>Final!U177</f>
        <v>0</v>
      </c>
      <c r="F196" s="3">
        <f>Final!AV177</f>
        <v>0</v>
      </c>
    </row>
    <row r="197" spans="1:6" x14ac:dyDescent="0.25">
      <c r="A197" s="3">
        <f>Final!A178</f>
        <v>0</v>
      </c>
      <c r="B197" s="3">
        <f>Final!B178</f>
        <v>0</v>
      </c>
      <c r="C197" s="3">
        <f>Final!AW178</f>
        <v>0</v>
      </c>
      <c r="D197" s="3">
        <f>Final!R178</f>
        <v>0</v>
      </c>
      <c r="E197" s="3">
        <f>Final!U178</f>
        <v>0</v>
      </c>
      <c r="F197" s="3">
        <f>Final!AV178</f>
        <v>0</v>
      </c>
    </row>
    <row r="198" spans="1:6" x14ac:dyDescent="0.25">
      <c r="A198" s="3">
        <f>Final!A179</f>
        <v>0</v>
      </c>
      <c r="B198" s="3">
        <f>Final!B179</f>
        <v>0</v>
      </c>
      <c r="C198" s="3">
        <f>Final!AW179</f>
        <v>0</v>
      </c>
      <c r="D198" s="3">
        <f>Final!R179</f>
        <v>0</v>
      </c>
      <c r="E198" s="3">
        <f>Final!U179</f>
        <v>0</v>
      </c>
      <c r="F198" s="3">
        <f>Final!AV179</f>
        <v>0</v>
      </c>
    </row>
    <row r="199" spans="1:6" x14ac:dyDescent="0.25">
      <c r="A199" s="3">
        <f>Final!A180</f>
        <v>0</v>
      </c>
      <c r="B199" s="3">
        <f>Final!B180</f>
        <v>0</v>
      </c>
      <c r="C199" s="3">
        <f>Final!AW180</f>
        <v>0</v>
      </c>
      <c r="D199" s="3">
        <f>Final!R180</f>
        <v>0</v>
      </c>
      <c r="E199" s="3">
        <f>Final!U180</f>
        <v>0</v>
      </c>
      <c r="F199" s="3">
        <f>Final!AV180</f>
        <v>0</v>
      </c>
    </row>
    <row r="200" spans="1:6" x14ac:dyDescent="0.25">
      <c r="A200" s="3">
        <f>Final!A181</f>
        <v>0</v>
      </c>
      <c r="B200" s="3">
        <f>Final!B181</f>
        <v>0</v>
      </c>
      <c r="C200" s="3">
        <f>Final!AW181</f>
        <v>0</v>
      </c>
      <c r="D200" s="3">
        <f>Final!R181</f>
        <v>0</v>
      </c>
      <c r="E200" s="3">
        <f>Final!U181</f>
        <v>0</v>
      </c>
      <c r="F200" s="3">
        <f>Final!AV181</f>
        <v>0</v>
      </c>
    </row>
    <row r="201" spans="1:6" x14ac:dyDescent="0.25">
      <c r="A201" s="3">
        <f>Final!A182</f>
        <v>0</v>
      </c>
      <c r="B201" s="3">
        <f>Final!B182</f>
        <v>0</v>
      </c>
      <c r="C201" s="3">
        <f>Final!AW182</f>
        <v>0</v>
      </c>
      <c r="D201" s="3">
        <f>Final!R182</f>
        <v>0</v>
      </c>
      <c r="E201" s="3">
        <f>Final!U182</f>
        <v>0</v>
      </c>
      <c r="F201" s="3">
        <f>Final!AV182</f>
        <v>0</v>
      </c>
    </row>
    <row r="202" spans="1:6" x14ac:dyDescent="0.25">
      <c r="A202" s="3">
        <f>Final!A183</f>
        <v>0</v>
      </c>
      <c r="B202" s="3">
        <f>Final!B183</f>
        <v>0</v>
      </c>
      <c r="C202" s="3">
        <f>Final!AW183</f>
        <v>0</v>
      </c>
      <c r="D202" s="3">
        <f>Final!R183</f>
        <v>0</v>
      </c>
      <c r="E202" s="3">
        <f>Final!U183</f>
        <v>0</v>
      </c>
      <c r="F202" s="3">
        <f>Final!AV183</f>
        <v>0</v>
      </c>
    </row>
    <row r="203" spans="1:6" x14ac:dyDescent="0.25">
      <c r="A203" s="3">
        <f>Final!A184</f>
        <v>0</v>
      </c>
      <c r="B203" s="3">
        <f>Final!B184</f>
        <v>0</v>
      </c>
      <c r="C203" s="3">
        <f>Final!AW184</f>
        <v>0</v>
      </c>
      <c r="D203" s="3">
        <f>Final!R184</f>
        <v>0</v>
      </c>
      <c r="E203" s="3">
        <f>Final!U184</f>
        <v>0</v>
      </c>
      <c r="F203" s="3">
        <f>Final!AV184</f>
        <v>0</v>
      </c>
    </row>
    <row r="204" spans="1:6" x14ac:dyDescent="0.25">
      <c r="A204" s="3">
        <f>Final!A185</f>
        <v>0</v>
      </c>
      <c r="B204" s="3">
        <f>Final!B185</f>
        <v>0</v>
      </c>
      <c r="C204" s="3">
        <f>Final!AW185</f>
        <v>0</v>
      </c>
      <c r="D204" s="3">
        <f>Final!R185</f>
        <v>0</v>
      </c>
      <c r="E204" s="3">
        <f>Final!U185</f>
        <v>0</v>
      </c>
      <c r="F204" s="3">
        <f>Final!AV185</f>
        <v>0</v>
      </c>
    </row>
    <row r="205" spans="1:6" x14ac:dyDescent="0.25">
      <c r="A205" s="3">
        <f>Final!A186</f>
        <v>0</v>
      </c>
      <c r="B205" s="3">
        <f>Final!B186</f>
        <v>0</v>
      </c>
      <c r="C205" s="3">
        <f>Final!AW186</f>
        <v>0</v>
      </c>
      <c r="D205" s="3">
        <f>Final!R186</f>
        <v>0</v>
      </c>
      <c r="E205" s="3">
        <f>Final!U186</f>
        <v>0</v>
      </c>
      <c r="F205" s="3">
        <f>Final!AV186</f>
        <v>0</v>
      </c>
    </row>
    <row r="206" spans="1:6" x14ac:dyDescent="0.25">
      <c r="A206" s="3">
        <f>Final!A187</f>
        <v>0</v>
      </c>
      <c r="B206" s="3">
        <f>Final!B187</f>
        <v>0</v>
      </c>
      <c r="C206" s="3">
        <f>Final!AW187</f>
        <v>0</v>
      </c>
      <c r="D206" s="3">
        <f>Final!R187</f>
        <v>0</v>
      </c>
      <c r="E206" s="3">
        <f>Final!U187</f>
        <v>0</v>
      </c>
      <c r="F206" s="3">
        <f>Final!AV187</f>
        <v>0</v>
      </c>
    </row>
    <row r="207" spans="1:6" x14ac:dyDescent="0.25">
      <c r="A207" s="3">
        <f>Final!A188</f>
        <v>0</v>
      </c>
      <c r="B207" s="3">
        <f>Final!B188</f>
        <v>0</v>
      </c>
      <c r="C207" s="3">
        <f>Final!AW188</f>
        <v>0</v>
      </c>
      <c r="D207" s="3">
        <f>Final!R188</f>
        <v>0</v>
      </c>
      <c r="E207" s="3">
        <f>Final!U188</f>
        <v>0</v>
      </c>
      <c r="F207" s="3">
        <f>Final!AV188</f>
        <v>0</v>
      </c>
    </row>
    <row r="208" spans="1:6" x14ac:dyDescent="0.25">
      <c r="A208" s="3">
        <f>Final!A189</f>
        <v>0</v>
      </c>
      <c r="B208" s="3">
        <f>Final!B189</f>
        <v>0</v>
      </c>
      <c r="C208" s="3">
        <f>Final!AW189</f>
        <v>0</v>
      </c>
      <c r="D208" s="3">
        <f>Final!R189</f>
        <v>0</v>
      </c>
      <c r="E208" s="3">
        <f>Final!U189</f>
        <v>0</v>
      </c>
      <c r="F208" s="3">
        <f>Final!AV189</f>
        <v>0</v>
      </c>
    </row>
    <row r="209" spans="1:6" x14ac:dyDescent="0.25">
      <c r="A209" s="3">
        <f>Final!A190</f>
        <v>0</v>
      </c>
      <c r="B209" s="3">
        <f>Final!B190</f>
        <v>0</v>
      </c>
      <c r="C209" s="3">
        <f>Final!AW190</f>
        <v>0</v>
      </c>
      <c r="D209" s="3">
        <f>Final!R190</f>
        <v>0</v>
      </c>
      <c r="E209" s="3">
        <f>Final!U190</f>
        <v>0</v>
      </c>
      <c r="F209" s="3">
        <f>Final!AV190</f>
        <v>0</v>
      </c>
    </row>
    <row r="210" spans="1:6" x14ac:dyDescent="0.25">
      <c r="A210" s="3">
        <f>Final!A191</f>
        <v>0</v>
      </c>
      <c r="B210" s="3">
        <f>Final!B191</f>
        <v>0</v>
      </c>
      <c r="C210" s="3">
        <f>Final!AW191</f>
        <v>0</v>
      </c>
      <c r="D210" s="3">
        <f>Final!R191</f>
        <v>0</v>
      </c>
      <c r="E210" s="3">
        <f>Final!U191</f>
        <v>0</v>
      </c>
      <c r="F210" s="3">
        <f>Final!AV191</f>
        <v>0</v>
      </c>
    </row>
    <row r="211" spans="1:6" x14ac:dyDescent="0.25">
      <c r="A211" s="3">
        <f>Final!A192</f>
        <v>0</v>
      </c>
      <c r="B211" s="3">
        <f>Final!B192</f>
        <v>0</v>
      </c>
      <c r="C211" s="3">
        <f>Final!AW192</f>
        <v>0</v>
      </c>
      <c r="D211" s="3">
        <f>Final!R192</f>
        <v>0</v>
      </c>
      <c r="E211" s="3">
        <f>Final!U192</f>
        <v>0</v>
      </c>
      <c r="F211" s="3">
        <f>Final!AV192</f>
        <v>0</v>
      </c>
    </row>
    <row r="212" spans="1:6" x14ac:dyDescent="0.25">
      <c r="A212" s="3">
        <f>Final!A193</f>
        <v>0</v>
      </c>
      <c r="B212" s="3">
        <f>Final!B193</f>
        <v>0</v>
      </c>
      <c r="C212" s="3">
        <f>Final!AW193</f>
        <v>0</v>
      </c>
      <c r="D212" s="3">
        <f>Final!R193</f>
        <v>0</v>
      </c>
      <c r="E212" s="3">
        <f>Final!U193</f>
        <v>0</v>
      </c>
      <c r="F212" s="3">
        <f>Final!AV193</f>
        <v>0</v>
      </c>
    </row>
    <row r="213" spans="1:6" x14ac:dyDescent="0.25">
      <c r="A213" s="3">
        <f>Final!A194</f>
        <v>0</v>
      </c>
      <c r="B213" s="3">
        <f>Final!B194</f>
        <v>0</v>
      </c>
      <c r="C213" s="3">
        <f>Final!AW194</f>
        <v>0</v>
      </c>
      <c r="D213" s="3">
        <f>Final!R194</f>
        <v>0</v>
      </c>
      <c r="E213" s="3">
        <f>Final!U194</f>
        <v>0</v>
      </c>
      <c r="F213" s="3">
        <f>Final!AV194</f>
        <v>0</v>
      </c>
    </row>
    <row r="214" spans="1:6" x14ac:dyDescent="0.25">
      <c r="A214" s="3">
        <f>Final!A195</f>
        <v>0</v>
      </c>
      <c r="B214" s="3">
        <f>Final!B195</f>
        <v>0</v>
      </c>
      <c r="C214" s="3">
        <f>Final!AW195</f>
        <v>0</v>
      </c>
      <c r="D214" s="3">
        <f>Final!R195</f>
        <v>0</v>
      </c>
      <c r="E214" s="3">
        <f>Final!U195</f>
        <v>0</v>
      </c>
      <c r="F214" s="3">
        <f>Final!AV195</f>
        <v>0</v>
      </c>
    </row>
    <row r="215" spans="1:6" x14ac:dyDescent="0.25">
      <c r="A215" s="3">
        <f>Final!A196</f>
        <v>0</v>
      </c>
      <c r="B215" s="3">
        <f>Final!B196</f>
        <v>0</v>
      </c>
      <c r="C215" s="3">
        <f>Final!AW196</f>
        <v>0</v>
      </c>
      <c r="D215" s="3">
        <f>Final!R196</f>
        <v>0</v>
      </c>
      <c r="E215" s="3">
        <f>Final!U196</f>
        <v>0</v>
      </c>
      <c r="F215" s="3">
        <f>Final!AV196</f>
        <v>0</v>
      </c>
    </row>
    <row r="216" spans="1:6" x14ac:dyDescent="0.25">
      <c r="A216" s="3">
        <f>Final!A197</f>
        <v>0</v>
      </c>
      <c r="B216" s="3">
        <f>Final!B197</f>
        <v>0</v>
      </c>
      <c r="C216" s="3">
        <f>Final!AW197</f>
        <v>0</v>
      </c>
      <c r="D216" s="3">
        <f>Final!R197</f>
        <v>0</v>
      </c>
      <c r="E216" s="3">
        <f>Final!U197</f>
        <v>0</v>
      </c>
      <c r="F216" s="3">
        <f>Final!AV197</f>
        <v>0</v>
      </c>
    </row>
    <row r="217" spans="1:6" x14ac:dyDescent="0.25">
      <c r="A217" s="3">
        <f>Final!A198</f>
        <v>0</v>
      </c>
      <c r="B217" s="3">
        <f>Final!B198</f>
        <v>0</v>
      </c>
      <c r="C217" s="3">
        <f>Final!AW198</f>
        <v>0</v>
      </c>
      <c r="D217" s="3">
        <f>Final!R198</f>
        <v>0</v>
      </c>
      <c r="E217" s="3">
        <f>Final!U198</f>
        <v>0</v>
      </c>
      <c r="F217" s="3">
        <f>Final!AV198</f>
        <v>0</v>
      </c>
    </row>
    <row r="218" spans="1:6" x14ac:dyDescent="0.25">
      <c r="A218" s="3">
        <f>Final!A199</f>
        <v>0</v>
      </c>
      <c r="B218" s="3">
        <f>Final!B199</f>
        <v>0</v>
      </c>
      <c r="C218" s="3">
        <f>Final!AW199</f>
        <v>0</v>
      </c>
      <c r="D218" s="3">
        <f>Final!R199</f>
        <v>0</v>
      </c>
      <c r="E218" s="3">
        <f>Final!U199</f>
        <v>0</v>
      </c>
      <c r="F218" s="3">
        <f>Final!AV199</f>
        <v>0</v>
      </c>
    </row>
    <row r="219" spans="1:6" x14ac:dyDescent="0.25">
      <c r="A219" s="3">
        <f>Final!A200</f>
        <v>0</v>
      </c>
      <c r="B219" s="3">
        <f>Final!B200</f>
        <v>0</v>
      </c>
      <c r="C219" s="3">
        <f>Final!AW200</f>
        <v>0</v>
      </c>
      <c r="D219" s="3">
        <f>Final!R200</f>
        <v>0</v>
      </c>
      <c r="E219" s="3">
        <f>Final!U200</f>
        <v>0</v>
      </c>
      <c r="F219" s="3">
        <f>Final!AV200</f>
        <v>0</v>
      </c>
    </row>
    <row r="220" spans="1:6" x14ac:dyDescent="0.25">
      <c r="A220" s="3">
        <f>Final!A201</f>
        <v>0</v>
      </c>
      <c r="B220" s="3">
        <f>Final!B201</f>
        <v>0</v>
      </c>
      <c r="C220" s="3">
        <f>Final!AW201</f>
        <v>0</v>
      </c>
      <c r="D220" s="3">
        <f>Final!R201</f>
        <v>0</v>
      </c>
      <c r="E220" s="3">
        <f>Final!U201</f>
        <v>0</v>
      </c>
      <c r="F220" s="3">
        <f>Final!AV201</f>
        <v>0</v>
      </c>
    </row>
    <row r="221" spans="1:6" x14ac:dyDescent="0.25">
      <c r="A221" s="3">
        <f>Final!A202</f>
        <v>0</v>
      </c>
      <c r="B221" s="3">
        <f>Final!B202</f>
        <v>0</v>
      </c>
      <c r="C221" s="3">
        <f>Final!AW202</f>
        <v>0</v>
      </c>
      <c r="D221" s="3">
        <f>Final!R202</f>
        <v>0</v>
      </c>
      <c r="E221" s="3">
        <f>Final!U202</f>
        <v>0</v>
      </c>
      <c r="F221" s="3">
        <f>Final!AV202</f>
        <v>0</v>
      </c>
    </row>
    <row r="222" spans="1:6" x14ac:dyDescent="0.25">
      <c r="A222" s="3">
        <f>Final!A203</f>
        <v>0</v>
      </c>
      <c r="B222" s="3">
        <f>Final!B203</f>
        <v>0</v>
      </c>
      <c r="C222" s="3">
        <f>Final!AW203</f>
        <v>0</v>
      </c>
      <c r="D222" s="3">
        <f>Final!R203</f>
        <v>0</v>
      </c>
      <c r="E222" s="3">
        <f>Final!U203</f>
        <v>0</v>
      </c>
      <c r="F222" s="3">
        <f>Final!AV203</f>
        <v>0</v>
      </c>
    </row>
    <row r="223" spans="1:6" x14ac:dyDescent="0.25">
      <c r="A223" s="3">
        <f>Final!A204</f>
        <v>0</v>
      </c>
      <c r="B223" s="3">
        <f>Final!B204</f>
        <v>0</v>
      </c>
      <c r="C223" s="3">
        <f>Final!AW204</f>
        <v>0</v>
      </c>
      <c r="D223" s="3">
        <f>Final!R204</f>
        <v>0</v>
      </c>
      <c r="E223" s="3">
        <f>Final!U204</f>
        <v>0</v>
      </c>
      <c r="F223" s="3">
        <f>Final!AV204</f>
        <v>0</v>
      </c>
    </row>
    <row r="224" spans="1:6" x14ac:dyDescent="0.25">
      <c r="A224" s="3">
        <f>Final!A205</f>
        <v>0</v>
      </c>
      <c r="B224" s="3">
        <f>Final!B205</f>
        <v>0</v>
      </c>
      <c r="C224" s="3">
        <f>Final!AW205</f>
        <v>0</v>
      </c>
      <c r="D224" s="3">
        <f>Final!R205</f>
        <v>0</v>
      </c>
      <c r="E224" s="3">
        <f>Final!U205</f>
        <v>0</v>
      </c>
      <c r="F224" s="3">
        <f>Final!AV205</f>
        <v>0</v>
      </c>
    </row>
    <row r="225" spans="1:6" x14ac:dyDescent="0.25">
      <c r="A225" s="3">
        <f>Final!A206</f>
        <v>0</v>
      </c>
      <c r="B225" s="3">
        <f>Final!B206</f>
        <v>0</v>
      </c>
      <c r="C225" s="3">
        <f>Final!AW206</f>
        <v>0</v>
      </c>
      <c r="D225" s="3">
        <f>Final!R206</f>
        <v>0</v>
      </c>
      <c r="E225" s="3">
        <f>Final!U206</f>
        <v>0</v>
      </c>
      <c r="F225" s="3">
        <f>Final!AV206</f>
        <v>0</v>
      </c>
    </row>
    <row r="226" spans="1:6" x14ac:dyDescent="0.25">
      <c r="A226" s="3">
        <f>Final!A207</f>
        <v>0</v>
      </c>
      <c r="B226" s="3">
        <f>Final!B207</f>
        <v>0</v>
      </c>
      <c r="C226" s="3">
        <f>Final!AW207</f>
        <v>0</v>
      </c>
      <c r="D226" s="3">
        <f>Final!R207</f>
        <v>0</v>
      </c>
      <c r="E226" s="3">
        <f>Final!U207</f>
        <v>0</v>
      </c>
      <c r="F226" s="3">
        <f>Final!AV207</f>
        <v>0</v>
      </c>
    </row>
    <row r="227" spans="1:6" x14ac:dyDescent="0.25">
      <c r="A227" s="3">
        <f>Final!A208</f>
        <v>0</v>
      </c>
      <c r="B227" s="3">
        <f>Final!B208</f>
        <v>0</v>
      </c>
      <c r="C227" s="3">
        <f>Final!AW208</f>
        <v>0</v>
      </c>
      <c r="D227" s="3">
        <f>Final!R208</f>
        <v>0</v>
      </c>
      <c r="E227" s="3">
        <f>Final!U208</f>
        <v>0</v>
      </c>
      <c r="F227" s="3">
        <f>Final!AV208</f>
        <v>0</v>
      </c>
    </row>
    <row r="228" spans="1:6" x14ac:dyDescent="0.25">
      <c r="A228" s="3">
        <f>Final!A209</f>
        <v>0</v>
      </c>
      <c r="B228" s="3">
        <f>Final!B209</f>
        <v>0</v>
      </c>
      <c r="C228" s="3">
        <f>Final!AW209</f>
        <v>0</v>
      </c>
      <c r="D228" s="3">
        <f>Final!R209</f>
        <v>0</v>
      </c>
      <c r="E228" s="3">
        <f>Final!U209</f>
        <v>0</v>
      </c>
      <c r="F228" s="3">
        <f>Final!AV209</f>
        <v>0</v>
      </c>
    </row>
    <row r="229" spans="1:6" x14ac:dyDescent="0.25">
      <c r="A229" s="3">
        <f>Final!A210</f>
        <v>0</v>
      </c>
      <c r="B229" s="3">
        <f>Final!B210</f>
        <v>0</v>
      </c>
      <c r="C229" s="3">
        <f>Final!AW210</f>
        <v>0</v>
      </c>
      <c r="D229" s="3">
        <f>Final!R210</f>
        <v>0</v>
      </c>
      <c r="E229" s="3">
        <f>Final!U210</f>
        <v>0</v>
      </c>
      <c r="F229" s="3">
        <f>Final!AV210</f>
        <v>0</v>
      </c>
    </row>
    <row r="230" spans="1:6" x14ac:dyDescent="0.25">
      <c r="A230" s="3">
        <f>Final!A211</f>
        <v>0</v>
      </c>
      <c r="B230" s="3">
        <f>Final!B211</f>
        <v>0</v>
      </c>
      <c r="C230" s="3">
        <f>Final!AW211</f>
        <v>0</v>
      </c>
      <c r="D230" s="3">
        <f>Final!R211</f>
        <v>0</v>
      </c>
      <c r="E230" s="3">
        <f>Final!U211</f>
        <v>0</v>
      </c>
      <c r="F230" s="3">
        <f>Final!AV211</f>
        <v>0</v>
      </c>
    </row>
    <row r="231" spans="1:6" x14ac:dyDescent="0.25">
      <c r="A231" s="3">
        <f>Final!A212</f>
        <v>0</v>
      </c>
      <c r="B231" s="3">
        <f>Final!B212</f>
        <v>0</v>
      </c>
      <c r="C231" s="3">
        <f>Final!AW212</f>
        <v>0</v>
      </c>
      <c r="D231" s="3">
        <f>Final!R212</f>
        <v>0</v>
      </c>
      <c r="E231" s="3">
        <f>Final!U212</f>
        <v>0</v>
      </c>
      <c r="F231" s="3">
        <f>Final!AV212</f>
        <v>0</v>
      </c>
    </row>
    <row r="232" spans="1:6" x14ac:dyDescent="0.25">
      <c r="A232" s="3">
        <f>Final!A213</f>
        <v>0</v>
      </c>
      <c r="B232" s="3">
        <f>Final!B213</f>
        <v>0</v>
      </c>
      <c r="C232" s="3">
        <f>Final!AW213</f>
        <v>0</v>
      </c>
      <c r="D232" s="3">
        <f>Final!R213</f>
        <v>0</v>
      </c>
      <c r="E232" s="3">
        <f>Final!U213</f>
        <v>0</v>
      </c>
      <c r="F232" s="3">
        <f>Final!AV213</f>
        <v>0</v>
      </c>
    </row>
    <row r="233" spans="1:6" x14ac:dyDescent="0.25">
      <c r="A233" s="3">
        <f>Final!A214</f>
        <v>0</v>
      </c>
      <c r="B233" s="3">
        <f>Final!B214</f>
        <v>0</v>
      </c>
      <c r="C233" s="3">
        <f>Final!AW214</f>
        <v>0</v>
      </c>
      <c r="D233" s="3">
        <f>Final!R214</f>
        <v>0</v>
      </c>
      <c r="E233" s="3">
        <f>Final!U214</f>
        <v>0</v>
      </c>
      <c r="F233" s="3">
        <f>Final!AV214</f>
        <v>0</v>
      </c>
    </row>
    <row r="234" spans="1:6" x14ac:dyDescent="0.25">
      <c r="A234" s="3">
        <f>Final!A215</f>
        <v>0</v>
      </c>
      <c r="B234" s="3">
        <f>Final!B215</f>
        <v>0</v>
      </c>
      <c r="C234" s="3">
        <f>Final!AW215</f>
        <v>0</v>
      </c>
      <c r="D234" s="3">
        <f>Final!R215</f>
        <v>0</v>
      </c>
      <c r="E234" s="3">
        <f>Final!U215</f>
        <v>0</v>
      </c>
      <c r="F234" s="3">
        <f>Final!AV215</f>
        <v>0</v>
      </c>
    </row>
    <row r="235" spans="1:6" x14ac:dyDescent="0.25">
      <c r="A235" s="3">
        <f>Final!A216</f>
        <v>0</v>
      </c>
      <c r="B235" s="3">
        <f>Final!B216</f>
        <v>0</v>
      </c>
      <c r="C235" s="3">
        <f>Final!AW216</f>
        <v>0</v>
      </c>
      <c r="D235" s="3">
        <f>Final!R216</f>
        <v>0</v>
      </c>
      <c r="E235" s="3">
        <f>Final!U216</f>
        <v>0</v>
      </c>
      <c r="F235" s="3">
        <f>Final!AV216</f>
        <v>0</v>
      </c>
    </row>
    <row r="236" spans="1:6" x14ac:dyDescent="0.25">
      <c r="A236" s="3">
        <f>Final!A217</f>
        <v>0</v>
      </c>
      <c r="B236" s="3">
        <f>Final!B217</f>
        <v>0</v>
      </c>
      <c r="C236" s="3">
        <f>Final!AW217</f>
        <v>0</v>
      </c>
      <c r="D236" s="3">
        <f>Final!R217</f>
        <v>0</v>
      </c>
      <c r="E236" s="3">
        <f>Final!U217</f>
        <v>0</v>
      </c>
      <c r="F236" s="3">
        <f>Final!AV217</f>
        <v>0</v>
      </c>
    </row>
    <row r="237" spans="1:6" x14ac:dyDescent="0.25">
      <c r="A237" s="3">
        <f>Final!A218</f>
        <v>0</v>
      </c>
      <c r="B237" s="3">
        <f>Final!B218</f>
        <v>0</v>
      </c>
      <c r="C237" s="3">
        <f>Final!AW218</f>
        <v>0</v>
      </c>
      <c r="D237" s="3">
        <f>Final!R218</f>
        <v>0</v>
      </c>
      <c r="E237" s="3">
        <f>Final!U218</f>
        <v>0</v>
      </c>
      <c r="F237" s="3">
        <f>Final!AV218</f>
        <v>0</v>
      </c>
    </row>
    <row r="238" spans="1:6" x14ac:dyDescent="0.25">
      <c r="A238" s="3">
        <f>Final!A219</f>
        <v>0</v>
      </c>
      <c r="B238" s="3">
        <f>Final!B219</f>
        <v>0</v>
      </c>
      <c r="C238" s="3">
        <f>Final!AW219</f>
        <v>0</v>
      </c>
      <c r="D238" s="3">
        <f>Final!R219</f>
        <v>0</v>
      </c>
      <c r="E238" s="3">
        <f>Final!U219</f>
        <v>0</v>
      </c>
      <c r="F238" s="3">
        <f>Final!AV219</f>
        <v>0</v>
      </c>
    </row>
    <row r="239" spans="1:6" x14ac:dyDescent="0.25">
      <c r="A239" s="3">
        <f>Final!A220</f>
        <v>0</v>
      </c>
      <c r="B239" s="3">
        <f>Final!B220</f>
        <v>0</v>
      </c>
      <c r="C239" s="3">
        <f>Final!AW220</f>
        <v>0</v>
      </c>
      <c r="D239" s="3">
        <f>Final!R220</f>
        <v>0</v>
      </c>
      <c r="E239" s="3">
        <f>Final!U220</f>
        <v>0</v>
      </c>
      <c r="F239" s="3">
        <f>Final!AV220</f>
        <v>0</v>
      </c>
    </row>
    <row r="240" spans="1:6" x14ac:dyDescent="0.25">
      <c r="A240" s="3">
        <f>Final!A221</f>
        <v>0</v>
      </c>
      <c r="B240" s="3">
        <f>Final!B221</f>
        <v>0</v>
      </c>
      <c r="C240" s="3">
        <f>Final!AW221</f>
        <v>0</v>
      </c>
      <c r="D240" s="3">
        <f>Final!R221</f>
        <v>0</v>
      </c>
      <c r="E240" s="3">
        <f>Final!U221</f>
        <v>0</v>
      </c>
      <c r="F240" s="3">
        <f>Final!AV221</f>
        <v>0</v>
      </c>
    </row>
    <row r="241" spans="1:6" x14ac:dyDescent="0.25">
      <c r="A241" s="3">
        <f>Final!A222</f>
        <v>0</v>
      </c>
      <c r="B241" s="3">
        <f>Final!B222</f>
        <v>0</v>
      </c>
      <c r="C241" s="3">
        <f>Final!AW222</f>
        <v>0</v>
      </c>
      <c r="D241" s="3">
        <f>Final!R222</f>
        <v>0</v>
      </c>
      <c r="E241" s="3">
        <f>Final!U222</f>
        <v>0</v>
      </c>
      <c r="F241" s="3">
        <f>Final!AV222</f>
        <v>0</v>
      </c>
    </row>
    <row r="242" spans="1:6" x14ac:dyDescent="0.25">
      <c r="A242" s="3">
        <f>Final!A223</f>
        <v>0</v>
      </c>
      <c r="B242" s="3">
        <f>Final!B223</f>
        <v>0</v>
      </c>
      <c r="C242" s="3">
        <f>Final!AW223</f>
        <v>0</v>
      </c>
      <c r="D242" s="3">
        <f>Final!R223</f>
        <v>0</v>
      </c>
      <c r="E242" s="3">
        <f>Final!U223</f>
        <v>0</v>
      </c>
      <c r="F242" s="3">
        <f>Final!AV223</f>
        <v>0</v>
      </c>
    </row>
    <row r="243" spans="1:6" x14ac:dyDescent="0.25">
      <c r="A243" s="3">
        <f>Final!A224</f>
        <v>0</v>
      </c>
      <c r="B243" s="3">
        <f>Final!B224</f>
        <v>0</v>
      </c>
      <c r="C243" s="3">
        <f>Final!AW224</f>
        <v>0</v>
      </c>
      <c r="D243" s="3">
        <f>Final!R224</f>
        <v>0</v>
      </c>
      <c r="E243" s="3">
        <f>Final!U224</f>
        <v>0</v>
      </c>
      <c r="F243" s="3">
        <f>Final!AV224</f>
        <v>0</v>
      </c>
    </row>
    <row r="244" spans="1:6" x14ac:dyDescent="0.25">
      <c r="A244" s="3">
        <f>Final!A225</f>
        <v>0</v>
      </c>
      <c r="B244" s="3">
        <f>Final!B225</f>
        <v>0</v>
      </c>
      <c r="C244" s="3">
        <f>Final!AW225</f>
        <v>0</v>
      </c>
      <c r="D244" s="3">
        <f>Final!R225</f>
        <v>0</v>
      </c>
      <c r="E244" s="3">
        <f>Final!U225</f>
        <v>0</v>
      </c>
      <c r="F244" s="3">
        <f>Final!AV225</f>
        <v>0</v>
      </c>
    </row>
    <row r="245" spans="1:6" x14ac:dyDescent="0.25">
      <c r="A245" s="3">
        <f>Final!A226</f>
        <v>0</v>
      </c>
      <c r="B245" s="3">
        <f>Final!B226</f>
        <v>0</v>
      </c>
      <c r="C245" s="3">
        <f>Final!AW226</f>
        <v>0</v>
      </c>
      <c r="D245" s="3">
        <f>Final!R226</f>
        <v>0</v>
      </c>
      <c r="E245" s="3">
        <f>Final!U226</f>
        <v>0</v>
      </c>
      <c r="F245" s="3">
        <f>Final!AV226</f>
        <v>0</v>
      </c>
    </row>
    <row r="246" spans="1:6" x14ac:dyDescent="0.25">
      <c r="A246" s="3">
        <f>Final!A227</f>
        <v>0</v>
      </c>
      <c r="B246" s="3">
        <f>Final!B227</f>
        <v>0</v>
      </c>
      <c r="C246" s="3">
        <f>Final!AW227</f>
        <v>0</v>
      </c>
      <c r="D246" s="3">
        <f>Final!R227</f>
        <v>0</v>
      </c>
      <c r="E246" s="3">
        <f>Final!U227</f>
        <v>0</v>
      </c>
      <c r="F246" s="3">
        <f>Final!AV227</f>
        <v>0</v>
      </c>
    </row>
    <row r="247" spans="1:6" x14ac:dyDescent="0.25">
      <c r="A247" s="3">
        <f>Final!A228</f>
        <v>0</v>
      </c>
      <c r="B247" s="3">
        <f>Final!B228</f>
        <v>0</v>
      </c>
      <c r="C247" s="3">
        <f>Final!AW228</f>
        <v>0</v>
      </c>
      <c r="D247" s="3">
        <f>Final!R228</f>
        <v>0</v>
      </c>
      <c r="E247" s="3">
        <f>Final!U228</f>
        <v>0</v>
      </c>
      <c r="F247" s="3">
        <f>Final!AV228</f>
        <v>0</v>
      </c>
    </row>
    <row r="248" spans="1:6" x14ac:dyDescent="0.25">
      <c r="A248" s="3">
        <f>Final!A229</f>
        <v>0</v>
      </c>
      <c r="B248" s="3">
        <f>Final!B229</f>
        <v>0</v>
      </c>
      <c r="C248" s="3">
        <f>Final!AW229</f>
        <v>0</v>
      </c>
      <c r="D248" s="3">
        <f>Final!R229</f>
        <v>0</v>
      </c>
      <c r="E248" s="3">
        <f>Final!U229</f>
        <v>0</v>
      </c>
      <c r="F248" s="3">
        <f>Final!AV229</f>
        <v>0</v>
      </c>
    </row>
    <row r="249" spans="1:6" x14ac:dyDescent="0.25">
      <c r="A249" s="3">
        <f>Final!A230</f>
        <v>0</v>
      </c>
      <c r="B249" s="3">
        <f>Final!B230</f>
        <v>0</v>
      </c>
      <c r="C249" s="3">
        <f>Final!AW230</f>
        <v>0</v>
      </c>
      <c r="D249" s="3">
        <f>Final!R230</f>
        <v>0</v>
      </c>
      <c r="E249" s="3">
        <f>Final!U230</f>
        <v>0</v>
      </c>
      <c r="F249" s="3">
        <f>Final!AV230</f>
        <v>0</v>
      </c>
    </row>
    <row r="250" spans="1:6" x14ac:dyDescent="0.25">
      <c r="A250" s="3">
        <f>Final!A231</f>
        <v>0</v>
      </c>
      <c r="B250" s="3">
        <f>Final!B231</f>
        <v>0</v>
      </c>
      <c r="C250" s="3">
        <f>Final!AW231</f>
        <v>0</v>
      </c>
      <c r="D250" s="3">
        <f>Final!R231</f>
        <v>0</v>
      </c>
      <c r="E250" s="3">
        <f>Final!U231</f>
        <v>0</v>
      </c>
      <c r="F250" s="3">
        <f>Final!AV231</f>
        <v>0</v>
      </c>
    </row>
    <row r="251" spans="1:6" x14ac:dyDescent="0.25">
      <c r="A251" s="3">
        <f>Final!A232</f>
        <v>0</v>
      </c>
      <c r="B251" s="3">
        <f>Final!B232</f>
        <v>0</v>
      </c>
      <c r="C251" s="3">
        <f>Final!AW232</f>
        <v>0</v>
      </c>
      <c r="D251" s="3">
        <f>Final!R232</f>
        <v>0</v>
      </c>
      <c r="E251" s="3">
        <f>Final!U232</f>
        <v>0</v>
      </c>
      <c r="F251" s="3">
        <f>Final!AV232</f>
        <v>0</v>
      </c>
    </row>
    <row r="252" spans="1:6" x14ac:dyDescent="0.25">
      <c r="A252" s="3">
        <f>Final!A233</f>
        <v>0</v>
      </c>
      <c r="B252" s="3">
        <f>Final!B233</f>
        <v>0</v>
      </c>
      <c r="C252" s="3">
        <f>Final!AW233</f>
        <v>0</v>
      </c>
      <c r="D252" s="3">
        <f>Final!R233</f>
        <v>0</v>
      </c>
      <c r="E252" s="3">
        <f>Final!U233</f>
        <v>0</v>
      </c>
      <c r="F252" s="3">
        <f>Final!AV233</f>
        <v>0</v>
      </c>
    </row>
    <row r="253" spans="1:6" x14ac:dyDescent="0.25">
      <c r="A253" s="3">
        <f>Final!A234</f>
        <v>0</v>
      </c>
      <c r="B253" s="3">
        <f>Final!B234</f>
        <v>0</v>
      </c>
      <c r="C253" s="3">
        <f>Final!AW234</f>
        <v>0</v>
      </c>
      <c r="D253" s="3">
        <f>Final!R234</f>
        <v>0</v>
      </c>
      <c r="E253" s="3">
        <f>Final!U234</f>
        <v>0</v>
      </c>
      <c r="F253" s="3">
        <f>Final!AV234</f>
        <v>0</v>
      </c>
    </row>
    <row r="254" spans="1:6" x14ac:dyDescent="0.25">
      <c r="A254" s="3">
        <f>Final!A235</f>
        <v>0</v>
      </c>
      <c r="B254" s="3">
        <f>Final!B235</f>
        <v>0</v>
      </c>
      <c r="C254" s="3">
        <f>Final!AW235</f>
        <v>0</v>
      </c>
      <c r="D254" s="3">
        <f>Final!R235</f>
        <v>0</v>
      </c>
      <c r="E254" s="3">
        <f>Final!U235</f>
        <v>0</v>
      </c>
      <c r="F254" s="3">
        <f>Final!AV235</f>
        <v>0</v>
      </c>
    </row>
    <row r="255" spans="1:6" x14ac:dyDescent="0.25">
      <c r="A255" s="3">
        <f>Final!A236</f>
        <v>0</v>
      </c>
      <c r="B255" s="3">
        <f>Final!B236</f>
        <v>0</v>
      </c>
      <c r="C255" s="3">
        <f>Final!AW236</f>
        <v>0</v>
      </c>
      <c r="D255" s="3">
        <f>Final!R236</f>
        <v>0</v>
      </c>
      <c r="E255" s="3">
        <f>Final!U236</f>
        <v>0</v>
      </c>
      <c r="F255" s="3">
        <f>Final!AV236</f>
        <v>0</v>
      </c>
    </row>
    <row r="256" spans="1:6" x14ac:dyDescent="0.25">
      <c r="A256" s="3">
        <f>Final!A237</f>
        <v>0</v>
      </c>
      <c r="B256" s="3">
        <f>Final!B237</f>
        <v>0</v>
      </c>
      <c r="C256" s="3">
        <f>Final!AW237</f>
        <v>0</v>
      </c>
      <c r="D256" s="3">
        <f>Final!R237</f>
        <v>0</v>
      </c>
      <c r="E256" s="3">
        <f>Final!U237</f>
        <v>0</v>
      </c>
      <c r="F256" s="3">
        <f>Final!AV237</f>
        <v>0</v>
      </c>
    </row>
    <row r="257" spans="1:6" x14ac:dyDescent="0.25">
      <c r="A257" s="3">
        <f>Final!A238</f>
        <v>0</v>
      </c>
      <c r="B257" s="3">
        <f>Final!B238</f>
        <v>0</v>
      </c>
      <c r="C257" s="3">
        <f>Final!AW238</f>
        <v>0</v>
      </c>
      <c r="D257" s="3">
        <f>Final!R238</f>
        <v>0</v>
      </c>
      <c r="E257" s="3">
        <f>Final!U238</f>
        <v>0</v>
      </c>
      <c r="F257" s="3">
        <f>Final!AV238</f>
        <v>0</v>
      </c>
    </row>
    <row r="258" spans="1:6" x14ac:dyDescent="0.25">
      <c r="A258" s="3">
        <f>Final!A239</f>
        <v>0</v>
      </c>
      <c r="B258" s="3">
        <f>Final!B239</f>
        <v>0</v>
      </c>
      <c r="C258" s="3">
        <f>Final!AW239</f>
        <v>0</v>
      </c>
      <c r="D258" s="3">
        <f>Final!R239</f>
        <v>0</v>
      </c>
      <c r="E258" s="3">
        <f>Final!U239</f>
        <v>0</v>
      </c>
      <c r="F258" s="3">
        <f>Final!AV239</f>
        <v>0</v>
      </c>
    </row>
    <row r="259" spans="1:6" x14ac:dyDescent="0.25">
      <c r="A259" s="3">
        <f>Final!A240</f>
        <v>0</v>
      </c>
      <c r="B259" s="3">
        <f>Final!B240</f>
        <v>0</v>
      </c>
      <c r="C259" s="3">
        <f>Final!AW240</f>
        <v>0</v>
      </c>
      <c r="D259" s="3">
        <f>Final!R240</f>
        <v>0</v>
      </c>
      <c r="E259" s="3">
        <f>Final!U240</f>
        <v>0</v>
      </c>
      <c r="F259" s="3">
        <f>Final!AV240</f>
        <v>0</v>
      </c>
    </row>
    <row r="260" spans="1:6" x14ac:dyDescent="0.25">
      <c r="A260" s="3">
        <f>Final!A241</f>
        <v>0</v>
      </c>
      <c r="B260" s="3">
        <f>Final!B241</f>
        <v>0</v>
      </c>
      <c r="C260" s="3">
        <f>Final!AW241</f>
        <v>0</v>
      </c>
      <c r="D260" s="3">
        <f>Final!R241</f>
        <v>0</v>
      </c>
      <c r="E260" s="3">
        <f>Final!U241</f>
        <v>0</v>
      </c>
      <c r="F260" s="3">
        <f>Final!AV241</f>
        <v>0</v>
      </c>
    </row>
    <row r="261" spans="1:6" x14ac:dyDescent="0.25">
      <c r="A261" s="3">
        <f>Final!A242</f>
        <v>0</v>
      </c>
      <c r="B261" s="3">
        <f>Final!B242</f>
        <v>0</v>
      </c>
      <c r="C261" s="3">
        <f>Final!AW242</f>
        <v>0</v>
      </c>
      <c r="D261" s="3">
        <f>Final!R242</f>
        <v>0</v>
      </c>
      <c r="E261" s="3">
        <f>Final!U242</f>
        <v>0</v>
      </c>
      <c r="F261" s="3">
        <f>Final!AV242</f>
        <v>0</v>
      </c>
    </row>
    <row r="262" spans="1:6" x14ac:dyDescent="0.25">
      <c r="A262" s="3">
        <f>Final!A243</f>
        <v>0</v>
      </c>
      <c r="B262" s="3">
        <f>Final!B243</f>
        <v>0</v>
      </c>
      <c r="C262" s="3">
        <f>Final!AW243</f>
        <v>0</v>
      </c>
      <c r="D262" s="3">
        <f>Final!R243</f>
        <v>0</v>
      </c>
      <c r="E262" s="3">
        <f>Final!U243</f>
        <v>0</v>
      </c>
      <c r="F262" s="3">
        <f>Final!AV243</f>
        <v>0</v>
      </c>
    </row>
    <row r="263" spans="1:6" x14ac:dyDescent="0.25">
      <c r="A263" s="3">
        <f>Final!A244</f>
        <v>0</v>
      </c>
      <c r="B263" s="3">
        <f>Final!B244</f>
        <v>0</v>
      </c>
      <c r="C263" s="3">
        <f>Final!AW244</f>
        <v>0</v>
      </c>
      <c r="D263" s="3">
        <f>Final!R244</f>
        <v>0</v>
      </c>
      <c r="E263" s="3">
        <f>Final!U244</f>
        <v>0</v>
      </c>
      <c r="F263" s="3">
        <f>Final!AV244</f>
        <v>0</v>
      </c>
    </row>
    <row r="264" spans="1:6" x14ac:dyDescent="0.25">
      <c r="A264" s="3">
        <f>Final!A245</f>
        <v>0</v>
      </c>
      <c r="B264" s="3">
        <f>Final!B245</f>
        <v>0</v>
      </c>
      <c r="C264" s="3">
        <f>Final!AW245</f>
        <v>0</v>
      </c>
      <c r="D264" s="3">
        <f>Final!R245</f>
        <v>0</v>
      </c>
      <c r="E264" s="3">
        <f>Final!U245</f>
        <v>0</v>
      </c>
      <c r="F264" s="3">
        <f>Final!AV245</f>
        <v>0</v>
      </c>
    </row>
    <row r="265" spans="1:6" x14ac:dyDescent="0.25">
      <c r="A265" s="3">
        <f>Final!A246</f>
        <v>0</v>
      </c>
      <c r="B265" s="3">
        <f>Final!B246</f>
        <v>0</v>
      </c>
      <c r="C265" s="3">
        <f>Final!AW246</f>
        <v>0</v>
      </c>
      <c r="D265" s="3">
        <f>Final!R246</f>
        <v>0</v>
      </c>
      <c r="E265" s="3">
        <f>Final!U246</f>
        <v>0</v>
      </c>
      <c r="F265" s="3">
        <f>Final!AV246</f>
        <v>0</v>
      </c>
    </row>
    <row r="266" spans="1:6" x14ac:dyDescent="0.25">
      <c r="A266" s="3">
        <f>Final!A247</f>
        <v>0</v>
      </c>
      <c r="B266" s="3">
        <f>Final!B247</f>
        <v>0</v>
      </c>
      <c r="C266" s="3">
        <f>Final!AW247</f>
        <v>0</v>
      </c>
      <c r="D266" s="3">
        <f>Final!R247</f>
        <v>0</v>
      </c>
      <c r="E266" s="3">
        <f>Final!U247</f>
        <v>0</v>
      </c>
      <c r="F266" s="3">
        <f>Final!AV247</f>
        <v>0</v>
      </c>
    </row>
    <row r="267" spans="1:6" x14ac:dyDescent="0.25">
      <c r="A267" s="3">
        <f>Final!A248</f>
        <v>0</v>
      </c>
      <c r="B267" s="3">
        <f>Final!B248</f>
        <v>0</v>
      </c>
      <c r="C267" s="3">
        <f>Final!AW248</f>
        <v>0</v>
      </c>
      <c r="D267" s="3">
        <f>Final!R248</f>
        <v>0</v>
      </c>
      <c r="E267" s="3">
        <f>Final!U248</f>
        <v>0</v>
      </c>
      <c r="F267" s="3">
        <f>Final!AV248</f>
        <v>0</v>
      </c>
    </row>
    <row r="268" spans="1:6" x14ac:dyDescent="0.25">
      <c r="A268" s="3">
        <f>Final!A249</f>
        <v>0</v>
      </c>
      <c r="B268" s="3">
        <f>Final!B249</f>
        <v>0</v>
      </c>
      <c r="C268" s="3">
        <f>Final!AW249</f>
        <v>0</v>
      </c>
      <c r="D268" s="3">
        <f>Final!R249</f>
        <v>0</v>
      </c>
      <c r="E268" s="3">
        <f>Final!U249</f>
        <v>0</v>
      </c>
      <c r="F268" s="3">
        <f>Final!AV249</f>
        <v>0</v>
      </c>
    </row>
    <row r="269" spans="1:6" x14ac:dyDescent="0.25">
      <c r="A269" s="3">
        <f>Final!A250</f>
        <v>0</v>
      </c>
      <c r="B269" s="3">
        <f>Final!B250</f>
        <v>0</v>
      </c>
      <c r="C269" s="3">
        <f>Final!AW250</f>
        <v>0</v>
      </c>
      <c r="D269" s="3">
        <f>Final!R250</f>
        <v>0</v>
      </c>
      <c r="E269" s="3">
        <f>Final!U250</f>
        <v>0</v>
      </c>
      <c r="F269" s="3">
        <f>Final!AV250</f>
        <v>0</v>
      </c>
    </row>
    <row r="270" spans="1:6" x14ac:dyDescent="0.25">
      <c r="A270" s="3">
        <f>Final!A251</f>
        <v>0</v>
      </c>
      <c r="B270" s="3">
        <f>Final!B251</f>
        <v>0</v>
      </c>
      <c r="C270" s="3">
        <f>Final!AW251</f>
        <v>0</v>
      </c>
      <c r="D270" s="3">
        <f>Final!R251</f>
        <v>0</v>
      </c>
      <c r="E270" s="3">
        <f>Final!U251</f>
        <v>0</v>
      </c>
      <c r="F270" s="3">
        <f>Final!AV251</f>
        <v>0</v>
      </c>
    </row>
    <row r="271" spans="1:6" x14ac:dyDescent="0.25">
      <c r="A271" s="3">
        <f>Final!A252</f>
        <v>0</v>
      </c>
      <c r="B271" s="3">
        <f>Final!B252</f>
        <v>0</v>
      </c>
      <c r="C271" s="3">
        <f>Final!AW252</f>
        <v>0</v>
      </c>
      <c r="D271" s="3">
        <f>Final!R252</f>
        <v>0</v>
      </c>
      <c r="E271" s="3">
        <f>Final!U252</f>
        <v>0</v>
      </c>
      <c r="F271" s="3">
        <f>Final!AV252</f>
        <v>0</v>
      </c>
    </row>
    <row r="272" spans="1:6" x14ac:dyDescent="0.25">
      <c r="A272" s="3">
        <f>Final!A253</f>
        <v>0</v>
      </c>
      <c r="B272" s="3">
        <f>Final!B253</f>
        <v>0</v>
      </c>
      <c r="C272" s="3">
        <f>Final!AW253</f>
        <v>0</v>
      </c>
      <c r="D272" s="3">
        <f>Final!R253</f>
        <v>0</v>
      </c>
      <c r="E272" s="3">
        <f>Final!U253</f>
        <v>0</v>
      </c>
      <c r="F272" s="3">
        <f>Final!AV253</f>
        <v>0</v>
      </c>
    </row>
    <row r="273" spans="1:6" x14ac:dyDescent="0.25">
      <c r="A273" s="3">
        <f>Final!A254</f>
        <v>0</v>
      </c>
      <c r="B273" s="3">
        <f>Final!B254</f>
        <v>0</v>
      </c>
      <c r="C273" s="3">
        <f>Final!AW254</f>
        <v>0</v>
      </c>
      <c r="D273" s="3">
        <f>Final!R254</f>
        <v>0</v>
      </c>
      <c r="E273" s="3">
        <f>Final!U254</f>
        <v>0</v>
      </c>
      <c r="F273" s="3">
        <f>Final!AV254</f>
        <v>0</v>
      </c>
    </row>
    <row r="274" spans="1:6" x14ac:dyDescent="0.25">
      <c r="A274" s="3">
        <f>Final!A255</f>
        <v>0</v>
      </c>
      <c r="B274" s="3">
        <f>Final!B255</f>
        <v>0</v>
      </c>
      <c r="C274" s="3">
        <f>Final!AW255</f>
        <v>0</v>
      </c>
      <c r="D274" s="3">
        <f>Final!R255</f>
        <v>0</v>
      </c>
      <c r="E274" s="3">
        <f>Final!U255</f>
        <v>0</v>
      </c>
      <c r="F274" s="3">
        <f>Final!AV255</f>
        <v>0</v>
      </c>
    </row>
    <row r="275" spans="1:6" x14ac:dyDescent="0.25">
      <c r="A275" s="3">
        <f>Final!A256</f>
        <v>0</v>
      </c>
      <c r="B275" s="3">
        <f>Final!B256</f>
        <v>0</v>
      </c>
      <c r="C275" s="3">
        <f>Final!AW256</f>
        <v>0</v>
      </c>
      <c r="D275" s="3">
        <f>Final!R256</f>
        <v>0</v>
      </c>
      <c r="E275" s="3">
        <f>Final!U256</f>
        <v>0</v>
      </c>
      <c r="F275" s="3">
        <f>Final!AV256</f>
        <v>0</v>
      </c>
    </row>
    <row r="276" spans="1:6" x14ac:dyDescent="0.25">
      <c r="A276" s="3">
        <f>Final!A257</f>
        <v>0</v>
      </c>
      <c r="B276" s="3">
        <f>Final!B257</f>
        <v>0</v>
      </c>
      <c r="C276" s="3">
        <f>Final!AW257</f>
        <v>0</v>
      </c>
      <c r="D276" s="3">
        <f>Final!R257</f>
        <v>0</v>
      </c>
      <c r="E276" s="3">
        <f>Final!U257</f>
        <v>0</v>
      </c>
      <c r="F276" s="3">
        <f>Final!AV257</f>
        <v>0</v>
      </c>
    </row>
    <row r="277" spans="1:6" x14ac:dyDescent="0.25">
      <c r="A277" s="3">
        <f>Final!A258</f>
        <v>0</v>
      </c>
      <c r="B277" s="3">
        <f>Final!B258</f>
        <v>0</v>
      </c>
      <c r="C277" s="3">
        <f>Final!AW258</f>
        <v>0</v>
      </c>
      <c r="D277" s="3">
        <f>Final!R258</f>
        <v>0</v>
      </c>
      <c r="E277" s="3">
        <f>Final!U258</f>
        <v>0</v>
      </c>
      <c r="F277" s="3">
        <f>Final!AV258</f>
        <v>0</v>
      </c>
    </row>
    <row r="278" spans="1:6" x14ac:dyDescent="0.25">
      <c r="A278" s="3">
        <f>Final!A259</f>
        <v>0</v>
      </c>
      <c r="B278" s="3">
        <f>Final!B259</f>
        <v>0</v>
      </c>
      <c r="C278" s="3">
        <f>Final!AW259</f>
        <v>0</v>
      </c>
      <c r="D278" s="3">
        <f>Final!R259</f>
        <v>0</v>
      </c>
      <c r="E278" s="3">
        <f>Final!U259</f>
        <v>0</v>
      </c>
      <c r="F278" s="3">
        <f>Final!AV259</f>
        <v>0</v>
      </c>
    </row>
    <row r="279" spans="1:6" x14ac:dyDescent="0.25">
      <c r="A279" s="3">
        <f>Final!A260</f>
        <v>0</v>
      </c>
      <c r="B279" s="3">
        <f>Final!B260</f>
        <v>0</v>
      </c>
      <c r="C279" s="3">
        <f>Final!AW260</f>
        <v>0</v>
      </c>
      <c r="D279" s="3">
        <f>Final!R260</f>
        <v>0</v>
      </c>
      <c r="E279" s="3">
        <f>Final!U260</f>
        <v>0</v>
      </c>
      <c r="F279" s="3">
        <f>Final!AV260</f>
        <v>0</v>
      </c>
    </row>
    <row r="280" spans="1:6" x14ac:dyDescent="0.25">
      <c r="A280" s="3">
        <f>Final!A261</f>
        <v>0</v>
      </c>
      <c r="B280" s="3">
        <f>Final!B261</f>
        <v>0</v>
      </c>
      <c r="C280" s="3">
        <f>Final!AW261</f>
        <v>0</v>
      </c>
      <c r="D280" s="3">
        <f>Final!R261</f>
        <v>0</v>
      </c>
      <c r="E280" s="3">
        <f>Final!U261</f>
        <v>0</v>
      </c>
      <c r="F280" s="3">
        <f>Final!AV261</f>
        <v>0</v>
      </c>
    </row>
    <row r="281" spans="1:6" x14ac:dyDescent="0.25">
      <c r="A281" s="3">
        <f>Final!A262</f>
        <v>0</v>
      </c>
      <c r="B281" s="3">
        <f>Final!B262</f>
        <v>0</v>
      </c>
      <c r="C281" s="3">
        <f>Final!AW262</f>
        <v>0</v>
      </c>
      <c r="D281" s="3">
        <f>Final!R262</f>
        <v>0</v>
      </c>
      <c r="E281" s="3">
        <f>Final!U262</f>
        <v>0</v>
      </c>
      <c r="F281" s="3">
        <f>Final!AV262</f>
        <v>0</v>
      </c>
    </row>
    <row r="282" spans="1:6" x14ac:dyDescent="0.25">
      <c r="A282" s="3">
        <f>Final!A263</f>
        <v>0</v>
      </c>
      <c r="B282" s="3">
        <f>Final!B263</f>
        <v>0</v>
      </c>
      <c r="C282" s="3">
        <f>Final!AW263</f>
        <v>0</v>
      </c>
      <c r="D282" s="3">
        <f>Final!R263</f>
        <v>0</v>
      </c>
      <c r="E282" s="3">
        <f>Final!U263</f>
        <v>0</v>
      </c>
      <c r="F282" s="3">
        <f>Final!AV263</f>
        <v>0</v>
      </c>
    </row>
    <row r="283" spans="1:6" x14ac:dyDescent="0.25">
      <c r="A283" s="3">
        <f>Final!A264</f>
        <v>0</v>
      </c>
      <c r="B283" s="3">
        <f>Final!B264</f>
        <v>0</v>
      </c>
      <c r="C283" s="3">
        <f>Final!AW264</f>
        <v>0</v>
      </c>
      <c r="D283" s="3">
        <f>Final!R264</f>
        <v>0</v>
      </c>
      <c r="E283" s="3">
        <f>Final!U264</f>
        <v>0</v>
      </c>
      <c r="F283" s="3">
        <f>Final!AV264</f>
        <v>0</v>
      </c>
    </row>
    <row r="284" spans="1:6" x14ac:dyDescent="0.25">
      <c r="A284" s="3">
        <f>Final!A265</f>
        <v>0</v>
      </c>
      <c r="B284" s="3">
        <f>Final!B265</f>
        <v>0</v>
      </c>
      <c r="C284" s="3">
        <f>Final!AW265</f>
        <v>0</v>
      </c>
      <c r="D284" s="3">
        <f>Final!R265</f>
        <v>0</v>
      </c>
      <c r="E284" s="3">
        <f>Final!U265</f>
        <v>0</v>
      </c>
      <c r="F284" s="3">
        <f>Final!AV265</f>
        <v>0</v>
      </c>
    </row>
    <row r="285" spans="1:6" x14ac:dyDescent="0.25">
      <c r="A285" s="3">
        <f>Final!A266</f>
        <v>0</v>
      </c>
      <c r="B285" s="3">
        <f>Final!B266</f>
        <v>0</v>
      </c>
      <c r="C285" s="3">
        <f>Final!AW266</f>
        <v>0</v>
      </c>
      <c r="D285" s="3">
        <f>Final!R266</f>
        <v>0</v>
      </c>
      <c r="E285" s="3">
        <f>Final!U266</f>
        <v>0</v>
      </c>
      <c r="F285" s="3">
        <f>Final!AV266</f>
        <v>0</v>
      </c>
    </row>
    <row r="286" spans="1:6" x14ac:dyDescent="0.25">
      <c r="A286" s="3">
        <f>Final!A267</f>
        <v>0</v>
      </c>
      <c r="B286" s="3">
        <f>Final!B267</f>
        <v>0</v>
      </c>
      <c r="C286" s="3">
        <f>Final!AW267</f>
        <v>0</v>
      </c>
      <c r="D286" s="3">
        <f>Final!R267</f>
        <v>0</v>
      </c>
      <c r="E286" s="3">
        <f>Final!U267</f>
        <v>0</v>
      </c>
      <c r="F286" s="3">
        <f>Final!AV267</f>
        <v>0</v>
      </c>
    </row>
    <row r="287" spans="1:6" x14ac:dyDescent="0.25">
      <c r="A287" s="3">
        <f>Final!A268</f>
        <v>0</v>
      </c>
      <c r="B287" s="3">
        <f>Final!B268</f>
        <v>0</v>
      </c>
      <c r="C287" s="3">
        <f>Final!AW268</f>
        <v>0</v>
      </c>
      <c r="D287" s="3">
        <f>Final!R268</f>
        <v>0</v>
      </c>
      <c r="E287" s="3">
        <f>Final!U268</f>
        <v>0</v>
      </c>
      <c r="F287" s="3">
        <f>Final!AV268</f>
        <v>0</v>
      </c>
    </row>
    <row r="288" spans="1:6" x14ac:dyDescent="0.25">
      <c r="A288" s="3">
        <f>Final!A269</f>
        <v>0</v>
      </c>
      <c r="B288" s="3">
        <f>Final!B269</f>
        <v>0</v>
      </c>
      <c r="C288" s="3">
        <f>Final!AW269</f>
        <v>0</v>
      </c>
      <c r="D288" s="3">
        <f>Final!R269</f>
        <v>0</v>
      </c>
      <c r="E288" s="3">
        <f>Final!U269</f>
        <v>0</v>
      </c>
      <c r="F288" s="3">
        <f>Final!AV269</f>
        <v>0</v>
      </c>
    </row>
    <row r="289" spans="1:6" x14ac:dyDescent="0.25">
      <c r="A289" s="3">
        <f>Final!A270</f>
        <v>0</v>
      </c>
      <c r="B289" s="3">
        <f>Final!B270</f>
        <v>0</v>
      </c>
      <c r="C289" s="3">
        <f>Final!AW270</f>
        <v>0</v>
      </c>
      <c r="D289" s="3">
        <f>Final!R270</f>
        <v>0</v>
      </c>
      <c r="E289" s="3">
        <f>Final!U270</f>
        <v>0</v>
      </c>
      <c r="F289" s="3">
        <f>Final!AV270</f>
        <v>0</v>
      </c>
    </row>
    <row r="290" spans="1:6" x14ac:dyDescent="0.25">
      <c r="A290" s="3">
        <f>Final!A271</f>
        <v>0</v>
      </c>
      <c r="B290" s="3">
        <f>Final!B271</f>
        <v>0</v>
      </c>
      <c r="C290" s="3">
        <f>Final!AW271</f>
        <v>0</v>
      </c>
      <c r="D290" s="3">
        <f>Final!R271</f>
        <v>0</v>
      </c>
      <c r="E290" s="3">
        <f>Final!U271</f>
        <v>0</v>
      </c>
      <c r="F290" s="3">
        <f>Final!AV271</f>
        <v>0</v>
      </c>
    </row>
    <row r="291" spans="1:6" x14ac:dyDescent="0.25">
      <c r="A291" s="3">
        <f>Final!A272</f>
        <v>0</v>
      </c>
      <c r="B291" s="3">
        <f>Final!B272</f>
        <v>0</v>
      </c>
      <c r="C291" s="3">
        <f>Final!AW272</f>
        <v>0</v>
      </c>
      <c r="D291" s="3">
        <f>Final!R272</f>
        <v>0</v>
      </c>
      <c r="E291" s="3">
        <f>Final!U272</f>
        <v>0</v>
      </c>
      <c r="F291" s="3">
        <f>Final!AV272</f>
        <v>0</v>
      </c>
    </row>
    <row r="292" spans="1:6" x14ac:dyDescent="0.25">
      <c r="A292" s="3">
        <f>Final!A273</f>
        <v>0</v>
      </c>
      <c r="B292" s="3">
        <f>Final!B273</f>
        <v>0</v>
      </c>
      <c r="C292" s="3">
        <f>Final!AW273</f>
        <v>0</v>
      </c>
      <c r="D292" s="3">
        <f>Final!R273</f>
        <v>0</v>
      </c>
      <c r="E292" s="3">
        <f>Final!U273</f>
        <v>0</v>
      </c>
      <c r="F292" s="3">
        <f>Final!AV273</f>
        <v>0</v>
      </c>
    </row>
    <row r="293" spans="1:6" x14ac:dyDescent="0.25">
      <c r="A293" s="3">
        <f>Final!A274</f>
        <v>0</v>
      </c>
      <c r="B293" s="3">
        <f>Final!B274</f>
        <v>0</v>
      </c>
      <c r="C293" s="3">
        <f>Final!AW274</f>
        <v>0</v>
      </c>
      <c r="D293" s="3">
        <f>Final!R274</f>
        <v>0</v>
      </c>
      <c r="E293" s="3">
        <f>Final!U274</f>
        <v>0</v>
      </c>
      <c r="F293" s="3">
        <f>Final!AV274</f>
        <v>0</v>
      </c>
    </row>
    <row r="294" spans="1:6" x14ac:dyDescent="0.25">
      <c r="A294" s="3">
        <f>Final!A275</f>
        <v>0</v>
      </c>
      <c r="B294" s="3">
        <f>Final!B275</f>
        <v>0</v>
      </c>
      <c r="C294" s="3">
        <f>Final!AW275</f>
        <v>0</v>
      </c>
      <c r="D294" s="3">
        <f>Final!R275</f>
        <v>0</v>
      </c>
      <c r="E294" s="3">
        <f>Final!U275</f>
        <v>0</v>
      </c>
      <c r="F294" s="3">
        <f>Final!AV275</f>
        <v>0</v>
      </c>
    </row>
    <row r="295" spans="1:6" x14ac:dyDescent="0.25">
      <c r="A295" s="3">
        <f>Final!A276</f>
        <v>0</v>
      </c>
      <c r="B295" s="3">
        <f>Final!B276</f>
        <v>0</v>
      </c>
      <c r="C295" s="3">
        <f>Final!AW276</f>
        <v>0</v>
      </c>
      <c r="D295" s="3">
        <f>Final!R276</f>
        <v>0</v>
      </c>
      <c r="E295" s="3">
        <f>Final!U276</f>
        <v>0</v>
      </c>
      <c r="F295" s="3">
        <f>Final!AV276</f>
        <v>0</v>
      </c>
    </row>
    <row r="296" spans="1:6" x14ac:dyDescent="0.25">
      <c r="A296" s="3">
        <f>Final!A277</f>
        <v>0</v>
      </c>
      <c r="B296" s="3">
        <f>Final!B277</f>
        <v>0</v>
      </c>
      <c r="C296" s="3">
        <f>Final!AW277</f>
        <v>0</v>
      </c>
      <c r="D296" s="3">
        <f>Final!R277</f>
        <v>0</v>
      </c>
      <c r="E296" s="3">
        <f>Final!U277</f>
        <v>0</v>
      </c>
      <c r="F296" s="3">
        <f>Final!AV277</f>
        <v>0</v>
      </c>
    </row>
    <row r="297" spans="1:6" x14ac:dyDescent="0.25">
      <c r="A297" s="3">
        <f>Final!A278</f>
        <v>0</v>
      </c>
      <c r="B297" s="3">
        <f>Final!B278</f>
        <v>0</v>
      </c>
      <c r="C297" s="3">
        <f>Final!AW278</f>
        <v>0</v>
      </c>
      <c r="D297" s="3">
        <f>Final!R278</f>
        <v>0</v>
      </c>
      <c r="E297" s="3">
        <f>Final!U278</f>
        <v>0</v>
      </c>
      <c r="F297" s="3">
        <f>Final!AV278</f>
        <v>0</v>
      </c>
    </row>
    <row r="298" spans="1:6" x14ac:dyDescent="0.25">
      <c r="A298" s="3">
        <f>Final!A279</f>
        <v>0</v>
      </c>
      <c r="B298" s="3">
        <f>Final!B279</f>
        <v>0</v>
      </c>
      <c r="C298" s="3">
        <f>Final!AW279</f>
        <v>0</v>
      </c>
      <c r="D298" s="3">
        <f>Final!R279</f>
        <v>0</v>
      </c>
      <c r="E298" s="3">
        <f>Final!U279</f>
        <v>0</v>
      </c>
      <c r="F298" s="3">
        <f>Final!AV279</f>
        <v>0</v>
      </c>
    </row>
    <row r="299" spans="1:6" x14ac:dyDescent="0.25">
      <c r="A299" s="3">
        <f>Final!A280</f>
        <v>0</v>
      </c>
      <c r="B299" s="3">
        <f>Final!B280</f>
        <v>0</v>
      </c>
      <c r="C299" s="3">
        <f>Final!AW280</f>
        <v>0</v>
      </c>
      <c r="D299" s="3">
        <f>Final!R280</f>
        <v>0</v>
      </c>
      <c r="E299" s="3">
        <f>Final!U280</f>
        <v>0</v>
      </c>
      <c r="F299" s="3">
        <f>Final!AV280</f>
        <v>0</v>
      </c>
    </row>
    <row r="300" spans="1:6" x14ac:dyDescent="0.25">
      <c r="A300" s="3">
        <f>Final!A281</f>
        <v>0</v>
      </c>
      <c r="B300" s="3">
        <f>Final!B281</f>
        <v>0</v>
      </c>
      <c r="C300" s="3">
        <f>Final!AW281</f>
        <v>0</v>
      </c>
      <c r="D300" s="3">
        <f>Final!R281</f>
        <v>0</v>
      </c>
      <c r="E300" s="3">
        <f>Final!U281</f>
        <v>0</v>
      </c>
      <c r="F300" s="3">
        <f>Final!AV281</f>
        <v>0</v>
      </c>
    </row>
    <row r="301" spans="1:6" x14ac:dyDescent="0.25">
      <c r="A301" s="3">
        <f>Final!A282</f>
        <v>0</v>
      </c>
      <c r="B301" s="3">
        <f>Final!B282</f>
        <v>0</v>
      </c>
      <c r="C301" s="3">
        <f>Final!AW282</f>
        <v>0</v>
      </c>
      <c r="D301" s="3">
        <f>Final!R282</f>
        <v>0</v>
      </c>
      <c r="E301" s="3">
        <f>Final!U282</f>
        <v>0</v>
      </c>
      <c r="F301" s="3">
        <f>Final!AV282</f>
        <v>0</v>
      </c>
    </row>
    <row r="302" spans="1:6" x14ac:dyDescent="0.25">
      <c r="A302" s="3">
        <f>Final!A283</f>
        <v>0</v>
      </c>
      <c r="B302" s="3">
        <f>Final!B283</f>
        <v>0</v>
      </c>
      <c r="C302" s="3">
        <f>Final!AW283</f>
        <v>0</v>
      </c>
      <c r="D302" s="3">
        <f>Final!R283</f>
        <v>0</v>
      </c>
      <c r="E302" s="3">
        <f>Final!U283</f>
        <v>0</v>
      </c>
      <c r="F302" s="3">
        <f>Final!AV283</f>
        <v>0</v>
      </c>
    </row>
    <row r="303" spans="1:6" x14ac:dyDescent="0.25">
      <c r="A303" s="3">
        <f>Final!A284</f>
        <v>0</v>
      </c>
      <c r="B303" s="3">
        <f>Final!B284</f>
        <v>0</v>
      </c>
      <c r="C303" s="3">
        <f>Final!AW284</f>
        <v>0</v>
      </c>
      <c r="D303" s="3">
        <f>Final!R284</f>
        <v>0</v>
      </c>
      <c r="E303" s="3">
        <f>Final!U284</f>
        <v>0</v>
      </c>
      <c r="F303" s="3">
        <f>Final!AV284</f>
        <v>0</v>
      </c>
    </row>
    <row r="304" spans="1:6" x14ac:dyDescent="0.25">
      <c r="A304" s="3">
        <f>Final!A285</f>
        <v>0</v>
      </c>
      <c r="B304" s="3">
        <f>Final!B285</f>
        <v>0</v>
      </c>
      <c r="C304" s="3">
        <f>Final!AW285</f>
        <v>0</v>
      </c>
      <c r="D304" s="3">
        <f>Final!R285</f>
        <v>0</v>
      </c>
      <c r="E304" s="3">
        <f>Final!U285</f>
        <v>0</v>
      </c>
      <c r="F304" s="3">
        <f>Final!AV285</f>
        <v>0</v>
      </c>
    </row>
    <row r="305" spans="1:6" x14ac:dyDescent="0.25">
      <c r="A305" s="3">
        <f>Final!A286</f>
        <v>0</v>
      </c>
      <c r="B305" s="3">
        <f>Final!B286</f>
        <v>0</v>
      </c>
      <c r="C305" s="3">
        <f>Final!AW286</f>
        <v>0</v>
      </c>
      <c r="D305" s="3">
        <f>Final!R286</f>
        <v>0</v>
      </c>
      <c r="E305" s="3">
        <f>Final!U286</f>
        <v>0</v>
      </c>
      <c r="F305" s="3">
        <f>Final!AV286</f>
        <v>0</v>
      </c>
    </row>
    <row r="306" spans="1:6" x14ac:dyDescent="0.25">
      <c r="A306" s="3">
        <f>Final!A287</f>
        <v>0</v>
      </c>
      <c r="B306" s="3">
        <f>Final!B287</f>
        <v>0</v>
      </c>
      <c r="C306" s="3">
        <f>Final!AW287</f>
        <v>0</v>
      </c>
      <c r="D306" s="3">
        <f>Final!R287</f>
        <v>0</v>
      </c>
      <c r="E306" s="3">
        <f>Final!U287</f>
        <v>0</v>
      </c>
      <c r="F306" s="3">
        <f>Final!AV287</f>
        <v>0</v>
      </c>
    </row>
    <row r="307" spans="1:6" x14ac:dyDescent="0.25">
      <c r="A307" s="3">
        <f>Final!A288</f>
        <v>0</v>
      </c>
      <c r="B307" s="3">
        <f>Final!B288</f>
        <v>0</v>
      </c>
      <c r="C307" s="3">
        <f>Final!AW288</f>
        <v>0</v>
      </c>
      <c r="D307" s="3">
        <f>Final!R288</f>
        <v>0</v>
      </c>
      <c r="E307" s="3">
        <f>Final!U288</f>
        <v>0</v>
      </c>
      <c r="F307" s="3">
        <f>Final!AV288</f>
        <v>0</v>
      </c>
    </row>
    <row r="308" spans="1:6" x14ac:dyDescent="0.25">
      <c r="A308" s="3">
        <f>Final!A289</f>
        <v>0</v>
      </c>
      <c r="B308" s="3">
        <f>Final!B289</f>
        <v>0</v>
      </c>
      <c r="C308" s="3">
        <f>Final!AW289</f>
        <v>0</v>
      </c>
      <c r="D308" s="3">
        <f>Final!R289</f>
        <v>0</v>
      </c>
      <c r="E308" s="3">
        <f>Final!U289</f>
        <v>0</v>
      </c>
      <c r="F308" s="3">
        <f>Final!AV289</f>
        <v>0</v>
      </c>
    </row>
    <row r="309" spans="1:6" x14ac:dyDescent="0.25">
      <c r="A309" s="3">
        <f>Final!A290</f>
        <v>0</v>
      </c>
      <c r="B309" s="3">
        <f>Final!B290</f>
        <v>0</v>
      </c>
      <c r="C309" s="3">
        <f>Final!AW290</f>
        <v>0</v>
      </c>
      <c r="D309" s="3">
        <f>Final!R290</f>
        <v>0</v>
      </c>
      <c r="E309" s="3">
        <f>Final!U290</f>
        <v>0</v>
      </c>
      <c r="F309" s="3">
        <f>Final!AV290</f>
        <v>0</v>
      </c>
    </row>
    <row r="310" spans="1:6" x14ac:dyDescent="0.25">
      <c r="A310" s="3">
        <f>Final!A291</f>
        <v>0</v>
      </c>
      <c r="B310" s="3">
        <f>Final!B291</f>
        <v>0</v>
      </c>
      <c r="C310" s="3">
        <f>Final!AW291</f>
        <v>0</v>
      </c>
      <c r="D310" s="3">
        <f>Final!R291</f>
        <v>0</v>
      </c>
      <c r="E310" s="3">
        <f>Final!U291</f>
        <v>0</v>
      </c>
      <c r="F310" s="3">
        <f>Final!AV291</f>
        <v>0</v>
      </c>
    </row>
    <row r="311" spans="1:6" x14ac:dyDescent="0.25">
      <c r="A311" s="3">
        <f>Final!A292</f>
        <v>0</v>
      </c>
      <c r="B311" s="3">
        <f>Final!B292</f>
        <v>0</v>
      </c>
      <c r="C311" s="3">
        <f>Final!AW292</f>
        <v>0</v>
      </c>
      <c r="D311" s="3">
        <f>Final!R292</f>
        <v>0</v>
      </c>
      <c r="E311" s="3">
        <f>Final!U292</f>
        <v>0</v>
      </c>
      <c r="F311" s="3">
        <f>Final!AV292</f>
        <v>0</v>
      </c>
    </row>
    <row r="312" spans="1:6" x14ac:dyDescent="0.25">
      <c r="A312" s="3">
        <f>Final!A293</f>
        <v>0</v>
      </c>
      <c r="B312" s="3">
        <f>Final!B293</f>
        <v>0</v>
      </c>
      <c r="C312" s="3">
        <f>Final!AW293</f>
        <v>0</v>
      </c>
      <c r="D312" s="3">
        <f>Final!R293</f>
        <v>0</v>
      </c>
      <c r="E312" s="3">
        <f>Final!U293</f>
        <v>0</v>
      </c>
      <c r="F312" s="3">
        <f>Final!AV293</f>
        <v>0</v>
      </c>
    </row>
    <row r="313" spans="1:6" x14ac:dyDescent="0.25">
      <c r="A313" s="3">
        <f>Final!A294</f>
        <v>0</v>
      </c>
      <c r="B313" s="3">
        <f>Final!B294</f>
        <v>0</v>
      </c>
      <c r="C313" s="3">
        <f>Final!AW294</f>
        <v>0</v>
      </c>
      <c r="D313" s="3">
        <f>Final!R294</f>
        <v>0</v>
      </c>
      <c r="E313" s="3">
        <f>Final!U294</f>
        <v>0</v>
      </c>
      <c r="F313" s="3">
        <f>Final!AV294</f>
        <v>0</v>
      </c>
    </row>
    <row r="314" spans="1:6" x14ac:dyDescent="0.25">
      <c r="A314" s="3">
        <f>Final!A295</f>
        <v>0</v>
      </c>
      <c r="B314" s="3">
        <f>Final!B295</f>
        <v>0</v>
      </c>
      <c r="C314" s="3">
        <f>Final!AW295</f>
        <v>0</v>
      </c>
      <c r="D314" s="3">
        <f>Final!R295</f>
        <v>0</v>
      </c>
      <c r="E314" s="3">
        <f>Final!U295</f>
        <v>0</v>
      </c>
      <c r="F314" s="3">
        <f>Final!AV295</f>
        <v>0</v>
      </c>
    </row>
    <row r="315" spans="1:6" x14ac:dyDescent="0.25">
      <c r="A315" s="3">
        <f>Final!A296</f>
        <v>0</v>
      </c>
      <c r="B315" s="3">
        <f>Final!B296</f>
        <v>0</v>
      </c>
      <c r="C315" s="3">
        <f>Final!AW296</f>
        <v>0</v>
      </c>
      <c r="D315" s="3">
        <f>Final!R296</f>
        <v>0</v>
      </c>
      <c r="E315" s="3">
        <f>Final!U296</f>
        <v>0</v>
      </c>
      <c r="F315" s="3">
        <f>Final!AV296</f>
        <v>0</v>
      </c>
    </row>
    <row r="316" spans="1:6" x14ac:dyDescent="0.25">
      <c r="A316" s="3">
        <f>Final!A297</f>
        <v>0</v>
      </c>
      <c r="B316" s="3">
        <f>Final!B297</f>
        <v>0</v>
      </c>
      <c r="C316" s="3">
        <f>Final!AW297</f>
        <v>0</v>
      </c>
      <c r="D316" s="3">
        <f>Final!R297</f>
        <v>0</v>
      </c>
      <c r="E316" s="3">
        <f>Final!U297</f>
        <v>0</v>
      </c>
      <c r="F316" s="3">
        <f>Final!AV297</f>
        <v>0</v>
      </c>
    </row>
    <row r="317" spans="1:6" x14ac:dyDescent="0.25">
      <c r="A317" s="3">
        <f>Final!A298</f>
        <v>0</v>
      </c>
      <c r="B317" s="3">
        <f>Final!B298</f>
        <v>0</v>
      </c>
      <c r="C317" s="3">
        <f>Final!AW298</f>
        <v>0</v>
      </c>
      <c r="D317" s="3">
        <f>Final!R298</f>
        <v>0</v>
      </c>
      <c r="E317" s="3">
        <f>Final!U298</f>
        <v>0</v>
      </c>
      <c r="F317" s="3">
        <f>Final!AV298</f>
        <v>0</v>
      </c>
    </row>
    <row r="318" spans="1:6" x14ac:dyDescent="0.25">
      <c r="A318" s="3">
        <f>Final!A299</f>
        <v>0</v>
      </c>
      <c r="B318" s="3">
        <f>Final!B299</f>
        <v>0</v>
      </c>
      <c r="C318" s="3">
        <f>Final!AW299</f>
        <v>0</v>
      </c>
      <c r="D318" s="3">
        <f>Final!R299</f>
        <v>0</v>
      </c>
      <c r="E318" s="3">
        <f>Final!U299</f>
        <v>0</v>
      </c>
      <c r="F318" s="3">
        <f>Final!AV299</f>
        <v>0</v>
      </c>
    </row>
    <row r="319" spans="1:6" x14ac:dyDescent="0.25">
      <c r="A319" s="3">
        <f>Final!A300</f>
        <v>0</v>
      </c>
      <c r="B319" s="3">
        <f>Final!B300</f>
        <v>0</v>
      </c>
      <c r="C319" s="3">
        <f>Final!AW300</f>
        <v>0</v>
      </c>
      <c r="D319" s="3">
        <f>Final!R300</f>
        <v>0</v>
      </c>
      <c r="E319" s="3">
        <f>Final!U300</f>
        <v>0</v>
      </c>
      <c r="F319" s="3">
        <f>Final!AV300</f>
        <v>0</v>
      </c>
    </row>
    <row r="320" spans="1:6" x14ac:dyDescent="0.25">
      <c r="A320" s="3">
        <f>Final!A301</f>
        <v>0</v>
      </c>
      <c r="B320" s="3">
        <f>Final!B301</f>
        <v>0</v>
      </c>
      <c r="C320" s="3">
        <f>Final!AW301</f>
        <v>0</v>
      </c>
      <c r="D320" s="3">
        <f>Final!R301</f>
        <v>0</v>
      </c>
      <c r="E320" s="3">
        <f>Final!U301</f>
        <v>0</v>
      </c>
      <c r="F320" s="3">
        <f>Final!AV301</f>
        <v>0</v>
      </c>
    </row>
    <row r="321" spans="1:6" x14ac:dyDescent="0.25">
      <c r="A321" s="3">
        <f>Final!A302</f>
        <v>0</v>
      </c>
      <c r="B321" s="3">
        <f>Final!B302</f>
        <v>0</v>
      </c>
      <c r="C321" s="3">
        <f>Final!AW302</f>
        <v>0</v>
      </c>
      <c r="D321" s="3">
        <f>Final!R302</f>
        <v>0</v>
      </c>
      <c r="E321" s="3">
        <f>Final!U302</f>
        <v>0</v>
      </c>
      <c r="F321" s="3">
        <f>Final!AV302</f>
        <v>0</v>
      </c>
    </row>
    <row r="322" spans="1:6" x14ac:dyDescent="0.25">
      <c r="A322" s="3">
        <f>Final!A303</f>
        <v>0</v>
      </c>
      <c r="B322" s="3">
        <f>Final!B303</f>
        <v>0</v>
      </c>
      <c r="C322" s="3">
        <f>Final!AW303</f>
        <v>0</v>
      </c>
      <c r="D322" s="3">
        <f>Final!R303</f>
        <v>0</v>
      </c>
      <c r="E322" s="3">
        <f>Final!U303</f>
        <v>0</v>
      </c>
      <c r="F322" s="3">
        <f>Final!AV303</f>
        <v>0</v>
      </c>
    </row>
    <row r="323" spans="1:6" x14ac:dyDescent="0.25">
      <c r="A323" s="3">
        <f>Final!A304</f>
        <v>0</v>
      </c>
      <c r="B323" s="3">
        <f>Final!B304</f>
        <v>0</v>
      </c>
      <c r="C323" s="3">
        <f>Final!AW304</f>
        <v>0</v>
      </c>
      <c r="D323" s="3">
        <f>Final!R304</f>
        <v>0</v>
      </c>
      <c r="E323" s="3">
        <f>Final!U304</f>
        <v>0</v>
      </c>
      <c r="F323" s="3">
        <f>Final!AV304</f>
        <v>0</v>
      </c>
    </row>
    <row r="324" spans="1:6" x14ac:dyDescent="0.25">
      <c r="A324" s="3">
        <f>Final!A305</f>
        <v>0</v>
      </c>
      <c r="B324" s="3">
        <f>Final!B305</f>
        <v>0</v>
      </c>
      <c r="C324" s="3">
        <f>Final!AW305</f>
        <v>0</v>
      </c>
      <c r="D324" s="3">
        <f>Final!R305</f>
        <v>0</v>
      </c>
      <c r="E324" s="3">
        <f>Final!U305</f>
        <v>0</v>
      </c>
      <c r="F324" s="3">
        <f>Final!AV305</f>
        <v>0</v>
      </c>
    </row>
    <row r="325" spans="1:6" x14ac:dyDescent="0.25">
      <c r="A325" s="3">
        <f>Final!A306</f>
        <v>0</v>
      </c>
      <c r="B325" s="3">
        <f>Final!B306</f>
        <v>0</v>
      </c>
      <c r="C325" s="3">
        <f>Final!AW306</f>
        <v>0</v>
      </c>
      <c r="D325" s="3">
        <f>Final!R306</f>
        <v>0</v>
      </c>
      <c r="E325" s="3">
        <f>Final!U306</f>
        <v>0</v>
      </c>
      <c r="F325" s="3">
        <f>Final!AV306</f>
        <v>0</v>
      </c>
    </row>
    <row r="326" spans="1:6" x14ac:dyDescent="0.25">
      <c r="A326" s="3">
        <f>Final!A307</f>
        <v>0</v>
      </c>
      <c r="B326" s="3">
        <f>Final!B307</f>
        <v>0</v>
      </c>
      <c r="C326" s="3">
        <f>Final!AW307</f>
        <v>0</v>
      </c>
      <c r="D326" s="3">
        <f>Final!R307</f>
        <v>0</v>
      </c>
      <c r="E326" s="3">
        <f>Final!U307</f>
        <v>0</v>
      </c>
      <c r="F326" s="3">
        <f>Final!AV307</f>
        <v>0</v>
      </c>
    </row>
    <row r="327" spans="1:6" x14ac:dyDescent="0.25">
      <c r="A327" s="3">
        <f>Final!A308</f>
        <v>0</v>
      </c>
      <c r="B327" s="3">
        <f>Final!B308</f>
        <v>0</v>
      </c>
      <c r="C327" s="3">
        <f>Final!AW308</f>
        <v>0</v>
      </c>
      <c r="D327" s="3">
        <f>Final!R308</f>
        <v>0</v>
      </c>
      <c r="E327" s="3">
        <f>Final!U308</f>
        <v>0</v>
      </c>
      <c r="F327" s="3">
        <f>Final!AV308</f>
        <v>0</v>
      </c>
    </row>
    <row r="328" spans="1:6" x14ac:dyDescent="0.25">
      <c r="A328" s="3">
        <f>Final!A309</f>
        <v>0</v>
      </c>
      <c r="B328" s="3">
        <f>Final!B309</f>
        <v>0</v>
      </c>
      <c r="C328" s="3">
        <f>Final!AW309</f>
        <v>0</v>
      </c>
      <c r="D328" s="3">
        <f>Final!R309</f>
        <v>0</v>
      </c>
      <c r="E328" s="3">
        <f>Final!U309</f>
        <v>0</v>
      </c>
      <c r="F328" s="3">
        <f>Final!AV309</f>
        <v>0</v>
      </c>
    </row>
    <row r="329" spans="1:6" x14ac:dyDescent="0.25">
      <c r="A329" s="3">
        <f>Final!A310</f>
        <v>0</v>
      </c>
      <c r="B329" s="3">
        <f>Final!B310</f>
        <v>0</v>
      </c>
      <c r="C329" s="3">
        <f>Final!AW310</f>
        <v>0</v>
      </c>
      <c r="D329" s="3">
        <f>Final!R310</f>
        <v>0</v>
      </c>
      <c r="E329" s="3">
        <f>Final!U310</f>
        <v>0</v>
      </c>
      <c r="F329" s="3">
        <f>Final!AV310</f>
        <v>0</v>
      </c>
    </row>
    <row r="330" spans="1:6" x14ac:dyDescent="0.25">
      <c r="A330" s="3">
        <f>Final!A311</f>
        <v>0</v>
      </c>
      <c r="B330" s="3">
        <f>Final!B311</f>
        <v>0</v>
      </c>
      <c r="C330" s="3">
        <f>Final!AW311</f>
        <v>0</v>
      </c>
      <c r="D330" s="3">
        <f>Final!R311</f>
        <v>0</v>
      </c>
      <c r="E330" s="3">
        <f>Final!U311</f>
        <v>0</v>
      </c>
      <c r="F330" s="3">
        <f>Final!AV311</f>
        <v>0</v>
      </c>
    </row>
    <row r="331" spans="1:6" x14ac:dyDescent="0.25">
      <c r="A331" s="3">
        <f>Final!A312</f>
        <v>0</v>
      </c>
      <c r="B331" s="3">
        <f>Final!B312</f>
        <v>0</v>
      </c>
      <c r="C331" s="3">
        <f>Final!AW312</f>
        <v>0</v>
      </c>
      <c r="D331" s="3">
        <f>Final!R312</f>
        <v>0</v>
      </c>
      <c r="E331" s="3">
        <f>Final!U312</f>
        <v>0</v>
      </c>
      <c r="F331" s="3">
        <f>Final!AV312</f>
        <v>0</v>
      </c>
    </row>
    <row r="332" spans="1:6" x14ac:dyDescent="0.25">
      <c r="A332" s="3">
        <f>Final!A313</f>
        <v>0</v>
      </c>
      <c r="B332" s="3">
        <f>Final!B313</f>
        <v>0</v>
      </c>
      <c r="C332" s="3">
        <f>Final!AW313</f>
        <v>0</v>
      </c>
      <c r="D332" s="3">
        <f>Final!R313</f>
        <v>0</v>
      </c>
      <c r="E332" s="3">
        <f>Final!U313</f>
        <v>0</v>
      </c>
      <c r="F332" s="3">
        <f>Final!AV313</f>
        <v>0</v>
      </c>
    </row>
    <row r="333" spans="1:6" x14ac:dyDescent="0.25">
      <c r="A333" s="3">
        <f>Final!A314</f>
        <v>0</v>
      </c>
      <c r="B333" s="3">
        <f>Final!B314</f>
        <v>0</v>
      </c>
      <c r="C333" s="3">
        <f>Final!AW314</f>
        <v>0</v>
      </c>
      <c r="D333" s="3">
        <f>Final!R314</f>
        <v>0</v>
      </c>
      <c r="E333" s="3">
        <f>Final!U314</f>
        <v>0</v>
      </c>
      <c r="F333" s="3">
        <f>Final!AV314</f>
        <v>0</v>
      </c>
    </row>
    <row r="334" spans="1:6" x14ac:dyDescent="0.25">
      <c r="A334" s="3">
        <f>Final!A315</f>
        <v>0</v>
      </c>
      <c r="B334" s="3">
        <f>Final!B315</f>
        <v>0</v>
      </c>
      <c r="C334" s="3">
        <f>Final!AW315</f>
        <v>0</v>
      </c>
      <c r="D334" s="3">
        <f>Final!R315</f>
        <v>0</v>
      </c>
      <c r="E334" s="3">
        <f>Final!U315</f>
        <v>0</v>
      </c>
      <c r="F334" s="3">
        <f>Final!AV315</f>
        <v>0</v>
      </c>
    </row>
    <row r="335" spans="1:6" x14ac:dyDescent="0.25">
      <c r="A335" s="3">
        <f>Final!A316</f>
        <v>0</v>
      </c>
      <c r="B335" s="3">
        <f>Final!B316</f>
        <v>0</v>
      </c>
      <c r="C335" s="3">
        <f>Final!AW316</f>
        <v>0</v>
      </c>
      <c r="D335" s="3">
        <f>Final!R316</f>
        <v>0</v>
      </c>
      <c r="E335" s="3">
        <f>Final!U316</f>
        <v>0</v>
      </c>
      <c r="F335" s="3">
        <f>Final!AV316</f>
        <v>0</v>
      </c>
    </row>
    <row r="336" spans="1:6" x14ac:dyDescent="0.25">
      <c r="A336" s="3">
        <f>Final!A317</f>
        <v>0</v>
      </c>
      <c r="B336" s="3">
        <f>Final!B317</f>
        <v>0</v>
      </c>
      <c r="C336" s="3">
        <f>Final!AW317</f>
        <v>0</v>
      </c>
      <c r="D336" s="3">
        <f>Final!R317</f>
        <v>0</v>
      </c>
      <c r="E336" s="3">
        <f>Final!U317</f>
        <v>0</v>
      </c>
      <c r="F336" s="3">
        <f>Final!AV317</f>
        <v>0</v>
      </c>
    </row>
    <row r="337" spans="1:6" x14ac:dyDescent="0.25">
      <c r="A337" s="3">
        <f>Final!A318</f>
        <v>0</v>
      </c>
      <c r="B337" s="3">
        <f>Final!B318</f>
        <v>0</v>
      </c>
      <c r="C337" s="3">
        <f>Final!AW318</f>
        <v>0</v>
      </c>
      <c r="D337" s="3">
        <f>Final!R318</f>
        <v>0</v>
      </c>
      <c r="E337" s="3">
        <f>Final!U318</f>
        <v>0</v>
      </c>
      <c r="F337" s="3">
        <f>Final!AV318</f>
        <v>0</v>
      </c>
    </row>
    <row r="338" spans="1:6" x14ac:dyDescent="0.25">
      <c r="A338" s="3">
        <f>Final!A319</f>
        <v>0</v>
      </c>
      <c r="B338" s="3">
        <f>Final!B319</f>
        <v>0</v>
      </c>
      <c r="C338" s="3">
        <f>Final!AW319</f>
        <v>0</v>
      </c>
      <c r="D338" s="3">
        <f>Final!R319</f>
        <v>0</v>
      </c>
      <c r="E338" s="3">
        <f>Final!U319</f>
        <v>0</v>
      </c>
      <c r="F338" s="3">
        <f>Final!AV319</f>
        <v>0</v>
      </c>
    </row>
    <row r="339" spans="1:6" x14ac:dyDescent="0.25">
      <c r="A339" s="3">
        <f>Final!A320</f>
        <v>0</v>
      </c>
      <c r="B339" s="3">
        <f>Final!B320</f>
        <v>0</v>
      </c>
      <c r="C339" s="3">
        <f>Final!AW320</f>
        <v>0</v>
      </c>
      <c r="D339" s="3">
        <f>Final!R320</f>
        <v>0</v>
      </c>
      <c r="E339" s="3">
        <f>Final!U320</f>
        <v>0</v>
      </c>
      <c r="F339" s="3">
        <f>Final!AV320</f>
        <v>0</v>
      </c>
    </row>
    <row r="340" spans="1:6" x14ac:dyDescent="0.25">
      <c r="A340" s="3">
        <f>Final!A321</f>
        <v>0</v>
      </c>
      <c r="B340" s="3">
        <f>Final!B321</f>
        <v>0</v>
      </c>
      <c r="C340" s="3">
        <f>Final!AW321</f>
        <v>0</v>
      </c>
      <c r="D340" s="3">
        <f>Final!R321</f>
        <v>0</v>
      </c>
      <c r="E340" s="3">
        <f>Final!U321</f>
        <v>0</v>
      </c>
      <c r="F340" s="3">
        <f>Final!AV321</f>
        <v>0</v>
      </c>
    </row>
    <row r="341" spans="1:6" x14ac:dyDescent="0.25">
      <c r="A341" s="3">
        <f>Final!A322</f>
        <v>0</v>
      </c>
      <c r="B341" s="3">
        <f>Final!B322</f>
        <v>0</v>
      </c>
      <c r="C341" s="3">
        <f>Final!AW322</f>
        <v>0</v>
      </c>
      <c r="D341" s="3">
        <f>Final!R322</f>
        <v>0</v>
      </c>
      <c r="E341" s="3">
        <f>Final!U322</f>
        <v>0</v>
      </c>
      <c r="F341" s="3">
        <f>Final!AV322</f>
        <v>0</v>
      </c>
    </row>
    <row r="342" spans="1:6" x14ac:dyDescent="0.25">
      <c r="A342" s="3">
        <f>Final!A323</f>
        <v>0</v>
      </c>
      <c r="B342" s="3">
        <f>Final!B323</f>
        <v>0</v>
      </c>
      <c r="C342" s="3">
        <f>Final!AW323</f>
        <v>0</v>
      </c>
      <c r="D342" s="3">
        <f>Final!R323</f>
        <v>0</v>
      </c>
      <c r="E342" s="3">
        <f>Final!U323</f>
        <v>0</v>
      </c>
      <c r="F342" s="3">
        <f>Final!AV323</f>
        <v>0</v>
      </c>
    </row>
    <row r="343" spans="1:6" x14ac:dyDescent="0.25">
      <c r="A343" s="3">
        <f>Final!A324</f>
        <v>0</v>
      </c>
      <c r="B343" s="3">
        <f>Final!B324</f>
        <v>0</v>
      </c>
      <c r="C343" s="3">
        <f>Final!AW324</f>
        <v>0</v>
      </c>
      <c r="D343" s="3">
        <f>Final!R324</f>
        <v>0</v>
      </c>
      <c r="E343" s="3">
        <f>Final!U324</f>
        <v>0</v>
      </c>
      <c r="F343" s="3">
        <f>Final!AV324</f>
        <v>0</v>
      </c>
    </row>
    <row r="344" spans="1:6" x14ac:dyDescent="0.25">
      <c r="A344" s="3">
        <f>Final!A325</f>
        <v>0</v>
      </c>
      <c r="B344" s="3">
        <f>Final!B325</f>
        <v>0</v>
      </c>
      <c r="C344" s="3">
        <f>Final!AW325</f>
        <v>0</v>
      </c>
      <c r="D344" s="3">
        <f>Final!R325</f>
        <v>0</v>
      </c>
      <c r="E344" s="3">
        <f>Final!U325</f>
        <v>0</v>
      </c>
      <c r="F344" s="3">
        <f>Final!AV325</f>
        <v>0</v>
      </c>
    </row>
    <row r="345" spans="1:6" x14ac:dyDescent="0.25">
      <c r="A345" s="3">
        <f>Final!A326</f>
        <v>0</v>
      </c>
      <c r="B345" s="3">
        <f>Final!B326</f>
        <v>0</v>
      </c>
      <c r="C345" s="3">
        <f>Final!AW326</f>
        <v>0</v>
      </c>
      <c r="D345" s="3">
        <f>Final!R326</f>
        <v>0</v>
      </c>
      <c r="E345" s="3">
        <f>Final!U326</f>
        <v>0</v>
      </c>
      <c r="F345" s="3">
        <f>Final!AV326</f>
        <v>0</v>
      </c>
    </row>
    <row r="346" spans="1:6" x14ac:dyDescent="0.25">
      <c r="A346" s="3">
        <f>Final!A327</f>
        <v>0</v>
      </c>
      <c r="B346" s="3">
        <f>Final!B327</f>
        <v>0</v>
      </c>
      <c r="C346" s="3">
        <f>Final!AW327</f>
        <v>0</v>
      </c>
      <c r="D346" s="3">
        <f>Final!R327</f>
        <v>0</v>
      </c>
      <c r="E346" s="3">
        <f>Final!U327</f>
        <v>0</v>
      </c>
      <c r="F346" s="3">
        <f>Final!AV327</f>
        <v>0</v>
      </c>
    </row>
    <row r="347" spans="1:6" x14ac:dyDescent="0.25">
      <c r="A347" s="3">
        <f>Final!A328</f>
        <v>0</v>
      </c>
      <c r="B347" s="3">
        <f>Final!B328</f>
        <v>0</v>
      </c>
      <c r="C347" s="3">
        <f>Final!AW328</f>
        <v>0</v>
      </c>
      <c r="D347" s="3">
        <f>Final!R328</f>
        <v>0</v>
      </c>
      <c r="E347" s="3">
        <f>Final!U328</f>
        <v>0</v>
      </c>
      <c r="F347" s="3">
        <f>Final!AV328</f>
        <v>0</v>
      </c>
    </row>
    <row r="348" spans="1:6" x14ac:dyDescent="0.25">
      <c r="A348" s="3">
        <f>Final!A329</f>
        <v>0</v>
      </c>
      <c r="B348" s="3">
        <f>Final!B329</f>
        <v>0</v>
      </c>
      <c r="C348" s="3">
        <f>Final!AW329</f>
        <v>0</v>
      </c>
      <c r="D348" s="3">
        <f>Final!R329</f>
        <v>0</v>
      </c>
      <c r="E348" s="3">
        <f>Final!U329</f>
        <v>0</v>
      </c>
      <c r="F348" s="3">
        <f>Final!AV329</f>
        <v>0</v>
      </c>
    </row>
    <row r="349" spans="1:6" x14ac:dyDescent="0.25">
      <c r="A349" s="3">
        <f>Final!A330</f>
        <v>0</v>
      </c>
      <c r="B349" s="3">
        <f>Final!B330</f>
        <v>0</v>
      </c>
      <c r="C349" s="3">
        <f>Final!AW330</f>
        <v>0</v>
      </c>
      <c r="D349" s="3">
        <f>Final!R330</f>
        <v>0</v>
      </c>
      <c r="E349" s="3">
        <f>Final!U330</f>
        <v>0</v>
      </c>
      <c r="F349" s="3">
        <f>Final!AV330</f>
        <v>0</v>
      </c>
    </row>
    <row r="350" spans="1:6" x14ac:dyDescent="0.25">
      <c r="A350" s="3">
        <f>Final!A331</f>
        <v>0</v>
      </c>
      <c r="B350" s="3">
        <f>Final!B331</f>
        <v>0</v>
      </c>
      <c r="C350" s="3">
        <f>Final!AW331</f>
        <v>0</v>
      </c>
      <c r="D350" s="3">
        <f>Final!R331</f>
        <v>0</v>
      </c>
      <c r="E350" s="3">
        <f>Final!U331</f>
        <v>0</v>
      </c>
      <c r="F350" s="3">
        <f>Final!AV331</f>
        <v>0</v>
      </c>
    </row>
    <row r="351" spans="1:6" x14ac:dyDescent="0.25">
      <c r="A351" s="3">
        <f>Final!A332</f>
        <v>0</v>
      </c>
      <c r="B351" s="3">
        <f>Final!B332</f>
        <v>0</v>
      </c>
      <c r="C351" s="3">
        <f>Final!AW332</f>
        <v>0</v>
      </c>
      <c r="D351" s="3">
        <f>Final!R332</f>
        <v>0</v>
      </c>
      <c r="E351" s="3">
        <f>Final!U332</f>
        <v>0</v>
      </c>
      <c r="F351" s="3">
        <f>Final!AV332</f>
        <v>0</v>
      </c>
    </row>
    <row r="352" spans="1:6" x14ac:dyDescent="0.25">
      <c r="A352" s="3">
        <f>Final!A333</f>
        <v>0</v>
      </c>
      <c r="B352" s="3">
        <f>Final!B333</f>
        <v>0</v>
      </c>
      <c r="C352" s="3">
        <f>Final!AW333</f>
        <v>0</v>
      </c>
      <c r="D352" s="3">
        <f>Final!R333</f>
        <v>0</v>
      </c>
      <c r="E352" s="3">
        <f>Final!U333</f>
        <v>0</v>
      </c>
      <c r="F352" s="3">
        <f>Final!AV333</f>
        <v>0</v>
      </c>
    </row>
    <row r="353" spans="1:6" x14ac:dyDescent="0.25">
      <c r="A353" s="3">
        <f>Final!A334</f>
        <v>0</v>
      </c>
      <c r="B353" s="3">
        <f>Final!B334</f>
        <v>0</v>
      </c>
      <c r="C353" s="3">
        <f>Final!AW334</f>
        <v>0</v>
      </c>
      <c r="D353" s="3">
        <f>Final!R334</f>
        <v>0</v>
      </c>
      <c r="E353" s="3">
        <f>Final!U334</f>
        <v>0</v>
      </c>
      <c r="F353" s="3">
        <f>Final!AV334</f>
        <v>0</v>
      </c>
    </row>
    <row r="354" spans="1:6" x14ac:dyDescent="0.25">
      <c r="A354" s="3">
        <f>Final!A335</f>
        <v>0</v>
      </c>
      <c r="B354" s="3">
        <f>Final!B335</f>
        <v>0</v>
      </c>
      <c r="C354" s="3">
        <f>Final!AW335</f>
        <v>0</v>
      </c>
      <c r="D354" s="3">
        <f>Final!R335</f>
        <v>0</v>
      </c>
      <c r="E354" s="3">
        <f>Final!U335</f>
        <v>0</v>
      </c>
      <c r="F354" s="3">
        <f>Final!AV335</f>
        <v>0</v>
      </c>
    </row>
    <row r="355" spans="1:6" x14ac:dyDescent="0.25">
      <c r="A355" s="3">
        <f>Final!A336</f>
        <v>0</v>
      </c>
      <c r="B355" s="3">
        <f>Final!B336</f>
        <v>0</v>
      </c>
      <c r="C355" s="3">
        <f>Final!AW336</f>
        <v>0</v>
      </c>
      <c r="D355" s="3">
        <f>Final!R336</f>
        <v>0</v>
      </c>
      <c r="E355" s="3">
        <f>Final!U336</f>
        <v>0</v>
      </c>
      <c r="F355" s="3">
        <f>Final!AV336</f>
        <v>0</v>
      </c>
    </row>
    <row r="356" spans="1:6" x14ac:dyDescent="0.25">
      <c r="A356" s="3">
        <f>Final!A337</f>
        <v>0</v>
      </c>
      <c r="B356" s="3">
        <f>Final!B337</f>
        <v>0</v>
      </c>
      <c r="C356" s="3">
        <f>Final!AW337</f>
        <v>0</v>
      </c>
      <c r="D356" s="3">
        <f>Final!R337</f>
        <v>0</v>
      </c>
      <c r="E356" s="3">
        <f>Final!U337</f>
        <v>0</v>
      </c>
      <c r="F356" s="3">
        <f>Final!AV337</f>
        <v>0</v>
      </c>
    </row>
    <row r="357" spans="1:6" x14ac:dyDescent="0.25">
      <c r="A357" s="3">
        <f>Final!A338</f>
        <v>0</v>
      </c>
      <c r="B357" s="3">
        <f>Final!B338</f>
        <v>0</v>
      </c>
      <c r="C357" s="3">
        <f>Final!AW338</f>
        <v>0</v>
      </c>
      <c r="D357" s="3">
        <f>Final!R338</f>
        <v>0</v>
      </c>
      <c r="E357" s="3">
        <f>Final!U338</f>
        <v>0</v>
      </c>
      <c r="F357" s="3">
        <f>Final!AV338</f>
        <v>0</v>
      </c>
    </row>
    <row r="358" spans="1:6" x14ac:dyDescent="0.25">
      <c r="A358" s="3">
        <f>Final!A339</f>
        <v>0</v>
      </c>
      <c r="B358" s="3">
        <f>Final!B339</f>
        <v>0</v>
      </c>
      <c r="C358" s="3">
        <f>Final!AW339</f>
        <v>0</v>
      </c>
      <c r="D358" s="3">
        <f>Final!R339</f>
        <v>0</v>
      </c>
      <c r="E358" s="3">
        <f>Final!U339</f>
        <v>0</v>
      </c>
      <c r="F358" s="3">
        <f>Final!AV339</f>
        <v>0</v>
      </c>
    </row>
    <row r="359" spans="1:6" x14ac:dyDescent="0.25">
      <c r="A359" s="3">
        <f>Final!A340</f>
        <v>0</v>
      </c>
      <c r="B359" s="3">
        <f>Final!B340</f>
        <v>0</v>
      </c>
      <c r="C359" s="3">
        <f>Final!AW340</f>
        <v>0</v>
      </c>
      <c r="D359" s="3">
        <f>Final!R340</f>
        <v>0</v>
      </c>
      <c r="E359" s="3">
        <f>Final!U340</f>
        <v>0</v>
      </c>
      <c r="F359" s="3">
        <f>Final!AV340</f>
        <v>0</v>
      </c>
    </row>
    <row r="360" spans="1:6" x14ac:dyDescent="0.25">
      <c r="A360" s="3">
        <f>Final!A341</f>
        <v>0</v>
      </c>
      <c r="B360" s="3">
        <f>Final!B341</f>
        <v>0</v>
      </c>
      <c r="C360" s="3">
        <f>Final!AW341</f>
        <v>0</v>
      </c>
      <c r="D360" s="3">
        <f>Final!R341</f>
        <v>0</v>
      </c>
      <c r="E360" s="3">
        <f>Final!U341</f>
        <v>0</v>
      </c>
      <c r="F360" s="3">
        <f>Final!AV341</f>
        <v>0</v>
      </c>
    </row>
    <row r="361" spans="1:6" x14ac:dyDescent="0.25">
      <c r="A361" s="3">
        <f>Final!A342</f>
        <v>0</v>
      </c>
      <c r="B361" s="3">
        <f>Final!B342</f>
        <v>0</v>
      </c>
      <c r="C361" s="3">
        <f>Final!AW342</f>
        <v>0</v>
      </c>
      <c r="D361" s="3">
        <f>Final!R342</f>
        <v>0</v>
      </c>
      <c r="E361" s="3">
        <f>Final!U342</f>
        <v>0</v>
      </c>
      <c r="F361" s="3">
        <f>Final!AV342</f>
        <v>0</v>
      </c>
    </row>
    <row r="362" spans="1:6" x14ac:dyDescent="0.25">
      <c r="A362" s="3">
        <f>Final!A343</f>
        <v>0</v>
      </c>
      <c r="B362" s="3">
        <f>Final!B343</f>
        <v>0</v>
      </c>
      <c r="C362" s="3">
        <f>Final!AW343</f>
        <v>0</v>
      </c>
      <c r="D362" s="3">
        <f>Final!R343</f>
        <v>0</v>
      </c>
      <c r="E362" s="3">
        <f>Final!U343</f>
        <v>0</v>
      </c>
      <c r="F362" s="3">
        <f>Final!AV343</f>
        <v>0</v>
      </c>
    </row>
    <row r="363" spans="1:6" x14ac:dyDescent="0.25">
      <c r="A363" s="3">
        <f>Final!A344</f>
        <v>0</v>
      </c>
      <c r="B363" s="3">
        <f>Final!B344</f>
        <v>0</v>
      </c>
      <c r="C363" s="3">
        <f>Final!AW344</f>
        <v>0</v>
      </c>
      <c r="D363" s="3">
        <f>Final!R344</f>
        <v>0</v>
      </c>
      <c r="E363" s="3">
        <f>Final!U344</f>
        <v>0</v>
      </c>
      <c r="F363" s="3">
        <f>Final!AV344</f>
        <v>0</v>
      </c>
    </row>
    <row r="364" spans="1:6" x14ac:dyDescent="0.25">
      <c r="A364" s="3">
        <f>Final!A345</f>
        <v>0</v>
      </c>
      <c r="B364" s="3">
        <f>Final!B345</f>
        <v>0</v>
      </c>
      <c r="C364" s="3">
        <f>Final!AW345</f>
        <v>0</v>
      </c>
      <c r="D364" s="3">
        <f>Final!R345</f>
        <v>0</v>
      </c>
      <c r="E364" s="3">
        <f>Final!U345</f>
        <v>0</v>
      </c>
      <c r="F364" s="3">
        <f>Final!AV345</f>
        <v>0</v>
      </c>
    </row>
    <row r="365" spans="1:6" x14ac:dyDescent="0.25">
      <c r="A365" s="3">
        <f>Final!A346</f>
        <v>0</v>
      </c>
      <c r="B365" s="3">
        <f>Final!B346</f>
        <v>0</v>
      </c>
      <c r="C365" s="3">
        <f>Final!AW346</f>
        <v>0</v>
      </c>
      <c r="D365" s="3">
        <f>Final!R346</f>
        <v>0</v>
      </c>
      <c r="E365" s="3">
        <f>Final!U346</f>
        <v>0</v>
      </c>
      <c r="F365" s="3">
        <f>Final!AV346</f>
        <v>0</v>
      </c>
    </row>
    <row r="366" spans="1:6" x14ac:dyDescent="0.25">
      <c r="A366" s="3">
        <f>Final!A347</f>
        <v>0</v>
      </c>
      <c r="B366" s="3">
        <f>Final!B347</f>
        <v>0</v>
      </c>
      <c r="C366" s="3">
        <f>Final!AW347</f>
        <v>0</v>
      </c>
      <c r="D366" s="3">
        <f>Final!R347</f>
        <v>0</v>
      </c>
      <c r="E366" s="3">
        <f>Final!U347</f>
        <v>0</v>
      </c>
      <c r="F366" s="3">
        <f>Final!AV347</f>
        <v>0</v>
      </c>
    </row>
    <row r="367" spans="1:6" x14ac:dyDescent="0.25">
      <c r="A367" s="3">
        <f>Final!A348</f>
        <v>0</v>
      </c>
      <c r="B367" s="3">
        <f>Final!B348</f>
        <v>0</v>
      </c>
      <c r="C367" s="3">
        <f>Final!AW348</f>
        <v>0</v>
      </c>
      <c r="D367" s="3">
        <f>Final!R348</f>
        <v>0</v>
      </c>
      <c r="E367" s="3">
        <f>Final!U348</f>
        <v>0</v>
      </c>
      <c r="F367" s="3">
        <f>Final!AV348</f>
        <v>0</v>
      </c>
    </row>
    <row r="368" spans="1:6" x14ac:dyDescent="0.25">
      <c r="A368" s="3">
        <f>Final!A349</f>
        <v>0</v>
      </c>
      <c r="B368" s="3">
        <f>Final!B349</f>
        <v>0</v>
      </c>
      <c r="C368" s="3">
        <f>Final!AW349</f>
        <v>0</v>
      </c>
      <c r="D368" s="3">
        <f>Final!R349</f>
        <v>0</v>
      </c>
      <c r="E368" s="3">
        <f>Final!U349</f>
        <v>0</v>
      </c>
      <c r="F368" s="3">
        <f>Final!AV349</f>
        <v>0</v>
      </c>
    </row>
    <row r="369" spans="1:6" x14ac:dyDescent="0.25">
      <c r="A369" s="3">
        <f>Final!A350</f>
        <v>0</v>
      </c>
      <c r="B369" s="3">
        <f>Final!B350</f>
        <v>0</v>
      </c>
      <c r="C369" s="3">
        <f>Final!AW350</f>
        <v>0</v>
      </c>
      <c r="D369" s="3">
        <f>Final!R350</f>
        <v>0</v>
      </c>
      <c r="E369" s="3">
        <f>Final!U350</f>
        <v>0</v>
      </c>
      <c r="F369" s="3">
        <f>Final!AV350</f>
        <v>0</v>
      </c>
    </row>
    <row r="370" spans="1:6" x14ac:dyDescent="0.25">
      <c r="A370" s="3">
        <f>Final!A351</f>
        <v>0</v>
      </c>
      <c r="B370" s="3">
        <f>Final!B351</f>
        <v>0</v>
      </c>
      <c r="C370" s="3">
        <f>Final!AW351</f>
        <v>0</v>
      </c>
      <c r="D370" s="3">
        <f>Final!R351</f>
        <v>0</v>
      </c>
      <c r="E370" s="3">
        <f>Final!U351</f>
        <v>0</v>
      </c>
      <c r="F370" s="3">
        <f>Final!AV351</f>
        <v>0</v>
      </c>
    </row>
    <row r="371" spans="1:6" x14ac:dyDescent="0.25">
      <c r="A371" s="3">
        <f>Final!A352</f>
        <v>0</v>
      </c>
      <c r="B371" s="3">
        <f>Final!B352</f>
        <v>0</v>
      </c>
      <c r="C371" s="3">
        <f>Final!AW352</f>
        <v>0</v>
      </c>
      <c r="D371" s="3">
        <f>Final!R352</f>
        <v>0</v>
      </c>
      <c r="E371" s="3">
        <f>Final!U352</f>
        <v>0</v>
      </c>
      <c r="F371" s="3">
        <f>Final!AV352</f>
        <v>0</v>
      </c>
    </row>
    <row r="372" spans="1:6" x14ac:dyDescent="0.25">
      <c r="A372" s="3">
        <f>Final!A353</f>
        <v>0</v>
      </c>
      <c r="B372" s="3">
        <f>Final!B353</f>
        <v>0</v>
      </c>
      <c r="C372" s="3">
        <f>Final!AW353</f>
        <v>0</v>
      </c>
      <c r="D372" s="3">
        <f>Final!R353</f>
        <v>0</v>
      </c>
      <c r="E372" s="3">
        <f>Final!U353</f>
        <v>0</v>
      </c>
      <c r="F372" s="3">
        <f>Final!AV353</f>
        <v>0</v>
      </c>
    </row>
    <row r="373" spans="1:6" x14ac:dyDescent="0.25">
      <c r="A373" s="3">
        <f>Final!A354</f>
        <v>0</v>
      </c>
      <c r="B373" s="3">
        <f>Final!B354</f>
        <v>0</v>
      </c>
      <c r="C373" s="3">
        <f>Final!AW354</f>
        <v>0</v>
      </c>
      <c r="D373" s="3">
        <f>Final!R354</f>
        <v>0</v>
      </c>
      <c r="E373" s="3">
        <f>Final!U354</f>
        <v>0</v>
      </c>
      <c r="F373" s="3">
        <f>Final!AV354</f>
        <v>0</v>
      </c>
    </row>
    <row r="374" spans="1:6" x14ac:dyDescent="0.25">
      <c r="A374" s="3">
        <f>Final!A355</f>
        <v>0</v>
      </c>
      <c r="B374" s="3">
        <f>Final!B355</f>
        <v>0</v>
      </c>
      <c r="C374" s="3">
        <f>Final!AW355</f>
        <v>0</v>
      </c>
      <c r="D374" s="3">
        <f>Final!R355</f>
        <v>0</v>
      </c>
      <c r="E374" s="3">
        <f>Final!U355</f>
        <v>0</v>
      </c>
      <c r="F374" s="3">
        <f>Final!AV355</f>
        <v>0</v>
      </c>
    </row>
    <row r="375" spans="1:6" x14ac:dyDescent="0.25">
      <c r="A375" s="3">
        <f>Final!A356</f>
        <v>0</v>
      </c>
      <c r="B375" s="3">
        <f>Final!B356</f>
        <v>0</v>
      </c>
      <c r="C375" s="3">
        <f>Final!AW356</f>
        <v>0</v>
      </c>
      <c r="D375" s="3">
        <f>Final!R356</f>
        <v>0</v>
      </c>
      <c r="E375" s="3">
        <f>Final!U356</f>
        <v>0</v>
      </c>
      <c r="F375" s="3">
        <f>Final!AV356</f>
        <v>0</v>
      </c>
    </row>
    <row r="376" spans="1:6" x14ac:dyDescent="0.25">
      <c r="A376" s="3">
        <f>Final!A357</f>
        <v>0</v>
      </c>
      <c r="B376" s="3">
        <f>Final!B357</f>
        <v>0</v>
      </c>
      <c r="C376" s="3">
        <f>Final!AW357</f>
        <v>0</v>
      </c>
      <c r="D376" s="3">
        <f>Final!R357</f>
        <v>0</v>
      </c>
      <c r="E376" s="3">
        <f>Final!U357</f>
        <v>0</v>
      </c>
      <c r="F376" s="3">
        <f>Final!AV357</f>
        <v>0</v>
      </c>
    </row>
    <row r="377" spans="1:6" x14ac:dyDescent="0.25">
      <c r="A377" s="3">
        <f>Final!A358</f>
        <v>0</v>
      </c>
      <c r="B377" s="3">
        <f>Final!B358</f>
        <v>0</v>
      </c>
      <c r="C377" s="3">
        <f>Final!AW358</f>
        <v>0</v>
      </c>
      <c r="D377" s="3">
        <f>Final!R358</f>
        <v>0</v>
      </c>
      <c r="E377" s="3">
        <f>Final!U358</f>
        <v>0</v>
      </c>
      <c r="F377" s="3">
        <f>Final!AV358</f>
        <v>0</v>
      </c>
    </row>
    <row r="378" spans="1:6" x14ac:dyDescent="0.25">
      <c r="A378" s="3">
        <f>Final!A359</f>
        <v>0</v>
      </c>
      <c r="B378" s="3">
        <f>Final!B359</f>
        <v>0</v>
      </c>
      <c r="C378" s="3">
        <f>Final!AW359</f>
        <v>0</v>
      </c>
      <c r="D378" s="3">
        <f>Final!R359</f>
        <v>0</v>
      </c>
      <c r="E378" s="3">
        <f>Final!U359</f>
        <v>0</v>
      </c>
      <c r="F378" s="3">
        <f>Final!AV359</f>
        <v>0</v>
      </c>
    </row>
    <row r="379" spans="1:6" x14ac:dyDescent="0.25">
      <c r="A379" s="3">
        <f>Final!A360</f>
        <v>0</v>
      </c>
      <c r="B379" s="3">
        <f>Final!B360</f>
        <v>0</v>
      </c>
      <c r="C379" s="3">
        <f>Final!AW360</f>
        <v>0</v>
      </c>
      <c r="D379" s="3">
        <f>Final!R360</f>
        <v>0</v>
      </c>
      <c r="E379" s="3">
        <f>Final!U360</f>
        <v>0</v>
      </c>
      <c r="F379" s="3">
        <f>Final!AV360</f>
        <v>0</v>
      </c>
    </row>
    <row r="380" spans="1:6" x14ac:dyDescent="0.25">
      <c r="A380" s="3">
        <f>Final!A361</f>
        <v>0</v>
      </c>
      <c r="B380" s="3">
        <f>Final!B361</f>
        <v>0</v>
      </c>
      <c r="C380" s="3">
        <f>Final!AW361</f>
        <v>0</v>
      </c>
      <c r="D380" s="3">
        <f>Final!R361</f>
        <v>0</v>
      </c>
      <c r="E380" s="3">
        <f>Final!U361</f>
        <v>0</v>
      </c>
      <c r="F380" s="3">
        <f>Final!AV361</f>
        <v>0</v>
      </c>
    </row>
    <row r="381" spans="1:6" x14ac:dyDescent="0.25">
      <c r="A381" s="3">
        <f>Final!A362</f>
        <v>0</v>
      </c>
      <c r="B381" s="3">
        <f>Final!B362</f>
        <v>0</v>
      </c>
      <c r="C381" s="3">
        <f>Final!AW362</f>
        <v>0</v>
      </c>
      <c r="D381" s="3">
        <f>Final!R362</f>
        <v>0</v>
      </c>
      <c r="E381" s="3">
        <f>Final!U362</f>
        <v>0</v>
      </c>
      <c r="F381" s="3">
        <f>Final!AV362</f>
        <v>0</v>
      </c>
    </row>
    <row r="382" spans="1:6" x14ac:dyDescent="0.25">
      <c r="A382" s="3">
        <f>Final!A363</f>
        <v>0</v>
      </c>
      <c r="B382" s="3">
        <f>Final!B363</f>
        <v>0</v>
      </c>
      <c r="C382" s="3">
        <f>Final!AW363</f>
        <v>0</v>
      </c>
      <c r="D382" s="3">
        <f>Final!R363</f>
        <v>0</v>
      </c>
      <c r="E382" s="3">
        <f>Final!U363</f>
        <v>0</v>
      </c>
      <c r="F382" s="3">
        <f>Final!AV363</f>
        <v>0</v>
      </c>
    </row>
    <row r="383" spans="1:6" x14ac:dyDescent="0.25">
      <c r="A383" s="3">
        <f>Final!A364</f>
        <v>0</v>
      </c>
      <c r="B383" s="3">
        <f>Final!B364</f>
        <v>0</v>
      </c>
      <c r="C383" s="3">
        <f>Final!AW364</f>
        <v>0</v>
      </c>
      <c r="D383" s="3">
        <f>Final!R364</f>
        <v>0</v>
      </c>
      <c r="E383" s="3">
        <f>Final!U364</f>
        <v>0</v>
      </c>
      <c r="F383" s="3">
        <f>Final!AV364</f>
        <v>0</v>
      </c>
    </row>
    <row r="384" spans="1:6" x14ac:dyDescent="0.25">
      <c r="A384" s="3">
        <f>Final!A365</f>
        <v>0</v>
      </c>
      <c r="B384" s="3">
        <f>Final!B365</f>
        <v>0</v>
      </c>
      <c r="C384" s="3">
        <f>Final!AW365</f>
        <v>0</v>
      </c>
      <c r="D384" s="3">
        <f>Final!R365</f>
        <v>0</v>
      </c>
      <c r="E384" s="3">
        <f>Final!U365</f>
        <v>0</v>
      </c>
      <c r="F384" s="3">
        <f>Final!AV365</f>
        <v>0</v>
      </c>
    </row>
    <row r="385" spans="1:6" x14ac:dyDescent="0.25">
      <c r="A385" s="3">
        <f>Final!A366</f>
        <v>0</v>
      </c>
      <c r="B385" s="3">
        <f>Final!B366</f>
        <v>0</v>
      </c>
      <c r="C385" s="3">
        <f>Final!AW366</f>
        <v>0</v>
      </c>
      <c r="D385" s="3">
        <f>Final!R366</f>
        <v>0</v>
      </c>
      <c r="E385" s="3">
        <f>Final!U366</f>
        <v>0</v>
      </c>
      <c r="F385" s="3">
        <f>Final!AV366</f>
        <v>0</v>
      </c>
    </row>
    <row r="386" spans="1:6" x14ac:dyDescent="0.25">
      <c r="A386" s="3">
        <f>Final!A367</f>
        <v>0</v>
      </c>
      <c r="B386" s="3">
        <f>Final!B367</f>
        <v>0</v>
      </c>
      <c r="C386" s="3">
        <f>Final!AW367</f>
        <v>0</v>
      </c>
      <c r="D386" s="3">
        <f>Final!R367</f>
        <v>0</v>
      </c>
      <c r="E386" s="3">
        <f>Final!U367</f>
        <v>0</v>
      </c>
      <c r="F386" s="3">
        <f>Final!AV367</f>
        <v>0</v>
      </c>
    </row>
    <row r="387" spans="1:6" x14ac:dyDescent="0.25">
      <c r="A387" s="3">
        <f>Final!A368</f>
        <v>0</v>
      </c>
      <c r="B387" s="3">
        <f>Final!B368</f>
        <v>0</v>
      </c>
      <c r="C387" s="3">
        <f>Final!AW368</f>
        <v>0</v>
      </c>
      <c r="D387" s="3">
        <f>Final!R368</f>
        <v>0</v>
      </c>
      <c r="E387" s="3">
        <f>Final!U368</f>
        <v>0</v>
      </c>
      <c r="F387" s="3">
        <f>Final!AV368</f>
        <v>0</v>
      </c>
    </row>
    <row r="388" spans="1:6" x14ac:dyDescent="0.25">
      <c r="A388" s="3">
        <f>Final!A369</f>
        <v>0</v>
      </c>
      <c r="B388" s="3">
        <f>Final!B369</f>
        <v>0</v>
      </c>
      <c r="C388" s="3">
        <f>Final!AW369</f>
        <v>0</v>
      </c>
      <c r="D388" s="3">
        <f>Final!R369</f>
        <v>0</v>
      </c>
      <c r="E388" s="3">
        <f>Final!U369</f>
        <v>0</v>
      </c>
      <c r="F388" s="3">
        <f>Final!AV369</f>
        <v>0</v>
      </c>
    </row>
    <row r="389" spans="1:6" x14ac:dyDescent="0.25">
      <c r="A389" s="3">
        <f>Final!A370</f>
        <v>0</v>
      </c>
      <c r="B389" s="3">
        <f>Final!B370</f>
        <v>0</v>
      </c>
      <c r="C389" s="3">
        <f>Final!AW370</f>
        <v>0</v>
      </c>
      <c r="D389" s="3">
        <f>Final!R370</f>
        <v>0</v>
      </c>
      <c r="E389" s="3">
        <f>Final!U370</f>
        <v>0</v>
      </c>
      <c r="F389" s="3">
        <f>Final!AV370</f>
        <v>0</v>
      </c>
    </row>
    <row r="390" spans="1:6" x14ac:dyDescent="0.25">
      <c r="A390" s="3">
        <f>Final!A371</f>
        <v>0</v>
      </c>
      <c r="B390" s="3">
        <f>Final!B371</f>
        <v>0</v>
      </c>
      <c r="C390" s="3">
        <f>Final!AW371</f>
        <v>0</v>
      </c>
      <c r="D390" s="3">
        <f>Final!R371</f>
        <v>0</v>
      </c>
      <c r="E390" s="3">
        <f>Final!U371</f>
        <v>0</v>
      </c>
      <c r="F390" s="3">
        <f>Final!AV371</f>
        <v>0</v>
      </c>
    </row>
    <row r="391" spans="1:6" x14ac:dyDescent="0.25">
      <c r="A391" s="3">
        <f>Final!A372</f>
        <v>0</v>
      </c>
      <c r="B391" s="3">
        <f>Final!B372</f>
        <v>0</v>
      </c>
      <c r="C391" s="3">
        <f>Final!AW372</f>
        <v>0</v>
      </c>
      <c r="D391" s="3">
        <f>Final!R372</f>
        <v>0</v>
      </c>
      <c r="E391" s="3">
        <f>Final!U372</f>
        <v>0</v>
      </c>
      <c r="F391" s="3">
        <f>Final!AV372</f>
        <v>0</v>
      </c>
    </row>
    <row r="392" spans="1:6" x14ac:dyDescent="0.25">
      <c r="A392" s="3">
        <f>Final!A373</f>
        <v>0</v>
      </c>
      <c r="B392" s="3">
        <f>Final!B373</f>
        <v>0</v>
      </c>
      <c r="C392" s="3">
        <f>Final!AW373</f>
        <v>0</v>
      </c>
      <c r="D392" s="3">
        <f>Final!R373</f>
        <v>0</v>
      </c>
      <c r="E392" s="3">
        <f>Final!U373</f>
        <v>0</v>
      </c>
      <c r="F392" s="3">
        <f>Final!AV373</f>
        <v>0</v>
      </c>
    </row>
    <row r="393" spans="1:6" x14ac:dyDescent="0.25">
      <c r="A393" s="3">
        <f>Final!A374</f>
        <v>0</v>
      </c>
      <c r="B393" s="3">
        <f>Final!B374</f>
        <v>0</v>
      </c>
      <c r="C393" s="3">
        <f>Final!AW374</f>
        <v>0</v>
      </c>
      <c r="D393" s="3">
        <f>Final!R374</f>
        <v>0</v>
      </c>
      <c r="E393" s="3">
        <f>Final!U374</f>
        <v>0</v>
      </c>
      <c r="F393" s="3">
        <f>Final!AV374</f>
        <v>0</v>
      </c>
    </row>
    <row r="394" spans="1:6" x14ac:dyDescent="0.25">
      <c r="A394" s="3">
        <f>Final!A375</f>
        <v>0</v>
      </c>
      <c r="B394" s="3">
        <f>Final!B375</f>
        <v>0</v>
      </c>
      <c r="C394" s="3">
        <f>Final!AW375</f>
        <v>0</v>
      </c>
      <c r="D394" s="3">
        <f>Final!R375</f>
        <v>0</v>
      </c>
      <c r="E394" s="3">
        <f>Final!U375</f>
        <v>0</v>
      </c>
      <c r="F394" s="3">
        <f>Final!AV375</f>
        <v>0</v>
      </c>
    </row>
    <row r="395" spans="1:6" x14ac:dyDescent="0.25">
      <c r="A395" s="3">
        <f>Final!A376</f>
        <v>0</v>
      </c>
      <c r="B395" s="3">
        <f>Final!B376</f>
        <v>0</v>
      </c>
      <c r="C395" s="3">
        <f>Final!AW376</f>
        <v>0</v>
      </c>
      <c r="D395" s="3">
        <f>Final!R376</f>
        <v>0</v>
      </c>
      <c r="E395" s="3">
        <f>Final!U376</f>
        <v>0</v>
      </c>
      <c r="F395" s="3">
        <f>Final!AV376</f>
        <v>0</v>
      </c>
    </row>
    <row r="396" spans="1:6" x14ac:dyDescent="0.25">
      <c r="A396" s="3">
        <f>Final!A377</f>
        <v>0</v>
      </c>
      <c r="B396" s="3">
        <f>Final!B377</f>
        <v>0</v>
      </c>
      <c r="C396" s="3">
        <f>Final!AW377</f>
        <v>0</v>
      </c>
      <c r="D396" s="3">
        <f>Final!R377</f>
        <v>0</v>
      </c>
      <c r="E396" s="3">
        <f>Final!U377</f>
        <v>0</v>
      </c>
      <c r="F396" s="3">
        <f>Final!AV377</f>
        <v>0</v>
      </c>
    </row>
    <row r="397" spans="1:6" x14ac:dyDescent="0.25">
      <c r="A397" s="3">
        <f>Final!A378</f>
        <v>0</v>
      </c>
      <c r="B397" s="3">
        <f>Final!B378</f>
        <v>0</v>
      </c>
      <c r="C397" s="3">
        <f>Final!AW378</f>
        <v>0</v>
      </c>
      <c r="D397" s="3">
        <f>Final!R378</f>
        <v>0</v>
      </c>
      <c r="E397" s="3">
        <f>Final!U378</f>
        <v>0</v>
      </c>
      <c r="F397" s="3">
        <f>Final!AV378</f>
        <v>0</v>
      </c>
    </row>
    <row r="398" spans="1:6" x14ac:dyDescent="0.25">
      <c r="A398" s="3">
        <f>Final!A379</f>
        <v>0</v>
      </c>
      <c r="B398" s="3">
        <f>Final!B379</f>
        <v>0</v>
      </c>
      <c r="C398" s="3">
        <f>Final!AW379</f>
        <v>0</v>
      </c>
      <c r="D398" s="3">
        <f>Final!R379</f>
        <v>0</v>
      </c>
      <c r="E398" s="3">
        <f>Final!U379</f>
        <v>0</v>
      </c>
      <c r="F398" s="3">
        <f>Final!AV379</f>
        <v>0</v>
      </c>
    </row>
    <row r="399" spans="1:6" x14ac:dyDescent="0.25">
      <c r="A399" s="3">
        <f>Final!A380</f>
        <v>0</v>
      </c>
      <c r="B399" s="3">
        <f>Final!B380</f>
        <v>0</v>
      </c>
      <c r="C399" s="3">
        <f>Final!AW380</f>
        <v>0</v>
      </c>
      <c r="D399" s="3">
        <f>Final!R380</f>
        <v>0</v>
      </c>
      <c r="E399" s="3">
        <f>Final!U380</f>
        <v>0</v>
      </c>
      <c r="F399" s="3">
        <f>Final!AV380</f>
        <v>0</v>
      </c>
    </row>
    <row r="400" spans="1:6" x14ac:dyDescent="0.25">
      <c r="A400" s="3">
        <f>Final!A381</f>
        <v>0</v>
      </c>
      <c r="B400" s="3">
        <f>Final!B381</f>
        <v>0</v>
      </c>
      <c r="C400" s="3">
        <f>Final!AW381</f>
        <v>0</v>
      </c>
      <c r="D400" s="3">
        <f>Final!R381</f>
        <v>0</v>
      </c>
      <c r="E400" s="3">
        <f>Final!U381</f>
        <v>0</v>
      </c>
      <c r="F400" s="3">
        <f>Final!AV381</f>
        <v>0</v>
      </c>
    </row>
    <row r="401" spans="1:6" x14ac:dyDescent="0.25">
      <c r="A401" s="3">
        <f>Final!A382</f>
        <v>0</v>
      </c>
      <c r="B401" s="3">
        <f>Final!B382</f>
        <v>0</v>
      </c>
      <c r="C401" s="3">
        <f>Final!AW382</f>
        <v>0</v>
      </c>
      <c r="D401" s="3">
        <f>Final!R382</f>
        <v>0</v>
      </c>
      <c r="E401" s="3">
        <f>Final!U382</f>
        <v>0</v>
      </c>
      <c r="F401" s="3">
        <f>Final!AV382</f>
        <v>0</v>
      </c>
    </row>
    <row r="402" spans="1:6" x14ac:dyDescent="0.25">
      <c r="A402" s="3">
        <f>Final!A383</f>
        <v>0</v>
      </c>
      <c r="B402" s="3">
        <f>Final!B383</f>
        <v>0</v>
      </c>
      <c r="C402" s="3">
        <f>Final!AW383</f>
        <v>0</v>
      </c>
      <c r="D402" s="3">
        <f>Final!R383</f>
        <v>0</v>
      </c>
      <c r="E402" s="3">
        <f>Final!U383</f>
        <v>0</v>
      </c>
      <c r="F402" s="3">
        <f>Final!AV383</f>
        <v>0</v>
      </c>
    </row>
    <row r="403" spans="1:6" x14ac:dyDescent="0.25">
      <c r="A403" s="3">
        <f>Final!A384</f>
        <v>0</v>
      </c>
      <c r="B403" s="3">
        <f>Final!B384</f>
        <v>0</v>
      </c>
      <c r="C403" s="3">
        <f>Final!AW384</f>
        <v>0</v>
      </c>
      <c r="D403" s="3">
        <f>Final!R384</f>
        <v>0</v>
      </c>
      <c r="E403" s="3">
        <f>Final!U384</f>
        <v>0</v>
      </c>
      <c r="F403" s="3">
        <f>Final!AV384</f>
        <v>0</v>
      </c>
    </row>
    <row r="404" spans="1:6" x14ac:dyDescent="0.25">
      <c r="A404" s="3">
        <f>Final!A385</f>
        <v>0</v>
      </c>
      <c r="B404" s="3">
        <f>Final!B385</f>
        <v>0</v>
      </c>
      <c r="C404" s="3">
        <f>Final!AW385</f>
        <v>0</v>
      </c>
      <c r="D404" s="3">
        <f>Final!R385</f>
        <v>0</v>
      </c>
      <c r="E404" s="3">
        <f>Final!U385</f>
        <v>0</v>
      </c>
      <c r="F404" s="3">
        <f>Final!AV385</f>
        <v>0</v>
      </c>
    </row>
    <row r="405" spans="1:6" x14ac:dyDescent="0.25">
      <c r="A405" s="3">
        <f>Final!A386</f>
        <v>0</v>
      </c>
      <c r="B405" s="3">
        <f>Final!B386</f>
        <v>0</v>
      </c>
      <c r="C405" s="3">
        <f>Final!AW386</f>
        <v>0</v>
      </c>
      <c r="D405" s="3">
        <f>Final!R386</f>
        <v>0</v>
      </c>
      <c r="E405" s="3">
        <f>Final!U386</f>
        <v>0</v>
      </c>
      <c r="F405" s="3">
        <f>Final!AV386</f>
        <v>0</v>
      </c>
    </row>
    <row r="406" spans="1:6" x14ac:dyDescent="0.25">
      <c r="A406" s="3">
        <f>Final!A387</f>
        <v>0</v>
      </c>
      <c r="B406" s="3">
        <f>Final!B387</f>
        <v>0</v>
      </c>
      <c r="C406" s="3">
        <f>Final!AW387</f>
        <v>0</v>
      </c>
      <c r="D406" s="3">
        <f>Final!R387</f>
        <v>0</v>
      </c>
      <c r="E406" s="3">
        <f>Final!U387</f>
        <v>0</v>
      </c>
      <c r="F406" s="3">
        <f>Final!AV387</f>
        <v>0</v>
      </c>
    </row>
    <row r="407" spans="1:6" x14ac:dyDescent="0.25">
      <c r="A407" s="3">
        <f>Final!A388</f>
        <v>0</v>
      </c>
      <c r="B407" s="3">
        <f>Final!B388</f>
        <v>0</v>
      </c>
      <c r="C407" s="3">
        <f>Final!AW388</f>
        <v>0</v>
      </c>
      <c r="D407" s="3">
        <f>Final!R388</f>
        <v>0</v>
      </c>
      <c r="E407" s="3">
        <f>Final!U388</f>
        <v>0</v>
      </c>
      <c r="F407" s="3">
        <f>Final!AV388</f>
        <v>0</v>
      </c>
    </row>
    <row r="408" spans="1:6" x14ac:dyDescent="0.25">
      <c r="A408" s="3">
        <f>Final!A389</f>
        <v>0</v>
      </c>
      <c r="B408" s="3">
        <f>Final!B389</f>
        <v>0</v>
      </c>
      <c r="C408" s="3">
        <f>Final!AW389</f>
        <v>0</v>
      </c>
      <c r="D408" s="3">
        <f>Final!R389</f>
        <v>0</v>
      </c>
      <c r="E408" s="3">
        <f>Final!U389</f>
        <v>0</v>
      </c>
      <c r="F408" s="3">
        <f>Final!AV389</f>
        <v>0</v>
      </c>
    </row>
    <row r="409" spans="1:6" x14ac:dyDescent="0.25">
      <c r="A409" s="3">
        <f>Final!A390</f>
        <v>0</v>
      </c>
      <c r="B409" s="3">
        <f>Final!B390</f>
        <v>0</v>
      </c>
      <c r="C409" s="3">
        <f>Final!AW390</f>
        <v>0</v>
      </c>
      <c r="D409" s="3">
        <f>Final!R390</f>
        <v>0</v>
      </c>
      <c r="E409" s="3">
        <f>Final!U390</f>
        <v>0</v>
      </c>
      <c r="F409" s="3">
        <f>Final!AV390</f>
        <v>0</v>
      </c>
    </row>
    <row r="410" spans="1:6" x14ac:dyDescent="0.25">
      <c r="A410" s="3">
        <f>Final!A391</f>
        <v>0</v>
      </c>
      <c r="B410" s="3">
        <f>Final!B391</f>
        <v>0</v>
      </c>
      <c r="C410" s="3">
        <f>Final!AW391</f>
        <v>0</v>
      </c>
      <c r="D410" s="3">
        <f>Final!R391</f>
        <v>0</v>
      </c>
      <c r="E410" s="3">
        <f>Final!U391</f>
        <v>0</v>
      </c>
      <c r="F410" s="3">
        <f>Final!AV391</f>
        <v>0</v>
      </c>
    </row>
    <row r="411" spans="1:6" x14ac:dyDescent="0.25">
      <c r="A411" s="3">
        <f>Final!A392</f>
        <v>0</v>
      </c>
      <c r="B411" s="3">
        <f>Final!B392</f>
        <v>0</v>
      </c>
      <c r="C411" s="3">
        <f>Final!AW392</f>
        <v>0</v>
      </c>
      <c r="D411" s="3">
        <f>Final!R392</f>
        <v>0</v>
      </c>
      <c r="E411" s="3">
        <f>Final!U392</f>
        <v>0</v>
      </c>
      <c r="F411" s="3">
        <f>Final!AV392</f>
        <v>0</v>
      </c>
    </row>
    <row r="412" spans="1:6" x14ac:dyDescent="0.25">
      <c r="A412" s="3">
        <f>Final!A393</f>
        <v>0</v>
      </c>
      <c r="B412" s="3">
        <f>Final!B393</f>
        <v>0</v>
      </c>
      <c r="C412" s="3">
        <f>Final!AW393</f>
        <v>0</v>
      </c>
      <c r="D412" s="3">
        <f>Final!R393</f>
        <v>0</v>
      </c>
      <c r="E412" s="3">
        <f>Final!U393</f>
        <v>0</v>
      </c>
      <c r="F412" s="3">
        <f>Final!AV393</f>
        <v>0</v>
      </c>
    </row>
    <row r="413" spans="1:6" x14ac:dyDescent="0.25">
      <c r="A413" s="3">
        <f>Final!A394</f>
        <v>0</v>
      </c>
      <c r="B413" s="3">
        <f>Final!B394</f>
        <v>0</v>
      </c>
      <c r="C413" s="3">
        <f>Final!AW394</f>
        <v>0</v>
      </c>
      <c r="D413" s="3">
        <f>Final!R394</f>
        <v>0</v>
      </c>
      <c r="E413" s="3">
        <f>Final!U394</f>
        <v>0</v>
      </c>
      <c r="F413" s="3">
        <f>Final!AV394</f>
        <v>0</v>
      </c>
    </row>
    <row r="414" spans="1:6" x14ac:dyDescent="0.25">
      <c r="A414" s="3">
        <f>Final!A395</f>
        <v>0</v>
      </c>
      <c r="B414" s="3">
        <f>Final!B395</f>
        <v>0</v>
      </c>
      <c r="C414" s="3">
        <f>Final!AW395</f>
        <v>0</v>
      </c>
      <c r="D414" s="3">
        <f>Final!R395</f>
        <v>0</v>
      </c>
      <c r="E414" s="3">
        <f>Final!U395</f>
        <v>0</v>
      </c>
      <c r="F414" s="3">
        <f>Final!AV395</f>
        <v>0</v>
      </c>
    </row>
    <row r="415" spans="1:6" x14ac:dyDescent="0.25">
      <c r="A415" s="3">
        <f>Final!A396</f>
        <v>0</v>
      </c>
      <c r="B415" s="3">
        <f>Final!B396</f>
        <v>0</v>
      </c>
      <c r="C415" s="3">
        <f>Final!AW396</f>
        <v>0</v>
      </c>
      <c r="D415" s="3">
        <f>Final!R396</f>
        <v>0</v>
      </c>
      <c r="E415" s="3">
        <f>Final!U396</f>
        <v>0</v>
      </c>
      <c r="F415" s="3">
        <f>Final!AV396</f>
        <v>0</v>
      </c>
    </row>
    <row r="416" spans="1:6" x14ac:dyDescent="0.25">
      <c r="A416" s="3">
        <f>Final!A397</f>
        <v>0</v>
      </c>
      <c r="B416" s="3">
        <f>Final!B397</f>
        <v>0</v>
      </c>
      <c r="C416" s="3">
        <f>Final!AW397</f>
        <v>0</v>
      </c>
      <c r="D416" s="3">
        <f>Final!R397</f>
        <v>0</v>
      </c>
      <c r="E416" s="3">
        <f>Final!U397</f>
        <v>0</v>
      </c>
      <c r="F416" s="3">
        <f>Final!AV397</f>
        <v>0</v>
      </c>
    </row>
    <row r="417" spans="1:6" x14ac:dyDescent="0.25">
      <c r="A417" s="3">
        <f>Final!A398</f>
        <v>0</v>
      </c>
      <c r="B417" s="3">
        <f>Final!B398</f>
        <v>0</v>
      </c>
      <c r="C417" s="3">
        <f>Final!AW398</f>
        <v>0</v>
      </c>
      <c r="D417" s="3">
        <f>Final!R398</f>
        <v>0</v>
      </c>
      <c r="E417" s="3">
        <f>Final!U398</f>
        <v>0</v>
      </c>
      <c r="F417" s="3">
        <f>Final!AV398</f>
        <v>0</v>
      </c>
    </row>
    <row r="418" spans="1:6" x14ac:dyDescent="0.25">
      <c r="A418" s="3">
        <f>Final!A399</f>
        <v>0</v>
      </c>
      <c r="B418" s="3">
        <f>Final!B399</f>
        <v>0</v>
      </c>
      <c r="C418" s="3">
        <f>Final!AW399</f>
        <v>0</v>
      </c>
      <c r="D418" s="3">
        <f>Final!R399</f>
        <v>0</v>
      </c>
      <c r="E418" s="3">
        <f>Final!U399</f>
        <v>0</v>
      </c>
      <c r="F418" s="3">
        <f>Final!AV399</f>
        <v>0</v>
      </c>
    </row>
    <row r="419" spans="1:6" x14ac:dyDescent="0.25">
      <c r="A419" s="3">
        <f>Final!A400</f>
        <v>0</v>
      </c>
      <c r="B419" s="3">
        <f>Final!B400</f>
        <v>0</v>
      </c>
      <c r="C419" s="3">
        <f>Final!AW400</f>
        <v>0</v>
      </c>
      <c r="D419" s="3">
        <f>Final!R400</f>
        <v>0</v>
      </c>
      <c r="E419" s="3">
        <f>Final!U400</f>
        <v>0</v>
      </c>
      <c r="F419" s="3">
        <f>Final!AV400</f>
        <v>0</v>
      </c>
    </row>
    <row r="420" spans="1:6" x14ac:dyDescent="0.25">
      <c r="A420" s="3">
        <f>Final!A401</f>
        <v>0</v>
      </c>
      <c r="B420" s="3">
        <f>Final!B401</f>
        <v>0</v>
      </c>
      <c r="C420" s="3">
        <f>Final!AW401</f>
        <v>0</v>
      </c>
      <c r="D420" s="3">
        <f>Final!R401</f>
        <v>0</v>
      </c>
      <c r="E420" s="3">
        <f>Final!U401</f>
        <v>0</v>
      </c>
      <c r="F420" s="3">
        <f>Final!AV401</f>
        <v>0</v>
      </c>
    </row>
    <row r="421" spans="1:6" x14ac:dyDescent="0.25">
      <c r="A421" s="3">
        <f>Final!A402</f>
        <v>0</v>
      </c>
      <c r="B421" s="3">
        <f>Final!B402</f>
        <v>0</v>
      </c>
      <c r="C421" s="3">
        <f>Final!AW402</f>
        <v>0</v>
      </c>
      <c r="D421" s="3">
        <f>Final!R402</f>
        <v>0</v>
      </c>
      <c r="E421" s="3">
        <f>Final!U402</f>
        <v>0</v>
      </c>
      <c r="F421" s="3">
        <f>Final!AV402</f>
        <v>0</v>
      </c>
    </row>
    <row r="422" spans="1:6" x14ac:dyDescent="0.25">
      <c r="A422" s="3">
        <f>Final!A403</f>
        <v>0</v>
      </c>
      <c r="B422" s="3">
        <f>Final!B403</f>
        <v>0</v>
      </c>
      <c r="C422" s="3">
        <f>Final!AW403</f>
        <v>0</v>
      </c>
      <c r="D422" s="3">
        <f>Final!R403</f>
        <v>0</v>
      </c>
      <c r="E422" s="3">
        <f>Final!U403</f>
        <v>0</v>
      </c>
      <c r="F422" s="3">
        <f>Final!AV403</f>
        <v>0</v>
      </c>
    </row>
    <row r="423" spans="1:6" x14ac:dyDescent="0.25">
      <c r="A423" s="3">
        <f>Final!A404</f>
        <v>0</v>
      </c>
      <c r="B423" s="3">
        <f>Final!B404</f>
        <v>0</v>
      </c>
      <c r="C423" s="3">
        <f>Final!AW404</f>
        <v>0</v>
      </c>
      <c r="D423" s="3">
        <f>Final!R404</f>
        <v>0</v>
      </c>
      <c r="E423" s="3">
        <f>Final!U404</f>
        <v>0</v>
      </c>
      <c r="F423" s="3">
        <f>Final!AV404</f>
        <v>0</v>
      </c>
    </row>
    <row r="424" spans="1:6" x14ac:dyDescent="0.25">
      <c r="A424" s="3">
        <f>Final!A405</f>
        <v>0</v>
      </c>
      <c r="B424" s="3">
        <f>Final!B405</f>
        <v>0</v>
      </c>
      <c r="C424" s="3">
        <f>Final!AW405</f>
        <v>0</v>
      </c>
      <c r="D424" s="3">
        <f>Final!R405</f>
        <v>0</v>
      </c>
      <c r="E424" s="3">
        <f>Final!U405</f>
        <v>0</v>
      </c>
      <c r="F424" s="3">
        <f>Final!AV405</f>
        <v>0</v>
      </c>
    </row>
    <row r="425" spans="1:6" x14ac:dyDescent="0.25">
      <c r="A425" s="3">
        <f>Final!A406</f>
        <v>0</v>
      </c>
      <c r="B425" s="3">
        <f>Final!B406</f>
        <v>0</v>
      </c>
      <c r="C425" s="3">
        <f>Final!AW406</f>
        <v>0</v>
      </c>
      <c r="D425" s="3">
        <f>Final!R406</f>
        <v>0</v>
      </c>
      <c r="E425" s="3">
        <f>Final!U406</f>
        <v>0</v>
      </c>
      <c r="F425" s="3">
        <f>Final!AV406</f>
        <v>0</v>
      </c>
    </row>
    <row r="426" spans="1:6" x14ac:dyDescent="0.25">
      <c r="A426" s="3">
        <f>Final!A407</f>
        <v>0</v>
      </c>
      <c r="B426" s="3">
        <f>Final!B407</f>
        <v>0</v>
      </c>
      <c r="C426" s="3">
        <f>Final!AW407</f>
        <v>0</v>
      </c>
      <c r="D426" s="3">
        <f>Final!R407</f>
        <v>0</v>
      </c>
      <c r="E426" s="3">
        <f>Final!U407</f>
        <v>0</v>
      </c>
      <c r="F426" s="3">
        <f>Final!AV407</f>
        <v>0</v>
      </c>
    </row>
    <row r="427" spans="1:6" x14ac:dyDescent="0.25">
      <c r="A427" s="3">
        <f>Final!A408</f>
        <v>0</v>
      </c>
      <c r="B427" s="3">
        <f>Final!B408</f>
        <v>0</v>
      </c>
      <c r="C427" s="3">
        <f>Final!AW408</f>
        <v>0</v>
      </c>
      <c r="D427" s="3">
        <f>Final!R408</f>
        <v>0</v>
      </c>
      <c r="E427" s="3">
        <f>Final!U408</f>
        <v>0</v>
      </c>
      <c r="F427" s="3">
        <f>Final!AV408</f>
        <v>0</v>
      </c>
    </row>
    <row r="428" spans="1:6" x14ac:dyDescent="0.25">
      <c r="A428" s="3">
        <f>Final!A409</f>
        <v>0</v>
      </c>
      <c r="B428" s="3">
        <f>Final!B409</f>
        <v>0</v>
      </c>
      <c r="C428" s="3">
        <f>Final!AW409</f>
        <v>0</v>
      </c>
      <c r="D428" s="3">
        <f>Final!R409</f>
        <v>0</v>
      </c>
      <c r="E428" s="3">
        <f>Final!U409</f>
        <v>0</v>
      </c>
      <c r="F428" s="3">
        <f>Final!AV409</f>
        <v>0</v>
      </c>
    </row>
    <row r="429" spans="1:6" x14ac:dyDescent="0.25">
      <c r="A429" s="3">
        <f>Final!A410</f>
        <v>0</v>
      </c>
      <c r="B429" s="3">
        <f>Final!B410</f>
        <v>0</v>
      </c>
      <c r="C429" s="3">
        <f>Final!AW410</f>
        <v>0</v>
      </c>
      <c r="D429" s="3">
        <f>Final!R410</f>
        <v>0</v>
      </c>
      <c r="E429" s="3">
        <f>Final!U410</f>
        <v>0</v>
      </c>
      <c r="F429" s="3">
        <f>Final!AV410</f>
        <v>0</v>
      </c>
    </row>
    <row r="430" spans="1:6" x14ac:dyDescent="0.25">
      <c r="A430" s="3">
        <f>Final!A411</f>
        <v>0</v>
      </c>
      <c r="B430" s="3">
        <f>Final!B411</f>
        <v>0</v>
      </c>
      <c r="C430" s="3">
        <f>Final!AW411</f>
        <v>0</v>
      </c>
      <c r="D430" s="3">
        <f>Final!R411</f>
        <v>0</v>
      </c>
      <c r="E430" s="3">
        <f>Final!U411</f>
        <v>0</v>
      </c>
      <c r="F430" s="3">
        <f>Final!AV411</f>
        <v>0</v>
      </c>
    </row>
    <row r="431" spans="1:6" x14ac:dyDescent="0.25">
      <c r="A431" s="3">
        <f>Final!A412</f>
        <v>0</v>
      </c>
      <c r="B431" s="3">
        <f>Final!B412</f>
        <v>0</v>
      </c>
      <c r="C431" s="3">
        <f>Final!AW412</f>
        <v>0</v>
      </c>
      <c r="D431" s="3">
        <f>Final!R412</f>
        <v>0</v>
      </c>
      <c r="E431" s="3">
        <f>Final!U412</f>
        <v>0</v>
      </c>
      <c r="F431" s="3">
        <f>Final!AV412</f>
        <v>0</v>
      </c>
    </row>
    <row r="432" spans="1:6" x14ac:dyDescent="0.25">
      <c r="A432" s="3">
        <f>Final!A413</f>
        <v>0</v>
      </c>
      <c r="B432" s="3">
        <f>Final!B413</f>
        <v>0</v>
      </c>
      <c r="C432" s="3">
        <f>Final!AW413</f>
        <v>0</v>
      </c>
      <c r="D432" s="3">
        <f>Final!R413</f>
        <v>0</v>
      </c>
      <c r="E432" s="3">
        <f>Final!U413</f>
        <v>0</v>
      </c>
      <c r="F432" s="3">
        <f>Final!AV413</f>
        <v>0</v>
      </c>
    </row>
    <row r="433" spans="1:6" x14ac:dyDescent="0.25">
      <c r="A433" s="3">
        <f>Final!A414</f>
        <v>0</v>
      </c>
      <c r="B433" s="3">
        <f>Final!B414</f>
        <v>0</v>
      </c>
      <c r="C433" s="3">
        <f>Final!AW414</f>
        <v>0</v>
      </c>
      <c r="D433" s="3">
        <f>Final!R414</f>
        <v>0</v>
      </c>
      <c r="E433" s="3">
        <f>Final!U414</f>
        <v>0</v>
      </c>
      <c r="F433" s="3">
        <f>Final!AV414</f>
        <v>0</v>
      </c>
    </row>
    <row r="434" spans="1:6" x14ac:dyDescent="0.25">
      <c r="A434" s="3">
        <f>Final!A415</f>
        <v>0</v>
      </c>
      <c r="B434" s="3">
        <f>Final!B415</f>
        <v>0</v>
      </c>
      <c r="C434" s="3">
        <f>Final!AW415</f>
        <v>0</v>
      </c>
      <c r="D434" s="3">
        <f>Final!R415</f>
        <v>0</v>
      </c>
      <c r="E434" s="3">
        <f>Final!U415</f>
        <v>0</v>
      </c>
      <c r="F434" s="3">
        <f>Final!AV415</f>
        <v>0</v>
      </c>
    </row>
    <row r="435" spans="1:6" x14ac:dyDescent="0.25">
      <c r="A435" s="3">
        <f>Final!A416</f>
        <v>0</v>
      </c>
      <c r="B435" s="3">
        <f>Final!B416</f>
        <v>0</v>
      </c>
      <c r="C435" s="3">
        <f>Final!AW416</f>
        <v>0</v>
      </c>
      <c r="D435" s="3">
        <f>Final!R416</f>
        <v>0</v>
      </c>
      <c r="E435" s="3">
        <f>Final!U416</f>
        <v>0</v>
      </c>
      <c r="F435" s="3">
        <f>Final!AV416</f>
        <v>0</v>
      </c>
    </row>
    <row r="436" spans="1:6" x14ac:dyDescent="0.25">
      <c r="A436" s="3">
        <f>Final!A417</f>
        <v>0</v>
      </c>
      <c r="B436" s="3">
        <f>Final!B417</f>
        <v>0</v>
      </c>
      <c r="C436" s="3">
        <f>Final!AW417</f>
        <v>0</v>
      </c>
      <c r="D436" s="3">
        <f>Final!R417</f>
        <v>0</v>
      </c>
      <c r="E436" s="3">
        <f>Final!U417</f>
        <v>0</v>
      </c>
      <c r="F436" s="3">
        <f>Final!AV417</f>
        <v>0</v>
      </c>
    </row>
    <row r="437" spans="1:6" x14ac:dyDescent="0.25">
      <c r="A437" s="3">
        <f>Final!A418</f>
        <v>0</v>
      </c>
      <c r="B437" s="3">
        <f>Final!B418</f>
        <v>0</v>
      </c>
      <c r="C437" s="3">
        <f>Final!AW418</f>
        <v>0</v>
      </c>
      <c r="D437" s="3">
        <f>Final!R418</f>
        <v>0</v>
      </c>
      <c r="E437" s="3">
        <f>Final!U418</f>
        <v>0</v>
      </c>
      <c r="F437" s="3">
        <f>Final!AV418</f>
        <v>0</v>
      </c>
    </row>
    <row r="438" spans="1:6" x14ac:dyDescent="0.25">
      <c r="A438" s="3">
        <f>Final!A419</f>
        <v>0</v>
      </c>
      <c r="B438" s="3">
        <f>Final!B419</f>
        <v>0</v>
      </c>
      <c r="C438" s="3">
        <f>Final!AW419</f>
        <v>0</v>
      </c>
      <c r="D438" s="3">
        <f>Final!R419</f>
        <v>0</v>
      </c>
      <c r="E438" s="3">
        <f>Final!U419</f>
        <v>0</v>
      </c>
      <c r="F438" s="3">
        <f>Final!AV419</f>
        <v>0</v>
      </c>
    </row>
    <row r="439" spans="1:6" x14ac:dyDescent="0.25">
      <c r="A439" s="3">
        <f>Final!A420</f>
        <v>0</v>
      </c>
      <c r="B439" s="3">
        <f>Final!B420</f>
        <v>0</v>
      </c>
      <c r="C439" s="3">
        <f>Final!AW420</f>
        <v>0</v>
      </c>
      <c r="D439" s="3">
        <f>Final!R420</f>
        <v>0</v>
      </c>
      <c r="E439" s="3">
        <f>Final!U420</f>
        <v>0</v>
      </c>
      <c r="F439" s="3">
        <f>Final!AV420</f>
        <v>0</v>
      </c>
    </row>
    <row r="440" spans="1:6" x14ac:dyDescent="0.25">
      <c r="A440" s="3">
        <f>Final!A421</f>
        <v>0</v>
      </c>
      <c r="B440" s="3">
        <f>Final!B421</f>
        <v>0</v>
      </c>
      <c r="C440" s="3">
        <f>Final!AW421</f>
        <v>0</v>
      </c>
      <c r="D440" s="3">
        <f>Final!R421</f>
        <v>0</v>
      </c>
      <c r="E440" s="3">
        <f>Final!U421</f>
        <v>0</v>
      </c>
      <c r="F440" s="3">
        <f>Final!AV421</f>
        <v>0</v>
      </c>
    </row>
    <row r="441" spans="1:6" x14ac:dyDescent="0.25">
      <c r="A441" s="3">
        <f>Final!A422</f>
        <v>0</v>
      </c>
      <c r="B441" s="3">
        <f>Final!B422</f>
        <v>0</v>
      </c>
      <c r="C441" s="3">
        <f>Final!AW422</f>
        <v>0</v>
      </c>
      <c r="D441" s="3">
        <f>Final!R422</f>
        <v>0</v>
      </c>
      <c r="E441" s="3">
        <f>Final!U422</f>
        <v>0</v>
      </c>
      <c r="F441" s="3">
        <f>Final!AV422</f>
        <v>0</v>
      </c>
    </row>
    <row r="442" spans="1:6" x14ac:dyDescent="0.25">
      <c r="A442" s="3">
        <f>Final!A423</f>
        <v>0</v>
      </c>
      <c r="B442" s="3">
        <f>Final!B423</f>
        <v>0</v>
      </c>
      <c r="C442" s="3">
        <f>Final!AW423</f>
        <v>0</v>
      </c>
      <c r="D442" s="3">
        <f>Final!R423</f>
        <v>0</v>
      </c>
      <c r="E442" s="3">
        <f>Final!U423</f>
        <v>0</v>
      </c>
      <c r="F442" s="3">
        <f>Final!AV423</f>
        <v>0</v>
      </c>
    </row>
    <row r="443" spans="1:6" x14ac:dyDescent="0.25">
      <c r="A443" s="3">
        <f>Final!A424</f>
        <v>0</v>
      </c>
      <c r="B443" s="3">
        <f>Final!B424</f>
        <v>0</v>
      </c>
      <c r="C443" s="3">
        <f>Final!AW424</f>
        <v>0</v>
      </c>
      <c r="D443" s="3">
        <f>Final!R424</f>
        <v>0</v>
      </c>
      <c r="E443" s="3">
        <f>Final!U424</f>
        <v>0</v>
      </c>
      <c r="F443" s="3">
        <f>Final!AV424</f>
        <v>0</v>
      </c>
    </row>
    <row r="444" spans="1:6" x14ac:dyDescent="0.25">
      <c r="A444" s="3">
        <f>Final!A425</f>
        <v>0</v>
      </c>
      <c r="B444" s="3">
        <f>Final!B425</f>
        <v>0</v>
      </c>
      <c r="C444" s="3">
        <f>Final!AW425</f>
        <v>0</v>
      </c>
      <c r="D444" s="3">
        <f>Final!R425</f>
        <v>0</v>
      </c>
      <c r="E444" s="3">
        <f>Final!U425</f>
        <v>0</v>
      </c>
      <c r="F444" s="3">
        <f>Final!AV425</f>
        <v>0</v>
      </c>
    </row>
    <row r="445" spans="1:6" x14ac:dyDescent="0.25">
      <c r="A445" s="3">
        <f>Final!A426</f>
        <v>0</v>
      </c>
      <c r="B445" s="3">
        <f>Final!B426</f>
        <v>0</v>
      </c>
      <c r="C445" s="3">
        <f>Final!AW426</f>
        <v>0</v>
      </c>
      <c r="D445" s="3">
        <f>Final!R426</f>
        <v>0</v>
      </c>
      <c r="E445" s="3">
        <f>Final!U426</f>
        <v>0</v>
      </c>
      <c r="F445" s="3">
        <f>Final!AV426</f>
        <v>0</v>
      </c>
    </row>
    <row r="446" spans="1:6" x14ac:dyDescent="0.25">
      <c r="A446" s="3">
        <f>Final!A427</f>
        <v>0</v>
      </c>
      <c r="B446" s="3">
        <f>Final!B427</f>
        <v>0</v>
      </c>
      <c r="C446" s="3">
        <f>Final!AW427</f>
        <v>0</v>
      </c>
      <c r="D446" s="3">
        <f>Final!R427</f>
        <v>0</v>
      </c>
      <c r="E446" s="3">
        <f>Final!U427</f>
        <v>0</v>
      </c>
      <c r="F446" s="3">
        <f>Final!AV427</f>
        <v>0</v>
      </c>
    </row>
    <row r="447" spans="1:6" x14ac:dyDescent="0.25">
      <c r="A447" s="3">
        <f>Final!A428</f>
        <v>0</v>
      </c>
      <c r="B447" s="3">
        <f>Final!B428</f>
        <v>0</v>
      </c>
      <c r="C447" s="3">
        <f>Final!AW428</f>
        <v>0</v>
      </c>
      <c r="D447" s="3">
        <f>Final!R428</f>
        <v>0</v>
      </c>
      <c r="E447" s="3">
        <f>Final!U428</f>
        <v>0</v>
      </c>
      <c r="F447" s="3">
        <f>Final!AV428</f>
        <v>0</v>
      </c>
    </row>
    <row r="448" spans="1:6" x14ac:dyDescent="0.25">
      <c r="A448" s="3">
        <f>Final!A429</f>
        <v>0</v>
      </c>
      <c r="B448" s="3">
        <f>Final!B429</f>
        <v>0</v>
      </c>
      <c r="C448" s="3">
        <f>Final!AW429</f>
        <v>0</v>
      </c>
      <c r="D448" s="3">
        <f>Final!R429</f>
        <v>0</v>
      </c>
      <c r="E448" s="3">
        <f>Final!U429</f>
        <v>0</v>
      </c>
      <c r="F448" s="3">
        <f>Final!AV429</f>
        <v>0</v>
      </c>
    </row>
    <row r="449" spans="1:6" x14ac:dyDescent="0.25">
      <c r="A449" s="3">
        <f>Final!A430</f>
        <v>0</v>
      </c>
      <c r="B449" s="3">
        <f>Final!B430</f>
        <v>0</v>
      </c>
      <c r="C449" s="3">
        <f>Final!AW430</f>
        <v>0</v>
      </c>
      <c r="D449" s="3">
        <f>Final!R430</f>
        <v>0</v>
      </c>
      <c r="E449" s="3">
        <f>Final!U430</f>
        <v>0</v>
      </c>
      <c r="F449" s="3">
        <f>Final!AV430</f>
        <v>0</v>
      </c>
    </row>
    <row r="450" spans="1:6" x14ac:dyDescent="0.25">
      <c r="A450" s="3">
        <f>Final!A431</f>
        <v>0</v>
      </c>
      <c r="B450" s="3">
        <f>Final!B431</f>
        <v>0</v>
      </c>
      <c r="C450" s="3">
        <f>Final!AW431</f>
        <v>0</v>
      </c>
      <c r="D450" s="3">
        <f>Final!R431</f>
        <v>0</v>
      </c>
      <c r="E450" s="3">
        <f>Final!U431</f>
        <v>0</v>
      </c>
      <c r="F450" s="3">
        <f>Final!AV431</f>
        <v>0</v>
      </c>
    </row>
    <row r="451" spans="1:6" x14ac:dyDescent="0.25">
      <c r="A451" s="3">
        <f>Final!A432</f>
        <v>0</v>
      </c>
      <c r="B451" s="3">
        <f>Final!B432</f>
        <v>0</v>
      </c>
      <c r="C451" s="3">
        <f>Final!AW432</f>
        <v>0</v>
      </c>
      <c r="D451" s="3">
        <f>Final!R432</f>
        <v>0</v>
      </c>
      <c r="E451" s="3">
        <f>Final!U432</f>
        <v>0</v>
      </c>
      <c r="F451" s="3">
        <f>Final!AV432</f>
        <v>0</v>
      </c>
    </row>
    <row r="452" spans="1:6" x14ac:dyDescent="0.25">
      <c r="A452" s="3">
        <f>Final!A433</f>
        <v>0</v>
      </c>
      <c r="B452" s="3">
        <f>Final!B433</f>
        <v>0</v>
      </c>
      <c r="C452" s="3">
        <f>Final!AW433</f>
        <v>0</v>
      </c>
      <c r="D452" s="3">
        <f>Final!R433</f>
        <v>0</v>
      </c>
      <c r="E452" s="3">
        <f>Final!U433</f>
        <v>0</v>
      </c>
      <c r="F452" s="3">
        <f>Final!AV433</f>
        <v>0</v>
      </c>
    </row>
    <row r="453" spans="1:6" x14ac:dyDescent="0.25">
      <c r="A453" s="3">
        <f>Final!A434</f>
        <v>0</v>
      </c>
      <c r="B453" s="3">
        <f>Final!B434</f>
        <v>0</v>
      </c>
      <c r="C453" s="3">
        <f>Final!AW434</f>
        <v>0</v>
      </c>
      <c r="D453" s="3">
        <f>Final!R434</f>
        <v>0</v>
      </c>
      <c r="E453" s="3">
        <f>Final!U434</f>
        <v>0</v>
      </c>
      <c r="F453" s="3">
        <f>Final!AV434</f>
        <v>0</v>
      </c>
    </row>
    <row r="454" spans="1:6" x14ac:dyDescent="0.25">
      <c r="A454" s="3">
        <f>Final!A435</f>
        <v>0</v>
      </c>
      <c r="B454" s="3">
        <f>Final!B435</f>
        <v>0</v>
      </c>
      <c r="C454" s="3">
        <f>Final!AW435</f>
        <v>0</v>
      </c>
      <c r="D454" s="3">
        <f>Final!R435</f>
        <v>0</v>
      </c>
      <c r="E454" s="3">
        <f>Final!U435</f>
        <v>0</v>
      </c>
      <c r="F454" s="3">
        <f>Final!AV435</f>
        <v>0</v>
      </c>
    </row>
    <row r="455" spans="1:6" x14ac:dyDescent="0.25">
      <c r="A455" s="3">
        <f>Final!A436</f>
        <v>0</v>
      </c>
      <c r="B455" s="3">
        <f>Final!B436</f>
        <v>0</v>
      </c>
      <c r="C455" s="3">
        <f>Final!AW436</f>
        <v>0</v>
      </c>
      <c r="D455" s="3">
        <f>Final!R436</f>
        <v>0</v>
      </c>
      <c r="E455" s="3">
        <f>Final!U436</f>
        <v>0</v>
      </c>
      <c r="F455" s="3">
        <f>Final!AV436</f>
        <v>0</v>
      </c>
    </row>
    <row r="456" spans="1:6" x14ac:dyDescent="0.25">
      <c r="A456" s="3">
        <f>Final!A437</f>
        <v>0</v>
      </c>
      <c r="B456" s="3">
        <f>Final!B437</f>
        <v>0</v>
      </c>
      <c r="C456" s="3">
        <f>Final!AW437</f>
        <v>0</v>
      </c>
      <c r="D456" s="3">
        <f>Final!R437</f>
        <v>0</v>
      </c>
      <c r="E456" s="3">
        <f>Final!U437</f>
        <v>0</v>
      </c>
      <c r="F456" s="3">
        <f>Final!AV437</f>
        <v>0</v>
      </c>
    </row>
    <row r="457" spans="1:6" x14ac:dyDescent="0.25">
      <c r="A457" s="3">
        <f>Final!A438</f>
        <v>0</v>
      </c>
      <c r="B457" s="3">
        <f>Final!B438</f>
        <v>0</v>
      </c>
      <c r="C457" s="3">
        <f>Final!AW438</f>
        <v>0</v>
      </c>
      <c r="D457" s="3">
        <f>Final!R438</f>
        <v>0</v>
      </c>
      <c r="E457" s="3">
        <f>Final!U438</f>
        <v>0</v>
      </c>
      <c r="F457" s="3">
        <f>Final!AV438</f>
        <v>0</v>
      </c>
    </row>
    <row r="458" spans="1:6" x14ac:dyDescent="0.25">
      <c r="A458" s="3">
        <f>Final!A439</f>
        <v>0</v>
      </c>
      <c r="B458" s="3">
        <f>Final!B439</f>
        <v>0</v>
      </c>
      <c r="C458" s="3">
        <f>Final!AW439</f>
        <v>0</v>
      </c>
      <c r="D458" s="3">
        <f>Final!R439</f>
        <v>0</v>
      </c>
      <c r="E458" s="3">
        <f>Final!U439</f>
        <v>0</v>
      </c>
      <c r="F458" s="3">
        <f>Final!AV439</f>
        <v>0</v>
      </c>
    </row>
    <row r="459" spans="1:6" x14ac:dyDescent="0.25">
      <c r="A459" s="3">
        <f>Final!A440</f>
        <v>0</v>
      </c>
      <c r="B459" s="3">
        <f>Final!B440</f>
        <v>0</v>
      </c>
      <c r="C459" s="3">
        <f>Final!AW440</f>
        <v>0</v>
      </c>
      <c r="D459" s="3">
        <f>Final!R440</f>
        <v>0</v>
      </c>
      <c r="E459" s="3">
        <f>Final!U440</f>
        <v>0</v>
      </c>
      <c r="F459" s="3">
        <f>Final!AV440</f>
        <v>0</v>
      </c>
    </row>
    <row r="460" spans="1:6" x14ac:dyDescent="0.25">
      <c r="A460" s="3">
        <f>Final!A441</f>
        <v>0</v>
      </c>
      <c r="B460" s="3">
        <f>Final!B441</f>
        <v>0</v>
      </c>
      <c r="C460" s="3">
        <f>Final!AW441</f>
        <v>0</v>
      </c>
      <c r="D460" s="3">
        <f>Final!R441</f>
        <v>0</v>
      </c>
      <c r="E460" s="3">
        <f>Final!U441</f>
        <v>0</v>
      </c>
      <c r="F460" s="3">
        <f>Final!AV441</f>
        <v>0</v>
      </c>
    </row>
    <row r="461" spans="1:6" x14ac:dyDescent="0.25">
      <c r="A461" s="3">
        <f>Final!A442</f>
        <v>0</v>
      </c>
      <c r="B461" s="3">
        <f>Final!B442</f>
        <v>0</v>
      </c>
      <c r="C461" s="3">
        <f>Final!AW442</f>
        <v>0</v>
      </c>
      <c r="D461" s="3">
        <f>Final!R442</f>
        <v>0</v>
      </c>
      <c r="E461" s="3">
        <f>Final!U442</f>
        <v>0</v>
      </c>
      <c r="F461" s="3">
        <f>Final!AV442</f>
        <v>0</v>
      </c>
    </row>
    <row r="462" spans="1:6" x14ac:dyDescent="0.25">
      <c r="A462" s="3">
        <f>Final!A443</f>
        <v>0</v>
      </c>
      <c r="B462" s="3">
        <f>Final!B443</f>
        <v>0</v>
      </c>
      <c r="C462" s="3">
        <f>Final!AW443</f>
        <v>0</v>
      </c>
      <c r="D462" s="3">
        <f>Final!R443</f>
        <v>0</v>
      </c>
      <c r="E462" s="3">
        <f>Final!U443</f>
        <v>0</v>
      </c>
      <c r="F462" s="3">
        <f>Final!AV443</f>
        <v>0</v>
      </c>
    </row>
    <row r="463" spans="1:6" x14ac:dyDescent="0.25">
      <c r="A463" s="3">
        <f>Final!A444</f>
        <v>0</v>
      </c>
      <c r="B463" s="3">
        <f>Final!B444</f>
        <v>0</v>
      </c>
      <c r="C463" s="3">
        <f>Final!AW444</f>
        <v>0</v>
      </c>
      <c r="D463" s="3">
        <f>Final!R444</f>
        <v>0</v>
      </c>
      <c r="E463" s="3">
        <f>Final!U444</f>
        <v>0</v>
      </c>
      <c r="F463" s="3">
        <f>Final!AV444</f>
        <v>0</v>
      </c>
    </row>
    <row r="464" spans="1:6" x14ac:dyDescent="0.25">
      <c r="A464" s="3">
        <f>Final!A445</f>
        <v>0</v>
      </c>
      <c r="B464" s="3">
        <f>Final!B445</f>
        <v>0</v>
      </c>
      <c r="C464" s="3">
        <f>Final!AW445</f>
        <v>0</v>
      </c>
      <c r="D464" s="3">
        <f>Final!R445</f>
        <v>0</v>
      </c>
      <c r="E464" s="3">
        <f>Final!U445</f>
        <v>0</v>
      </c>
      <c r="F464" s="3">
        <f>Final!AV445</f>
        <v>0</v>
      </c>
    </row>
    <row r="465" spans="1:6" x14ac:dyDescent="0.25">
      <c r="A465" s="3">
        <f>Final!A446</f>
        <v>0</v>
      </c>
      <c r="B465" s="3">
        <f>Final!B446</f>
        <v>0</v>
      </c>
      <c r="C465" s="3">
        <f>Final!AW446</f>
        <v>0</v>
      </c>
      <c r="D465" s="3">
        <f>Final!R446</f>
        <v>0</v>
      </c>
      <c r="E465" s="3">
        <f>Final!U446</f>
        <v>0</v>
      </c>
      <c r="F465" s="3">
        <f>Final!AV446</f>
        <v>0</v>
      </c>
    </row>
    <row r="466" spans="1:6" x14ac:dyDescent="0.25">
      <c r="A466" s="3">
        <f>Final!A447</f>
        <v>0</v>
      </c>
      <c r="B466" s="3">
        <f>Final!B447</f>
        <v>0</v>
      </c>
      <c r="C466" s="3">
        <f>Final!AW447</f>
        <v>0</v>
      </c>
      <c r="D466" s="3">
        <f>Final!R447</f>
        <v>0</v>
      </c>
      <c r="E466" s="3">
        <f>Final!U447</f>
        <v>0</v>
      </c>
      <c r="F466" s="3">
        <f>Final!AV447</f>
        <v>0</v>
      </c>
    </row>
    <row r="467" spans="1:6" x14ac:dyDescent="0.25">
      <c r="A467" s="3">
        <f>Final!A448</f>
        <v>0</v>
      </c>
      <c r="B467" s="3">
        <f>Final!B448</f>
        <v>0</v>
      </c>
      <c r="C467" s="3">
        <f>Final!AW448</f>
        <v>0</v>
      </c>
      <c r="D467" s="3">
        <f>Final!R448</f>
        <v>0</v>
      </c>
      <c r="E467" s="3">
        <f>Final!U448</f>
        <v>0</v>
      </c>
      <c r="F467" s="3">
        <f>Final!AV448</f>
        <v>0</v>
      </c>
    </row>
    <row r="468" spans="1:6" x14ac:dyDescent="0.25">
      <c r="A468" s="3">
        <f>Final!A449</f>
        <v>0</v>
      </c>
      <c r="B468" s="3">
        <f>Final!B449</f>
        <v>0</v>
      </c>
      <c r="C468" s="3">
        <f>Final!AW449</f>
        <v>0</v>
      </c>
      <c r="D468" s="3">
        <f>Final!R449</f>
        <v>0</v>
      </c>
      <c r="E468" s="3">
        <f>Final!U449</f>
        <v>0</v>
      </c>
      <c r="F468" s="3">
        <f>Final!AV449</f>
        <v>0</v>
      </c>
    </row>
    <row r="469" spans="1:6" x14ac:dyDescent="0.25">
      <c r="A469" s="3">
        <f>Final!A450</f>
        <v>0</v>
      </c>
      <c r="B469" s="3">
        <f>Final!B450</f>
        <v>0</v>
      </c>
      <c r="C469" s="3">
        <f>Final!AW450</f>
        <v>0</v>
      </c>
      <c r="D469" s="3">
        <f>Final!R450</f>
        <v>0</v>
      </c>
      <c r="E469" s="3">
        <f>Final!U450</f>
        <v>0</v>
      </c>
      <c r="F469" s="3">
        <f>Final!AV450</f>
        <v>0</v>
      </c>
    </row>
    <row r="470" spans="1:6" x14ac:dyDescent="0.25">
      <c r="A470" s="3">
        <f>Final!A451</f>
        <v>0</v>
      </c>
      <c r="B470" s="3">
        <f>Final!B451</f>
        <v>0</v>
      </c>
      <c r="C470" s="3">
        <f>Final!AW451</f>
        <v>0</v>
      </c>
      <c r="D470" s="3">
        <f>Final!R451</f>
        <v>0</v>
      </c>
      <c r="E470" s="3">
        <f>Final!U451</f>
        <v>0</v>
      </c>
      <c r="F470" s="3">
        <f>Final!AV451</f>
        <v>0</v>
      </c>
    </row>
    <row r="471" spans="1:6" x14ac:dyDescent="0.25">
      <c r="A471" s="3">
        <f>Final!A452</f>
        <v>0</v>
      </c>
      <c r="B471" s="3">
        <f>Final!B452</f>
        <v>0</v>
      </c>
      <c r="C471" s="3">
        <f>Final!AW452</f>
        <v>0</v>
      </c>
      <c r="D471" s="3">
        <f>Final!R452</f>
        <v>0</v>
      </c>
      <c r="E471" s="3">
        <f>Final!U452</f>
        <v>0</v>
      </c>
      <c r="F471" s="3">
        <f>Final!AV452</f>
        <v>0</v>
      </c>
    </row>
    <row r="472" spans="1:6" x14ac:dyDescent="0.25">
      <c r="A472" s="3">
        <f>Final!A453</f>
        <v>0</v>
      </c>
      <c r="B472" s="3">
        <f>Final!B453</f>
        <v>0</v>
      </c>
      <c r="C472" s="3">
        <f>Final!AW453</f>
        <v>0</v>
      </c>
      <c r="D472" s="3">
        <f>Final!R453</f>
        <v>0</v>
      </c>
      <c r="E472" s="3">
        <f>Final!U453</f>
        <v>0</v>
      </c>
      <c r="F472" s="3">
        <f>Final!AV453</f>
        <v>0</v>
      </c>
    </row>
    <row r="473" spans="1:6" x14ac:dyDescent="0.25">
      <c r="A473" s="3">
        <f>Final!A454</f>
        <v>0</v>
      </c>
      <c r="B473" s="3">
        <f>Final!B454</f>
        <v>0</v>
      </c>
      <c r="C473" s="3">
        <f>Final!AW454</f>
        <v>0</v>
      </c>
      <c r="D473" s="3">
        <f>Final!R454</f>
        <v>0</v>
      </c>
      <c r="E473" s="3">
        <f>Final!U454</f>
        <v>0</v>
      </c>
      <c r="F473" s="3">
        <f>Final!AV454</f>
        <v>0</v>
      </c>
    </row>
    <row r="474" spans="1:6" x14ac:dyDescent="0.25">
      <c r="A474" s="3">
        <f>Final!A455</f>
        <v>0</v>
      </c>
      <c r="B474" s="3">
        <f>Final!B455</f>
        <v>0</v>
      </c>
      <c r="C474" s="3">
        <f>Final!AW455</f>
        <v>0</v>
      </c>
      <c r="D474" s="3">
        <f>Final!R455</f>
        <v>0</v>
      </c>
      <c r="E474" s="3">
        <f>Final!U455</f>
        <v>0</v>
      </c>
      <c r="F474" s="3">
        <f>Final!AV455</f>
        <v>0</v>
      </c>
    </row>
    <row r="475" spans="1:6" x14ac:dyDescent="0.25">
      <c r="A475" s="3">
        <f>Final!A456</f>
        <v>0</v>
      </c>
      <c r="B475" s="3">
        <f>Final!B456</f>
        <v>0</v>
      </c>
      <c r="C475" s="3">
        <f>Final!AW456</f>
        <v>0</v>
      </c>
      <c r="D475" s="3">
        <f>Final!R456</f>
        <v>0</v>
      </c>
      <c r="E475" s="3">
        <f>Final!U456</f>
        <v>0</v>
      </c>
      <c r="F475" s="3">
        <f>Final!AV456</f>
        <v>0</v>
      </c>
    </row>
    <row r="476" spans="1:6" x14ac:dyDescent="0.25">
      <c r="A476" s="3">
        <f>Final!A457</f>
        <v>0</v>
      </c>
      <c r="B476" s="3">
        <f>Final!B457</f>
        <v>0</v>
      </c>
      <c r="C476" s="3">
        <f>Final!AW457</f>
        <v>0</v>
      </c>
      <c r="D476" s="3">
        <f>Final!R457</f>
        <v>0</v>
      </c>
      <c r="E476" s="3">
        <f>Final!U457</f>
        <v>0</v>
      </c>
      <c r="F476" s="3">
        <f>Final!AV457</f>
        <v>0</v>
      </c>
    </row>
    <row r="477" spans="1:6" x14ac:dyDescent="0.25">
      <c r="A477" s="3">
        <f>Final!A458</f>
        <v>0</v>
      </c>
      <c r="B477" s="3">
        <f>Final!B458</f>
        <v>0</v>
      </c>
      <c r="C477" s="3">
        <f>Final!AW458</f>
        <v>0</v>
      </c>
      <c r="D477" s="3">
        <f>Final!R458</f>
        <v>0</v>
      </c>
      <c r="E477" s="3">
        <f>Final!U458</f>
        <v>0</v>
      </c>
      <c r="F477" s="3">
        <f>Final!AV458</f>
        <v>0</v>
      </c>
    </row>
    <row r="478" spans="1:6" x14ac:dyDescent="0.25">
      <c r="A478" s="3">
        <f>Final!A459</f>
        <v>0</v>
      </c>
      <c r="B478" s="3">
        <f>Final!B459</f>
        <v>0</v>
      </c>
      <c r="C478" s="3">
        <f>Final!AW459</f>
        <v>0</v>
      </c>
      <c r="D478" s="3">
        <f>Final!R459</f>
        <v>0</v>
      </c>
      <c r="E478" s="3">
        <f>Final!U459</f>
        <v>0</v>
      </c>
      <c r="F478" s="3">
        <f>Final!AV459</f>
        <v>0</v>
      </c>
    </row>
    <row r="479" spans="1:6" x14ac:dyDescent="0.25">
      <c r="A479" s="3">
        <f>Final!A460</f>
        <v>0</v>
      </c>
      <c r="B479" s="3">
        <f>Final!B460</f>
        <v>0</v>
      </c>
      <c r="C479" s="3">
        <f>Final!AW460</f>
        <v>0</v>
      </c>
      <c r="D479" s="3">
        <f>Final!R460</f>
        <v>0</v>
      </c>
      <c r="E479" s="3">
        <f>Final!U460</f>
        <v>0</v>
      </c>
      <c r="F479" s="3">
        <f>Final!AV460</f>
        <v>0</v>
      </c>
    </row>
    <row r="480" spans="1:6" x14ac:dyDescent="0.25">
      <c r="A480" s="3">
        <f>Final!A461</f>
        <v>0</v>
      </c>
      <c r="B480" s="3">
        <f>Final!B461</f>
        <v>0</v>
      </c>
      <c r="C480" s="3">
        <f>Final!AW461</f>
        <v>0</v>
      </c>
      <c r="D480" s="3">
        <f>Final!R461</f>
        <v>0</v>
      </c>
      <c r="E480" s="3">
        <f>Final!U461</f>
        <v>0</v>
      </c>
      <c r="F480" s="3">
        <f>Final!AV461</f>
        <v>0</v>
      </c>
    </row>
    <row r="481" spans="1:6" x14ac:dyDescent="0.25">
      <c r="A481" s="3">
        <f>Final!A462</f>
        <v>0</v>
      </c>
      <c r="B481" s="3">
        <f>Final!B462</f>
        <v>0</v>
      </c>
      <c r="C481" s="3">
        <f>Final!AW462</f>
        <v>0</v>
      </c>
      <c r="D481" s="3">
        <f>Final!R462</f>
        <v>0</v>
      </c>
      <c r="E481" s="3">
        <f>Final!U462</f>
        <v>0</v>
      </c>
      <c r="F481" s="3">
        <f>Final!AV462</f>
        <v>0</v>
      </c>
    </row>
    <row r="482" spans="1:6" x14ac:dyDescent="0.25">
      <c r="A482" s="3">
        <f>Final!A463</f>
        <v>0</v>
      </c>
      <c r="B482" s="3">
        <f>Final!B463</f>
        <v>0</v>
      </c>
      <c r="C482" s="3">
        <f>Final!AW463</f>
        <v>0</v>
      </c>
      <c r="D482" s="3">
        <f>Final!R463</f>
        <v>0</v>
      </c>
      <c r="E482" s="3">
        <f>Final!U463</f>
        <v>0</v>
      </c>
      <c r="F482" s="3">
        <f>Final!AV463</f>
        <v>0</v>
      </c>
    </row>
    <row r="483" spans="1:6" x14ac:dyDescent="0.25">
      <c r="A483" s="3">
        <f>Final!A464</f>
        <v>0</v>
      </c>
      <c r="B483" s="3">
        <f>Final!B464</f>
        <v>0</v>
      </c>
      <c r="C483" s="3">
        <f>Final!AW464</f>
        <v>0</v>
      </c>
      <c r="D483" s="3">
        <f>Final!R464</f>
        <v>0</v>
      </c>
      <c r="E483" s="3">
        <f>Final!U464</f>
        <v>0</v>
      </c>
      <c r="F483" s="3">
        <f>Final!AV464</f>
        <v>0</v>
      </c>
    </row>
    <row r="484" spans="1:6" x14ac:dyDescent="0.25">
      <c r="A484" s="3">
        <f>Final!A465</f>
        <v>0</v>
      </c>
      <c r="B484" s="3">
        <f>Final!B465</f>
        <v>0</v>
      </c>
      <c r="C484" s="3">
        <f>Final!AW465</f>
        <v>0</v>
      </c>
      <c r="D484" s="3">
        <f>Final!R465</f>
        <v>0</v>
      </c>
      <c r="E484" s="3">
        <f>Final!U465</f>
        <v>0</v>
      </c>
      <c r="F484" s="3">
        <f>Final!AV465</f>
        <v>0</v>
      </c>
    </row>
    <row r="485" spans="1:6" x14ac:dyDescent="0.25">
      <c r="A485" s="3">
        <f>Final!A466</f>
        <v>0</v>
      </c>
      <c r="B485" s="3">
        <f>Final!B466</f>
        <v>0</v>
      </c>
      <c r="C485" s="3">
        <f>Final!AW466</f>
        <v>0</v>
      </c>
      <c r="D485" s="3">
        <f>Final!R466</f>
        <v>0</v>
      </c>
      <c r="E485" s="3">
        <f>Final!U466</f>
        <v>0</v>
      </c>
      <c r="F485" s="3">
        <f>Final!AV466</f>
        <v>0</v>
      </c>
    </row>
    <row r="486" spans="1:6" x14ac:dyDescent="0.25">
      <c r="A486" s="3">
        <f>Final!A467</f>
        <v>0</v>
      </c>
      <c r="B486" s="3">
        <f>Final!B467</f>
        <v>0</v>
      </c>
      <c r="C486" s="3">
        <f>Final!AW467</f>
        <v>0</v>
      </c>
      <c r="D486" s="3">
        <f>Final!R467</f>
        <v>0</v>
      </c>
      <c r="E486" s="3">
        <f>Final!U467</f>
        <v>0</v>
      </c>
      <c r="F486" s="3">
        <f>Final!AV467</f>
        <v>0</v>
      </c>
    </row>
    <row r="487" spans="1:6" x14ac:dyDescent="0.25">
      <c r="A487" s="3">
        <f>Final!A468</f>
        <v>0</v>
      </c>
      <c r="B487" s="3">
        <f>Final!B468</f>
        <v>0</v>
      </c>
      <c r="C487" s="3">
        <f>Final!AW468</f>
        <v>0</v>
      </c>
      <c r="D487" s="3">
        <f>Final!R468</f>
        <v>0</v>
      </c>
      <c r="E487" s="3">
        <f>Final!U468</f>
        <v>0</v>
      </c>
      <c r="F487" s="3">
        <f>Final!AV468</f>
        <v>0</v>
      </c>
    </row>
    <row r="488" spans="1:6" x14ac:dyDescent="0.25">
      <c r="A488" s="3">
        <f>Final!A469</f>
        <v>0</v>
      </c>
      <c r="B488" s="3">
        <f>Final!B469</f>
        <v>0</v>
      </c>
      <c r="C488" s="3">
        <f>Final!AW469</f>
        <v>0</v>
      </c>
      <c r="D488" s="3">
        <f>Final!R469</f>
        <v>0</v>
      </c>
      <c r="E488" s="3">
        <f>Final!U469</f>
        <v>0</v>
      </c>
      <c r="F488" s="3">
        <f>Final!AV469</f>
        <v>0</v>
      </c>
    </row>
    <row r="489" spans="1:6" x14ac:dyDescent="0.25">
      <c r="A489" s="3">
        <f>Final!A470</f>
        <v>0</v>
      </c>
      <c r="B489" s="3">
        <f>Final!B470</f>
        <v>0</v>
      </c>
      <c r="C489" s="3">
        <f>Final!AW470</f>
        <v>0</v>
      </c>
      <c r="D489" s="3">
        <f>Final!R470</f>
        <v>0</v>
      </c>
      <c r="E489" s="3">
        <f>Final!U470</f>
        <v>0</v>
      </c>
      <c r="F489" s="3">
        <f>Final!AV470</f>
        <v>0</v>
      </c>
    </row>
    <row r="490" spans="1:6" x14ac:dyDescent="0.25">
      <c r="A490" s="3">
        <f>Final!A471</f>
        <v>0</v>
      </c>
      <c r="B490" s="3">
        <f>Final!B471</f>
        <v>0</v>
      </c>
      <c r="C490" s="3">
        <f>Final!AW471</f>
        <v>0</v>
      </c>
      <c r="D490" s="3">
        <f>Final!R471</f>
        <v>0</v>
      </c>
      <c r="E490" s="3">
        <f>Final!U471</f>
        <v>0</v>
      </c>
      <c r="F490" s="3">
        <f>Final!AV471</f>
        <v>0</v>
      </c>
    </row>
    <row r="491" spans="1:6" x14ac:dyDescent="0.25">
      <c r="A491" s="3">
        <f>Final!A472</f>
        <v>0</v>
      </c>
      <c r="B491" s="3">
        <f>Final!B472</f>
        <v>0</v>
      </c>
      <c r="C491" s="3">
        <f>Final!AW472</f>
        <v>0</v>
      </c>
      <c r="D491" s="3">
        <f>Final!R472</f>
        <v>0</v>
      </c>
      <c r="E491" s="3">
        <f>Final!U472</f>
        <v>0</v>
      </c>
      <c r="F491" s="3">
        <f>Final!AV472</f>
        <v>0</v>
      </c>
    </row>
    <row r="492" spans="1:6" x14ac:dyDescent="0.25">
      <c r="A492" s="3">
        <f>Final!A473</f>
        <v>0</v>
      </c>
      <c r="B492" s="3">
        <f>Final!B473</f>
        <v>0</v>
      </c>
      <c r="C492" s="3">
        <f>Final!AW473</f>
        <v>0</v>
      </c>
      <c r="D492" s="3">
        <f>Final!R473</f>
        <v>0</v>
      </c>
      <c r="E492" s="3">
        <f>Final!U473</f>
        <v>0</v>
      </c>
      <c r="F492" s="3">
        <f>Final!AV473</f>
        <v>0</v>
      </c>
    </row>
    <row r="493" spans="1:6" x14ac:dyDescent="0.25">
      <c r="A493" s="3">
        <f>Final!A474</f>
        <v>0</v>
      </c>
      <c r="B493" s="3">
        <f>Final!B474</f>
        <v>0</v>
      </c>
      <c r="C493" s="3">
        <f>Final!AW474</f>
        <v>0</v>
      </c>
      <c r="D493" s="3">
        <f>Final!R474</f>
        <v>0</v>
      </c>
      <c r="E493" s="3">
        <f>Final!U474</f>
        <v>0</v>
      </c>
      <c r="F493" s="3">
        <f>Final!AV474</f>
        <v>0</v>
      </c>
    </row>
    <row r="494" spans="1:6" x14ac:dyDescent="0.25">
      <c r="A494" s="3">
        <f>Final!A475</f>
        <v>0</v>
      </c>
      <c r="B494" s="3">
        <f>Final!B475</f>
        <v>0</v>
      </c>
      <c r="C494" s="3">
        <f>Final!AW475</f>
        <v>0</v>
      </c>
      <c r="D494" s="3">
        <f>Final!R475</f>
        <v>0</v>
      </c>
      <c r="E494" s="3">
        <f>Final!U475</f>
        <v>0</v>
      </c>
      <c r="F494" s="3">
        <f>Final!AV475</f>
        <v>0</v>
      </c>
    </row>
    <row r="495" spans="1:6" x14ac:dyDescent="0.25">
      <c r="A495" s="3">
        <f>Final!A476</f>
        <v>0</v>
      </c>
      <c r="B495" s="3">
        <f>Final!B476</f>
        <v>0</v>
      </c>
      <c r="C495" s="3">
        <f>Final!AW476</f>
        <v>0</v>
      </c>
      <c r="D495" s="3">
        <f>Final!R476</f>
        <v>0</v>
      </c>
      <c r="E495" s="3">
        <f>Final!U476</f>
        <v>0</v>
      </c>
      <c r="F495" s="3">
        <f>Final!AV476</f>
        <v>0</v>
      </c>
    </row>
    <row r="496" spans="1:6" x14ac:dyDescent="0.25">
      <c r="A496" s="3">
        <f>Final!A477</f>
        <v>0</v>
      </c>
      <c r="B496" s="3">
        <f>Final!B477</f>
        <v>0</v>
      </c>
      <c r="C496" s="3">
        <f>Final!AW477</f>
        <v>0</v>
      </c>
      <c r="D496" s="3">
        <f>Final!R477</f>
        <v>0</v>
      </c>
      <c r="E496" s="3">
        <f>Final!U477</f>
        <v>0</v>
      </c>
      <c r="F496" s="3">
        <f>Final!AV477</f>
        <v>0</v>
      </c>
    </row>
    <row r="497" spans="1:6" x14ac:dyDescent="0.25">
      <c r="A497" s="3">
        <f>Final!A478</f>
        <v>0</v>
      </c>
      <c r="B497" s="3">
        <f>Final!B478</f>
        <v>0</v>
      </c>
      <c r="C497" s="3">
        <f>Final!AW478</f>
        <v>0</v>
      </c>
      <c r="D497" s="3">
        <f>Final!R478</f>
        <v>0</v>
      </c>
      <c r="E497" s="3">
        <f>Final!U478</f>
        <v>0</v>
      </c>
      <c r="F497" s="3">
        <f>Final!AV478</f>
        <v>0</v>
      </c>
    </row>
    <row r="498" spans="1:6" x14ac:dyDescent="0.25">
      <c r="A498" s="3">
        <f>Final!A479</f>
        <v>0</v>
      </c>
      <c r="B498" s="3">
        <f>Final!B479</f>
        <v>0</v>
      </c>
      <c r="C498" s="3">
        <f>Final!AW479</f>
        <v>0</v>
      </c>
      <c r="D498" s="3">
        <f>Final!R479</f>
        <v>0</v>
      </c>
      <c r="E498" s="3">
        <f>Final!U479</f>
        <v>0</v>
      </c>
      <c r="F498" s="3">
        <f>Final!AV479</f>
        <v>0</v>
      </c>
    </row>
    <row r="499" spans="1:6" x14ac:dyDescent="0.25">
      <c r="A499" s="3">
        <f>Final!A480</f>
        <v>0</v>
      </c>
      <c r="B499" s="3">
        <f>Final!B480</f>
        <v>0</v>
      </c>
      <c r="C499" s="3">
        <f>Final!AW480</f>
        <v>0</v>
      </c>
      <c r="D499" s="3">
        <f>Final!R480</f>
        <v>0</v>
      </c>
      <c r="E499" s="3">
        <f>Final!U480</f>
        <v>0</v>
      </c>
      <c r="F499" s="3">
        <f>Final!AV480</f>
        <v>0</v>
      </c>
    </row>
    <row r="500" spans="1:6" x14ac:dyDescent="0.25">
      <c r="A500" s="3">
        <f>Final!A481</f>
        <v>0</v>
      </c>
      <c r="B500" s="3">
        <f>Final!B481</f>
        <v>0</v>
      </c>
      <c r="C500" s="3">
        <f>Final!AW481</f>
        <v>0</v>
      </c>
      <c r="D500" s="3">
        <f>Final!R481</f>
        <v>0</v>
      </c>
      <c r="E500" s="3">
        <f>Final!U481</f>
        <v>0</v>
      </c>
      <c r="F500" s="3">
        <f>Final!AV481</f>
        <v>0</v>
      </c>
    </row>
    <row r="501" spans="1:6" x14ac:dyDescent="0.25">
      <c r="A501" s="3">
        <f>Final!A482</f>
        <v>0</v>
      </c>
      <c r="B501" s="3">
        <f>Final!B482</f>
        <v>0</v>
      </c>
      <c r="C501" s="3">
        <f>Final!AW482</f>
        <v>0</v>
      </c>
      <c r="D501" s="3">
        <f>Final!R482</f>
        <v>0</v>
      </c>
      <c r="E501" s="3">
        <f>Final!U482</f>
        <v>0</v>
      </c>
      <c r="F501" s="3">
        <f>Final!AV482</f>
        <v>0</v>
      </c>
    </row>
    <row r="502" spans="1:6" x14ac:dyDescent="0.25">
      <c r="A502" s="3">
        <f>Final!A483</f>
        <v>0</v>
      </c>
      <c r="B502" s="3">
        <f>Final!B483</f>
        <v>0</v>
      </c>
      <c r="C502" s="3">
        <f>Final!AW483</f>
        <v>0</v>
      </c>
      <c r="D502" s="3">
        <f>Final!R483</f>
        <v>0</v>
      </c>
      <c r="E502" s="3">
        <f>Final!U483</f>
        <v>0</v>
      </c>
      <c r="F502" s="3">
        <f>Final!AV483</f>
        <v>0</v>
      </c>
    </row>
    <row r="503" spans="1:6" x14ac:dyDescent="0.25">
      <c r="A503" s="3">
        <f>Final!A484</f>
        <v>0</v>
      </c>
      <c r="B503" s="3">
        <f>Final!B484</f>
        <v>0</v>
      </c>
      <c r="C503" s="3">
        <f>Final!AW484</f>
        <v>0</v>
      </c>
      <c r="D503" s="3">
        <f>Final!R484</f>
        <v>0</v>
      </c>
      <c r="E503" s="3">
        <f>Final!U484</f>
        <v>0</v>
      </c>
      <c r="F503" s="3">
        <f>Final!AV484</f>
        <v>0</v>
      </c>
    </row>
    <row r="504" spans="1:6" x14ac:dyDescent="0.25">
      <c r="A504" s="3">
        <f>Final!A485</f>
        <v>0</v>
      </c>
      <c r="B504" s="3">
        <f>Final!B485</f>
        <v>0</v>
      </c>
      <c r="C504" s="3">
        <f>Final!AW485</f>
        <v>0</v>
      </c>
      <c r="D504" s="3">
        <f>Final!R485</f>
        <v>0</v>
      </c>
      <c r="E504" s="3">
        <f>Final!U485</f>
        <v>0</v>
      </c>
      <c r="F504" s="3">
        <f>Final!AV485</f>
        <v>0</v>
      </c>
    </row>
    <row r="505" spans="1:6" x14ac:dyDescent="0.25">
      <c r="A505" s="3">
        <f>Final!A486</f>
        <v>0</v>
      </c>
      <c r="B505" s="3">
        <f>Final!B486</f>
        <v>0</v>
      </c>
      <c r="C505" s="3">
        <f>Final!AW486</f>
        <v>0</v>
      </c>
      <c r="D505" s="3">
        <f>Final!R486</f>
        <v>0</v>
      </c>
      <c r="E505" s="3">
        <f>Final!U486</f>
        <v>0</v>
      </c>
      <c r="F505" s="3">
        <f>Final!AV486</f>
        <v>0</v>
      </c>
    </row>
    <row r="506" spans="1:6" x14ac:dyDescent="0.25">
      <c r="A506" s="3">
        <f>Final!A487</f>
        <v>0</v>
      </c>
      <c r="B506" s="3">
        <f>Final!B487</f>
        <v>0</v>
      </c>
      <c r="C506" s="3">
        <f>Final!AW487</f>
        <v>0</v>
      </c>
      <c r="D506" s="3">
        <f>Final!R487</f>
        <v>0</v>
      </c>
      <c r="E506" s="3">
        <f>Final!U487</f>
        <v>0</v>
      </c>
      <c r="F506" s="3">
        <f>Final!AV487</f>
        <v>0</v>
      </c>
    </row>
    <row r="507" spans="1:6" x14ac:dyDescent="0.25">
      <c r="A507" s="3">
        <f>Final!A488</f>
        <v>0</v>
      </c>
      <c r="B507" s="3">
        <f>Final!B488</f>
        <v>0</v>
      </c>
      <c r="C507" s="3">
        <f>Final!AW488</f>
        <v>0</v>
      </c>
      <c r="D507" s="3">
        <f>Final!R488</f>
        <v>0</v>
      </c>
      <c r="E507" s="3">
        <f>Final!U488</f>
        <v>0</v>
      </c>
      <c r="F507" s="3">
        <f>Final!AV488</f>
        <v>0</v>
      </c>
    </row>
    <row r="508" spans="1:6" x14ac:dyDescent="0.25">
      <c r="A508" s="3">
        <f>Final!A489</f>
        <v>0</v>
      </c>
      <c r="B508" s="3">
        <f>Final!B489</f>
        <v>0</v>
      </c>
      <c r="C508" s="3">
        <f>Final!AW489</f>
        <v>0</v>
      </c>
      <c r="D508" s="3">
        <f>Final!R489</f>
        <v>0</v>
      </c>
      <c r="E508" s="3">
        <f>Final!U489</f>
        <v>0</v>
      </c>
      <c r="F508" s="3">
        <f>Final!AV489</f>
        <v>0</v>
      </c>
    </row>
    <row r="509" spans="1:6" x14ac:dyDescent="0.25">
      <c r="A509" s="3">
        <f>Final!A490</f>
        <v>0</v>
      </c>
      <c r="B509" s="3">
        <f>Final!B490</f>
        <v>0</v>
      </c>
      <c r="C509" s="3">
        <f>Final!AW490</f>
        <v>0</v>
      </c>
      <c r="D509" s="3">
        <f>Final!R490</f>
        <v>0</v>
      </c>
      <c r="E509" s="3">
        <f>Final!U490</f>
        <v>0</v>
      </c>
      <c r="F509" s="3">
        <f>Final!AV490</f>
        <v>0</v>
      </c>
    </row>
    <row r="510" spans="1:6" x14ac:dyDescent="0.25">
      <c r="A510" s="3">
        <f>Final!A491</f>
        <v>0</v>
      </c>
      <c r="B510" s="3">
        <f>Final!B491</f>
        <v>0</v>
      </c>
      <c r="C510" s="3">
        <f>Final!AW491</f>
        <v>0</v>
      </c>
      <c r="D510" s="3">
        <f>Final!R491</f>
        <v>0</v>
      </c>
      <c r="E510" s="3">
        <f>Final!U491</f>
        <v>0</v>
      </c>
      <c r="F510" s="3">
        <f>Final!AV491</f>
        <v>0</v>
      </c>
    </row>
    <row r="511" spans="1:6" x14ac:dyDescent="0.25">
      <c r="A511" s="3">
        <f>Final!A492</f>
        <v>0</v>
      </c>
      <c r="B511" s="3">
        <f>Final!B492</f>
        <v>0</v>
      </c>
      <c r="C511" s="3">
        <f>Final!AW492</f>
        <v>0</v>
      </c>
      <c r="D511" s="3">
        <f>Final!R492</f>
        <v>0</v>
      </c>
      <c r="E511" s="3">
        <f>Final!U492</f>
        <v>0</v>
      </c>
      <c r="F511" s="3">
        <f>Final!AV492</f>
        <v>0</v>
      </c>
    </row>
    <row r="512" spans="1:6" x14ac:dyDescent="0.25">
      <c r="A512" s="3">
        <f>Final!A493</f>
        <v>0</v>
      </c>
      <c r="B512" s="3">
        <f>Final!B493</f>
        <v>0</v>
      </c>
      <c r="C512" s="3">
        <f>Final!AW493</f>
        <v>0</v>
      </c>
      <c r="D512" s="3">
        <f>Final!R493</f>
        <v>0</v>
      </c>
      <c r="E512" s="3">
        <f>Final!U493</f>
        <v>0</v>
      </c>
      <c r="F512" s="3">
        <f>Final!AV493</f>
        <v>0</v>
      </c>
    </row>
    <row r="513" spans="1:6" x14ac:dyDescent="0.25">
      <c r="A513" s="3">
        <f>Final!A494</f>
        <v>0</v>
      </c>
      <c r="B513" s="3">
        <f>Final!B494</f>
        <v>0</v>
      </c>
      <c r="C513" s="3">
        <f>Final!AW494</f>
        <v>0</v>
      </c>
      <c r="D513" s="3">
        <f>Final!R494</f>
        <v>0</v>
      </c>
      <c r="E513" s="3">
        <f>Final!U494</f>
        <v>0</v>
      </c>
      <c r="F513" s="3">
        <f>Final!AV494</f>
        <v>0</v>
      </c>
    </row>
    <row r="514" spans="1:6" x14ac:dyDescent="0.25">
      <c r="A514" s="3">
        <f>Final!A495</f>
        <v>0</v>
      </c>
      <c r="B514" s="3">
        <f>Final!B495</f>
        <v>0</v>
      </c>
      <c r="C514" s="3">
        <f>Final!AW495</f>
        <v>0</v>
      </c>
      <c r="D514" s="3">
        <f>Final!R495</f>
        <v>0</v>
      </c>
      <c r="E514" s="3">
        <f>Final!U495</f>
        <v>0</v>
      </c>
      <c r="F514" s="3">
        <f>Final!AV495</f>
        <v>0</v>
      </c>
    </row>
    <row r="515" spans="1:6" x14ac:dyDescent="0.25">
      <c r="A515" s="3">
        <f>Final!A496</f>
        <v>0</v>
      </c>
      <c r="B515" s="3">
        <f>Final!B496</f>
        <v>0</v>
      </c>
      <c r="C515" s="3">
        <f>Final!AW496</f>
        <v>0</v>
      </c>
      <c r="D515" s="3">
        <f>Final!R496</f>
        <v>0</v>
      </c>
      <c r="E515" s="3">
        <f>Final!U496</f>
        <v>0</v>
      </c>
      <c r="F515" s="3">
        <f>Final!AV496</f>
        <v>0</v>
      </c>
    </row>
    <row r="516" spans="1:6" x14ac:dyDescent="0.25">
      <c r="A516" s="3">
        <f>Final!A497</f>
        <v>0</v>
      </c>
      <c r="B516" s="3">
        <f>Final!B497</f>
        <v>0</v>
      </c>
      <c r="C516" s="3">
        <f>Final!AW497</f>
        <v>0</v>
      </c>
      <c r="D516" s="3">
        <f>Final!R497</f>
        <v>0</v>
      </c>
      <c r="E516" s="3">
        <f>Final!U497</f>
        <v>0</v>
      </c>
      <c r="F516" s="3">
        <f>Final!AV497</f>
        <v>0</v>
      </c>
    </row>
    <row r="517" spans="1:6" x14ac:dyDescent="0.25">
      <c r="A517" s="3">
        <f>Final!A498</f>
        <v>0</v>
      </c>
      <c r="B517" s="3">
        <f>Final!B498</f>
        <v>0</v>
      </c>
      <c r="C517" s="3">
        <f>Final!AW498</f>
        <v>0</v>
      </c>
      <c r="D517" s="3">
        <f>Final!R498</f>
        <v>0</v>
      </c>
      <c r="E517" s="3">
        <f>Final!U498</f>
        <v>0</v>
      </c>
      <c r="F517" s="3">
        <f>Final!AV498</f>
        <v>0</v>
      </c>
    </row>
    <row r="518" spans="1:6" x14ac:dyDescent="0.25">
      <c r="A518" s="3">
        <f>Final!A499</f>
        <v>0</v>
      </c>
      <c r="B518" s="3">
        <f>Final!B499</f>
        <v>0</v>
      </c>
      <c r="C518" s="3">
        <f>Final!AW499</f>
        <v>0</v>
      </c>
      <c r="D518" s="3">
        <f>Final!R499</f>
        <v>0</v>
      </c>
      <c r="E518" s="3">
        <f>Final!U499</f>
        <v>0</v>
      </c>
      <c r="F518" s="3">
        <f>Final!AV499</f>
        <v>0</v>
      </c>
    </row>
    <row r="519" spans="1:6" x14ac:dyDescent="0.25">
      <c r="A519" s="3">
        <f>Final!A500</f>
        <v>0</v>
      </c>
      <c r="B519" s="3">
        <f>Final!B500</f>
        <v>0</v>
      </c>
      <c r="C519" s="3">
        <f>Final!AW500</f>
        <v>0</v>
      </c>
      <c r="D519" s="3">
        <f>Final!R500</f>
        <v>0</v>
      </c>
      <c r="E519" s="3">
        <f>Final!U500</f>
        <v>0</v>
      </c>
      <c r="F519" s="3">
        <f>Final!AV500</f>
        <v>0</v>
      </c>
    </row>
    <row r="520" spans="1:6" x14ac:dyDescent="0.25">
      <c r="A520" s="3">
        <f>Final!A501</f>
        <v>0</v>
      </c>
      <c r="B520" s="3">
        <f>Final!B501</f>
        <v>0</v>
      </c>
      <c r="C520" s="3">
        <f>Final!AW501</f>
        <v>0</v>
      </c>
      <c r="D520" s="3">
        <f>Final!R501</f>
        <v>0</v>
      </c>
      <c r="E520" s="3">
        <f>Final!U501</f>
        <v>0</v>
      </c>
      <c r="F520" s="3">
        <f>Final!AV501</f>
        <v>0</v>
      </c>
    </row>
    <row r="521" spans="1:6" x14ac:dyDescent="0.25">
      <c r="A521" s="3">
        <f>Final!A502</f>
        <v>0</v>
      </c>
      <c r="B521" s="3">
        <f>Final!B502</f>
        <v>0</v>
      </c>
      <c r="C521" s="3">
        <f>Final!AW502</f>
        <v>0</v>
      </c>
      <c r="D521" s="3">
        <f>Final!R502</f>
        <v>0</v>
      </c>
      <c r="E521" s="3">
        <f>Final!U502</f>
        <v>0</v>
      </c>
      <c r="F521" s="3">
        <f>Final!AV502</f>
        <v>0</v>
      </c>
    </row>
    <row r="522" spans="1:6" x14ac:dyDescent="0.25">
      <c r="A522" s="3">
        <f>Final!A503</f>
        <v>0</v>
      </c>
      <c r="B522" s="3">
        <f>Final!B503</f>
        <v>0</v>
      </c>
      <c r="C522" s="3">
        <f>Final!AW503</f>
        <v>0</v>
      </c>
      <c r="D522" s="3">
        <f>Final!R503</f>
        <v>0</v>
      </c>
      <c r="E522" s="3">
        <f>Final!U503</f>
        <v>0</v>
      </c>
      <c r="F522" s="3">
        <f>Final!AV503</f>
        <v>0</v>
      </c>
    </row>
  </sheetData>
  <pageMargins left="0.75" right="0.75" top="1" bottom="1" header="0.5" footer="0.5"/>
  <pageSetup paperSize="9" orientation="portrait" verticalDpi="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D503"/>
  <sheetViews>
    <sheetView workbookViewId="0">
      <selection activeCell="D4" sqref="D4"/>
    </sheetView>
  </sheetViews>
  <sheetFormatPr defaultColWidth="6.69140625" defaultRowHeight="10.3" x14ac:dyDescent="0.25"/>
  <cols>
    <col min="1" max="16384" width="6.69140625" style="3"/>
  </cols>
  <sheetData>
    <row r="3" spans="1:4" x14ac:dyDescent="0.25">
      <c r="A3" s="3">
        <f>Final!A3</f>
        <v>0</v>
      </c>
      <c r="B3" s="3">
        <f>Final!B3</f>
        <v>0</v>
      </c>
      <c r="C3" s="3">
        <f>Final!T3</f>
        <v>0</v>
      </c>
      <c r="D3" s="3">
        <f>Final!AQ3</f>
        <v>0</v>
      </c>
    </row>
    <row r="4" spans="1:4" x14ac:dyDescent="0.25">
      <c r="A4" s="3">
        <f>Final!A4</f>
        <v>0</v>
      </c>
      <c r="B4" s="3">
        <f>Final!B4</f>
        <v>0</v>
      </c>
      <c r="C4" s="3">
        <f>Final!T4</f>
        <v>0</v>
      </c>
      <c r="D4" s="3">
        <f>Final!AQ4</f>
        <v>0</v>
      </c>
    </row>
    <row r="5" spans="1:4" x14ac:dyDescent="0.25">
      <c r="A5" s="3">
        <f>Final!A5</f>
        <v>0</v>
      </c>
      <c r="B5" s="3">
        <f>Final!B5</f>
        <v>0</v>
      </c>
      <c r="C5" s="3">
        <f>Final!T5</f>
        <v>0</v>
      </c>
      <c r="D5" s="3">
        <f>Final!AQ5</f>
        <v>0</v>
      </c>
    </row>
    <row r="6" spans="1:4" x14ac:dyDescent="0.25">
      <c r="A6" s="3">
        <f>Final!A6</f>
        <v>0</v>
      </c>
      <c r="B6" s="3">
        <f>Final!B6</f>
        <v>0</v>
      </c>
      <c r="C6" s="3">
        <f>Final!T6</f>
        <v>0</v>
      </c>
      <c r="D6" s="3">
        <f>Final!AQ6</f>
        <v>0</v>
      </c>
    </row>
    <row r="7" spans="1:4" x14ac:dyDescent="0.25">
      <c r="A7" s="3">
        <f>Final!A7</f>
        <v>0</v>
      </c>
      <c r="B7" s="3">
        <f>Final!B7</f>
        <v>0</v>
      </c>
      <c r="C7" s="3">
        <f>Final!T7</f>
        <v>0</v>
      </c>
      <c r="D7" s="3">
        <f>Final!AQ7</f>
        <v>0</v>
      </c>
    </row>
    <row r="8" spans="1:4" x14ac:dyDescent="0.25">
      <c r="A8" s="3">
        <f>Final!A8</f>
        <v>0</v>
      </c>
      <c r="B8" s="3">
        <f>Final!B8</f>
        <v>0</v>
      </c>
      <c r="C8" s="3">
        <f>Final!T8</f>
        <v>0</v>
      </c>
      <c r="D8" s="3">
        <f>Final!AQ8</f>
        <v>0</v>
      </c>
    </row>
    <row r="9" spans="1:4" x14ac:dyDescent="0.25">
      <c r="A9" s="3">
        <f>Final!A9</f>
        <v>0</v>
      </c>
      <c r="B9" s="3">
        <f>Final!B9</f>
        <v>0</v>
      </c>
      <c r="C9" s="3">
        <f>Final!T9</f>
        <v>0</v>
      </c>
      <c r="D9" s="3">
        <f>Final!AQ9</f>
        <v>0</v>
      </c>
    </row>
    <row r="10" spans="1:4" x14ac:dyDescent="0.25">
      <c r="A10" s="3">
        <f>Final!A10</f>
        <v>0</v>
      </c>
      <c r="B10" s="3">
        <f>Final!B10</f>
        <v>0</v>
      </c>
      <c r="C10" s="3">
        <f>Final!T10</f>
        <v>0</v>
      </c>
      <c r="D10" s="3">
        <f>Final!AQ10</f>
        <v>0</v>
      </c>
    </row>
    <row r="11" spans="1:4" x14ac:dyDescent="0.25">
      <c r="A11" s="3">
        <f>Final!A11</f>
        <v>0</v>
      </c>
      <c r="B11" s="3">
        <f>Final!B11</f>
        <v>0</v>
      </c>
      <c r="C11" s="3">
        <f>Final!T11</f>
        <v>0</v>
      </c>
      <c r="D11" s="3">
        <f>Final!AQ11</f>
        <v>0</v>
      </c>
    </row>
    <row r="12" spans="1:4" x14ac:dyDescent="0.25">
      <c r="A12" s="3">
        <f>Final!A12</f>
        <v>0</v>
      </c>
      <c r="B12" s="3">
        <f>Final!B12</f>
        <v>0</v>
      </c>
      <c r="C12" s="3">
        <f>Final!T12</f>
        <v>0</v>
      </c>
      <c r="D12" s="3">
        <f>Final!AQ12</f>
        <v>0</v>
      </c>
    </row>
    <row r="13" spans="1:4" x14ac:dyDescent="0.25">
      <c r="A13" s="3">
        <f>Final!A13</f>
        <v>0</v>
      </c>
      <c r="B13" s="3">
        <f>Final!B13</f>
        <v>0</v>
      </c>
      <c r="C13" s="3">
        <f>Final!T13</f>
        <v>0</v>
      </c>
      <c r="D13" s="3">
        <f>Final!AQ13</f>
        <v>0</v>
      </c>
    </row>
    <row r="14" spans="1:4" x14ac:dyDescent="0.25">
      <c r="A14" s="3">
        <f>Final!A14</f>
        <v>0</v>
      </c>
      <c r="B14" s="3">
        <f>Final!B14</f>
        <v>0</v>
      </c>
      <c r="C14" s="3">
        <f>Final!T14</f>
        <v>0</v>
      </c>
      <c r="D14" s="3">
        <f>Final!AQ14</f>
        <v>0</v>
      </c>
    </row>
    <row r="15" spans="1:4" x14ac:dyDescent="0.25">
      <c r="A15" s="3">
        <f>Final!A15</f>
        <v>0</v>
      </c>
      <c r="B15" s="3">
        <f>Final!B15</f>
        <v>0</v>
      </c>
      <c r="C15" s="3">
        <f>Final!T15</f>
        <v>0</v>
      </c>
      <c r="D15" s="3">
        <f>Final!AQ15</f>
        <v>0</v>
      </c>
    </row>
    <row r="16" spans="1:4" x14ac:dyDescent="0.25">
      <c r="A16" s="3">
        <f>Final!A16</f>
        <v>0</v>
      </c>
      <c r="B16" s="3">
        <f>Final!B16</f>
        <v>0</v>
      </c>
      <c r="C16" s="3">
        <f>Final!T16</f>
        <v>0</v>
      </c>
      <c r="D16" s="3">
        <f>Final!AQ16</f>
        <v>0</v>
      </c>
    </row>
    <row r="17" spans="1:4" x14ac:dyDescent="0.25">
      <c r="A17" s="3">
        <f>Final!A17</f>
        <v>0</v>
      </c>
      <c r="B17" s="3">
        <f>Final!B17</f>
        <v>0</v>
      </c>
      <c r="C17" s="3">
        <f>Final!T17</f>
        <v>0</v>
      </c>
      <c r="D17" s="3">
        <f>Final!AQ17</f>
        <v>0</v>
      </c>
    </row>
    <row r="18" spans="1:4" x14ac:dyDescent="0.25">
      <c r="A18" s="3">
        <f>Final!A18</f>
        <v>0</v>
      </c>
      <c r="B18" s="3">
        <f>Final!B18</f>
        <v>0</v>
      </c>
      <c r="C18" s="3">
        <f>Final!T18</f>
        <v>0</v>
      </c>
      <c r="D18" s="3">
        <f>Final!AQ18</f>
        <v>0</v>
      </c>
    </row>
    <row r="19" spans="1:4" x14ac:dyDescent="0.25">
      <c r="A19" s="3">
        <f>Final!A19</f>
        <v>0</v>
      </c>
      <c r="B19" s="3">
        <f>Final!B19</f>
        <v>0</v>
      </c>
      <c r="C19" s="3">
        <f>Final!T19</f>
        <v>0</v>
      </c>
      <c r="D19" s="3">
        <f>Final!AQ19</f>
        <v>0</v>
      </c>
    </row>
    <row r="20" spans="1:4" x14ac:dyDescent="0.25">
      <c r="A20" s="3">
        <f>Final!A20</f>
        <v>0</v>
      </c>
      <c r="B20" s="3">
        <f>Final!B20</f>
        <v>0</v>
      </c>
      <c r="C20" s="3">
        <f>Final!T20</f>
        <v>0</v>
      </c>
      <c r="D20" s="3">
        <f>Final!AQ20</f>
        <v>0</v>
      </c>
    </row>
    <row r="21" spans="1:4" x14ac:dyDescent="0.25">
      <c r="A21" s="3">
        <f>Final!A21</f>
        <v>0</v>
      </c>
      <c r="B21" s="3">
        <f>Final!B21</f>
        <v>0</v>
      </c>
      <c r="C21" s="3">
        <f>Final!T21</f>
        <v>0</v>
      </c>
      <c r="D21" s="3">
        <f>Final!AQ21</f>
        <v>0</v>
      </c>
    </row>
    <row r="22" spans="1:4" x14ac:dyDescent="0.25">
      <c r="A22" s="3">
        <f>Final!A22</f>
        <v>0</v>
      </c>
      <c r="B22" s="3">
        <f>Final!B22</f>
        <v>0</v>
      </c>
      <c r="C22" s="3">
        <f>Final!T22</f>
        <v>0</v>
      </c>
      <c r="D22" s="3">
        <f>Final!AQ22</f>
        <v>0</v>
      </c>
    </row>
    <row r="23" spans="1:4" x14ac:dyDescent="0.25">
      <c r="A23" s="3">
        <f>Final!A23</f>
        <v>0</v>
      </c>
      <c r="B23" s="3">
        <f>Final!B23</f>
        <v>0</v>
      </c>
      <c r="C23" s="3">
        <f>Final!T23</f>
        <v>0</v>
      </c>
      <c r="D23" s="3">
        <f>Final!AQ23</f>
        <v>0</v>
      </c>
    </row>
    <row r="24" spans="1:4" x14ac:dyDescent="0.25">
      <c r="A24" s="3">
        <f>Final!A24</f>
        <v>0</v>
      </c>
      <c r="B24" s="3">
        <f>Final!B24</f>
        <v>0</v>
      </c>
      <c r="C24" s="3">
        <f>Final!T24</f>
        <v>0</v>
      </c>
      <c r="D24" s="3">
        <f>Final!AQ24</f>
        <v>0</v>
      </c>
    </row>
    <row r="25" spans="1:4" x14ac:dyDescent="0.25">
      <c r="A25" s="3">
        <f>Final!A25</f>
        <v>0</v>
      </c>
      <c r="B25" s="3">
        <f>Final!B25</f>
        <v>0</v>
      </c>
      <c r="C25" s="3">
        <f>Final!T25</f>
        <v>0</v>
      </c>
      <c r="D25" s="3">
        <f>Final!AQ25</f>
        <v>0</v>
      </c>
    </row>
    <row r="26" spans="1:4" x14ac:dyDescent="0.25">
      <c r="A26" s="3">
        <f>Final!A26</f>
        <v>0</v>
      </c>
      <c r="B26" s="3">
        <f>Final!B26</f>
        <v>0</v>
      </c>
      <c r="C26" s="3">
        <f>Final!T26</f>
        <v>0</v>
      </c>
      <c r="D26" s="3">
        <f>Final!AQ26</f>
        <v>0</v>
      </c>
    </row>
    <row r="27" spans="1:4" x14ac:dyDescent="0.25">
      <c r="A27" s="3">
        <f>Final!A27</f>
        <v>0</v>
      </c>
      <c r="B27" s="3">
        <f>Final!B27</f>
        <v>0</v>
      </c>
      <c r="C27" s="3">
        <f>Final!T27</f>
        <v>0</v>
      </c>
      <c r="D27" s="3">
        <f>Final!AQ27</f>
        <v>0</v>
      </c>
    </row>
    <row r="28" spans="1:4" x14ac:dyDescent="0.25">
      <c r="A28" s="3">
        <f>Final!A28</f>
        <v>0</v>
      </c>
      <c r="B28" s="3">
        <f>Final!B28</f>
        <v>0</v>
      </c>
      <c r="C28" s="3">
        <f>Final!T28</f>
        <v>0</v>
      </c>
      <c r="D28" s="3">
        <f>Final!AQ28</f>
        <v>0</v>
      </c>
    </row>
    <row r="29" spans="1:4" x14ac:dyDescent="0.25">
      <c r="A29" s="3">
        <f>Final!A29</f>
        <v>0</v>
      </c>
      <c r="B29" s="3">
        <f>Final!B29</f>
        <v>0</v>
      </c>
      <c r="C29" s="3">
        <f>Final!T29</f>
        <v>0</v>
      </c>
      <c r="D29" s="3">
        <f>Final!AQ29</f>
        <v>0</v>
      </c>
    </row>
    <row r="30" spans="1:4" x14ac:dyDescent="0.25">
      <c r="A30" s="3">
        <f>Final!A30</f>
        <v>0</v>
      </c>
      <c r="B30" s="3">
        <f>Final!B30</f>
        <v>0</v>
      </c>
      <c r="C30" s="3">
        <f>Final!T30</f>
        <v>0</v>
      </c>
      <c r="D30" s="3">
        <f>Final!AQ30</f>
        <v>0</v>
      </c>
    </row>
    <row r="31" spans="1:4" x14ac:dyDescent="0.25">
      <c r="A31" s="3">
        <f>Final!A31</f>
        <v>0</v>
      </c>
      <c r="B31" s="3">
        <f>Final!B31</f>
        <v>0</v>
      </c>
      <c r="C31" s="3">
        <f>Final!T31</f>
        <v>0</v>
      </c>
      <c r="D31" s="3">
        <f>Final!AQ31</f>
        <v>0</v>
      </c>
    </row>
    <row r="32" spans="1:4" x14ac:dyDescent="0.25">
      <c r="A32" s="3">
        <f>Final!A32</f>
        <v>0</v>
      </c>
      <c r="B32" s="3">
        <f>Final!B32</f>
        <v>0</v>
      </c>
      <c r="C32" s="3">
        <f>Final!T32</f>
        <v>0</v>
      </c>
      <c r="D32" s="3">
        <f>Final!AQ32</f>
        <v>0</v>
      </c>
    </row>
    <row r="33" spans="1:4" x14ac:dyDescent="0.25">
      <c r="A33" s="3">
        <f>Final!A33</f>
        <v>0</v>
      </c>
      <c r="B33" s="3">
        <f>Final!B33</f>
        <v>0</v>
      </c>
      <c r="C33" s="3">
        <f>Final!T33</f>
        <v>0</v>
      </c>
      <c r="D33" s="3">
        <f>Final!AQ33</f>
        <v>0</v>
      </c>
    </row>
    <row r="34" spans="1:4" x14ac:dyDescent="0.25">
      <c r="A34" s="3">
        <f>Final!A34</f>
        <v>0</v>
      </c>
      <c r="B34" s="3">
        <f>Final!B34</f>
        <v>0</v>
      </c>
      <c r="C34" s="3">
        <f>Final!T34</f>
        <v>0</v>
      </c>
      <c r="D34" s="3">
        <f>Final!AQ34</f>
        <v>0</v>
      </c>
    </row>
    <row r="35" spans="1:4" x14ac:dyDescent="0.25">
      <c r="A35" s="3">
        <f>Final!A35</f>
        <v>0</v>
      </c>
      <c r="B35" s="3">
        <f>Final!B35</f>
        <v>0</v>
      </c>
      <c r="C35" s="3">
        <f>Final!T35</f>
        <v>0</v>
      </c>
      <c r="D35" s="3">
        <f>Final!AQ35</f>
        <v>0</v>
      </c>
    </row>
    <row r="36" spans="1:4" x14ac:dyDescent="0.25">
      <c r="A36" s="3">
        <f>Final!A36</f>
        <v>0</v>
      </c>
      <c r="B36" s="3">
        <f>Final!B36</f>
        <v>0</v>
      </c>
      <c r="C36" s="3">
        <f>Final!T36</f>
        <v>0</v>
      </c>
      <c r="D36" s="3">
        <f>Final!AQ36</f>
        <v>0</v>
      </c>
    </row>
    <row r="37" spans="1:4" x14ac:dyDescent="0.25">
      <c r="A37" s="3">
        <f>Final!A37</f>
        <v>0</v>
      </c>
      <c r="B37" s="3">
        <f>Final!B37</f>
        <v>0</v>
      </c>
      <c r="C37" s="3">
        <f>Final!T37</f>
        <v>0</v>
      </c>
      <c r="D37" s="3">
        <f>Final!AQ37</f>
        <v>0</v>
      </c>
    </row>
    <row r="38" spans="1:4" x14ac:dyDescent="0.25">
      <c r="A38" s="3">
        <f>Final!A38</f>
        <v>0</v>
      </c>
      <c r="B38" s="3">
        <f>Final!B38</f>
        <v>0</v>
      </c>
      <c r="C38" s="3">
        <f>Final!T38</f>
        <v>0</v>
      </c>
      <c r="D38" s="3">
        <f>Final!AQ38</f>
        <v>0</v>
      </c>
    </row>
    <row r="39" spans="1:4" x14ac:dyDescent="0.25">
      <c r="A39" s="3">
        <f>Final!A39</f>
        <v>0</v>
      </c>
      <c r="B39" s="3">
        <f>Final!B39</f>
        <v>0</v>
      </c>
      <c r="C39" s="3">
        <f>Final!T39</f>
        <v>0</v>
      </c>
      <c r="D39" s="3">
        <f>Final!AQ39</f>
        <v>0</v>
      </c>
    </row>
    <row r="40" spans="1:4" x14ac:dyDescent="0.25">
      <c r="A40" s="3">
        <f>Final!A40</f>
        <v>0</v>
      </c>
      <c r="B40" s="3">
        <f>Final!B40</f>
        <v>0</v>
      </c>
      <c r="C40" s="3">
        <f>Final!T40</f>
        <v>0</v>
      </c>
      <c r="D40" s="3">
        <f>Final!AQ40</f>
        <v>0</v>
      </c>
    </row>
    <row r="41" spans="1:4" x14ac:dyDescent="0.25">
      <c r="A41" s="3">
        <f>Final!A41</f>
        <v>0</v>
      </c>
      <c r="B41" s="3">
        <f>Final!B41</f>
        <v>0</v>
      </c>
      <c r="C41" s="3">
        <f>Final!T41</f>
        <v>0</v>
      </c>
      <c r="D41" s="3">
        <f>Final!AQ41</f>
        <v>0</v>
      </c>
    </row>
    <row r="42" spans="1:4" x14ac:dyDescent="0.25">
      <c r="A42" s="3">
        <f>Final!A42</f>
        <v>0</v>
      </c>
      <c r="B42" s="3">
        <f>Final!B42</f>
        <v>0</v>
      </c>
      <c r="C42" s="3">
        <f>Final!T42</f>
        <v>0</v>
      </c>
      <c r="D42" s="3">
        <f>Final!AQ42</f>
        <v>0</v>
      </c>
    </row>
    <row r="43" spans="1:4" x14ac:dyDescent="0.25">
      <c r="A43" s="3">
        <f>Final!A43</f>
        <v>0</v>
      </c>
      <c r="B43" s="3">
        <f>Final!B43</f>
        <v>0</v>
      </c>
      <c r="C43" s="3">
        <f>Final!T43</f>
        <v>0</v>
      </c>
      <c r="D43" s="3">
        <f>Final!AQ43</f>
        <v>0</v>
      </c>
    </row>
    <row r="44" spans="1:4" x14ac:dyDescent="0.25">
      <c r="A44" s="3">
        <f>Final!A44</f>
        <v>0</v>
      </c>
      <c r="B44" s="3">
        <f>Final!B44</f>
        <v>0</v>
      </c>
      <c r="C44" s="3">
        <f>Final!T44</f>
        <v>0</v>
      </c>
      <c r="D44" s="3">
        <f>Final!AQ44</f>
        <v>0</v>
      </c>
    </row>
    <row r="45" spans="1:4" x14ac:dyDescent="0.25">
      <c r="A45" s="3">
        <f>Final!A45</f>
        <v>0</v>
      </c>
      <c r="B45" s="3">
        <f>Final!B45</f>
        <v>0</v>
      </c>
      <c r="C45" s="3">
        <f>Final!T45</f>
        <v>0</v>
      </c>
      <c r="D45" s="3">
        <f>Final!AQ45</f>
        <v>0</v>
      </c>
    </row>
    <row r="46" spans="1:4" x14ac:dyDescent="0.25">
      <c r="A46" s="3">
        <f>Final!A46</f>
        <v>0</v>
      </c>
      <c r="B46" s="3">
        <f>Final!B46</f>
        <v>0</v>
      </c>
      <c r="C46" s="3">
        <f>Final!T46</f>
        <v>0</v>
      </c>
      <c r="D46" s="3">
        <f>Final!AQ46</f>
        <v>0</v>
      </c>
    </row>
    <row r="47" spans="1:4" x14ac:dyDescent="0.25">
      <c r="A47" s="3">
        <f>Final!A47</f>
        <v>0</v>
      </c>
      <c r="B47" s="3">
        <f>Final!B47</f>
        <v>0</v>
      </c>
      <c r="C47" s="3">
        <f>Final!T47</f>
        <v>0</v>
      </c>
      <c r="D47" s="3">
        <f>Final!AQ47</f>
        <v>0</v>
      </c>
    </row>
    <row r="48" spans="1:4" x14ac:dyDescent="0.25">
      <c r="A48" s="3">
        <f>Final!A48</f>
        <v>0</v>
      </c>
      <c r="B48" s="3">
        <f>Final!B48</f>
        <v>0</v>
      </c>
      <c r="C48" s="3">
        <f>Final!T48</f>
        <v>0</v>
      </c>
      <c r="D48" s="3">
        <f>Final!AQ48</f>
        <v>0</v>
      </c>
    </row>
    <row r="49" spans="1:4" x14ac:dyDescent="0.25">
      <c r="A49" s="3">
        <f>Final!A49</f>
        <v>0</v>
      </c>
      <c r="B49" s="3">
        <f>Final!B49</f>
        <v>0</v>
      </c>
      <c r="C49" s="3">
        <f>Final!T49</f>
        <v>0</v>
      </c>
      <c r="D49" s="3">
        <f>Final!AQ49</f>
        <v>0</v>
      </c>
    </row>
    <row r="50" spans="1:4" x14ac:dyDescent="0.25">
      <c r="A50" s="3">
        <f>Final!A50</f>
        <v>0</v>
      </c>
      <c r="B50" s="3">
        <f>Final!B50</f>
        <v>0</v>
      </c>
      <c r="C50" s="3">
        <f>Final!T50</f>
        <v>0</v>
      </c>
      <c r="D50" s="3">
        <f>Final!AQ50</f>
        <v>0</v>
      </c>
    </row>
    <row r="51" spans="1:4" x14ac:dyDescent="0.25">
      <c r="A51" s="3">
        <f>Final!A51</f>
        <v>0</v>
      </c>
      <c r="B51" s="3">
        <f>Final!B51</f>
        <v>0</v>
      </c>
      <c r="C51" s="3">
        <f>Final!T51</f>
        <v>0</v>
      </c>
      <c r="D51" s="3">
        <f>Final!AQ51</f>
        <v>0</v>
      </c>
    </row>
    <row r="52" spans="1:4" x14ac:dyDescent="0.25">
      <c r="A52" s="3">
        <f>Final!A52</f>
        <v>0</v>
      </c>
      <c r="B52" s="3">
        <f>Final!B52</f>
        <v>0</v>
      </c>
      <c r="C52" s="3">
        <f>Final!T52</f>
        <v>0</v>
      </c>
      <c r="D52" s="3">
        <f>Final!AQ52</f>
        <v>0</v>
      </c>
    </row>
    <row r="53" spans="1:4" x14ac:dyDescent="0.25">
      <c r="A53" s="3">
        <f>Final!A53</f>
        <v>0</v>
      </c>
      <c r="B53" s="3">
        <f>Final!B53</f>
        <v>0</v>
      </c>
      <c r="C53" s="3">
        <f>Final!T53</f>
        <v>0</v>
      </c>
      <c r="D53" s="3">
        <f>Final!AQ53</f>
        <v>0</v>
      </c>
    </row>
    <row r="54" spans="1:4" x14ac:dyDescent="0.25">
      <c r="A54" s="3">
        <f>Final!A54</f>
        <v>0</v>
      </c>
      <c r="B54" s="3">
        <f>Final!B54</f>
        <v>0</v>
      </c>
      <c r="C54" s="3">
        <f>Final!T54</f>
        <v>0</v>
      </c>
      <c r="D54" s="3">
        <f>Final!AQ54</f>
        <v>0</v>
      </c>
    </row>
    <row r="55" spans="1:4" x14ac:dyDescent="0.25">
      <c r="A55" s="3">
        <f>Final!A55</f>
        <v>0</v>
      </c>
      <c r="B55" s="3">
        <f>Final!B55</f>
        <v>0</v>
      </c>
      <c r="C55" s="3">
        <f>Final!T55</f>
        <v>0</v>
      </c>
      <c r="D55" s="3">
        <f>Final!AQ55</f>
        <v>0</v>
      </c>
    </row>
    <row r="56" spans="1:4" x14ac:dyDescent="0.25">
      <c r="A56" s="3">
        <f>Final!A56</f>
        <v>0</v>
      </c>
      <c r="B56" s="3">
        <f>Final!B56</f>
        <v>0</v>
      </c>
      <c r="C56" s="3">
        <f>Final!T56</f>
        <v>0</v>
      </c>
      <c r="D56" s="3">
        <f>Final!AQ56</f>
        <v>0</v>
      </c>
    </row>
    <row r="57" spans="1:4" x14ac:dyDescent="0.25">
      <c r="A57" s="3">
        <f>Final!A57</f>
        <v>0</v>
      </c>
      <c r="B57" s="3">
        <f>Final!B57</f>
        <v>0</v>
      </c>
      <c r="C57" s="3">
        <f>Final!T57</f>
        <v>0</v>
      </c>
      <c r="D57" s="3">
        <f>Final!AQ57</f>
        <v>0</v>
      </c>
    </row>
    <row r="58" spans="1:4" x14ac:dyDescent="0.25">
      <c r="A58" s="3">
        <f>Final!A58</f>
        <v>0</v>
      </c>
      <c r="B58" s="3">
        <f>Final!B58</f>
        <v>0</v>
      </c>
      <c r="C58" s="3">
        <f>Final!T58</f>
        <v>0</v>
      </c>
      <c r="D58" s="3">
        <f>Final!AQ58</f>
        <v>0</v>
      </c>
    </row>
    <row r="59" spans="1:4" x14ac:dyDescent="0.25">
      <c r="A59" s="3">
        <f>Final!A59</f>
        <v>0</v>
      </c>
      <c r="B59" s="3">
        <f>Final!B59</f>
        <v>0</v>
      </c>
      <c r="C59" s="3">
        <f>Final!T59</f>
        <v>0</v>
      </c>
      <c r="D59" s="3">
        <f>Final!AQ59</f>
        <v>0</v>
      </c>
    </row>
    <row r="60" spans="1:4" x14ac:dyDescent="0.25">
      <c r="A60" s="3">
        <f>Final!A60</f>
        <v>0</v>
      </c>
      <c r="B60" s="3">
        <f>Final!B60</f>
        <v>0</v>
      </c>
      <c r="C60" s="3">
        <f>Final!T60</f>
        <v>0</v>
      </c>
      <c r="D60" s="3">
        <f>Final!AQ60</f>
        <v>0</v>
      </c>
    </row>
    <row r="61" spans="1:4" x14ac:dyDescent="0.25">
      <c r="A61" s="3">
        <f>Final!A61</f>
        <v>0</v>
      </c>
      <c r="B61" s="3">
        <f>Final!B61</f>
        <v>0</v>
      </c>
      <c r="C61" s="3">
        <f>Final!T61</f>
        <v>0</v>
      </c>
      <c r="D61" s="3">
        <f>Final!AQ61</f>
        <v>0</v>
      </c>
    </row>
    <row r="62" spans="1:4" x14ac:dyDescent="0.25">
      <c r="A62" s="3">
        <f>Final!A62</f>
        <v>0</v>
      </c>
      <c r="B62" s="3">
        <f>Final!B62</f>
        <v>0</v>
      </c>
      <c r="C62" s="3">
        <f>Final!T62</f>
        <v>0</v>
      </c>
      <c r="D62" s="3">
        <f>Final!AQ62</f>
        <v>0</v>
      </c>
    </row>
    <row r="63" spans="1:4" x14ac:dyDescent="0.25">
      <c r="A63" s="3">
        <f>Final!A63</f>
        <v>0</v>
      </c>
      <c r="B63" s="3">
        <f>Final!B63</f>
        <v>0</v>
      </c>
      <c r="C63" s="3">
        <f>Final!T63</f>
        <v>0</v>
      </c>
      <c r="D63" s="3">
        <f>Final!AQ63</f>
        <v>0</v>
      </c>
    </row>
    <row r="64" spans="1:4" x14ac:dyDescent="0.25">
      <c r="A64" s="3">
        <f>Final!A64</f>
        <v>0</v>
      </c>
      <c r="B64" s="3">
        <f>Final!B64</f>
        <v>0</v>
      </c>
      <c r="C64" s="3">
        <f>Final!T64</f>
        <v>0</v>
      </c>
      <c r="D64" s="3">
        <f>Final!AQ64</f>
        <v>0</v>
      </c>
    </row>
    <row r="65" spans="1:4" x14ac:dyDescent="0.25">
      <c r="A65" s="3">
        <f>Final!A65</f>
        <v>0</v>
      </c>
      <c r="B65" s="3">
        <f>Final!B65</f>
        <v>0</v>
      </c>
      <c r="C65" s="3">
        <f>Final!T65</f>
        <v>0</v>
      </c>
      <c r="D65" s="3">
        <f>Final!AQ65</f>
        <v>0</v>
      </c>
    </row>
    <row r="66" spans="1:4" x14ac:dyDescent="0.25">
      <c r="A66" s="3">
        <f>Final!A66</f>
        <v>0</v>
      </c>
      <c r="B66" s="3">
        <f>Final!B66</f>
        <v>0</v>
      </c>
      <c r="C66" s="3">
        <f>Final!T66</f>
        <v>0</v>
      </c>
      <c r="D66" s="3">
        <f>Final!AQ66</f>
        <v>0</v>
      </c>
    </row>
    <row r="67" spans="1:4" x14ac:dyDescent="0.25">
      <c r="A67" s="3">
        <f>Final!A67</f>
        <v>0</v>
      </c>
      <c r="B67" s="3">
        <f>Final!B67</f>
        <v>0</v>
      </c>
      <c r="C67" s="3">
        <f>Final!T67</f>
        <v>0</v>
      </c>
      <c r="D67" s="3">
        <f>Final!AQ67</f>
        <v>0</v>
      </c>
    </row>
    <row r="68" spans="1:4" x14ac:dyDescent="0.25">
      <c r="A68" s="3">
        <f>Final!A68</f>
        <v>0</v>
      </c>
      <c r="B68" s="3">
        <f>Final!B68</f>
        <v>0</v>
      </c>
      <c r="C68" s="3">
        <f>Final!T68</f>
        <v>0</v>
      </c>
      <c r="D68" s="3">
        <f>Final!AQ68</f>
        <v>0</v>
      </c>
    </row>
    <row r="69" spans="1:4" x14ac:dyDescent="0.25">
      <c r="A69" s="3">
        <f>Final!A69</f>
        <v>0</v>
      </c>
      <c r="B69" s="3">
        <f>Final!B69</f>
        <v>0</v>
      </c>
      <c r="C69" s="3">
        <f>Final!T69</f>
        <v>0</v>
      </c>
      <c r="D69" s="3">
        <f>Final!AQ69</f>
        <v>0</v>
      </c>
    </row>
    <row r="70" spans="1:4" x14ac:dyDescent="0.25">
      <c r="A70" s="3">
        <f>Final!A70</f>
        <v>0</v>
      </c>
      <c r="B70" s="3">
        <f>Final!B70</f>
        <v>0</v>
      </c>
      <c r="C70" s="3">
        <f>Final!T70</f>
        <v>0</v>
      </c>
      <c r="D70" s="3">
        <f>Final!AQ70</f>
        <v>0</v>
      </c>
    </row>
    <row r="71" spans="1:4" x14ac:dyDescent="0.25">
      <c r="A71" s="3">
        <f>Final!A71</f>
        <v>0</v>
      </c>
      <c r="B71" s="3">
        <f>Final!B71</f>
        <v>0</v>
      </c>
      <c r="C71" s="3">
        <f>Final!T71</f>
        <v>0</v>
      </c>
      <c r="D71" s="3">
        <f>Final!AQ71</f>
        <v>0</v>
      </c>
    </row>
    <row r="72" spans="1:4" x14ac:dyDescent="0.25">
      <c r="A72" s="3">
        <f>Final!A72</f>
        <v>0</v>
      </c>
      <c r="B72" s="3">
        <f>Final!B72</f>
        <v>0</v>
      </c>
      <c r="C72" s="3">
        <f>Final!T72</f>
        <v>0</v>
      </c>
      <c r="D72" s="3">
        <f>Final!AQ72</f>
        <v>0</v>
      </c>
    </row>
    <row r="73" spans="1:4" x14ac:dyDescent="0.25">
      <c r="A73" s="3">
        <f>Final!A73</f>
        <v>0</v>
      </c>
      <c r="B73" s="3">
        <f>Final!B73</f>
        <v>0</v>
      </c>
      <c r="C73" s="3">
        <f>Final!T73</f>
        <v>0</v>
      </c>
      <c r="D73" s="3">
        <f>Final!AQ73</f>
        <v>0</v>
      </c>
    </row>
    <row r="74" spans="1:4" x14ac:dyDescent="0.25">
      <c r="A74" s="3">
        <f>Final!A74</f>
        <v>0</v>
      </c>
      <c r="B74" s="3">
        <f>Final!B74</f>
        <v>0</v>
      </c>
      <c r="C74" s="3">
        <f>Final!T74</f>
        <v>0</v>
      </c>
      <c r="D74" s="3">
        <f>Final!AQ74</f>
        <v>0</v>
      </c>
    </row>
    <row r="75" spans="1:4" x14ac:dyDescent="0.25">
      <c r="A75" s="3">
        <f>Final!A75</f>
        <v>0</v>
      </c>
      <c r="B75" s="3">
        <f>Final!B75</f>
        <v>0</v>
      </c>
      <c r="C75" s="3">
        <f>Final!T75</f>
        <v>0</v>
      </c>
      <c r="D75" s="3">
        <f>Final!AQ75</f>
        <v>0</v>
      </c>
    </row>
    <row r="76" spans="1:4" x14ac:dyDescent="0.25">
      <c r="A76" s="3">
        <f>Final!A76</f>
        <v>0</v>
      </c>
      <c r="B76" s="3">
        <f>Final!B76</f>
        <v>0</v>
      </c>
      <c r="C76" s="3">
        <f>Final!T76</f>
        <v>0</v>
      </c>
      <c r="D76" s="3">
        <f>Final!AQ76</f>
        <v>0</v>
      </c>
    </row>
    <row r="77" spans="1:4" x14ac:dyDescent="0.25">
      <c r="A77" s="3">
        <f>Final!A77</f>
        <v>0</v>
      </c>
      <c r="B77" s="3">
        <f>Final!B77</f>
        <v>0</v>
      </c>
      <c r="C77" s="3">
        <f>Final!T77</f>
        <v>0</v>
      </c>
      <c r="D77" s="3">
        <f>Final!AQ77</f>
        <v>0</v>
      </c>
    </row>
    <row r="78" spans="1:4" x14ac:dyDescent="0.25">
      <c r="A78" s="3">
        <f>Final!A78</f>
        <v>0</v>
      </c>
      <c r="B78" s="3">
        <f>Final!B78</f>
        <v>0</v>
      </c>
      <c r="C78" s="3">
        <f>Final!T78</f>
        <v>0</v>
      </c>
      <c r="D78" s="3">
        <f>Final!AQ78</f>
        <v>0</v>
      </c>
    </row>
    <row r="79" spans="1:4" x14ac:dyDescent="0.25">
      <c r="A79" s="3">
        <f>Final!A79</f>
        <v>0</v>
      </c>
      <c r="B79" s="3">
        <f>Final!B79</f>
        <v>0</v>
      </c>
      <c r="C79" s="3">
        <f>Final!T79</f>
        <v>0</v>
      </c>
      <c r="D79" s="3">
        <f>Final!AQ79</f>
        <v>0</v>
      </c>
    </row>
    <row r="80" spans="1:4" x14ac:dyDescent="0.25">
      <c r="A80" s="3">
        <f>Final!A80</f>
        <v>0</v>
      </c>
      <c r="B80" s="3">
        <f>Final!B80</f>
        <v>0</v>
      </c>
      <c r="C80" s="3">
        <f>Final!T80</f>
        <v>0</v>
      </c>
      <c r="D80" s="3">
        <f>Final!AQ80</f>
        <v>0</v>
      </c>
    </row>
    <row r="81" spans="1:4" x14ac:dyDescent="0.25">
      <c r="A81" s="3">
        <f>Final!A81</f>
        <v>0</v>
      </c>
      <c r="B81" s="3">
        <f>Final!B81</f>
        <v>0</v>
      </c>
      <c r="C81" s="3">
        <f>Final!T81</f>
        <v>0</v>
      </c>
      <c r="D81" s="3">
        <f>Final!AQ81</f>
        <v>0</v>
      </c>
    </row>
    <row r="82" spans="1:4" x14ac:dyDescent="0.25">
      <c r="A82" s="3">
        <f>Final!A82</f>
        <v>0</v>
      </c>
      <c r="B82" s="3">
        <f>Final!B82</f>
        <v>0</v>
      </c>
      <c r="C82" s="3">
        <f>Final!T82</f>
        <v>0</v>
      </c>
      <c r="D82" s="3">
        <f>Final!AQ82</f>
        <v>0</v>
      </c>
    </row>
    <row r="83" spans="1:4" x14ac:dyDescent="0.25">
      <c r="A83" s="3">
        <f>Final!A83</f>
        <v>0</v>
      </c>
      <c r="B83" s="3">
        <f>Final!B83</f>
        <v>0</v>
      </c>
      <c r="C83" s="3">
        <f>Final!T83</f>
        <v>0</v>
      </c>
      <c r="D83" s="3">
        <f>Final!AQ83</f>
        <v>0</v>
      </c>
    </row>
    <row r="84" spans="1:4" x14ac:dyDescent="0.25">
      <c r="A84" s="3">
        <f>Final!A84</f>
        <v>0</v>
      </c>
      <c r="B84" s="3">
        <f>Final!B84</f>
        <v>0</v>
      </c>
      <c r="C84" s="3">
        <f>Final!T84</f>
        <v>0</v>
      </c>
      <c r="D84" s="3">
        <f>Final!AQ84</f>
        <v>0</v>
      </c>
    </row>
    <row r="85" spans="1:4" x14ac:dyDescent="0.25">
      <c r="A85" s="3">
        <f>Final!A85</f>
        <v>0</v>
      </c>
      <c r="B85" s="3">
        <f>Final!B85</f>
        <v>0</v>
      </c>
      <c r="C85" s="3">
        <f>Final!T85</f>
        <v>0</v>
      </c>
      <c r="D85" s="3">
        <f>Final!AQ85</f>
        <v>0</v>
      </c>
    </row>
    <row r="86" spans="1:4" x14ac:dyDescent="0.25">
      <c r="A86" s="3">
        <f>Final!A86</f>
        <v>0</v>
      </c>
      <c r="B86" s="3">
        <f>Final!B86</f>
        <v>0</v>
      </c>
      <c r="C86" s="3">
        <f>Final!T86</f>
        <v>0</v>
      </c>
      <c r="D86" s="3">
        <f>Final!AQ86</f>
        <v>0</v>
      </c>
    </row>
    <row r="87" spans="1:4" x14ac:dyDescent="0.25">
      <c r="A87" s="3">
        <f>Final!A87</f>
        <v>0</v>
      </c>
      <c r="B87" s="3">
        <f>Final!B87</f>
        <v>0</v>
      </c>
      <c r="C87" s="3">
        <f>Final!T87</f>
        <v>0</v>
      </c>
      <c r="D87" s="3">
        <f>Final!AQ87</f>
        <v>0</v>
      </c>
    </row>
    <row r="88" spans="1:4" x14ac:dyDescent="0.25">
      <c r="A88" s="3">
        <f>Final!A88</f>
        <v>0</v>
      </c>
      <c r="B88" s="3">
        <f>Final!B88</f>
        <v>0</v>
      </c>
      <c r="C88" s="3">
        <f>Final!T88</f>
        <v>0</v>
      </c>
      <c r="D88" s="3">
        <f>Final!AQ88</f>
        <v>0</v>
      </c>
    </row>
    <row r="89" spans="1:4" x14ac:dyDescent="0.25">
      <c r="A89" s="3">
        <f>Final!A89</f>
        <v>0</v>
      </c>
      <c r="B89" s="3">
        <f>Final!B89</f>
        <v>0</v>
      </c>
      <c r="C89" s="3">
        <f>Final!T89</f>
        <v>0</v>
      </c>
      <c r="D89" s="3">
        <f>Final!AQ89</f>
        <v>0</v>
      </c>
    </row>
    <row r="90" spans="1:4" x14ac:dyDescent="0.25">
      <c r="A90" s="3">
        <f>Final!A90</f>
        <v>0</v>
      </c>
      <c r="B90" s="3">
        <f>Final!B90</f>
        <v>0</v>
      </c>
      <c r="C90" s="3">
        <f>Final!T90</f>
        <v>0</v>
      </c>
      <c r="D90" s="3">
        <f>Final!AQ90</f>
        <v>0</v>
      </c>
    </row>
    <row r="91" spans="1:4" x14ac:dyDescent="0.25">
      <c r="A91" s="3">
        <f>Final!A91</f>
        <v>0</v>
      </c>
      <c r="B91" s="3">
        <f>Final!B91</f>
        <v>0</v>
      </c>
      <c r="C91" s="3">
        <f>Final!T91</f>
        <v>0</v>
      </c>
      <c r="D91" s="3">
        <f>Final!AQ91</f>
        <v>0</v>
      </c>
    </row>
    <row r="92" spans="1:4" x14ac:dyDescent="0.25">
      <c r="A92" s="3">
        <f>Final!A92</f>
        <v>0</v>
      </c>
      <c r="B92" s="3">
        <f>Final!B92</f>
        <v>0</v>
      </c>
      <c r="C92" s="3">
        <f>Final!T92</f>
        <v>0</v>
      </c>
      <c r="D92" s="3">
        <f>Final!AQ92</f>
        <v>0</v>
      </c>
    </row>
    <row r="93" spans="1:4" x14ac:dyDescent="0.25">
      <c r="A93" s="3">
        <f>Final!A93</f>
        <v>0</v>
      </c>
      <c r="B93" s="3">
        <f>Final!B93</f>
        <v>0</v>
      </c>
      <c r="C93" s="3">
        <f>Final!T93</f>
        <v>0</v>
      </c>
      <c r="D93" s="3">
        <f>Final!AQ93</f>
        <v>0</v>
      </c>
    </row>
    <row r="94" spans="1:4" x14ac:dyDescent="0.25">
      <c r="A94" s="3">
        <f>Final!A94</f>
        <v>0</v>
      </c>
      <c r="B94" s="3">
        <f>Final!B94</f>
        <v>0</v>
      </c>
      <c r="C94" s="3">
        <f>Final!T94</f>
        <v>0</v>
      </c>
      <c r="D94" s="3">
        <f>Final!AQ94</f>
        <v>0</v>
      </c>
    </row>
    <row r="95" spans="1:4" x14ac:dyDescent="0.25">
      <c r="A95" s="3">
        <f>Final!A95</f>
        <v>0</v>
      </c>
      <c r="B95" s="3">
        <f>Final!B95</f>
        <v>0</v>
      </c>
      <c r="C95" s="3">
        <f>Final!T95</f>
        <v>0</v>
      </c>
      <c r="D95" s="3">
        <f>Final!AQ95</f>
        <v>0</v>
      </c>
    </row>
    <row r="96" spans="1:4" x14ac:dyDescent="0.25">
      <c r="A96" s="3">
        <f>Final!A96</f>
        <v>0</v>
      </c>
      <c r="B96" s="3">
        <f>Final!B96</f>
        <v>0</v>
      </c>
      <c r="C96" s="3">
        <f>Final!T96</f>
        <v>0</v>
      </c>
      <c r="D96" s="3">
        <f>Final!AQ96</f>
        <v>0</v>
      </c>
    </row>
    <row r="97" spans="1:4" x14ac:dyDescent="0.25">
      <c r="A97" s="3">
        <f>Final!A97</f>
        <v>0</v>
      </c>
      <c r="B97" s="3">
        <f>Final!B97</f>
        <v>0</v>
      </c>
      <c r="C97" s="3">
        <f>Final!T97</f>
        <v>0</v>
      </c>
      <c r="D97" s="3">
        <f>Final!AQ97</f>
        <v>0</v>
      </c>
    </row>
    <row r="98" spans="1:4" x14ac:dyDescent="0.25">
      <c r="A98" s="3">
        <f>Final!A98</f>
        <v>0</v>
      </c>
      <c r="B98" s="3">
        <f>Final!B98</f>
        <v>0</v>
      </c>
      <c r="C98" s="3">
        <f>Final!T98</f>
        <v>0</v>
      </c>
      <c r="D98" s="3">
        <f>Final!AQ98</f>
        <v>0</v>
      </c>
    </row>
    <row r="99" spans="1:4" x14ac:dyDescent="0.25">
      <c r="A99" s="3">
        <f>Final!A99</f>
        <v>0</v>
      </c>
      <c r="B99" s="3">
        <f>Final!B99</f>
        <v>0</v>
      </c>
      <c r="C99" s="3">
        <f>Final!T99</f>
        <v>0</v>
      </c>
      <c r="D99" s="3">
        <f>Final!AQ99</f>
        <v>0</v>
      </c>
    </row>
    <row r="100" spans="1:4" x14ac:dyDescent="0.25">
      <c r="A100" s="3">
        <f>Final!A100</f>
        <v>0</v>
      </c>
      <c r="B100" s="3">
        <f>Final!B100</f>
        <v>0</v>
      </c>
      <c r="C100" s="3">
        <f>Final!T100</f>
        <v>0</v>
      </c>
      <c r="D100" s="3">
        <f>Final!AQ100</f>
        <v>0</v>
      </c>
    </row>
    <row r="101" spans="1:4" x14ac:dyDescent="0.25">
      <c r="A101" s="3">
        <f>Final!A101</f>
        <v>0</v>
      </c>
      <c r="B101" s="3">
        <f>Final!B101</f>
        <v>0</v>
      </c>
      <c r="C101" s="3">
        <f>Final!T101</f>
        <v>0</v>
      </c>
      <c r="D101" s="3">
        <f>Final!AQ101</f>
        <v>0</v>
      </c>
    </row>
    <row r="102" spans="1:4" x14ac:dyDescent="0.25">
      <c r="A102" s="3">
        <f>Final!A102</f>
        <v>0</v>
      </c>
      <c r="B102" s="3">
        <f>Final!B102</f>
        <v>0</v>
      </c>
      <c r="C102" s="3">
        <f>Final!T102</f>
        <v>0</v>
      </c>
      <c r="D102" s="3">
        <f>Final!AQ102</f>
        <v>0</v>
      </c>
    </row>
    <row r="103" spans="1:4" x14ac:dyDescent="0.25">
      <c r="A103" s="3">
        <f>Final!A103</f>
        <v>0</v>
      </c>
      <c r="B103" s="3">
        <f>Final!B103</f>
        <v>0</v>
      </c>
      <c r="C103" s="3">
        <f>Final!T103</f>
        <v>0</v>
      </c>
      <c r="D103" s="3">
        <f>Final!AQ103</f>
        <v>0</v>
      </c>
    </row>
    <row r="104" spans="1:4" x14ac:dyDescent="0.25">
      <c r="A104" s="3">
        <f>Final!A104</f>
        <v>0</v>
      </c>
      <c r="B104" s="3">
        <f>Final!B104</f>
        <v>0</v>
      </c>
      <c r="C104" s="3">
        <f>Final!T104</f>
        <v>0</v>
      </c>
      <c r="D104" s="3">
        <f>Final!AQ104</f>
        <v>0</v>
      </c>
    </row>
    <row r="105" spans="1:4" x14ac:dyDescent="0.25">
      <c r="A105" s="3">
        <f>Final!A105</f>
        <v>0</v>
      </c>
      <c r="B105" s="3">
        <f>Final!B105</f>
        <v>0</v>
      </c>
      <c r="C105" s="3">
        <f>Final!T105</f>
        <v>0</v>
      </c>
      <c r="D105" s="3">
        <f>Final!AQ105</f>
        <v>0</v>
      </c>
    </row>
    <row r="106" spans="1:4" x14ac:dyDescent="0.25">
      <c r="A106" s="3">
        <f>Final!A106</f>
        <v>0</v>
      </c>
      <c r="B106" s="3">
        <f>Final!B106</f>
        <v>0</v>
      </c>
      <c r="C106" s="3">
        <f>Final!T106</f>
        <v>0</v>
      </c>
      <c r="D106" s="3">
        <f>Final!AQ106</f>
        <v>0</v>
      </c>
    </row>
    <row r="107" spans="1:4" x14ac:dyDescent="0.25">
      <c r="A107" s="3">
        <f>Final!A107</f>
        <v>0</v>
      </c>
      <c r="B107" s="3">
        <f>Final!B107</f>
        <v>0</v>
      </c>
      <c r="C107" s="3">
        <f>Final!T107</f>
        <v>0</v>
      </c>
      <c r="D107" s="3">
        <f>Final!AQ107</f>
        <v>0</v>
      </c>
    </row>
    <row r="108" spans="1:4" x14ac:dyDescent="0.25">
      <c r="A108" s="3">
        <f>Final!A108</f>
        <v>0</v>
      </c>
      <c r="B108" s="3">
        <f>Final!B108</f>
        <v>0</v>
      </c>
      <c r="C108" s="3">
        <f>Final!T108</f>
        <v>0</v>
      </c>
      <c r="D108" s="3">
        <f>Final!AQ108</f>
        <v>0</v>
      </c>
    </row>
    <row r="109" spans="1:4" x14ac:dyDescent="0.25">
      <c r="A109" s="3">
        <f>Final!A109</f>
        <v>0</v>
      </c>
      <c r="B109" s="3">
        <f>Final!B109</f>
        <v>0</v>
      </c>
      <c r="C109" s="3">
        <f>Final!T109</f>
        <v>0</v>
      </c>
      <c r="D109" s="3">
        <f>Final!AQ109</f>
        <v>0</v>
      </c>
    </row>
    <row r="110" spans="1:4" x14ac:dyDescent="0.25">
      <c r="A110" s="3">
        <f>Final!A110</f>
        <v>0</v>
      </c>
      <c r="B110" s="3">
        <f>Final!B110</f>
        <v>0</v>
      </c>
      <c r="C110" s="3">
        <f>Final!T110</f>
        <v>0</v>
      </c>
      <c r="D110" s="3">
        <f>Final!AQ110</f>
        <v>0</v>
      </c>
    </row>
    <row r="111" spans="1:4" x14ac:dyDescent="0.25">
      <c r="A111" s="3">
        <f>Final!A111</f>
        <v>0</v>
      </c>
      <c r="B111" s="3">
        <f>Final!B111</f>
        <v>0</v>
      </c>
      <c r="C111" s="3">
        <f>Final!T111</f>
        <v>0</v>
      </c>
      <c r="D111" s="3">
        <f>Final!AQ111</f>
        <v>0</v>
      </c>
    </row>
    <row r="112" spans="1:4" x14ac:dyDescent="0.25">
      <c r="A112" s="3">
        <f>Final!A112</f>
        <v>0</v>
      </c>
      <c r="B112" s="3">
        <f>Final!B112</f>
        <v>0</v>
      </c>
      <c r="C112" s="3">
        <f>Final!T112</f>
        <v>0</v>
      </c>
      <c r="D112" s="3">
        <f>Final!AQ112</f>
        <v>0</v>
      </c>
    </row>
    <row r="113" spans="1:4" x14ac:dyDescent="0.25">
      <c r="A113" s="3">
        <f>Final!A113</f>
        <v>0</v>
      </c>
      <c r="B113" s="3">
        <f>Final!B113</f>
        <v>0</v>
      </c>
      <c r="C113" s="3">
        <f>Final!T113</f>
        <v>0</v>
      </c>
      <c r="D113" s="3">
        <f>Final!AQ113</f>
        <v>0</v>
      </c>
    </row>
    <row r="114" spans="1:4" x14ac:dyDescent="0.25">
      <c r="A114" s="3">
        <f>Final!A114</f>
        <v>0</v>
      </c>
      <c r="B114" s="3">
        <f>Final!B114</f>
        <v>0</v>
      </c>
      <c r="C114" s="3">
        <f>Final!T114</f>
        <v>0</v>
      </c>
      <c r="D114" s="3">
        <f>Final!AQ114</f>
        <v>0</v>
      </c>
    </row>
    <row r="115" spans="1:4" x14ac:dyDescent="0.25">
      <c r="A115" s="3">
        <f>Final!A115</f>
        <v>0</v>
      </c>
      <c r="B115" s="3">
        <f>Final!B115</f>
        <v>0</v>
      </c>
      <c r="C115" s="3">
        <f>Final!T115</f>
        <v>0</v>
      </c>
      <c r="D115" s="3">
        <f>Final!AQ115</f>
        <v>0</v>
      </c>
    </row>
    <row r="116" spans="1:4" x14ac:dyDescent="0.25">
      <c r="A116" s="3">
        <f>Final!A116</f>
        <v>0</v>
      </c>
      <c r="B116" s="3">
        <f>Final!B116</f>
        <v>0</v>
      </c>
      <c r="C116" s="3">
        <f>Final!T116</f>
        <v>0</v>
      </c>
      <c r="D116" s="3">
        <f>Final!AQ116</f>
        <v>0</v>
      </c>
    </row>
    <row r="117" spans="1:4" x14ac:dyDescent="0.25">
      <c r="A117" s="3">
        <f>Final!A117</f>
        <v>0</v>
      </c>
      <c r="B117" s="3">
        <f>Final!B117</f>
        <v>0</v>
      </c>
      <c r="C117" s="3">
        <f>Final!T117</f>
        <v>0</v>
      </c>
      <c r="D117" s="3">
        <f>Final!AQ117</f>
        <v>0</v>
      </c>
    </row>
    <row r="118" spans="1:4" x14ac:dyDescent="0.25">
      <c r="A118" s="3">
        <f>Final!A118</f>
        <v>0</v>
      </c>
      <c r="B118" s="3">
        <f>Final!B118</f>
        <v>0</v>
      </c>
      <c r="C118" s="3">
        <f>Final!T118</f>
        <v>0</v>
      </c>
      <c r="D118" s="3">
        <f>Final!AQ118</f>
        <v>0</v>
      </c>
    </row>
    <row r="119" spans="1:4" x14ac:dyDescent="0.25">
      <c r="A119" s="3">
        <f>Final!A119</f>
        <v>0</v>
      </c>
      <c r="B119" s="3">
        <f>Final!B119</f>
        <v>0</v>
      </c>
      <c r="C119" s="3">
        <f>Final!T119</f>
        <v>0</v>
      </c>
      <c r="D119" s="3">
        <f>Final!AQ119</f>
        <v>0</v>
      </c>
    </row>
    <row r="120" spans="1:4" x14ac:dyDescent="0.25">
      <c r="A120" s="3">
        <f>Final!A120</f>
        <v>0</v>
      </c>
      <c r="B120" s="3">
        <f>Final!B120</f>
        <v>0</v>
      </c>
      <c r="C120" s="3">
        <f>Final!T120</f>
        <v>0</v>
      </c>
      <c r="D120" s="3">
        <f>Final!AQ120</f>
        <v>0</v>
      </c>
    </row>
    <row r="121" spans="1:4" x14ac:dyDescent="0.25">
      <c r="A121" s="3">
        <f>Final!A121</f>
        <v>0</v>
      </c>
      <c r="B121" s="3">
        <f>Final!B121</f>
        <v>0</v>
      </c>
      <c r="C121" s="3">
        <f>Final!T121</f>
        <v>0</v>
      </c>
      <c r="D121" s="3">
        <f>Final!AQ121</f>
        <v>0</v>
      </c>
    </row>
    <row r="122" spans="1:4" x14ac:dyDescent="0.25">
      <c r="A122" s="3">
        <f>Final!A122</f>
        <v>0</v>
      </c>
      <c r="B122" s="3">
        <f>Final!B122</f>
        <v>0</v>
      </c>
      <c r="C122" s="3">
        <f>Final!T122</f>
        <v>0</v>
      </c>
      <c r="D122" s="3">
        <f>Final!AQ122</f>
        <v>0</v>
      </c>
    </row>
    <row r="123" spans="1:4" x14ac:dyDescent="0.25">
      <c r="A123" s="3">
        <f>Final!A123</f>
        <v>0</v>
      </c>
      <c r="B123" s="3">
        <f>Final!B123</f>
        <v>0</v>
      </c>
      <c r="C123" s="3">
        <f>Final!T123</f>
        <v>0</v>
      </c>
      <c r="D123" s="3">
        <f>Final!AQ123</f>
        <v>0</v>
      </c>
    </row>
    <row r="124" spans="1:4" x14ac:dyDescent="0.25">
      <c r="A124" s="3">
        <f>Final!A124</f>
        <v>0</v>
      </c>
      <c r="B124" s="3">
        <f>Final!B124</f>
        <v>0</v>
      </c>
      <c r="C124" s="3">
        <f>Final!T124</f>
        <v>0</v>
      </c>
      <c r="D124" s="3">
        <f>Final!AQ124</f>
        <v>0</v>
      </c>
    </row>
    <row r="125" spans="1:4" x14ac:dyDescent="0.25">
      <c r="A125" s="3">
        <f>Final!A125</f>
        <v>0</v>
      </c>
      <c r="B125" s="3">
        <f>Final!B125</f>
        <v>0</v>
      </c>
      <c r="C125" s="3">
        <f>Final!T125</f>
        <v>0</v>
      </c>
      <c r="D125" s="3">
        <f>Final!AQ125</f>
        <v>0</v>
      </c>
    </row>
    <row r="126" spans="1:4" x14ac:dyDescent="0.25">
      <c r="A126" s="3">
        <f>Final!A126</f>
        <v>0</v>
      </c>
      <c r="B126" s="3">
        <f>Final!B126</f>
        <v>0</v>
      </c>
      <c r="C126" s="3">
        <f>Final!T126</f>
        <v>0</v>
      </c>
      <c r="D126" s="3">
        <f>Final!AQ126</f>
        <v>0</v>
      </c>
    </row>
    <row r="127" spans="1:4" x14ac:dyDescent="0.25">
      <c r="A127" s="3">
        <f>Final!A127</f>
        <v>0</v>
      </c>
      <c r="B127" s="3">
        <f>Final!B127</f>
        <v>0</v>
      </c>
      <c r="C127" s="3">
        <f>Final!T127</f>
        <v>0</v>
      </c>
      <c r="D127" s="3">
        <f>Final!AQ127</f>
        <v>0</v>
      </c>
    </row>
    <row r="128" spans="1:4" x14ac:dyDescent="0.25">
      <c r="A128" s="3">
        <f>Final!A128</f>
        <v>0</v>
      </c>
      <c r="B128" s="3">
        <f>Final!B128</f>
        <v>0</v>
      </c>
      <c r="C128" s="3">
        <f>Final!T128</f>
        <v>0</v>
      </c>
      <c r="D128" s="3">
        <f>Final!AQ128</f>
        <v>0</v>
      </c>
    </row>
    <row r="129" spans="1:4" x14ac:dyDescent="0.25">
      <c r="A129" s="3">
        <f>Final!A129</f>
        <v>0</v>
      </c>
      <c r="B129" s="3">
        <f>Final!B129</f>
        <v>0</v>
      </c>
      <c r="C129" s="3">
        <f>Final!T129</f>
        <v>0</v>
      </c>
      <c r="D129" s="3">
        <f>Final!AQ129</f>
        <v>0</v>
      </c>
    </row>
    <row r="130" spans="1:4" x14ac:dyDescent="0.25">
      <c r="A130" s="3">
        <f>Final!A130</f>
        <v>0</v>
      </c>
      <c r="B130" s="3">
        <f>Final!B130</f>
        <v>0</v>
      </c>
      <c r="C130" s="3">
        <f>Final!T130</f>
        <v>0</v>
      </c>
      <c r="D130" s="3">
        <f>Final!AQ130</f>
        <v>0</v>
      </c>
    </row>
    <row r="131" spans="1:4" x14ac:dyDescent="0.25">
      <c r="A131" s="3">
        <f>Final!A131</f>
        <v>0</v>
      </c>
      <c r="B131" s="3">
        <f>Final!B131</f>
        <v>0</v>
      </c>
      <c r="C131" s="3">
        <f>Final!T131</f>
        <v>0</v>
      </c>
      <c r="D131" s="3">
        <f>Final!AQ131</f>
        <v>0</v>
      </c>
    </row>
    <row r="132" spans="1:4" x14ac:dyDescent="0.25">
      <c r="A132" s="3">
        <f>Final!A132</f>
        <v>0</v>
      </c>
      <c r="B132" s="3">
        <f>Final!B132</f>
        <v>0</v>
      </c>
      <c r="C132" s="3">
        <f>Final!T132</f>
        <v>0</v>
      </c>
      <c r="D132" s="3">
        <f>Final!AQ132</f>
        <v>0</v>
      </c>
    </row>
    <row r="133" spans="1:4" x14ac:dyDescent="0.25">
      <c r="A133" s="3">
        <f>Final!A133</f>
        <v>0</v>
      </c>
      <c r="B133" s="3">
        <f>Final!B133</f>
        <v>0</v>
      </c>
      <c r="C133" s="3">
        <f>Final!T133</f>
        <v>0</v>
      </c>
      <c r="D133" s="3">
        <f>Final!AQ133</f>
        <v>0</v>
      </c>
    </row>
    <row r="134" spans="1:4" x14ac:dyDescent="0.25">
      <c r="A134" s="3">
        <f>Final!A134</f>
        <v>0</v>
      </c>
      <c r="B134" s="3">
        <f>Final!B134</f>
        <v>0</v>
      </c>
      <c r="C134" s="3">
        <f>Final!T134</f>
        <v>0</v>
      </c>
      <c r="D134" s="3">
        <f>Final!AQ134</f>
        <v>0</v>
      </c>
    </row>
    <row r="135" spans="1:4" x14ac:dyDescent="0.25">
      <c r="A135" s="3">
        <f>Final!A135</f>
        <v>0</v>
      </c>
      <c r="B135" s="3">
        <f>Final!B135</f>
        <v>0</v>
      </c>
      <c r="C135" s="3">
        <f>Final!T135</f>
        <v>0</v>
      </c>
      <c r="D135" s="3">
        <f>Final!AQ135</f>
        <v>0</v>
      </c>
    </row>
    <row r="136" spans="1:4" x14ac:dyDescent="0.25">
      <c r="A136" s="3">
        <f>Final!A136</f>
        <v>0</v>
      </c>
      <c r="B136" s="3">
        <f>Final!B136</f>
        <v>0</v>
      </c>
      <c r="C136" s="3">
        <f>Final!T136</f>
        <v>0</v>
      </c>
      <c r="D136" s="3">
        <f>Final!AQ136</f>
        <v>0</v>
      </c>
    </row>
    <row r="137" spans="1:4" x14ac:dyDescent="0.25">
      <c r="A137" s="3">
        <f>Final!A137</f>
        <v>0</v>
      </c>
      <c r="B137" s="3">
        <f>Final!B137</f>
        <v>0</v>
      </c>
      <c r="C137" s="3">
        <f>Final!T137</f>
        <v>0</v>
      </c>
      <c r="D137" s="3">
        <f>Final!AQ137</f>
        <v>0</v>
      </c>
    </row>
    <row r="138" spans="1:4" x14ac:dyDescent="0.25">
      <c r="A138" s="3">
        <f>Final!A138</f>
        <v>0</v>
      </c>
      <c r="B138" s="3">
        <f>Final!B138</f>
        <v>0</v>
      </c>
      <c r="C138" s="3">
        <f>Final!T138</f>
        <v>0</v>
      </c>
      <c r="D138" s="3">
        <f>Final!AQ138</f>
        <v>0</v>
      </c>
    </row>
    <row r="139" spans="1:4" x14ac:dyDescent="0.25">
      <c r="A139" s="3">
        <f>Final!A139</f>
        <v>0</v>
      </c>
      <c r="B139" s="3">
        <f>Final!B139</f>
        <v>0</v>
      </c>
      <c r="C139" s="3">
        <f>Final!T139</f>
        <v>0</v>
      </c>
      <c r="D139" s="3">
        <f>Final!AQ139</f>
        <v>0</v>
      </c>
    </row>
    <row r="140" spans="1:4" x14ac:dyDescent="0.25">
      <c r="A140" s="3">
        <f>Final!A140</f>
        <v>0</v>
      </c>
      <c r="B140" s="3">
        <f>Final!B140</f>
        <v>0</v>
      </c>
      <c r="C140" s="3">
        <f>Final!T140</f>
        <v>0</v>
      </c>
      <c r="D140" s="3">
        <f>Final!AQ140</f>
        <v>0</v>
      </c>
    </row>
    <row r="141" spans="1:4" x14ac:dyDescent="0.25">
      <c r="A141" s="3">
        <f>Final!A141</f>
        <v>0</v>
      </c>
      <c r="B141" s="3">
        <f>Final!B141</f>
        <v>0</v>
      </c>
      <c r="C141" s="3">
        <f>Final!T141</f>
        <v>0</v>
      </c>
      <c r="D141" s="3">
        <f>Final!AQ141</f>
        <v>0</v>
      </c>
    </row>
    <row r="142" spans="1:4" x14ac:dyDescent="0.25">
      <c r="A142" s="3">
        <f>Final!A142</f>
        <v>0</v>
      </c>
      <c r="B142" s="3">
        <f>Final!B142</f>
        <v>0</v>
      </c>
      <c r="C142" s="3">
        <f>Final!T142</f>
        <v>0</v>
      </c>
      <c r="D142" s="3">
        <f>Final!AQ142</f>
        <v>0</v>
      </c>
    </row>
    <row r="143" spans="1:4" x14ac:dyDescent="0.25">
      <c r="A143" s="3">
        <f>Final!A143</f>
        <v>0</v>
      </c>
      <c r="B143" s="3">
        <f>Final!B143</f>
        <v>0</v>
      </c>
      <c r="C143" s="3">
        <f>Final!T143</f>
        <v>0</v>
      </c>
      <c r="D143" s="3">
        <f>Final!AQ143</f>
        <v>0</v>
      </c>
    </row>
    <row r="144" spans="1:4" x14ac:dyDescent="0.25">
      <c r="A144" s="3">
        <f>Final!A144</f>
        <v>0</v>
      </c>
      <c r="B144" s="3">
        <f>Final!B144</f>
        <v>0</v>
      </c>
      <c r="C144" s="3">
        <f>Final!T144</f>
        <v>0</v>
      </c>
      <c r="D144" s="3">
        <f>Final!AQ144</f>
        <v>0</v>
      </c>
    </row>
    <row r="145" spans="1:4" x14ac:dyDescent="0.25">
      <c r="A145" s="3">
        <f>Final!A145</f>
        <v>0</v>
      </c>
      <c r="B145" s="3">
        <f>Final!B145</f>
        <v>0</v>
      </c>
      <c r="C145" s="3">
        <f>Final!T145</f>
        <v>0</v>
      </c>
      <c r="D145" s="3">
        <f>Final!AQ145</f>
        <v>0</v>
      </c>
    </row>
    <row r="146" spans="1:4" x14ac:dyDescent="0.25">
      <c r="A146" s="3">
        <f>Final!A146</f>
        <v>0</v>
      </c>
      <c r="B146" s="3">
        <f>Final!B146</f>
        <v>0</v>
      </c>
      <c r="C146" s="3">
        <f>Final!T146</f>
        <v>0</v>
      </c>
      <c r="D146" s="3">
        <f>Final!AQ146</f>
        <v>0</v>
      </c>
    </row>
    <row r="147" spans="1:4" x14ac:dyDescent="0.25">
      <c r="A147" s="3">
        <f>Final!A147</f>
        <v>0</v>
      </c>
      <c r="B147" s="3">
        <f>Final!B147</f>
        <v>0</v>
      </c>
      <c r="C147" s="3">
        <f>Final!T147</f>
        <v>0</v>
      </c>
      <c r="D147" s="3">
        <f>Final!AQ147</f>
        <v>0</v>
      </c>
    </row>
    <row r="148" spans="1:4" x14ac:dyDescent="0.25">
      <c r="A148" s="3">
        <f>Final!A148</f>
        <v>0</v>
      </c>
      <c r="B148" s="3">
        <f>Final!B148</f>
        <v>0</v>
      </c>
      <c r="C148" s="3">
        <f>Final!T148</f>
        <v>0</v>
      </c>
      <c r="D148" s="3">
        <f>Final!AQ148</f>
        <v>0</v>
      </c>
    </row>
    <row r="149" spans="1:4" x14ac:dyDescent="0.25">
      <c r="A149" s="3">
        <f>Final!A149</f>
        <v>0</v>
      </c>
      <c r="B149" s="3">
        <f>Final!B149</f>
        <v>0</v>
      </c>
      <c r="C149" s="3">
        <f>Final!T149</f>
        <v>0</v>
      </c>
      <c r="D149" s="3">
        <f>Final!AQ149</f>
        <v>0</v>
      </c>
    </row>
    <row r="150" spans="1:4" x14ac:dyDescent="0.25">
      <c r="A150" s="3">
        <f>Final!A150</f>
        <v>0</v>
      </c>
      <c r="B150" s="3">
        <f>Final!B150</f>
        <v>0</v>
      </c>
      <c r="C150" s="3">
        <f>Final!T150</f>
        <v>0</v>
      </c>
      <c r="D150" s="3">
        <f>Final!AQ150</f>
        <v>0</v>
      </c>
    </row>
    <row r="151" spans="1:4" x14ac:dyDescent="0.25">
      <c r="A151" s="3">
        <f>Final!A151</f>
        <v>0</v>
      </c>
      <c r="B151" s="3">
        <f>Final!B151</f>
        <v>0</v>
      </c>
      <c r="C151" s="3">
        <f>Final!T151</f>
        <v>0</v>
      </c>
      <c r="D151" s="3">
        <f>Final!AQ151</f>
        <v>0</v>
      </c>
    </row>
    <row r="152" spans="1:4" x14ac:dyDescent="0.25">
      <c r="A152" s="3">
        <f>Final!A152</f>
        <v>0</v>
      </c>
      <c r="B152" s="3">
        <f>Final!B152</f>
        <v>0</v>
      </c>
      <c r="C152" s="3">
        <f>Final!T152</f>
        <v>0</v>
      </c>
      <c r="D152" s="3">
        <f>Final!AQ152</f>
        <v>0</v>
      </c>
    </row>
    <row r="153" spans="1:4" x14ac:dyDescent="0.25">
      <c r="A153" s="3">
        <f>Final!A153</f>
        <v>0</v>
      </c>
      <c r="B153" s="3">
        <f>Final!B153</f>
        <v>0</v>
      </c>
      <c r="C153" s="3">
        <f>Final!T153</f>
        <v>0</v>
      </c>
      <c r="D153" s="3">
        <f>Final!AQ153</f>
        <v>0</v>
      </c>
    </row>
    <row r="154" spans="1:4" x14ac:dyDescent="0.25">
      <c r="A154" s="3">
        <f>Final!A154</f>
        <v>0</v>
      </c>
      <c r="B154" s="3">
        <f>Final!B154</f>
        <v>0</v>
      </c>
      <c r="C154" s="3">
        <f>Final!T154</f>
        <v>0</v>
      </c>
      <c r="D154" s="3">
        <f>Final!AQ154</f>
        <v>0</v>
      </c>
    </row>
    <row r="155" spans="1:4" x14ac:dyDescent="0.25">
      <c r="A155" s="3">
        <f>Final!A155</f>
        <v>0</v>
      </c>
      <c r="B155" s="3">
        <f>Final!B155</f>
        <v>0</v>
      </c>
      <c r="C155" s="3">
        <f>Final!T155</f>
        <v>0</v>
      </c>
      <c r="D155" s="3">
        <f>Final!AQ155</f>
        <v>0</v>
      </c>
    </row>
    <row r="156" spans="1:4" x14ac:dyDescent="0.25">
      <c r="A156" s="3">
        <f>Final!A156</f>
        <v>0</v>
      </c>
      <c r="B156" s="3">
        <f>Final!B156</f>
        <v>0</v>
      </c>
      <c r="C156" s="3">
        <f>Final!T156</f>
        <v>0</v>
      </c>
      <c r="D156" s="3">
        <f>Final!AQ156</f>
        <v>0</v>
      </c>
    </row>
    <row r="157" spans="1:4" x14ac:dyDescent="0.25">
      <c r="A157" s="3">
        <f>Final!A157</f>
        <v>0</v>
      </c>
      <c r="B157" s="3">
        <f>Final!B157</f>
        <v>0</v>
      </c>
      <c r="C157" s="3">
        <f>Final!T157</f>
        <v>0</v>
      </c>
      <c r="D157" s="3">
        <f>Final!AQ157</f>
        <v>0</v>
      </c>
    </row>
    <row r="158" spans="1:4" x14ac:dyDescent="0.25">
      <c r="A158" s="3">
        <f>Final!A158</f>
        <v>0</v>
      </c>
      <c r="B158" s="3">
        <f>Final!B158</f>
        <v>0</v>
      </c>
      <c r="C158" s="3">
        <f>Final!T158</f>
        <v>0</v>
      </c>
      <c r="D158" s="3">
        <f>Final!AQ158</f>
        <v>0</v>
      </c>
    </row>
    <row r="159" spans="1:4" x14ac:dyDescent="0.25">
      <c r="A159" s="3">
        <f>Final!A159</f>
        <v>0</v>
      </c>
      <c r="B159" s="3">
        <f>Final!B159</f>
        <v>0</v>
      </c>
      <c r="C159" s="3">
        <f>Final!T159</f>
        <v>0</v>
      </c>
      <c r="D159" s="3">
        <f>Final!AQ159</f>
        <v>0</v>
      </c>
    </row>
    <row r="160" spans="1:4" x14ac:dyDescent="0.25">
      <c r="A160" s="3">
        <f>Final!A160</f>
        <v>0</v>
      </c>
      <c r="B160" s="3">
        <f>Final!B160</f>
        <v>0</v>
      </c>
      <c r="C160" s="3">
        <f>Final!T160</f>
        <v>0</v>
      </c>
      <c r="D160" s="3">
        <f>Final!AQ160</f>
        <v>0</v>
      </c>
    </row>
    <row r="161" spans="1:4" x14ac:dyDescent="0.25">
      <c r="A161" s="3">
        <f>Final!A161</f>
        <v>0</v>
      </c>
      <c r="B161" s="3">
        <f>Final!B161</f>
        <v>0</v>
      </c>
      <c r="C161" s="3">
        <f>Final!T161</f>
        <v>0</v>
      </c>
      <c r="D161" s="3">
        <f>Final!AQ161</f>
        <v>0</v>
      </c>
    </row>
    <row r="162" spans="1:4" x14ac:dyDescent="0.25">
      <c r="A162" s="3">
        <f>Final!A162</f>
        <v>0</v>
      </c>
      <c r="B162" s="3">
        <f>Final!B162</f>
        <v>0</v>
      </c>
      <c r="C162" s="3">
        <f>Final!T162</f>
        <v>0</v>
      </c>
      <c r="D162" s="3">
        <f>Final!AQ162</f>
        <v>0</v>
      </c>
    </row>
    <row r="163" spans="1:4" x14ac:dyDescent="0.25">
      <c r="A163" s="3">
        <f>Final!A163</f>
        <v>0</v>
      </c>
      <c r="B163" s="3">
        <f>Final!B163</f>
        <v>0</v>
      </c>
      <c r="C163" s="3">
        <f>Final!T163</f>
        <v>0</v>
      </c>
      <c r="D163" s="3">
        <f>Final!AQ163</f>
        <v>0</v>
      </c>
    </row>
    <row r="164" spans="1:4" x14ac:dyDescent="0.25">
      <c r="A164" s="3">
        <f>Final!A164</f>
        <v>0</v>
      </c>
      <c r="B164" s="3">
        <f>Final!B164</f>
        <v>0</v>
      </c>
      <c r="C164" s="3">
        <f>Final!T164</f>
        <v>0</v>
      </c>
      <c r="D164" s="3">
        <f>Final!AQ164</f>
        <v>0</v>
      </c>
    </row>
    <row r="165" spans="1:4" x14ac:dyDescent="0.25">
      <c r="A165" s="3">
        <f>Final!A165</f>
        <v>0</v>
      </c>
      <c r="B165" s="3">
        <f>Final!B165</f>
        <v>0</v>
      </c>
      <c r="C165" s="3">
        <f>Final!T165</f>
        <v>0</v>
      </c>
      <c r="D165" s="3">
        <f>Final!AQ165</f>
        <v>0</v>
      </c>
    </row>
    <row r="166" spans="1:4" x14ac:dyDescent="0.25">
      <c r="A166" s="3">
        <f>Final!A166</f>
        <v>0</v>
      </c>
      <c r="B166" s="3">
        <f>Final!B166</f>
        <v>0</v>
      </c>
      <c r="C166" s="3">
        <f>Final!T166</f>
        <v>0</v>
      </c>
      <c r="D166" s="3">
        <f>Final!AQ166</f>
        <v>0</v>
      </c>
    </row>
    <row r="167" spans="1:4" x14ac:dyDescent="0.25">
      <c r="A167" s="3">
        <f>Final!A167</f>
        <v>0</v>
      </c>
      <c r="B167" s="3">
        <f>Final!B167</f>
        <v>0</v>
      </c>
      <c r="C167" s="3">
        <f>Final!T167</f>
        <v>0</v>
      </c>
      <c r="D167" s="3">
        <f>Final!AQ167</f>
        <v>0</v>
      </c>
    </row>
    <row r="168" spans="1:4" x14ac:dyDescent="0.25">
      <c r="A168" s="3">
        <f>Final!A168</f>
        <v>0</v>
      </c>
      <c r="B168" s="3">
        <f>Final!B168</f>
        <v>0</v>
      </c>
      <c r="C168" s="3">
        <f>Final!T168</f>
        <v>0</v>
      </c>
      <c r="D168" s="3">
        <f>Final!AQ168</f>
        <v>0</v>
      </c>
    </row>
    <row r="169" spans="1:4" x14ac:dyDescent="0.25">
      <c r="A169" s="3">
        <f>Final!A169</f>
        <v>0</v>
      </c>
      <c r="B169" s="3">
        <f>Final!B169</f>
        <v>0</v>
      </c>
      <c r="C169" s="3">
        <f>Final!T169</f>
        <v>0</v>
      </c>
      <c r="D169" s="3">
        <f>Final!AQ169</f>
        <v>0</v>
      </c>
    </row>
    <row r="170" spans="1:4" x14ac:dyDescent="0.25">
      <c r="A170" s="3">
        <f>Final!A170</f>
        <v>0</v>
      </c>
      <c r="B170" s="3">
        <f>Final!B170</f>
        <v>0</v>
      </c>
      <c r="C170" s="3">
        <f>Final!T170</f>
        <v>0</v>
      </c>
      <c r="D170" s="3">
        <f>Final!AQ170</f>
        <v>0</v>
      </c>
    </row>
    <row r="171" spans="1:4" x14ac:dyDescent="0.25">
      <c r="A171" s="3">
        <f>Final!A171</f>
        <v>0</v>
      </c>
      <c r="B171" s="3">
        <f>Final!B171</f>
        <v>0</v>
      </c>
      <c r="C171" s="3">
        <f>Final!T171</f>
        <v>0</v>
      </c>
      <c r="D171" s="3">
        <f>Final!AQ171</f>
        <v>0</v>
      </c>
    </row>
    <row r="172" spans="1:4" x14ac:dyDescent="0.25">
      <c r="A172" s="3">
        <f>Final!A172</f>
        <v>0</v>
      </c>
      <c r="B172" s="3">
        <f>Final!B172</f>
        <v>0</v>
      </c>
      <c r="C172" s="3">
        <f>Final!T172</f>
        <v>0</v>
      </c>
      <c r="D172" s="3">
        <f>Final!AQ172</f>
        <v>0</v>
      </c>
    </row>
    <row r="173" spans="1:4" x14ac:dyDescent="0.25">
      <c r="A173" s="3">
        <f>Final!A173</f>
        <v>0</v>
      </c>
      <c r="B173" s="3">
        <f>Final!B173</f>
        <v>0</v>
      </c>
      <c r="C173" s="3">
        <f>Final!T173</f>
        <v>0</v>
      </c>
      <c r="D173" s="3">
        <f>Final!AQ173</f>
        <v>0</v>
      </c>
    </row>
    <row r="174" spans="1:4" x14ac:dyDescent="0.25">
      <c r="A174" s="3">
        <f>Final!A174</f>
        <v>0</v>
      </c>
      <c r="B174" s="3">
        <f>Final!B174</f>
        <v>0</v>
      </c>
      <c r="C174" s="3">
        <f>Final!T174</f>
        <v>0</v>
      </c>
      <c r="D174" s="3">
        <f>Final!AQ174</f>
        <v>0</v>
      </c>
    </row>
    <row r="175" spans="1:4" x14ac:dyDescent="0.25">
      <c r="A175" s="3">
        <f>Final!A175</f>
        <v>0</v>
      </c>
      <c r="B175" s="3">
        <f>Final!B175</f>
        <v>0</v>
      </c>
      <c r="C175" s="3">
        <f>Final!T175</f>
        <v>0</v>
      </c>
      <c r="D175" s="3">
        <f>Final!AQ175</f>
        <v>0</v>
      </c>
    </row>
    <row r="176" spans="1:4" x14ac:dyDescent="0.25">
      <c r="A176" s="3">
        <f>Final!A176</f>
        <v>0</v>
      </c>
      <c r="B176" s="3">
        <f>Final!B176</f>
        <v>0</v>
      </c>
      <c r="C176" s="3">
        <f>Final!T176</f>
        <v>0</v>
      </c>
      <c r="D176" s="3">
        <f>Final!AQ176</f>
        <v>0</v>
      </c>
    </row>
    <row r="177" spans="1:4" x14ac:dyDescent="0.25">
      <c r="A177" s="3">
        <f>Final!A177</f>
        <v>0</v>
      </c>
      <c r="B177" s="3">
        <f>Final!B177</f>
        <v>0</v>
      </c>
      <c r="C177" s="3">
        <f>Final!T177</f>
        <v>0</v>
      </c>
      <c r="D177" s="3">
        <f>Final!AQ177</f>
        <v>0</v>
      </c>
    </row>
    <row r="178" spans="1:4" x14ac:dyDescent="0.25">
      <c r="A178" s="3">
        <f>Final!A178</f>
        <v>0</v>
      </c>
      <c r="B178" s="3">
        <f>Final!B178</f>
        <v>0</v>
      </c>
      <c r="C178" s="3">
        <f>Final!T178</f>
        <v>0</v>
      </c>
      <c r="D178" s="3">
        <f>Final!AQ178</f>
        <v>0</v>
      </c>
    </row>
    <row r="179" spans="1:4" x14ac:dyDescent="0.25">
      <c r="A179" s="3">
        <f>Final!A179</f>
        <v>0</v>
      </c>
      <c r="B179" s="3">
        <f>Final!B179</f>
        <v>0</v>
      </c>
      <c r="C179" s="3">
        <f>Final!T179</f>
        <v>0</v>
      </c>
      <c r="D179" s="3">
        <f>Final!AQ179</f>
        <v>0</v>
      </c>
    </row>
    <row r="180" spans="1:4" x14ac:dyDescent="0.25">
      <c r="A180" s="3">
        <f>Final!A180</f>
        <v>0</v>
      </c>
      <c r="B180" s="3">
        <f>Final!B180</f>
        <v>0</v>
      </c>
      <c r="C180" s="3">
        <f>Final!T180</f>
        <v>0</v>
      </c>
      <c r="D180" s="3">
        <f>Final!AQ180</f>
        <v>0</v>
      </c>
    </row>
    <row r="181" spans="1:4" x14ac:dyDescent="0.25">
      <c r="A181" s="3">
        <f>Final!A181</f>
        <v>0</v>
      </c>
      <c r="B181" s="3">
        <f>Final!B181</f>
        <v>0</v>
      </c>
      <c r="C181" s="3">
        <f>Final!T181</f>
        <v>0</v>
      </c>
      <c r="D181" s="3">
        <f>Final!AQ181</f>
        <v>0</v>
      </c>
    </row>
    <row r="182" spans="1:4" x14ac:dyDescent="0.25">
      <c r="A182" s="3">
        <f>Final!A182</f>
        <v>0</v>
      </c>
      <c r="B182" s="3">
        <f>Final!B182</f>
        <v>0</v>
      </c>
      <c r="C182" s="3">
        <f>Final!T182</f>
        <v>0</v>
      </c>
      <c r="D182" s="3">
        <f>Final!AQ182</f>
        <v>0</v>
      </c>
    </row>
    <row r="183" spans="1:4" x14ac:dyDescent="0.25">
      <c r="A183" s="3">
        <f>Final!A183</f>
        <v>0</v>
      </c>
      <c r="B183" s="3">
        <f>Final!B183</f>
        <v>0</v>
      </c>
      <c r="C183" s="3">
        <f>Final!T183</f>
        <v>0</v>
      </c>
      <c r="D183" s="3">
        <f>Final!AQ183</f>
        <v>0</v>
      </c>
    </row>
    <row r="184" spans="1:4" x14ac:dyDescent="0.25">
      <c r="A184" s="3">
        <f>Final!A184</f>
        <v>0</v>
      </c>
      <c r="B184" s="3">
        <f>Final!B184</f>
        <v>0</v>
      </c>
      <c r="C184" s="3">
        <f>Final!T184</f>
        <v>0</v>
      </c>
      <c r="D184" s="3">
        <f>Final!AQ184</f>
        <v>0</v>
      </c>
    </row>
    <row r="185" spans="1:4" x14ac:dyDescent="0.25">
      <c r="A185" s="3">
        <f>Final!A185</f>
        <v>0</v>
      </c>
      <c r="B185" s="3">
        <f>Final!B185</f>
        <v>0</v>
      </c>
      <c r="C185" s="3">
        <f>Final!T185</f>
        <v>0</v>
      </c>
      <c r="D185" s="3">
        <f>Final!AQ185</f>
        <v>0</v>
      </c>
    </row>
    <row r="186" spans="1:4" x14ac:dyDescent="0.25">
      <c r="A186" s="3">
        <f>Final!A186</f>
        <v>0</v>
      </c>
      <c r="B186" s="3">
        <f>Final!B186</f>
        <v>0</v>
      </c>
      <c r="C186" s="3">
        <f>Final!T186</f>
        <v>0</v>
      </c>
      <c r="D186" s="3">
        <f>Final!AQ186</f>
        <v>0</v>
      </c>
    </row>
    <row r="187" spans="1:4" x14ac:dyDescent="0.25">
      <c r="A187" s="3">
        <f>Final!A187</f>
        <v>0</v>
      </c>
      <c r="B187" s="3">
        <f>Final!B187</f>
        <v>0</v>
      </c>
      <c r="C187" s="3">
        <f>Final!T187</f>
        <v>0</v>
      </c>
      <c r="D187" s="3">
        <f>Final!AQ187</f>
        <v>0</v>
      </c>
    </row>
    <row r="188" spans="1:4" x14ac:dyDescent="0.25">
      <c r="A188" s="3">
        <f>Final!A188</f>
        <v>0</v>
      </c>
      <c r="B188" s="3">
        <f>Final!B188</f>
        <v>0</v>
      </c>
      <c r="C188" s="3">
        <f>Final!T188</f>
        <v>0</v>
      </c>
      <c r="D188" s="3">
        <f>Final!AQ188</f>
        <v>0</v>
      </c>
    </row>
    <row r="189" spans="1:4" x14ac:dyDescent="0.25">
      <c r="A189" s="3">
        <f>Final!A189</f>
        <v>0</v>
      </c>
      <c r="B189" s="3">
        <f>Final!B189</f>
        <v>0</v>
      </c>
      <c r="C189" s="3">
        <f>Final!T189</f>
        <v>0</v>
      </c>
      <c r="D189" s="3">
        <f>Final!AQ189</f>
        <v>0</v>
      </c>
    </row>
    <row r="190" spans="1:4" x14ac:dyDescent="0.25">
      <c r="A190" s="3">
        <f>Final!A190</f>
        <v>0</v>
      </c>
      <c r="B190" s="3">
        <f>Final!B190</f>
        <v>0</v>
      </c>
      <c r="C190" s="3">
        <f>Final!T190</f>
        <v>0</v>
      </c>
      <c r="D190" s="3">
        <f>Final!AQ190</f>
        <v>0</v>
      </c>
    </row>
    <row r="191" spans="1:4" x14ac:dyDescent="0.25">
      <c r="A191" s="3">
        <f>Final!A191</f>
        <v>0</v>
      </c>
      <c r="B191" s="3">
        <f>Final!B191</f>
        <v>0</v>
      </c>
      <c r="C191" s="3">
        <f>Final!T191</f>
        <v>0</v>
      </c>
      <c r="D191" s="3">
        <f>Final!AQ191</f>
        <v>0</v>
      </c>
    </row>
    <row r="192" spans="1:4" x14ac:dyDescent="0.25">
      <c r="A192" s="3">
        <f>Final!A192</f>
        <v>0</v>
      </c>
      <c r="B192" s="3">
        <f>Final!B192</f>
        <v>0</v>
      </c>
      <c r="C192" s="3">
        <f>Final!T192</f>
        <v>0</v>
      </c>
      <c r="D192" s="3">
        <f>Final!AQ192</f>
        <v>0</v>
      </c>
    </row>
    <row r="193" spans="1:4" x14ac:dyDescent="0.25">
      <c r="A193" s="3">
        <f>Final!A193</f>
        <v>0</v>
      </c>
      <c r="B193" s="3">
        <f>Final!B193</f>
        <v>0</v>
      </c>
      <c r="C193" s="3">
        <f>Final!T193</f>
        <v>0</v>
      </c>
      <c r="D193" s="3">
        <f>Final!AQ193</f>
        <v>0</v>
      </c>
    </row>
    <row r="194" spans="1:4" x14ac:dyDescent="0.25">
      <c r="A194" s="3">
        <f>Final!A194</f>
        <v>0</v>
      </c>
      <c r="B194" s="3">
        <f>Final!B194</f>
        <v>0</v>
      </c>
      <c r="C194" s="3">
        <f>Final!T194</f>
        <v>0</v>
      </c>
      <c r="D194" s="3">
        <f>Final!AQ194</f>
        <v>0</v>
      </c>
    </row>
    <row r="195" spans="1:4" x14ac:dyDescent="0.25">
      <c r="A195" s="3">
        <f>Final!A195</f>
        <v>0</v>
      </c>
      <c r="B195" s="3">
        <f>Final!B195</f>
        <v>0</v>
      </c>
      <c r="C195" s="3">
        <f>Final!T195</f>
        <v>0</v>
      </c>
      <c r="D195" s="3">
        <f>Final!AQ195</f>
        <v>0</v>
      </c>
    </row>
    <row r="196" spans="1:4" x14ac:dyDescent="0.25">
      <c r="A196" s="3">
        <f>Final!A196</f>
        <v>0</v>
      </c>
      <c r="B196" s="3">
        <f>Final!B196</f>
        <v>0</v>
      </c>
      <c r="C196" s="3">
        <f>Final!T196</f>
        <v>0</v>
      </c>
      <c r="D196" s="3">
        <f>Final!AQ196</f>
        <v>0</v>
      </c>
    </row>
    <row r="197" spans="1:4" x14ac:dyDescent="0.25">
      <c r="A197" s="3">
        <f>Final!A197</f>
        <v>0</v>
      </c>
      <c r="B197" s="3">
        <f>Final!B197</f>
        <v>0</v>
      </c>
      <c r="C197" s="3">
        <f>Final!T197</f>
        <v>0</v>
      </c>
      <c r="D197" s="3">
        <f>Final!AQ197</f>
        <v>0</v>
      </c>
    </row>
    <row r="198" spans="1:4" x14ac:dyDescent="0.25">
      <c r="A198" s="3">
        <f>Final!A198</f>
        <v>0</v>
      </c>
      <c r="B198" s="3">
        <f>Final!B198</f>
        <v>0</v>
      </c>
      <c r="C198" s="3">
        <f>Final!T198</f>
        <v>0</v>
      </c>
      <c r="D198" s="3">
        <f>Final!AQ198</f>
        <v>0</v>
      </c>
    </row>
    <row r="199" spans="1:4" x14ac:dyDescent="0.25">
      <c r="A199" s="3">
        <f>Final!A199</f>
        <v>0</v>
      </c>
      <c r="B199" s="3">
        <f>Final!B199</f>
        <v>0</v>
      </c>
      <c r="C199" s="3">
        <f>Final!T199</f>
        <v>0</v>
      </c>
      <c r="D199" s="3">
        <f>Final!AQ199</f>
        <v>0</v>
      </c>
    </row>
    <row r="200" spans="1:4" x14ac:dyDescent="0.25">
      <c r="A200" s="3">
        <f>Final!A200</f>
        <v>0</v>
      </c>
      <c r="B200" s="3">
        <f>Final!B200</f>
        <v>0</v>
      </c>
      <c r="C200" s="3">
        <f>Final!T200</f>
        <v>0</v>
      </c>
      <c r="D200" s="3">
        <f>Final!AQ200</f>
        <v>0</v>
      </c>
    </row>
    <row r="201" spans="1:4" x14ac:dyDescent="0.25">
      <c r="A201" s="3">
        <f>Final!A201</f>
        <v>0</v>
      </c>
      <c r="B201" s="3">
        <f>Final!B201</f>
        <v>0</v>
      </c>
      <c r="C201" s="3">
        <f>Final!T201</f>
        <v>0</v>
      </c>
      <c r="D201" s="3">
        <f>Final!AQ201</f>
        <v>0</v>
      </c>
    </row>
    <row r="202" spans="1:4" x14ac:dyDescent="0.25">
      <c r="A202" s="3">
        <f>Final!A202</f>
        <v>0</v>
      </c>
      <c r="B202" s="3">
        <f>Final!B202</f>
        <v>0</v>
      </c>
      <c r="C202" s="3">
        <f>Final!T202</f>
        <v>0</v>
      </c>
      <c r="D202" s="3">
        <f>Final!AQ202</f>
        <v>0</v>
      </c>
    </row>
    <row r="203" spans="1:4" x14ac:dyDescent="0.25">
      <c r="A203" s="3">
        <f>Final!A203</f>
        <v>0</v>
      </c>
      <c r="B203" s="3">
        <f>Final!B203</f>
        <v>0</v>
      </c>
      <c r="C203" s="3">
        <f>Final!T203</f>
        <v>0</v>
      </c>
      <c r="D203" s="3">
        <f>Final!AQ203</f>
        <v>0</v>
      </c>
    </row>
    <row r="204" spans="1:4" x14ac:dyDescent="0.25">
      <c r="A204" s="3">
        <f>Final!A204</f>
        <v>0</v>
      </c>
      <c r="B204" s="3">
        <f>Final!B204</f>
        <v>0</v>
      </c>
      <c r="C204" s="3">
        <f>Final!T204</f>
        <v>0</v>
      </c>
      <c r="D204" s="3">
        <f>Final!AQ204</f>
        <v>0</v>
      </c>
    </row>
    <row r="205" spans="1:4" x14ac:dyDescent="0.25">
      <c r="A205" s="3">
        <f>Final!A205</f>
        <v>0</v>
      </c>
      <c r="B205" s="3">
        <f>Final!B205</f>
        <v>0</v>
      </c>
      <c r="C205" s="3">
        <f>Final!T205</f>
        <v>0</v>
      </c>
      <c r="D205" s="3">
        <f>Final!AQ205</f>
        <v>0</v>
      </c>
    </row>
    <row r="206" spans="1:4" x14ac:dyDescent="0.25">
      <c r="A206" s="3">
        <f>Final!A206</f>
        <v>0</v>
      </c>
      <c r="B206" s="3">
        <f>Final!B206</f>
        <v>0</v>
      </c>
      <c r="C206" s="3">
        <f>Final!T206</f>
        <v>0</v>
      </c>
      <c r="D206" s="3">
        <f>Final!AQ206</f>
        <v>0</v>
      </c>
    </row>
    <row r="207" spans="1:4" x14ac:dyDescent="0.25">
      <c r="A207" s="3">
        <f>Final!A207</f>
        <v>0</v>
      </c>
      <c r="B207" s="3">
        <f>Final!B207</f>
        <v>0</v>
      </c>
      <c r="C207" s="3">
        <f>Final!T207</f>
        <v>0</v>
      </c>
      <c r="D207" s="3">
        <f>Final!AQ207</f>
        <v>0</v>
      </c>
    </row>
    <row r="208" spans="1:4" x14ac:dyDescent="0.25">
      <c r="A208" s="3">
        <f>Final!A208</f>
        <v>0</v>
      </c>
      <c r="B208" s="3">
        <f>Final!B208</f>
        <v>0</v>
      </c>
      <c r="C208" s="3">
        <f>Final!T208</f>
        <v>0</v>
      </c>
      <c r="D208" s="3">
        <f>Final!AQ208</f>
        <v>0</v>
      </c>
    </row>
    <row r="209" spans="1:4" x14ac:dyDescent="0.25">
      <c r="A209" s="3">
        <f>Final!A209</f>
        <v>0</v>
      </c>
      <c r="B209" s="3">
        <f>Final!B209</f>
        <v>0</v>
      </c>
      <c r="C209" s="3">
        <f>Final!T209</f>
        <v>0</v>
      </c>
      <c r="D209" s="3">
        <f>Final!AQ209</f>
        <v>0</v>
      </c>
    </row>
    <row r="210" spans="1:4" x14ac:dyDescent="0.25">
      <c r="A210" s="3">
        <f>Final!A210</f>
        <v>0</v>
      </c>
      <c r="B210" s="3">
        <f>Final!B210</f>
        <v>0</v>
      </c>
      <c r="C210" s="3">
        <f>Final!T210</f>
        <v>0</v>
      </c>
      <c r="D210" s="3">
        <f>Final!AQ210</f>
        <v>0</v>
      </c>
    </row>
    <row r="211" spans="1:4" x14ac:dyDescent="0.25">
      <c r="A211" s="3">
        <f>Final!A211</f>
        <v>0</v>
      </c>
      <c r="B211" s="3">
        <f>Final!B211</f>
        <v>0</v>
      </c>
      <c r="C211" s="3">
        <f>Final!T211</f>
        <v>0</v>
      </c>
      <c r="D211" s="3">
        <f>Final!AQ211</f>
        <v>0</v>
      </c>
    </row>
    <row r="212" spans="1:4" x14ac:dyDescent="0.25">
      <c r="A212" s="3">
        <f>Final!A212</f>
        <v>0</v>
      </c>
      <c r="B212" s="3">
        <f>Final!B212</f>
        <v>0</v>
      </c>
      <c r="C212" s="3">
        <f>Final!T212</f>
        <v>0</v>
      </c>
      <c r="D212" s="3">
        <f>Final!AQ212</f>
        <v>0</v>
      </c>
    </row>
    <row r="213" spans="1:4" x14ac:dyDescent="0.25">
      <c r="A213" s="3">
        <f>Final!A213</f>
        <v>0</v>
      </c>
      <c r="B213" s="3">
        <f>Final!B213</f>
        <v>0</v>
      </c>
      <c r="C213" s="3">
        <f>Final!T213</f>
        <v>0</v>
      </c>
      <c r="D213" s="3">
        <f>Final!AQ213</f>
        <v>0</v>
      </c>
    </row>
    <row r="214" spans="1:4" x14ac:dyDescent="0.25">
      <c r="A214" s="3">
        <f>Final!A214</f>
        <v>0</v>
      </c>
      <c r="B214" s="3">
        <f>Final!B214</f>
        <v>0</v>
      </c>
      <c r="C214" s="3">
        <f>Final!T214</f>
        <v>0</v>
      </c>
      <c r="D214" s="3">
        <f>Final!AQ214</f>
        <v>0</v>
      </c>
    </row>
    <row r="215" spans="1:4" x14ac:dyDescent="0.25">
      <c r="A215" s="3">
        <f>Final!A215</f>
        <v>0</v>
      </c>
      <c r="B215" s="3">
        <f>Final!B215</f>
        <v>0</v>
      </c>
      <c r="C215" s="3">
        <f>Final!T215</f>
        <v>0</v>
      </c>
      <c r="D215" s="3">
        <f>Final!AQ215</f>
        <v>0</v>
      </c>
    </row>
    <row r="216" spans="1:4" x14ac:dyDescent="0.25">
      <c r="A216" s="3">
        <f>Final!A216</f>
        <v>0</v>
      </c>
      <c r="B216" s="3">
        <f>Final!B216</f>
        <v>0</v>
      </c>
      <c r="C216" s="3">
        <f>Final!T216</f>
        <v>0</v>
      </c>
      <c r="D216" s="3">
        <f>Final!AQ216</f>
        <v>0</v>
      </c>
    </row>
    <row r="217" spans="1:4" x14ac:dyDescent="0.25">
      <c r="A217" s="3">
        <f>Final!A217</f>
        <v>0</v>
      </c>
      <c r="B217" s="3">
        <f>Final!B217</f>
        <v>0</v>
      </c>
      <c r="C217" s="3">
        <f>Final!T217</f>
        <v>0</v>
      </c>
      <c r="D217" s="3">
        <f>Final!AQ217</f>
        <v>0</v>
      </c>
    </row>
    <row r="218" spans="1:4" x14ac:dyDescent="0.25">
      <c r="A218" s="3">
        <f>Final!A218</f>
        <v>0</v>
      </c>
      <c r="B218" s="3">
        <f>Final!B218</f>
        <v>0</v>
      </c>
      <c r="C218" s="3">
        <f>Final!T218</f>
        <v>0</v>
      </c>
      <c r="D218" s="3">
        <f>Final!AQ218</f>
        <v>0</v>
      </c>
    </row>
    <row r="219" spans="1:4" x14ac:dyDescent="0.25">
      <c r="A219" s="3">
        <f>Final!A219</f>
        <v>0</v>
      </c>
      <c r="B219" s="3">
        <f>Final!B219</f>
        <v>0</v>
      </c>
      <c r="C219" s="3">
        <f>Final!T219</f>
        <v>0</v>
      </c>
      <c r="D219" s="3">
        <f>Final!AQ219</f>
        <v>0</v>
      </c>
    </row>
    <row r="220" spans="1:4" x14ac:dyDescent="0.25">
      <c r="A220" s="3">
        <f>Final!A220</f>
        <v>0</v>
      </c>
      <c r="B220" s="3">
        <f>Final!B220</f>
        <v>0</v>
      </c>
      <c r="C220" s="3">
        <f>Final!T220</f>
        <v>0</v>
      </c>
      <c r="D220" s="3">
        <f>Final!AQ220</f>
        <v>0</v>
      </c>
    </row>
    <row r="221" spans="1:4" x14ac:dyDescent="0.25">
      <c r="A221" s="3">
        <f>Final!A221</f>
        <v>0</v>
      </c>
      <c r="B221" s="3">
        <f>Final!B221</f>
        <v>0</v>
      </c>
      <c r="C221" s="3">
        <f>Final!T221</f>
        <v>0</v>
      </c>
      <c r="D221" s="3">
        <f>Final!AQ221</f>
        <v>0</v>
      </c>
    </row>
    <row r="222" spans="1:4" x14ac:dyDescent="0.25">
      <c r="A222" s="3">
        <f>Final!A222</f>
        <v>0</v>
      </c>
      <c r="B222" s="3">
        <f>Final!B222</f>
        <v>0</v>
      </c>
      <c r="C222" s="3">
        <f>Final!T222</f>
        <v>0</v>
      </c>
      <c r="D222" s="3">
        <f>Final!AQ222</f>
        <v>0</v>
      </c>
    </row>
    <row r="223" spans="1:4" x14ac:dyDescent="0.25">
      <c r="A223" s="3">
        <f>Final!A223</f>
        <v>0</v>
      </c>
      <c r="B223" s="3">
        <f>Final!B223</f>
        <v>0</v>
      </c>
      <c r="C223" s="3">
        <f>Final!T223</f>
        <v>0</v>
      </c>
      <c r="D223" s="3">
        <f>Final!AQ223</f>
        <v>0</v>
      </c>
    </row>
    <row r="224" spans="1:4" x14ac:dyDescent="0.25">
      <c r="A224" s="3">
        <f>Final!A224</f>
        <v>0</v>
      </c>
      <c r="B224" s="3">
        <f>Final!B224</f>
        <v>0</v>
      </c>
      <c r="C224" s="3">
        <f>Final!T224</f>
        <v>0</v>
      </c>
      <c r="D224" s="3">
        <f>Final!AQ224</f>
        <v>0</v>
      </c>
    </row>
    <row r="225" spans="1:4" x14ac:dyDescent="0.25">
      <c r="A225" s="3">
        <f>Final!A225</f>
        <v>0</v>
      </c>
      <c r="B225" s="3">
        <f>Final!B225</f>
        <v>0</v>
      </c>
      <c r="C225" s="3">
        <f>Final!T225</f>
        <v>0</v>
      </c>
      <c r="D225" s="3">
        <f>Final!AQ225</f>
        <v>0</v>
      </c>
    </row>
    <row r="226" spans="1:4" x14ac:dyDescent="0.25">
      <c r="A226" s="3">
        <f>Final!A226</f>
        <v>0</v>
      </c>
      <c r="B226" s="3">
        <f>Final!B226</f>
        <v>0</v>
      </c>
      <c r="C226" s="3">
        <f>Final!T226</f>
        <v>0</v>
      </c>
      <c r="D226" s="3">
        <f>Final!AQ226</f>
        <v>0</v>
      </c>
    </row>
    <row r="227" spans="1:4" x14ac:dyDescent="0.25">
      <c r="A227" s="3">
        <f>Final!A227</f>
        <v>0</v>
      </c>
      <c r="B227" s="3">
        <f>Final!B227</f>
        <v>0</v>
      </c>
      <c r="C227" s="3">
        <f>Final!T227</f>
        <v>0</v>
      </c>
      <c r="D227" s="3">
        <f>Final!AQ227</f>
        <v>0</v>
      </c>
    </row>
    <row r="228" spans="1:4" x14ac:dyDescent="0.25">
      <c r="A228" s="3">
        <f>Final!A228</f>
        <v>0</v>
      </c>
      <c r="B228" s="3">
        <f>Final!B228</f>
        <v>0</v>
      </c>
      <c r="C228" s="3">
        <f>Final!T228</f>
        <v>0</v>
      </c>
      <c r="D228" s="3">
        <f>Final!AQ228</f>
        <v>0</v>
      </c>
    </row>
    <row r="229" spans="1:4" x14ac:dyDescent="0.25">
      <c r="A229" s="3">
        <f>Final!A229</f>
        <v>0</v>
      </c>
      <c r="B229" s="3">
        <f>Final!B229</f>
        <v>0</v>
      </c>
      <c r="C229" s="3">
        <f>Final!T229</f>
        <v>0</v>
      </c>
      <c r="D229" s="3">
        <f>Final!AQ229</f>
        <v>0</v>
      </c>
    </row>
    <row r="230" spans="1:4" x14ac:dyDescent="0.25">
      <c r="A230" s="3">
        <f>Final!A230</f>
        <v>0</v>
      </c>
      <c r="B230" s="3">
        <f>Final!B230</f>
        <v>0</v>
      </c>
      <c r="C230" s="3">
        <f>Final!T230</f>
        <v>0</v>
      </c>
      <c r="D230" s="3">
        <f>Final!AQ230</f>
        <v>0</v>
      </c>
    </row>
    <row r="231" spans="1:4" x14ac:dyDescent="0.25">
      <c r="A231" s="3">
        <f>Final!A231</f>
        <v>0</v>
      </c>
      <c r="B231" s="3">
        <f>Final!B231</f>
        <v>0</v>
      </c>
      <c r="C231" s="3">
        <f>Final!T231</f>
        <v>0</v>
      </c>
      <c r="D231" s="3">
        <f>Final!AQ231</f>
        <v>0</v>
      </c>
    </row>
    <row r="232" spans="1:4" x14ac:dyDescent="0.25">
      <c r="A232" s="3">
        <f>Final!A232</f>
        <v>0</v>
      </c>
      <c r="B232" s="3">
        <f>Final!B232</f>
        <v>0</v>
      </c>
      <c r="C232" s="3">
        <f>Final!T232</f>
        <v>0</v>
      </c>
      <c r="D232" s="3">
        <f>Final!AQ232</f>
        <v>0</v>
      </c>
    </row>
    <row r="233" spans="1:4" x14ac:dyDescent="0.25">
      <c r="A233" s="3">
        <f>Final!A233</f>
        <v>0</v>
      </c>
      <c r="B233" s="3">
        <f>Final!B233</f>
        <v>0</v>
      </c>
      <c r="C233" s="3">
        <f>Final!T233</f>
        <v>0</v>
      </c>
      <c r="D233" s="3">
        <f>Final!AQ233</f>
        <v>0</v>
      </c>
    </row>
    <row r="234" spans="1:4" x14ac:dyDescent="0.25">
      <c r="A234" s="3">
        <f>Final!A234</f>
        <v>0</v>
      </c>
      <c r="B234" s="3">
        <f>Final!B234</f>
        <v>0</v>
      </c>
      <c r="C234" s="3">
        <f>Final!T234</f>
        <v>0</v>
      </c>
      <c r="D234" s="3">
        <f>Final!AQ234</f>
        <v>0</v>
      </c>
    </row>
    <row r="235" spans="1:4" x14ac:dyDescent="0.25">
      <c r="A235" s="3">
        <f>Final!A235</f>
        <v>0</v>
      </c>
      <c r="B235" s="3">
        <f>Final!B235</f>
        <v>0</v>
      </c>
      <c r="C235" s="3">
        <f>Final!T235</f>
        <v>0</v>
      </c>
      <c r="D235" s="3">
        <f>Final!AQ235</f>
        <v>0</v>
      </c>
    </row>
    <row r="236" spans="1:4" x14ac:dyDescent="0.25">
      <c r="A236" s="3">
        <f>Final!A236</f>
        <v>0</v>
      </c>
      <c r="B236" s="3">
        <f>Final!B236</f>
        <v>0</v>
      </c>
      <c r="C236" s="3">
        <f>Final!T236</f>
        <v>0</v>
      </c>
      <c r="D236" s="3">
        <f>Final!AQ236</f>
        <v>0</v>
      </c>
    </row>
    <row r="237" spans="1:4" x14ac:dyDescent="0.25">
      <c r="A237" s="3">
        <f>Final!A237</f>
        <v>0</v>
      </c>
      <c r="B237" s="3">
        <f>Final!B237</f>
        <v>0</v>
      </c>
      <c r="C237" s="3">
        <f>Final!T237</f>
        <v>0</v>
      </c>
      <c r="D237" s="3">
        <f>Final!AQ237</f>
        <v>0</v>
      </c>
    </row>
    <row r="238" spans="1:4" x14ac:dyDescent="0.25">
      <c r="A238" s="3">
        <f>Final!A238</f>
        <v>0</v>
      </c>
      <c r="B238" s="3">
        <f>Final!B238</f>
        <v>0</v>
      </c>
      <c r="C238" s="3">
        <f>Final!T238</f>
        <v>0</v>
      </c>
      <c r="D238" s="3">
        <f>Final!AQ238</f>
        <v>0</v>
      </c>
    </row>
    <row r="239" spans="1:4" x14ac:dyDescent="0.25">
      <c r="A239" s="3">
        <f>Final!A239</f>
        <v>0</v>
      </c>
      <c r="B239" s="3">
        <f>Final!B239</f>
        <v>0</v>
      </c>
      <c r="C239" s="3">
        <f>Final!T239</f>
        <v>0</v>
      </c>
      <c r="D239" s="3">
        <f>Final!AQ239</f>
        <v>0</v>
      </c>
    </row>
    <row r="240" spans="1:4" x14ac:dyDescent="0.25">
      <c r="A240" s="3">
        <f>Final!A240</f>
        <v>0</v>
      </c>
      <c r="B240" s="3">
        <f>Final!B240</f>
        <v>0</v>
      </c>
      <c r="C240" s="3">
        <f>Final!T240</f>
        <v>0</v>
      </c>
      <c r="D240" s="3">
        <f>Final!AQ240</f>
        <v>0</v>
      </c>
    </row>
    <row r="241" spans="1:4" x14ac:dyDescent="0.25">
      <c r="A241" s="3">
        <f>Final!A241</f>
        <v>0</v>
      </c>
      <c r="B241" s="3">
        <f>Final!B241</f>
        <v>0</v>
      </c>
      <c r="C241" s="3">
        <f>Final!T241</f>
        <v>0</v>
      </c>
      <c r="D241" s="3">
        <f>Final!AQ241</f>
        <v>0</v>
      </c>
    </row>
    <row r="242" spans="1:4" x14ac:dyDescent="0.25">
      <c r="A242" s="3">
        <f>Final!A242</f>
        <v>0</v>
      </c>
      <c r="B242" s="3">
        <f>Final!B242</f>
        <v>0</v>
      </c>
      <c r="C242" s="3">
        <f>Final!T242</f>
        <v>0</v>
      </c>
      <c r="D242" s="3">
        <f>Final!AQ242</f>
        <v>0</v>
      </c>
    </row>
    <row r="243" spans="1:4" x14ac:dyDescent="0.25">
      <c r="A243" s="3">
        <f>Final!A243</f>
        <v>0</v>
      </c>
      <c r="B243" s="3">
        <f>Final!B243</f>
        <v>0</v>
      </c>
      <c r="C243" s="3">
        <f>Final!T243</f>
        <v>0</v>
      </c>
      <c r="D243" s="3">
        <f>Final!AQ243</f>
        <v>0</v>
      </c>
    </row>
    <row r="244" spans="1:4" x14ac:dyDescent="0.25">
      <c r="A244" s="3">
        <f>Final!A244</f>
        <v>0</v>
      </c>
      <c r="B244" s="3">
        <f>Final!B244</f>
        <v>0</v>
      </c>
      <c r="C244" s="3">
        <f>Final!T244</f>
        <v>0</v>
      </c>
      <c r="D244" s="3">
        <f>Final!AQ244</f>
        <v>0</v>
      </c>
    </row>
    <row r="245" spans="1:4" x14ac:dyDescent="0.25">
      <c r="A245" s="3">
        <f>Final!A245</f>
        <v>0</v>
      </c>
      <c r="B245" s="3">
        <f>Final!B245</f>
        <v>0</v>
      </c>
      <c r="C245" s="3">
        <f>Final!T245</f>
        <v>0</v>
      </c>
      <c r="D245" s="3">
        <f>Final!AQ245</f>
        <v>0</v>
      </c>
    </row>
    <row r="246" spans="1:4" x14ac:dyDescent="0.25">
      <c r="A246" s="3">
        <f>Final!A246</f>
        <v>0</v>
      </c>
      <c r="B246" s="3">
        <f>Final!B246</f>
        <v>0</v>
      </c>
      <c r="C246" s="3">
        <f>Final!T246</f>
        <v>0</v>
      </c>
      <c r="D246" s="3">
        <f>Final!AQ246</f>
        <v>0</v>
      </c>
    </row>
    <row r="247" spans="1:4" x14ac:dyDescent="0.25">
      <c r="A247" s="3">
        <f>Final!A247</f>
        <v>0</v>
      </c>
      <c r="B247" s="3">
        <f>Final!B247</f>
        <v>0</v>
      </c>
      <c r="C247" s="3">
        <f>Final!T247</f>
        <v>0</v>
      </c>
      <c r="D247" s="3">
        <f>Final!AQ247</f>
        <v>0</v>
      </c>
    </row>
    <row r="248" spans="1:4" x14ac:dyDescent="0.25">
      <c r="A248" s="3">
        <f>Final!A248</f>
        <v>0</v>
      </c>
      <c r="B248" s="3">
        <f>Final!B248</f>
        <v>0</v>
      </c>
      <c r="C248" s="3">
        <f>Final!T248</f>
        <v>0</v>
      </c>
      <c r="D248" s="3">
        <f>Final!AQ248</f>
        <v>0</v>
      </c>
    </row>
    <row r="249" spans="1:4" x14ac:dyDescent="0.25">
      <c r="A249" s="3">
        <f>Final!A249</f>
        <v>0</v>
      </c>
      <c r="B249" s="3">
        <f>Final!B249</f>
        <v>0</v>
      </c>
      <c r="C249" s="3">
        <f>Final!T249</f>
        <v>0</v>
      </c>
      <c r="D249" s="3">
        <f>Final!AQ249</f>
        <v>0</v>
      </c>
    </row>
    <row r="250" spans="1:4" x14ac:dyDescent="0.25">
      <c r="A250" s="3">
        <f>Final!A250</f>
        <v>0</v>
      </c>
      <c r="B250" s="3">
        <f>Final!B250</f>
        <v>0</v>
      </c>
      <c r="C250" s="3">
        <f>Final!T250</f>
        <v>0</v>
      </c>
      <c r="D250" s="3">
        <f>Final!AQ250</f>
        <v>0</v>
      </c>
    </row>
    <row r="251" spans="1:4" x14ac:dyDescent="0.25">
      <c r="A251" s="3">
        <f>Final!A251</f>
        <v>0</v>
      </c>
      <c r="B251" s="3">
        <f>Final!B251</f>
        <v>0</v>
      </c>
      <c r="C251" s="3">
        <f>Final!T251</f>
        <v>0</v>
      </c>
      <c r="D251" s="3">
        <f>Final!AQ251</f>
        <v>0</v>
      </c>
    </row>
    <row r="252" spans="1:4" x14ac:dyDescent="0.25">
      <c r="A252" s="3">
        <f>Final!A252</f>
        <v>0</v>
      </c>
      <c r="B252" s="3">
        <f>Final!B252</f>
        <v>0</v>
      </c>
      <c r="C252" s="3">
        <f>Final!T252</f>
        <v>0</v>
      </c>
      <c r="D252" s="3">
        <f>Final!AQ252</f>
        <v>0</v>
      </c>
    </row>
    <row r="253" spans="1:4" x14ac:dyDescent="0.25">
      <c r="A253" s="3">
        <f>Final!A253</f>
        <v>0</v>
      </c>
      <c r="B253" s="3">
        <f>Final!B253</f>
        <v>0</v>
      </c>
      <c r="C253" s="3">
        <f>Final!T253</f>
        <v>0</v>
      </c>
      <c r="D253" s="3">
        <f>Final!AQ253</f>
        <v>0</v>
      </c>
    </row>
    <row r="254" spans="1:4" x14ac:dyDescent="0.25">
      <c r="A254" s="3">
        <f>Final!A254</f>
        <v>0</v>
      </c>
      <c r="B254" s="3">
        <f>Final!B254</f>
        <v>0</v>
      </c>
      <c r="C254" s="3">
        <f>Final!T254</f>
        <v>0</v>
      </c>
      <c r="D254" s="3">
        <f>Final!AQ254</f>
        <v>0</v>
      </c>
    </row>
    <row r="255" spans="1:4" x14ac:dyDescent="0.25">
      <c r="A255" s="3">
        <f>Final!A255</f>
        <v>0</v>
      </c>
      <c r="B255" s="3">
        <f>Final!B255</f>
        <v>0</v>
      </c>
      <c r="C255" s="3">
        <f>Final!T255</f>
        <v>0</v>
      </c>
      <c r="D255" s="3">
        <f>Final!AQ255</f>
        <v>0</v>
      </c>
    </row>
    <row r="256" spans="1:4" x14ac:dyDescent="0.25">
      <c r="A256" s="3">
        <f>Final!A256</f>
        <v>0</v>
      </c>
      <c r="B256" s="3">
        <f>Final!B256</f>
        <v>0</v>
      </c>
      <c r="C256" s="3">
        <f>Final!T256</f>
        <v>0</v>
      </c>
      <c r="D256" s="3">
        <f>Final!AQ256</f>
        <v>0</v>
      </c>
    </row>
    <row r="257" spans="1:4" x14ac:dyDescent="0.25">
      <c r="A257" s="3">
        <f>Final!A257</f>
        <v>0</v>
      </c>
      <c r="B257" s="3">
        <f>Final!B257</f>
        <v>0</v>
      </c>
      <c r="C257" s="3">
        <f>Final!T257</f>
        <v>0</v>
      </c>
      <c r="D257" s="3">
        <f>Final!AQ257</f>
        <v>0</v>
      </c>
    </row>
    <row r="258" spans="1:4" x14ac:dyDescent="0.25">
      <c r="A258" s="3">
        <f>Final!A258</f>
        <v>0</v>
      </c>
      <c r="B258" s="3">
        <f>Final!B258</f>
        <v>0</v>
      </c>
      <c r="C258" s="3">
        <f>Final!T258</f>
        <v>0</v>
      </c>
      <c r="D258" s="3">
        <f>Final!AQ258</f>
        <v>0</v>
      </c>
    </row>
    <row r="259" spans="1:4" x14ac:dyDescent="0.25">
      <c r="A259" s="3">
        <f>Final!A259</f>
        <v>0</v>
      </c>
      <c r="B259" s="3">
        <f>Final!B259</f>
        <v>0</v>
      </c>
      <c r="C259" s="3">
        <f>Final!T259</f>
        <v>0</v>
      </c>
      <c r="D259" s="3">
        <f>Final!AQ259</f>
        <v>0</v>
      </c>
    </row>
    <row r="260" spans="1:4" x14ac:dyDescent="0.25">
      <c r="A260" s="3">
        <f>Final!A260</f>
        <v>0</v>
      </c>
      <c r="B260" s="3">
        <f>Final!B260</f>
        <v>0</v>
      </c>
      <c r="C260" s="3">
        <f>Final!T260</f>
        <v>0</v>
      </c>
      <c r="D260" s="3">
        <f>Final!AQ260</f>
        <v>0</v>
      </c>
    </row>
    <row r="261" spans="1:4" x14ac:dyDescent="0.25">
      <c r="A261" s="3">
        <f>Final!A261</f>
        <v>0</v>
      </c>
      <c r="B261" s="3">
        <f>Final!B261</f>
        <v>0</v>
      </c>
      <c r="C261" s="3">
        <f>Final!T261</f>
        <v>0</v>
      </c>
      <c r="D261" s="3">
        <f>Final!AQ261</f>
        <v>0</v>
      </c>
    </row>
    <row r="262" spans="1:4" x14ac:dyDescent="0.25">
      <c r="A262" s="3">
        <f>Final!A262</f>
        <v>0</v>
      </c>
      <c r="B262" s="3">
        <f>Final!B262</f>
        <v>0</v>
      </c>
      <c r="C262" s="3">
        <f>Final!T262</f>
        <v>0</v>
      </c>
      <c r="D262" s="3">
        <f>Final!AQ262</f>
        <v>0</v>
      </c>
    </row>
    <row r="263" spans="1:4" x14ac:dyDescent="0.25">
      <c r="A263" s="3">
        <f>Final!A263</f>
        <v>0</v>
      </c>
      <c r="B263" s="3">
        <f>Final!B263</f>
        <v>0</v>
      </c>
      <c r="C263" s="3">
        <f>Final!T263</f>
        <v>0</v>
      </c>
      <c r="D263" s="3">
        <f>Final!AQ263</f>
        <v>0</v>
      </c>
    </row>
    <row r="264" spans="1:4" x14ac:dyDescent="0.25">
      <c r="A264" s="3">
        <f>Final!A264</f>
        <v>0</v>
      </c>
      <c r="B264" s="3">
        <f>Final!B264</f>
        <v>0</v>
      </c>
      <c r="C264" s="3">
        <f>Final!T264</f>
        <v>0</v>
      </c>
      <c r="D264" s="3">
        <f>Final!AQ264</f>
        <v>0</v>
      </c>
    </row>
    <row r="265" spans="1:4" x14ac:dyDescent="0.25">
      <c r="A265" s="3">
        <f>Final!A265</f>
        <v>0</v>
      </c>
      <c r="B265" s="3">
        <f>Final!B265</f>
        <v>0</v>
      </c>
      <c r="C265" s="3">
        <f>Final!T265</f>
        <v>0</v>
      </c>
      <c r="D265" s="3">
        <f>Final!AQ265</f>
        <v>0</v>
      </c>
    </row>
    <row r="266" spans="1:4" x14ac:dyDescent="0.25">
      <c r="A266" s="3">
        <f>Final!A266</f>
        <v>0</v>
      </c>
      <c r="B266" s="3">
        <f>Final!B266</f>
        <v>0</v>
      </c>
      <c r="C266" s="3">
        <f>Final!T266</f>
        <v>0</v>
      </c>
      <c r="D266" s="3">
        <f>Final!AQ266</f>
        <v>0</v>
      </c>
    </row>
    <row r="267" spans="1:4" x14ac:dyDescent="0.25">
      <c r="A267" s="3">
        <f>Final!A267</f>
        <v>0</v>
      </c>
      <c r="B267" s="3">
        <f>Final!B267</f>
        <v>0</v>
      </c>
      <c r="C267" s="3">
        <f>Final!T267</f>
        <v>0</v>
      </c>
      <c r="D267" s="3">
        <f>Final!AQ267</f>
        <v>0</v>
      </c>
    </row>
    <row r="268" spans="1:4" x14ac:dyDescent="0.25">
      <c r="A268" s="3">
        <f>Final!A268</f>
        <v>0</v>
      </c>
      <c r="B268" s="3">
        <f>Final!B268</f>
        <v>0</v>
      </c>
      <c r="C268" s="3">
        <f>Final!T268</f>
        <v>0</v>
      </c>
      <c r="D268" s="3">
        <f>Final!AQ268</f>
        <v>0</v>
      </c>
    </row>
    <row r="269" spans="1:4" x14ac:dyDescent="0.25">
      <c r="A269" s="3">
        <f>Final!A269</f>
        <v>0</v>
      </c>
      <c r="B269" s="3">
        <f>Final!B269</f>
        <v>0</v>
      </c>
      <c r="C269" s="3">
        <f>Final!T269</f>
        <v>0</v>
      </c>
      <c r="D269" s="3">
        <f>Final!AQ269</f>
        <v>0</v>
      </c>
    </row>
    <row r="270" spans="1:4" x14ac:dyDescent="0.25">
      <c r="A270" s="3">
        <f>Final!A270</f>
        <v>0</v>
      </c>
      <c r="B270" s="3">
        <f>Final!B270</f>
        <v>0</v>
      </c>
      <c r="C270" s="3">
        <f>Final!T270</f>
        <v>0</v>
      </c>
      <c r="D270" s="3">
        <f>Final!AQ270</f>
        <v>0</v>
      </c>
    </row>
    <row r="271" spans="1:4" x14ac:dyDescent="0.25">
      <c r="A271" s="3">
        <f>Final!A271</f>
        <v>0</v>
      </c>
      <c r="B271" s="3">
        <f>Final!B271</f>
        <v>0</v>
      </c>
      <c r="C271" s="3">
        <f>Final!T271</f>
        <v>0</v>
      </c>
      <c r="D271" s="3">
        <f>Final!AQ271</f>
        <v>0</v>
      </c>
    </row>
    <row r="272" spans="1:4" x14ac:dyDescent="0.25">
      <c r="A272" s="3">
        <f>Final!A272</f>
        <v>0</v>
      </c>
      <c r="B272" s="3">
        <f>Final!B272</f>
        <v>0</v>
      </c>
      <c r="C272" s="3">
        <f>Final!T272</f>
        <v>0</v>
      </c>
      <c r="D272" s="3">
        <f>Final!AQ272</f>
        <v>0</v>
      </c>
    </row>
    <row r="273" spans="1:4" x14ac:dyDescent="0.25">
      <c r="A273" s="3">
        <f>Final!A273</f>
        <v>0</v>
      </c>
      <c r="B273" s="3">
        <f>Final!B273</f>
        <v>0</v>
      </c>
      <c r="C273" s="3">
        <f>Final!T273</f>
        <v>0</v>
      </c>
      <c r="D273" s="3">
        <f>Final!AQ273</f>
        <v>0</v>
      </c>
    </row>
    <row r="274" spans="1:4" x14ac:dyDescent="0.25">
      <c r="A274" s="3">
        <f>Final!A274</f>
        <v>0</v>
      </c>
      <c r="B274" s="3">
        <f>Final!B274</f>
        <v>0</v>
      </c>
      <c r="C274" s="3">
        <f>Final!T274</f>
        <v>0</v>
      </c>
      <c r="D274" s="3">
        <f>Final!AQ274</f>
        <v>0</v>
      </c>
    </row>
    <row r="275" spans="1:4" x14ac:dyDescent="0.25">
      <c r="A275" s="3">
        <f>Final!A275</f>
        <v>0</v>
      </c>
      <c r="B275" s="3">
        <f>Final!B275</f>
        <v>0</v>
      </c>
      <c r="C275" s="3">
        <f>Final!T275</f>
        <v>0</v>
      </c>
      <c r="D275" s="3">
        <f>Final!AQ275</f>
        <v>0</v>
      </c>
    </row>
    <row r="276" spans="1:4" x14ac:dyDescent="0.25">
      <c r="A276" s="3">
        <f>Final!A276</f>
        <v>0</v>
      </c>
      <c r="B276" s="3">
        <f>Final!B276</f>
        <v>0</v>
      </c>
      <c r="C276" s="3">
        <f>Final!T276</f>
        <v>0</v>
      </c>
      <c r="D276" s="3">
        <f>Final!AQ276</f>
        <v>0</v>
      </c>
    </row>
    <row r="277" spans="1:4" x14ac:dyDescent="0.25">
      <c r="A277" s="3">
        <f>Final!A277</f>
        <v>0</v>
      </c>
      <c r="B277" s="3">
        <f>Final!B277</f>
        <v>0</v>
      </c>
      <c r="C277" s="3">
        <f>Final!T277</f>
        <v>0</v>
      </c>
      <c r="D277" s="3">
        <f>Final!AQ277</f>
        <v>0</v>
      </c>
    </row>
    <row r="278" spans="1:4" x14ac:dyDescent="0.25">
      <c r="A278" s="3">
        <f>Final!A278</f>
        <v>0</v>
      </c>
      <c r="B278" s="3">
        <f>Final!B278</f>
        <v>0</v>
      </c>
      <c r="C278" s="3">
        <f>Final!T278</f>
        <v>0</v>
      </c>
      <c r="D278" s="3">
        <f>Final!AQ278</f>
        <v>0</v>
      </c>
    </row>
    <row r="279" spans="1:4" x14ac:dyDescent="0.25">
      <c r="A279" s="3">
        <f>Final!A279</f>
        <v>0</v>
      </c>
      <c r="B279" s="3">
        <f>Final!B279</f>
        <v>0</v>
      </c>
      <c r="C279" s="3">
        <f>Final!T279</f>
        <v>0</v>
      </c>
      <c r="D279" s="3">
        <f>Final!AQ279</f>
        <v>0</v>
      </c>
    </row>
    <row r="280" spans="1:4" x14ac:dyDescent="0.25">
      <c r="A280" s="3">
        <f>Final!A280</f>
        <v>0</v>
      </c>
      <c r="B280" s="3">
        <f>Final!B280</f>
        <v>0</v>
      </c>
      <c r="C280" s="3">
        <f>Final!T280</f>
        <v>0</v>
      </c>
      <c r="D280" s="3">
        <f>Final!AQ280</f>
        <v>0</v>
      </c>
    </row>
    <row r="281" spans="1:4" x14ac:dyDescent="0.25">
      <c r="A281" s="3">
        <f>Final!A281</f>
        <v>0</v>
      </c>
      <c r="B281" s="3">
        <f>Final!B281</f>
        <v>0</v>
      </c>
      <c r="C281" s="3">
        <f>Final!T281</f>
        <v>0</v>
      </c>
      <c r="D281" s="3">
        <f>Final!AQ281</f>
        <v>0</v>
      </c>
    </row>
    <row r="282" spans="1:4" x14ac:dyDescent="0.25">
      <c r="A282" s="3">
        <f>Final!A282</f>
        <v>0</v>
      </c>
      <c r="B282" s="3">
        <f>Final!B282</f>
        <v>0</v>
      </c>
      <c r="C282" s="3">
        <f>Final!T282</f>
        <v>0</v>
      </c>
      <c r="D282" s="3">
        <f>Final!AQ282</f>
        <v>0</v>
      </c>
    </row>
    <row r="283" spans="1:4" x14ac:dyDescent="0.25">
      <c r="A283" s="3">
        <f>Final!A283</f>
        <v>0</v>
      </c>
      <c r="B283" s="3">
        <f>Final!B283</f>
        <v>0</v>
      </c>
      <c r="C283" s="3">
        <f>Final!T283</f>
        <v>0</v>
      </c>
      <c r="D283" s="3">
        <f>Final!AQ283</f>
        <v>0</v>
      </c>
    </row>
    <row r="284" spans="1:4" x14ac:dyDescent="0.25">
      <c r="A284" s="3">
        <f>Final!A284</f>
        <v>0</v>
      </c>
      <c r="B284" s="3">
        <f>Final!B284</f>
        <v>0</v>
      </c>
      <c r="C284" s="3">
        <f>Final!T284</f>
        <v>0</v>
      </c>
      <c r="D284" s="3">
        <f>Final!AQ284</f>
        <v>0</v>
      </c>
    </row>
    <row r="285" spans="1:4" x14ac:dyDescent="0.25">
      <c r="A285" s="3">
        <f>Final!A285</f>
        <v>0</v>
      </c>
      <c r="B285" s="3">
        <f>Final!B285</f>
        <v>0</v>
      </c>
      <c r="C285" s="3">
        <f>Final!T285</f>
        <v>0</v>
      </c>
      <c r="D285" s="3">
        <f>Final!AQ285</f>
        <v>0</v>
      </c>
    </row>
    <row r="286" spans="1:4" x14ac:dyDescent="0.25">
      <c r="A286" s="3">
        <f>Final!A286</f>
        <v>0</v>
      </c>
      <c r="B286" s="3">
        <f>Final!B286</f>
        <v>0</v>
      </c>
      <c r="C286" s="3">
        <f>Final!T286</f>
        <v>0</v>
      </c>
      <c r="D286" s="3">
        <f>Final!AQ286</f>
        <v>0</v>
      </c>
    </row>
    <row r="287" spans="1:4" x14ac:dyDescent="0.25">
      <c r="A287" s="3">
        <f>Final!A287</f>
        <v>0</v>
      </c>
      <c r="B287" s="3">
        <f>Final!B287</f>
        <v>0</v>
      </c>
      <c r="C287" s="3">
        <f>Final!T287</f>
        <v>0</v>
      </c>
      <c r="D287" s="3">
        <f>Final!AQ287</f>
        <v>0</v>
      </c>
    </row>
    <row r="288" spans="1:4" x14ac:dyDescent="0.25">
      <c r="A288" s="3">
        <f>Final!A288</f>
        <v>0</v>
      </c>
      <c r="B288" s="3">
        <f>Final!B288</f>
        <v>0</v>
      </c>
      <c r="C288" s="3">
        <f>Final!T288</f>
        <v>0</v>
      </c>
      <c r="D288" s="3">
        <f>Final!AQ288</f>
        <v>0</v>
      </c>
    </row>
    <row r="289" spans="1:4" x14ac:dyDescent="0.25">
      <c r="A289" s="3">
        <f>Final!A289</f>
        <v>0</v>
      </c>
      <c r="B289" s="3">
        <f>Final!B289</f>
        <v>0</v>
      </c>
      <c r="C289" s="3">
        <f>Final!T289</f>
        <v>0</v>
      </c>
      <c r="D289" s="3">
        <f>Final!AQ289</f>
        <v>0</v>
      </c>
    </row>
    <row r="290" spans="1:4" x14ac:dyDescent="0.25">
      <c r="A290" s="3">
        <f>Final!A290</f>
        <v>0</v>
      </c>
      <c r="B290" s="3">
        <f>Final!B290</f>
        <v>0</v>
      </c>
      <c r="C290" s="3">
        <f>Final!T290</f>
        <v>0</v>
      </c>
      <c r="D290" s="3">
        <f>Final!AQ290</f>
        <v>0</v>
      </c>
    </row>
    <row r="291" spans="1:4" x14ac:dyDescent="0.25">
      <c r="A291" s="3">
        <f>Final!A291</f>
        <v>0</v>
      </c>
      <c r="B291" s="3">
        <f>Final!B291</f>
        <v>0</v>
      </c>
      <c r="C291" s="3">
        <f>Final!T291</f>
        <v>0</v>
      </c>
      <c r="D291" s="3">
        <f>Final!AQ291</f>
        <v>0</v>
      </c>
    </row>
    <row r="292" spans="1:4" x14ac:dyDescent="0.25">
      <c r="A292" s="3">
        <f>Final!A292</f>
        <v>0</v>
      </c>
      <c r="B292" s="3">
        <f>Final!B292</f>
        <v>0</v>
      </c>
      <c r="C292" s="3">
        <f>Final!T292</f>
        <v>0</v>
      </c>
      <c r="D292" s="3">
        <f>Final!AQ292</f>
        <v>0</v>
      </c>
    </row>
    <row r="293" spans="1:4" x14ac:dyDescent="0.25">
      <c r="A293" s="3">
        <f>Final!A293</f>
        <v>0</v>
      </c>
      <c r="B293" s="3">
        <f>Final!B293</f>
        <v>0</v>
      </c>
      <c r="C293" s="3">
        <f>Final!T293</f>
        <v>0</v>
      </c>
      <c r="D293" s="3">
        <f>Final!AQ293</f>
        <v>0</v>
      </c>
    </row>
    <row r="294" spans="1:4" x14ac:dyDescent="0.25">
      <c r="A294" s="3">
        <f>Final!A294</f>
        <v>0</v>
      </c>
      <c r="B294" s="3">
        <f>Final!B294</f>
        <v>0</v>
      </c>
      <c r="C294" s="3">
        <f>Final!T294</f>
        <v>0</v>
      </c>
      <c r="D294" s="3">
        <f>Final!AQ294</f>
        <v>0</v>
      </c>
    </row>
    <row r="295" spans="1:4" x14ac:dyDescent="0.25">
      <c r="A295" s="3">
        <f>Final!A295</f>
        <v>0</v>
      </c>
      <c r="B295" s="3">
        <f>Final!B295</f>
        <v>0</v>
      </c>
      <c r="C295" s="3">
        <f>Final!T295</f>
        <v>0</v>
      </c>
      <c r="D295" s="3">
        <f>Final!AQ295</f>
        <v>0</v>
      </c>
    </row>
    <row r="296" spans="1:4" x14ac:dyDescent="0.25">
      <c r="A296" s="3">
        <f>Final!A296</f>
        <v>0</v>
      </c>
      <c r="B296" s="3">
        <f>Final!B296</f>
        <v>0</v>
      </c>
      <c r="C296" s="3">
        <f>Final!T296</f>
        <v>0</v>
      </c>
      <c r="D296" s="3">
        <f>Final!AQ296</f>
        <v>0</v>
      </c>
    </row>
    <row r="297" spans="1:4" x14ac:dyDescent="0.25">
      <c r="A297" s="3">
        <f>Final!A297</f>
        <v>0</v>
      </c>
      <c r="B297" s="3">
        <f>Final!B297</f>
        <v>0</v>
      </c>
      <c r="C297" s="3">
        <f>Final!T297</f>
        <v>0</v>
      </c>
      <c r="D297" s="3">
        <f>Final!AQ297</f>
        <v>0</v>
      </c>
    </row>
    <row r="298" spans="1:4" x14ac:dyDescent="0.25">
      <c r="A298" s="3">
        <f>Final!A298</f>
        <v>0</v>
      </c>
      <c r="B298" s="3">
        <f>Final!B298</f>
        <v>0</v>
      </c>
      <c r="C298" s="3">
        <f>Final!T298</f>
        <v>0</v>
      </c>
      <c r="D298" s="3">
        <f>Final!AQ298</f>
        <v>0</v>
      </c>
    </row>
    <row r="299" spans="1:4" x14ac:dyDescent="0.25">
      <c r="A299" s="3">
        <f>Final!A299</f>
        <v>0</v>
      </c>
      <c r="B299" s="3">
        <f>Final!B299</f>
        <v>0</v>
      </c>
      <c r="C299" s="3">
        <f>Final!T299</f>
        <v>0</v>
      </c>
      <c r="D299" s="3">
        <f>Final!AQ299</f>
        <v>0</v>
      </c>
    </row>
    <row r="300" spans="1:4" x14ac:dyDescent="0.25">
      <c r="A300" s="3">
        <f>Final!A300</f>
        <v>0</v>
      </c>
      <c r="B300" s="3">
        <f>Final!B300</f>
        <v>0</v>
      </c>
      <c r="C300" s="3">
        <f>Final!T300</f>
        <v>0</v>
      </c>
      <c r="D300" s="3">
        <f>Final!AQ300</f>
        <v>0</v>
      </c>
    </row>
    <row r="301" spans="1:4" x14ac:dyDescent="0.25">
      <c r="A301" s="3">
        <f>Final!A301</f>
        <v>0</v>
      </c>
      <c r="B301" s="3">
        <f>Final!B301</f>
        <v>0</v>
      </c>
      <c r="C301" s="3">
        <f>Final!T301</f>
        <v>0</v>
      </c>
      <c r="D301" s="3">
        <f>Final!AQ301</f>
        <v>0</v>
      </c>
    </row>
    <row r="302" spans="1:4" x14ac:dyDescent="0.25">
      <c r="A302" s="3">
        <f>Final!A302</f>
        <v>0</v>
      </c>
      <c r="B302" s="3">
        <f>Final!B302</f>
        <v>0</v>
      </c>
      <c r="C302" s="3">
        <f>Final!T302</f>
        <v>0</v>
      </c>
      <c r="D302" s="3">
        <f>Final!AQ302</f>
        <v>0</v>
      </c>
    </row>
    <row r="303" spans="1:4" x14ac:dyDescent="0.25">
      <c r="A303" s="3">
        <f>Final!A303</f>
        <v>0</v>
      </c>
      <c r="B303" s="3">
        <f>Final!B303</f>
        <v>0</v>
      </c>
      <c r="C303" s="3">
        <f>Final!T303</f>
        <v>0</v>
      </c>
      <c r="D303" s="3">
        <f>Final!AQ303</f>
        <v>0</v>
      </c>
    </row>
    <row r="304" spans="1:4" x14ac:dyDescent="0.25">
      <c r="A304" s="3">
        <f>Final!A304</f>
        <v>0</v>
      </c>
      <c r="B304" s="3">
        <f>Final!B304</f>
        <v>0</v>
      </c>
      <c r="C304" s="3">
        <f>Final!T304</f>
        <v>0</v>
      </c>
      <c r="D304" s="3">
        <f>Final!AQ304</f>
        <v>0</v>
      </c>
    </row>
    <row r="305" spans="1:4" x14ac:dyDescent="0.25">
      <c r="A305" s="3">
        <f>Final!A305</f>
        <v>0</v>
      </c>
      <c r="B305" s="3">
        <f>Final!B305</f>
        <v>0</v>
      </c>
      <c r="C305" s="3">
        <f>Final!T305</f>
        <v>0</v>
      </c>
      <c r="D305" s="3">
        <f>Final!AQ305</f>
        <v>0</v>
      </c>
    </row>
    <row r="306" spans="1:4" x14ac:dyDescent="0.25">
      <c r="A306" s="3">
        <f>Final!A306</f>
        <v>0</v>
      </c>
      <c r="B306" s="3">
        <f>Final!B306</f>
        <v>0</v>
      </c>
      <c r="C306" s="3">
        <f>Final!T306</f>
        <v>0</v>
      </c>
      <c r="D306" s="3">
        <f>Final!AQ306</f>
        <v>0</v>
      </c>
    </row>
    <row r="307" spans="1:4" x14ac:dyDescent="0.25">
      <c r="A307" s="3">
        <f>Final!A307</f>
        <v>0</v>
      </c>
      <c r="B307" s="3">
        <f>Final!B307</f>
        <v>0</v>
      </c>
      <c r="C307" s="3">
        <f>Final!T307</f>
        <v>0</v>
      </c>
      <c r="D307" s="3">
        <f>Final!AQ307</f>
        <v>0</v>
      </c>
    </row>
    <row r="308" spans="1:4" x14ac:dyDescent="0.25">
      <c r="A308" s="3">
        <f>Final!A308</f>
        <v>0</v>
      </c>
      <c r="B308" s="3">
        <f>Final!B308</f>
        <v>0</v>
      </c>
      <c r="C308" s="3">
        <f>Final!T308</f>
        <v>0</v>
      </c>
      <c r="D308" s="3">
        <f>Final!AQ308</f>
        <v>0</v>
      </c>
    </row>
    <row r="309" spans="1:4" x14ac:dyDescent="0.25">
      <c r="A309" s="3">
        <f>Final!A309</f>
        <v>0</v>
      </c>
      <c r="B309" s="3">
        <f>Final!B309</f>
        <v>0</v>
      </c>
      <c r="C309" s="3">
        <f>Final!T309</f>
        <v>0</v>
      </c>
      <c r="D309" s="3">
        <f>Final!AQ309</f>
        <v>0</v>
      </c>
    </row>
    <row r="310" spans="1:4" x14ac:dyDescent="0.25">
      <c r="A310" s="3">
        <f>Final!A310</f>
        <v>0</v>
      </c>
      <c r="B310" s="3">
        <f>Final!B310</f>
        <v>0</v>
      </c>
      <c r="C310" s="3">
        <f>Final!T310</f>
        <v>0</v>
      </c>
      <c r="D310" s="3">
        <f>Final!AQ310</f>
        <v>0</v>
      </c>
    </row>
    <row r="311" spans="1:4" x14ac:dyDescent="0.25">
      <c r="A311" s="3">
        <f>Final!A311</f>
        <v>0</v>
      </c>
      <c r="B311" s="3">
        <f>Final!B311</f>
        <v>0</v>
      </c>
      <c r="C311" s="3">
        <f>Final!T311</f>
        <v>0</v>
      </c>
      <c r="D311" s="3">
        <f>Final!AQ311</f>
        <v>0</v>
      </c>
    </row>
    <row r="312" spans="1:4" x14ac:dyDescent="0.25">
      <c r="A312" s="3">
        <f>Final!A312</f>
        <v>0</v>
      </c>
      <c r="B312" s="3">
        <f>Final!B312</f>
        <v>0</v>
      </c>
      <c r="C312" s="3">
        <f>Final!T312</f>
        <v>0</v>
      </c>
      <c r="D312" s="3">
        <f>Final!AQ312</f>
        <v>0</v>
      </c>
    </row>
    <row r="313" spans="1:4" x14ac:dyDescent="0.25">
      <c r="A313" s="3">
        <f>Final!A313</f>
        <v>0</v>
      </c>
      <c r="B313" s="3">
        <f>Final!B313</f>
        <v>0</v>
      </c>
      <c r="C313" s="3">
        <f>Final!T313</f>
        <v>0</v>
      </c>
      <c r="D313" s="3">
        <f>Final!AQ313</f>
        <v>0</v>
      </c>
    </row>
    <row r="314" spans="1:4" x14ac:dyDescent="0.25">
      <c r="A314" s="3">
        <f>Final!A314</f>
        <v>0</v>
      </c>
      <c r="B314" s="3">
        <f>Final!B314</f>
        <v>0</v>
      </c>
      <c r="C314" s="3">
        <f>Final!T314</f>
        <v>0</v>
      </c>
      <c r="D314" s="3">
        <f>Final!AQ314</f>
        <v>0</v>
      </c>
    </row>
    <row r="315" spans="1:4" x14ac:dyDescent="0.25">
      <c r="A315" s="3">
        <f>Final!A315</f>
        <v>0</v>
      </c>
      <c r="B315" s="3">
        <f>Final!B315</f>
        <v>0</v>
      </c>
      <c r="C315" s="3">
        <f>Final!T315</f>
        <v>0</v>
      </c>
      <c r="D315" s="3">
        <f>Final!AQ315</f>
        <v>0</v>
      </c>
    </row>
    <row r="316" spans="1:4" x14ac:dyDescent="0.25">
      <c r="A316" s="3">
        <f>Final!A316</f>
        <v>0</v>
      </c>
      <c r="B316" s="3">
        <f>Final!B316</f>
        <v>0</v>
      </c>
      <c r="C316" s="3">
        <f>Final!T316</f>
        <v>0</v>
      </c>
      <c r="D316" s="3">
        <f>Final!AQ316</f>
        <v>0</v>
      </c>
    </row>
    <row r="317" spans="1:4" x14ac:dyDescent="0.25">
      <c r="A317" s="3">
        <f>Final!A317</f>
        <v>0</v>
      </c>
      <c r="B317" s="3">
        <f>Final!B317</f>
        <v>0</v>
      </c>
      <c r="C317" s="3">
        <f>Final!T317</f>
        <v>0</v>
      </c>
      <c r="D317" s="3">
        <f>Final!AQ317</f>
        <v>0</v>
      </c>
    </row>
    <row r="318" spans="1:4" x14ac:dyDescent="0.25">
      <c r="A318" s="3">
        <f>Final!A318</f>
        <v>0</v>
      </c>
      <c r="B318" s="3">
        <f>Final!B318</f>
        <v>0</v>
      </c>
      <c r="C318" s="3">
        <f>Final!T318</f>
        <v>0</v>
      </c>
      <c r="D318" s="3">
        <f>Final!AQ318</f>
        <v>0</v>
      </c>
    </row>
    <row r="319" spans="1:4" x14ac:dyDescent="0.25">
      <c r="A319" s="3">
        <f>Final!A319</f>
        <v>0</v>
      </c>
      <c r="B319" s="3">
        <f>Final!B319</f>
        <v>0</v>
      </c>
      <c r="C319" s="3">
        <f>Final!T319</f>
        <v>0</v>
      </c>
      <c r="D319" s="3">
        <f>Final!AQ319</f>
        <v>0</v>
      </c>
    </row>
    <row r="320" spans="1:4" x14ac:dyDescent="0.25">
      <c r="A320" s="3">
        <f>Final!A320</f>
        <v>0</v>
      </c>
      <c r="B320" s="3">
        <f>Final!B320</f>
        <v>0</v>
      </c>
      <c r="C320" s="3">
        <f>Final!T320</f>
        <v>0</v>
      </c>
      <c r="D320" s="3">
        <f>Final!AQ320</f>
        <v>0</v>
      </c>
    </row>
    <row r="321" spans="1:4" x14ac:dyDescent="0.25">
      <c r="A321" s="3">
        <f>Final!A321</f>
        <v>0</v>
      </c>
      <c r="B321" s="3">
        <f>Final!B321</f>
        <v>0</v>
      </c>
      <c r="C321" s="3">
        <f>Final!T321</f>
        <v>0</v>
      </c>
      <c r="D321" s="3">
        <f>Final!AQ321</f>
        <v>0</v>
      </c>
    </row>
    <row r="322" spans="1:4" x14ac:dyDescent="0.25">
      <c r="A322" s="3">
        <f>Final!A322</f>
        <v>0</v>
      </c>
      <c r="B322" s="3">
        <f>Final!B322</f>
        <v>0</v>
      </c>
      <c r="C322" s="3">
        <f>Final!T322</f>
        <v>0</v>
      </c>
      <c r="D322" s="3">
        <f>Final!AQ322</f>
        <v>0</v>
      </c>
    </row>
    <row r="323" spans="1:4" x14ac:dyDescent="0.25">
      <c r="A323" s="3">
        <f>Final!A323</f>
        <v>0</v>
      </c>
      <c r="B323" s="3">
        <f>Final!B323</f>
        <v>0</v>
      </c>
      <c r="C323" s="3">
        <f>Final!T323</f>
        <v>0</v>
      </c>
      <c r="D323" s="3">
        <f>Final!AQ323</f>
        <v>0</v>
      </c>
    </row>
    <row r="324" spans="1:4" x14ac:dyDescent="0.25">
      <c r="A324" s="3">
        <f>Final!A324</f>
        <v>0</v>
      </c>
      <c r="B324" s="3">
        <f>Final!B324</f>
        <v>0</v>
      </c>
      <c r="C324" s="3">
        <f>Final!T324</f>
        <v>0</v>
      </c>
      <c r="D324" s="3">
        <f>Final!AQ324</f>
        <v>0</v>
      </c>
    </row>
    <row r="325" spans="1:4" x14ac:dyDescent="0.25">
      <c r="A325" s="3">
        <f>Final!A325</f>
        <v>0</v>
      </c>
      <c r="B325" s="3">
        <f>Final!B325</f>
        <v>0</v>
      </c>
      <c r="C325" s="3">
        <f>Final!T325</f>
        <v>0</v>
      </c>
      <c r="D325" s="3">
        <f>Final!AQ325</f>
        <v>0</v>
      </c>
    </row>
    <row r="326" spans="1:4" x14ac:dyDescent="0.25">
      <c r="A326" s="3">
        <f>Final!A326</f>
        <v>0</v>
      </c>
      <c r="B326" s="3">
        <f>Final!B326</f>
        <v>0</v>
      </c>
      <c r="C326" s="3">
        <f>Final!T326</f>
        <v>0</v>
      </c>
      <c r="D326" s="3">
        <f>Final!AQ326</f>
        <v>0</v>
      </c>
    </row>
    <row r="327" spans="1:4" x14ac:dyDescent="0.25">
      <c r="A327" s="3">
        <f>Final!A327</f>
        <v>0</v>
      </c>
      <c r="B327" s="3">
        <f>Final!B327</f>
        <v>0</v>
      </c>
      <c r="C327" s="3">
        <f>Final!T327</f>
        <v>0</v>
      </c>
      <c r="D327" s="3">
        <f>Final!AQ327</f>
        <v>0</v>
      </c>
    </row>
    <row r="328" spans="1:4" x14ac:dyDescent="0.25">
      <c r="A328" s="3">
        <f>Final!A328</f>
        <v>0</v>
      </c>
      <c r="B328" s="3">
        <f>Final!B328</f>
        <v>0</v>
      </c>
      <c r="C328" s="3">
        <f>Final!T328</f>
        <v>0</v>
      </c>
      <c r="D328" s="3">
        <f>Final!AQ328</f>
        <v>0</v>
      </c>
    </row>
    <row r="329" spans="1:4" x14ac:dyDescent="0.25">
      <c r="A329" s="3">
        <f>Final!A329</f>
        <v>0</v>
      </c>
      <c r="B329" s="3">
        <f>Final!B329</f>
        <v>0</v>
      </c>
      <c r="C329" s="3">
        <f>Final!T329</f>
        <v>0</v>
      </c>
      <c r="D329" s="3">
        <f>Final!AQ329</f>
        <v>0</v>
      </c>
    </row>
    <row r="330" spans="1:4" x14ac:dyDescent="0.25">
      <c r="A330" s="3">
        <f>Final!A330</f>
        <v>0</v>
      </c>
      <c r="B330" s="3">
        <f>Final!B330</f>
        <v>0</v>
      </c>
      <c r="C330" s="3">
        <f>Final!T330</f>
        <v>0</v>
      </c>
      <c r="D330" s="3">
        <f>Final!AQ330</f>
        <v>0</v>
      </c>
    </row>
    <row r="331" spans="1:4" x14ac:dyDescent="0.25">
      <c r="A331" s="3">
        <f>Final!A331</f>
        <v>0</v>
      </c>
      <c r="B331" s="3">
        <f>Final!B331</f>
        <v>0</v>
      </c>
      <c r="C331" s="3">
        <f>Final!T331</f>
        <v>0</v>
      </c>
      <c r="D331" s="3">
        <f>Final!AQ331</f>
        <v>0</v>
      </c>
    </row>
    <row r="332" spans="1:4" x14ac:dyDescent="0.25">
      <c r="A332" s="3">
        <f>Final!A332</f>
        <v>0</v>
      </c>
      <c r="B332" s="3">
        <f>Final!B332</f>
        <v>0</v>
      </c>
      <c r="C332" s="3">
        <f>Final!T332</f>
        <v>0</v>
      </c>
      <c r="D332" s="3">
        <f>Final!AQ332</f>
        <v>0</v>
      </c>
    </row>
    <row r="333" spans="1:4" x14ac:dyDescent="0.25">
      <c r="A333" s="3">
        <f>Final!A333</f>
        <v>0</v>
      </c>
      <c r="B333" s="3">
        <f>Final!B333</f>
        <v>0</v>
      </c>
      <c r="C333" s="3">
        <f>Final!T333</f>
        <v>0</v>
      </c>
      <c r="D333" s="3">
        <f>Final!AQ333</f>
        <v>0</v>
      </c>
    </row>
    <row r="334" spans="1:4" x14ac:dyDescent="0.25">
      <c r="A334" s="3">
        <f>Final!A334</f>
        <v>0</v>
      </c>
      <c r="B334" s="3">
        <f>Final!B334</f>
        <v>0</v>
      </c>
      <c r="C334" s="3">
        <f>Final!T334</f>
        <v>0</v>
      </c>
      <c r="D334" s="3">
        <f>Final!AQ334</f>
        <v>0</v>
      </c>
    </row>
    <row r="335" spans="1:4" x14ac:dyDescent="0.25">
      <c r="A335" s="3">
        <f>Final!A335</f>
        <v>0</v>
      </c>
      <c r="B335" s="3">
        <f>Final!B335</f>
        <v>0</v>
      </c>
      <c r="C335" s="3">
        <f>Final!T335</f>
        <v>0</v>
      </c>
      <c r="D335" s="3">
        <f>Final!AQ335</f>
        <v>0</v>
      </c>
    </row>
    <row r="336" spans="1:4" x14ac:dyDescent="0.25">
      <c r="A336" s="3">
        <f>Final!A336</f>
        <v>0</v>
      </c>
      <c r="B336" s="3">
        <f>Final!B336</f>
        <v>0</v>
      </c>
      <c r="C336" s="3">
        <f>Final!T336</f>
        <v>0</v>
      </c>
      <c r="D336" s="3">
        <f>Final!AQ336</f>
        <v>0</v>
      </c>
    </row>
    <row r="337" spans="1:4" x14ac:dyDescent="0.25">
      <c r="A337" s="3">
        <f>Final!A337</f>
        <v>0</v>
      </c>
      <c r="B337" s="3">
        <f>Final!B337</f>
        <v>0</v>
      </c>
      <c r="C337" s="3">
        <f>Final!T337</f>
        <v>0</v>
      </c>
      <c r="D337" s="3">
        <f>Final!AQ337</f>
        <v>0</v>
      </c>
    </row>
    <row r="338" spans="1:4" x14ac:dyDescent="0.25">
      <c r="A338" s="3">
        <f>Final!A338</f>
        <v>0</v>
      </c>
      <c r="B338" s="3">
        <f>Final!B338</f>
        <v>0</v>
      </c>
      <c r="C338" s="3">
        <f>Final!T338</f>
        <v>0</v>
      </c>
      <c r="D338" s="3">
        <f>Final!AQ338</f>
        <v>0</v>
      </c>
    </row>
    <row r="339" spans="1:4" x14ac:dyDescent="0.25">
      <c r="A339" s="3">
        <f>Final!A339</f>
        <v>0</v>
      </c>
      <c r="B339" s="3">
        <f>Final!B339</f>
        <v>0</v>
      </c>
      <c r="C339" s="3">
        <f>Final!T339</f>
        <v>0</v>
      </c>
      <c r="D339" s="3">
        <f>Final!AQ339</f>
        <v>0</v>
      </c>
    </row>
    <row r="340" spans="1:4" x14ac:dyDescent="0.25">
      <c r="A340" s="3">
        <f>Final!A340</f>
        <v>0</v>
      </c>
      <c r="B340" s="3">
        <f>Final!B340</f>
        <v>0</v>
      </c>
      <c r="C340" s="3">
        <f>Final!T340</f>
        <v>0</v>
      </c>
      <c r="D340" s="3">
        <f>Final!AQ340</f>
        <v>0</v>
      </c>
    </row>
    <row r="341" spans="1:4" x14ac:dyDescent="0.25">
      <c r="A341" s="3">
        <f>Final!A341</f>
        <v>0</v>
      </c>
      <c r="B341" s="3">
        <f>Final!B341</f>
        <v>0</v>
      </c>
      <c r="C341" s="3">
        <f>Final!T341</f>
        <v>0</v>
      </c>
      <c r="D341" s="3">
        <f>Final!AQ341</f>
        <v>0</v>
      </c>
    </row>
    <row r="342" spans="1:4" x14ac:dyDescent="0.25">
      <c r="A342" s="3">
        <f>Final!A342</f>
        <v>0</v>
      </c>
      <c r="B342" s="3">
        <f>Final!B342</f>
        <v>0</v>
      </c>
      <c r="C342" s="3">
        <f>Final!T342</f>
        <v>0</v>
      </c>
      <c r="D342" s="3">
        <f>Final!AQ342</f>
        <v>0</v>
      </c>
    </row>
    <row r="343" spans="1:4" x14ac:dyDescent="0.25">
      <c r="A343" s="3">
        <f>Final!A343</f>
        <v>0</v>
      </c>
      <c r="B343" s="3">
        <f>Final!B343</f>
        <v>0</v>
      </c>
      <c r="C343" s="3">
        <f>Final!T343</f>
        <v>0</v>
      </c>
      <c r="D343" s="3">
        <f>Final!AQ343</f>
        <v>0</v>
      </c>
    </row>
    <row r="344" spans="1:4" x14ac:dyDescent="0.25">
      <c r="A344" s="3">
        <f>Final!A344</f>
        <v>0</v>
      </c>
      <c r="B344" s="3">
        <f>Final!B344</f>
        <v>0</v>
      </c>
      <c r="C344" s="3">
        <f>Final!T344</f>
        <v>0</v>
      </c>
      <c r="D344" s="3">
        <f>Final!AQ344</f>
        <v>0</v>
      </c>
    </row>
    <row r="345" spans="1:4" x14ac:dyDescent="0.25">
      <c r="A345" s="3">
        <f>Final!A345</f>
        <v>0</v>
      </c>
      <c r="B345" s="3">
        <f>Final!B345</f>
        <v>0</v>
      </c>
      <c r="C345" s="3">
        <f>Final!T345</f>
        <v>0</v>
      </c>
      <c r="D345" s="3">
        <f>Final!AQ345</f>
        <v>0</v>
      </c>
    </row>
    <row r="346" spans="1:4" x14ac:dyDescent="0.25">
      <c r="A346" s="3">
        <f>Final!A346</f>
        <v>0</v>
      </c>
      <c r="B346" s="3">
        <f>Final!B346</f>
        <v>0</v>
      </c>
      <c r="C346" s="3">
        <f>Final!T346</f>
        <v>0</v>
      </c>
      <c r="D346" s="3">
        <f>Final!AQ346</f>
        <v>0</v>
      </c>
    </row>
    <row r="347" spans="1:4" x14ac:dyDescent="0.25">
      <c r="A347" s="3">
        <f>Final!A347</f>
        <v>0</v>
      </c>
      <c r="B347" s="3">
        <f>Final!B347</f>
        <v>0</v>
      </c>
      <c r="C347" s="3">
        <f>Final!T347</f>
        <v>0</v>
      </c>
      <c r="D347" s="3">
        <f>Final!AQ347</f>
        <v>0</v>
      </c>
    </row>
    <row r="348" spans="1:4" x14ac:dyDescent="0.25">
      <c r="A348" s="3">
        <f>Final!A348</f>
        <v>0</v>
      </c>
      <c r="B348" s="3">
        <f>Final!B348</f>
        <v>0</v>
      </c>
      <c r="C348" s="3">
        <f>Final!T348</f>
        <v>0</v>
      </c>
      <c r="D348" s="3">
        <f>Final!AQ348</f>
        <v>0</v>
      </c>
    </row>
    <row r="349" spans="1:4" x14ac:dyDescent="0.25">
      <c r="A349" s="3">
        <f>Final!A349</f>
        <v>0</v>
      </c>
      <c r="B349" s="3">
        <f>Final!B349</f>
        <v>0</v>
      </c>
      <c r="C349" s="3">
        <f>Final!T349</f>
        <v>0</v>
      </c>
      <c r="D349" s="3">
        <f>Final!AQ349</f>
        <v>0</v>
      </c>
    </row>
    <row r="350" spans="1:4" x14ac:dyDescent="0.25">
      <c r="A350" s="3">
        <f>Final!A350</f>
        <v>0</v>
      </c>
      <c r="B350" s="3">
        <f>Final!B350</f>
        <v>0</v>
      </c>
      <c r="C350" s="3">
        <f>Final!T350</f>
        <v>0</v>
      </c>
      <c r="D350" s="3">
        <f>Final!AQ350</f>
        <v>0</v>
      </c>
    </row>
    <row r="351" spans="1:4" x14ac:dyDescent="0.25">
      <c r="A351" s="3">
        <f>Final!A351</f>
        <v>0</v>
      </c>
      <c r="B351" s="3">
        <f>Final!B351</f>
        <v>0</v>
      </c>
      <c r="C351" s="3">
        <f>Final!T351</f>
        <v>0</v>
      </c>
      <c r="D351" s="3">
        <f>Final!AQ351</f>
        <v>0</v>
      </c>
    </row>
    <row r="352" spans="1:4" x14ac:dyDescent="0.25">
      <c r="A352" s="3">
        <f>Final!A352</f>
        <v>0</v>
      </c>
      <c r="B352" s="3">
        <f>Final!B352</f>
        <v>0</v>
      </c>
      <c r="C352" s="3">
        <f>Final!T352</f>
        <v>0</v>
      </c>
      <c r="D352" s="3">
        <f>Final!AQ352</f>
        <v>0</v>
      </c>
    </row>
    <row r="353" spans="1:4" x14ac:dyDescent="0.25">
      <c r="A353" s="3">
        <f>Final!A353</f>
        <v>0</v>
      </c>
      <c r="B353" s="3">
        <f>Final!B353</f>
        <v>0</v>
      </c>
      <c r="C353" s="3">
        <f>Final!T353</f>
        <v>0</v>
      </c>
      <c r="D353" s="3">
        <f>Final!AQ353</f>
        <v>0</v>
      </c>
    </row>
    <row r="354" spans="1:4" x14ac:dyDescent="0.25">
      <c r="A354" s="3">
        <f>Final!A354</f>
        <v>0</v>
      </c>
      <c r="B354" s="3">
        <f>Final!B354</f>
        <v>0</v>
      </c>
      <c r="C354" s="3">
        <f>Final!T354</f>
        <v>0</v>
      </c>
      <c r="D354" s="3">
        <f>Final!AQ354</f>
        <v>0</v>
      </c>
    </row>
    <row r="355" spans="1:4" x14ac:dyDescent="0.25">
      <c r="A355" s="3">
        <f>Final!A355</f>
        <v>0</v>
      </c>
      <c r="B355" s="3">
        <f>Final!B355</f>
        <v>0</v>
      </c>
      <c r="C355" s="3">
        <f>Final!T355</f>
        <v>0</v>
      </c>
      <c r="D355" s="3">
        <f>Final!AQ355</f>
        <v>0</v>
      </c>
    </row>
    <row r="356" spans="1:4" x14ac:dyDescent="0.25">
      <c r="A356" s="3">
        <f>Final!A356</f>
        <v>0</v>
      </c>
      <c r="B356" s="3">
        <f>Final!B356</f>
        <v>0</v>
      </c>
      <c r="C356" s="3">
        <f>Final!T356</f>
        <v>0</v>
      </c>
      <c r="D356" s="3">
        <f>Final!AQ356</f>
        <v>0</v>
      </c>
    </row>
    <row r="357" spans="1:4" x14ac:dyDescent="0.25">
      <c r="A357" s="3">
        <f>Final!A357</f>
        <v>0</v>
      </c>
      <c r="B357" s="3">
        <f>Final!B357</f>
        <v>0</v>
      </c>
      <c r="C357" s="3">
        <f>Final!T357</f>
        <v>0</v>
      </c>
      <c r="D357" s="3">
        <f>Final!AQ357</f>
        <v>0</v>
      </c>
    </row>
    <row r="358" spans="1:4" x14ac:dyDescent="0.25">
      <c r="A358" s="3">
        <f>Final!A358</f>
        <v>0</v>
      </c>
      <c r="B358" s="3">
        <f>Final!B358</f>
        <v>0</v>
      </c>
      <c r="C358" s="3">
        <f>Final!T358</f>
        <v>0</v>
      </c>
      <c r="D358" s="3">
        <f>Final!AQ358</f>
        <v>0</v>
      </c>
    </row>
    <row r="359" spans="1:4" x14ac:dyDescent="0.25">
      <c r="A359" s="3">
        <f>Final!A359</f>
        <v>0</v>
      </c>
      <c r="B359" s="3">
        <f>Final!B359</f>
        <v>0</v>
      </c>
      <c r="C359" s="3">
        <f>Final!T359</f>
        <v>0</v>
      </c>
      <c r="D359" s="3">
        <f>Final!AQ359</f>
        <v>0</v>
      </c>
    </row>
    <row r="360" spans="1:4" x14ac:dyDescent="0.25">
      <c r="A360" s="3">
        <f>Final!A360</f>
        <v>0</v>
      </c>
      <c r="B360" s="3">
        <f>Final!B360</f>
        <v>0</v>
      </c>
      <c r="C360" s="3">
        <f>Final!T360</f>
        <v>0</v>
      </c>
      <c r="D360" s="3">
        <f>Final!AQ360</f>
        <v>0</v>
      </c>
    </row>
    <row r="361" spans="1:4" x14ac:dyDescent="0.25">
      <c r="A361" s="3">
        <f>Final!A361</f>
        <v>0</v>
      </c>
      <c r="B361" s="3">
        <f>Final!B361</f>
        <v>0</v>
      </c>
      <c r="C361" s="3">
        <f>Final!T361</f>
        <v>0</v>
      </c>
      <c r="D361" s="3">
        <f>Final!AQ361</f>
        <v>0</v>
      </c>
    </row>
    <row r="362" spans="1:4" x14ac:dyDescent="0.25">
      <c r="A362" s="3">
        <f>Final!A362</f>
        <v>0</v>
      </c>
      <c r="B362" s="3">
        <f>Final!B362</f>
        <v>0</v>
      </c>
      <c r="C362" s="3">
        <f>Final!T362</f>
        <v>0</v>
      </c>
      <c r="D362" s="3">
        <f>Final!AQ362</f>
        <v>0</v>
      </c>
    </row>
    <row r="363" spans="1:4" x14ac:dyDescent="0.25">
      <c r="A363" s="3">
        <f>Final!A363</f>
        <v>0</v>
      </c>
      <c r="B363" s="3">
        <f>Final!B363</f>
        <v>0</v>
      </c>
      <c r="C363" s="3">
        <f>Final!T363</f>
        <v>0</v>
      </c>
      <c r="D363" s="3">
        <f>Final!AQ363</f>
        <v>0</v>
      </c>
    </row>
    <row r="364" spans="1:4" x14ac:dyDescent="0.25">
      <c r="A364" s="3">
        <f>Final!A364</f>
        <v>0</v>
      </c>
      <c r="B364" s="3">
        <f>Final!B364</f>
        <v>0</v>
      </c>
      <c r="C364" s="3">
        <f>Final!T364</f>
        <v>0</v>
      </c>
      <c r="D364" s="3">
        <f>Final!AQ364</f>
        <v>0</v>
      </c>
    </row>
    <row r="365" spans="1:4" x14ac:dyDescent="0.25">
      <c r="A365" s="3">
        <f>Final!A365</f>
        <v>0</v>
      </c>
      <c r="B365" s="3">
        <f>Final!B365</f>
        <v>0</v>
      </c>
      <c r="C365" s="3">
        <f>Final!T365</f>
        <v>0</v>
      </c>
      <c r="D365" s="3">
        <f>Final!AQ365</f>
        <v>0</v>
      </c>
    </row>
    <row r="366" spans="1:4" x14ac:dyDescent="0.25">
      <c r="A366" s="3">
        <f>Final!A366</f>
        <v>0</v>
      </c>
      <c r="B366" s="3">
        <f>Final!B366</f>
        <v>0</v>
      </c>
      <c r="C366" s="3">
        <f>Final!T366</f>
        <v>0</v>
      </c>
      <c r="D366" s="3">
        <f>Final!AQ366</f>
        <v>0</v>
      </c>
    </row>
    <row r="367" spans="1:4" x14ac:dyDescent="0.25">
      <c r="A367" s="3">
        <f>Final!A367</f>
        <v>0</v>
      </c>
      <c r="B367" s="3">
        <f>Final!B367</f>
        <v>0</v>
      </c>
      <c r="C367" s="3">
        <f>Final!T367</f>
        <v>0</v>
      </c>
      <c r="D367" s="3">
        <f>Final!AQ367</f>
        <v>0</v>
      </c>
    </row>
    <row r="368" spans="1:4" x14ac:dyDescent="0.25">
      <c r="A368" s="3">
        <f>Final!A368</f>
        <v>0</v>
      </c>
      <c r="B368" s="3">
        <f>Final!B368</f>
        <v>0</v>
      </c>
      <c r="C368" s="3">
        <f>Final!T368</f>
        <v>0</v>
      </c>
      <c r="D368" s="3">
        <f>Final!AQ368</f>
        <v>0</v>
      </c>
    </row>
    <row r="369" spans="1:4" x14ac:dyDescent="0.25">
      <c r="A369" s="3">
        <f>Final!A369</f>
        <v>0</v>
      </c>
      <c r="B369" s="3">
        <f>Final!B369</f>
        <v>0</v>
      </c>
      <c r="C369" s="3">
        <f>Final!T369</f>
        <v>0</v>
      </c>
      <c r="D369" s="3">
        <f>Final!AQ369</f>
        <v>0</v>
      </c>
    </row>
    <row r="370" spans="1:4" x14ac:dyDescent="0.25">
      <c r="A370" s="3">
        <f>Final!A370</f>
        <v>0</v>
      </c>
      <c r="B370" s="3">
        <f>Final!B370</f>
        <v>0</v>
      </c>
      <c r="C370" s="3">
        <f>Final!T370</f>
        <v>0</v>
      </c>
      <c r="D370" s="3">
        <f>Final!AQ370</f>
        <v>0</v>
      </c>
    </row>
    <row r="371" spans="1:4" x14ac:dyDescent="0.25">
      <c r="A371" s="3">
        <f>Final!A371</f>
        <v>0</v>
      </c>
      <c r="B371" s="3">
        <f>Final!B371</f>
        <v>0</v>
      </c>
      <c r="C371" s="3">
        <f>Final!T371</f>
        <v>0</v>
      </c>
      <c r="D371" s="3">
        <f>Final!AQ371</f>
        <v>0</v>
      </c>
    </row>
    <row r="372" spans="1:4" x14ac:dyDescent="0.25">
      <c r="A372" s="3">
        <f>Final!A372</f>
        <v>0</v>
      </c>
      <c r="B372" s="3">
        <f>Final!B372</f>
        <v>0</v>
      </c>
      <c r="C372" s="3">
        <f>Final!T372</f>
        <v>0</v>
      </c>
      <c r="D372" s="3">
        <f>Final!AQ372</f>
        <v>0</v>
      </c>
    </row>
    <row r="373" spans="1:4" x14ac:dyDescent="0.25">
      <c r="A373" s="3">
        <f>Final!A373</f>
        <v>0</v>
      </c>
      <c r="B373" s="3">
        <f>Final!B373</f>
        <v>0</v>
      </c>
      <c r="C373" s="3">
        <f>Final!T373</f>
        <v>0</v>
      </c>
      <c r="D373" s="3">
        <f>Final!AQ373</f>
        <v>0</v>
      </c>
    </row>
    <row r="374" spans="1:4" x14ac:dyDescent="0.25">
      <c r="A374" s="3">
        <f>Final!A374</f>
        <v>0</v>
      </c>
      <c r="B374" s="3">
        <f>Final!B374</f>
        <v>0</v>
      </c>
      <c r="C374" s="3">
        <f>Final!T374</f>
        <v>0</v>
      </c>
      <c r="D374" s="3">
        <f>Final!AQ374</f>
        <v>0</v>
      </c>
    </row>
    <row r="375" spans="1:4" x14ac:dyDescent="0.25">
      <c r="A375" s="3">
        <f>Final!A375</f>
        <v>0</v>
      </c>
      <c r="B375" s="3">
        <f>Final!B375</f>
        <v>0</v>
      </c>
      <c r="C375" s="3">
        <f>Final!T375</f>
        <v>0</v>
      </c>
      <c r="D375" s="3">
        <f>Final!AQ375</f>
        <v>0</v>
      </c>
    </row>
    <row r="376" spans="1:4" x14ac:dyDescent="0.25">
      <c r="A376" s="3">
        <f>Final!A376</f>
        <v>0</v>
      </c>
      <c r="B376" s="3">
        <f>Final!B376</f>
        <v>0</v>
      </c>
      <c r="C376" s="3">
        <f>Final!T376</f>
        <v>0</v>
      </c>
      <c r="D376" s="3">
        <f>Final!AQ376</f>
        <v>0</v>
      </c>
    </row>
    <row r="377" spans="1:4" x14ac:dyDescent="0.25">
      <c r="A377" s="3">
        <f>Final!A377</f>
        <v>0</v>
      </c>
      <c r="B377" s="3">
        <f>Final!B377</f>
        <v>0</v>
      </c>
      <c r="C377" s="3">
        <f>Final!T377</f>
        <v>0</v>
      </c>
      <c r="D377" s="3">
        <f>Final!AQ377</f>
        <v>0</v>
      </c>
    </row>
    <row r="378" spans="1:4" x14ac:dyDescent="0.25">
      <c r="A378" s="3">
        <f>Final!A378</f>
        <v>0</v>
      </c>
      <c r="B378" s="3">
        <f>Final!B378</f>
        <v>0</v>
      </c>
      <c r="C378" s="3">
        <f>Final!T378</f>
        <v>0</v>
      </c>
      <c r="D378" s="3">
        <f>Final!AQ378</f>
        <v>0</v>
      </c>
    </row>
    <row r="379" spans="1:4" x14ac:dyDescent="0.25">
      <c r="A379" s="3">
        <f>Final!A379</f>
        <v>0</v>
      </c>
      <c r="B379" s="3">
        <f>Final!B379</f>
        <v>0</v>
      </c>
      <c r="C379" s="3">
        <f>Final!T379</f>
        <v>0</v>
      </c>
      <c r="D379" s="3">
        <f>Final!AQ379</f>
        <v>0</v>
      </c>
    </row>
    <row r="380" spans="1:4" x14ac:dyDescent="0.25">
      <c r="A380" s="3">
        <f>Final!A380</f>
        <v>0</v>
      </c>
      <c r="B380" s="3">
        <f>Final!B380</f>
        <v>0</v>
      </c>
      <c r="C380" s="3">
        <f>Final!T380</f>
        <v>0</v>
      </c>
      <c r="D380" s="3">
        <f>Final!AQ380</f>
        <v>0</v>
      </c>
    </row>
    <row r="381" spans="1:4" x14ac:dyDescent="0.25">
      <c r="A381" s="3">
        <f>Final!A381</f>
        <v>0</v>
      </c>
      <c r="B381" s="3">
        <f>Final!B381</f>
        <v>0</v>
      </c>
      <c r="C381" s="3">
        <f>Final!T381</f>
        <v>0</v>
      </c>
      <c r="D381" s="3">
        <f>Final!AQ381</f>
        <v>0</v>
      </c>
    </row>
    <row r="382" spans="1:4" x14ac:dyDescent="0.25">
      <c r="A382" s="3">
        <f>Final!A382</f>
        <v>0</v>
      </c>
      <c r="B382" s="3">
        <f>Final!B382</f>
        <v>0</v>
      </c>
      <c r="C382" s="3">
        <f>Final!T382</f>
        <v>0</v>
      </c>
      <c r="D382" s="3">
        <f>Final!AQ382</f>
        <v>0</v>
      </c>
    </row>
    <row r="383" spans="1:4" x14ac:dyDescent="0.25">
      <c r="A383" s="3">
        <f>Final!A383</f>
        <v>0</v>
      </c>
      <c r="B383" s="3">
        <f>Final!B383</f>
        <v>0</v>
      </c>
      <c r="C383" s="3">
        <f>Final!T383</f>
        <v>0</v>
      </c>
      <c r="D383" s="3">
        <f>Final!AQ383</f>
        <v>0</v>
      </c>
    </row>
    <row r="384" spans="1:4" x14ac:dyDescent="0.25">
      <c r="A384" s="3">
        <f>Final!A384</f>
        <v>0</v>
      </c>
      <c r="B384" s="3">
        <f>Final!B384</f>
        <v>0</v>
      </c>
      <c r="C384" s="3">
        <f>Final!T384</f>
        <v>0</v>
      </c>
      <c r="D384" s="3">
        <f>Final!AQ384</f>
        <v>0</v>
      </c>
    </row>
    <row r="385" spans="1:4" x14ac:dyDescent="0.25">
      <c r="A385" s="3">
        <f>Final!A385</f>
        <v>0</v>
      </c>
      <c r="B385" s="3">
        <f>Final!B385</f>
        <v>0</v>
      </c>
      <c r="C385" s="3">
        <f>Final!T385</f>
        <v>0</v>
      </c>
      <c r="D385" s="3">
        <f>Final!AQ385</f>
        <v>0</v>
      </c>
    </row>
    <row r="386" spans="1:4" x14ac:dyDescent="0.25">
      <c r="A386" s="3">
        <f>Final!A386</f>
        <v>0</v>
      </c>
      <c r="B386" s="3">
        <f>Final!B386</f>
        <v>0</v>
      </c>
      <c r="C386" s="3">
        <f>Final!T386</f>
        <v>0</v>
      </c>
      <c r="D386" s="3">
        <f>Final!AQ386</f>
        <v>0</v>
      </c>
    </row>
    <row r="387" spans="1:4" x14ac:dyDescent="0.25">
      <c r="A387" s="3">
        <f>Final!A387</f>
        <v>0</v>
      </c>
      <c r="B387" s="3">
        <f>Final!B387</f>
        <v>0</v>
      </c>
      <c r="C387" s="3">
        <f>Final!T387</f>
        <v>0</v>
      </c>
      <c r="D387" s="3">
        <f>Final!AQ387</f>
        <v>0</v>
      </c>
    </row>
    <row r="388" spans="1:4" x14ac:dyDescent="0.25">
      <c r="A388" s="3">
        <f>Final!A388</f>
        <v>0</v>
      </c>
      <c r="B388" s="3">
        <f>Final!B388</f>
        <v>0</v>
      </c>
      <c r="C388" s="3">
        <f>Final!T388</f>
        <v>0</v>
      </c>
      <c r="D388" s="3">
        <f>Final!AQ388</f>
        <v>0</v>
      </c>
    </row>
    <row r="389" spans="1:4" x14ac:dyDescent="0.25">
      <c r="A389" s="3">
        <f>Final!A389</f>
        <v>0</v>
      </c>
      <c r="B389" s="3">
        <f>Final!B389</f>
        <v>0</v>
      </c>
      <c r="C389" s="3">
        <f>Final!T389</f>
        <v>0</v>
      </c>
      <c r="D389" s="3">
        <f>Final!AQ389</f>
        <v>0</v>
      </c>
    </row>
    <row r="390" spans="1:4" x14ac:dyDescent="0.25">
      <c r="A390" s="3">
        <f>Final!A390</f>
        <v>0</v>
      </c>
      <c r="B390" s="3">
        <f>Final!B390</f>
        <v>0</v>
      </c>
      <c r="C390" s="3">
        <f>Final!T390</f>
        <v>0</v>
      </c>
      <c r="D390" s="3">
        <f>Final!AQ390</f>
        <v>0</v>
      </c>
    </row>
    <row r="391" spans="1:4" x14ac:dyDescent="0.25">
      <c r="A391" s="3">
        <f>Final!A391</f>
        <v>0</v>
      </c>
      <c r="B391" s="3">
        <f>Final!B391</f>
        <v>0</v>
      </c>
      <c r="C391" s="3">
        <f>Final!T391</f>
        <v>0</v>
      </c>
      <c r="D391" s="3">
        <f>Final!AQ391</f>
        <v>0</v>
      </c>
    </row>
    <row r="392" spans="1:4" x14ac:dyDescent="0.25">
      <c r="A392" s="3">
        <f>Final!A392</f>
        <v>0</v>
      </c>
      <c r="B392" s="3">
        <f>Final!B392</f>
        <v>0</v>
      </c>
      <c r="C392" s="3">
        <f>Final!T392</f>
        <v>0</v>
      </c>
      <c r="D392" s="3">
        <f>Final!AQ392</f>
        <v>0</v>
      </c>
    </row>
    <row r="393" spans="1:4" x14ac:dyDescent="0.25">
      <c r="A393" s="3">
        <f>Final!A393</f>
        <v>0</v>
      </c>
      <c r="B393" s="3">
        <f>Final!B393</f>
        <v>0</v>
      </c>
      <c r="C393" s="3">
        <f>Final!T393</f>
        <v>0</v>
      </c>
      <c r="D393" s="3">
        <f>Final!AQ393</f>
        <v>0</v>
      </c>
    </row>
    <row r="394" spans="1:4" x14ac:dyDescent="0.25">
      <c r="A394" s="3">
        <f>Final!A394</f>
        <v>0</v>
      </c>
      <c r="B394" s="3">
        <f>Final!B394</f>
        <v>0</v>
      </c>
      <c r="C394" s="3">
        <f>Final!T394</f>
        <v>0</v>
      </c>
      <c r="D394" s="3">
        <f>Final!AQ394</f>
        <v>0</v>
      </c>
    </row>
    <row r="395" spans="1:4" x14ac:dyDescent="0.25">
      <c r="A395" s="3">
        <f>Final!A395</f>
        <v>0</v>
      </c>
      <c r="B395" s="3">
        <f>Final!B395</f>
        <v>0</v>
      </c>
      <c r="C395" s="3">
        <f>Final!T395</f>
        <v>0</v>
      </c>
      <c r="D395" s="3">
        <f>Final!AQ395</f>
        <v>0</v>
      </c>
    </row>
    <row r="396" spans="1:4" x14ac:dyDescent="0.25">
      <c r="A396" s="3">
        <f>Final!A396</f>
        <v>0</v>
      </c>
      <c r="B396" s="3">
        <f>Final!B396</f>
        <v>0</v>
      </c>
      <c r="C396" s="3">
        <f>Final!T396</f>
        <v>0</v>
      </c>
      <c r="D396" s="3">
        <f>Final!AQ396</f>
        <v>0</v>
      </c>
    </row>
    <row r="397" spans="1:4" x14ac:dyDescent="0.25">
      <c r="A397" s="3">
        <f>Final!A397</f>
        <v>0</v>
      </c>
      <c r="B397" s="3">
        <f>Final!B397</f>
        <v>0</v>
      </c>
      <c r="C397" s="3">
        <f>Final!T397</f>
        <v>0</v>
      </c>
      <c r="D397" s="3">
        <f>Final!AQ397</f>
        <v>0</v>
      </c>
    </row>
    <row r="398" spans="1:4" x14ac:dyDescent="0.25">
      <c r="A398" s="3">
        <f>Final!A398</f>
        <v>0</v>
      </c>
      <c r="B398" s="3">
        <f>Final!B398</f>
        <v>0</v>
      </c>
      <c r="C398" s="3">
        <f>Final!T398</f>
        <v>0</v>
      </c>
      <c r="D398" s="3">
        <f>Final!AQ398</f>
        <v>0</v>
      </c>
    </row>
    <row r="399" spans="1:4" x14ac:dyDescent="0.25">
      <c r="A399" s="3">
        <f>Final!A399</f>
        <v>0</v>
      </c>
      <c r="B399" s="3">
        <f>Final!B399</f>
        <v>0</v>
      </c>
      <c r="C399" s="3">
        <f>Final!T399</f>
        <v>0</v>
      </c>
      <c r="D399" s="3">
        <f>Final!AQ399</f>
        <v>0</v>
      </c>
    </row>
    <row r="400" spans="1:4" x14ac:dyDescent="0.25">
      <c r="A400" s="3">
        <f>Final!A400</f>
        <v>0</v>
      </c>
      <c r="B400" s="3">
        <f>Final!B400</f>
        <v>0</v>
      </c>
      <c r="C400" s="3">
        <f>Final!T400</f>
        <v>0</v>
      </c>
      <c r="D400" s="3">
        <f>Final!AQ400</f>
        <v>0</v>
      </c>
    </row>
    <row r="401" spans="1:4" x14ac:dyDescent="0.25">
      <c r="A401" s="3">
        <f>Final!A401</f>
        <v>0</v>
      </c>
      <c r="B401" s="3">
        <f>Final!B401</f>
        <v>0</v>
      </c>
      <c r="C401" s="3">
        <f>Final!T401</f>
        <v>0</v>
      </c>
      <c r="D401" s="3">
        <f>Final!AQ401</f>
        <v>0</v>
      </c>
    </row>
    <row r="402" spans="1:4" x14ac:dyDescent="0.25">
      <c r="A402" s="3">
        <f>Final!A402</f>
        <v>0</v>
      </c>
      <c r="B402" s="3">
        <f>Final!B402</f>
        <v>0</v>
      </c>
      <c r="C402" s="3">
        <f>Final!T402</f>
        <v>0</v>
      </c>
      <c r="D402" s="3">
        <f>Final!AQ402</f>
        <v>0</v>
      </c>
    </row>
    <row r="403" spans="1:4" x14ac:dyDescent="0.25">
      <c r="A403" s="3">
        <f>Final!A403</f>
        <v>0</v>
      </c>
      <c r="B403" s="3">
        <f>Final!B403</f>
        <v>0</v>
      </c>
      <c r="C403" s="3">
        <f>Final!T403</f>
        <v>0</v>
      </c>
      <c r="D403" s="3">
        <f>Final!AQ403</f>
        <v>0</v>
      </c>
    </row>
    <row r="404" spans="1:4" x14ac:dyDescent="0.25">
      <c r="A404" s="3">
        <f>Final!A404</f>
        <v>0</v>
      </c>
      <c r="B404" s="3">
        <f>Final!B404</f>
        <v>0</v>
      </c>
      <c r="C404" s="3">
        <f>Final!T404</f>
        <v>0</v>
      </c>
      <c r="D404" s="3">
        <f>Final!AQ404</f>
        <v>0</v>
      </c>
    </row>
    <row r="405" spans="1:4" x14ac:dyDescent="0.25">
      <c r="A405" s="3">
        <f>Final!A405</f>
        <v>0</v>
      </c>
      <c r="B405" s="3">
        <f>Final!B405</f>
        <v>0</v>
      </c>
      <c r="C405" s="3">
        <f>Final!T405</f>
        <v>0</v>
      </c>
      <c r="D405" s="3">
        <f>Final!AQ405</f>
        <v>0</v>
      </c>
    </row>
    <row r="406" spans="1:4" x14ac:dyDescent="0.25">
      <c r="A406" s="3">
        <f>Final!A406</f>
        <v>0</v>
      </c>
      <c r="B406" s="3">
        <f>Final!B406</f>
        <v>0</v>
      </c>
      <c r="C406" s="3">
        <f>Final!T406</f>
        <v>0</v>
      </c>
      <c r="D406" s="3">
        <f>Final!AQ406</f>
        <v>0</v>
      </c>
    </row>
    <row r="407" spans="1:4" x14ac:dyDescent="0.25">
      <c r="A407" s="3">
        <f>Final!A407</f>
        <v>0</v>
      </c>
      <c r="B407" s="3">
        <f>Final!B407</f>
        <v>0</v>
      </c>
      <c r="C407" s="3">
        <f>Final!T407</f>
        <v>0</v>
      </c>
      <c r="D407" s="3">
        <f>Final!AQ407</f>
        <v>0</v>
      </c>
    </row>
    <row r="408" spans="1:4" x14ac:dyDescent="0.25">
      <c r="A408" s="3">
        <f>Final!A408</f>
        <v>0</v>
      </c>
      <c r="B408" s="3">
        <f>Final!B408</f>
        <v>0</v>
      </c>
      <c r="C408" s="3">
        <f>Final!T408</f>
        <v>0</v>
      </c>
      <c r="D408" s="3">
        <f>Final!AQ408</f>
        <v>0</v>
      </c>
    </row>
    <row r="409" spans="1:4" x14ac:dyDescent="0.25">
      <c r="A409" s="3">
        <f>Final!A409</f>
        <v>0</v>
      </c>
      <c r="B409" s="3">
        <f>Final!B409</f>
        <v>0</v>
      </c>
      <c r="C409" s="3">
        <f>Final!T409</f>
        <v>0</v>
      </c>
      <c r="D409" s="3">
        <f>Final!AQ409</f>
        <v>0</v>
      </c>
    </row>
    <row r="410" spans="1:4" x14ac:dyDescent="0.25">
      <c r="A410" s="3">
        <f>Final!A410</f>
        <v>0</v>
      </c>
      <c r="B410" s="3">
        <f>Final!B410</f>
        <v>0</v>
      </c>
      <c r="C410" s="3">
        <f>Final!T410</f>
        <v>0</v>
      </c>
      <c r="D410" s="3">
        <f>Final!AQ410</f>
        <v>0</v>
      </c>
    </row>
    <row r="411" spans="1:4" x14ac:dyDescent="0.25">
      <c r="A411" s="3">
        <f>Final!A411</f>
        <v>0</v>
      </c>
      <c r="B411" s="3">
        <f>Final!B411</f>
        <v>0</v>
      </c>
      <c r="C411" s="3">
        <f>Final!T411</f>
        <v>0</v>
      </c>
      <c r="D411" s="3">
        <f>Final!AQ411</f>
        <v>0</v>
      </c>
    </row>
    <row r="412" spans="1:4" x14ac:dyDescent="0.25">
      <c r="A412" s="3">
        <f>Final!A412</f>
        <v>0</v>
      </c>
      <c r="B412" s="3">
        <f>Final!B412</f>
        <v>0</v>
      </c>
      <c r="C412" s="3">
        <f>Final!T412</f>
        <v>0</v>
      </c>
      <c r="D412" s="3">
        <f>Final!AQ412</f>
        <v>0</v>
      </c>
    </row>
    <row r="413" spans="1:4" x14ac:dyDescent="0.25">
      <c r="A413" s="3">
        <f>Final!A413</f>
        <v>0</v>
      </c>
      <c r="B413" s="3">
        <f>Final!B413</f>
        <v>0</v>
      </c>
      <c r="C413" s="3">
        <f>Final!T413</f>
        <v>0</v>
      </c>
      <c r="D413" s="3">
        <f>Final!AQ413</f>
        <v>0</v>
      </c>
    </row>
    <row r="414" spans="1:4" x14ac:dyDescent="0.25">
      <c r="A414" s="3">
        <f>Final!A414</f>
        <v>0</v>
      </c>
      <c r="B414" s="3">
        <f>Final!B414</f>
        <v>0</v>
      </c>
      <c r="C414" s="3">
        <f>Final!T414</f>
        <v>0</v>
      </c>
      <c r="D414" s="3">
        <f>Final!AQ414</f>
        <v>0</v>
      </c>
    </row>
    <row r="415" spans="1:4" x14ac:dyDescent="0.25">
      <c r="A415" s="3">
        <f>Final!A415</f>
        <v>0</v>
      </c>
      <c r="B415" s="3">
        <f>Final!B415</f>
        <v>0</v>
      </c>
      <c r="C415" s="3">
        <f>Final!T415</f>
        <v>0</v>
      </c>
      <c r="D415" s="3">
        <f>Final!AQ415</f>
        <v>0</v>
      </c>
    </row>
    <row r="416" spans="1:4" x14ac:dyDescent="0.25">
      <c r="A416" s="3">
        <f>Final!A416</f>
        <v>0</v>
      </c>
      <c r="B416" s="3">
        <f>Final!B416</f>
        <v>0</v>
      </c>
      <c r="C416" s="3">
        <f>Final!T416</f>
        <v>0</v>
      </c>
      <c r="D416" s="3">
        <f>Final!AQ416</f>
        <v>0</v>
      </c>
    </row>
    <row r="417" spans="1:4" x14ac:dyDescent="0.25">
      <c r="A417" s="3">
        <f>Final!A417</f>
        <v>0</v>
      </c>
      <c r="B417" s="3">
        <f>Final!B417</f>
        <v>0</v>
      </c>
      <c r="C417" s="3">
        <f>Final!T417</f>
        <v>0</v>
      </c>
      <c r="D417" s="3">
        <f>Final!AQ417</f>
        <v>0</v>
      </c>
    </row>
    <row r="418" spans="1:4" x14ac:dyDescent="0.25">
      <c r="A418" s="3">
        <f>Final!A418</f>
        <v>0</v>
      </c>
      <c r="B418" s="3">
        <f>Final!B418</f>
        <v>0</v>
      </c>
      <c r="C418" s="3">
        <f>Final!T418</f>
        <v>0</v>
      </c>
      <c r="D418" s="3">
        <f>Final!AQ418</f>
        <v>0</v>
      </c>
    </row>
    <row r="419" spans="1:4" x14ac:dyDescent="0.25">
      <c r="A419" s="3">
        <f>Final!A419</f>
        <v>0</v>
      </c>
      <c r="B419" s="3">
        <f>Final!B419</f>
        <v>0</v>
      </c>
      <c r="C419" s="3">
        <f>Final!T419</f>
        <v>0</v>
      </c>
      <c r="D419" s="3">
        <f>Final!AQ419</f>
        <v>0</v>
      </c>
    </row>
    <row r="420" spans="1:4" x14ac:dyDescent="0.25">
      <c r="A420" s="3">
        <f>Final!A420</f>
        <v>0</v>
      </c>
      <c r="B420" s="3">
        <f>Final!B420</f>
        <v>0</v>
      </c>
      <c r="C420" s="3">
        <f>Final!T420</f>
        <v>0</v>
      </c>
      <c r="D420" s="3">
        <f>Final!AQ420</f>
        <v>0</v>
      </c>
    </row>
    <row r="421" spans="1:4" x14ac:dyDescent="0.25">
      <c r="A421" s="3">
        <f>Final!A421</f>
        <v>0</v>
      </c>
      <c r="B421" s="3">
        <f>Final!B421</f>
        <v>0</v>
      </c>
      <c r="C421" s="3">
        <f>Final!T421</f>
        <v>0</v>
      </c>
      <c r="D421" s="3">
        <f>Final!AQ421</f>
        <v>0</v>
      </c>
    </row>
    <row r="422" spans="1:4" x14ac:dyDescent="0.25">
      <c r="A422" s="3">
        <f>Final!A422</f>
        <v>0</v>
      </c>
      <c r="B422" s="3">
        <f>Final!B422</f>
        <v>0</v>
      </c>
      <c r="C422" s="3">
        <f>Final!T422</f>
        <v>0</v>
      </c>
      <c r="D422" s="3">
        <f>Final!AQ422</f>
        <v>0</v>
      </c>
    </row>
    <row r="423" spans="1:4" x14ac:dyDescent="0.25">
      <c r="A423" s="3">
        <f>Final!A423</f>
        <v>0</v>
      </c>
      <c r="B423" s="3">
        <f>Final!B423</f>
        <v>0</v>
      </c>
      <c r="C423" s="3">
        <f>Final!T423</f>
        <v>0</v>
      </c>
      <c r="D423" s="3">
        <f>Final!AQ423</f>
        <v>0</v>
      </c>
    </row>
    <row r="424" spans="1:4" x14ac:dyDescent="0.25">
      <c r="A424" s="3">
        <f>Final!A424</f>
        <v>0</v>
      </c>
      <c r="B424" s="3">
        <f>Final!B424</f>
        <v>0</v>
      </c>
      <c r="C424" s="3">
        <f>Final!T424</f>
        <v>0</v>
      </c>
      <c r="D424" s="3">
        <f>Final!AQ424</f>
        <v>0</v>
      </c>
    </row>
    <row r="425" spans="1:4" x14ac:dyDescent="0.25">
      <c r="A425" s="3">
        <f>Final!A425</f>
        <v>0</v>
      </c>
      <c r="B425" s="3">
        <f>Final!B425</f>
        <v>0</v>
      </c>
      <c r="C425" s="3">
        <f>Final!T425</f>
        <v>0</v>
      </c>
      <c r="D425" s="3">
        <f>Final!AQ425</f>
        <v>0</v>
      </c>
    </row>
    <row r="426" spans="1:4" x14ac:dyDescent="0.25">
      <c r="A426" s="3">
        <f>Final!A426</f>
        <v>0</v>
      </c>
      <c r="B426" s="3">
        <f>Final!B426</f>
        <v>0</v>
      </c>
      <c r="C426" s="3">
        <f>Final!T426</f>
        <v>0</v>
      </c>
      <c r="D426" s="3">
        <f>Final!AQ426</f>
        <v>0</v>
      </c>
    </row>
    <row r="427" spans="1:4" x14ac:dyDescent="0.25">
      <c r="A427" s="3">
        <f>Final!A427</f>
        <v>0</v>
      </c>
      <c r="B427" s="3">
        <f>Final!B427</f>
        <v>0</v>
      </c>
      <c r="C427" s="3">
        <f>Final!T427</f>
        <v>0</v>
      </c>
      <c r="D427" s="3">
        <f>Final!AQ427</f>
        <v>0</v>
      </c>
    </row>
    <row r="428" spans="1:4" x14ac:dyDescent="0.25">
      <c r="A428" s="3">
        <f>Final!A428</f>
        <v>0</v>
      </c>
      <c r="B428" s="3">
        <f>Final!B428</f>
        <v>0</v>
      </c>
      <c r="C428" s="3">
        <f>Final!T428</f>
        <v>0</v>
      </c>
      <c r="D428" s="3">
        <f>Final!AQ428</f>
        <v>0</v>
      </c>
    </row>
    <row r="429" spans="1:4" x14ac:dyDescent="0.25">
      <c r="A429" s="3">
        <f>Final!A429</f>
        <v>0</v>
      </c>
      <c r="B429" s="3">
        <f>Final!B429</f>
        <v>0</v>
      </c>
      <c r="C429" s="3">
        <f>Final!T429</f>
        <v>0</v>
      </c>
      <c r="D429" s="3">
        <f>Final!AQ429</f>
        <v>0</v>
      </c>
    </row>
    <row r="430" spans="1:4" x14ac:dyDescent="0.25">
      <c r="A430" s="3">
        <f>Final!A430</f>
        <v>0</v>
      </c>
      <c r="B430" s="3">
        <f>Final!B430</f>
        <v>0</v>
      </c>
      <c r="C430" s="3">
        <f>Final!T430</f>
        <v>0</v>
      </c>
      <c r="D430" s="3">
        <f>Final!AQ430</f>
        <v>0</v>
      </c>
    </row>
    <row r="431" spans="1:4" x14ac:dyDescent="0.25">
      <c r="A431" s="3">
        <f>Final!A431</f>
        <v>0</v>
      </c>
      <c r="B431" s="3">
        <f>Final!B431</f>
        <v>0</v>
      </c>
      <c r="C431" s="3">
        <f>Final!T431</f>
        <v>0</v>
      </c>
      <c r="D431" s="3">
        <f>Final!AQ431</f>
        <v>0</v>
      </c>
    </row>
    <row r="432" spans="1:4" x14ac:dyDescent="0.25">
      <c r="A432" s="3">
        <f>Final!A432</f>
        <v>0</v>
      </c>
      <c r="B432" s="3">
        <f>Final!B432</f>
        <v>0</v>
      </c>
      <c r="C432" s="3">
        <f>Final!T432</f>
        <v>0</v>
      </c>
      <c r="D432" s="3">
        <f>Final!AQ432</f>
        <v>0</v>
      </c>
    </row>
    <row r="433" spans="1:4" x14ac:dyDescent="0.25">
      <c r="A433" s="3">
        <f>Final!A433</f>
        <v>0</v>
      </c>
      <c r="B433" s="3">
        <f>Final!B433</f>
        <v>0</v>
      </c>
      <c r="C433" s="3">
        <f>Final!T433</f>
        <v>0</v>
      </c>
      <c r="D433" s="3">
        <f>Final!AQ433</f>
        <v>0</v>
      </c>
    </row>
    <row r="434" spans="1:4" x14ac:dyDescent="0.25">
      <c r="A434" s="3">
        <f>Final!A434</f>
        <v>0</v>
      </c>
      <c r="B434" s="3">
        <f>Final!B434</f>
        <v>0</v>
      </c>
      <c r="C434" s="3">
        <f>Final!T434</f>
        <v>0</v>
      </c>
      <c r="D434" s="3">
        <f>Final!AQ434</f>
        <v>0</v>
      </c>
    </row>
    <row r="435" spans="1:4" x14ac:dyDescent="0.25">
      <c r="A435" s="3">
        <f>Final!A435</f>
        <v>0</v>
      </c>
      <c r="B435" s="3">
        <f>Final!B435</f>
        <v>0</v>
      </c>
      <c r="C435" s="3">
        <f>Final!T435</f>
        <v>0</v>
      </c>
      <c r="D435" s="3">
        <f>Final!AQ435</f>
        <v>0</v>
      </c>
    </row>
    <row r="436" spans="1:4" x14ac:dyDescent="0.25">
      <c r="A436" s="3">
        <f>Final!A436</f>
        <v>0</v>
      </c>
      <c r="B436" s="3">
        <f>Final!B436</f>
        <v>0</v>
      </c>
      <c r="C436" s="3">
        <f>Final!T436</f>
        <v>0</v>
      </c>
      <c r="D436" s="3">
        <f>Final!AQ436</f>
        <v>0</v>
      </c>
    </row>
    <row r="437" spans="1:4" x14ac:dyDescent="0.25">
      <c r="A437" s="3">
        <f>Final!A437</f>
        <v>0</v>
      </c>
      <c r="B437" s="3">
        <f>Final!B437</f>
        <v>0</v>
      </c>
      <c r="C437" s="3">
        <f>Final!T437</f>
        <v>0</v>
      </c>
      <c r="D437" s="3">
        <f>Final!AQ437</f>
        <v>0</v>
      </c>
    </row>
    <row r="438" spans="1:4" x14ac:dyDescent="0.25">
      <c r="A438" s="3">
        <f>Final!A438</f>
        <v>0</v>
      </c>
      <c r="B438" s="3">
        <f>Final!B438</f>
        <v>0</v>
      </c>
      <c r="C438" s="3">
        <f>Final!T438</f>
        <v>0</v>
      </c>
      <c r="D438" s="3">
        <f>Final!AQ438</f>
        <v>0</v>
      </c>
    </row>
    <row r="439" spans="1:4" x14ac:dyDescent="0.25">
      <c r="A439" s="3">
        <f>Final!A439</f>
        <v>0</v>
      </c>
      <c r="B439" s="3">
        <f>Final!B439</f>
        <v>0</v>
      </c>
      <c r="C439" s="3">
        <f>Final!T439</f>
        <v>0</v>
      </c>
      <c r="D439" s="3">
        <f>Final!AQ439</f>
        <v>0</v>
      </c>
    </row>
    <row r="440" spans="1:4" x14ac:dyDescent="0.25">
      <c r="A440" s="3">
        <f>Final!A440</f>
        <v>0</v>
      </c>
      <c r="B440" s="3">
        <f>Final!B440</f>
        <v>0</v>
      </c>
      <c r="C440" s="3">
        <f>Final!T440</f>
        <v>0</v>
      </c>
      <c r="D440" s="3">
        <f>Final!AQ440</f>
        <v>0</v>
      </c>
    </row>
    <row r="441" spans="1:4" x14ac:dyDescent="0.25">
      <c r="A441" s="3">
        <f>Final!A441</f>
        <v>0</v>
      </c>
      <c r="B441" s="3">
        <f>Final!B441</f>
        <v>0</v>
      </c>
      <c r="C441" s="3">
        <f>Final!T441</f>
        <v>0</v>
      </c>
      <c r="D441" s="3">
        <f>Final!AQ441</f>
        <v>0</v>
      </c>
    </row>
    <row r="442" spans="1:4" x14ac:dyDescent="0.25">
      <c r="A442" s="3">
        <f>Final!A442</f>
        <v>0</v>
      </c>
      <c r="B442" s="3">
        <f>Final!B442</f>
        <v>0</v>
      </c>
      <c r="C442" s="3">
        <f>Final!T442</f>
        <v>0</v>
      </c>
      <c r="D442" s="3">
        <f>Final!AQ442</f>
        <v>0</v>
      </c>
    </row>
    <row r="443" spans="1:4" x14ac:dyDescent="0.25">
      <c r="A443" s="3">
        <f>Final!A443</f>
        <v>0</v>
      </c>
      <c r="B443" s="3">
        <f>Final!B443</f>
        <v>0</v>
      </c>
      <c r="C443" s="3">
        <f>Final!T443</f>
        <v>0</v>
      </c>
      <c r="D443" s="3">
        <f>Final!AQ443</f>
        <v>0</v>
      </c>
    </row>
    <row r="444" spans="1:4" x14ac:dyDescent="0.25">
      <c r="A444" s="3">
        <f>Final!A444</f>
        <v>0</v>
      </c>
      <c r="B444" s="3">
        <f>Final!B444</f>
        <v>0</v>
      </c>
      <c r="C444" s="3">
        <f>Final!T444</f>
        <v>0</v>
      </c>
      <c r="D444" s="3">
        <f>Final!AQ444</f>
        <v>0</v>
      </c>
    </row>
    <row r="445" spans="1:4" x14ac:dyDescent="0.25">
      <c r="A445" s="3">
        <f>Final!A445</f>
        <v>0</v>
      </c>
      <c r="B445" s="3">
        <f>Final!B445</f>
        <v>0</v>
      </c>
      <c r="C445" s="3">
        <f>Final!T445</f>
        <v>0</v>
      </c>
      <c r="D445" s="3">
        <f>Final!AQ445</f>
        <v>0</v>
      </c>
    </row>
    <row r="446" spans="1:4" x14ac:dyDescent="0.25">
      <c r="A446" s="3">
        <f>Final!A446</f>
        <v>0</v>
      </c>
      <c r="B446" s="3">
        <f>Final!B446</f>
        <v>0</v>
      </c>
      <c r="C446" s="3">
        <f>Final!T446</f>
        <v>0</v>
      </c>
      <c r="D446" s="3">
        <f>Final!AQ446</f>
        <v>0</v>
      </c>
    </row>
    <row r="447" spans="1:4" x14ac:dyDescent="0.25">
      <c r="A447" s="3">
        <f>Final!A447</f>
        <v>0</v>
      </c>
      <c r="B447" s="3">
        <f>Final!B447</f>
        <v>0</v>
      </c>
      <c r="C447" s="3">
        <f>Final!T447</f>
        <v>0</v>
      </c>
      <c r="D447" s="3">
        <f>Final!AQ447</f>
        <v>0</v>
      </c>
    </row>
    <row r="448" spans="1:4" x14ac:dyDescent="0.25">
      <c r="A448" s="3">
        <f>Final!A448</f>
        <v>0</v>
      </c>
      <c r="B448" s="3">
        <f>Final!B448</f>
        <v>0</v>
      </c>
      <c r="C448" s="3">
        <f>Final!T448</f>
        <v>0</v>
      </c>
      <c r="D448" s="3">
        <f>Final!AQ448</f>
        <v>0</v>
      </c>
    </row>
    <row r="449" spans="1:4" x14ac:dyDescent="0.25">
      <c r="A449" s="3">
        <f>Final!A449</f>
        <v>0</v>
      </c>
      <c r="B449" s="3">
        <f>Final!B449</f>
        <v>0</v>
      </c>
      <c r="C449" s="3">
        <f>Final!T449</f>
        <v>0</v>
      </c>
      <c r="D449" s="3">
        <f>Final!AQ449</f>
        <v>0</v>
      </c>
    </row>
    <row r="450" spans="1:4" x14ac:dyDescent="0.25">
      <c r="A450" s="3">
        <f>Final!A450</f>
        <v>0</v>
      </c>
      <c r="B450" s="3">
        <f>Final!B450</f>
        <v>0</v>
      </c>
      <c r="C450" s="3">
        <f>Final!T450</f>
        <v>0</v>
      </c>
      <c r="D450" s="3">
        <f>Final!AQ450</f>
        <v>0</v>
      </c>
    </row>
    <row r="451" spans="1:4" x14ac:dyDescent="0.25">
      <c r="A451" s="3">
        <f>Final!A451</f>
        <v>0</v>
      </c>
      <c r="B451" s="3">
        <f>Final!B451</f>
        <v>0</v>
      </c>
      <c r="C451" s="3">
        <f>Final!T451</f>
        <v>0</v>
      </c>
      <c r="D451" s="3">
        <f>Final!AQ451</f>
        <v>0</v>
      </c>
    </row>
    <row r="452" spans="1:4" x14ac:dyDescent="0.25">
      <c r="A452" s="3">
        <f>Final!A452</f>
        <v>0</v>
      </c>
      <c r="B452" s="3">
        <f>Final!B452</f>
        <v>0</v>
      </c>
      <c r="C452" s="3">
        <f>Final!T452</f>
        <v>0</v>
      </c>
      <c r="D452" s="3">
        <f>Final!AQ452</f>
        <v>0</v>
      </c>
    </row>
    <row r="453" spans="1:4" x14ac:dyDescent="0.25">
      <c r="A453" s="3">
        <f>Final!A453</f>
        <v>0</v>
      </c>
      <c r="B453" s="3">
        <f>Final!B453</f>
        <v>0</v>
      </c>
      <c r="C453" s="3">
        <f>Final!T453</f>
        <v>0</v>
      </c>
      <c r="D453" s="3">
        <f>Final!AQ453</f>
        <v>0</v>
      </c>
    </row>
    <row r="454" spans="1:4" x14ac:dyDescent="0.25">
      <c r="A454" s="3">
        <f>Final!A454</f>
        <v>0</v>
      </c>
      <c r="B454" s="3">
        <f>Final!B454</f>
        <v>0</v>
      </c>
      <c r="C454" s="3">
        <f>Final!T454</f>
        <v>0</v>
      </c>
      <c r="D454" s="3">
        <f>Final!AQ454</f>
        <v>0</v>
      </c>
    </row>
    <row r="455" spans="1:4" x14ac:dyDescent="0.25">
      <c r="A455" s="3">
        <f>Final!A455</f>
        <v>0</v>
      </c>
      <c r="B455" s="3">
        <f>Final!B455</f>
        <v>0</v>
      </c>
      <c r="C455" s="3">
        <f>Final!T455</f>
        <v>0</v>
      </c>
      <c r="D455" s="3">
        <f>Final!AQ455</f>
        <v>0</v>
      </c>
    </row>
    <row r="456" spans="1:4" x14ac:dyDescent="0.25">
      <c r="A456" s="3">
        <f>Final!A456</f>
        <v>0</v>
      </c>
      <c r="B456" s="3">
        <f>Final!B456</f>
        <v>0</v>
      </c>
      <c r="C456" s="3">
        <f>Final!T456</f>
        <v>0</v>
      </c>
      <c r="D456" s="3">
        <f>Final!AQ456</f>
        <v>0</v>
      </c>
    </row>
    <row r="457" spans="1:4" x14ac:dyDescent="0.25">
      <c r="A457" s="3">
        <f>Final!A457</f>
        <v>0</v>
      </c>
      <c r="B457" s="3">
        <f>Final!B457</f>
        <v>0</v>
      </c>
      <c r="C457" s="3">
        <f>Final!T457</f>
        <v>0</v>
      </c>
      <c r="D457" s="3">
        <f>Final!AQ457</f>
        <v>0</v>
      </c>
    </row>
    <row r="458" spans="1:4" x14ac:dyDescent="0.25">
      <c r="A458" s="3">
        <f>Final!A458</f>
        <v>0</v>
      </c>
      <c r="B458" s="3">
        <f>Final!B458</f>
        <v>0</v>
      </c>
      <c r="C458" s="3">
        <f>Final!T458</f>
        <v>0</v>
      </c>
      <c r="D458" s="3">
        <f>Final!AQ458</f>
        <v>0</v>
      </c>
    </row>
    <row r="459" spans="1:4" x14ac:dyDescent="0.25">
      <c r="A459" s="3">
        <f>Final!A459</f>
        <v>0</v>
      </c>
      <c r="B459" s="3">
        <f>Final!B459</f>
        <v>0</v>
      </c>
      <c r="C459" s="3">
        <f>Final!T459</f>
        <v>0</v>
      </c>
      <c r="D459" s="3">
        <f>Final!AQ459</f>
        <v>0</v>
      </c>
    </row>
    <row r="460" spans="1:4" x14ac:dyDescent="0.25">
      <c r="A460" s="3">
        <f>Final!A460</f>
        <v>0</v>
      </c>
      <c r="B460" s="3">
        <f>Final!B460</f>
        <v>0</v>
      </c>
      <c r="C460" s="3">
        <f>Final!T460</f>
        <v>0</v>
      </c>
      <c r="D460" s="3">
        <f>Final!AQ460</f>
        <v>0</v>
      </c>
    </row>
    <row r="461" spans="1:4" x14ac:dyDescent="0.25">
      <c r="A461" s="3">
        <f>Final!A461</f>
        <v>0</v>
      </c>
      <c r="B461" s="3">
        <f>Final!B461</f>
        <v>0</v>
      </c>
      <c r="C461" s="3">
        <f>Final!T461</f>
        <v>0</v>
      </c>
      <c r="D461" s="3">
        <f>Final!AQ461</f>
        <v>0</v>
      </c>
    </row>
    <row r="462" spans="1:4" x14ac:dyDescent="0.25">
      <c r="A462" s="3">
        <f>Final!A462</f>
        <v>0</v>
      </c>
      <c r="B462" s="3">
        <f>Final!B462</f>
        <v>0</v>
      </c>
      <c r="C462" s="3">
        <f>Final!T462</f>
        <v>0</v>
      </c>
      <c r="D462" s="3">
        <f>Final!AQ462</f>
        <v>0</v>
      </c>
    </row>
    <row r="463" spans="1:4" x14ac:dyDescent="0.25">
      <c r="A463" s="3">
        <f>Final!A463</f>
        <v>0</v>
      </c>
      <c r="B463" s="3">
        <f>Final!B463</f>
        <v>0</v>
      </c>
      <c r="C463" s="3">
        <f>Final!T463</f>
        <v>0</v>
      </c>
      <c r="D463" s="3">
        <f>Final!AQ463</f>
        <v>0</v>
      </c>
    </row>
    <row r="464" spans="1:4" x14ac:dyDescent="0.25">
      <c r="A464" s="3">
        <f>Final!A464</f>
        <v>0</v>
      </c>
      <c r="B464" s="3">
        <f>Final!B464</f>
        <v>0</v>
      </c>
      <c r="C464" s="3">
        <f>Final!T464</f>
        <v>0</v>
      </c>
      <c r="D464" s="3">
        <f>Final!AQ464</f>
        <v>0</v>
      </c>
    </row>
    <row r="465" spans="1:4" x14ac:dyDescent="0.25">
      <c r="A465" s="3">
        <f>Final!A465</f>
        <v>0</v>
      </c>
      <c r="B465" s="3">
        <f>Final!B465</f>
        <v>0</v>
      </c>
      <c r="C465" s="3">
        <f>Final!T465</f>
        <v>0</v>
      </c>
      <c r="D465" s="3">
        <f>Final!AQ465</f>
        <v>0</v>
      </c>
    </row>
    <row r="466" spans="1:4" x14ac:dyDescent="0.25">
      <c r="A466" s="3">
        <f>Final!A466</f>
        <v>0</v>
      </c>
      <c r="B466" s="3">
        <f>Final!B466</f>
        <v>0</v>
      </c>
      <c r="C466" s="3">
        <f>Final!T466</f>
        <v>0</v>
      </c>
      <c r="D466" s="3">
        <f>Final!AQ466</f>
        <v>0</v>
      </c>
    </row>
    <row r="467" spans="1:4" x14ac:dyDescent="0.25">
      <c r="A467" s="3">
        <f>Final!A467</f>
        <v>0</v>
      </c>
      <c r="B467" s="3">
        <f>Final!B467</f>
        <v>0</v>
      </c>
      <c r="C467" s="3">
        <f>Final!T467</f>
        <v>0</v>
      </c>
      <c r="D467" s="3">
        <f>Final!AQ467</f>
        <v>0</v>
      </c>
    </row>
    <row r="468" spans="1:4" x14ac:dyDescent="0.25">
      <c r="A468" s="3">
        <f>Final!A468</f>
        <v>0</v>
      </c>
      <c r="B468" s="3">
        <f>Final!B468</f>
        <v>0</v>
      </c>
      <c r="C468" s="3">
        <f>Final!T468</f>
        <v>0</v>
      </c>
      <c r="D468" s="3">
        <f>Final!AQ468</f>
        <v>0</v>
      </c>
    </row>
    <row r="469" spans="1:4" x14ac:dyDescent="0.25">
      <c r="A469" s="3">
        <f>Final!A469</f>
        <v>0</v>
      </c>
      <c r="B469" s="3">
        <f>Final!B469</f>
        <v>0</v>
      </c>
      <c r="C469" s="3">
        <f>Final!T469</f>
        <v>0</v>
      </c>
      <c r="D469" s="3">
        <f>Final!AQ469</f>
        <v>0</v>
      </c>
    </row>
    <row r="470" spans="1:4" x14ac:dyDescent="0.25">
      <c r="A470" s="3">
        <f>Final!A470</f>
        <v>0</v>
      </c>
      <c r="B470" s="3">
        <f>Final!B470</f>
        <v>0</v>
      </c>
      <c r="C470" s="3">
        <f>Final!T470</f>
        <v>0</v>
      </c>
      <c r="D470" s="3">
        <f>Final!AQ470</f>
        <v>0</v>
      </c>
    </row>
    <row r="471" spans="1:4" x14ac:dyDescent="0.25">
      <c r="A471" s="3">
        <f>Final!A471</f>
        <v>0</v>
      </c>
      <c r="B471" s="3">
        <f>Final!B471</f>
        <v>0</v>
      </c>
      <c r="C471" s="3">
        <f>Final!T471</f>
        <v>0</v>
      </c>
      <c r="D471" s="3">
        <f>Final!AQ471</f>
        <v>0</v>
      </c>
    </row>
    <row r="472" spans="1:4" x14ac:dyDescent="0.25">
      <c r="A472" s="3">
        <f>Final!A472</f>
        <v>0</v>
      </c>
      <c r="B472" s="3">
        <f>Final!B472</f>
        <v>0</v>
      </c>
      <c r="C472" s="3">
        <f>Final!T472</f>
        <v>0</v>
      </c>
      <c r="D472" s="3">
        <f>Final!AQ472</f>
        <v>0</v>
      </c>
    </row>
    <row r="473" spans="1:4" x14ac:dyDescent="0.25">
      <c r="A473" s="3">
        <f>Final!A473</f>
        <v>0</v>
      </c>
      <c r="B473" s="3">
        <f>Final!B473</f>
        <v>0</v>
      </c>
      <c r="C473" s="3">
        <f>Final!T473</f>
        <v>0</v>
      </c>
      <c r="D473" s="3">
        <f>Final!AQ473</f>
        <v>0</v>
      </c>
    </row>
    <row r="474" spans="1:4" x14ac:dyDescent="0.25">
      <c r="A474" s="3">
        <f>Final!A474</f>
        <v>0</v>
      </c>
      <c r="B474" s="3">
        <f>Final!B474</f>
        <v>0</v>
      </c>
      <c r="C474" s="3">
        <f>Final!T474</f>
        <v>0</v>
      </c>
      <c r="D474" s="3">
        <f>Final!AQ474</f>
        <v>0</v>
      </c>
    </row>
    <row r="475" spans="1:4" x14ac:dyDescent="0.25">
      <c r="A475" s="3">
        <f>Final!A475</f>
        <v>0</v>
      </c>
      <c r="B475" s="3">
        <f>Final!B475</f>
        <v>0</v>
      </c>
      <c r="C475" s="3">
        <f>Final!T475</f>
        <v>0</v>
      </c>
      <c r="D475" s="3">
        <f>Final!AQ475</f>
        <v>0</v>
      </c>
    </row>
    <row r="476" spans="1:4" x14ac:dyDescent="0.25">
      <c r="A476" s="3">
        <f>Final!A476</f>
        <v>0</v>
      </c>
      <c r="B476" s="3">
        <f>Final!B476</f>
        <v>0</v>
      </c>
      <c r="C476" s="3">
        <f>Final!T476</f>
        <v>0</v>
      </c>
      <c r="D476" s="3">
        <f>Final!AQ476</f>
        <v>0</v>
      </c>
    </row>
    <row r="477" spans="1:4" x14ac:dyDescent="0.25">
      <c r="A477" s="3">
        <f>Final!A477</f>
        <v>0</v>
      </c>
      <c r="B477" s="3">
        <f>Final!B477</f>
        <v>0</v>
      </c>
      <c r="C477" s="3">
        <f>Final!T477</f>
        <v>0</v>
      </c>
      <c r="D477" s="3">
        <f>Final!AQ477</f>
        <v>0</v>
      </c>
    </row>
    <row r="478" spans="1:4" x14ac:dyDescent="0.25">
      <c r="A478" s="3">
        <f>Final!A478</f>
        <v>0</v>
      </c>
      <c r="B478" s="3">
        <f>Final!B478</f>
        <v>0</v>
      </c>
      <c r="C478" s="3">
        <f>Final!T478</f>
        <v>0</v>
      </c>
      <c r="D478" s="3">
        <f>Final!AQ478</f>
        <v>0</v>
      </c>
    </row>
    <row r="479" spans="1:4" x14ac:dyDescent="0.25">
      <c r="A479" s="3">
        <f>Final!A479</f>
        <v>0</v>
      </c>
      <c r="B479" s="3">
        <f>Final!B479</f>
        <v>0</v>
      </c>
      <c r="C479" s="3">
        <f>Final!T479</f>
        <v>0</v>
      </c>
      <c r="D479" s="3">
        <f>Final!AQ479</f>
        <v>0</v>
      </c>
    </row>
    <row r="480" spans="1:4" x14ac:dyDescent="0.25">
      <c r="A480" s="3">
        <f>Final!A480</f>
        <v>0</v>
      </c>
      <c r="B480" s="3">
        <f>Final!B480</f>
        <v>0</v>
      </c>
      <c r="C480" s="3">
        <f>Final!T480</f>
        <v>0</v>
      </c>
      <c r="D480" s="3">
        <f>Final!AQ480</f>
        <v>0</v>
      </c>
    </row>
    <row r="481" spans="1:4" x14ac:dyDescent="0.25">
      <c r="A481" s="3">
        <f>Final!A481</f>
        <v>0</v>
      </c>
      <c r="B481" s="3">
        <f>Final!B481</f>
        <v>0</v>
      </c>
      <c r="C481" s="3">
        <f>Final!T481</f>
        <v>0</v>
      </c>
      <c r="D481" s="3">
        <f>Final!AQ481</f>
        <v>0</v>
      </c>
    </row>
    <row r="482" spans="1:4" x14ac:dyDescent="0.25">
      <c r="A482" s="3">
        <f>Final!A482</f>
        <v>0</v>
      </c>
      <c r="B482" s="3">
        <f>Final!B482</f>
        <v>0</v>
      </c>
      <c r="C482" s="3">
        <f>Final!T482</f>
        <v>0</v>
      </c>
      <c r="D482" s="3">
        <f>Final!AQ482</f>
        <v>0</v>
      </c>
    </row>
    <row r="483" spans="1:4" x14ac:dyDescent="0.25">
      <c r="A483" s="3">
        <f>Final!A483</f>
        <v>0</v>
      </c>
      <c r="B483" s="3">
        <f>Final!B483</f>
        <v>0</v>
      </c>
      <c r="C483" s="3">
        <f>Final!T483</f>
        <v>0</v>
      </c>
      <c r="D483" s="3">
        <f>Final!AQ483</f>
        <v>0</v>
      </c>
    </row>
    <row r="484" spans="1:4" x14ac:dyDescent="0.25">
      <c r="A484" s="3">
        <f>Final!A484</f>
        <v>0</v>
      </c>
      <c r="B484" s="3">
        <f>Final!B484</f>
        <v>0</v>
      </c>
      <c r="C484" s="3">
        <f>Final!T484</f>
        <v>0</v>
      </c>
      <c r="D484" s="3">
        <f>Final!AQ484</f>
        <v>0</v>
      </c>
    </row>
    <row r="485" spans="1:4" x14ac:dyDescent="0.25">
      <c r="A485" s="3">
        <f>Final!A485</f>
        <v>0</v>
      </c>
      <c r="B485" s="3">
        <f>Final!B485</f>
        <v>0</v>
      </c>
      <c r="C485" s="3">
        <f>Final!T485</f>
        <v>0</v>
      </c>
      <c r="D485" s="3">
        <f>Final!AQ485</f>
        <v>0</v>
      </c>
    </row>
    <row r="486" spans="1:4" x14ac:dyDescent="0.25">
      <c r="A486" s="3">
        <f>Final!A486</f>
        <v>0</v>
      </c>
      <c r="B486" s="3">
        <f>Final!B486</f>
        <v>0</v>
      </c>
      <c r="C486" s="3">
        <f>Final!T486</f>
        <v>0</v>
      </c>
      <c r="D486" s="3">
        <f>Final!AQ486</f>
        <v>0</v>
      </c>
    </row>
    <row r="487" spans="1:4" x14ac:dyDescent="0.25">
      <c r="A487" s="3">
        <f>Final!A487</f>
        <v>0</v>
      </c>
      <c r="B487" s="3">
        <f>Final!B487</f>
        <v>0</v>
      </c>
      <c r="C487" s="3">
        <f>Final!T487</f>
        <v>0</v>
      </c>
      <c r="D487" s="3">
        <f>Final!AQ487</f>
        <v>0</v>
      </c>
    </row>
    <row r="488" spans="1:4" x14ac:dyDescent="0.25">
      <c r="A488" s="3">
        <f>Final!A488</f>
        <v>0</v>
      </c>
      <c r="B488" s="3">
        <f>Final!B488</f>
        <v>0</v>
      </c>
      <c r="C488" s="3">
        <f>Final!T488</f>
        <v>0</v>
      </c>
      <c r="D488" s="3">
        <f>Final!AQ488</f>
        <v>0</v>
      </c>
    </row>
    <row r="489" spans="1:4" x14ac:dyDescent="0.25">
      <c r="A489" s="3">
        <f>Final!A489</f>
        <v>0</v>
      </c>
      <c r="B489" s="3">
        <f>Final!B489</f>
        <v>0</v>
      </c>
      <c r="C489" s="3">
        <f>Final!T489</f>
        <v>0</v>
      </c>
      <c r="D489" s="3">
        <f>Final!AQ489</f>
        <v>0</v>
      </c>
    </row>
    <row r="490" spans="1:4" x14ac:dyDescent="0.25">
      <c r="A490" s="3">
        <f>Final!A490</f>
        <v>0</v>
      </c>
      <c r="B490" s="3">
        <f>Final!B490</f>
        <v>0</v>
      </c>
      <c r="C490" s="3">
        <f>Final!T490</f>
        <v>0</v>
      </c>
      <c r="D490" s="3">
        <f>Final!AQ490</f>
        <v>0</v>
      </c>
    </row>
    <row r="491" spans="1:4" x14ac:dyDescent="0.25">
      <c r="A491" s="3">
        <f>Final!A491</f>
        <v>0</v>
      </c>
      <c r="B491" s="3">
        <f>Final!B491</f>
        <v>0</v>
      </c>
      <c r="C491" s="3">
        <f>Final!T491</f>
        <v>0</v>
      </c>
      <c r="D491" s="3">
        <f>Final!AQ491</f>
        <v>0</v>
      </c>
    </row>
    <row r="492" spans="1:4" x14ac:dyDescent="0.25">
      <c r="A492" s="3">
        <f>Final!A492</f>
        <v>0</v>
      </c>
      <c r="B492" s="3">
        <f>Final!B492</f>
        <v>0</v>
      </c>
      <c r="C492" s="3">
        <f>Final!T492</f>
        <v>0</v>
      </c>
      <c r="D492" s="3">
        <f>Final!AQ492</f>
        <v>0</v>
      </c>
    </row>
    <row r="493" spans="1:4" x14ac:dyDescent="0.25">
      <c r="A493" s="3">
        <f>Final!A493</f>
        <v>0</v>
      </c>
      <c r="B493" s="3">
        <f>Final!B493</f>
        <v>0</v>
      </c>
      <c r="C493" s="3">
        <f>Final!T493</f>
        <v>0</v>
      </c>
      <c r="D493" s="3">
        <f>Final!AQ493</f>
        <v>0</v>
      </c>
    </row>
    <row r="494" spans="1:4" x14ac:dyDescent="0.25">
      <c r="A494" s="3">
        <f>Final!A494</f>
        <v>0</v>
      </c>
      <c r="B494" s="3">
        <f>Final!B494</f>
        <v>0</v>
      </c>
      <c r="C494" s="3">
        <f>Final!T494</f>
        <v>0</v>
      </c>
      <c r="D494" s="3">
        <f>Final!AQ494</f>
        <v>0</v>
      </c>
    </row>
    <row r="495" spans="1:4" x14ac:dyDescent="0.25">
      <c r="A495" s="3">
        <f>Final!A495</f>
        <v>0</v>
      </c>
      <c r="B495" s="3">
        <f>Final!B495</f>
        <v>0</v>
      </c>
      <c r="C495" s="3">
        <f>Final!T495</f>
        <v>0</v>
      </c>
      <c r="D495" s="3">
        <f>Final!AQ495</f>
        <v>0</v>
      </c>
    </row>
    <row r="496" spans="1:4" x14ac:dyDescent="0.25">
      <c r="A496" s="3">
        <f>Final!A496</f>
        <v>0</v>
      </c>
      <c r="B496" s="3">
        <f>Final!B496</f>
        <v>0</v>
      </c>
      <c r="C496" s="3">
        <f>Final!T496</f>
        <v>0</v>
      </c>
      <c r="D496" s="3">
        <f>Final!AQ496</f>
        <v>0</v>
      </c>
    </row>
    <row r="497" spans="1:4" x14ac:dyDescent="0.25">
      <c r="A497" s="3">
        <f>Final!A497</f>
        <v>0</v>
      </c>
      <c r="B497" s="3">
        <f>Final!B497</f>
        <v>0</v>
      </c>
      <c r="C497" s="3">
        <f>Final!T497</f>
        <v>0</v>
      </c>
      <c r="D497" s="3">
        <f>Final!AQ497</f>
        <v>0</v>
      </c>
    </row>
    <row r="498" spans="1:4" x14ac:dyDescent="0.25">
      <c r="A498" s="3">
        <f>Final!A498</f>
        <v>0</v>
      </c>
      <c r="B498" s="3">
        <f>Final!B498</f>
        <v>0</v>
      </c>
      <c r="C498" s="3">
        <f>Final!T498</f>
        <v>0</v>
      </c>
      <c r="D498" s="3">
        <f>Final!AQ498</f>
        <v>0</v>
      </c>
    </row>
    <row r="499" spans="1:4" x14ac:dyDescent="0.25">
      <c r="A499" s="3">
        <f>Final!A499</f>
        <v>0</v>
      </c>
      <c r="B499" s="3">
        <f>Final!B499</f>
        <v>0</v>
      </c>
      <c r="C499" s="3">
        <f>Final!T499</f>
        <v>0</v>
      </c>
      <c r="D499" s="3">
        <f>Final!AQ499</f>
        <v>0</v>
      </c>
    </row>
    <row r="500" spans="1:4" x14ac:dyDescent="0.25">
      <c r="A500" s="3">
        <f>Final!A500</f>
        <v>0</v>
      </c>
      <c r="B500" s="3">
        <f>Final!B500</f>
        <v>0</v>
      </c>
      <c r="C500" s="3">
        <f>Final!T500</f>
        <v>0</v>
      </c>
      <c r="D500" s="3">
        <f>Final!AQ500</f>
        <v>0</v>
      </c>
    </row>
    <row r="501" spans="1:4" x14ac:dyDescent="0.25">
      <c r="A501" s="3">
        <f>Final!A501</f>
        <v>0</v>
      </c>
      <c r="B501" s="3">
        <f>Final!B501</f>
        <v>0</v>
      </c>
      <c r="C501" s="3">
        <f>Final!T501</f>
        <v>0</v>
      </c>
      <c r="D501" s="3">
        <f>Final!AQ501</f>
        <v>0</v>
      </c>
    </row>
    <row r="502" spans="1:4" x14ac:dyDescent="0.25">
      <c r="A502" s="3">
        <f>Final!A502</f>
        <v>0</v>
      </c>
      <c r="B502" s="3">
        <f>Final!B502</f>
        <v>0</v>
      </c>
      <c r="C502" s="3">
        <f>Final!T502</f>
        <v>0</v>
      </c>
      <c r="D502" s="3">
        <f>Final!AQ502</f>
        <v>0</v>
      </c>
    </row>
    <row r="503" spans="1:4" x14ac:dyDescent="0.25">
      <c r="A503" s="3">
        <f>Final!A503</f>
        <v>0</v>
      </c>
      <c r="B503" s="3">
        <f>Final!B503</f>
        <v>0</v>
      </c>
      <c r="C503" s="3">
        <f>Final!T503</f>
        <v>0</v>
      </c>
      <c r="D503" s="3">
        <f>Final!AQ503</f>
        <v>0</v>
      </c>
    </row>
  </sheetData>
  <pageMargins left="0.75" right="0.75" top="1" bottom="1" header="0.5" footer="0.5"/>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S503"/>
  <sheetViews>
    <sheetView workbookViewId="0">
      <selection activeCell="S4" sqref="S4"/>
    </sheetView>
  </sheetViews>
  <sheetFormatPr defaultColWidth="9.07421875" defaultRowHeight="10.3" x14ac:dyDescent="0.25"/>
  <cols>
    <col min="1" max="3" width="9.07421875" style="3"/>
    <col min="4" max="14" width="0" style="3" hidden="1" customWidth="1"/>
    <col min="15" max="15" width="9.07421875" style="3"/>
    <col min="16" max="16" width="7" style="3" customWidth="1"/>
    <col min="17" max="16384" width="9.07421875" style="3"/>
  </cols>
  <sheetData>
    <row r="3" spans="1:19" x14ac:dyDescent="0.25">
      <c r="A3" s="3">
        <f>Final!A3</f>
        <v>0</v>
      </c>
      <c r="B3" s="3">
        <f>Final!B3</f>
        <v>0</v>
      </c>
      <c r="C3" s="3">
        <f>Final!C3</f>
        <v>0</v>
      </c>
      <c r="D3" s="3">
        <f>Final!D3</f>
        <v>0</v>
      </c>
      <c r="E3" s="3">
        <f>Final!E3</f>
        <v>0</v>
      </c>
      <c r="F3" s="3">
        <f>Final!F3</f>
        <v>0</v>
      </c>
      <c r="G3" s="3">
        <f>Final!G3</f>
        <v>0</v>
      </c>
      <c r="H3" s="3">
        <f>Final!H3</f>
        <v>0</v>
      </c>
      <c r="I3" s="3">
        <f>Final!I3</f>
        <v>0</v>
      </c>
      <c r="J3" s="3">
        <f>Final!J3</f>
        <v>0</v>
      </c>
      <c r="K3" s="3">
        <f>Final!K3</f>
        <v>0</v>
      </c>
      <c r="L3" s="3">
        <f>Final!L3</f>
        <v>0</v>
      </c>
      <c r="M3" s="3">
        <f>Final!M3</f>
        <v>0</v>
      </c>
      <c r="N3" s="3">
        <f>Final!N3</f>
        <v>0</v>
      </c>
      <c r="O3" s="3">
        <f>Final!AP3</f>
        <v>0</v>
      </c>
      <c r="P3" s="3" t="s">
        <v>137</v>
      </c>
      <c r="Q3" s="3">
        <f>Final!AR3</f>
        <v>0</v>
      </c>
      <c r="R3" s="3">
        <f>Final!AQ3</f>
        <v>0</v>
      </c>
      <c r="S3" s="85">
        <f>Final!AW3</f>
        <v>0</v>
      </c>
    </row>
    <row r="4" spans="1:19" x14ac:dyDescent="0.25">
      <c r="A4" s="3">
        <f>Final!A4</f>
        <v>0</v>
      </c>
      <c r="B4" s="3">
        <f>Final!B4</f>
        <v>0</v>
      </c>
      <c r="C4" s="3">
        <f>Final!C4</f>
        <v>0</v>
      </c>
      <c r="D4" s="3">
        <f>Final!D4</f>
        <v>0</v>
      </c>
      <c r="E4" s="3">
        <f>Final!E4</f>
        <v>0</v>
      </c>
      <c r="F4" s="3">
        <f>Final!F4</f>
        <v>0</v>
      </c>
      <c r="G4" s="3">
        <f>Final!G4</f>
        <v>0</v>
      </c>
      <c r="H4" s="3">
        <f>Final!H4</f>
        <v>0</v>
      </c>
      <c r="I4" s="3">
        <f>Final!I4</f>
        <v>0</v>
      </c>
      <c r="J4" s="3">
        <f>Final!J4</f>
        <v>0</v>
      </c>
      <c r="K4" s="3">
        <f>Final!K4</f>
        <v>0</v>
      </c>
      <c r="L4" s="3">
        <f>Final!L4</f>
        <v>0</v>
      </c>
      <c r="M4" s="3">
        <f>Final!M4</f>
        <v>0</v>
      </c>
      <c r="N4" s="3">
        <f>Final!N4</f>
        <v>0</v>
      </c>
      <c r="O4" s="3">
        <f>Final!AP4</f>
        <v>0</v>
      </c>
      <c r="P4" s="43" t="str">
        <f>Redox!G9</f>
        <v>ACBT</v>
      </c>
      <c r="Q4" s="3">
        <f>Final!AR4</f>
        <v>0</v>
      </c>
      <c r="R4" s="3">
        <f>Final!AQ4</f>
        <v>0</v>
      </c>
      <c r="S4" s="85">
        <f>ROUND(Final!AW4,1)</f>
        <v>0</v>
      </c>
    </row>
    <row r="5" spans="1:19" x14ac:dyDescent="0.25">
      <c r="A5" s="3">
        <f>Final!A5</f>
        <v>0</v>
      </c>
      <c r="B5" s="3">
        <f>Final!B5</f>
        <v>0</v>
      </c>
      <c r="C5" s="3">
        <f>Final!C5</f>
        <v>0</v>
      </c>
      <c r="D5" s="3">
        <f>Final!D5</f>
        <v>0</v>
      </c>
      <c r="E5" s="3">
        <f>Final!E5</f>
        <v>0</v>
      </c>
      <c r="F5" s="3">
        <f>Final!F5</f>
        <v>0</v>
      </c>
      <c r="G5" s="3">
        <f>Final!G5</f>
        <v>0</v>
      </c>
      <c r="H5" s="3">
        <f>Final!H5</f>
        <v>0</v>
      </c>
      <c r="I5" s="3">
        <f>Final!I5</f>
        <v>0</v>
      </c>
      <c r="J5" s="3">
        <f>Final!J5</f>
        <v>0</v>
      </c>
      <c r="K5" s="3">
        <f>Final!K5</f>
        <v>0</v>
      </c>
      <c r="L5" s="3">
        <f>Final!L5</f>
        <v>0</v>
      </c>
      <c r="M5" s="3">
        <f>Final!M5</f>
        <v>0</v>
      </c>
      <c r="N5" s="3">
        <f>Final!N5</f>
        <v>0</v>
      </c>
      <c r="O5" s="3">
        <f>Final!AP5</f>
        <v>0</v>
      </c>
      <c r="P5" s="43" t="str">
        <f>Redox!G10</f>
        <v>ACBT</v>
      </c>
      <c r="Q5" s="3">
        <f>Final!AR5</f>
        <v>0</v>
      </c>
      <c r="R5" s="3">
        <f>Final!AQ5</f>
        <v>0</v>
      </c>
      <c r="S5" s="85">
        <f>ROUND(Final!AW5,1)</f>
        <v>0</v>
      </c>
    </row>
    <row r="6" spans="1:19" x14ac:dyDescent="0.25">
      <c r="A6" s="3">
        <f>Final!A6</f>
        <v>0</v>
      </c>
      <c r="B6" s="3">
        <f>Final!B6</f>
        <v>0</v>
      </c>
      <c r="C6" s="3">
        <f>Final!C6</f>
        <v>0</v>
      </c>
      <c r="D6" s="3">
        <f>Final!D6</f>
        <v>0</v>
      </c>
      <c r="E6" s="3">
        <f>Final!E6</f>
        <v>0</v>
      </c>
      <c r="F6" s="3">
        <f>Final!F6</f>
        <v>0</v>
      </c>
      <c r="G6" s="3">
        <f>Final!G6</f>
        <v>0</v>
      </c>
      <c r="H6" s="3">
        <f>Final!H6</f>
        <v>0</v>
      </c>
      <c r="I6" s="3">
        <f>Final!I6</f>
        <v>0</v>
      </c>
      <c r="J6" s="3">
        <f>Final!J6</f>
        <v>0</v>
      </c>
      <c r="K6" s="3">
        <f>Final!K6</f>
        <v>0</v>
      </c>
      <c r="L6" s="3">
        <f>Final!L6</f>
        <v>0</v>
      </c>
      <c r="M6" s="3">
        <f>Final!M6</f>
        <v>0</v>
      </c>
      <c r="N6" s="3">
        <f>Final!N6</f>
        <v>0</v>
      </c>
      <c r="O6" s="3">
        <f>Final!AP6</f>
        <v>0</v>
      </c>
      <c r="P6" s="43" t="str">
        <f>Redox!G11</f>
        <v>ACBT</v>
      </c>
      <c r="Q6" s="3">
        <f>Final!AR6</f>
        <v>0</v>
      </c>
      <c r="R6" s="3">
        <f>Final!AQ6</f>
        <v>0</v>
      </c>
      <c r="S6" s="85">
        <f>ROUND(Final!AW6,1)</f>
        <v>0</v>
      </c>
    </row>
    <row r="7" spans="1:19" x14ac:dyDescent="0.25">
      <c r="A7" s="3">
        <f>Final!A7</f>
        <v>0</v>
      </c>
      <c r="B7" s="3">
        <f>Final!B7</f>
        <v>0</v>
      </c>
      <c r="C7" s="3">
        <f>Final!C7</f>
        <v>0</v>
      </c>
      <c r="D7" s="3">
        <f>Final!D7</f>
        <v>0</v>
      </c>
      <c r="E7" s="3">
        <f>Final!E7</f>
        <v>0</v>
      </c>
      <c r="F7" s="3">
        <f>Final!F7</f>
        <v>0</v>
      </c>
      <c r="G7" s="3">
        <f>Final!G7</f>
        <v>0</v>
      </c>
      <c r="H7" s="3">
        <f>Final!H7</f>
        <v>0</v>
      </c>
      <c r="I7" s="3">
        <f>Final!I7</f>
        <v>0</v>
      </c>
      <c r="J7" s="3">
        <f>Final!J7</f>
        <v>0</v>
      </c>
      <c r="K7" s="3">
        <f>Final!K7</f>
        <v>0</v>
      </c>
      <c r="L7" s="3">
        <f>Final!L7</f>
        <v>0</v>
      </c>
      <c r="M7" s="3">
        <f>Final!M7</f>
        <v>0</v>
      </c>
      <c r="N7" s="3">
        <f>Final!N7</f>
        <v>0</v>
      </c>
      <c r="O7" s="3">
        <f>Final!AP7</f>
        <v>0</v>
      </c>
      <c r="P7" s="43" t="str">
        <f>Redox!G12</f>
        <v>ACBT</v>
      </c>
      <c r="Q7" s="3">
        <f>Final!AR7</f>
        <v>0</v>
      </c>
      <c r="R7" s="3">
        <f>Final!AQ7</f>
        <v>0</v>
      </c>
      <c r="S7" s="85">
        <f>ROUND(Final!AW7,1)</f>
        <v>0</v>
      </c>
    </row>
    <row r="8" spans="1:19" x14ac:dyDescent="0.25">
      <c r="A8" s="3">
        <f>Final!A8</f>
        <v>0</v>
      </c>
      <c r="B8" s="3">
        <f>Final!B8</f>
        <v>0</v>
      </c>
      <c r="C8" s="3">
        <f>Final!C8</f>
        <v>0</v>
      </c>
      <c r="D8" s="3">
        <f>Final!D8</f>
        <v>0</v>
      </c>
      <c r="E8" s="3">
        <f>Final!E8</f>
        <v>0</v>
      </c>
      <c r="F8" s="3">
        <f>Final!F8</f>
        <v>0</v>
      </c>
      <c r="G8" s="3">
        <f>Final!G8</f>
        <v>0</v>
      </c>
      <c r="H8" s="3">
        <f>Final!H8</f>
        <v>0</v>
      </c>
      <c r="I8" s="3">
        <f>Final!I8</f>
        <v>0</v>
      </c>
      <c r="J8" s="3">
        <f>Final!J8</f>
        <v>0</v>
      </c>
      <c r="K8" s="3">
        <f>Final!K8</f>
        <v>0</v>
      </c>
      <c r="L8" s="3">
        <f>Final!L8</f>
        <v>0</v>
      </c>
      <c r="M8" s="3">
        <f>Final!M8</f>
        <v>0</v>
      </c>
      <c r="N8" s="3">
        <f>Final!N8</f>
        <v>0</v>
      </c>
      <c r="O8" s="3">
        <f>Final!AP8</f>
        <v>0</v>
      </c>
      <c r="P8" s="43" t="str">
        <f>Redox!G13</f>
        <v>ACBT</v>
      </c>
      <c r="Q8" s="3">
        <f>Final!AR8</f>
        <v>0</v>
      </c>
      <c r="R8" s="3">
        <f>Final!AQ8</f>
        <v>0</v>
      </c>
      <c r="S8" s="85">
        <f>ROUND(Final!AW8,1)</f>
        <v>0</v>
      </c>
    </row>
    <row r="9" spans="1:19" x14ac:dyDescent="0.25">
      <c r="A9" s="3">
        <f>Final!A9</f>
        <v>0</v>
      </c>
      <c r="B9" s="3">
        <f>Final!B9</f>
        <v>0</v>
      </c>
      <c r="C9" s="3">
        <f>Final!C9</f>
        <v>0</v>
      </c>
      <c r="D9" s="3">
        <f>Final!D9</f>
        <v>0</v>
      </c>
      <c r="E9" s="3">
        <f>Final!E9</f>
        <v>0</v>
      </c>
      <c r="F9" s="3">
        <f>Final!F9</f>
        <v>0</v>
      </c>
      <c r="G9" s="3">
        <f>Final!G9</f>
        <v>0</v>
      </c>
      <c r="H9" s="3">
        <f>Final!H9</f>
        <v>0</v>
      </c>
      <c r="I9" s="3">
        <f>Final!I9</f>
        <v>0</v>
      </c>
      <c r="J9" s="3">
        <f>Final!J9</f>
        <v>0</v>
      </c>
      <c r="K9" s="3">
        <f>Final!K9</f>
        <v>0</v>
      </c>
      <c r="L9" s="3">
        <f>Final!L9</f>
        <v>0</v>
      </c>
      <c r="M9" s="3">
        <f>Final!M9</f>
        <v>0</v>
      </c>
      <c r="N9" s="3">
        <f>Final!N9</f>
        <v>0</v>
      </c>
      <c r="O9" s="3">
        <f>Final!AP9</f>
        <v>0</v>
      </c>
      <c r="P9" s="43" t="str">
        <f>Redox!G14</f>
        <v>ACBT</v>
      </c>
      <c r="Q9" s="3">
        <f>Final!AR9</f>
        <v>0</v>
      </c>
      <c r="R9" s="3">
        <f>Final!AQ9</f>
        <v>0</v>
      </c>
      <c r="S9" s="85">
        <f>ROUND(Final!AW9,1)</f>
        <v>0</v>
      </c>
    </row>
    <row r="10" spans="1:19" x14ac:dyDescent="0.25">
      <c r="A10" s="3">
        <f>Final!A10</f>
        <v>0</v>
      </c>
      <c r="B10" s="3">
        <f>Final!B10</f>
        <v>0</v>
      </c>
      <c r="C10" s="3">
        <f>Final!C10</f>
        <v>0</v>
      </c>
      <c r="D10" s="3">
        <f>Final!D10</f>
        <v>0</v>
      </c>
      <c r="E10" s="3">
        <f>Final!E10</f>
        <v>0</v>
      </c>
      <c r="F10" s="3">
        <f>Final!F10</f>
        <v>0</v>
      </c>
      <c r="G10" s="3">
        <f>Final!G10</f>
        <v>0</v>
      </c>
      <c r="H10" s="3">
        <f>Final!H10</f>
        <v>0</v>
      </c>
      <c r="I10" s="3">
        <f>Final!I10</f>
        <v>0</v>
      </c>
      <c r="J10" s="3">
        <f>Final!J10</f>
        <v>0</v>
      </c>
      <c r="K10" s="3">
        <f>Final!K10</f>
        <v>0</v>
      </c>
      <c r="L10" s="3">
        <f>Final!L10</f>
        <v>0</v>
      </c>
      <c r="M10" s="3">
        <f>Final!M10</f>
        <v>0</v>
      </c>
      <c r="N10" s="3">
        <f>Final!N10</f>
        <v>0</v>
      </c>
      <c r="O10" s="3">
        <f>Final!AP10</f>
        <v>0</v>
      </c>
      <c r="P10" s="43" t="str">
        <f>Redox!G15</f>
        <v>ACBT</v>
      </c>
      <c r="Q10" s="3">
        <f>Final!AR10</f>
        <v>0</v>
      </c>
      <c r="R10" s="3">
        <f>Final!AQ10</f>
        <v>0</v>
      </c>
      <c r="S10" s="85">
        <f>ROUND(Final!AW10,1)</f>
        <v>0</v>
      </c>
    </row>
    <row r="11" spans="1:19" x14ac:dyDescent="0.25">
      <c r="A11" s="3">
        <f>Final!A11</f>
        <v>0</v>
      </c>
      <c r="B11" s="3">
        <f>Final!B11</f>
        <v>0</v>
      </c>
      <c r="C11" s="3">
        <f>Final!C11</f>
        <v>0</v>
      </c>
      <c r="D11" s="3">
        <f>Final!D11</f>
        <v>0</v>
      </c>
      <c r="E11" s="3">
        <f>Final!E11</f>
        <v>0</v>
      </c>
      <c r="F11" s="3">
        <f>Final!F11</f>
        <v>0</v>
      </c>
      <c r="G11" s="3">
        <f>Final!G11</f>
        <v>0</v>
      </c>
      <c r="H11" s="3">
        <f>Final!H11</f>
        <v>0</v>
      </c>
      <c r="I11" s="3">
        <f>Final!I11</f>
        <v>0</v>
      </c>
      <c r="J11" s="3">
        <f>Final!J11</f>
        <v>0</v>
      </c>
      <c r="K11" s="3">
        <f>Final!K11</f>
        <v>0</v>
      </c>
      <c r="L11" s="3">
        <f>Final!L11</f>
        <v>0</v>
      </c>
      <c r="M11" s="3">
        <f>Final!M11</f>
        <v>0</v>
      </c>
      <c r="N11" s="3">
        <f>Final!N11</f>
        <v>0</v>
      </c>
      <c r="O11" s="3">
        <f>Final!AP11</f>
        <v>0</v>
      </c>
      <c r="P11" s="43" t="str">
        <f>Redox!G16</f>
        <v>ACBT</v>
      </c>
      <c r="Q11" s="3">
        <f>Final!AR11</f>
        <v>0</v>
      </c>
      <c r="R11" s="3">
        <f>Final!AQ11</f>
        <v>0</v>
      </c>
      <c r="S11" s="85">
        <f>ROUND(Final!AW11,1)</f>
        <v>0</v>
      </c>
    </row>
    <row r="12" spans="1:19" x14ac:dyDescent="0.25">
      <c r="A12" s="3">
        <f>Final!A12</f>
        <v>0</v>
      </c>
      <c r="B12" s="3">
        <f>Final!B12</f>
        <v>0</v>
      </c>
      <c r="C12" s="3">
        <f>Final!C12</f>
        <v>0</v>
      </c>
      <c r="D12" s="3">
        <f>Final!D12</f>
        <v>0</v>
      </c>
      <c r="E12" s="3">
        <f>Final!E12</f>
        <v>0</v>
      </c>
      <c r="F12" s="3">
        <f>Final!F12</f>
        <v>0</v>
      </c>
      <c r="G12" s="3">
        <f>Final!G12</f>
        <v>0</v>
      </c>
      <c r="H12" s="3">
        <f>Final!H12</f>
        <v>0</v>
      </c>
      <c r="I12" s="3">
        <f>Final!I12</f>
        <v>0</v>
      </c>
      <c r="J12" s="3">
        <f>Final!J12</f>
        <v>0</v>
      </c>
      <c r="K12" s="3">
        <f>Final!K12</f>
        <v>0</v>
      </c>
      <c r="L12" s="3">
        <f>Final!L12</f>
        <v>0</v>
      </c>
      <c r="M12" s="3">
        <f>Final!M12</f>
        <v>0</v>
      </c>
      <c r="N12" s="3">
        <f>Final!N12</f>
        <v>0</v>
      </c>
      <c r="O12" s="3">
        <f>Final!AP12</f>
        <v>0</v>
      </c>
      <c r="P12" s="43" t="str">
        <f>Redox!G17</f>
        <v>ACBT</v>
      </c>
      <c r="Q12" s="3">
        <f>Final!AR12</f>
        <v>0</v>
      </c>
      <c r="R12" s="3">
        <f>Final!AQ12</f>
        <v>0</v>
      </c>
      <c r="S12" s="85">
        <f>ROUND(Final!AW12,1)</f>
        <v>0</v>
      </c>
    </row>
    <row r="13" spans="1:19" x14ac:dyDescent="0.25">
      <c r="A13" s="3">
        <f>Final!A13</f>
        <v>0</v>
      </c>
      <c r="B13" s="3">
        <f>Final!B13</f>
        <v>0</v>
      </c>
      <c r="C13" s="3">
        <f>Final!C13</f>
        <v>0</v>
      </c>
      <c r="D13" s="3">
        <f>Final!D13</f>
        <v>0</v>
      </c>
      <c r="E13" s="3">
        <f>Final!E13</f>
        <v>0</v>
      </c>
      <c r="F13" s="3">
        <f>Final!F13</f>
        <v>0</v>
      </c>
      <c r="G13" s="3">
        <f>Final!G13</f>
        <v>0</v>
      </c>
      <c r="H13" s="3">
        <f>Final!H13</f>
        <v>0</v>
      </c>
      <c r="I13" s="3">
        <f>Final!I13</f>
        <v>0</v>
      </c>
      <c r="J13" s="3">
        <f>Final!J13</f>
        <v>0</v>
      </c>
      <c r="K13" s="3">
        <f>Final!K13</f>
        <v>0</v>
      </c>
      <c r="L13" s="3">
        <f>Final!L13</f>
        <v>0</v>
      </c>
      <c r="M13" s="3">
        <f>Final!M13</f>
        <v>0</v>
      </c>
      <c r="N13" s="3">
        <f>Final!N13</f>
        <v>0</v>
      </c>
      <c r="O13" s="3">
        <f>Final!AP13</f>
        <v>0</v>
      </c>
      <c r="P13" s="43" t="str">
        <f>Redox!G18</f>
        <v>ACBT</v>
      </c>
      <c r="Q13" s="3">
        <f>Final!AR13</f>
        <v>0</v>
      </c>
      <c r="R13" s="3">
        <f>Final!AQ13</f>
        <v>0</v>
      </c>
      <c r="S13" s="85">
        <f>ROUND(Final!AW13,1)</f>
        <v>0</v>
      </c>
    </row>
    <row r="14" spans="1:19" x14ac:dyDescent="0.25">
      <c r="A14" s="3">
        <f>Final!A14</f>
        <v>0</v>
      </c>
      <c r="B14" s="3">
        <f>Final!B14</f>
        <v>0</v>
      </c>
      <c r="C14" s="3">
        <f>Final!C14</f>
        <v>0</v>
      </c>
      <c r="D14" s="3">
        <f>Final!D14</f>
        <v>0</v>
      </c>
      <c r="E14" s="3">
        <f>Final!E14</f>
        <v>0</v>
      </c>
      <c r="F14" s="3">
        <f>Final!F14</f>
        <v>0</v>
      </c>
      <c r="G14" s="3">
        <f>Final!G14</f>
        <v>0</v>
      </c>
      <c r="H14" s="3">
        <f>Final!H14</f>
        <v>0</v>
      </c>
      <c r="I14" s="3">
        <f>Final!I14</f>
        <v>0</v>
      </c>
      <c r="J14" s="3">
        <f>Final!J14</f>
        <v>0</v>
      </c>
      <c r="K14" s="3">
        <f>Final!K14</f>
        <v>0</v>
      </c>
      <c r="L14" s="3">
        <f>Final!L14</f>
        <v>0</v>
      </c>
      <c r="M14" s="3">
        <f>Final!M14</f>
        <v>0</v>
      </c>
      <c r="N14" s="3">
        <f>Final!N14</f>
        <v>0</v>
      </c>
      <c r="O14" s="3">
        <f>Final!AP14</f>
        <v>0</v>
      </c>
      <c r="P14" s="43" t="str">
        <f>Redox!G19</f>
        <v>ACBT</v>
      </c>
      <c r="Q14" s="3">
        <f>Final!AR14</f>
        <v>0</v>
      </c>
      <c r="R14" s="3">
        <f>Final!AQ14</f>
        <v>0</v>
      </c>
      <c r="S14" s="85">
        <f>ROUND(Final!AW14,1)</f>
        <v>0</v>
      </c>
    </row>
    <row r="15" spans="1:19" x14ac:dyDescent="0.25">
      <c r="A15" s="3">
        <f>Final!A15</f>
        <v>0</v>
      </c>
      <c r="B15" s="3">
        <f>Final!B15</f>
        <v>0</v>
      </c>
      <c r="C15" s="3">
        <f>Final!C15</f>
        <v>0</v>
      </c>
      <c r="D15" s="3">
        <f>Final!D15</f>
        <v>0</v>
      </c>
      <c r="E15" s="3">
        <f>Final!E15</f>
        <v>0</v>
      </c>
      <c r="F15" s="3">
        <f>Final!F15</f>
        <v>0</v>
      </c>
      <c r="G15" s="3">
        <f>Final!G15</f>
        <v>0</v>
      </c>
      <c r="H15" s="3">
        <f>Final!H15</f>
        <v>0</v>
      </c>
      <c r="I15" s="3">
        <f>Final!I15</f>
        <v>0</v>
      </c>
      <c r="J15" s="3">
        <f>Final!J15</f>
        <v>0</v>
      </c>
      <c r="K15" s="3">
        <f>Final!K15</f>
        <v>0</v>
      </c>
      <c r="L15" s="3">
        <f>Final!L15</f>
        <v>0</v>
      </c>
      <c r="M15" s="3">
        <f>Final!M15</f>
        <v>0</v>
      </c>
      <c r="N15" s="3">
        <f>Final!N15</f>
        <v>0</v>
      </c>
      <c r="O15" s="3">
        <f>Final!AP15</f>
        <v>0</v>
      </c>
      <c r="P15" s="43" t="str">
        <f>Redox!G20</f>
        <v>ACBT</v>
      </c>
      <c r="Q15" s="3">
        <f>Final!AR15</f>
        <v>0</v>
      </c>
      <c r="R15" s="3">
        <f>Final!AQ15</f>
        <v>0</v>
      </c>
      <c r="S15" s="85">
        <f>ROUND(Final!AW15,1)</f>
        <v>0</v>
      </c>
    </row>
    <row r="16" spans="1:19" x14ac:dyDescent="0.25">
      <c r="A16" s="3">
        <f>Final!A16</f>
        <v>0</v>
      </c>
      <c r="B16" s="3">
        <f>Final!B16</f>
        <v>0</v>
      </c>
      <c r="C16" s="3">
        <f>Final!C16</f>
        <v>0</v>
      </c>
      <c r="D16" s="3">
        <f>Final!D16</f>
        <v>0</v>
      </c>
      <c r="E16" s="3">
        <f>Final!E16</f>
        <v>0</v>
      </c>
      <c r="F16" s="3">
        <f>Final!F16</f>
        <v>0</v>
      </c>
      <c r="G16" s="3">
        <f>Final!G16</f>
        <v>0</v>
      </c>
      <c r="H16" s="3">
        <f>Final!H16</f>
        <v>0</v>
      </c>
      <c r="I16" s="3">
        <f>Final!I16</f>
        <v>0</v>
      </c>
      <c r="J16" s="3">
        <f>Final!J16</f>
        <v>0</v>
      </c>
      <c r="K16" s="3">
        <f>Final!K16</f>
        <v>0</v>
      </c>
      <c r="L16" s="3">
        <f>Final!L16</f>
        <v>0</v>
      </c>
      <c r="M16" s="3">
        <f>Final!M16</f>
        <v>0</v>
      </c>
      <c r="N16" s="3">
        <f>Final!N16</f>
        <v>0</v>
      </c>
      <c r="O16" s="3">
        <f>Final!AP16</f>
        <v>0</v>
      </c>
      <c r="P16" s="43" t="str">
        <f>Redox!G21</f>
        <v>ACBT</v>
      </c>
      <c r="Q16" s="3">
        <f>Final!AR16</f>
        <v>0</v>
      </c>
      <c r="R16" s="3">
        <f>Final!AQ16</f>
        <v>0</v>
      </c>
      <c r="S16" s="85">
        <f>ROUND(Final!AW16,1)</f>
        <v>0</v>
      </c>
    </row>
    <row r="17" spans="1:19" x14ac:dyDescent="0.25">
      <c r="A17" s="3">
        <f>Final!A17</f>
        <v>0</v>
      </c>
      <c r="B17" s="3">
        <f>Final!B17</f>
        <v>0</v>
      </c>
      <c r="C17" s="3">
        <f>Final!C17</f>
        <v>0</v>
      </c>
      <c r="D17" s="3">
        <f>Final!D17</f>
        <v>0</v>
      </c>
      <c r="E17" s="3">
        <f>Final!E17</f>
        <v>0</v>
      </c>
      <c r="F17" s="3">
        <f>Final!F17</f>
        <v>0</v>
      </c>
      <c r="G17" s="3">
        <f>Final!G17</f>
        <v>0</v>
      </c>
      <c r="H17" s="3">
        <f>Final!H17</f>
        <v>0</v>
      </c>
      <c r="I17" s="3">
        <f>Final!I17</f>
        <v>0</v>
      </c>
      <c r="J17" s="3">
        <f>Final!J17</f>
        <v>0</v>
      </c>
      <c r="K17" s="3">
        <f>Final!K17</f>
        <v>0</v>
      </c>
      <c r="L17" s="3">
        <f>Final!L17</f>
        <v>0</v>
      </c>
      <c r="M17" s="3">
        <f>Final!M17</f>
        <v>0</v>
      </c>
      <c r="N17" s="3">
        <f>Final!N17</f>
        <v>0</v>
      </c>
      <c r="O17" s="3">
        <f>Final!AP17</f>
        <v>0</v>
      </c>
      <c r="P17" s="43" t="str">
        <f>Redox!G22</f>
        <v>ACBT</v>
      </c>
      <c r="Q17" s="3">
        <f>Final!AR17</f>
        <v>0</v>
      </c>
      <c r="R17" s="3">
        <f>Final!AQ17</f>
        <v>0</v>
      </c>
      <c r="S17" s="85">
        <f>ROUND(Final!AW17,1)</f>
        <v>0</v>
      </c>
    </row>
    <row r="18" spans="1:19" x14ac:dyDescent="0.25">
      <c r="A18" s="3">
        <f>Final!A18</f>
        <v>0</v>
      </c>
      <c r="B18" s="3">
        <f>Final!B18</f>
        <v>0</v>
      </c>
      <c r="C18" s="3">
        <f>Final!C18</f>
        <v>0</v>
      </c>
      <c r="D18" s="3">
        <f>Final!D18</f>
        <v>0</v>
      </c>
      <c r="E18" s="3">
        <f>Final!E18</f>
        <v>0</v>
      </c>
      <c r="F18" s="3">
        <f>Final!F18</f>
        <v>0</v>
      </c>
      <c r="G18" s="3">
        <f>Final!G18</f>
        <v>0</v>
      </c>
      <c r="H18" s="3">
        <f>Final!H18</f>
        <v>0</v>
      </c>
      <c r="I18" s="3">
        <f>Final!I18</f>
        <v>0</v>
      </c>
      <c r="J18" s="3">
        <f>Final!J18</f>
        <v>0</v>
      </c>
      <c r="K18" s="3">
        <f>Final!K18</f>
        <v>0</v>
      </c>
      <c r="L18" s="3">
        <f>Final!L18</f>
        <v>0</v>
      </c>
      <c r="M18" s="3">
        <f>Final!M18</f>
        <v>0</v>
      </c>
      <c r="N18" s="3">
        <f>Final!N18</f>
        <v>0</v>
      </c>
      <c r="O18" s="3">
        <f>Final!AP18</f>
        <v>0</v>
      </c>
      <c r="P18" s="43" t="str">
        <f>Redox!G23</f>
        <v>ACBT</v>
      </c>
      <c r="Q18" s="3">
        <f>Final!AR18</f>
        <v>0</v>
      </c>
      <c r="R18" s="3">
        <f>Final!AQ18</f>
        <v>0</v>
      </c>
      <c r="S18" s="85">
        <f>ROUND(Final!AW18,1)</f>
        <v>0</v>
      </c>
    </row>
    <row r="19" spans="1:19" x14ac:dyDescent="0.25">
      <c r="A19" s="3">
        <f>Final!A19</f>
        <v>0</v>
      </c>
      <c r="B19" s="3">
        <f>Final!B19</f>
        <v>0</v>
      </c>
      <c r="C19" s="3">
        <f>Final!C19</f>
        <v>0</v>
      </c>
      <c r="D19" s="3">
        <f>Final!D19</f>
        <v>0</v>
      </c>
      <c r="E19" s="3">
        <f>Final!E19</f>
        <v>0</v>
      </c>
      <c r="F19" s="3">
        <f>Final!F19</f>
        <v>0</v>
      </c>
      <c r="G19" s="3">
        <f>Final!G19</f>
        <v>0</v>
      </c>
      <c r="H19" s="3">
        <f>Final!H19</f>
        <v>0</v>
      </c>
      <c r="I19" s="3">
        <f>Final!I19</f>
        <v>0</v>
      </c>
      <c r="J19" s="3">
        <f>Final!J19</f>
        <v>0</v>
      </c>
      <c r="K19" s="3">
        <f>Final!K19</f>
        <v>0</v>
      </c>
      <c r="L19" s="3">
        <f>Final!L19</f>
        <v>0</v>
      </c>
      <c r="M19" s="3">
        <f>Final!M19</f>
        <v>0</v>
      </c>
      <c r="N19" s="3">
        <f>Final!N19</f>
        <v>0</v>
      </c>
      <c r="O19" s="3">
        <f>Final!AP19</f>
        <v>0</v>
      </c>
      <c r="P19" s="43" t="str">
        <f>Redox!G24</f>
        <v>ACBT</v>
      </c>
      <c r="Q19" s="3">
        <f>Final!AR19</f>
        <v>0</v>
      </c>
      <c r="R19" s="3">
        <f>Final!AQ19</f>
        <v>0</v>
      </c>
      <c r="S19" s="85">
        <f>ROUND(Final!AW19,1)</f>
        <v>0</v>
      </c>
    </row>
    <row r="20" spans="1:19" x14ac:dyDescent="0.25">
      <c r="A20" s="3">
        <f>Final!A20</f>
        <v>0</v>
      </c>
      <c r="B20" s="3">
        <f>Final!B20</f>
        <v>0</v>
      </c>
      <c r="C20" s="3">
        <f>Final!C20</f>
        <v>0</v>
      </c>
      <c r="D20" s="3">
        <f>Final!D20</f>
        <v>0</v>
      </c>
      <c r="E20" s="3">
        <f>Final!E20</f>
        <v>0</v>
      </c>
      <c r="F20" s="3">
        <f>Final!F20</f>
        <v>0</v>
      </c>
      <c r="G20" s="3">
        <f>Final!G20</f>
        <v>0</v>
      </c>
      <c r="H20" s="3">
        <f>Final!H20</f>
        <v>0</v>
      </c>
      <c r="I20" s="3">
        <f>Final!I20</f>
        <v>0</v>
      </c>
      <c r="J20" s="3">
        <f>Final!J20</f>
        <v>0</v>
      </c>
      <c r="K20" s="3">
        <f>Final!K20</f>
        <v>0</v>
      </c>
      <c r="L20" s="3">
        <f>Final!L20</f>
        <v>0</v>
      </c>
      <c r="M20" s="3">
        <f>Final!M20</f>
        <v>0</v>
      </c>
      <c r="N20" s="3">
        <f>Final!N20</f>
        <v>0</v>
      </c>
      <c r="O20" s="3">
        <f>Final!AP20</f>
        <v>0</v>
      </c>
      <c r="P20" s="43" t="str">
        <f>Redox!G25</f>
        <v>ACBT</v>
      </c>
      <c r="Q20" s="3">
        <f>Final!AR20</f>
        <v>0</v>
      </c>
      <c r="R20" s="3">
        <f>Final!AQ20</f>
        <v>0</v>
      </c>
      <c r="S20" s="85">
        <f>ROUND(Final!AW20,1)</f>
        <v>0</v>
      </c>
    </row>
    <row r="21" spans="1:19" x14ac:dyDescent="0.25">
      <c r="A21" s="3">
        <f>Final!A21</f>
        <v>0</v>
      </c>
      <c r="B21" s="3">
        <f>Final!B21</f>
        <v>0</v>
      </c>
      <c r="C21" s="3">
        <f>Final!C21</f>
        <v>0</v>
      </c>
      <c r="D21" s="3">
        <f>Final!D21</f>
        <v>0</v>
      </c>
      <c r="E21" s="3">
        <f>Final!E21</f>
        <v>0</v>
      </c>
      <c r="F21" s="3">
        <f>Final!F21</f>
        <v>0</v>
      </c>
      <c r="G21" s="3">
        <f>Final!G21</f>
        <v>0</v>
      </c>
      <c r="H21" s="3">
        <f>Final!H21</f>
        <v>0</v>
      </c>
      <c r="I21" s="3">
        <f>Final!I21</f>
        <v>0</v>
      </c>
      <c r="J21" s="3">
        <f>Final!J21</f>
        <v>0</v>
      </c>
      <c r="K21" s="3">
        <f>Final!K21</f>
        <v>0</v>
      </c>
      <c r="L21" s="3">
        <f>Final!L21</f>
        <v>0</v>
      </c>
      <c r="M21" s="3">
        <f>Final!M21</f>
        <v>0</v>
      </c>
      <c r="N21" s="3">
        <f>Final!N21</f>
        <v>0</v>
      </c>
      <c r="O21" s="3">
        <f>Final!AP21</f>
        <v>0</v>
      </c>
      <c r="P21" s="43" t="str">
        <f>Redox!G26</f>
        <v>ACBT</v>
      </c>
      <c r="Q21" s="3">
        <f>Final!AR21</f>
        <v>0</v>
      </c>
      <c r="R21" s="3">
        <f>Final!AQ21</f>
        <v>0</v>
      </c>
      <c r="S21" s="85">
        <f>ROUND(Final!AW21,1)</f>
        <v>0</v>
      </c>
    </row>
    <row r="22" spans="1:19" x14ac:dyDescent="0.25">
      <c r="A22" s="3">
        <f>Final!A22</f>
        <v>0</v>
      </c>
      <c r="B22" s="3">
        <f>Final!B22</f>
        <v>0</v>
      </c>
      <c r="C22" s="3">
        <f>Final!C22</f>
        <v>0</v>
      </c>
      <c r="D22" s="3">
        <f>Final!D22</f>
        <v>0</v>
      </c>
      <c r="E22" s="3">
        <f>Final!E22</f>
        <v>0</v>
      </c>
      <c r="F22" s="3">
        <f>Final!F22</f>
        <v>0</v>
      </c>
      <c r="G22" s="3">
        <f>Final!G22</f>
        <v>0</v>
      </c>
      <c r="H22" s="3">
        <f>Final!H22</f>
        <v>0</v>
      </c>
      <c r="I22" s="3">
        <f>Final!I22</f>
        <v>0</v>
      </c>
      <c r="J22" s="3">
        <f>Final!J22</f>
        <v>0</v>
      </c>
      <c r="K22" s="3">
        <f>Final!K22</f>
        <v>0</v>
      </c>
      <c r="L22" s="3">
        <f>Final!L22</f>
        <v>0</v>
      </c>
      <c r="M22" s="3">
        <f>Final!M22</f>
        <v>0</v>
      </c>
      <c r="N22" s="3">
        <f>Final!N22</f>
        <v>0</v>
      </c>
      <c r="O22" s="3">
        <f>Final!AP22</f>
        <v>0</v>
      </c>
      <c r="P22" s="43" t="str">
        <f>Redox!G27</f>
        <v>ACBT</v>
      </c>
      <c r="Q22" s="3">
        <f>Final!AR22</f>
        <v>0</v>
      </c>
      <c r="R22" s="3">
        <f>Final!AQ22</f>
        <v>0</v>
      </c>
      <c r="S22" s="85">
        <f>ROUND(Final!AW22,1)</f>
        <v>0</v>
      </c>
    </row>
    <row r="23" spans="1:19" x14ac:dyDescent="0.25">
      <c r="A23" s="3">
        <f>Final!A23</f>
        <v>0</v>
      </c>
      <c r="B23" s="3">
        <f>Final!B23</f>
        <v>0</v>
      </c>
      <c r="C23" s="3">
        <f>Final!C23</f>
        <v>0</v>
      </c>
      <c r="D23" s="3">
        <f>Final!D23</f>
        <v>0</v>
      </c>
      <c r="E23" s="3">
        <f>Final!E23</f>
        <v>0</v>
      </c>
      <c r="F23" s="3">
        <f>Final!F23</f>
        <v>0</v>
      </c>
      <c r="G23" s="3">
        <f>Final!G23</f>
        <v>0</v>
      </c>
      <c r="H23" s="3">
        <f>Final!H23</f>
        <v>0</v>
      </c>
      <c r="I23" s="3">
        <f>Final!I23</f>
        <v>0</v>
      </c>
      <c r="J23" s="3">
        <f>Final!J23</f>
        <v>0</v>
      </c>
      <c r="K23" s="3">
        <f>Final!K23</f>
        <v>0</v>
      </c>
      <c r="L23" s="3">
        <f>Final!L23</f>
        <v>0</v>
      </c>
      <c r="M23" s="3">
        <f>Final!M23</f>
        <v>0</v>
      </c>
      <c r="N23" s="3">
        <f>Final!N23</f>
        <v>0</v>
      </c>
      <c r="O23" s="3">
        <f>Final!AP23</f>
        <v>0</v>
      </c>
      <c r="P23" s="43" t="str">
        <f>Redox!G28</f>
        <v>ACBT</v>
      </c>
      <c r="Q23" s="3">
        <f>Final!AR23</f>
        <v>0</v>
      </c>
      <c r="R23" s="3">
        <f>Final!AQ23</f>
        <v>0</v>
      </c>
      <c r="S23" s="85">
        <f>ROUND(Final!AW23,1)</f>
        <v>0</v>
      </c>
    </row>
    <row r="24" spans="1:19" x14ac:dyDescent="0.25">
      <c r="A24" s="3">
        <f>Final!A24</f>
        <v>0</v>
      </c>
      <c r="B24" s="3">
        <f>Final!B24</f>
        <v>0</v>
      </c>
      <c r="C24" s="3">
        <f>Final!C24</f>
        <v>0</v>
      </c>
      <c r="D24" s="3">
        <f>Final!D24</f>
        <v>0</v>
      </c>
      <c r="E24" s="3">
        <f>Final!E24</f>
        <v>0</v>
      </c>
      <c r="F24" s="3">
        <f>Final!F24</f>
        <v>0</v>
      </c>
      <c r="G24" s="3">
        <f>Final!G24</f>
        <v>0</v>
      </c>
      <c r="H24" s="3">
        <f>Final!H24</f>
        <v>0</v>
      </c>
      <c r="I24" s="3">
        <f>Final!I24</f>
        <v>0</v>
      </c>
      <c r="J24" s="3">
        <f>Final!J24</f>
        <v>0</v>
      </c>
      <c r="K24" s="3">
        <f>Final!K24</f>
        <v>0</v>
      </c>
      <c r="L24" s="3">
        <f>Final!L24</f>
        <v>0</v>
      </c>
      <c r="M24" s="3">
        <f>Final!M24</f>
        <v>0</v>
      </c>
      <c r="N24" s="3">
        <f>Final!N24</f>
        <v>0</v>
      </c>
      <c r="O24" s="3">
        <f>Final!AP24</f>
        <v>0</v>
      </c>
      <c r="P24" s="43" t="str">
        <f>Redox!G29</f>
        <v>ACBT</v>
      </c>
      <c r="Q24" s="3">
        <f>Final!AR24</f>
        <v>0</v>
      </c>
      <c r="R24" s="3">
        <f>Final!AQ24</f>
        <v>0</v>
      </c>
      <c r="S24" s="85">
        <f>ROUND(Final!AW24,1)</f>
        <v>0</v>
      </c>
    </row>
    <row r="25" spans="1:19" x14ac:dyDescent="0.25">
      <c r="A25" s="3">
        <f>Final!A25</f>
        <v>0</v>
      </c>
      <c r="B25" s="3">
        <f>Final!B25</f>
        <v>0</v>
      </c>
      <c r="C25" s="3">
        <f>Final!C25</f>
        <v>0</v>
      </c>
      <c r="D25" s="3">
        <f>Final!D25</f>
        <v>0</v>
      </c>
      <c r="E25" s="3">
        <f>Final!E25</f>
        <v>0</v>
      </c>
      <c r="F25" s="3">
        <f>Final!F25</f>
        <v>0</v>
      </c>
      <c r="G25" s="3">
        <f>Final!G25</f>
        <v>0</v>
      </c>
      <c r="H25" s="3">
        <f>Final!H25</f>
        <v>0</v>
      </c>
      <c r="I25" s="3">
        <f>Final!I25</f>
        <v>0</v>
      </c>
      <c r="J25" s="3">
        <f>Final!J25</f>
        <v>0</v>
      </c>
      <c r="K25" s="3">
        <f>Final!K25</f>
        <v>0</v>
      </c>
      <c r="L25" s="3">
        <f>Final!L25</f>
        <v>0</v>
      </c>
      <c r="M25" s="3">
        <f>Final!M25</f>
        <v>0</v>
      </c>
      <c r="N25" s="3">
        <f>Final!N25</f>
        <v>0</v>
      </c>
      <c r="O25" s="3">
        <f>Final!AP25</f>
        <v>0</v>
      </c>
      <c r="P25" s="43" t="str">
        <f>Redox!G30</f>
        <v>ACBT</v>
      </c>
      <c r="Q25" s="3">
        <f>Final!AR25</f>
        <v>0</v>
      </c>
      <c r="R25" s="3">
        <f>Final!AQ25</f>
        <v>0</v>
      </c>
      <c r="S25" s="85">
        <f>ROUND(Final!AW25,1)</f>
        <v>0</v>
      </c>
    </row>
    <row r="26" spans="1:19" x14ac:dyDescent="0.25">
      <c r="A26" s="3">
        <f>Final!A26</f>
        <v>0</v>
      </c>
      <c r="B26" s="3">
        <f>Final!B26</f>
        <v>0</v>
      </c>
      <c r="C26" s="3">
        <f>Final!C26</f>
        <v>0</v>
      </c>
      <c r="D26" s="3">
        <f>Final!D26</f>
        <v>0</v>
      </c>
      <c r="E26" s="3">
        <f>Final!E26</f>
        <v>0</v>
      </c>
      <c r="F26" s="3">
        <f>Final!F26</f>
        <v>0</v>
      </c>
      <c r="G26" s="3">
        <f>Final!G26</f>
        <v>0</v>
      </c>
      <c r="H26" s="3">
        <f>Final!H26</f>
        <v>0</v>
      </c>
      <c r="I26" s="3">
        <f>Final!I26</f>
        <v>0</v>
      </c>
      <c r="J26" s="3">
        <f>Final!J26</f>
        <v>0</v>
      </c>
      <c r="K26" s="3">
        <f>Final!K26</f>
        <v>0</v>
      </c>
      <c r="L26" s="3">
        <f>Final!L26</f>
        <v>0</v>
      </c>
      <c r="M26" s="3">
        <f>Final!M26</f>
        <v>0</v>
      </c>
      <c r="N26" s="3">
        <f>Final!N26</f>
        <v>0</v>
      </c>
      <c r="O26" s="3">
        <f>Final!AP26</f>
        <v>0</v>
      </c>
      <c r="P26" s="43" t="str">
        <f>Redox!G31</f>
        <v>ACBT</v>
      </c>
      <c r="Q26" s="3">
        <f>Final!AR26</f>
        <v>0</v>
      </c>
      <c r="R26" s="3">
        <f>Final!AQ26</f>
        <v>0</v>
      </c>
      <c r="S26" s="85">
        <f>ROUND(Final!AW26,1)</f>
        <v>0</v>
      </c>
    </row>
    <row r="27" spans="1:19" x14ac:dyDescent="0.25">
      <c r="A27" s="3">
        <f>Final!A27</f>
        <v>0</v>
      </c>
      <c r="B27" s="3">
        <f>Final!B27</f>
        <v>0</v>
      </c>
      <c r="C27" s="3">
        <f>Final!C27</f>
        <v>0</v>
      </c>
      <c r="D27" s="3">
        <f>Final!D27</f>
        <v>0</v>
      </c>
      <c r="E27" s="3">
        <f>Final!E27</f>
        <v>0</v>
      </c>
      <c r="F27" s="3">
        <f>Final!F27</f>
        <v>0</v>
      </c>
      <c r="G27" s="3">
        <f>Final!G27</f>
        <v>0</v>
      </c>
      <c r="H27" s="3">
        <f>Final!H27</f>
        <v>0</v>
      </c>
      <c r="I27" s="3">
        <f>Final!I27</f>
        <v>0</v>
      </c>
      <c r="J27" s="3">
        <f>Final!J27</f>
        <v>0</v>
      </c>
      <c r="K27" s="3">
        <f>Final!K27</f>
        <v>0</v>
      </c>
      <c r="L27" s="3">
        <f>Final!L27</f>
        <v>0</v>
      </c>
      <c r="M27" s="3">
        <f>Final!M27</f>
        <v>0</v>
      </c>
      <c r="N27" s="3">
        <f>Final!N27</f>
        <v>0</v>
      </c>
      <c r="O27" s="3">
        <f>Final!AP27</f>
        <v>0</v>
      </c>
      <c r="P27" s="43" t="str">
        <f>Redox!G32</f>
        <v>ACBT</v>
      </c>
      <c r="Q27" s="3">
        <f>Final!AR27</f>
        <v>0</v>
      </c>
      <c r="R27" s="3">
        <f>Final!AQ27</f>
        <v>0</v>
      </c>
      <c r="S27" s="85">
        <f>ROUND(Final!AW27,1)</f>
        <v>0</v>
      </c>
    </row>
    <row r="28" spans="1:19" x14ac:dyDescent="0.25">
      <c r="A28" s="3">
        <f>Final!A28</f>
        <v>0</v>
      </c>
      <c r="B28" s="3">
        <f>Final!B28</f>
        <v>0</v>
      </c>
      <c r="C28" s="3">
        <f>Final!C28</f>
        <v>0</v>
      </c>
      <c r="D28" s="3">
        <f>Final!D28</f>
        <v>0</v>
      </c>
      <c r="E28" s="3">
        <f>Final!E28</f>
        <v>0</v>
      </c>
      <c r="F28" s="3">
        <f>Final!F28</f>
        <v>0</v>
      </c>
      <c r="G28" s="3">
        <f>Final!G28</f>
        <v>0</v>
      </c>
      <c r="H28" s="3">
        <f>Final!H28</f>
        <v>0</v>
      </c>
      <c r="I28" s="3">
        <f>Final!I28</f>
        <v>0</v>
      </c>
      <c r="J28" s="3">
        <f>Final!J28</f>
        <v>0</v>
      </c>
      <c r="K28" s="3">
        <f>Final!K28</f>
        <v>0</v>
      </c>
      <c r="L28" s="3">
        <f>Final!L28</f>
        <v>0</v>
      </c>
      <c r="M28" s="3">
        <f>Final!M28</f>
        <v>0</v>
      </c>
      <c r="N28" s="3">
        <f>Final!N28</f>
        <v>0</v>
      </c>
      <c r="O28" s="3">
        <f>Final!AP28</f>
        <v>0</v>
      </c>
      <c r="P28" s="43" t="str">
        <f>Redox!G33</f>
        <v>ACBT</v>
      </c>
      <c r="Q28" s="3">
        <f>Final!AR28</f>
        <v>0</v>
      </c>
      <c r="R28" s="3">
        <f>Final!AQ28</f>
        <v>0</v>
      </c>
      <c r="S28" s="85">
        <f>ROUND(Final!AW28,1)</f>
        <v>0</v>
      </c>
    </row>
    <row r="29" spans="1:19" x14ac:dyDescent="0.25">
      <c r="A29" s="3">
        <f>Final!A29</f>
        <v>0</v>
      </c>
      <c r="B29" s="3">
        <f>Final!B29</f>
        <v>0</v>
      </c>
      <c r="C29" s="3">
        <f>Final!C29</f>
        <v>0</v>
      </c>
      <c r="D29" s="3">
        <f>Final!D29</f>
        <v>0</v>
      </c>
      <c r="E29" s="3">
        <f>Final!E29</f>
        <v>0</v>
      </c>
      <c r="F29" s="3">
        <f>Final!F29</f>
        <v>0</v>
      </c>
      <c r="G29" s="3">
        <f>Final!G29</f>
        <v>0</v>
      </c>
      <c r="H29" s="3">
        <f>Final!H29</f>
        <v>0</v>
      </c>
      <c r="I29" s="3">
        <f>Final!I29</f>
        <v>0</v>
      </c>
      <c r="J29" s="3">
        <f>Final!J29</f>
        <v>0</v>
      </c>
      <c r="K29" s="3">
        <f>Final!K29</f>
        <v>0</v>
      </c>
      <c r="L29" s="3">
        <f>Final!L29</f>
        <v>0</v>
      </c>
      <c r="M29" s="3">
        <f>Final!M29</f>
        <v>0</v>
      </c>
      <c r="N29" s="3">
        <f>Final!N29</f>
        <v>0</v>
      </c>
      <c r="O29" s="3">
        <f>Final!AP29</f>
        <v>0</v>
      </c>
      <c r="P29" s="43" t="str">
        <f>Redox!G34</f>
        <v>ACBT</v>
      </c>
      <c r="Q29" s="3">
        <f>Final!AR29</f>
        <v>0</v>
      </c>
      <c r="R29" s="3">
        <f>Final!AQ29</f>
        <v>0</v>
      </c>
      <c r="S29" s="85">
        <f>ROUND(Final!AW29,1)</f>
        <v>0</v>
      </c>
    </row>
    <row r="30" spans="1:19" x14ac:dyDescent="0.25">
      <c r="A30" s="3">
        <f>Final!A30</f>
        <v>0</v>
      </c>
      <c r="B30" s="3">
        <f>Final!B30</f>
        <v>0</v>
      </c>
      <c r="C30" s="3">
        <f>Final!C30</f>
        <v>0</v>
      </c>
      <c r="D30" s="3">
        <f>Final!D30</f>
        <v>0</v>
      </c>
      <c r="E30" s="3">
        <f>Final!E30</f>
        <v>0</v>
      </c>
      <c r="F30" s="3">
        <f>Final!F30</f>
        <v>0</v>
      </c>
      <c r="G30" s="3">
        <f>Final!G30</f>
        <v>0</v>
      </c>
      <c r="H30" s="3">
        <f>Final!H30</f>
        <v>0</v>
      </c>
      <c r="I30" s="3">
        <f>Final!I30</f>
        <v>0</v>
      </c>
      <c r="J30" s="3">
        <f>Final!J30</f>
        <v>0</v>
      </c>
      <c r="K30" s="3">
        <f>Final!K30</f>
        <v>0</v>
      </c>
      <c r="L30" s="3">
        <f>Final!L30</f>
        <v>0</v>
      </c>
      <c r="M30" s="3">
        <f>Final!M30</f>
        <v>0</v>
      </c>
      <c r="N30" s="3">
        <f>Final!N30</f>
        <v>0</v>
      </c>
      <c r="O30" s="3">
        <f>Final!AP30</f>
        <v>0</v>
      </c>
      <c r="P30" s="43" t="str">
        <f>Redox!G35</f>
        <v>ACBT</v>
      </c>
      <c r="Q30" s="3">
        <f>Final!AR30</f>
        <v>0</v>
      </c>
      <c r="R30" s="3">
        <f>Final!AQ30</f>
        <v>0</v>
      </c>
      <c r="S30" s="85">
        <f>ROUND(Final!AW30,1)</f>
        <v>0</v>
      </c>
    </row>
    <row r="31" spans="1:19" x14ac:dyDescent="0.25">
      <c r="A31" s="3">
        <f>Final!A31</f>
        <v>0</v>
      </c>
      <c r="B31" s="3">
        <f>Final!B31</f>
        <v>0</v>
      </c>
      <c r="C31" s="3">
        <f>Final!C31</f>
        <v>0</v>
      </c>
      <c r="D31" s="3">
        <f>Final!D31</f>
        <v>0</v>
      </c>
      <c r="E31" s="3">
        <f>Final!E31</f>
        <v>0</v>
      </c>
      <c r="F31" s="3">
        <f>Final!F31</f>
        <v>0</v>
      </c>
      <c r="G31" s="3">
        <f>Final!G31</f>
        <v>0</v>
      </c>
      <c r="H31" s="3">
        <f>Final!H31</f>
        <v>0</v>
      </c>
      <c r="I31" s="3">
        <f>Final!I31</f>
        <v>0</v>
      </c>
      <c r="J31" s="3">
        <f>Final!J31</f>
        <v>0</v>
      </c>
      <c r="K31" s="3">
        <f>Final!K31</f>
        <v>0</v>
      </c>
      <c r="L31" s="3">
        <f>Final!L31</f>
        <v>0</v>
      </c>
      <c r="M31" s="3">
        <f>Final!M31</f>
        <v>0</v>
      </c>
      <c r="N31" s="3">
        <f>Final!N31</f>
        <v>0</v>
      </c>
      <c r="O31" s="3">
        <f>Final!AP31</f>
        <v>0</v>
      </c>
      <c r="P31" s="43" t="str">
        <f>Redox!G36</f>
        <v>ACBT</v>
      </c>
      <c r="Q31" s="3">
        <f>Final!AR31</f>
        <v>0</v>
      </c>
      <c r="R31" s="3">
        <f>Final!AQ31</f>
        <v>0</v>
      </c>
      <c r="S31" s="85">
        <f>ROUND(Final!AW31,1)</f>
        <v>0</v>
      </c>
    </row>
    <row r="32" spans="1:19" x14ac:dyDescent="0.25">
      <c r="A32" s="3">
        <f>Final!A32</f>
        <v>0</v>
      </c>
      <c r="B32" s="3">
        <f>Final!B32</f>
        <v>0</v>
      </c>
      <c r="C32" s="3">
        <f>Final!C32</f>
        <v>0</v>
      </c>
      <c r="D32" s="3">
        <f>Final!D32</f>
        <v>0</v>
      </c>
      <c r="E32" s="3">
        <f>Final!E32</f>
        <v>0</v>
      </c>
      <c r="F32" s="3">
        <f>Final!F32</f>
        <v>0</v>
      </c>
      <c r="G32" s="3">
        <f>Final!G32</f>
        <v>0</v>
      </c>
      <c r="H32" s="3">
        <f>Final!H32</f>
        <v>0</v>
      </c>
      <c r="I32" s="3">
        <f>Final!I32</f>
        <v>0</v>
      </c>
      <c r="J32" s="3">
        <f>Final!J32</f>
        <v>0</v>
      </c>
      <c r="K32" s="3">
        <f>Final!K32</f>
        <v>0</v>
      </c>
      <c r="L32" s="3">
        <f>Final!L32</f>
        <v>0</v>
      </c>
      <c r="M32" s="3">
        <f>Final!M32</f>
        <v>0</v>
      </c>
      <c r="N32" s="3">
        <f>Final!N32</f>
        <v>0</v>
      </c>
      <c r="O32" s="3">
        <f>Final!AP32</f>
        <v>0</v>
      </c>
      <c r="P32" s="43" t="str">
        <f>Redox!G37</f>
        <v>ACBT</v>
      </c>
      <c r="Q32" s="3">
        <f>Final!AR32</f>
        <v>0</v>
      </c>
      <c r="R32" s="3">
        <f>Final!AQ32</f>
        <v>0</v>
      </c>
      <c r="S32" s="85">
        <f>ROUND(Final!AW32,1)</f>
        <v>0</v>
      </c>
    </row>
    <row r="33" spans="1:19" x14ac:dyDescent="0.25">
      <c r="A33" s="3">
        <f>Final!A33</f>
        <v>0</v>
      </c>
      <c r="B33" s="3">
        <f>Final!B33</f>
        <v>0</v>
      </c>
      <c r="C33" s="3">
        <f>Final!C33</f>
        <v>0</v>
      </c>
      <c r="D33" s="3">
        <f>Final!D33</f>
        <v>0</v>
      </c>
      <c r="E33" s="3">
        <f>Final!E33</f>
        <v>0</v>
      </c>
      <c r="F33" s="3">
        <f>Final!F33</f>
        <v>0</v>
      </c>
      <c r="G33" s="3">
        <f>Final!G33</f>
        <v>0</v>
      </c>
      <c r="H33" s="3">
        <f>Final!H33</f>
        <v>0</v>
      </c>
      <c r="I33" s="3">
        <f>Final!I33</f>
        <v>0</v>
      </c>
      <c r="J33" s="3">
        <f>Final!J33</f>
        <v>0</v>
      </c>
      <c r="K33" s="3">
        <f>Final!K33</f>
        <v>0</v>
      </c>
      <c r="L33" s="3">
        <f>Final!L33</f>
        <v>0</v>
      </c>
      <c r="M33" s="3">
        <f>Final!M33</f>
        <v>0</v>
      </c>
      <c r="N33" s="3">
        <f>Final!N33</f>
        <v>0</v>
      </c>
      <c r="O33" s="3">
        <f>Final!AP33</f>
        <v>0</v>
      </c>
      <c r="P33" s="43" t="str">
        <f>Redox!G38</f>
        <v>ACBT</v>
      </c>
      <c r="Q33" s="3">
        <f>Final!AR33</f>
        <v>0</v>
      </c>
      <c r="R33" s="3">
        <f>Final!AQ33</f>
        <v>0</v>
      </c>
      <c r="S33" s="85">
        <f>ROUND(Final!AW33,1)</f>
        <v>0</v>
      </c>
    </row>
    <row r="34" spans="1:19" x14ac:dyDescent="0.25">
      <c r="A34" s="3">
        <f>Final!A34</f>
        <v>0</v>
      </c>
      <c r="B34" s="3">
        <f>Final!B34</f>
        <v>0</v>
      </c>
      <c r="C34" s="3">
        <f>Final!C34</f>
        <v>0</v>
      </c>
      <c r="D34" s="3">
        <f>Final!D34</f>
        <v>0</v>
      </c>
      <c r="E34" s="3">
        <f>Final!E34</f>
        <v>0</v>
      </c>
      <c r="F34" s="3">
        <f>Final!F34</f>
        <v>0</v>
      </c>
      <c r="G34" s="3">
        <f>Final!G34</f>
        <v>0</v>
      </c>
      <c r="H34" s="3">
        <f>Final!H34</f>
        <v>0</v>
      </c>
      <c r="I34" s="3">
        <f>Final!I34</f>
        <v>0</v>
      </c>
      <c r="J34" s="3">
        <f>Final!J34</f>
        <v>0</v>
      </c>
      <c r="K34" s="3">
        <f>Final!K34</f>
        <v>0</v>
      </c>
      <c r="L34" s="3">
        <f>Final!L34</f>
        <v>0</v>
      </c>
      <c r="M34" s="3">
        <f>Final!M34</f>
        <v>0</v>
      </c>
      <c r="N34" s="3">
        <f>Final!N34</f>
        <v>0</v>
      </c>
      <c r="O34" s="3">
        <f>Final!AP34</f>
        <v>0</v>
      </c>
      <c r="P34" s="43" t="str">
        <f>Redox!G39</f>
        <v>ACBT</v>
      </c>
      <c r="Q34" s="3">
        <f>Final!AR34</f>
        <v>0</v>
      </c>
      <c r="R34" s="3">
        <f>Final!AQ34</f>
        <v>0</v>
      </c>
      <c r="S34" s="85">
        <f>ROUND(Final!AW34,1)</f>
        <v>0</v>
      </c>
    </row>
    <row r="35" spans="1:19" x14ac:dyDescent="0.25">
      <c r="A35" s="3">
        <f>Final!A35</f>
        <v>0</v>
      </c>
      <c r="B35" s="3">
        <f>Final!B35</f>
        <v>0</v>
      </c>
      <c r="C35" s="3">
        <f>Final!C35</f>
        <v>0</v>
      </c>
      <c r="D35" s="3">
        <f>Final!D35</f>
        <v>0</v>
      </c>
      <c r="E35" s="3">
        <f>Final!E35</f>
        <v>0</v>
      </c>
      <c r="F35" s="3">
        <f>Final!F35</f>
        <v>0</v>
      </c>
      <c r="G35" s="3">
        <f>Final!G35</f>
        <v>0</v>
      </c>
      <c r="H35" s="3">
        <f>Final!H35</f>
        <v>0</v>
      </c>
      <c r="I35" s="3">
        <f>Final!I35</f>
        <v>0</v>
      </c>
      <c r="J35" s="3">
        <f>Final!J35</f>
        <v>0</v>
      </c>
      <c r="K35" s="3">
        <f>Final!K35</f>
        <v>0</v>
      </c>
      <c r="L35" s="3">
        <f>Final!L35</f>
        <v>0</v>
      </c>
      <c r="M35" s="3">
        <f>Final!M35</f>
        <v>0</v>
      </c>
      <c r="N35" s="3">
        <f>Final!N35</f>
        <v>0</v>
      </c>
      <c r="O35" s="3">
        <f>Final!AP35</f>
        <v>0</v>
      </c>
      <c r="P35" s="43" t="str">
        <f>Redox!G40</f>
        <v>ACBT</v>
      </c>
      <c r="Q35" s="3">
        <f>Final!AR35</f>
        <v>0</v>
      </c>
      <c r="R35" s="3">
        <f>Final!AQ35</f>
        <v>0</v>
      </c>
      <c r="S35" s="85">
        <f>ROUND(Final!AW35,1)</f>
        <v>0</v>
      </c>
    </row>
    <row r="36" spans="1:19" x14ac:dyDescent="0.25">
      <c r="A36" s="3">
        <f>Final!A36</f>
        <v>0</v>
      </c>
      <c r="B36" s="3">
        <f>Final!B36</f>
        <v>0</v>
      </c>
      <c r="C36" s="3">
        <f>Final!C36</f>
        <v>0</v>
      </c>
      <c r="D36" s="3">
        <f>Final!D36</f>
        <v>0</v>
      </c>
      <c r="E36" s="3">
        <f>Final!E36</f>
        <v>0</v>
      </c>
      <c r="F36" s="3">
        <f>Final!F36</f>
        <v>0</v>
      </c>
      <c r="G36" s="3">
        <f>Final!G36</f>
        <v>0</v>
      </c>
      <c r="H36" s="3">
        <f>Final!H36</f>
        <v>0</v>
      </c>
      <c r="I36" s="3">
        <f>Final!I36</f>
        <v>0</v>
      </c>
      <c r="J36" s="3">
        <f>Final!J36</f>
        <v>0</v>
      </c>
      <c r="K36" s="3">
        <f>Final!K36</f>
        <v>0</v>
      </c>
      <c r="L36" s="3">
        <f>Final!L36</f>
        <v>0</v>
      </c>
      <c r="M36" s="3">
        <f>Final!M36</f>
        <v>0</v>
      </c>
      <c r="N36" s="3">
        <f>Final!N36</f>
        <v>0</v>
      </c>
      <c r="O36" s="3">
        <f>Final!AP36</f>
        <v>0</v>
      </c>
      <c r="P36" s="43" t="str">
        <f>Redox!G41</f>
        <v>ACBT</v>
      </c>
      <c r="Q36" s="3">
        <f>Final!AR36</f>
        <v>0</v>
      </c>
      <c r="R36" s="3">
        <f>Final!AQ36</f>
        <v>0</v>
      </c>
      <c r="S36" s="85">
        <f>ROUND(Final!AW36,1)</f>
        <v>0</v>
      </c>
    </row>
    <row r="37" spans="1:19" x14ac:dyDescent="0.25">
      <c r="A37" s="3">
        <f>Final!A37</f>
        <v>0</v>
      </c>
      <c r="B37" s="3">
        <f>Final!B37</f>
        <v>0</v>
      </c>
      <c r="C37" s="3">
        <f>Final!C37</f>
        <v>0</v>
      </c>
      <c r="D37" s="3">
        <f>Final!D37</f>
        <v>0</v>
      </c>
      <c r="E37" s="3">
        <f>Final!E37</f>
        <v>0</v>
      </c>
      <c r="F37" s="3">
        <f>Final!F37</f>
        <v>0</v>
      </c>
      <c r="G37" s="3">
        <f>Final!G37</f>
        <v>0</v>
      </c>
      <c r="H37" s="3">
        <f>Final!H37</f>
        <v>0</v>
      </c>
      <c r="I37" s="3">
        <f>Final!I37</f>
        <v>0</v>
      </c>
      <c r="J37" s="3">
        <f>Final!J37</f>
        <v>0</v>
      </c>
      <c r="K37" s="3">
        <f>Final!K37</f>
        <v>0</v>
      </c>
      <c r="L37" s="3">
        <f>Final!L37</f>
        <v>0</v>
      </c>
      <c r="M37" s="3">
        <f>Final!M37</f>
        <v>0</v>
      </c>
      <c r="N37" s="3">
        <f>Final!N37</f>
        <v>0</v>
      </c>
      <c r="O37" s="3">
        <f>Final!AP37</f>
        <v>0</v>
      </c>
      <c r="P37" s="43" t="str">
        <f>Redox!G42</f>
        <v>ACBT</v>
      </c>
      <c r="Q37" s="3">
        <f>Final!AR37</f>
        <v>0</v>
      </c>
      <c r="R37" s="3">
        <f>Final!AQ37</f>
        <v>0</v>
      </c>
      <c r="S37" s="85">
        <f>ROUND(Final!AW37,1)</f>
        <v>0</v>
      </c>
    </row>
    <row r="38" spans="1:19" x14ac:dyDescent="0.25">
      <c r="A38" s="3">
        <f>Final!A38</f>
        <v>0</v>
      </c>
      <c r="B38" s="3">
        <f>Final!B38</f>
        <v>0</v>
      </c>
      <c r="C38" s="3">
        <f>Final!C38</f>
        <v>0</v>
      </c>
      <c r="D38" s="3">
        <f>Final!D38</f>
        <v>0</v>
      </c>
      <c r="E38" s="3">
        <f>Final!E38</f>
        <v>0</v>
      </c>
      <c r="F38" s="3">
        <f>Final!F38</f>
        <v>0</v>
      </c>
      <c r="G38" s="3">
        <f>Final!G38</f>
        <v>0</v>
      </c>
      <c r="H38" s="3">
        <f>Final!H38</f>
        <v>0</v>
      </c>
      <c r="I38" s="3">
        <f>Final!I38</f>
        <v>0</v>
      </c>
      <c r="J38" s="3">
        <f>Final!J38</f>
        <v>0</v>
      </c>
      <c r="K38" s="3">
        <f>Final!K38</f>
        <v>0</v>
      </c>
      <c r="L38" s="3">
        <f>Final!L38</f>
        <v>0</v>
      </c>
      <c r="M38" s="3">
        <f>Final!M38</f>
        <v>0</v>
      </c>
      <c r="N38" s="3">
        <f>Final!N38</f>
        <v>0</v>
      </c>
      <c r="O38" s="3">
        <f>Final!AP38</f>
        <v>0</v>
      </c>
      <c r="P38" s="43" t="str">
        <f>Redox!G43</f>
        <v>ACBT</v>
      </c>
      <c r="Q38" s="3">
        <f>Final!AR38</f>
        <v>0</v>
      </c>
      <c r="R38" s="3">
        <f>Final!AQ38</f>
        <v>0</v>
      </c>
      <c r="S38" s="85">
        <f>ROUND(Final!AW38,1)</f>
        <v>0</v>
      </c>
    </row>
    <row r="39" spans="1:19" x14ac:dyDescent="0.25">
      <c r="A39" s="3">
        <f>Final!A39</f>
        <v>0</v>
      </c>
      <c r="B39" s="3">
        <f>Final!B39</f>
        <v>0</v>
      </c>
      <c r="C39" s="3">
        <f>Final!C39</f>
        <v>0</v>
      </c>
      <c r="D39" s="3">
        <f>Final!D39</f>
        <v>0</v>
      </c>
      <c r="E39" s="3">
        <f>Final!E39</f>
        <v>0</v>
      </c>
      <c r="F39" s="3">
        <f>Final!F39</f>
        <v>0</v>
      </c>
      <c r="G39" s="3">
        <f>Final!G39</f>
        <v>0</v>
      </c>
      <c r="H39" s="3">
        <f>Final!H39</f>
        <v>0</v>
      </c>
      <c r="I39" s="3">
        <f>Final!I39</f>
        <v>0</v>
      </c>
      <c r="J39" s="3">
        <f>Final!J39</f>
        <v>0</v>
      </c>
      <c r="K39" s="3">
        <f>Final!K39</f>
        <v>0</v>
      </c>
      <c r="L39" s="3">
        <f>Final!L39</f>
        <v>0</v>
      </c>
      <c r="M39" s="3">
        <f>Final!M39</f>
        <v>0</v>
      </c>
      <c r="N39" s="3">
        <f>Final!N39</f>
        <v>0</v>
      </c>
      <c r="O39" s="3">
        <f>Final!AP39</f>
        <v>0</v>
      </c>
      <c r="P39" s="43" t="str">
        <f>Redox!G44</f>
        <v>ACBT</v>
      </c>
      <c r="Q39" s="3">
        <f>Final!AR39</f>
        <v>0</v>
      </c>
      <c r="R39" s="3">
        <f>Final!AQ39</f>
        <v>0</v>
      </c>
      <c r="S39" s="85">
        <f>ROUND(Final!AW39,1)</f>
        <v>0</v>
      </c>
    </row>
    <row r="40" spans="1:19" x14ac:dyDescent="0.25">
      <c r="A40" s="3">
        <f>Final!A40</f>
        <v>0</v>
      </c>
      <c r="B40" s="3">
        <f>Final!B40</f>
        <v>0</v>
      </c>
      <c r="C40" s="3">
        <f>Final!C40</f>
        <v>0</v>
      </c>
      <c r="D40" s="3">
        <f>Final!D40</f>
        <v>0</v>
      </c>
      <c r="E40" s="3">
        <f>Final!E40</f>
        <v>0</v>
      </c>
      <c r="F40" s="3">
        <f>Final!F40</f>
        <v>0</v>
      </c>
      <c r="G40" s="3">
        <f>Final!G40</f>
        <v>0</v>
      </c>
      <c r="H40" s="3">
        <f>Final!H40</f>
        <v>0</v>
      </c>
      <c r="I40" s="3">
        <f>Final!I40</f>
        <v>0</v>
      </c>
      <c r="J40" s="3">
        <f>Final!J40</f>
        <v>0</v>
      </c>
      <c r="K40" s="3">
        <f>Final!K40</f>
        <v>0</v>
      </c>
      <c r="L40" s="3">
        <f>Final!L40</f>
        <v>0</v>
      </c>
      <c r="M40" s="3">
        <f>Final!M40</f>
        <v>0</v>
      </c>
      <c r="N40" s="3">
        <f>Final!N40</f>
        <v>0</v>
      </c>
      <c r="O40" s="3">
        <f>Final!AP40</f>
        <v>0</v>
      </c>
      <c r="P40" s="43" t="str">
        <f>Redox!G45</f>
        <v>ACBT</v>
      </c>
      <c r="Q40" s="3">
        <f>Final!AR40</f>
        <v>0</v>
      </c>
      <c r="R40" s="3">
        <f>Final!AQ40</f>
        <v>0</v>
      </c>
      <c r="S40" s="85">
        <f>ROUND(Final!AW40,1)</f>
        <v>0</v>
      </c>
    </row>
    <row r="41" spans="1:19" x14ac:dyDescent="0.25">
      <c r="A41" s="3">
        <f>Final!A41</f>
        <v>0</v>
      </c>
      <c r="B41" s="3">
        <f>Final!B41</f>
        <v>0</v>
      </c>
      <c r="C41" s="3">
        <f>Final!C41</f>
        <v>0</v>
      </c>
      <c r="D41" s="3">
        <f>Final!D41</f>
        <v>0</v>
      </c>
      <c r="E41" s="3">
        <f>Final!E41</f>
        <v>0</v>
      </c>
      <c r="F41" s="3">
        <f>Final!F41</f>
        <v>0</v>
      </c>
      <c r="G41" s="3">
        <f>Final!G41</f>
        <v>0</v>
      </c>
      <c r="H41" s="3">
        <f>Final!H41</f>
        <v>0</v>
      </c>
      <c r="I41" s="3">
        <f>Final!I41</f>
        <v>0</v>
      </c>
      <c r="J41" s="3">
        <f>Final!J41</f>
        <v>0</v>
      </c>
      <c r="K41" s="3">
        <f>Final!K41</f>
        <v>0</v>
      </c>
      <c r="L41" s="3">
        <f>Final!L41</f>
        <v>0</v>
      </c>
      <c r="M41" s="3">
        <f>Final!M41</f>
        <v>0</v>
      </c>
      <c r="N41" s="3">
        <f>Final!N41</f>
        <v>0</v>
      </c>
      <c r="O41" s="3">
        <f>Final!AP41</f>
        <v>0</v>
      </c>
      <c r="P41" s="43" t="str">
        <f>Redox!G46</f>
        <v>ACBT</v>
      </c>
      <c r="Q41" s="3">
        <f>Final!AR41</f>
        <v>0</v>
      </c>
      <c r="R41" s="3">
        <f>Final!AQ41</f>
        <v>0</v>
      </c>
      <c r="S41" s="85">
        <f>ROUND(Final!AW41,1)</f>
        <v>0</v>
      </c>
    </row>
    <row r="42" spans="1:19" x14ac:dyDescent="0.25">
      <c r="A42" s="3">
        <f>Final!A42</f>
        <v>0</v>
      </c>
      <c r="B42" s="3">
        <f>Final!B42</f>
        <v>0</v>
      </c>
      <c r="C42" s="3">
        <f>Final!C42</f>
        <v>0</v>
      </c>
      <c r="D42" s="3">
        <f>Final!D42</f>
        <v>0</v>
      </c>
      <c r="E42" s="3">
        <f>Final!E42</f>
        <v>0</v>
      </c>
      <c r="F42" s="3">
        <f>Final!F42</f>
        <v>0</v>
      </c>
      <c r="G42" s="3">
        <f>Final!G42</f>
        <v>0</v>
      </c>
      <c r="H42" s="3">
        <f>Final!H42</f>
        <v>0</v>
      </c>
      <c r="I42" s="3">
        <f>Final!I42</f>
        <v>0</v>
      </c>
      <c r="J42" s="3">
        <f>Final!J42</f>
        <v>0</v>
      </c>
      <c r="K42" s="3">
        <f>Final!K42</f>
        <v>0</v>
      </c>
      <c r="L42" s="3">
        <f>Final!L42</f>
        <v>0</v>
      </c>
      <c r="M42" s="3">
        <f>Final!M42</f>
        <v>0</v>
      </c>
      <c r="N42" s="3">
        <f>Final!N42</f>
        <v>0</v>
      </c>
      <c r="O42" s="3">
        <f>Final!AP42</f>
        <v>0</v>
      </c>
      <c r="P42" s="43" t="str">
        <f>Redox!G47</f>
        <v>ACBT</v>
      </c>
      <c r="Q42" s="3">
        <f>Final!AR42</f>
        <v>0</v>
      </c>
      <c r="R42" s="3">
        <f>Final!AQ42</f>
        <v>0</v>
      </c>
      <c r="S42" s="85">
        <f>ROUND(Final!AW42,1)</f>
        <v>0</v>
      </c>
    </row>
    <row r="43" spans="1:19" x14ac:dyDescent="0.25">
      <c r="A43" s="3">
        <f>Final!A43</f>
        <v>0</v>
      </c>
      <c r="B43" s="3">
        <f>Final!B43</f>
        <v>0</v>
      </c>
      <c r="C43" s="3">
        <f>Final!C43</f>
        <v>0</v>
      </c>
      <c r="D43" s="3">
        <f>Final!D43</f>
        <v>0</v>
      </c>
      <c r="E43" s="3">
        <f>Final!E43</f>
        <v>0</v>
      </c>
      <c r="F43" s="3">
        <f>Final!F43</f>
        <v>0</v>
      </c>
      <c r="G43" s="3">
        <f>Final!G43</f>
        <v>0</v>
      </c>
      <c r="H43" s="3">
        <f>Final!H43</f>
        <v>0</v>
      </c>
      <c r="I43" s="3">
        <f>Final!I43</f>
        <v>0</v>
      </c>
      <c r="J43" s="3">
        <f>Final!J43</f>
        <v>0</v>
      </c>
      <c r="K43" s="3">
        <f>Final!K43</f>
        <v>0</v>
      </c>
      <c r="L43" s="3">
        <f>Final!L43</f>
        <v>0</v>
      </c>
      <c r="M43" s="3">
        <f>Final!M43</f>
        <v>0</v>
      </c>
      <c r="N43" s="3">
        <f>Final!N43</f>
        <v>0</v>
      </c>
      <c r="O43" s="3">
        <f>Final!AP43</f>
        <v>0</v>
      </c>
      <c r="P43" s="43" t="str">
        <f>Redox!G48</f>
        <v>ACBT</v>
      </c>
      <c r="Q43" s="3">
        <f>Final!AR43</f>
        <v>0</v>
      </c>
      <c r="R43" s="3">
        <f>Final!AQ43</f>
        <v>0</v>
      </c>
      <c r="S43" s="85">
        <f>ROUND(Final!AW43,1)</f>
        <v>0</v>
      </c>
    </row>
    <row r="44" spans="1:19" x14ac:dyDescent="0.25">
      <c r="A44" s="3">
        <f>Final!A44</f>
        <v>0</v>
      </c>
      <c r="B44" s="3">
        <f>Final!B44</f>
        <v>0</v>
      </c>
      <c r="C44" s="3">
        <f>Final!C44</f>
        <v>0</v>
      </c>
      <c r="D44" s="3">
        <f>Final!D44</f>
        <v>0</v>
      </c>
      <c r="E44" s="3">
        <f>Final!E44</f>
        <v>0</v>
      </c>
      <c r="F44" s="3">
        <f>Final!F44</f>
        <v>0</v>
      </c>
      <c r="G44" s="3">
        <f>Final!G44</f>
        <v>0</v>
      </c>
      <c r="H44" s="3">
        <f>Final!H44</f>
        <v>0</v>
      </c>
      <c r="I44" s="3">
        <f>Final!I44</f>
        <v>0</v>
      </c>
      <c r="J44" s="3">
        <f>Final!J44</f>
        <v>0</v>
      </c>
      <c r="K44" s="3">
        <f>Final!K44</f>
        <v>0</v>
      </c>
      <c r="L44" s="3">
        <f>Final!L44</f>
        <v>0</v>
      </c>
      <c r="M44" s="3">
        <f>Final!M44</f>
        <v>0</v>
      </c>
      <c r="N44" s="3">
        <f>Final!N44</f>
        <v>0</v>
      </c>
      <c r="O44" s="3">
        <f>Final!AP44</f>
        <v>0</v>
      </c>
      <c r="P44" s="43" t="str">
        <f>Redox!G49</f>
        <v>ACBT</v>
      </c>
      <c r="Q44" s="3">
        <f>Final!AR44</f>
        <v>0</v>
      </c>
      <c r="R44" s="3">
        <f>Final!AQ44</f>
        <v>0</v>
      </c>
      <c r="S44" s="85">
        <f>ROUND(Final!AW44,1)</f>
        <v>0</v>
      </c>
    </row>
    <row r="45" spans="1:19" x14ac:dyDescent="0.25">
      <c r="A45" s="3">
        <f>Final!A45</f>
        <v>0</v>
      </c>
      <c r="B45" s="3">
        <f>Final!B45</f>
        <v>0</v>
      </c>
      <c r="C45" s="3">
        <f>Final!C45</f>
        <v>0</v>
      </c>
      <c r="D45" s="3">
        <f>Final!D45</f>
        <v>0</v>
      </c>
      <c r="E45" s="3">
        <f>Final!E45</f>
        <v>0</v>
      </c>
      <c r="F45" s="3">
        <f>Final!F45</f>
        <v>0</v>
      </c>
      <c r="G45" s="3">
        <f>Final!G45</f>
        <v>0</v>
      </c>
      <c r="H45" s="3">
        <f>Final!H45</f>
        <v>0</v>
      </c>
      <c r="I45" s="3">
        <f>Final!I45</f>
        <v>0</v>
      </c>
      <c r="J45" s="3">
        <f>Final!J45</f>
        <v>0</v>
      </c>
      <c r="K45" s="3">
        <f>Final!K45</f>
        <v>0</v>
      </c>
      <c r="L45" s="3">
        <f>Final!L45</f>
        <v>0</v>
      </c>
      <c r="M45" s="3">
        <f>Final!M45</f>
        <v>0</v>
      </c>
      <c r="N45" s="3">
        <f>Final!N45</f>
        <v>0</v>
      </c>
      <c r="O45" s="3">
        <f>Final!AP45</f>
        <v>0</v>
      </c>
      <c r="P45" s="43" t="str">
        <f>Redox!G50</f>
        <v>ACBT</v>
      </c>
      <c r="Q45" s="3">
        <f>Final!AR45</f>
        <v>0</v>
      </c>
      <c r="R45" s="3">
        <f>Final!AQ45</f>
        <v>0</v>
      </c>
      <c r="S45" s="85">
        <f>ROUND(Final!AW45,1)</f>
        <v>0</v>
      </c>
    </row>
    <row r="46" spans="1:19" x14ac:dyDescent="0.25">
      <c r="A46" s="3">
        <f>Final!A46</f>
        <v>0</v>
      </c>
      <c r="B46" s="3">
        <f>Final!B46</f>
        <v>0</v>
      </c>
      <c r="C46" s="3">
        <f>Final!C46</f>
        <v>0</v>
      </c>
      <c r="D46" s="3">
        <f>Final!D46</f>
        <v>0</v>
      </c>
      <c r="E46" s="3">
        <f>Final!E46</f>
        <v>0</v>
      </c>
      <c r="F46" s="3">
        <f>Final!F46</f>
        <v>0</v>
      </c>
      <c r="G46" s="3">
        <f>Final!G46</f>
        <v>0</v>
      </c>
      <c r="H46" s="3">
        <f>Final!H46</f>
        <v>0</v>
      </c>
      <c r="I46" s="3">
        <f>Final!I46</f>
        <v>0</v>
      </c>
      <c r="J46" s="3">
        <f>Final!J46</f>
        <v>0</v>
      </c>
      <c r="K46" s="3">
        <f>Final!K46</f>
        <v>0</v>
      </c>
      <c r="L46" s="3">
        <f>Final!L46</f>
        <v>0</v>
      </c>
      <c r="M46" s="3">
        <f>Final!M46</f>
        <v>0</v>
      </c>
      <c r="N46" s="3">
        <f>Final!N46</f>
        <v>0</v>
      </c>
      <c r="O46" s="3">
        <f>Final!AP46</f>
        <v>0</v>
      </c>
      <c r="P46" s="43" t="str">
        <f>Redox!G51</f>
        <v>ACBT</v>
      </c>
      <c r="Q46" s="3">
        <f>Final!AR46</f>
        <v>0</v>
      </c>
      <c r="R46" s="3">
        <f>Final!AQ46</f>
        <v>0</v>
      </c>
      <c r="S46" s="85">
        <f>ROUND(Final!AW46,1)</f>
        <v>0</v>
      </c>
    </row>
    <row r="47" spans="1:19" x14ac:dyDescent="0.25">
      <c r="A47" s="3">
        <f>Final!A47</f>
        <v>0</v>
      </c>
      <c r="B47" s="3">
        <f>Final!B47</f>
        <v>0</v>
      </c>
      <c r="C47" s="3">
        <f>Final!C47</f>
        <v>0</v>
      </c>
      <c r="D47" s="3">
        <f>Final!D47</f>
        <v>0</v>
      </c>
      <c r="E47" s="3">
        <f>Final!E47</f>
        <v>0</v>
      </c>
      <c r="F47" s="3">
        <f>Final!F47</f>
        <v>0</v>
      </c>
      <c r="G47" s="3">
        <f>Final!G47</f>
        <v>0</v>
      </c>
      <c r="H47" s="3">
        <f>Final!H47</f>
        <v>0</v>
      </c>
      <c r="I47" s="3">
        <f>Final!I47</f>
        <v>0</v>
      </c>
      <c r="J47" s="3">
        <f>Final!J47</f>
        <v>0</v>
      </c>
      <c r="K47" s="3">
        <f>Final!K47</f>
        <v>0</v>
      </c>
      <c r="L47" s="3">
        <f>Final!L47</f>
        <v>0</v>
      </c>
      <c r="M47" s="3">
        <f>Final!M47</f>
        <v>0</v>
      </c>
      <c r="N47" s="3">
        <f>Final!N47</f>
        <v>0</v>
      </c>
      <c r="O47" s="3">
        <f>Final!AP47</f>
        <v>0</v>
      </c>
      <c r="P47" s="43" t="str">
        <f>Redox!G52</f>
        <v>ACBT</v>
      </c>
      <c r="Q47" s="3">
        <f>Final!AR47</f>
        <v>0</v>
      </c>
      <c r="R47" s="3">
        <f>Final!AQ47</f>
        <v>0</v>
      </c>
      <c r="S47" s="85">
        <f>ROUND(Final!AW47,1)</f>
        <v>0</v>
      </c>
    </row>
    <row r="48" spans="1:19" x14ac:dyDescent="0.25">
      <c r="A48" s="3">
        <f>Final!A48</f>
        <v>0</v>
      </c>
      <c r="B48" s="3">
        <f>Final!B48</f>
        <v>0</v>
      </c>
      <c r="C48" s="3">
        <f>Final!C48</f>
        <v>0</v>
      </c>
      <c r="D48" s="3">
        <f>Final!D48</f>
        <v>0</v>
      </c>
      <c r="E48" s="3">
        <f>Final!E48</f>
        <v>0</v>
      </c>
      <c r="F48" s="3">
        <f>Final!F48</f>
        <v>0</v>
      </c>
      <c r="G48" s="3">
        <f>Final!G48</f>
        <v>0</v>
      </c>
      <c r="H48" s="3">
        <f>Final!H48</f>
        <v>0</v>
      </c>
      <c r="I48" s="3">
        <f>Final!I48</f>
        <v>0</v>
      </c>
      <c r="J48" s="3">
        <f>Final!J48</f>
        <v>0</v>
      </c>
      <c r="K48" s="3">
        <f>Final!K48</f>
        <v>0</v>
      </c>
      <c r="L48" s="3">
        <f>Final!L48</f>
        <v>0</v>
      </c>
      <c r="M48" s="3">
        <f>Final!M48</f>
        <v>0</v>
      </c>
      <c r="N48" s="3">
        <f>Final!N48</f>
        <v>0</v>
      </c>
      <c r="O48" s="3">
        <f>Final!AP48</f>
        <v>0</v>
      </c>
      <c r="P48" s="43" t="str">
        <f>Redox!G53</f>
        <v>ACBT</v>
      </c>
      <c r="Q48" s="3">
        <f>Final!AR48</f>
        <v>0</v>
      </c>
      <c r="R48" s="3">
        <f>Final!AQ48</f>
        <v>0</v>
      </c>
      <c r="S48" s="85">
        <f>ROUND(Final!AW48,1)</f>
        <v>0</v>
      </c>
    </row>
    <row r="49" spans="1:19" x14ac:dyDescent="0.25">
      <c r="A49" s="3">
        <f>Final!A49</f>
        <v>0</v>
      </c>
      <c r="B49" s="3">
        <f>Final!B49</f>
        <v>0</v>
      </c>
      <c r="C49" s="3">
        <f>Final!C49</f>
        <v>0</v>
      </c>
      <c r="D49" s="3">
        <f>Final!D49</f>
        <v>0</v>
      </c>
      <c r="E49" s="3">
        <f>Final!E49</f>
        <v>0</v>
      </c>
      <c r="F49" s="3">
        <f>Final!F49</f>
        <v>0</v>
      </c>
      <c r="G49" s="3">
        <f>Final!G49</f>
        <v>0</v>
      </c>
      <c r="H49" s="3">
        <f>Final!H49</f>
        <v>0</v>
      </c>
      <c r="I49" s="3">
        <f>Final!I49</f>
        <v>0</v>
      </c>
      <c r="J49" s="3">
        <f>Final!J49</f>
        <v>0</v>
      </c>
      <c r="K49" s="3">
        <f>Final!K49</f>
        <v>0</v>
      </c>
      <c r="L49" s="3">
        <f>Final!L49</f>
        <v>0</v>
      </c>
      <c r="M49" s="3">
        <f>Final!M49</f>
        <v>0</v>
      </c>
      <c r="N49" s="3">
        <f>Final!N49</f>
        <v>0</v>
      </c>
      <c r="O49" s="3">
        <f>Final!AP49</f>
        <v>0</v>
      </c>
      <c r="P49" s="43" t="str">
        <f>Redox!G54</f>
        <v>ACBT</v>
      </c>
      <c r="Q49" s="3">
        <f>Final!AR49</f>
        <v>0</v>
      </c>
      <c r="R49" s="3">
        <f>Final!AQ49</f>
        <v>0</v>
      </c>
      <c r="S49" s="85">
        <f>ROUND(Final!AW49,1)</f>
        <v>0</v>
      </c>
    </row>
    <row r="50" spans="1:19" x14ac:dyDescent="0.25">
      <c r="A50" s="3">
        <f>Final!A50</f>
        <v>0</v>
      </c>
      <c r="B50" s="3">
        <f>Final!B50</f>
        <v>0</v>
      </c>
      <c r="C50" s="3">
        <f>Final!C50</f>
        <v>0</v>
      </c>
      <c r="D50" s="3">
        <f>Final!D50</f>
        <v>0</v>
      </c>
      <c r="E50" s="3">
        <f>Final!E50</f>
        <v>0</v>
      </c>
      <c r="F50" s="3">
        <f>Final!F50</f>
        <v>0</v>
      </c>
      <c r="G50" s="3">
        <f>Final!G50</f>
        <v>0</v>
      </c>
      <c r="H50" s="3">
        <f>Final!H50</f>
        <v>0</v>
      </c>
      <c r="I50" s="3">
        <f>Final!I50</f>
        <v>0</v>
      </c>
      <c r="J50" s="3">
        <f>Final!J50</f>
        <v>0</v>
      </c>
      <c r="K50" s="3">
        <f>Final!K50</f>
        <v>0</v>
      </c>
      <c r="L50" s="3">
        <f>Final!L50</f>
        <v>0</v>
      </c>
      <c r="M50" s="3">
        <f>Final!M50</f>
        <v>0</v>
      </c>
      <c r="N50" s="3">
        <f>Final!N50</f>
        <v>0</v>
      </c>
      <c r="O50" s="3">
        <f>Final!AP50</f>
        <v>0</v>
      </c>
      <c r="P50" s="43" t="str">
        <f>Redox!G55</f>
        <v>ACBT</v>
      </c>
      <c r="Q50" s="3">
        <f>Final!AR50</f>
        <v>0</v>
      </c>
      <c r="R50" s="3">
        <f>Final!AQ50</f>
        <v>0</v>
      </c>
      <c r="S50" s="85">
        <f>ROUND(Final!AW50,1)</f>
        <v>0</v>
      </c>
    </row>
    <row r="51" spans="1:19" x14ac:dyDescent="0.25">
      <c r="A51" s="3">
        <f>Final!A51</f>
        <v>0</v>
      </c>
      <c r="B51" s="3">
        <f>Final!B51</f>
        <v>0</v>
      </c>
      <c r="C51" s="3">
        <f>Final!C51</f>
        <v>0</v>
      </c>
      <c r="D51" s="3">
        <f>Final!D51</f>
        <v>0</v>
      </c>
      <c r="E51" s="3">
        <f>Final!E51</f>
        <v>0</v>
      </c>
      <c r="F51" s="3">
        <f>Final!F51</f>
        <v>0</v>
      </c>
      <c r="G51" s="3">
        <f>Final!G51</f>
        <v>0</v>
      </c>
      <c r="H51" s="3">
        <f>Final!H51</f>
        <v>0</v>
      </c>
      <c r="I51" s="3">
        <f>Final!I51</f>
        <v>0</v>
      </c>
      <c r="J51" s="3">
        <f>Final!J51</f>
        <v>0</v>
      </c>
      <c r="K51" s="3">
        <f>Final!K51</f>
        <v>0</v>
      </c>
      <c r="L51" s="3">
        <f>Final!L51</f>
        <v>0</v>
      </c>
      <c r="M51" s="3">
        <f>Final!M51</f>
        <v>0</v>
      </c>
      <c r="N51" s="3">
        <f>Final!N51</f>
        <v>0</v>
      </c>
      <c r="O51" s="3">
        <f>Final!AP51</f>
        <v>0</v>
      </c>
      <c r="P51" s="43" t="str">
        <f>Redox!G56</f>
        <v>ACBT</v>
      </c>
      <c r="Q51" s="3">
        <f>Final!AR51</f>
        <v>0</v>
      </c>
      <c r="R51" s="3">
        <f>Final!AQ51</f>
        <v>0</v>
      </c>
      <c r="S51" s="85">
        <f>ROUND(Final!AW51,1)</f>
        <v>0</v>
      </c>
    </row>
    <row r="52" spans="1:19" x14ac:dyDescent="0.25">
      <c r="A52" s="3">
        <f>Final!A52</f>
        <v>0</v>
      </c>
      <c r="B52" s="3">
        <f>Final!B52</f>
        <v>0</v>
      </c>
      <c r="C52" s="3">
        <f>Final!C52</f>
        <v>0</v>
      </c>
      <c r="D52" s="3">
        <f>Final!D52</f>
        <v>0</v>
      </c>
      <c r="E52" s="3">
        <f>Final!E52</f>
        <v>0</v>
      </c>
      <c r="F52" s="3">
        <f>Final!F52</f>
        <v>0</v>
      </c>
      <c r="G52" s="3">
        <f>Final!G52</f>
        <v>0</v>
      </c>
      <c r="H52" s="3">
        <f>Final!H52</f>
        <v>0</v>
      </c>
      <c r="I52" s="3">
        <f>Final!I52</f>
        <v>0</v>
      </c>
      <c r="J52" s="3">
        <f>Final!J52</f>
        <v>0</v>
      </c>
      <c r="K52" s="3">
        <f>Final!K52</f>
        <v>0</v>
      </c>
      <c r="L52" s="3">
        <f>Final!L52</f>
        <v>0</v>
      </c>
      <c r="M52" s="3">
        <f>Final!M52</f>
        <v>0</v>
      </c>
      <c r="N52" s="3">
        <f>Final!N52</f>
        <v>0</v>
      </c>
      <c r="O52" s="3">
        <f>Final!AP52</f>
        <v>0</v>
      </c>
      <c r="P52" s="43" t="str">
        <f>Redox!G57</f>
        <v>ACBT</v>
      </c>
      <c r="Q52" s="3">
        <f>Final!AR52</f>
        <v>0</v>
      </c>
      <c r="R52" s="3">
        <f>Final!AQ52</f>
        <v>0</v>
      </c>
      <c r="S52" s="85">
        <f>ROUND(Final!AW52,1)</f>
        <v>0</v>
      </c>
    </row>
    <row r="53" spans="1:19" x14ac:dyDescent="0.25">
      <c r="A53" s="3">
        <f>Final!A53</f>
        <v>0</v>
      </c>
      <c r="B53" s="3">
        <f>Final!B53</f>
        <v>0</v>
      </c>
      <c r="C53" s="3">
        <f>Final!C53</f>
        <v>0</v>
      </c>
      <c r="D53" s="3">
        <f>Final!D53</f>
        <v>0</v>
      </c>
      <c r="E53" s="3">
        <f>Final!E53</f>
        <v>0</v>
      </c>
      <c r="F53" s="3">
        <f>Final!F53</f>
        <v>0</v>
      </c>
      <c r="G53" s="3">
        <f>Final!G53</f>
        <v>0</v>
      </c>
      <c r="H53" s="3">
        <f>Final!H53</f>
        <v>0</v>
      </c>
      <c r="I53" s="3">
        <f>Final!I53</f>
        <v>0</v>
      </c>
      <c r="J53" s="3">
        <f>Final!J53</f>
        <v>0</v>
      </c>
      <c r="K53" s="3">
        <f>Final!K53</f>
        <v>0</v>
      </c>
      <c r="L53" s="3">
        <f>Final!L53</f>
        <v>0</v>
      </c>
      <c r="M53" s="3">
        <f>Final!M53</f>
        <v>0</v>
      </c>
      <c r="N53" s="3">
        <f>Final!N53</f>
        <v>0</v>
      </c>
      <c r="O53" s="3">
        <f>Final!AP53</f>
        <v>0</v>
      </c>
      <c r="P53" s="43" t="str">
        <f>Redox!G58</f>
        <v>ACBT</v>
      </c>
      <c r="Q53" s="3">
        <f>Final!AR53</f>
        <v>0</v>
      </c>
      <c r="R53" s="3">
        <f>Final!AQ53</f>
        <v>0</v>
      </c>
      <c r="S53" s="85">
        <f>ROUND(Final!AW53,1)</f>
        <v>0</v>
      </c>
    </row>
    <row r="54" spans="1:19" x14ac:dyDescent="0.25">
      <c r="A54" s="3">
        <f>Final!A54</f>
        <v>0</v>
      </c>
      <c r="B54" s="3">
        <f>Final!B54</f>
        <v>0</v>
      </c>
      <c r="C54" s="3">
        <f>Final!C54</f>
        <v>0</v>
      </c>
      <c r="D54" s="3">
        <f>Final!D54</f>
        <v>0</v>
      </c>
      <c r="E54" s="3">
        <f>Final!E54</f>
        <v>0</v>
      </c>
      <c r="F54" s="3">
        <f>Final!F54</f>
        <v>0</v>
      </c>
      <c r="G54" s="3">
        <f>Final!G54</f>
        <v>0</v>
      </c>
      <c r="H54" s="3">
        <f>Final!H54</f>
        <v>0</v>
      </c>
      <c r="I54" s="3">
        <f>Final!I54</f>
        <v>0</v>
      </c>
      <c r="J54" s="3">
        <f>Final!J54</f>
        <v>0</v>
      </c>
      <c r="K54" s="3">
        <f>Final!K54</f>
        <v>0</v>
      </c>
      <c r="L54" s="3">
        <f>Final!L54</f>
        <v>0</v>
      </c>
      <c r="M54" s="3">
        <f>Final!M54</f>
        <v>0</v>
      </c>
      <c r="N54" s="3">
        <f>Final!N54</f>
        <v>0</v>
      </c>
      <c r="O54" s="3">
        <f>Final!AP54</f>
        <v>0</v>
      </c>
      <c r="P54" s="43" t="str">
        <f>Redox!G59</f>
        <v>ACBT</v>
      </c>
      <c r="Q54" s="3">
        <f>Final!AR54</f>
        <v>0</v>
      </c>
      <c r="R54" s="3">
        <f>Final!AQ54</f>
        <v>0</v>
      </c>
      <c r="S54" s="85">
        <f>ROUND(Final!AW54,1)</f>
        <v>0</v>
      </c>
    </row>
    <row r="55" spans="1:19" x14ac:dyDescent="0.25">
      <c r="A55" s="3">
        <f>Final!A55</f>
        <v>0</v>
      </c>
      <c r="B55" s="3">
        <f>Final!B55</f>
        <v>0</v>
      </c>
      <c r="C55" s="3">
        <f>Final!C55</f>
        <v>0</v>
      </c>
      <c r="D55" s="3">
        <f>Final!D55</f>
        <v>0</v>
      </c>
      <c r="E55" s="3">
        <f>Final!E55</f>
        <v>0</v>
      </c>
      <c r="F55" s="3">
        <f>Final!F55</f>
        <v>0</v>
      </c>
      <c r="G55" s="3">
        <f>Final!G55</f>
        <v>0</v>
      </c>
      <c r="H55" s="3">
        <f>Final!H55</f>
        <v>0</v>
      </c>
      <c r="I55" s="3">
        <f>Final!I55</f>
        <v>0</v>
      </c>
      <c r="J55" s="3">
        <f>Final!J55</f>
        <v>0</v>
      </c>
      <c r="K55" s="3">
        <f>Final!K55</f>
        <v>0</v>
      </c>
      <c r="L55" s="3">
        <f>Final!L55</f>
        <v>0</v>
      </c>
      <c r="M55" s="3">
        <f>Final!M55</f>
        <v>0</v>
      </c>
      <c r="N55" s="3">
        <f>Final!N55</f>
        <v>0</v>
      </c>
      <c r="O55" s="3">
        <f>Final!AP55</f>
        <v>0</v>
      </c>
      <c r="P55" s="43" t="str">
        <f>Redox!G60</f>
        <v>ACBT</v>
      </c>
      <c r="Q55" s="3">
        <f>Final!AR55</f>
        <v>0</v>
      </c>
      <c r="R55" s="3">
        <f>Final!AQ55</f>
        <v>0</v>
      </c>
      <c r="S55" s="85">
        <f>ROUND(Final!AW55,1)</f>
        <v>0</v>
      </c>
    </row>
    <row r="56" spans="1:19" x14ac:dyDescent="0.25">
      <c r="A56" s="3">
        <f>Final!A56</f>
        <v>0</v>
      </c>
      <c r="B56" s="3">
        <f>Final!B56</f>
        <v>0</v>
      </c>
      <c r="C56" s="3">
        <f>Final!C56</f>
        <v>0</v>
      </c>
      <c r="D56" s="3">
        <f>Final!D56</f>
        <v>0</v>
      </c>
      <c r="E56" s="3">
        <f>Final!E56</f>
        <v>0</v>
      </c>
      <c r="F56" s="3">
        <f>Final!F56</f>
        <v>0</v>
      </c>
      <c r="G56" s="3">
        <f>Final!G56</f>
        <v>0</v>
      </c>
      <c r="H56" s="3">
        <f>Final!H56</f>
        <v>0</v>
      </c>
      <c r="I56" s="3">
        <f>Final!I56</f>
        <v>0</v>
      </c>
      <c r="J56" s="3">
        <f>Final!J56</f>
        <v>0</v>
      </c>
      <c r="K56" s="3">
        <f>Final!K56</f>
        <v>0</v>
      </c>
      <c r="L56" s="3">
        <f>Final!L56</f>
        <v>0</v>
      </c>
      <c r="M56" s="3">
        <f>Final!M56</f>
        <v>0</v>
      </c>
      <c r="N56" s="3">
        <f>Final!N56</f>
        <v>0</v>
      </c>
      <c r="O56" s="3">
        <f>Final!AP56</f>
        <v>0</v>
      </c>
      <c r="P56" s="43" t="str">
        <f>Redox!G61</f>
        <v>ACBT</v>
      </c>
      <c r="Q56" s="3">
        <f>Final!AR56</f>
        <v>0</v>
      </c>
      <c r="R56" s="3">
        <f>Final!AQ56</f>
        <v>0</v>
      </c>
      <c r="S56" s="85">
        <f>ROUND(Final!AW56,1)</f>
        <v>0</v>
      </c>
    </row>
    <row r="57" spans="1:19" x14ac:dyDescent="0.25">
      <c r="A57" s="3">
        <f>Final!A57</f>
        <v>0</v>
      </c>
      <c r="B57" s="3">
        <f>Final!B57</f>
        <v>0</v>
      </c>
      <c r="C57" s="3">
        <f>Final!C57</f>
        <v>0</v>
      </c>
      <c r="D57" s="3">
        <f>Final!D57</f>
        <v>0</v>
      </c>
      <c r="E57" s="3">
        <f>Final!E57</f>
        <v>0</v>
      </c>
      <c r="F57" s="3">
        <f>Final!F57</f>
        <v>0</v>
      </c>
      <c r="G57" s="3">
        <f>Final!G57</f>
        <v>0</v>
      </c>
      <c r="H57" s="3">
        <f>Final!H57</f>
        <v>0</v>
      </c>
      <c r="I57" s="3">
        <f>Final!I57</f>
        <v>0</v>
      </c>
      <c r="J57" s="3">
        <f>Final!J57</f>
        <v>0</v>
      </c>
      <c r="K57" s="3">
        <f>Final!K57</f>
        <v>0</v>
      </c>
      <c r="L57" s="3">
        <f>Final!L57</f>
        <v>0</v>
      </c>
      <c r="M57" s="3">
        <f>Final!M57</f>
        <v>0</v>
      </c>
      <c r="N57" s="3">
        <f>Final!N57</f>
        <v>0</v>
      </c>
      <c r="O57" s="3">
        <f>Final!AP57</f>
        <v>0</v>
      </c>
      <c r="P57" s="43" t="str">
        <f>Redox!G62</f>
        <v>ACBT</v>
      </c>
      <c r="Q57" s="3">
        <f>Final!AR57</f>
        <v>0</v>
      </c>
      <c r="R57" s="3">
        <f>Final!AQ57</f>
        <v>0</v>
      </c>
      <c r="S57" s="85">
        <f>ROUND(Final!AW57,1)</f>
        <v>0</v>
      </c>
    </row>
    <row r="58" spans="1:19" x14ac:dyDescent="0.25">
      <c r="A58" s="3">
        <f>Final!A58</f>
        <v>0</v>
      </c>
      <c r="B58" s="3">
        <f>Final!B58</f>
        <v>0</v>
      </c>
      <c r="C58" s="3">
        <f>Final!C58</f>
        <v>0</v>
      </c>
      <c r="D58" s="3">
        <f>Final!D58</f>
        <v>0</v>
      </c>
      <c r="E58" s="3">
        <f>Final!E58</f>
        <v>0</v>
      </c>
      <c r="F58" s="3">
        <f>Final!F58</f>
        <v>0</v>
      </c>
      <c r="G58" s="3">
        <f>Final!G58</f>
        <v>0</v>
      </c>
      <c r="H58" s="3">
        <f>Final!H58</f>
        <v>0</v>
      </c>
      <c r="I58" s="3">
        <f>Final!I58</f>
        <v>0</v>
      </c>
      <c r="J58" s="3">
        <f>Final!J58</f>
        <v>0</v>
      </c>
      <c r="K58" s="3">
        <f>Final!K58</f>
        <v>0</v>
      </c>
      <c r="L58" s="3">
        <f>Final!L58</f>
        <v>0</v>
      </c>
      <c r="M58" s="3">
        <f>Final!M58</f>
        <v>0</v>
      </c>
      <c r="N58" s="3">
        <f>Final!N58</f>
        <v>0</v>
      </c>
      <c r="O58" s="3">
        <f>Final!AP58</f>
        <v>0</v>
      </c>
      <c r="P58" s="43" t="str">
        <f>Redox!G63</f>
        <v>ACBT</v>
      </c>
      <c r="Q58" s="3">
        <f>Final!AR58</f>
        <v>0</v>
      </c>
      <c r="R58" s="3">
        <f>Final!AQ58</f>
        <v>0</v>
      </c>
      <c r="S58" s="85">
        <f>ROUND(Final!AW58,1)</f>
        <v>0</v>
      </c>
    </row>
    <row r="59" spans="1:19" x14ac:dyDescent="0.25">
      <c r="A59" s="3">
        <f>Final!A59</f>
        <v>0</v>
      </c>
      <c r="B59" s="3">
        <f>Final!B59</f>
        <v>0</v>
      </c>
      <c r="C59" s="3">
        <f>Final!C59</f>
        <v>0</v>
      </c>
      <c r="D59" s="3">
        <f>Final!D59</f>
        <v>0</v>
      </c>
      <c r="E59" s="3">
        <f>Final!E59</f>
        <v>0</v>
      </c>
      <c r="F59" s="3">
        <f>Final!F59</f>
        <v>0</v>
      </c>
      <c r="G59" s="3">
        <f>Final!G59</f>
        <v>0</v>
      </c>
      <c r="H59" s="3">
        <f>Final!H59</f>
        <v>0</v>
      </c>
      <c r="I59" s="3">
        <f>Final!I59</f>
        <v>0</v>
      </c>
      <c r="J59" s="3">
        <f>Final!J59</f>
        <v>0</v>
      </c>
      <c r="K59" s="3">
        <f>Final!K59</f>
        <v>0</v>
      </c>
      <c r="L59" s="3">
        <f>Final!L59</f>
        <v>0</v>
      </c>
      <c r="M59" s="3">
        <f>Final!M59</f>
        <v>0</v>
      </c>
      <c r="N59" s="3">
        <f>Final!N59</f>
        <v>0</v>
      </c>
      <c r="O59" s="3">
        <f>Final!AP59</f>
        <v>0</v>
      </c>
      <c r="P59" s="43" t="str">
        <f>Redox!G64</f>
        <v>ACBT</v>
      </c>
      <c r="Q59" s="3">
        <f>Final!AR59</f>
        <v>0</v>
      </c>
      <c r="R59" s="3">
        <f>Final!AQ59</f>
        <v>0</v>
      </c>
      <c r="S59" s="85">
        <f>ROUND(Final!AW59,1)</f>
        <v>0</v>
      </c>
    </row>
    <row r="60" spans="1:19" x14ac:dyDescent="0.25">
      <c r="A60" s="3">
        <f>Final!A60</f>
        <v>0</v>
      </c>
      <c r="B60" s="3">
        <f>Final!B60</f>
        <v>0</v>
      </c>
      <c r="C60" s="3">
        <f>Final!C60</f>
        <v>0</v>
      </c>
      <c r="D60" s="3">
        <f>Final!D60</f>
        <v>0</v>
      </c>
      <c r="E60" s="3">
        <f>Final!E60</f>
        <v>0</v>
      </c>
      <c r="F60" s="3">
        <f>Final!F60</f>
        <v>0</v>
      </c>
      <c r="G60" s="3">
        <f>Final!G60</f>
        <v>0</v>
      </c>
      <c r="H60" s="3">
        <f>Final!H60</f>
        <v>0</v>
      </c>
      <c r="I60" s="3">
        <f>Final!I60</f>
        <v>0</v>
      </c>
      <c r="J60" s="3">
        <f>Final!J60</f>
        <v>0</v>
      </c>
      <c r="K60" s="3">
        <f>Final!K60</f>
        <v>0</v>
      </c>
      <c r="L60" s="3">
        <f>Final!L60</f>
        <v>0</v>
      </c>
      <c r="M60" s="3">
        <f>Final!M60</f>
        <v>0</v>
      </c>
      <c r="N60" s="3">
        <f>Final!N60</f>
        <v>0</v>
      </c>
      <c r="O60" s="3">
        <f>Final!AP60</f>
        <v>0</v>
      </c>
      <c r="P60" s="43" t="str">
        <f>Redox!G65</f>
        <v>ACBT</v>
      </c>
      <c r="Q60" s="3">
        <f>Final!AR60</f>
        <v>0</v>
      </c>
      <c r="R60" s="3">
        <f>Final!AQ60</f>
        <v>0</v>
      </c>
      <c r="S60" s="85">
        <f>ROUND(Final!AW60,1)</f>
        <v>0</v>
      </c>
    </row>
    <row r="61" spans="1:19" x14ac:dyDescent="0.25">
      <c r="A61" s="3">
        <f>Final!A61</f>
        <v>0</v>
      </c>
      <c r="B61" s="3">
        <f>Final!B61</f>
        <v>0</v>
      </c>
      <c r="C61" s="3">
        <f>Final!C61</f>
        <v>0</v>
      </c>
      <c r="D61" s="3">
        <f>Final!D61</f>
        <v>0</v>
      </c>
      <c r="E61" s="3">
        <f>Final!E61</f>
        <v>0</v>
      </c>
      <c r="F61" s="3">
        <f>Final!F61</f>
        <v>0</v>
      </c>
      <c r="G61" s="3">
        <f>Final!G61</f>
        <v>0</v>
      </c>
      <c r="H61" s="3">
        <f>Final!H61</f>
        <v>0</v>
      </c>
      <c r="I61" s="3">
        <f>Final!I61</f>
        <v>0</v>
      </c>
      <c r="J61" s="3">
        <f>Final!J61</f>
        <v>0</v>
      </c>
      <c r="K61" s="3">
        <f>Final!K61</f>
        <v>0</v>
      </c>
      <c r="L61" s="3">
        <f>Final!L61</f>
        <v>0</v>
      </c>
      <c r="M61" s="3">
        <f>Final!M61</f>
        <v>0</v>
      </c>
      <c r="N61" s="3">
        <f>Final!N61</f>
        <v>0</v>
      </c>
      <c r="O61" s="3">
        <f>Final!AP61</f>
        <v>0</v>
      </c>
      <c r="P61" s="43" t="str">
        <f>Redox!G66</f>
        <v>ACBT</v>
      </c>
      <c r="Q61" s="3">
        <f>Final!AR61</f>
        <v>0</v>
      </c>
      <c r="R61" s="3">
        <f>Final!AQ61</f>
        <v>0</v>
      </c>
      <c r="S61" s="85">
        <f>ROUND(Final!AW61,1)</f>
        <v>0</v>
      </c>
    </row>
    <row r="62" spans="1:19" x14ac:dyDescent="0.25">
      <c r="A62" s="3">
        <f>Final!A62</f>
        <v>0</v>
      </c>
      <c r="B62" s="3">
        <f>Final!B62</f>
        <v>0</v>
      </c>
      <c r="C62" s="3">
        <f>Final!C62</f>
        <v>0</v>
      </c>
      <c r="D62" s="3">
        <f>Final!D62</f>
        <v>0</v>
      </c>
      <c r="E62" s="3">
        <f>Final!E62</f>
        <v>0</v>
      </c>
      <c r="F62" s="3">
        <f>Final!F62</f>
        <v>0</v>
      </c>
      <c r="G62" s="3">
        <f>Final!G62</f>
        <v>0</v>
      </c>
      <c r="H62" s="3">
        <f>Final!H62</f>
        <v>0</v>
      </c>
      <c r="I62" s="3">
        <f>Final!I62</f>
        <v>0</v>
      </c>
      <c r="J62" s="3">
        <f>Final!J62</f>
        <v>0</v>
      </c>
      <c r="K62" s="3">
        <f>Final!K62</f>
        <v>0</v>
      </c>
      <c r="L62" s="3">
        <f>Final!L62</f>
        <v>0</v>
      </c>
      <c r="M62" s="3">
        <f>Final!M62</f>
        <v>0</v>
      </c>
      <c r="N62" s="3">
        <f>Final!N62</f>
        <v>0</v>
      </c>
      <c r="O62" s="3">
        <f>Final!AP62</f>
        <v>0</v>
      </c>
      <c r="P62" s="43" t="str">
        <f>Redox!G67</f>
        <v>ACBT</v>
      </c>
      <c r="Q62" s="3">
        <f>Final!AR62</f>
        <v>0</v>
      </c>
      <c r="R62" s="3">
        <f>Final!AQ62</f>
        <v>0</v>
      </c>
      <c r="S62" s="85">
        <f>ROUND(Final!AW62,1)</f>
        <v>0</v>
      </c>
    </row>
    <row r="63" spans="1:19" x14ac:dyDescent="0.25">
      <c r="A63" s="3">
        <f>Final!A63</f>
        <v>0</v>
      </c>
      <c r="B63" s="3">
        <f>Final!B63</f>
        <v>0</v>
      </c>
      <c r="C63" s="3">
        <f>Final!C63</f>
        <v>0</v>
      </c>
      <c r="D63" s="3">
        <f>Final!D63</f>
        <v>0</v>
      </c>
      <c r="E63" s="3">
        <f>Final!E63</f>
        <v>0</v>
      </c>
      <c r="F63" s="3">
        <f>Final!F63</f>
        <v>0</v>
      </c>
      <c r="G63" s="3">
        <f>Final!G63</f>
        <v>0</v>
      </c>
      <c r="H63" s="3">
        <f>Final!H63</f>
        <v>0</v>
      </c>
      <c r="I63" s="3">
        <f>Final!I63</f>
        <v>0</v>
      </c>
      <c r="J63" s="3">
        <f>Final!J63</f>
        <v>0</v>
      </c>
      <c r="K63" s="3">
        <f>Final!K63</f>
        <v>0</v>
      </c>
      <c r="L63" s="3">
        <f>Final!L63</f>
        <v>0</v>
      </c>
      <c r="M63" s="3">
        <f>Final!M63</f>
        <v>0</v>
      </c>
      <c r="N63" s="3">
        <f>Final!N63</f>
        <v>0</v>
      </c>
      <c r="O63" s="3">
        <f>Final!AP63</f>
        <v>0</v>
      </c>
      <c r="P63" s="43" t="str">
        <f>Redox!G68</f>
        <v>ACBT</v>
      </c>
      <c r="Q63" s="3">
        <f>Final!AR63</f>
        <v>0</v>
      </c>
      <c r="R63" s="3">
        <f>Final!AQ63</f>
        <v>0</v>
      </c>
      <c r="S63" s="85">
        <f>ROUND(Final!AW63,1)</f>
        <v>0</v>
      </c>
    </row>
    <row r="64" spans="1:19" x14ac:dyDescent="0.25">
      <c r="A64" s="3">
        <f>Final!A64</f>
        <v>0</v>
      </c>
      <c r="B64" s="3">
        <f>Final!B64</f>
        <v>0</v>
      </c>
      <c r="C64" s="3">
        <f>Final!C64</f>
        <v>0</v>
      </c>
      <c r="D64" s="3">
        <f>Final!D64</f>
        <v>0</v>
      </c>
      <c r="E64" s="3">
        <f>Final!E64</f>
        <v>0</v>
      </c>
      <c r="F64" s="3">
        <f>Final!F64</f>
        <v>0</v>
      </c>
      <c r="G64" s="3">
        <f>Final!G64</f>
        <v>0</v>
      </c>
      <c r="H64" s="3">
        <f>Final!H64</f>
        <v>0</v>
      </c>
      <c r="I64" s="3">
        <f>Final!I64</f>
        <v>0</v>
      </c>
      <c r="J64" s="3">
        <f>Final!J64</f>
        <v>0</v>
      </c>
      <c r="K64" s="3">
        <f>Final!K64</f>
        <v>0</v>
      </c>
      <c r="L64" s="3">
        <f>Final!L64</f>
        <v>0</v>
      </c>
      <c r="M64" s="3">
        <f>Final!M64</f>
        <v>0</v>
      </c>
      <c r="N64" s="3">
        <f>Final!N64</f>
        <v>0</v>
      </c>
      <c r="O64" s="3">
        <f>Final!AP64</f>
        <v>0</v>
      </c>
      <c r="P64" s="43" t="str">
        <f>Redox!G69</f>
        <v>ACBT</v>
      </c>
      <c r="Q64" s="3">
        <f>Final!AR64</f>
        <v>0</v>
      </c>
      <c r="R64" s="3">
        <f>Final!AQ64</f>
        <v>0</v>
      </c>
      <c r="S64" s="85">
        <f>ROUND(Final!AW64,1)</f>
        <v>0</v>
      </c>
    </row>
    <row r="65" spans="1:19" x14ac:dyDescent="0.25">
      <c r="A65" s="3">
        <f>Final!A65</f>
        <v>0</v>
      </c>
      <c r="B65" s="3">
        <f>Final!B65</f>
        <v>0</v>
      </c>
      <c r="C65" s="3">
        <f>Final!C65</f>
        <v>0</v>
      </c>
      <c r="D65" s="3">
        <f>Final!D65</f>
        <v>0</v>
      </c>
      <c r="E65" s="3">
        <f>Final!E65</f>
        <v>0</v>
      </c>
      <c r="F65" s="3">
        <f>Final!F65</f>
        <v>0</v>
      </c>
      <c r="G65" s="3">
        <f>Final!G65</f>
        <v>0</v>
      </c>
      <c r="H65" s="3">
        <f>Final!H65</f>
        <v>0</v>
      </c>
      <c r="I65" s="3">
        <f>Final!I65</f>
        <v>0</v>
      </c>
      <c r="J65" s="3">
        <f>Final!J65</f>
        <v>0</v>
      </c>
      <c r="K65" s="3">
        <f>Final!K65</f>
        <v>0</v>
      </c>
      <c r="L65" s="3">
        <f>Final!L65</f>
        <v>0</v>
      </c>
      <c r="M65" s="3">
        <f>Final!M65</f>
        <v>0</v>
      </c>
      <c r="N65" s="3">
        <f>Final!N65</f>
        <v>0</v>
      </c>
      <c r="O65" s="3">
        <f>Final!AP65</f>
        <v>0</v>
      </c>
      <c r="P65" s="43" t="str">
        <f>Redox!G70</f>
        <v>ACBT</v>
      </c>
      <c r="Q65" s="3">
        <f>Final!AR65</f>
        <v>0</v>
      </c>
      <c r="R65" s="3">
        <f>Final!AQ65</f>
        <v>0</v>
      </c>
      <c r="S65" s="85">
        <f>ROUND(Final!AW65,1)</f>
        <v>0</v>
      </c>
    </row>
    <row r="66" spans="1:19" x14ac:dyDescent="0.25">
      <c r="A66" s="3">
        <f>Final!A66</f>
        <v>0</v>
      </c>
      <c r="B66" s="3">
        <f>Final!B66</f>
        <v>0</v>
      </c>
      <c r="C66" s="3">
        <f>Final!C66</f>
        <v>0</v>
      </c>
      <c r="D66" s="3">
        <f>Final!D66</f>
        <v>0</v>
      </c>
      <c r="E66" s="3">
        <f>Final!E66</f>
        <v>0</v>
      </c>
      <c r="F66" s="3">
        <f>Final!F66</f>
        <v>0</v>
      </c>
      <c r="G66" s="3">
        <f>Final!G66</f>
        <v>0</v>
      </c>
      <c r="H66" s="3">
        <f>Final!H66</f>
        <v>0</v>
      </c>
      <c r="I66" s="3">
        <f>Final!I66</f>
        <v>0</v>
      </c>
      <c r="J66" s="3">
        <f>Final!J66</f>
        <v>0</v>
      </c>
      <c r="K66" s="3">
        <f>Final!K66</f>
        <v>0</v>
      </c>
      <c r="L66" s="3">
        <f>Final!L66</f>
        <v>0</v>
      </c>
      <c r="M66" s="3">
        <f>Final!M66</f>
        <v>0</v>
      </c>
      <c r="N66" s="3">
        <f>Final!N66</f>
        <v>0</v>
      </c>
      <c r="O66" s="3">
        <f>Final!AP66</f>
        <v>0</v>
      </c>
      <c r="P66" s="43" t="str">
        <f>Redox!G71</f>
        <v>ACBT</v>
      </c>
      <c r="Q66" s="3">
        <f>Final!AR66</f>
        <v>0</v>
      </c>
      <c r="R66" s="3">
        <f>Final!AQ66</f>
        <v>0</v>
      </c>
      <c r="S66" s="85">
        <f>ROUND(Final!AW66,1)</f>
        <v>0</v>
      </c>
    </row>
    <row r="67" spans="1:19" x14ac:dyDescent="0.25">
      <c r="A67" s="3">
        <f>Final!A67</f>
        <v>0</v>
      </c>
      <c r="B67" s="3">
        <f>Final!B67</f>
        <v>0</v>
      </c>
      <c r="C67" s="3">
        <f>Final!C67</f>
        <v>0</v>
      </c>
      <c r="D67" s="3">
        <f>Final!D67</f>
        <v>0</v>
      </c>
      <c r="E67" s="3">
        <f>Final!E67</f>
        <v>0</v>
      </c>
      <c r="F67" s="3">
        <f>Final!F67</f>
        <v>0</v>
      </c>
      <c r="G67" s="3">
        <f>Final!G67</f>
        <v>0</v>
      </c>
      <c r="H67" s="3">
        <f>Final!H67</f>
        <v>0</v>
      </c>
      <c r="I67" s="3">
        <f>Final!I67</f>
        <v>0</v>
      </c>
      <c r="J67" s="3">
        <f>Final!J67</f>
        <v>0</v>
      </c>
      <c r="K67" s="3">
        <f>Final!K67</f>
        <v>0</v>
      </c>
      <c r="L67" s="3">
        <f>Final!L67</f>
        <v>0</v>
      </c>
      <c r="M67" s="3">
        <f>Final!M67</f>
        <v>0</v>
      </c>
      <c r="N67" s="3">
        <f>Final!N67</f>
        <v>0</v>
      </c>
      <c r="O67" s="3">
        <f>Final!AP67</f>
        <v>0</v>
      </c>
      <c r="P67" s="43" t="str">
        <f>Redox!G72</f>
        <v>ACBT</v>
      </c>
      <c r="Q67" s="3">
        <f>Final!AR67</f>
        <v>0</v>
      </c>
      <c r="R67" s="3">
        <f>Final!AQ67</f>
        <v>0</v>
      </c>
      <c r="S67" s="85">
        <f>ROUND(Final!AW67,1)</f>
        <v>0</v>
      </c>
    </row>
    <row r="68" spans="1:19" x14ac:dyDescent="0.25">
      <c r="A68" s="3">
        <f>Final!A68</f>
        <v>0</v>
      </c>
      <c r="B68" s="3">
        <f>Final!B68</f>
        <v>0</v>
      </c>
      <c r="C68" s="3">
        <f>Final!C68</f>
        <v>0</v>
      </c>
      <c r="D68" s="3">
        <f>Final!D68</f>
        <v>0</v>
      </c>
      <c r="E68" s="3">
        <f>Final!E68</f>
        <v>0</v>
      </c>
      <c r="F68" s="3">
        <f>Final!F68</f>
        <v>0</v>
      </c>
      <c r="G68" s="3">
        <f>Final!G68</f>
        <v>0</v>
      </c>
      <c r="H68" s="3">
        <f>Final!H68</f>
        <v>0</v>
      </c>
      <c r="I68" s="3">
        <f>Final!I68</f>
        <v>0</v>
      </c>
      <c r="J68" s="3">
        <f>Final!J68</f>
        <v>0</v>
      </c>
      <c r="K68" s="3">
        <f>Final!K68</f>
        <v>0</v>
      </c>
      <c r="L68" s="3">
        <f>Final!L68</f>
        <v>0</v>
      </c>
      <c r="M68" s="3">
        <f>Final!M68</f>
        <v>0</v>
      </c>
      <c r="N68" s="3">
        <f>Final!N68</f>
        <v>0</v>
      </c>
      <c r="O68" s="3">
        <f>Final!AP68</f>
        <v>0</v>
      </c>
      <c r="P68" s="43" t="str">
        <f>Redox!G73</f>
        <v>ACBT</v>
      </c>
      <c r="Q68" s="3">
        <f>Final!AR68</f>
        <v>0</v>
      </c>
      <c r="R68" s="3">
        <f>Final!AQ68</f>
        <v>0</v>
      </c>
      <c r="S68" s="85">
        <f>ROUND(Final!AW68,1)</f>
        <v>0</v>
      </c>
    </row>
    <row r="69" spans="1:19" x14ac:dyDescent="0.25">
      <c r="A69" s="3">
        <f>Final!A69</f>
        <v>0</v>
      </c>
      <c r="B69" s="3">
        <f>Final!B69</f>
        <v>0</v>
      </c>
      <c r="C69" s="3">
        <f>Final!C69</f>
        <v>0</v>
      </c>
      <c r="D69" s="3">
        <f>Final!D69</f>
        <v>0</v>
      </c>
      <c r="E69" s="3">
        <f>Final!E69</f>
        <v>0</v>
      </c>
      <c r="F69" s="3">
        <f>Final!F69</f>
        <v>0</v>
      </c>
      <c r="G69" s="3">
        <f>Final!G69</f>
        <v>0</v>
      </c>
      <c r="H69" s="3">
        <f>Final!H69</f>
        <v>0</v>
      </c>
      <c r="I69" s="3">
        <f>Final!I69</f>
        <v>0</v>
      </c>
      <c r="J69" s="3">
        <f>Final!J69</f>
        <v>0</v>
      </c>
      <c r="K69" s="3">
        <f>Final!K69</f>
        <v>0</v>
      </c>
      <c r="L69" s="3">
        <f>Final!L69</f>
        <v>0</v>
      </c>
      <c r="M69" s="3">
        <f>Final!M69</f>
        <v>0</v>
      </c>
      <c r="N69" s="3">
        <f>Final!N69</f>
        <v>0</v>
      </c>
      <c r="O69" s="3">
        <f>Final!AP69</f>
        <v>0</v>
      </c>
      <c r="P69" s="43" t="str">
        <f>Redox!G74</f>
        <v>ACBT</v>
      </c>
      <c r="Q69" s="3">
        <f>Final!AR69</f>
        <v>0</v>
      </c>
      <c r="R69" s="3">
        <f>Final!AQ69</f>
        <v>0</v>
      </c>
      <c r="S69" s="85">
        <f>ROUND(Final!AW69,1)</f>
        <v>0</v>
      </c>
    </row>
    <row r="70" spans="1:19" x14ac:dyDescent="0.25">
      <c r="A70" s="3">
        <f>Final!A70</f>
        <v>0</v>
      </c>
      <c r="B70" s="3">
        <f>Final!B70</f>
        <v>0</v>
      </c>
      <c r="C70" s="3">
        <f>Final!C70</f>
        <v>0</v>
      </c>
      <c r="D70" s="3">
        <f>Final!D70</f>
        <v>0</v>
      </c>
      <c r="E70" s="3">
        <f>Final!E70</f>
        <v>0</v>
      </c>
      <c r="F70" s="3">
        <f>Final!F70</f>
        <v>0</v>
      </c>
      <c r="G70" s="3">
        <f>Final!G70</f>
        <v>0</v>
      </c>
      <c r="H70" s="3">
        <f>Final!H70</f>
        <v>0</v>
      </c>
      <c r="I70" s="3">
        <f>Final!I70</f>
        <v>0</v>
      </c>
      <c r="J70" s="3">
        <f>Final!J70</f>
        <v>0</v>
      </c>
      <c r="K70" s="3">
        <f>Final!K70</f>
        <v>0</v>
      </c>
      <c r="L70" s="3">
        <f>Final!L70</f>
        <v>0</v>
      </c>
      <c r="M70" s="3">
        <f>Final!M70</f>
        <v>0</v>
      </c>
      <c r="N70" s="3">
        <f>Final!N70</f>
        <v>0</v>
      </c>
      <c r="O70" s="3">
        <f>Final!AP70</f>
        <v>0</v>
      </c>
      <c r="P70" s="43" t="str">
        <f>Redox!G75</f>
        <v>ACBT</v>
      </c>
      <c r="Q70" s="3">
        <f>Final!AR70</f>
        <v>0</v>
      </c>
      <c r="R70" s="3">
        <f>Final!AQ70</f>
        <v>0</v>
      </c>
      <c r="S70" s="85">
        <f>ROUND(Final!AW70,1)</f>
        <v>0</v>
      </c>
    </row>
    <row r="71" spans="1:19" x14ac:dyDescent="0.25">
      <c r="A71" s="3">
        <f>Final!A71</f>
        <v>0</v>
      </c>
      <c r="B71" s="3">
        <f>Final!B71</f>
        <v>0</v>
      </c>
      <c r="C71" s="3">
        <f>Final!C71</f>
        <v>0</v>
      </c>
      <c r="D71" s="3">
        <f>Final!D71</f>
        <v>0</v>
      </c>
      <c r="E71" s="3">
        <f>Final!E71</f>
        <v>0</v>
      </c>
      <c r="F71" s="3">
        <f>Final!F71</f>
        <v>0</v>
      </c>
      <c r="G71" s="3">
        <f>Final!G71</f>
        <v>0</v>
      </c>
      <c r="H71" s="3">
        <f>Final!H71</f>
        <v>0</v>
      </c>
      <c r="I71" s="3">
        <f>Final!I71</f>
        <v>0</v>
      </c>
      <c r="J71" s="3">
        <f>Final!J71</f>
        <v>0</v>
      </c>
      <c r="K71" s="3">
        <f>Final!K71</f>
        <v>0</v>
      </c>
      <c r="L71" s="3">
        <f>Final!L71</f>
        <v>0</v>
      </c>
      <c r="M71" s="3">
        <f>Final!M71</f>
        <v>0</v>
      </c>
      <c r="N71" s="3">
        <f>Final!N71</f>
        <v>0</v>
      </c>
      <c r="O71" s="3">
        <f>Final!AP71</f>
        <v>0</v>
      </c>
      <c r="P71" s="43" t="str">
        <f>Redox!G76</f>
        <v>ACBT</v>
      </c>
      <c r="Q71" s="3">
        <f>Final!AR71</f>
        <v>0</v>
      </c>
      <c r="R71" s="3">
        <f>Final!AQ71</f>
        <v>0</v>
      </c>
      <c r="S71" s="85">
        <f>ROUND(Final!AW71,1)</f>
        <v>0</v>
      </c>
    </row>
    <row r="72" spans="1:19" x14ac:dyDescent="0.25">
      <c r="A72" s="3">
        <f>Final!A72</f>
        <v>0</v>
      </c>
      <c r="B72" s="3">
        <f>Final!B72</f>
        <v>0</v>
      </c>
      <c r="C72" s="3">
        <f>Final!C72</f>
        <v>0</v>
      </c>
      <c r="D72" s="3">
        <f>Final!D72</f>
        <v>0</v>
      </c>
      <c r="E72" s="3">
        <f>Final!E72</f>
        <v>0</v>
      </c>
      <c r="F72" s="3">
        <f>Final!F72</f>
        <v>0</v>
      </c>
      <c r="G72" s="3">
        <f>Final!G72</f>
        <v>0</v>
      </c>
      <c r="H72" s="3">
        <f>Final!H72</f>
        <v>0</v>
      </c>
      <c r="I72" s="3">
        <f>Final!I72</f>
        <v>0</v>
      </c>
      <c r="J72" s="3">
        <f>Final!J72</f>
        <v>0</v>
      </c>
      <c r="K72" s="3">
        <f>Final!K72</f>
        <v>0</v>
      </c>
      <c r="L72" s="3">
        <f>Final!L72</f>
        <v>0</v>
      </c>
      <c r="M72" s="3">
        <f>Final!M72</f>
        <v>0</v>
      </c>
      <c r="N72" s="3">
        <f>Final!N72</f>
        <v>0</v>
      </c>
      <c r="O72" s="3">
        <f>Final!AP72</f>
        <v>0</v>
      </c>
      <c r="P72" s="43" t="str">
        <f>Redox!G77</f>
        <v>ACBT</v>
      </c>
      <c r="Q72" s="3">
        <f>Final!AR72</f>
        <v>0</v>
      </c>
      <c r="R72" s="3">
        <f>Final!AQ72</f>
        <v>0</v>
      </c>
      <c r="S72" s="85">
        <f>ROUND(Final!AW72,1)</f>
        <v>0</v>
      </c>
    </row>
    <row r="73" spans="1:19" x14ac:dyDescent="0.25">
      <c r="A73" s="3">
        <f>Final!A73</f>
        <v>0</v>
      </c>
      <c r="B73" s="3">
        <f>Final!B73</f>
        <v>0</v>
      </c>
      <c r="C73" s="3">
        <f>Final!C73</f>
        <v>0</v>
      </c>
      <c r="D73" s="3">
        <f>Final!D73</f>
        <v>0</v>
      </c>
      <c r="E73" s="3">
        <f>Final!E73</f>
        <v>0</v>
      </c>
      <c r="F73" s="3">
        <f>Final!F73</f>
        <v>0</v>
      </c>
      <c r="G73" s="3">
        <f>Final!G73</f>
        <v>0</v>
      </c>
      <c r="H73" s="3">
        <f>Final!H73</f>
        <v>0</v>
      </c>
      <c r="I73" s="3">
        <f>Final!I73</f>
        <v>0</v>
      </c>
      <c r="J73" s="3">
        <f>Final!J73</f>
        <v>0</v>
      </c>
      <c r="K73" s="3">
        <f>Final!K73</f>
        <v>0</v>
      </c>
      <c r="L73" s="3">
        <f>Final!L73</f>
        <v>0</v>
      </c>
      <c r="M73" s="3">
        <f>Final!M73</f>
        <v>0</v>
      </c>
      <c r="N73" s="3">
        <f>Final!N73</f>
        <v>0</v>
      </c>
      <c r="O73" s="3">
        <f>Final!AP73</f>
        <v>0</v>
      </c>
      <c r="P73" s="43" t="str">
        <f>Redox!G78</f>
        <v>ACBT</v>
      </c>
      <c r="Q73" s="3">
        <f>Final!AR73</f>
        <v>0</v>
      </c>
      <c r="R73" s="3">
        <f>Final!AQ73</f>
        <v>0</v>
      </c>
      <c r="S73" s="85">
        <f>ROUND(Final!AW73,1)</f>
        <v>0</v>
      </c>
    </row>
    <row r="74" spans="1:19" x14ac:dyDescent="0.25">
      <c r="A74" s="3">
        <f>Final!A74</f>
        <v>0</v>
      </c>
      <c r="B74" s="3">
        <f>Final!B74</f>
        <v>0</v>
      </c>
      <c r="C74" s="3">
        <f>Final!C74</f>
        <v>0</v>
      </c>
      <c r="D74" s="3">
        <f>Final!D74</f>
        <v>0</v>
      </c>
      <c r="E74" s="3">
        <f>Final!E74</f>
        <v>0</v>
      </c>
      <c r="F74" s="3">
        <f>Final!F74</f>
        <v>0</v>
      </c>
      <c r="G74" s="3">
        <f>Final!G74</f>
        <v>0</v>
      </c>
      <c r="H74" s="3">
        <f>Final!H74</f>
        <v>0</v>
      </c>
      <c r="I74" s="3">
        <f>Final!I74</f>
        <v>0</v>
      </c>
      <c r="J74" s="3">
        <f>Final!J74</f>
        <v>0</v>
      </c>
      <c r="K74" s="3">
        <f>Final!K74</f>
        <v>0</v>
      </c>
      <c r="L74" s="3">
        <f>Final!L74</f>
        <v>0</v>
      </c>
      <c r="M74" s="3">
        <f>Final!M74</f>
        <v>0</v>
      </c>
      <c r="N74" s="3">
        <f>Final!N74</f>
        <v>0</v>
      </c>
      <c r="O74" s="3">
        <f>Final!AP74</f>
        <v>0</v>
      </c>
      <c r="P74" s="43" t="str">
        <f>Redox!G79</f>
        <v>ACBT</v>
      </c>
      <c r="Q74" s="3">
        <f>Final!AR74</f>
        <v>0</v>
      </c>
      <c r="R74" s="3">
        <f>Final!AQ74</f>
        <v>0</v>
      </c>
      <c r="S74" s="85">
        <f>ROUND(Final!AW74,1)</f>
        <v>0</v>
      </c>
    </row>
    <row r="75" spans="1:19" x14ac:dyDescent="0.25">
      <c r="A75" s="3">
        <f>Final!A75</f>
        <v>0</v>
      </c>
      <c r="B75" s="3">
        <f>Final!B75</f>
        <v>0</v>
      </c>
      <c r="C75" s="3">
        <f>Final!C75</f>
        <v>0</v>
      </c>
      <c r="D75" s="3">
        <f>Final!D75</f>
        <v>0</v>
      </c>
      <c r="E75" s="3">
        <f>Final!E75</f>
        <v>0</v>
      </c>
      <c r="F75" s="3">
        <f>Final!F75</f>
        <v>0</v>
      </c>
      <c r="G75" s="3">
        <f>Final!G75</f>
        <v>0</v>
      </c>
      <c r="H75" s="3">
        <f>Final!H75</f>
        <v>0</v>
      </c>
      <c r="I75" s="3">
        <f>Final!I75</f>
        <v>0</v>
      </c>
      <c r="J75" s="3">
        <f>Final!J75</f>
        <v>0</v>
      </c>
      <c r="K75" s="3">
        <f>Final!K75</f>
        <v>0</v>
      </c>
      <c r="L75" s="3">
        <f>Final!L75</f>
        <v>0</v>
      </c>
      <c r="M75" s="3">
        <f>Final!M75</f>
        <v>0</v>
      </c>
      <c r="N75" s="3">
        <f>Final!N75</f>
        <v>0</v>
      </c>
      <c r="O75" s="3">
        <f>Final!AP75</f>
        <v>0</v>
      </c>
      <c r="P75" s="43" t="str">
        <f>Redox!G80</f>
        <v>ACBT</v>
      </c>
      <c r="Q75" s="3">
        <f>Final!AR75</f>
        <v>0</v>
      </c>
      <c r="R75" s="3">
        <f>Final!AQ75</f>
        <v>0</v>
      </c>
      <c r="S75" s="85">
        <f>ROUND(Final!AW75,1)</f>
        <v>0</v>
      </c>
    </row>
    <row r="76" spans="1:19" x14ac:dyDescent="0.25">
      <c r="A76" s="3">
        <f>Final!A76</f>
        <v>0</v>
      </c>
      <c r="B76" s="3">
        <f>Final!B76</f>
        <v>0</v>
      </c>
      <c r="C76" s="3">
        <f>Final!C76</f>
        <v>0</v>
      </c>
      <c r="D76" s="3">
        <f>Final!D76</f>
        <v>0</v>
      </c>
      <c r="E76" s="3">
        <f>Final!E76</f>
        <v>0</v>
      </c>
      <c r="F76" s="3">
        <f>Final!F76</f>
        <v>0</v>
      </c>
      <c r="G76" s="3">
        <f>Final!G76</f>
        <v>0</v>
      </c>
      <c r="H76" s="3">
        <f>Final!H76</f>
        <v>0</v>
      </c>
      <c r="I76" s="3">
        <f>Final!I76</f>
        <v>0</v>
      </c>
      <c r="J76" s="3">
        <f>Final!J76</f>
        <v>0</v>
      </c>
      <c r="K76" s="3">
        <f>Final!K76</f>
        <v>0</v>
      </c>
      <c r="L76" s="3">
        <f>Final!L76</f>
        <v>0</v>
      </c>
      <c r="M76" s="3">
        <f>Final!M76</f>
        <v>0</v>
      </c>
      <c r="N76" s="3">
        <f>Final!N76</f>
        <v>0</v>
      </c>
      <c r="O76" s="3">
        <f>Final!AP76</f>
        <v>0</v>
      </c>
      <c r="P76" s="43" t="str">
        <f>Redox!G81</f>
        <v>ACBT</v>
      </c>
      <c r="Q76" s="3">
        <f>Final!AR76</f>
        <v>0</v>
      </c>
      <c r="R76" s="3">
        <f>Final!AQ76</f>
        <v>0</v>
      </c>
      <c r="S76" s="85">
        <f>ROUND(Final!AW76,1)</f>
        <v>0</v>
      </c>
    </row>
    <row r="77" spans="1:19" x14ac:dyDescent="0.25">
      <c r="A77" s="3">
        <f>Final!A77</f>
        <v>0</v>
      </c>
      <c r="B77" s="3">
        <f>Final!B77</f>
        <v>0</v>
      </c>
      <c r="C77" s="3">
        <f>Final!C77</f>
        <v>0</v>
      </c>
      <c r="D77" s="3">
        <f>Final!D77</f>
        <v>0</v>
      </c>
      <c r="E77" s="3">
        <f>Final!E77</f>
        <v>0</v>
      </c>
      <c r="F77" s="3">
        <f>Final!F77</f>
        <v>0</v>
      </c>
      <c r="G77" s="3">
        <f>Final!G77</f>
        <v>0</v>
      </c>
      <c r="H77" s="3">
        <f>Final!H77</f>
        <v>0</v>
      </c>
      <c r="I77" s="3">
        <f>Final!I77</f>
        <v>0</v>
      </c>
      <c r="J77" s="3">
        <f>Final!J77</f>
        <v>0</v>
      </c>
      <c r="K77" s="3">
        <f>Final!K77</f>
        <v>0</v>
      </c>
      <c r="L77" s="3">
        <f>Final!L77</f>
        <v>0</v>
      </c>
      <c r="M77" s="3">
        <f>Final!M77</f>
        <v>0</v>
      </c>
      <c r="N77" s="3">
        <f>Final!N77</f>
        <v>0</v>
      </c>
      <c r="O77" s="3">
        <f>Final!AP77</f>
        <v>0</v>
      </c>
      <c r="P77" s="43" t="str">
        <f>Redox!G82</f>
        <v>ACBT</v>
      </c>
      <c r="Q77" s="3">
        <f>Final!AR77</f>
        <v>0</v>
      </c>
      <c r="R77" s="3">
        <f>Final!AQ77</f>
        <v>0</v>
      </c>
      <c r="S77" s="85">
        <f>ROUND(Final!AW77,1)</f>
        <v>0</v>
      </c>
    </row>
    <row r="78" spans="1:19" x14ac:dyDescent="0.25">
      <c r="A78" s="3">
        <f>Final!A78</f>
        <v>0</v>
      </c>
      <c r="B78" s="3">
        <f>Final!B78</f>
        <v>0</v>
      </c>
      <c r="C78" s="3">
        <f>Final!C78</f>
        <v>0</v>
      </c>
      <c r="D78" s="3">
        <f>Final!D78</f>
        <v>0</v>
      </c>
      <c r="E78" s="3">
        <f>Final!E78</f>
        <v>0</v>
      </c>
      <c r="F78" s="3">
        <f>Final!F78</f>
        <v>0</v>
      </c>
      <c r="G78" s="3">
        <f>Final!G78</f>
        <v>0</v>
      </c>
      <c r="H78" s="3">
        <f>Final!H78</f>
        <v>0</v>
      </c>
      <c r="I78" s="3">
        <f>Final!I78</f>
        <v>0</v>
      </c>
      <c r="J78" s="3">
        <f>Final!J78</f>
        <v>0</v>
      </c>
      <c r="K78" s="3">
        <f>Final!K78</f>
        <v>0</v>
      </c>
      <c r="L78" s="3">
        <f>Final!L78</f>
        <v>0</v>
      </c>
      <c r="M78" s="3">
        <f>Final!M78</f>
        <v>0</v>
      </c>
      <c r="N78" s="3">
        <f>Final!N78</f>
        <v>0</v>
      </c>
      <c r="O78" s="3">
        <f>Final!AP78</f>
        <v>0</v>
      </c>
      <c r="P78" s="43" t="str">
        <f>Redox!G83</f>
        <v>ACBT</v>
      </c>
      <c r="Q78" s="3">
        <f>Final!AR78</f>
        <v>0</v>
      </c>
      <c r="R78" s="3">
        <f>Final!AQ78</f>
        <v>0</v>
      </c>
      <c r="S78" s="85">
        <f>ROUND(Final!AW78,1)</f>
        <v>0</v>
      </c>
    </row>
    <row r="79" spans="1:19" x14ac:dyDescent="0.25">
      <c r="A79" s="3">
        <f>Final!A79</f>
        <v>0</v>
      </c>
      <c r="B79" s="3">
        <f>Final!B79</f>
        <v>0</v>
      </c>
      <c r="C79" s="3">
        <f>Final!C79</f>
        <v>0</v>
      </c>
      <c r="D79" s="3">
        <f>Final!D79</f>
        <v>0</v>
      </c>
      <c r="E79" s="3">
        <f>Final!E79</f>
        <v>0</v>
      </c>
      <c r="F79" s="3">
        <f>Final!F79</f>
        <v>0</v>
      </c>
      <c r="G79" s="3">
        <f>Final!G79</f>
        <v>0</v>
      </c>
      <c r="H79" s="3">
        <f>Final!H79</f>
        <v>0</v>
      </c>
      <c r="I79" s="3">
        <f>Final!I79</f>
        <v>0</v>
      </c>
      <c r="J79" s="3">
        <f>Final!J79</f>
        <v>0</v>
      </c>
      <c r="K79" s="3">
        <f>Final!K79</f>
        <v>0</v>
      </c>
      <c r="L79" s="3">
        <f>Final!L79</f>
        <v>0</v>
      </c>
      <c r="M79" s="3">
        <f>Final!M79</f>
        <v>0</v>
      </c>
      <c r="N79" s="3">
        <f>Final!N79</f>
        <v>0</v>
      </c>
      <c r="O79" s="3">
        <f>Final!AP79</f>
        <v>0</v>
      </c>
      <c r="P79" s="43" t="str">
        <f>Redox!G84</f>
        <v>ACBT</v>
      </c>
      <c r="Q79" s="3">
        <f>Final!AR79</f>
        <v>0</v>
      </c>
      <c r="R79" s="3">
        <f>Final!AQ79</f>
        <v>0</v>
      </c>
      <c r="S79" s="85">
        <f>ROUND(Final!AW79,1)</f>
        <v>0</v>
      </c>
    </row>
    <row r="80" spans="1:19" x14ac:dyDescent="0.25">
      <c r="A80" s="3">
        <f>Final!A80</f>
        <v>0</v>
      </c>
      <c r="B80" s="3">
        <f>Final!B80</f>
        <v>0</v>
      </c>
      <c r="C80" s="3">
        <f>Final!C80</f>
        <v>0</v>
      </c>
      <c r="D80" s="3">
        <f>Final!D80</f>
        <v>0</v>
      </c>
      <c r="E80" s="3">
        <f>Final!E80</f>
        <v>0</v>
      </c>
      <c r="F80" s="3">
        <f>Final!F80</f>
        <v>0</v>
      </c>
      <c r="G80" s="3">
        <f>Final!G80</f>
        <v>0</v>
      </c>
      <c r="H80" s="3">
        <f>Final!H80</f>
        <v>0</v>
      </c>
      <c r="I80" s="3">
        <f>Final!I80</f>
        <v>0</v>
      </c>
      <c r="J80" s="3">
        <f>Final!J80</f>
        <v>0</v>
      </c>
      <c r="K80" s="3">
        <f>Final!K80</f>
        <v>0</v>
      </c>
      <c r="L80" s="3">
        <f>Final!L80</f>
        <v>0</v>
      </c>
      <c r="M80" s="3">
        <f>Final!M80</f>
        <v>0</v>
      </c>
      <c r="N80" s="3">
        <f>Final!N80</f>
        <v>0</v>
      </c>
      <c r="O80" s="3">
        <f>Final!AP80</f>
        <v>0</v>
      </c>
      <c r="P80" s="43" t="str">
        <f>Redox!G85</f>
        <v>ACBT</v>
      </c>
      <c r="Q80" s="3">
        <f>Final!AR80</f>
        <v>0</v>
      </c>
      <c r="R80" s="3">
        <f>Final!AQ80</f>
        <v>0</v>
      </c>
      <c r="S80" s="85">
        <f>ROUND(Final!AW80,1)</f>
        <v>0</v>
      </c>
    </row>
    <row r="81" spans="1:19" x14ac:dyDescent="0.25">
      <c r="A81" s="3">
        <f>Final!A81</f>
        <v>0</v>
      </c>
      <c r="B81" s="3">
        <f>Final!B81</f>
        <v>0</v>
      </c>
      <c r="C81" s="3">
        <f>Final!C81</f>
        <v>0</v>
      </c>
      <c r="D81" s="3">
        <f>Final!D81</f>
        <v>0</v>
      </c>
      <c r="E81" s="3">
        <f>Final!E81</f>
        <v>0</v>
      </c>
      <c r="F81" s="3">
        <f>Final!F81</f>
        <v>0</v>
      </c>
      <c r="G81" s="3">
        <f>Final!G81</f>
        <v>0</v>
      </c>
      <c r="H81" s="3">
        <f>Final!H81</f>
        <v>0</v>
      </c>
      <c r="I81" s="3">
        <f>Final!I81</f>
        <v>0</v>
      </c>
      <c r="J81" s="3">
        <f>Final!J81</f>
        <v>0</v>
      </c>
      <c r="K81" s="3">
        <f>Final!K81</f>
        <v>0</v>
      </c>
      <c r="L81" s="3">
        <f>Final!L81</f>
        <v>0</v>
      </c>
      <c r="M81" s="3">
        <f>Final!M81</f>
        <v>0</v>
      </c>
      <c r="N81" s="3">
        <f>Final!N81</f>
        <v>0</v>
      </c>
      <c r="O81" s="3">
        <f>Final!AP81</f>
        <v>0</v>
      </c>
      <c r="P81" s="43" t="str">
        <f>Redox!G86</f>
        <v>ACBT</v>
      </c>
      <c r="Q81" s="3">
        <f>Final!AR81</f>
        <v>0</v>
      </c>
      <c r="R81" s="3">
        <f>Final!AQ81</f>
        <v>0</v>
      </c>
      <c r="S81" s="85">
        <f>ROUND(Final!AW81,1)</f>
        <v>0</v>
      </c>
    </row>
    <row r="82" spans="1:19" x14ac:dyDescent="0.25">
      <c r="A82" s="3">
        <f>Final!A82</f>
        <v>0</v>
      </c>
      <c r="B82" s="3">
        <f>Final!B82</f>
        <v>0</v>
      </c>
      <c r="C82" s="3">
        <f>Final!C82</f>
        <v>0</v>
      </c>
      <c r="D82" s="3">
        <f>Final!D82</f>
        <v>0</v>
      </c>
      <c r="E82" s="3">
        <f>Final!E82</f>
        <v>0</v>
      </c>
      <c r="F82" s="3">
        <f>Final!F82</f>
        <v>0</v>
      </c>
      <c r="G82" s="3">
        <f>Final!G82</f>
        <v>0</v>
      </c>
      <c r="H82" s="3">
        <f>Final!H82</f>
        <v>0</v>
      </c>
      <c r="I82" s="3">
        <f>Final!I82</f>
        <v>0</v>
      </c>
      <c r="J82" s="3">
        <f>Final!J82</f>
        <v>0</v>
      </c>
      <c r="K82" s="3">
        <f>Final!K82</f>
        <v>0</v>
      </c>
      <c r="L82" s="3">
        <f>Final!L82</f>
        <v>0</v>
      </c>
      <c r="M82" s="3">
        <f>Final!M82</f>
        <v>0</v>
      </c>
      <c r="N82" s="3">
        <f>Final!N82</f>
        <v>0</v>
      </c>
      <c r="O82" s="3">
        <f>Final!AP82</f>
        <v>0</v>
      </c>
      <c r="P82" s="43" t="str">
        <f>Redox!G87</f>
        <v>ACBT</v>
      </c>
      <c r="Q82" s="3">
        <f>Final!AR82</f>
        <v>0</v>
      </c>
      <c r="R82" s="3">
        <f>Final!AQ82</f>
        <v>0</v>
      </c>
      <c r="S82" s="85">
        <f>ROUND(Final!AW82,1)</f>
        <v>0</v>
      </c>
    </row>
    <row r="83" spans="1:19" x14ac:dyDescent="0.25">
      <c r="A83" s="3">
        <f>Final!A83</f>
        <v>0</v>
      </c>
      <c r="B83" s="3">
        <f>Final!B83</f>
        <v>0</v>
      </c>
      <c r="C83" s="3">
        <f>Final!C83</f>
        <v>0</v>
      </c>
      <c r="D83" s="3">
        <f>Final!D83</f>
        <v>0</v>
      </c>
      <c r="E83" s="3">
        <f>Final!E83</f>
        <v>0</v>
      </c>
      <c r="F83" s="3">
        <f>Final!F83</f>
        <v>0</v>
      </c>
      <c r="G83" s="3">
        <f>Final!G83</f>
        <v>0</v>
      </c>
      <c r="H83" s="3">
        <f>Final!H83</f>
        <v>0</v>
      </c>
      <c r="I83" s="3">
        <f>Final!I83</f>
        <v>0</v>
      </c>
      <c r="J83" s="3">
        <f>Final!J83</f>
        <v>0</v>
      </c>
      <c r="K83" s="3">
        <f>Final!K83</f>
        <v>0</v>
      </c>
      <c r="L83" s="3">
        <f>Final!L83</f>
        <v>0</v>
      </c>
      <c r="M83" s="3">
        <f>Final!M83</f>
        <v>0</v>
      </c>
      <c r="N83" s="3">
        <f>Final!N83</f>
        <v>0</v>
      </c>
      <c r="O83" s="3">
        <f>Final!AP83</f>
        <v>0</v>
      </c>
      <c r="P83" s="43" t="str">
        <f>Redox!G88</f>
        <v>ACBT</v>
      </c>
      <c r="Q83" s="3">
        <f>Final!AR83</f>
        <v>0</v>
      </c>
      <c r="R83" s="3">
        <f>Final!AQ83</f>
        <v>0</v>
      </c>
      <c r="S83" s="85">
        <f>ROUND(Final!AW83,1)</f>
        <v>0</v>
      </c>
    </row>
    <row r="84" spans="1:19" x14ac:dyDescent="0.25">
      <c r="A84" s="3">
        <f>Final!A84</f>
        <v>0</v>
      </c>
      <c r="B84" s="3">
        <f>Final!B84</f>
        <v>0</v>
      </c>
      <c r="C84" s="3">
        <f>Final!C84</f>
        <v>0</v>
      </c>
      <c r="D84" s="3">
        <f>Final!D84</f>
        <v>0</v>
      </c>
      <c r="E84" s="3">
        <f>Final!E84</f>
        <v>0</v>
      </c>
      <c r="F84" s="3">
        <f>Final!F84</f>
        <v>0</v>
      </c>
      <c r="G84" s="3">
        <f>Final!G84</f>
        <v>0</v>
      </c>
      <c r="H84" s="3">
        <f>Final!H84</f>
        <v>0</v>
      </c>
      <c r="I84" s="3">
        <f>Final!I84</f>
        <v>0</v>
      </c>
      <c r="J84" s="3">
        <f>Final!J84</f>
        <v>0</v>
      </c>
      <c r="K84" s="3">
        <f>Final!K84</f>
        <v>0</v>
      </c>
      <c r="L84" s="3">
        <f>Final!L84</f>
        <v>0</v>
      </c>
      <c r="M84" s="3">
        <f>Final!M84</f>
        <v>0</v>
      </c>
      <c r="N84" s="3">
        <f>Final!N84</f>
        <v>0</v>
      </c>
      <c r="O84" s="3">
        <f>Final!AP84</f>
        <v>0</v>
      </c>
      <c r="P84" s="43" t="str">
        <f>Redox!G89</f>
        <v>ACBT</v>
      </c>
      <c r="Q84" s="3">
        <f>Final!AR84</f>
        <v>0</v>
      </c>
      <c r="R84" s="3">
        <f>Final!AQ84</f>
        <v>0</v>
      </c>
      <c r="S84" s="85">
        <f>ROUND(Final!AW84,1)</f>
        <v>0</v>
      </c>
    </row>
    <row r="85" spans="1:19" x14ac:dyDescent="0.25">
      <c r="A85" s="3">
        <f>Final!A85</f>
        <v>0</v>
      </c>
      <c r="B85" s="3">
        <f>Final!B85</f>
        <v>0</v>
      </c>
      <c r="C85" s="3">
        <f>Final!C85</f>
        <v>0</v>
      </c>
      <c r="D85" s="3">
        <f>Final!D85</f>
        <v>0</v>
      </c>
      <c r="E85" s="3">
        <f>Final!E85</f>
        <v>0</v>
      </c>
      <c r="F85" s="3">
        <f>Final!F85</f>
        <v>0</v>
      </c>
      <c r="G85" s="3">
        <f>Final!G85</f>
        <v>0</v>
      </c>
      <c r="H85" s="3">
        <f>Final!H85</f>
        <v>0</v>
      </c>
      <c r="I85" s="3">
        <f>Final!I85</f>
        <v>0</v>
      </c>
      <c r="J85" s="3">
        <f>Final!J85</f>
        <v>0</v>
      </c>
      <c r="K85" s="3">
        <f>Final!K85</f>
        <v>0</v>
      </c>
      <c r="L85" s="3">
        <f>Final!L85</f>
        <v>0</v>
      </c>
      <c r="M85" s="3">
        <f>Final!M85</f>
        <v>0</v>
      </c>
      <c r="N85" s="3">
        <f>Final!N85</f>
        <v>0</v>
      </c>
      <c r="O85" s="3">
        <f>Final!AP85</f>
        <v>0</v>
      </c>
      <c r="P85" s="43" t="str">
        <f>Redox!G90</f>
        <v>ACBT</v>
      </c>
      <c r="Q85" s="3">
        <f>Final!AR85</f>
        <v>0</v>
      </c>
      <c r="R85" s="3">
        <f>Final!AQ85</f>
        <v>0</v>
      </c>
      <c r="S85" s="85">
        <f>ROUND(Final!AW85,1)</f>
        <v>0</v>
      </c>
    </row>
    <row r="86" spans="1:19" x14ac:dyDescent="0.25">
      <c r="A86" s="3">
        <f>Final!A86</f>
        <v>0</v>
      </c>
      <c r="B86" s="3">
        <f>Final!B86</f>
        <v>0</v>
      </c>
      <c r="C86" s="3">
        <f>Final!C86</f>
        <v>0</v>
      </c>
      <c r="D86" s="3">
        <f>Final!D86</f>
        <v>0</v>
      </c>
      <c r="E86" s="3">
        <f>Final!E86</f>
        <v>0</v>
      </c>
      <c r="F86" s="3">
        <f>Final!F86</f>
        <v>0</v>
      </c>
      <c r="G86" s="3">
        <f>Final!G86</f>
        <v>0</v>
      </c>
      <c r="H86" s="3">
        <f>Final!H86</f>
        <v>0</v>
      </c>
      <c r="I86" s="3">
        <f>Final!I86</f>
        <v>0</v>
      </c>
      <c r="J86" s="3">
        <f>Final!J86</f>
        <v>0</v>
      </c>
      <c r="K86" s="3">
        <f>Final!K86</f>
        <v>0</v>
      </c>
      <c r="L86" s="3">
        <f>Final!L86</f>
        <v>0</v>
      </c>
      <c r="M86" s="3">
        <f>Final!M86</f>
        <v>0</v>
      </c>
      <c r="N86" s="3">
        <f>Final!N86</f>
        <v>0</v>
      </c>
      <c r="O86" s="3">
        <f>Final!AP86</f>
        <v>0</v>
      </c>
      <c r="P86" s="43" t="str">
        <f>Redox!G91</f>
        <v>ACBT</v>
      </c>
      <c r="Q86" s="3">
        <f>Final!AR86</f>
        <v>0</v>
      </c>
      <c r="R86" s="3">
        <f>Final!AQ86</f>
        <v>0</v>
      </c>
      <c r="S86" s="85">
        <f>ROUND(Final!AW86,1)</f>
        <v>0</v>
      </c>
    </row>
    <row r="87" spans="1:19" x14ac:dyDescent="0.25">
      <c r="A87" s="3">
        <f>Final!A87</f>
        <v>0</v>
      </c>
      <c r="B87" s="3">
        <f>Final!B87</f>
        <v>0</v>
      </c>
      <c r="C87" s="3">
        <f>Final!C87</f>
        <v>0</v>
      </c>
      <c r="D87" s="3">
        <f>Final!D87</f>
        <v>0</v>
      </c>
      <c r="E87" s="3">
        <f>Final!E87</f>
        <v>0</v>
      </c>
      <c r="F87" s="3">
        <f>Final!F87</f>
        <v>0</v>
      </c>
      <c r="G87" s="3">
        <f>Final!G87</f>
        <v>0</v>
      </c>
      <c r="H87" s="3">
        <f>Final!H87</f>
        <v>0</v>
      </c>
      <c r="I87" s="3">
        <f>Final!I87</f>
        <v>0</v>
      </c>
      <c r="J87" s="3">
        <f>Final!J87</f>
        <v>0</v>
      </c>
      <c r="K87" s="3">
        <f>Final!K87</f>
        <v>0</v>
      </c>
      <c r="L87" s="3">
        <f>Final!L87</f>
        <v>0</v>
      </c>
      <c r="M87" s="3">
        <f>Final!M87</f>
        <v>0</v>
      </c>
      <c r="N87" s="3">
        <f>Final!N87</f>
        <v>0</v>
      </c>
      <c r="O87" s="3">
        <f>Final!AP87</f>
        <v>0</v>
      </c>
      <c r="P87" s="43" t="str">
        <f>Redox!G92</f>
        <v>ACBT</v>
      </c>
      <c r="Q87" s="3">
        <f>Final!AR87</f>
        <v>0</v>
      </c>
      <c r="R87" s="3">
        <f>Final!AQ87</f>
        <v>0</v>
      </c>
      <c r="S87" s="85">
        <f>ROUND(Final!AW87,1)</f>
        <v>0</v>
      </c>
    </row>
    <row r="88" spans="1:19" x14ac:dyDescent="0.25">
      <c r="A88" s="3">
        <f>Final!A88</f>
        <v>0</v>
      </c>
      <c r="B88" s="3">
        <f>Final!B88</f>
        <v>0</v>
      </c>
      <c r="C88" s="3">
        <f>Final!C88</f>
        <v>0</v>
      </c>
      <c r="D88" s="3">
        <f>Final!D88</f>
        <v>0</v>
      </c>
      <c r="E88" s="3">
        <f>Final!E88</f>
        <v>0</v>
      </c>
      <c r="F88" s="3">
        <f>Final!F88</f>
        <v>0</v>
      </c>
      <c r="G88" s="3">
        <f>Final!G88</f>
        <v>0</v>
      </c>
      <c r="H88" s="3">
        <f>Final!H88</f>
        <v>0</v>
      </c>
      <c r="I88" s="3">
        <f>Final!I88</f>
        <v>0</v>
      </c>
      <c r="J88" s="3">
        <f>Final!J88</f>
        <v>0</v>
      </c>
      <c r="K88" s="3">
        <f>Final!K88</f>
        <v>0</v>
      </c>
      <c r="L88" s="3">
        <f>Final!L88</f>
        <v>0</v>
      </c>
      <c r="M88" s="3">
        <f>Final!M88</f>
        <v>0</v>
      </c>
      <c r="N88" s="3">
        <f>Final!N88</f>
        <v>0</v>
      </c>
      <c r="O88" s="3">
        <f>Final!AP88</f>
        <v>0</v>
      </c>
      <c r="P88" s="43" t="str">
        <f>Redox!G93</f>
        <v>ACBT</v>
      </c>
      <c r="Q88" s="3">
        <f>Final!AR88</f>
        <v>0</v>
      </c>
      <c r="R88" s="3">
        <f>Final!AQ88</f>
        <v>0</v>
      </c>
      <c r="S88" s="85">
        <f>ROUND(Final!AW88,1)</f>
        <v>0</v>
      </c>
    </row>
    <row r="89" spans="1:19" x14ac:dyDescent="0.25">
      <c r="A89" s="3">
        <f>Final!A89</f>
        <v>0</v>
      </c>
      <c r="B89" s="3">
        <f>Final!B89</f>
        <v>0</v>
      </c>
      <c r="C89" s="3">
        <f>Final!C89</f>
        <v>0</v>
      </c>
      <c r="D89" s="3">
        <f>Final!D89</f>
        <v>0</v>
      </c>
      <c r="E89" s="3">
        <f>Final!E89</f>
        <v>0</v>
      </c>
      <c r="F89" s="3">
        <f>Final!F89</f>
        <v>0</v>
      </c>
      <c r="G89" s="3">
        <f>Final!G89</f>
        <v>0</v>
      </c>
      <c r="H89" s="3">
        <f>Final!H89</f>
        <v>0</v>
      </c>
      <c r="I89" s="3">
        <f>Final!I89</f>
        <v>0</v>
      </c>
      <c r="J89" s="3">
        <f>Final!J89</f>
        <v>0</v>
      </c>
      <c r="K89" s="3">
        <f>Final!K89</f>
        <v>0</v>
      </c>
      <c r="L89" s="3">
        <f>Final!L89</f>
        <v>0</v>
      </c>
      <c r="M89" s="3">
        <f>Final!M89</f>
        <v>0</v>
      </c>
      <c r="N89" s="3">
        <f>Final!N89</f>
        <v>0</v>
      </c>
      <c r="O89" s="3">
        <f>Final!AP89</f>
        <v>0</v>
      </c>
      <c r="P89" s="43" t="str">
        <f>Redox!G94</f>
        <v>ACBT</v>
      </c>
      <c r="Q89" s="3">
        <f>Final!AR89</f>
        <v>0</v>
      </c>
      <c r="R89" s="3">
        <f>Final!AQ89</f>
        <v>0</v>
      </c>
      <c r="S89" s="85">
        <f>ROUND(Final!AW89,1)</f>
        <v>0</v>
      </c>
    </row>
    <row r="90" spans="1:19" x14ac:dyDescent="0.25">
      <c r="A90" s="3">
        <f>Final!A90</f>
        <v>0</v>
      </c>
      <c r="B90" s="3">
        <f>Final!B90</f>
        <v>0</v>
      </c>
      <c r="C90" s="3">
        <f>Final!C90</f>
        <v>0</v>
      </c>
      <c r="D90" s="3">
        <f>Final!D90</f>
        <v>0</v>
      </c>
      <c r="E90" s="3">
        <f>Final!E90</f>
        <v>0</v>
      </c>
      <c r="F90" s="3">
        <f>Final!F90</f>
        <v>0</v>
      </c>
      <c r="G90" s="3">
        <f>Final!G90</f>
        <v>0</v>
      </c>
      <c r="H90" s="3">
        <f>Final!H90</f>
        <v>0</v>
      </c>
      <c r="I90" s="3">
        <f>Final!I90</f>
        <v>0</v>
      </c>
      <c r="J90" s="3">
        <f>Final!J90</f>
        <v>0</v>
      </c>
      <c r="K90" s="3">
        <f>Final!K90</f>
        <v>0</v>
      </c>
      <c r="L90" s="3">
        <f>Final!L90</f>
        <v>0</v>
      </c>
      <c r="M90" s="3">
        <f>Final!M90</f>
        <v>0</v>
      </c>
      <c r="N90" s="3">
        <f>Final!N90</f>
        <v>0</v>
      </c>
      <c r="O90" s="3">
        <f>Final!AP90</f>
        <v>0</v>
      </c>
      <c r="P90" s="43" t="str">
        <f>Redox!G95</f>
        <v>ACBT</v>
      </c>
      <c r="Q90" s="3">
        <f>Final!AR90</f>
        <v>0</v>
      </c>
      <c r="R90" s="3">
        <f>Final!AQ90</f>
        <v>0</v>
      </c>
      <c r="S90" s="85">
        <f>ROUND(Final!AW90,1)</f>
        <v>0</v>
      </c>
    </row>
    <row r="91" spans="1:19" x14ac:dyDescent="0.25">
      <c r="A91" s="3">
        <f>Final!A91</f>
        <v>0</v>
      </c>
      <c r="B91" s="3">
        <f>Final!B91</f>
        <v>0</v>
      </c>
      <c r="C91" s="3">
        <f>Final!C91</f>
        <v>0</v>
      </c>
      <c r="D91" s="3">
        <f>Final!D91</f>
        <v>0</v>
      </c>
      <c r="E91" s="3">
        <f>Final!E91</f>
        <v>0</v>
      </c>
      <c r="F91" s="3">
        <f>Final!F91</f>
        <v>0</v>
      </c>
      <c r="G91" s="3">
        <f>Final!G91</f>
        <v>0</v>
      </c>
      <c r="H91" s="3">
        <f>Final!H91</f>
        <v>0</v>
      </c>
      <c r="I91" s="3">
        <f>Final!I91</f>
        <v>0</v>
      </c>
      <c r="J91" s="3">
        <f>Final!J91</f>
        <v>0</v>
      </c>
      <c r="K91" s="3">
        <f>Final!K91</f>
        <v>0</v>
      </c>
      <c r="L91" s="3">
        <f>Final!L91</f>
        <v>0</v>
      </c>
      <c r="M91" s="3">
        <f>Final!M91</f>
        <v>0</v>
      </c>
      <c r="N91" s="3">
        <f>Final!N91</f>
        <v>0</v>
      </c>
      <c r="O91" s="3">
        <f>Final!AP91</f>
        <v>0</v>
      </c>
      <c r="P91" s="43" t="str">
        <f>Redox!G96</f>
        <v>ACBT</v>
      </c>
      <c r="Q91" s="3">
        <f>Final!AR91</f>
        <v>0</v>
      </c>
      <c r="R91" s="3">
        <f>Final!AQ91</f>
        <v>0</v>
      </c>
      <c r="S91" s="85">
        <f>ROUND(Final!AW91,1)</f>
        <v>0</v>
      </c>
    </row>
    <row r="92" spans="1:19" x14ac:dyDescent="0.25">
      <c r="A92" s="3">
        <f>Final!A92</f>
        <v>0</v>
      </c>
      <c r="B92" s="3">
        <f>Final!B92</f>
        <v>0</v>
      </c>
      <c r="C92" s="3">
        <f>Final!C92</f>
        <v>0</v>
      </c>
      <c r="D92" s="3">
        <f>Final!D92</f>
        <v>0</v>
      </c>
      <c r="E92" s="3">
        <f>Final!E92</f>
        <v>0</v>
      </c>
      <c r="F92" s="3">
        <f>Final!F92</f>
        <v>0</v>
      </c>
      <c r="G92" s="3">
        <f>Final!G92</f>
        <v>0</v>
      </c>
      <c r="H92" s="3">
        <f>Final!H92</f>
        <v>0</v>
      </c>
      <c r="I92" s="3">
        <f>Final!I92</f>
        <v>0</v>
      </c>
      <c r="J92" s="3">
        <f>Final!J92</f>
        <v>0</v>
      </c>
      <c r="K92" s="3">
        <f>Final!K92</f>
        <v>0</v>
      </c>
      <c r="L92" s="3">
        <f>Final!L92</f>
        <v>0</v>
      </c>
      <c r="M92" s="3">
        <f>Final!M92</f>
        <v>0</v>
      </c>
      <c r="N92" s="3">
        <f>Final!N92</f>
        <v>0</v>
      </c>
      <c r="O92" s="3">
        <f>Final!AP92</f>
        <v>0</v>
      </c>
      <c r="P92" s="43" t="str">
        <f>Redox!G97</f>
        <v>ACBT</v>
      </c>
      <c r="Q92" s="3">
        <f>Final!AR92</f>
        <v>0</v>
      </c>
      <c r="R92" s="3">
        <f>Final!AQ92</f>
        <v>0</v>
      </c>
      <c r="S92" s="85">
        <f>ROUND(Final!AW92,1)</f>
        <v>0</v>
      </c>
    </row>
    <row r="93" spans="1:19" x14ac:dyDescent="0.25">
      <c r="A93" s="3">
        <f>Final!A93</f>
        <v>0</v>
      </c>
      <c r="B93" s="3">
        <f>Final!B93</f>
        <v>0</v>
      </c>
      <c r="C93" s="3">
        <f>Final!C93</f>
        <v>0</v>
      </c>
      <c r="D93" s="3">
        <f>Final!D93</f>
        <v>0</v>
      </c>
      <c r="E93" s="3">
        <f>Final!E93</f>
        <v>0</v>
      </c>
      <c r="F93" s="3">
        <f>Final!F93</f>
        <v>0</v>
      </c>
      <c r="G93" s="3">
        <f>Final!G93</f>
        <v>0</v>
      </c>
      <c r="H93" s="3">
        <f>Final!H93</f>
        <v>0</v>
      </c>
      <c r="I93" s="3">
        <f>Final!I93</f>
        <v>0</v>
      </c>
      <c r="J93" s="3">
        <f>Final!J93</f>
        <v>0</v>
      </c>
      <c r="K93" s="3">
        <f>Final!K93</f>
        <v>0</v>
      </c>
      <c r="L93" s="3">
        <f>Final!L93</f>
        <v>0</v>
      </c>
      <c r="M93" s="3">
        <f>Final!M93</f>
        <v>0</v>
      </c>
      <c r="N93" s="3">
        <f>Final!N93</f>
        <v>0</v>
      </c>
      <c r="O93" s="3">
        <f>Final!AP93</f>
        <v>0</v>
      </c>
      <c r="P93" s="43" t="str">
        <f>Redox!G98</f>
        <v>ACBT</v>
      </c>
      <c r="Q93" s="3">
        <f>Final!AR93</f>
        <v>0</v>
      </c>
      <c r="R93" s="3">
        <f>Final!AQ93</f>
        <v>0</v>
      </c>
      <c r="S93" s="85">
        <f>ROUND(Final!AW93,1)</f>
        <v>0</v>
      </c>
    </row>
    <row r="94" spans="1:19" x14ac:dyDescent="0.25">
      <c r="A94" s="3">
        <f>Final!A94</f>
        <v>0</v>
      </c>
      <c r="B94" s="3">
        <f>Final!B94</f>
        <v>0</v>
      </c>
      <c r="C94" s="3">
        <f>Final!C94</f>
        <v>0</v>
      </c>
      <c r="D94" s="3">
        <f>Final!D94</f>
        <v>0</v>
      </c>
      <c r="E94" s="3">
        <f>Final!E94</f>
        <v>0</v>
      </c>
      <c r="F94" s="3">
        <f>Final!F94</f>
        <v>0</v>
      </c>
      <c r="G94" s="3">
        <f>Final!G94</f>
        <v>0</v>
      </c>
      <c r="H94" s="3">
        <f>Final!H94</f>
        <v>0</v>
      </c>
      <c r="I94" s="3">
        <f>Final!I94</f>
        <v>0</v>
      </c>
      <c r="J94" s="3">
        <f>Final!J94</f>
        <v>0</v>
      </c>
      <c r="K94" s="3">
        <f>Final!K94</f>
        <v>0</v>
      </c>
      <c r="L94" s="3">
        <f>Final!L94</f>
        <v>0</v>
      </c>
      <c r="M94" s="3">
        <f>Final!M94</f>
        <v>0</v>
      </c>
      <c r="N94" s="3">
        <f>Final!N94</f>
        <v>0</v>
      </c>
      <c r="O94" s="3">
        <f>Final!AP94</f>
        <v>0</v>
      </c>
      <c r="P94" s="43" t="str">
        <f>Redox!G99</f>
        <v>ACBT</v>
      </c>
      <c r="Q94" s="3">
        <f>Final!AR94</f>
        <v>0</v>
      </c>
      <c r="R94" s="3">
        <f>Final!AQ94</f>
        <v>0</v>
      </c>
      <c r="S94" s="85">
        <f>ROUND(Final!AW94,1)</f>
        <v>0</v>
      </c>
    </row>
    <row r="95" spans="1:19" x14ac:dyDescent="0.25">
      <c r="A95" s="3">
        <f>Final!A95</f>
        <v>0</v>
      </c>
      <c r="B95" s="3">
        <f>Final!B95</f>
        <v>0</v>
      </c>
      <c r="C95" s="3">
        <f>Final!C95</f>
        <v>0</v>
      </c>
      <c r="D95" s="3">
        <f>Final!D95</f>
        <v>0</v>
      </c>
      <c r="E95" s="3">
        <f>Final!E95</f>
        <v>0</v>
      </c>
      <c r="F95" s="3">
        <f>Final!F95</f>
        <v>0</v>
      </c>
      <c r="G95" s="3">
        <f>Final!G95</f>
        <v>0</v>
      </c>
      <c r="H95" s="3">
        <f>Final!H95</f>
        <v>0</v>
      </c>
      <c r="I95" s="3">
        <f>Final!I95</f>
        <v>0</v>
      </c>
      <c r="J95" s="3">
        <f>Final!J95</f>
        <v>0</v>
      </c>
      <c r="K95" s="3">
        <f>Final!K95</f>
        <v>0</v>
      </c>
      <c r="L95" s="3">
        <f>Final!L95</f>
        <v>0</v>
      </c>
      <c r="M95" s="3">
        <f>Final!M95</f>
        <v>0</v>
      </c>
      <c r="N95" s="3">
        <f>Final!N95</f>
        <v>0</v>
      </c>
      <c r="O95" s="3">
        <f>Final!AP95</f>
        <v>0</v>
      </c>
      <c r="P95" s="43" t="str">
        <f>Redox!G100</f>
        <v>ACBT</v>
      </c>
      <c r="Q95" s="3">
        <f>Final!AR95</f>
        <v>0</v>
      </c>
      <c r="R95" s="3">
        <f>Final!AQ95</f>
        <v>0</v>
      </c>
      <c r="S95" s="85">
        <f>ROUND(Final!AW95,1)</f>
        <v>0</v>
      </c>
    </row>
    <row r="96" spans="1:19" x14ac:dyDescent="0.25">
      <c r="A96" s="3">
        <f>Final!A96</f>
        <v>0</v>
      </c>
      <c r="B96" s="3">
        <f>Final!B96</f>
        <v>0</v>
      </c>
      <c r="C96" s="3">
        <f>Final!C96</f>
        <v>0</v>
      </c>
      <c r="D96" s="3">
        <f>Final!D96</f>
        <v>0</v>
      </c>
      <c r="E96" s="3">
        <f>Final!E96</f>
        <v>0</v>
      </c>
      <c r="F96" s="3">
        <f>Final!F96</f>
        <v>0</v>
      </c>
      <c r="G96" s="3">
        <f>Final!G96</f>
        <v>0</v>
      </c>
      <c r="H96" s="3">
        <f>Final!H96</f>
        <v>0</v>
      </c>
      <c r="I96" s="3">
        <f>Final!I96</f>
        <v>0</v>
      </c>
      <c r="J96" s="3">
        <f>Final!J96</f>
        <v>0</v>
      </c>
      <c r="K96" s="3">
        <f>Final!K96</f>
        <v>0</v>
      </c>
      <c r="L96" s="3">
        <f>Final!L96</f>
        <v>0</v>
      </c>
      <c r="M96" s="3">
        <f>Final!M96</f>
        <v>0</v>
      </c>
      <c r="N96" s="3">
        <f>Final!N96</f>
        <v>0</v>
      </c>
      <c r="O96" s="3">
        <f>Final!AP96</f>
        <v>0</v>
      </c>
      <c r="P96" s="43" t="str">
        <f>Redox!G101</f>
        <v>ACBT</v>
      </c>
      <c r="Q96" s="3">
        <f>Final!AR96</f>
        <v>0</v>
      </c>
      <c r="R96" s="3">
        <f>Final!AQ96</f>
        <v>0</v>
      </c>
      <c r="S96" s="85">
        <f>ROUND(Final!AW96,1)</f>
        <v>0</v>
      </c>
    </row>
    <row r="97" spans="1:19" x14ac:dyDescent="0.25">
      <c r="A97" s="3">
        <f>Final!A97</f>
        <v>0</v>
      </c>
      <c r="B97" s="3">
        <f>Final!B97</f>
        <v>0</v>
      </c>
      <c r="C97" s="3">
        <f>Final!C97</f>
        <v>0</v>
      </c>
      <c r="D97" s="3">
        <f>Final!D97</f>
        <v>0</v>
      </c>
      <c r="E97" s="3">
        <f>Final!E97</f>
        <v>0</v>
      </c>
      <c r="F97" s="3">
        <f>Final!F97</f>
        <v>0</v>
      </c>
      <c r="G97" s="3">
        <f>Final!G97</f>
        <v>0</v>
      </c>
      <c r="H97" s="3">
        <f>Final!H97</f>
        <v>0</v>
      </c>
      <c r="I97" s="3">
        <f>Final!I97</f>
        <v>0</v>
      </c>
      <c r="J97" s="3">
        <f>Final!J97</f>
        <v>0</v>
      </c>
      <c r="K97" s="3">
        <f>Final!K97</f>
        <v>0</v>
      </c>
      <c r="L97" s="3">
        <f>Final!L97</f>
        <v>0</v>
      </c>
      <c r="M97" s="3">
        <f>Final!M97</f>
        <v>0</v>
      </c>
      <c r="N97" s="3">
        <f>Final!N97</f>
        <v>0</v>
      </c>
      <c r="O97" s="3">
        <f>Final!AP97</f>
        <v>0</v>
      </c>
      <c r="P97" s="43" t="str">
        <f>Redox!G102</f>
        <v>ACBT</v>
      </c>
      <c r="Q97" s="3">
        <f>Final!AR97</f>
        <v>0</v>
      </c>
      <c r="R97" s="3">
        <f>Final!AQ97</f>
        <v>0</v>
      </c>
      <c r="S97" s="85">
        <f>ROUND(Final!AW97,1)</f>
        <v>0</v>
      </c>
    </row>
    <row r="98" spans="1:19" x14ac:dyDescent="0.25">
      <c r="A98" s="3">
        <f>Final!A98</f>
        <v>0</v>
      </c>
      <c r="B98" s="3">
        <f>Final!B98</f>
        <v>0</v>
      </c>
      <c r="C98" s="3">
        <f>Final!C98</f>
        <v>0</v>
      </c>
      <c r="D98" s="3">
        <f>Final!D98</f>
        <v>0</v>
      </c>
      <c r="E98" s="3">
        <f>Final!E98</f>
        <v>0</v>
      </c>
      <c r="F98" s="3">
        <f>Final!F98</f>
        <v>0</v>
      </c>
      <c r="G98" s="3">
        <f>Final!G98</f>
        <v>0</v>
      </c>
      <c r="H98" s="3">
        <f>Final!H98</f>
        <v>0</v>
      </c>
      <c r="I98" s="3">
        <f>Final!I98</f>
        <v>0</v>
      </c>
      <c r="J98" s="3">
        <f>Final!J98</f>
        <v>0</v>
      </c>
      <c r="K98" s="3">
        <f>Final!K98</f>
        <v>0</v>
      </c>
      <c r="L98" s="3">
        <f>Final!L98</f>
        <v>0</v>
      </c>
      <c r="M98" s="3">
        <f>Final!M98</f>
        <v>0</v>
      </c>
      <c r="N98" s="3">
        <f>Final!N98</f>
        <v>0</v>
      </c>
      <c r="O98" s="3">
        <f>Final!AP98</f>
        <v>0</v>
      </c>
      <c r="P98" s="43" t="str">
        <f>Redox!G103</f>
        <v>ACBT</v>
      </c>
      <c r="Q98" s="3">
        <f>Final!AR98</f>
        <v>0</v>
      </c>
      <c r="R98" s="3">
        <f>Final!AQ98</f>
        <v>0</v>
      </c>
      <c r="S98" s="85">
        <f>ROUND(Final!AW98,1)</f>
        <v>0</v>
      </c>
    </row>
    <row r="99" spans="1:19" x14ac:dyDescent="0.25">
      <c r="A99" s="3">
        <f>Final!A99</f>
        <v>0</v>
      </c>
      <c r="B99" s="3">
        <f>Final!B99</f>
        <v>0</v>
      </c>
      <c r="C99" s="3">
        <f>Final!C99</f>
        <v>0</v>
      </c>
      <c r="D99" s="3">
        <f>Final!D99</f>
        <v>0</v>
      </c>
      <c r="E99" s="3">
        <f>Final!E99</f>
        <v>0</v>
      </c>
      <c r="F99" s="3">
        <f>Final!F99</f>
        <v>0</v>
      </c>
      <c r="G99" s="3">
        <f>Final!G99</f>
        <v>0</v>
      </c>
      <c r="H99" s="3">
        <f>Final!H99</f>
        <v>0</v>
      </c>
      <c r="I99" s="3">
        <f>Final!I99</f>
        <v>0</v>
      </c>
      <c r="J99" s="3">
        <f>Final!J99</f>
        <v>0</v>
      </c>
      <c r="K99" s="3">
        <f>Final!K99</f>
        <v>0</v>
      </c>
      <c r="L99" s="3">
        <f>Final!L99</f>
        <v>0</v>
      </c>
      <c r="M99" s="3">
        <f>Final!M99</f>
        <v>0</v>
      </c>
      <c r="N99" s="3">
        <f>Final!N99</f>
        <v>0</v>
      </c>
      <c r="O99" s="3">
        <f>Final!AP99</f>
        <v>0</v>
      </c>
      <c r="P99" s="43" t="str">
        <f>Redox!G104</f>
        <v>ACBT</v>
      </c>
      <c r="Q99" s="3">
        <f>Final!AR99</f>
        <v>0</v>
      </c>
      <c r="R99" s="3">
        <f>Final!AQ99</f>
        <v>0</v>
      </c>
      <c r="S99" s="85">
        <f>ROUND(Final!AW99,1)</f>
        <v>0</v>
      </c>
    </row>
    <row r="100" spans="1:19" x14ac:dyDescent="0.25">
      <c r="A100" s="3">
        <f>Final!A100</f>
        <v>0</v>
      </c>
      <c r="B100" s="3">
        <f>Final!B100</f>
        <v>0</v>
      </c>
      <c r="C100" s="3">
        <f>Final!C100</f>
        <v>0</v>
      </c>
      <c r="D100" s="3">
        <f>Final!D100</f>
        <v>0</v>
      </c>
      <c r="E100" s="3">
        <f>Final!E100</f>
        <v>0</v>
      </c>
      <c r="F100" s="3">
        <f>Final!F100</f>
        <v>0</v>
      </c>
      <c r="G100" s="3">
        <f>Final!G100</f>
        <v>0</v>
      </c>
      <c r="H100" s="3">
        <f>Final!H100</f>
        <v>0</v>
      </c>
      <c r="I100" s="3">
        <f>Final!I100</f>
        <v>0</v>
      </c>
      <c r="J100" s="3">
        <f>Final!J100</f>
        <v>0</v>
      </c>
      <c r="K100" s="3">
        <f>Final!K100</f>
        <v>0</v>
      </c>
      <c r="L100" s="3">
        <f>Final!L100</f>
        <v>0</v>
      </c>
      <c r="M100" s="3">
        <f>Final!M100</f>
        <v>0</v>
      </c>
      <c r="N100" s="3">
        <f>Final!N100</f>
        <v>0</v>
      </c>
      <c r="O100" s="3">
        <f>Final!AP100</f>
        <v>0</v>
      </c>
      <c r="P100" s="43" t="str">
        <f>Redox!G105</f>
        <v>ACBT</v>
      </c>
      <c r="Q100" s="3">
        <f>Final!AR100</f>
        <v>0</v>
      </c>
      <c r="R100" s="3">
        <f>Final!AQ100</f>
        <v>0</v>
      </c>
      <c r="S100" s="85">
        <f>ROUND(Final!AW100,1)</f>
        <v>0</v>
      </c>
    </row>
    <row r="101" spans="1:19" x14ac:dyDescent="0.25">
      <c r="A101" s="3">
        <f>Final!A101</f>
        <v>0</v>
      </c>
      <c r="B101" s="3">
        <f>Final!B101</f>
        <v>0</v>
      </c>
      <c r="C101" s="3">
        <f>Final!C101</f>
        <v>0</v>
      </c>
      <c r="D101" s="3">
        <f>Final!D101</f>
        <v>0</v>
      </c>
      <c r="E101" s="3">
        <f>Final!E101</f>
        <v>0</v>
      </c>
      <c r="F101" s="3">
        <f>Final!F101</f>
        <v>0</v>
      </c>
      <c r="G101" s="3">
        <f>Final!G101</f>
        <v>0</v>
      </c>
      <c r="H101" s="3">
        <f>Final!H101</f>
        <v>0</v>
      </c>
      <c r="I101" s="3">
        <f>Final!I101</f>
        <v>0</v>
      </c>
      <c r="J101" s="3">
        <f>Final!J101</f>
        <v>0</v>
      </c>
      <c r="K101" s="3">
        <f>Final!K101</f>
        <v>0</v>
      </c>
      <c r="L101" s="3">
        <f>Final!L101</f>
        <v>0</v>
      </c>
      <c r="M101" s="3">
        <f>Final!M101</f>
        <v>0</v>
      </c>
      <c r="N101" s="3">
        <f>Final!N101</f>
        <v>0</v>
      </c>
      <c r="O101" s="3">
        <f>Final!AP101</f>
        <v>0</v>
      </c>
      <c r="P101" s="43" t="str">
        <f>Redox!G106</f>
        <v>ACBT</v>
      </c>
      <c r="Q101" s="3">
        <f>Final!AR101</f>
        <v>0</v>
      </c>
      <c r="R101" s="3">
        <f>Final!AQ101</f>
        <v>0</v>
      </c>
      <c r="S101" s="85">
        <f>ROUND(Final!AW101,1)</f>
        <v>0</v>
      </c>
    </row>
    <row r="102" spans="1:19" x14ac:dyDescent="0.25">
      <c r="A102" s="3">
        <f>Final!A102</f>
        <v>0</v>
      </c>
      <c r="B102" s="3">
        <f>Final!B102</f>
        <v>0</v>
      </c>
      <c r="C102" s="3">
        <f>Final!C102</f>
        <v>0</v>
      </c>
      <c r="D102" s="3">
        <f>Final!D102</f>
        <v>0</v>
      </c>
      <c r="E102" s="3">
        <f>Final!E102</f>
        <v>0</v>
      </c>
      <c r="F102" s="3">
        <f>Final!F102</f>
        <v>0</v>
      </c>
      <c r="G102" s="3">
        <f>Final!G102</f>
        <v>0</v>
      </c>
      <c r="H102" s="3">
        <f>Final!H102</f>
        <v>0</v>
      </c>
      <c r="I102" s="3">
        <f>Final!I102</f>
        <v>0</v>
      </c>
      <c r="J102" s="3">
        <f>Final!J102</f>
        <v>0</v>
      </c>
      <c r="K102" s="3">
        <f>Final!K102</f>
        <v>0</v>
      </c>
      <c r="L102" s="3">
        <f>Final!L102</f>
        <v>0</v>
      </c>
      <c r="M102" s="3">
        <f>Final!M102</f>
        <v>0</v>
      </c>
      <c r="N102" s="3">
        <f>Final!N102</f>
        <v>0</v>
      </c>
      <c r="O102" s="3">
        <f>Final!AP102</f>
        <v>0</v>
      </c>
      <c r="P102" s="43" t="str">
        <f>Redox!G107</f>
        <v>ACBT</v>
      </c>
      <c r="Q102" s="3">
        <f>Final!AR102</f>
        <v>0</v>
      </c>
      <c r="R102" s="3">
        <f>Final!AQ102</f>
        <v>0</v>
      </c>
      <c r="S102" s="85">
        <f>ROUND(Final!AW102,1)</f>
        <v>0</v>
      </c>
    </row>
    <row r="103" spans="1:19" x14ac:dyDescent="0.25">
      <c r="A103" s="3">
        <f>Final!A103</f>
        <v>0</v>
      </c>
      <c r="B103" s="3">
        <f>Final!B103</f>
        <v>0</v>
      </c>
      <c r="C103" s="3">
        <f>Final!C103</f>
        <v>0</v>
      </c>
      <c r="D103" s="3">
        <f>Final!D103</f>
        <v>0</v>
      </c>
      <c r="E103" s="3">
        <f>Final!E103</f>
        <v>0</v>
      </c>
      <c r="F103" s="3">
        <f>Final!F103</f>
        <v>0</v>
      </c>
      <c r="G103" s="3">
        <f>Final!G103</f>
        <v>0</v>
      </c>
      <c r="H103" s="3">
        <f>Final!H103</f>
        <v>0</v>
      </c>
      <c r="I103" s="3">
        <f>Final!I103</f>
        <v>0</v>
      </c>
      <c r="J103" s="3">
        <f>Final!J103</f>
        <v>0</v>
      </c>
      <c r="K103" s="3">
        <f>Final!K103</f>
        <v>0</v>
      </c>
      <c r="L103" s="3">
        <f>Final!L103</f>
        <v>0</v>
      </c>
      <c r="M103" s="3">
        <f>Final!M103</f>
        <v>0</v>
      </c>
      <c r="N103" s="3">
        <f>Final!N103</f>
        <v>0</v>
      </c>
      <c r="O103" s="3">
        <f>Final!AP103</f>
        <v>0</v>
      </c>
      <c r="P103" s="43" t="str">
        <f>Redox!G108</f>
        <v>ACBT</v>
      </c>
      <c r="Q103" s="3">
        <f>Final!AR103</f>
        <v>0</v>
      </c>
      <c r="R103" s="3">
        <f>Final!AQ103</f>
        <v>0</v>
      </c>
      <c r="S103" s="85">
        <f>ROUND(Final!AW103,1)</f>
        <v>0</v>
      </c>
    </row>
    <row r="104" spans="1:19" x14ac:dyDescent="0.25">
      <c r="A104" s="3">
        <f>Final!A104</f>
        <v>0</v>
      </c>
      <c r="B104" s="3">
        <f>Final!B104</f>
        <v>0</v>
      </c>
      <c r="C104" s="3">
        <f>Final!C104</f>
        <v>0</v>
      </c>
      <c r="D104" s="3">
        <f>Final!D104</f>
        <v>0</v>
      </c>
      <c r="E104" s="3">
        <f>Final!E104</f>
        <v>0</v>
      </c>
      <c r="F104" s="3">
        <f>Final!F104</f>
        <v>0</v>
      </c>
      <c r="G104" s="3">
        <f>Final!G104</f>
        <v>0</v>
      </c>
      <c r="H104" s="3">
        <f>Final!H104</f>
        <v>0</v>
      </c>
      <c r="I104" s="3">
        <f>Final!I104</f>
        <v>0</v>
      </c>
      <c r="J104" s="3">
        <f>Final!J104</f>
        <v>0</v>
      </c>
      <c r="K104" s="3">
        <f>Final!K104</f>
        <v>0</v>
      </c>
      <c r="L104" s="3">
        <f>Final!L104</f>
        <v>0</v>
      </c>
      <c r="M104" s="3">
        <f>Final!M104</f>
        <v>0</v>
      </c>
      <c r="N104" s="3">
        <f>Final!N104</f>
        <v>0</v>
      </c>
      <c r="O104" s="3">
        <f>Final!AP104</f>
        <v>0</v>
      </c>
      <c r="P104" s="43" t="str">
        <f>Redox!G109</f>
        <v>ACBT</v>
      </c>
      <c r="Q104" s="3">
        <f>Final!AR104</f>
        <v>0</v>
      </c>
      <c r="R104" s="3">
        <f>Final!AQ104</f>
        <v>0</v>
      </c>
      <c r="S104" s="85">
        <f>ROUND(Final!AW104,1)</f>
        <v>0</v>
      </c>
    </row>
    <row r="105" spans="1:19" x14ac:dyDescent="0.25">
      <c r="A105" s="3">
        <f>Final!A105</f>
        <v>0</v>
      </c>
      <c r="B105" s="3">
        <f>Final!B105</f>
        <v>0</v>
      </c>
      <c r="C105" s="3">
        <f>Final!C105</f>
        <v>0</v>
      </c>
      <c r="D105" s="3">
        <f>Final!D105</f>
        <v>0</v>
      </c>
      <c r="E105" s="3">
        <f>Final!E105</f>
        <v>0</v>
      </c>
      <c r="F105" s="3">
        <f>Final!F105</f>
        <v>0</v>
      </c>
      <c r="G105" s="3">
        <f>Final!G105</f>
        <v>0</v>
      </c>
      <c r="H105" s="3">
        <f>Final!H105</f>
        <v>0</v>
      </c>
      <c r="I105" s="3">
        <f>Final!I105</f>
        <v>0</v>
      </c>
      <c r="J105" s="3">
        <f>Final!J105</f>
        <v>0</v>
      </c>
      <c r="K105" s="3">
        <f>Final!K105</f>
        <v>0</v>
      </c>
      <c r="L105" s="3">
        <f>Final!L105</f>
        <v>0</v>
      </c>
      <c r="M105" s="3">
        <f>Final!M105</f>
        <v>0</v>
      </c>
      <c r="N105" s="3">
        <f>Final!N105</f>
        <v>0</v>
      </c>
      <c r="O105" s="3">
        <f>Final!AP105</f>
        <v>0</v>
      </c>
      <c r="P105" s="43" t="str">
        <f>Redox!G110</f>
        <v>ACBT</v>
      </c>
      <c r="Q105" s="3">
        <f>Final!AR105</f>
        <v>0</v>
      </c>
      <c r="R105" s="3">
        <f>Final!AQ105</f>
        <v>0</v>
      </c>
      <c r="S105" s="85">
        <f>ROUND(Final!AW105,1)</f>
        <v>0</v>
      </c>
    </row>
    <row r="106" spans="1:19" x14ac:dyDescent="0.25">
      <c r="A106" s="3">
        <f>Final!A106</f>
        <v>0</v>
      </c>
      <c r="B106" s="3">
        <f>Final!B106</f>
        <v>0</v>
      </c>
      <c r="C106" s="3">
        <f>Final!C106</f>
        <v>0</v>
      </c>
      <c r="D106" s="3">
        <f>Final!D106</f>
        <v>0</v>
      </c>
      <c r="E106" s="3">
        <f>Final!E106</f>
        <v>0</v>
      </c>
      <c r="F106" s="3">
        <f>Final!F106</f>
        <v>0</v>
      </c>
      <c r="G106" s="3">
        <f>Final!G106</f>
        <v>0</v>
      </c>
      <c r="H106" s="3">
        <f>Final!H106</f>
        <v>0</v>
      </c>
      <c r="I106" s="3">
        <f>Final!I106</f>
        <v>0</v>
      </c>
      <c r="J106" s="3">
        <f>Final!J106</f>
        <v>0</v>
      </c>
      <c r="K106" s="3">
        <f>Final!K106</f>
        <v>0</v>
      </c>
      <c r="L106" s="3">
        <f>Final!L106</f>
        <v>0</v>
      </c>
      <c r="M106" s="3">
        <f>Final!M106</f>
        <v>0</v>
      </c>
      <c r="N106" s="3">
        <f>Final!N106</f>
        <v>0</v>
      </c>
      <c r="O106" s="3">
        <f>Final!AP106</f>
        <v>0</v>
      </c>
      <c r="P106" s="43" t="str">
        <f>Redox!G111</f>
        <v>ACBT</v>
      </c>
      <c r="Q106" s="3">
        <f>Final!AR106</f>
        <v>0</v>
      </c>
      <c r="R106" s="3">
        <f>Final!AQ106</f>
        <v>0</v>
      </c>
      <c r="S106" s="85">
        <f>ROUND(Final!AW106,1)</f>
        <v>0</v>
      </c>
    </row>
    <row r="107" spans="1:19" x14ac:dyDescent="0.25">
      <c r="A107" s="3">
        <f>Final!A107</f>
        <v>0</v>
      </c>
      <c r="B107" s="3">
        <f>Final!B107</f>
        <v>0</v>
      </c>
      <c r="C107" s="3">
        <f>Final!C107</f>
        <v>0</v>
      </c>
      <c r="D107" s="3">
        <f>Final!D107</f>
        <v>0</v>
      </c>
      <c r="E107" s="3">
        <f>Final!E107</f>
        <v>0</v>
      </c>
      <c r="F107" s="3">
        <f>Final!F107</f>
        <v>0</v>
      </c>
      <c r="G107" s="3">
        <f>Final!G107</f>
        <v>0</v>
      </c>
      <c r="H107" s="3">
        <f>Final!H107</f>
        <v>0</v>
      </c>
      <c r="I107" s="3">
        <f>Final!I107</f>
        <v>0</v>
      </c>
      <c r="J107" s="3">
        <f>Final!J107</f>
        <v>0</v>
      </c>
      <c r="K107" s="3">
        <f>Final!K107</f>
        <v>0</v>
      </c>
      <c r="L107" s="3">
        <f>Final!L107</f>
        <v>0</v>
      </c>
      <c r="M107" s="3">
        <f>Final!M107</f>
        <v>0</v>
      </c>
      <c r="N107" s="3">
        <f>Final!N107</f>
        <v>0</v>
      </c>
      <c r="O107" s="3">
        <f>Final!AP107</f>
        <v>0</v>
      </c>
      <c r="P107" s="43" t="str">
        <f>Redox!G112</f>
        <v>ACBT</v>
      </c>
      <c r="Q107" s="3">
        <f>Final!AR107</f>
        <v>0</v>
      </c>
      <c r="R107" s="3">
        <f>Final!AQ107</f>
        <v>0</v>
      </c>
      <c r="S107" s="85">
        <f>ROUND(Final!AW107,1)</f>
        <v>0</v>
      </c>
    </row>
    <row r="108" spans="1:19" x14ac:dyDescent="0.25">
      <c r="A108" s="3">
        <f>Final!A108</f>
        <v>0</v>
      </c>
      <c r="B108" s="3">
        <f>Final!B108</f>
        <v>0</v>
      </c>
      <c r="C108" s="3">
        <f>Final!C108</f>
        <v>0</v>
      </c>
      <c r="D108" s="3">
        <f>Final!D108</f>
        <v>0</v>
      </c>
      <c r="E108" s="3">
        <f>Final!E108</f>
        <v>0</v>
      </c>
      <c r="F108" s="3">
        <f>Final!F108</f>
        <v>0</v>
      </c>
      <c r="G108" s="3">
        <f>Final!G108</f>
        <v>0</v>
      </c>
      <c r="H108" s="3">
        <f>Final!H108</f>
        <v>0</v>
      </c>
      <c r="I108" s="3">
        <f>Final!I108</f>
        <v>0</v>
      </c>
      <c r="J108" s="3">
        <f>Final!J108</f>
        <v>0</v>
      </c>
      <c r="K108" s="3">
        <f>Final!K108</f>
        <v>0</v>
      </c>
      <c r="L108" s="3">
        <f>Final!L108</f>
        <v>0</v>
      </c>
      <c r="M108" s="3">
        <f>Final!M108</f>
        <v>0</v>
      </c>
      <c r="N108" s="3">
        <f>Final!N108</f>
        <v>0</v>
      </c>
      <c r="O108" s="3">
        <f>Final!AP108</f>
        <v>0</v>
      </c>
      <c r="P108" s="43" t="str">
        <f>Redox!G113</f>
        <v>ACBT</v>
      </c>
      <c r="Q108" s="3">
        <f>Final!AR108</f>
        <v>0</v>
      </c>
      <c r="R108" s="3">
        <f>Final!AQ108</f>
        <v>0</v>
      </c>
      <c r="S108" s="85">
        <f>ROUND(Final!AW108,1)</f>
        <v>0</v>
      </c>
    </row>
    <row r="109" spans="1:19" x14ac:dyDescent="0.25">
      <c r="A109" s="3">
        <f>Final!A109</f>
        <v>0</v>
      </c>
      <c r="B109" s="3">
        <f>Final!B109</f>
        <v>0</v>
      </c>
      <c r="C109" s="3">
        <f>Final!C109</f>
        <v>0</v>
      </c>
      <c r="D109" s="3">
        <f>Final!D109</f>
        <v>0</v>
      </c>
      <c r="E109" s="3">
        <f>Final!E109</f>
        <v>0</v>
      </c>
      <c r="F109" s="3">
        <f>Final!F109</f>
        <v>0</v>
      </c>
      <c r="G109" s="3">
        <f>Final!G109</f>
        <v>0</v>
      </c>
      <c r="H109" s="3">
        <f>Final!H109</f>
        <v>0</v>
      </c>
      <c r="I109" s="3">
        <f>Final!I109</f>
        <v>0</v>
      </c>
      <c r="J109" s="3">
        <f>Final!J109</f>
        <v>0</v>
      </c>
      <c r="K109" s="3">
        <f>Final!K109</f>
        <v>0</v>
      </c>
      <c r="L109" s="3">
        <f>Final!L109</f>
        <v>0</v>
      </c>
      <c r="M109" s="3">
        <f>Final!M109</f>
        <v>0</v>
      </c>
      <c r="N109" s="3">
        <f>Final!N109</f>
        <v>0</v>
      </c>
      <c r="O109" s="3">
        <f>Final!AP109</f>
        <v>0</v>
      </c>
      <c r="P109" s="43" t="str">
        <f>Redox!G114</f>
        <v>ACBT</v>
      </c>
      <c r="Q109" s="3">
        <f>Final!AR109</f>
        <v>0</v>
      </c>
      <c r="R109" s="3">
        <f>Final!AQ109</f>
        <v>0</v>
      </c>
      <c r="S109" s="85">
        <f>ROUND(Final!AW109,1)</f>
        <v>0</v>
      </c>
    </row>
    <row r="110" spans="1:19" x14ac:dyDescent="0.25">
      <c r="A110" s="3">
        <f>Final!A110</f>
        <v>0</v>
      </c>
      <c r="B110" s="3">
        <f>Final!B110</f>
        <v>0</v>
      </c>
      <c r="C110" s="3">
        <f>Final!C110</f>
        <v>0</v>
      </c>
      <c r="D110" s="3">
        <f>Final!D110</f>
        <v>0</v>
      </c>
      <c r="E110" s="3">
        <f>Final!E110</f>
        <v>0</v>
      </c>
      <c r="F110" s="3">
        <f>Final!F110</f>
        <v>0</v>
      </c>
      <c r="G110" s="3">
        <f>Final!G110</f>
        <v>0</v>
      </c>
      <c r="H110" s="3">
        <f>Final!H110</f>
        <v>0</v>
      </c>
      <c r="I110" s="3">
        <f>Final!I110</f>
        <v>0</v>
      </c>
      <c r="J110" s="3">
        <f>Final!J110</f>
        <v>0</v>
      </c>
      <c r="K110" s="3">
        <f>Final!K110</f>
        <v>0</v>
      </c>
      <c r="L110" s="3">
        <f>Final!L110</f>
        <v>0</v>
      </c>
      <c r="M110" s="3">
        <f>Final!M110</f>
        <v>0</v>
      </c>
      <c r="N110" s="3">
        <f>Final!N110</f>
        <v>0</v>
      </c>
      <c r="O110" s="3">
        <f>Final!AP110</f>
        <v>0</v>
      </c>
      <c r="P110" s="43" t="str">
        <f>Redox!G115</f>
        <v>ACBT</v>
      </c>
      <c r="Q110" s="3">
        <f>Final!AR110</f>
        <v>0</v>
      </c>
      <c r="R110" s="3">
        <f>Final!AQ110</f>
        <v>0</v>
      </c>
      <c r="S110" s="85">
        <f>ROUND(Final!AW110,1)</f>
        <v>0</v>
      </c>
    </row>
    <row r="111" spans="1:19" x14ac:dyDescent="0.25">
      <c r="A111" s="3">
        <f>Final!A111</f>
        <v>0</v>
      </c>
      <c r="B111" s="3">
        <f>Final!B111</f>
        <v>0</v>
      </c>
      <c r="C111" s="3">
        <f>Final!C111</f>
        <v>0</v>
      </c>
      <c r="D111" s="3">
        <f>Final!D111</f>
        <v>0</v>
      </c>
      <c r="E111" s="3">
        <f>Final!E111</f>
        <v>0</v>
      </c>
      <c r="F111" s="3">
        <f>Final!F111</f>
        <v>0</v>
      </c>
      <c r="G111" s="3">
        <f>Final!G111</f>
        <v>0</v>
      </c>
      <c r="H111" s="3">
        <f>Final!H111</f>
        <v>0</v>
      </c>
      <c r="I111" s="3">
        <f>Final!I111</f>
        <v>0</v>
      </c>
      <c r="J111" s="3">
        <f>Final!J111</f>
        <v>0</v>
      </c>
      <c r="K111" s="3">
        <f>Final!K111</f>
        <v>0</v>
      </c>
      <c r="L111" s="3">
        <f>Final!L111</f>
        <v>0</v>
      </c>
      <c r="M111" s="3">
        <f>Final!M111</f>
        <v>0</v>
      </c>
      <c r="N111" s="3">
        <f>Final!N111</f>
        <v>0</v>
      </c>
      <c r="O111" s="3">
        <f>Final!AP111</f>
        <v>0</v>
      </c>
      <c r="P111" s="43" t="str">
        <f>Redox!G116</f>
        <v>ACBT</v>
      </c>
      <c r="Q111" s="3">
        <f>Final!AR111</f>
        <v>0</v>
      </c>
      <c r="R111" s="3">
        <f>Final!AQ111</f>
        <v>0</v>
      </c>
      <c r="S111" s="85">
        <f>ROUND(Final!AW111,1)</f>
        <v>0</v>
      </c>
    </row>
    <row r="112" spans="1:19" x14ac:dyDescent="0.25">
      <c r="A112" s="3">
        <f>Final!A112</f>
        <v>0</v>
      </c>
      <c r="B112" s="3">
        <f>Final!B112</f>
        <v>0</v>
      </c>
      <c r="C112" s="3">
        <f>Final!C112</f>
        <v>0</v>
      </c>
      <c r="D112" s="3">
        <f>Final!D112</f>
        <v>0</v>
      </c>
      <c r="E112" s="3">
        <f>Final!E112</f>
        <v>0</v>
      </c>
      <c r="F112" s="3">
        <f>Final!F112</f>
        <v>0</v>
      </c>
      <c r="G112" s="3">
        <f>Final!G112</f>
        <v>0</v>
      </c>
      <c r="H112" s="3">
        <f>Final!H112</f>
        <v>0</v>
      </c>
      <c r="I112" s="3">
        <f>Final!I112</f>
        <v>0</v>
      </c>
      <c r="J112" s="3">
        <f>Final!J112</f>
        <v>0</v>
      </c>
      <c r="K112" s="3">
        <f>Final!K112</f>
        <v>0</v>
      </c>
      <c r="L112" s="3">
        <f>Final!L112</f>
        <v>0</v>
      </c>
      <c r="M112" s="3">
        <f>Final!M112</f>
        <v>0</v>
      </c>
      <c r="N112" s="3">
        <f>Final!N112</f>
        <v>0</v>
      </c>
      <c r="O112" s="3">
        <f>Final!AP112</f>
        <v>0</v>
      </c>
      <c r="P112" s="43" t="str">
        <f>Redox!G117</f>
        <v>ACBT</v>
      </c>
      <c r="Q112" s="3">
        <f>Final!AR112</f>
        <v>0</v>
      </c>
      <c r="R112" s="3">
        <f>Final!AQ112</f>
        <v>0</v>
      </c>
      <c r="S112" s="85">
        <f>ROUND(Final!AW112,1)</f>
        <v>0</v>
      </c>
    </row>
    <row r="113" spans="1:19" x14ac:dyDescent="0.25">
      <c r="A113" s="3">
        <f>Final!A113</f>
        <v>0</v>
      </c>
      <c r="B113" s="3">
        <f>Final!B113</f>
        <v>0</v>
      </c>
      <c r="C113" s="3">
        <f>Final!C113</f>
        <v>0</v>
      </c>
      <c r="D113" s="3">
        <f>Final!D113</f>
        <v>0</v>
      </c>
      <c r="E113" s="3">
        <f>Final!E113</f>
        <v>0</v>
      </c>
      <c r="F113" s="3">
        <f>Final!F113</f>
        <v>0</v>
      </c>
      <c r="G113" s="3">
        <f>Final!G113</f>
        <v>0</v>
      </c>
      <c r="H113" s="3">
        <f>Final!H113</f>
        <v>0</v>
      </c>
      <c r="I113" s="3">
        <f>Final!I113</f>
        <v>0</v>
      </c>
      <c r="J113" s="3">
        <f>Final!J113</f>
        <v>0</v>
      </c>
      <c r="K113" s="3">
        <f>Final!K113</f>
        <v>0</v>
      </c>
      <c r="L113" s="3">
        <f>Final!L113</f>
        <v>0</v>
      </c>
      <c r="M113" s="3">
        <f>Final!M113</f>
        <v>0</v>
      </c>
      <c r="N113" s="3">
        <f>Final!N113</f>
        <v>0</v>
      </c>
      <c r="O113" s="3">
        <f>Final!AP113</f>
        <v>0</v>
      </c>
      <c r="P113" s="43" t="str">
        <f>Redox!G118</f>
        <v>ACBT</v>
      </c>
      <c r="Q113" s="3">
        <f>Final!AR113</f>
        <v>0</v>
      </c>
      <c r="R113" s="3">
        <f>Final!AQ113</f>
        <v>0</v>
      </c>
      <c r="S113" s="85">
        <f>ROUND(Final!AW113,1)</f>
        <v>0</v>
      </c>
    </row>
    <row r="114" spans="1:19" x14ac:dyDescent="0.25">
      <c r="A114" s="3">
        <f>Final!A114</f>
        <v>0</v>
      </c>
      <c r="B114" s="3">
        <f>Final!B114</f>
        <v>0</v>
      </c>
      <c r="C114" s="3">
        <f>Final!C114</f>
        <v>0</v>
      </c>
      <c r="D114" s="3">
        <f>Final!D114</f>
        <v>0</v>
      </c>
      <c r="E114" s="3">
        <f>Final!E114</f>
        <v>0</v>
      </c>
      <c r="F114" s="3">
        <f>Final!F114</f>
        <v>0</v>
      </c>
      <c r="G114" s="3">
        <f>Final!G114</f>
        <v>0</v>
      </c>
      <c r="H114" s="3">
        <f>Final!H114</f>
        <v>0</v>
      </c>
      <c r="I114" s="3">
        <f>Final!I114</f>
        <v>0</v>
      </c>
      <c r="J114" s="3">
        <f>Final!J114</f>
        <v>0</v>
      </c>
      <c r="K114" s="3">
        <f>Final!K114</f>
        <v>0</v>
      </c>
      <c r="L114" s="3">
        <f>Final!L114</f>
        <v>0</v>
      </c>
      <c r="M114" s="3">
        <f>Final!M114</f>
        <v>0</v>
      </c>
      <c r="N114" s="3">
        <f>Final!N114</f>
        <v>0</v>
      </c>
      <c r="O114" s="3">
        <f>Final!AP114</f>
        <v>0</v>
      </c>
      <c r="P114" s="43" t="str">
        <f>Redox!G119</f>
        <v>ACBT</v>
      </c>
      <c r="Q114" s="3">
        <f>Final!AR114</f>
        <v>0</v>
      </c>
      <c r="R114" s="3">
        <f>Final!AQ114</f>
        <v>0</v>
      </c>
      <c r="S114" s="85">
        <f>ROUND(Final!AW114,1)</f>
        <v>0</v>
      </c>
    </row>
    <row r="115" spans="1:19" x14ac:dyDescent="0.25">
      <c r="A115" s="3">
        <f>Final!A115</f>
        <v>0</v>
      </c>
      <c r="B115" s="3">
        <f>Final!B115</f>
        <v>0</v>
      </c>
      <c r="C115" s="3">
        <f>Final!C115</f>
        <v>0</v>
      </c>
      <c r="D115" s="3">
        <f>Final!D115</f>
        <v>0</v>
      </c>
      <c r="E115" s="3">
        <f>Final!E115</f>
        <v>0</v>
      </c>
      <c r="F115" s="3">
        <f>Final!F115</f>
        <v>0</v>
      </c>
      <c r="G115" s="3">
        <f>Final!G115</f>
        <v>0</v>
      </c>
      <c r="H115" s="3">
        <f>Final!H115</f>
        <v>0</v>
      </c>
      <c r="I115" s="3">
        <f>Final!I115</f>
        <v>0</v>
      </c>
      <c r="J115" s="3">
        <f>Final!J115</f>
        <v>0</v>
      </c>
      <c r="K115" s="3">
        <f>Final!K115</f>
        <v>0</v>
      </c>
      <c r="L115" s="3">
        <f>Final!L115</f>
        <v>0</v>
      </c>
      <c r="M115" s="3">
        <f>Final!M115</f>
        <v>0</v>
      </c>
      <c r="N115" s="3">
        <f>Final!N115</f>
        <v>0</v>
      </c>
      <c r="O115" s="3">
        <f>Final!AP115</f>
        <v>0</v>
      </c>
      <c r="P115" s="43" t="str">
        <f>Redox!G120</f>
        <v>ACBT</v>
      </c>
      <c r="Q115" s="3">
        <f>Final!AR115</f>
        <v>0</v>
      </c>
      <c r="R115" s="3">
        <f>Final!AQ115</f>
        <v>0</v>
      </c>
      <c r="S115" s="85">
        <f>ROUND(Final!AW115,1)</f>
        <v>0</v>
      </c>
    </row>
    <row r="116" spans="1:19" x14ac:dyDescent="0.25">
      <c r="A116" s="3">
        <f>Final!A116</f>
        <v>0</v>
      </c>
      <c r="B116" s="3">
        <f>Final!B116</f>
        <v>0</v>
      </c>
      <c r="C116" s="3">
        <f>Final!C116</f>
        <v>0</v>
      </c>
      <c r="D116" s="3">
        <f>Final!D116</f>
        <v>0</v>
      </c>
      <c r="E116" s="3">
        <f>Final!E116</f>
        <v>0</v>
      </c>
      <c r="F116" s="3">
        <f>Final!F116</f>
        <v>0</v>
      </c>
      <c r="G116" s="3">
        <f>Final!G116</f>
        <v>0</v>
      </c>
      <c r="H116" s="3">
        <f>Final!H116</f>
        <v>0</v>
      </c>
      <c r="I116" s="3">
        <f>Final!I116</f>
        <v>0</v>
      </c>
      <c r="J116" s="3">
        <f>Final!J116</f>
        <v>0</v>
      </c>
      <c r="K116" s="3">
        <f>Final!K116</f>
        <v>0</v>
      </c>
      <c r="L116" s="3">
        <f>Final!L116</f>
        <v>0</v>
      </c>
      <c r="M116" s="3">
        <f>Final!M116</f>
        <v>0</v>
      </c>
      <c r="N116" s="3">
        <f>Final!N116</f>
        <v>0</v>
      </c>
      <c r="O116" s="3">
        <f>Final!AP116</f>
        <v>0</v>
      </c>
      <c r="P116" s="43" t="str">
        <f>Redox!G121</f>
        <v>ACBT</v>
      </c>
      <c r="Q116" s="3">
        <f>Final!AR116</f>
        <v>0</v>
      </c>
      <c r="R116" s="3">
        <f>Final!AQ116</f>
        <v>0</v>
      </c>
      <c r="S116" s="85">
        <f>ROUND(Final!AW116,1)</f>
        <v>0</v>
      </c>
    </row>
    <row r="117" spans="1:19" x14ac:dyDescent="0.25">
      <c r="A117" s="3">
        <f>Final!A117</f>
        <v>0</v>
      </c>
      <c r="B117" s="3">
        <f>Final!B117</f>
        <v>0</v>
      </c>
      <c r="C117" s="3">
        <f>Final!C117</f>
        <v>0</v>
      </c>
      <c r="D117" s="3">
        <f>Final!D117</f>
        <v>0</v>
      </c>
      <c r="E117" s="3">
        <f>Final!E117</f>
        <v>0</v>
      </c>
      <c r="F117" s="3">
        <f>Final!F117</f>
        <v>0</v>
      </c>
      <c r="G117" s="3">
        <f>Final!G117</f>
        <v>0</v>
      </c>
      <c r="H117" s="3">
        <f>Final!H117</f>
        <v>0</v>
      </c>
      <c r="I117" s="3">
        <f>Final!I117</f>
        <v>0</v>
      </c>
      <c r="J117" s="3">
        <f>Final!J117</f>
        <v>0</v>
      </c>
      <c r="K117" s="3">
        <f>Final!K117</f>
        <v>0</v>
      </c>
      <c r="L117" s="3">
        <f>Final!L117</f>
        <v>0</v>
      </c>
      <c r="M117" s="3">
        <f>Final!M117</f>
        <v>0</v>
      </c>
      <c r="N117" s="3">
        <f>Final!N117</f>
        <v>0</v>
      </c>
      <c r="O117" s="3">
        <f>Final!AP117</f>
        <v>0</v>
      </c>
      <c r="P117" s="43" t="str">
        <f>Redox!G122</f>
        <v>ACBT</v>
      </c>
      <c r="Q117" s="3">
        <f>Final!AR117</f>
        <v>0</v>
      </c>
      <c r="R117" s="3">
        <f>Final!AQ117</f>
        <v>0</v>
      </c>
      <c r="S117" s="85">
        <f>ROUND(Final!AW117,1)</f>
        <v>0</v>
      </c>
    </row>
    <row r="118" spans="1:19" x14ac:dyDescent="0.25">
      <c r="A118" s="3">
        <f>Final!A118</f>
        <v>0</v>
      </c>
      <c r="B118" s="3">
        <f>Final!B118</f>
        <v>0</v>
      </c>
      <c r="C118" s="3">
        <f>Final!C118</f>
        <v>0</v>
      </c>
      <c r="D118" s="3">
        <f>Final!D118</f>
        <v>0</v>
      </c>
      <c r="E118" s="3">
        <f>Final!E118</f>
        <v>0</v>
      </c>
      <c r="F118" s="3">
        <f>Final!F118</f>
        <v>0</v>
      </c>
      <c r="G118" s="3">
        <f>Final!G118</f>
        <v>0</v>
      </c>
      <c r="H118" s="3">
        <f>Final!H118</f>
        <v>0</v>
      </c>
      <c r="I118" s="3">
        <f>Final!I118</f>
        <v>0</v>
      </c>
      <c r="J118" s="3">
        <f>Final!J118</f>
        <v>0</v>
      </c>
      <c r="K118" s="3">
        <f>Final!K118</f>
        <v>0</v>
      </c>
      <c r="L118" s="3">
        <f>Final!L118</f>
        <v>0</v>
      </c>
      <c r="M118" s="3">
        <f>Final!M118</f>
        <v>0</v>
      </c>
      <c r="N118" s="3">
        <f>Final!N118</f>
        <v>0</v>
      </c>
      <c r="O118" s="3">
        <f>Final!AP118</f>
        <v>0</v>
      </c>
      <c r="P118" s="43" t="str">
        <f>Redox!G123</f>
        <v>ACBT</v>
      </c>
      <c r="Q118" s="3">
        <f>Final!AR118</f>
        <v>0</v>
      </c>
      <c r="R118" s="3">
        <f>Final!AQ118</f>
        <v>0</v>
      </c>
      <c r="S118" s="85">
        <f>ROUND(Final!AW118,1)</f>
        <v>0</v>
      </c>
    </row>
    <row r="119" spans="1:19" x14ac:dyDescent="0.25">
      <c r="A119" s="3">
        <f>Final!A119</f>
        <v>0</v>
      </c>
      <c r="B119" s="3">
        <f>Final!B119</f>
        <v>0</v>
      </c>
      <c r="C119" s="3">
        <f>Final!C119</f>
        <v>0</v>
      </c>
      <c r="D119" s="3">
        <f>Final!D119</f>
        <v>0</v>
      </c>
      <c r="E119" s="3">
        <f>Final!E119</f>
        <v>0</v>
      </c>
      <c r="F119" s="3">
        <f>Final!F119</f>
        <v>0</v>
      </c>
      <c r="G119" s="3">
        <f>Final!G119</f>
        <v>0</v>
      </c>
      <c r="H119" s="3">
        <f>Final!H119</f>
        <v>0</v>
      </c>
      <c r="I119" s="3">
        <f>Final!I119</f>
        <v>0</v>
      </c>
      <c r="J119" s="3">
        <f>Final!J119</f>
        <v>0</v>
      </c>
      <c r="K119" s="3">
        <f>Final!K119</f>
        <v>0</v>
      </c>
      <c r="L119" s="3">
        <f>Final!L119</f>
        <v>0</v>
      </c>
      <c r="M119" s="3">
        <f>Final!M119</f>
        <v>0</v>
      </c>
      <c r="N119" s="3">
        <f>Final!N119</f>
        <v>0</v>
      </c>
      <c r="O119" s="3">
        <f>Final!AP119</f>
        <v>0</v>
      </c>
      <c r="P119" s="43" t="str">
        <f>Redox!G124</f>
        <v>ACBT</v>
      </c>
      <c r="Q119" s="3">
        <f>Final!AR119</f>
        <v>0</v>
      </c>
      <c r="R119" s="3">
        <f>Final!AQ119</f>
        <v>0</v>
      </c>
      <c r="S119" s="85">
        <f>ROUND(Final!AW119,1)</f>
        <v>0</v>
      </c>
    </row>
    <row r="120" spans="1:19" x14ac:dyDescent="0.25">
      <c r="A120" s="3">
        <f>Final!A120</f>
        <v>0</v>
      </c>
      <c r="B120" s="3">
        <f>Final!B120</f>
        <v>0</v>
      </c>
      <c r="C120" s="3">
        <f>Final!C120</f>
        <v>0</v>
      </c>
      <c r="D120" s="3">
        <f>Final!D120</f>
        <v>0</v>
      </c>
      <c r="E120" s="3">
        <f>Final!E120</f>
        <v>0</v>
      </c>
      <c r="F120" s="3">
        <f>Final!F120</f>
        <v>0</v>
      </c>
      <c r="G120" s="3">
        <f>Final!G120</f>
        <v>0</v>
      </c>
      <c r="H120" s="3">
        <f>Final!H120</f>
        <v>0</v>
      </c>
      <c r="I120" s="3">
        <f>Final!I120</f>
        <v>0</v>
      </c>
      <c r="J120" s="3">
        <f>Final!J120</f>
        <v>0</v>
      </c>
      <c r="K120" s="3">
        <f>Final!K120</f>
        <v>0</v>
      </c>
      <c r="L120" s="3">
        <f>Final!L120</f>
        <v>0</v>
      </c>
      <c r="M120" s="3">
        <f>Final!M120</f>
        <v>0</v>
      </c>
      <c r="N120" s="3">
        <f>Final!N120</f>
        <v>0</v>
      </c>
      <c r="O120" s="3">
        <f>Final!AP120</f>
        <v>0</v>
      </c>
      <c r="P120" s="43" t="str">
        <f>Redox!G125</f>
        <v>ACBT</v>
      </c>
      <c r="Q120" s="3">
        <f>Final!AR120</f>
        <v>0</v>
      </c>
      <c r="R120" s="3">
        <f>Final!AQ120</f>
        <v>0</v>
      </c>
      <c r="S120" s="85">
        <f>ROUND(Final!AW120,1)</f>
        <v>0</v>
      </c>
    </row>
    <row r="121" spans="1:19" x14ac:dyDescent="0.25">
      <c r="A121" s="3">
        <f>Final!A121</f>
        <v>0</v>
      </c>
      <c r="B121" s="3">
        <f>Final!B121</f>
        <v>0</v>
      </c>
      <c r="C121" s="3">
        <f>Final!C121</f>
        <v>0</v>
      </c>
      <c r="D121" s="3">
        <f>Final!D121</f>
        <v>0</v>
      </c>
      <c r="E121" s="3">
        <f>Final!E121</f>
        <v>0</v>
      </c>
      <c r="F121" s="3">
        <f>Final!F121</f>
        <v>0</v>
      </c>
      <c r="G121" s="3">
        <f>Final!G121</f>
        <v>0</v>
      </c>
      <c r="H121" s="3">
        <f>Final!H121</f>
        <v>0</v>
      </c>
      <c r="I121" s="3">
        <f>Final!I121</f>
        <v>0</v>
      </c>
      <c r="J121" s="3">
        <f>Final!J121</f>
        <v>0</v>
      </c>
      <c r="K121" s="3">
        <f>Final!K121</f>
        <v>0</v>
      </c>
      <c r="L121" s="3">
        <f>Final!L121</f>
        <v>0</v>
      </c>
      <c r="M121" s="3">
        <f>Final!M121</f>
        <v>0</v>
      </c>
      <c r="N121" s="3">
        <f>Final!N121</f>
        <v>0</v>
      </c>
      <c r="O121" s="3">
        <f>Final!AP121</f>
        <v>0</v>
      </c>
      <c r="P121" s="43" t="str">
        <f>Redox!G126</f>
        <v>ACBT</v>
      </c>
      <c r="Q121" s="3">
        <f>Final!AR121</f>
        <v>0</v>
      </c>
      <c r="R121" s="3">
        <f>Final!AQ121</f>
        <v>0</v>
      </c>
      <c r="S121" s="85">
        <f>ROUND(Final!AW121,1)</f>
        <v>0</v>
      </c>
    </row>
    <row r="122" spans="1:19" x14ac:dyDescent="0.25">
      <c r="A122" s="3">
        <f>Final!A122</f>
        <v>0</v>
      </c>
      <c r="B122" s="3">
        <f>Final!B122</f>
        <v>0</v>
      </c>
      <c r="C122" s="3">
        <f>Final!C122</f>
        <v>0</v>
      </c>
      <c r="D122" s="3">
        <f>Final!D122</f>
        <v>0</v>
      </c>
      <c r="E122" s="3">
        <f>Final!E122</f>
        <v>0</v>
      </c>
      <c r="F122" s="3">
        <f>Final!F122</f>
        <v>0</v>
      </c>
      <c r="G122" s="3">
        <f>Final!G122</f>
        <v>0</v>
      </c>
      <c r="H122" s="3">
        <f>Final!H122</f>
        <v>0</v>
      </c>
      <c r="I122" s="3">
        <f>Final!I122</f>
        <v>0</v>
      </c>
      <c r="J122" s="3">
        <f>Final!J122</f>
        <v>0</v>
      </c>
      <c r="K122" s="3">
        <f>Final!K122</f>
        <v>0</v>
      </c>
      <c r="L122" s="3">
        <f>Final!L122</f>
        <v>0</v>
      </c>
      <c r="M122" s="3">
        <f>Final!M122</f>
        <v>0</v>
      </c>
      <c r="N122" s="3">
        <f>Final!N122</f>
        <v>0</v>
      </c>
      <c r="O122" s="3">
        <f>Final!AP122</f>
        <v>0</v>
      </c>
      <c r="P122" s="43" t="str">
        <f>Redox!G127</f>
        <v>ACBT</v>
      </c>
      <c r="Q122" s="3">
        <f>Final!AR122</f>
        <v>0</v>
      </c>
      <c r="R122" s="3">
        <f>Final!AQ122</f>
        <v>0</v>
      </c>
      <c r="S122" s="85">
        <f>ROUND(Final!AW122,1)</f>
        <v>0</v>
      </c>
    </row>
    <row r="123" spans="1:19" x14ac:dyDescent="0.25">
      <c r="A123" s="3">
        <f>Final!A123</f>
        <v>0</v>
      </c>
      <c r="B123" s="3">
        <f>Final!B123</f>
        <v>0</v>
      </c>
      <c r="C123" s="3">
        <f>Final!C123</f>
        <v>0</v>
      </c>
      <c r="D123" s="3">
        <f>Final!D123</f>
        <v>0</v>
      </c>
      <c r="E123" s="3">
        <f>Final!E123</f>
        <v>0</v>
      </c>
      <c r="F123" s="3">
        <f>Final!F123</f>
        <v>0</v>
      </c>
      <c r="G123" s="3">
        <f>Final!G123</f>
        <v>0</v>
      </c>
      <c r="H123" s="3">
        <f>Final!H123</f>
        <v>0</v>
      </c>
      <c r="I123" s="3">
        <f>Final!I123</f>
        <v>0</v>
      </c>
      <c r="J123" s="3">
        <f>Final!J123</f>
        <v>0</v>
      </c>
      <c r="K123" s="3">
        <f>Final!K123</f>
        <v>0</v>
      </c>
      <c r="L123" s="3">
        <f>Final!L123</f>
        <v>0</v>
      </c>
      <c r="M123" s="3">
        <f>Final!M123</f>
        <v>0</v>
      </c>
      <c r="N123" s="3">
        <f>Final!N123</f>
        <v>0</v>
      </c>
      <c r="O123" s="3">
        <f>Final!AP123</f>
        <v>0</v>
      </c>
      <c r="P123" s="43" t="str">
        <f>Redox!G128</f>
        <v>ACBT</v>
      </c>
      <c r="Q123" s="3">
        <f>Final!AR123</f>
        <v>0</v>
      </c>
      <c r="R123" s="3">
        <f>Final!AQ123</f>
        <v>0</v>
      </c>
      <c r="S123" s="85">
        <f>ROUND(Final!AW123,1)</f>
        <v>0</v>
      </c>
    </row>
    <row r="124" spans="1:19" x14ac:dyDescent="0.25">
      <c r="A124" s="3">
        <f>Final!A124</f>
        <v>0</v>
      </c>
      <c r="B124" s="3">
        <f>Final!B124</f>
        <v>0</v>
      </c>
      <c r="C124" s="3">
        <f>Final!C124</f>
        <v>0</v>
      </c>
      <c r="D124" s="3">
        <f>Final!D124</f>
        <v>0</v>
      </c>
      <c r="E124" s="3">
        <f>Final!E124</f>
        <v>0</v>
      </c>
      <c r="F124" s="3">
        <f>Final!F124</f>
        <v>0</v>
      </c>
      <c r="G124" s="3">
        <f>Final!G124</f>
        <v>0</v>
      </c>
      <c r="H124" s="3">
        <f>Final!H124</f>
        <v>0</v>
      </c>
      <c r="I124" s="3">
        <f>Final!I124</f>
        <v>0</v>
      </c>
      <c r="J124" s="3">
        <f>Final!J124</f>
        <v>0</v>
      </c>
      <c r="K124" s="3">
        <f>Final!K124</f>
        <v>0</v>
      </c>
      <c r="L124" s="3">
        <f>Final!L124</f>
        <v>0</v>
      </c>
      <c r="M124" s="3">
        <f>Final!M124</f>
        <v>0</v>
      </c>
      <c r="N124" s="3">
        <f>Final!N124</f>
        <v>0</v>
      </c>
      <c r="O124" s="3">
        <f>Final!AP124</f>
        <v>0</v>
      </c>
      <c r="P124" s="43" t="str">
        <f>Redox!G129</f>
        <v>ACBT</v>
      </c>
      <c r="Q124" s="3">
        <f>Final!AR124</f>
        <v>0</v>
      </c>
      <c r="R124" s="3">
        <f>Final!AQ124</f>
        <v>0</v>
      </c>
      <c r="S124" s="85">
        <f>ROUND(Final!AW124,1)</f>
        <v>0</v>
      </c>
    </row>
    <row r="125" spans="1:19" x14ac:dyDescent="0.25">
      <c r="A125" s="3">
        <f>Final!A125</f>
        <v>0</v>
      </c>
      <c r="B125" s="3">
        <f>Final!B125</f>
        <v>0</v>
      </c>
      <c r="C125" s="3">
        <f>Final!C125</f>
        <v>0</v>
      </c>
      <c r="D125" s="3">
        <f>Final!D125</f>
        <v>0</v>
      </c>
      <c r="E125" s="3">
        <f>Final!E125</f>
        <v>0</v>
      </c>
      <c r="F125" s="3">
        <f>Final!F125</f>
        <v>0</v>
      </c>
      <c r="G125" s="3">
        <f>Final!G125</f>
        <v>0</v>
      </c>
      <c r="H125" s="3">
        <f>Final!H125</f>
        <v>0</v>
      </c>
      <c r="I125" s="3">
        <f>Final!I125</f>
        <v>0</v>
      </c>
      <c r="J125" s="3">
        <f>Final!J125</f>
        <v>0</v>
      </c>
      <c r="K125" s="3">
        <f>Final!K125</f>
        <v>0</v>
      </c>
      <c r="L125" s="3">
        <f>Final!L125</f>
        <v>0</v>
      </c>
      <c r="M125" s="3">
        <f>Final!M125</f>
        <v>0</v>
      </c>
      <c r="N125" s="3">
        <f>Final!N125</f>
        <v>0</v>
      </c>
      <c r="O125" s="3">
        <f>Final!AP125</f>
        <v>0</v>
      </c>
      <c r="P125" s="43" t="str">
        <f>Redox!G130</f>
        <v>ACBT</v>
      </c>
      <c r="Q125" s="3">
        <f>Final!AR125</f>
        <v>0</v>
      </c>
      <c r="R125" s="3">
        <f>Final!AQ125</f>
        <v>0</v>
      </c>
      <c r="S125" s="85">
        <f>ROUND(Final!AW125,1)</f>
        <v>0</v>
      </c>
    </row>
    <row r="126" spans="1:19" x14ac:dyDescent="0.25">
      <c r="A126" s="3">
        <f>Final!A126</f>
        <v>0</v>
      </c>
      <c r="B126" s="3">
        <f>Final!B126</f>
        <v>0</v>
      </c>
      <c r="C126" s="3">
        <f>Final!C126</f>
        <v>0</v>
      </c>
      <c r="D126" s="3">
        <f>Final!D126</f>
        <v>0</v>
      </c>
      <c r="E126" s="3">
        <f>Final!E126</f>
        <v>0</v>
      </c>
      <c r="F126" s="3">
        <f>Final!F126</f>
        <v>0</v>
      </c>
      <c r="G126" s="3">
        <f>Final!G126</f>
        <v>0</v>
      </c>
      <c r="H126" s="3">
        <f>Final!H126</f>
        <v>0</v>
      </c>
      <c r="I126" s="3">
        <f>Final!I126</f>
        <v>0</v>
      </c>
      <c r="J126" s="3">
        <f>Final!J126</f>
        <v>0</v>
      </c>
      <c r="K126" s="3">
        <f>Final!K126</f>
        <v>0</v>
      </c>
      <c r="L126" s="3">
        <f>Final!L126</f>
        <v>0</v>
      </c>
      <c r="M126" s="3">
        <f>Final!M126</f>
        <v>0</v>
      </c>
      <c r="N126" s="3">
        <f>Final!N126</f>
        <v>0</v>
      </c>
      <c r="O126" s="3">
        <f>Final!AP126</f>
        <v>0</v>
      </c>
      <c r="P126" s="43" t="str">
        <f>Redox!G131</f>
        <v>ACBT</v>
      </c>
      <c r="Q126" s="3">
        <f>Final!AR126</f>
        <v>0</v>
      </c>
      <c r="R126" s="3">
        <f>Final!AQ126</f>
        <v>0</v>
      </c>
      <c r="S126" s="85">
        <f>ROUND(Final!AW126,1)</f>
        <v>0</v>
      </c>
    </row>
    <row r="127" spans="1:19" x14ac:dyDescent="0.25">
      <c r="A127" s="3">
        <f>Final!A127</f>
        <v>0</v>
      </c>
      <c r="B127" s="3">
        <f>Final!B127</f>
        <v>0</v>
      </c>
      <c r="C127" s="3">
        <f>Final!C127</f>
        <v>0</v>
      </c>
      <c r="D127" s="3">
        <f>Final!D127</f>
        <v>0</v>
      </c>
      <c r="E127" s="3">
        <f>Final!E127</f>
        <v>0</v>
      </c>
      <c r="F127" s="3">
        <f>Final!F127</f>
        <v>0</v>
      </c>
      <c r="G127" s="3">
        <f>Final!G127</f>
        <v>0</v>
      </c>
      <c r="H127" s="3">
        <f>Final!H127</f>
        <v>0</v>
      </c>
      <c r="I127" s="3">
        <f>Final!I127</f>
        <v>0</v>
      </c>
      <c r="J127" s="3">
        <f>Final!J127</f>
        <v>0</v>
      </c>
      <c r="K127" s="3">
        <f>Final!K127</f>
        <v>0</v>
      </c>
      <c r="L127" s="3">
        <f>Final!L127</f>
        <v>0</v>
      </c>
      <c r="M127" s="3">
        <f>Final!M127</f>
        <v>0</v>
      </c>
      <c r="N127" s="3">
        <f>Final!N127</f>
        <v>0</v>
      </c>
      <c r="O127" s="3">
        <f>Final!AP127</f>
        <v>0</v>
      </c>
      <c r="P127" s="43" t="str">
        <f>Redox!G132</f>
        <v>ACBT</v>
      </c>
      <c r="Q127" s="3">
        <f>Final!AR127</f>
        <v>0</v>
      </c>
      <c r="R127" s="3">
        <f>Final!AQ127</f>
        <v>0</v>
      </c>
      <c r="S127" s="85">
        <f>ROUND(Final!AW127,1)</f>
        <v>0</v>
      </c>
    </row>
    <row r="128" spans="1:19" x14ac:dyDescent="0.25">
      <c r="A128" s="3">
        <f>Final!A128</f>
        <v>0</v>
      </c>
      <c r="B128" s="3">
        <f>Final!B128</f>
        <v>0</v>
      </c>
      <c r="C128" s="3">
        <f>Final!C128</f>
        <v>0</v>
      </c>
      <c r="D128" s="3">
        <f>Final!D128</f>
        <v>0</v>
      </c>
      <c r="E128" s="3">
        <f>Final!E128</f>
        <v>0</v>
      </c>
      <c r="F128" s="3">
        <f>Final!F128</f>
        <v>0</v>
      </c>
      <c r="G128" s="3">
        <f>Final!G128</f>
        <v>0</v>
      </c>
      <c r="H128" s="3">
        <f>Final!H128</f>
        <v>0</v>
      </c>
      <c r="I128" s="3">
        <f>Final!I128</f>
        <v>0</v>
      </c>
      <c r="J128" s="3">
        <f>Final!J128</f>
        <v>0</v>
      </c>
      <c r="K128" s="3">
        <f>Final!K128</f>
        <v>0</v>
      </c>
      <c r="L128" s="3">
        <f>Final!L128</f>
        <v>0</v>
      </c>
      <c r="M128" s="3">
        <f>Final!M128</f>
        <v>0</v>
      </c>
      <c r="N128" s="3">
        <f>Final!N128</f>
        <v>0</v>
      </c>
      <c r="O128" s="3">
        <f>Final!AP128</f>
        <v>0</v>
      </c>
      <c r="P128" s="43" t="str">
        <f>Redox!G133</f>
        <v>ACBT</v>
      </c>
      <c r="Q128" s="3">
        <f>Final!AR128</f>
        <v>0</v>
      </c>
      <c r="R128" s="3">
        <f>Final!AQ128</f>
        <v>0</v>
      </c>
      <c r="S128" s="85">
        <f>ROUND(Final!AW128,1)</f>
        <v>0</v>
      </c>
    </row>
    <row r="129" spans="1:19" x14ac:dyDescent="0.25">
      <c r="A129" s="3">
        <f>Final!A129</f>
        <v>0</v>
      </c>
      <c r="B129" s="3">
        <f>Final!B129</f>
        <v>0</v>
      </c>
      <c r="C129" s="3">
        <f>Final!C129</f>
        <v>0</v>
      </c>
      <c r="D129" s="3">
        <f>Final!D129</f>
        <v>0</v>
      </c>
      <c r="E129" s="3">
        <f>Final!E129</f>
        <v>0</v>
      </c>
      <c r="F129" s="3">
        <f>Final!F129</f>
        <v>0</v>
      </c>
      <c r="G129" s="3">
        <f>Final!G129</f>
        <v>0</v>
      </c>
      <c r="H129" s="3">
        <f>Final!H129</f>
        <v>0</v>
      </c>
      <c r="I129" s="3">
        <f>Final!I129</f>
        <v>0</v>
      </c>
      <c r="J129" s="3">
        <f>Final!J129</f>
        <v>0</v>
      </c>
      <c r="K129" s="3">
        <f>Final!K129</f>
        <v>0</v>
      </c>
      <c r="L129" s="3">
        <f>Final!L129</f>
        <v>0</v>
      </c>
      <c r="M129" s="3">
        <f>Final!M129</f>
        <v>0</v>
      </c>
      <c r="N129" s="3">
        <f>Final!N129</f>
        <v>0</v>
      </c>
      <c r="O129" s="3">
        <f>Final!AP129</f>
        <v>0</v>
      </c>
      <c r="P129" s="43" t="str">
        <f>Redox!G134</f>
        <v>ACBT</v>
      </c>
      <c r="Q129" s="3">
        <f>Final!AR129</f>
        <v>0</v>
      </c>
      <c r="R129" s="3">
        <f>Final!AQ129</f>
        <v>0</v>
      </c>
      <c r="S129" s="85">
        <f>ROUND(Final!AW129,1)</f>
        <v>0</v>
      </c>
    </row>
    <row r="130" spans="1:19" x14ac:dyDescent="0.25">
      <c r="A130" s="3">
        <f>Final!A130</f>
        <v>0</v>
      </c>
      <c r="B130" s="3">
        <f>Final!B130</f>
        <v>0</v>
      </c>
      <c r="C130" s="3">
        <f>Final!C130</f>
        <v>0</v>
      </c>
      <c r="D130" s="3">
        <f>Final!D130</f>
        <v>0</v>
      </c>
      <c r="E130" s="3">
        <f>Final!E130</f>
        <v>0</v>
      </c>
      <c r="F130" s="3">
        <f>Final!F130</f>
        <v>0</v>
      </c>
      <c r="G130" s="3">
        <f>Final!G130</f>
        <v>0</v>
      </c>
      <c r="H130" s="3">
        <f>Final!H130</f>
        <v>0</v>
      </c>
      <c r="I130" s="3">
        <f>Final!I130</f>
        <v>0</v>
      </c>
      <c r="J130" s="3">
        <f>Final!J130</f>
        <v>0</v>
      </c>
      <c r="K130" s="3">
        <f>Final!K130</f>
        <v>0</v>
      </c>
      <c r="L130" s="3">
        <f>Final!L130</f>
        <v>0</v>
      </c>
      <c r="M130" s="3">
        <f>Final!M130</f>
        <v>0</v>
      </c>
      <c r="N130" s="3">
        <f>Final!N130</f>
        <v>0</v>
      </c>
      <c r="O130" s="3">
        <f>Final!AP130</f>
        <v>0</v>
      </c>
      <c r="P130" s="43" t="str">
        <f>Redox!G135</f>
        <v>ACBT</v>
      </c>
      <c r="Q130" s="3">
        <f>Final!AR130</f>
        <v>0</v>
      </c>
      <c r="R130" s="3">
        <f>Final!AQ130</f>
        <v>0</v>
      </c>
      <c r="S130" s="85">
        <f>ROUND(Final!AW130,1)</f>
        <v>0</v>
      </c>
    </row>
    <row r="131" spans="1:19" x14ac:dyDescent="0.25">
      <c r="A131" s="3">
        <f>Final!A131</f>
        <v>0</v>
      </c>
      <c r="B131" s="3">
        <f>Final!B131</f>
        <v>0</v>
      </c>
      <c r="C131" s="3">
        <f>Final!C131</f>
        <v>0</v>
      </c>
      <c r="D131" s="3">
        <f>Final!D131</f>
        <v>0</v>
      </c>
      <c r="E131" s="3">
        <f>Final!E131</f>
        <v>0</v>
      </c>
      <c r="F131" s="3">
        <f>Final!F131</f>
        <v>0</v>
      </c>
      <c r="G131" s="3">
        <f>Final!G131</f>
        <v>0</v>
      </c>
      <c r="H131" s="3">
        <f>Final!H131</f>
        <v>0</v>
      </c>
      <c r="I131" s="3">
        <f>Final!I131</f>
        <v>0</v>
      </c>
      <c r="J131" s="3">
        <f>Final!J131</f>
        <v>0</v>
      </c>
      <c r="K131" s="3">
        <f>Final!K131</f>
        <v>0</v>
      </c>
      <c r="L131" s="3">
        <f>Final!L131</f>
        <v>0</v>
      </c>
      <c r="M131" s="3">
        <f>Final!M131</f>
        <v>0</v>
      </c>
      <c r="N131" s="3">
        <f>Final!N131</f>
        <v>0</v>
      </c>
      <c r="O131" s="3">
        <f>Final!AP131</f>
        <v>0</v>
      </c>
      <c r="P131" s="43" t="str">
        <f>Redox!G136</f>
        <v>ACBT</v>
      </c>
      <c r="Q131" s="3">
        <f>Final!AR131</f>
        <v>0</v>
      </c>
      <c r="R131" s="3">
        <f>Final!AQ131</f>
        <v>0</v>
      </c>
      <c r="S131" s="85">
        <f>ROUND(Final!AW131,1)</f>
        <v>0</v>
      </c>
    </row>
    <row r="132" spans="1:19" x14ac:dyDescent="0.25">
      <c r="A132" s="3">
        <f>Final!A132</f>
        <v>0</v>
      </c>
      <c r="B132" s="3">
        <f>Final!B132</f>
        <v>0</v>
      </c>
      <c r="C132" s="3">
        <f>Final!C132</f>
        <v>0</v>
      </c>
      <c r="D132" s="3">
        <f>Final!D132</f>
        <v>0</v>
      </c>
      <c r="E132" s="3">
        <f>Final!E132</f>
        <v>0</v>
      </c>
      <c r="F132" s="3">
        <f>Final!F132</f>
        <v>0</v>
      </c>
      <c r="G132" s="3">
        <f>Final!G132</f>
        <v>0</v>
      </c>
      <c r="H132" s="3">
        <f>Final!H132</f>
        <v>0</v>
      </c>
      <c r="I132" s="3">
        <f>Final!I132</f>
        <v>0</v>
      </c>
      <c r="J132" s="3">
        <f>Final!J132</f>
        <v>0</v>
      </c>
      <c r="K132" s="3">
        <f>Final!K132</f>
        <v>0</v>
      </c>
      <c r="L132" s="3">
        <f>Final!L132</f>
        <v>0</v>
      </c>
      <c r="M132" s="3">
        <f>Final!M132</f>
        <v>0</v>
      </c>
      <c r="N132" s="3">
        <f>Final!N132</f>
        <v>0</v>
      </c>
      <c r="O132" s="3">
        <f>Final!AP132</f>
        <v>0</v>
      </c>
      <c r="P132" s="43" t="str">
        <f>Redox!G137</f>
        <v>ACBT</v>
      </c>
      <c r="Q132" s="3">
        <f>Final!AR132</f>
        <v>0</v>
      </c>
      <c r="R132" s="3">
        <f>Final!AQ132</f>
        <v>0</v>
      </c>
      <c r="S132" s="85">
        <f>ROUND(Final!AW132,1)</f>
        <v>0</v>
      </c>
    </row>
    <row r="133" spans="1:19" x14ac:dyDescent="0.25">
      <c r="A133" s="3">
        <f>Final!A133</f>
        <v>0</v>
      </c>
      <c r="B133" s="3">
        <f>Final!B133</f>
        <v>0</v>
      </c>
      <c r="C133" s="3">
        <f>Final!C133</f>
        <v>0</v>
      </c>
      <c r="D133" s="3">
        <f>Final!D133</f>
        <v>0</v>
      </c>
      <c r="E133" s="3">
        <f>Final!E133</f>
        <v>0</v>
      </c>
      <c r="F133" s="3">
        <f>Final!F133</f>
        <v>0</v>
      </c>
      <c r="G133" s="3">
        <f>Final!G133</f>
        <v>0</v>
      </c>
      <c r="H133" s="3">
        <f>Final!H133</f>
        <v>0</v>
      </c>
      <c r="I133" s="3">
        <f>Final!I133</f>
        <v>0</v>
      </c>
      <c r="J133" s="3">
        <f>Final!J133</f>
        <v>0</v>
      </c>
      <c r="K133" s="3">
        <f>Final!K133</f>
        <v>0</v>
      </c>
      <c r="L133" s="3">
        <f>Final!L133</f>
        <v>0</v>
      </c>
      <c r="M133" s="3">
        <f>Final!M133</f>
        <v>0</v>
      </c>
      <c r="N133" s="3">
        <f>Final!N133</f>
        <v>0</v>
      </c>
      <c r="O133" s="3">
        <f>Final!AP133</f>
        <v>0</v>
      </c>
      <c r="P133" s="43" t="str">
        <f>Redox!G138</f>
        <v>ACBT</v>
      </c>
      <c r="Q133" s="3">
        <f>Final!AR133</f>
        <v>0</v>
      </c>
      <c r="R133" s="3">
        <f>Final!AQ133</f>
        <v>0</v>
      </c>
      <c r="S133" s="85">
        <f>ROUND(Final!AW133,1)</f>
        <v>0</v>
      </c>
    </row>
    <row r="134" spans="1:19" x14ac:dyDescent="0.25">
      <c r="A134" s="3">
        <f>Final!A134</f>
        <v>0</v>
      </c>
      <c r="B134" s="3">
        <f>Final!B134</f>
        <v>0</v>
      </c>
      <c r="C134" s="3">
        <f>Final!C134</f>
        <v>0</v>
      </c>
      <c r="D134" s="3">
        <f>Final!D134</f>
        <v>0</v>
      </c>
      <c r="E134" s="3">
        <f>Final!E134</f>
        <v>0</v>
      </c>
      <c r="F134" s="3">
        <f>Final!F134</f>
        <v>0</v>
      </c>
      <c r="G134" s="3">
        <f>Final!G134</f>
        <v>0</v>
      </c>
      <c r="H134" s="3">
        <f>Final!H134</f>
        <v>0</v>
      </c>
      <c r="I134" s="3">
        <f>Final!I134</f>
        <v>0</v>
      </c>
      <c r="J134" s="3">
        <f>Final!J134</f>
        <v>0</v>
      </c>
      <c r="K134" s="3">
        <f>Final!K134</f>
        <v>0</v>
      </c>
      <c r="L134" s="3">
        <f>Final!L134</f>
        <v>0</v>
      </c>
      <c r="M134" s="3">
        <f>Final!M134</f>
        <v>0</v>
      </c>
      <c r="N134" s="3">
        <f>Final!N134</f>
        <v>0</v>
      </c>
      <c r="O134" s="3">
        <f>Final!AP134</f>
        <v>0</v>
      </c>
      <c r="P134" s="43" t="str">
        <f>Redox!G139</f>
        <v>ACBT</v>
      </c>
      <c r="Q134" s="3">
        <f>Final!AR134</f>
        <v>0</v>
      </c>
      <c r="R134" s="3">
        <f>Final!AQ134</f>
        <v>0</v>
      </c>
      <c r="S134" s="85">
        <f>ROUND(Final!AW134,1)</f>
        <v>0</v>
      </c>
    </row>
    <row r="135" spans="1:19" x14ac:dyDescent="0.25">
      <c r="A135" s="3">
        <f>Final!A135</f>
        <v>0</v>
      </c>
      <c r="B135" s="3">
        <f>Final!B135</f>
        <v>0</v>
      </c>
      <c r="C135" s="3">
        <f>Final!C135</f>
        <v>0</v>
      </c>
      <c r="D135" s="3">
        <f>Final!D135</f>
        <v>0</v>
      </c>
      <c r="E135" s="3">
        <f>Final!E135</f>
        <v>0</v>
      </c>
      <c r="F135" s="3">
        <f>Final!F135</f>
        <v>0</v>
      </c>
      <c r="G135" s="3">
        <f>Final!G135</f>
        <v>0</v>
      </c>
      <c r="H135" s="3">
        <f>Final!H135</f>
        <v>0</v>
      </c>
      <c r="I135" s="3">
        <f>Final!I135</f>
        <v>0</v>
      </c>
      <c r="J135" s="3">
        <f>Final!J135</f>
        <v>0</v>
      </c>
      <c r="K135" s="3">
        <f>Final!K135</f>
        <v>0</v>
      </c>
      <c r="L135" s="3">
        <f>Final!L135</f>
        <v>0</v>
      </c>
      <c r="M135" s="3">
        <f>Final!M135</f>
        <v>0</v>
      </c>
      <c r="N135" s="3">
        <f>Final!N135</f>
        <v>0</v>
      </c>
      <c r="O135" s="3">
        <f>Final!AP135</f>
        <v>0</v>
      </c>
      <c r="P135" s="43" t="str">
        <f>Redox!G140</f>
        <v>ACBT</v>
      </c>
      <c r="Q135" s="3">
        <f>Final!AR135</f>
        <v>0</v>
      </c>
      <c r="R135" s="3">
        <f>Final!AQ135</f>
        <v>0</v>
      </c>
      <c r="S135" s="85">
        <f>ROUND(Final!AW135,1)</f>
        <v>0</v>
      </c>
    </row>
    <row r="136" spans="1:19" x14ac:dyDescent="0.25">
      <c r="A136" s="3">
        <f>Final!A136</f>
        <v>0</v>
      </c>
      <c r="B136" s="3">
        <f>Final!B136</f>
        <v>0</v>
      </c>
      <c r="C136" s="3">
        <f>Final!C136</f>
        <v>0</v>
      </c>
      <c r="D136" s="3">
        <f>Final!D136</f>
        <v>0</v>
      </c>
      <c r="E136" s="3">
        <f>Final!E136</f>
        <v>0</v>
      </c>
      <c r="F136" s="3">
        <f>Final!F136</f>
        <v>0</v>
      </c>
      <c r="G136" s="3">
        <f>Final!G136</f>
        <v>0</v>
      </c>
      <c r="H136" s="3">
        <f>Final!H136</f>
        <v>0</v>
      </c>
      <c r="I136" s="3">
        <f>Final!I136</f>
        <v>0</v>
      </c>
      <c r="J136" s="3">
        <f>Final!J136</f>
        <v>0</v>
      </c>
      <c r="K136" s="3">
        <f>Final!K136</f>
        <v>0</v>
      </c>
      <c r="L136" s="3">
        <f>Final!L136</f>
        <v>0</v>
      </c>
      <c r="M136" s="3">
        <f>Final!M136</f>
        <v>0</v>
      </c>
      <c r="N136" s="3">
        <f>Final!N136</f>
        <v>0</v>
      </c>
      <c r="O136" s="3">
        <f>Final!AP136</f>
        <v>0</v>
      </c>
      <c r="P136" s="43" t="str">
        <f>Redox!G141</f>
        <v>ACBT</v>
      </c>
      <c r="Q136" s="3">
        <f>Final!AR136</f>
        <v>0</v>
      </c>
      <c r="R136" s="3">
        <f>Final!AQ136</f>
        <v>0</v>
      </c>
      <c r="S136" s="85">
        <f>ROUND(Final!AW136,1)</f>
        <v>0</v>
      </c>
    </row>
    <row r="137" spans="1:19" x14ac:dyDescent="0.25">
      <c r="A137" s="3">
        <f>Final!A137</f>
        <v>0</v>
      </c>
      <c r="B137" s="3">
        <f>Final!B137</f>
        <v>0</v>
      </c>
      <c r="C137" s="3">
        <f>Final!C137</f>
        <v>0</v>
      </c>
      <c r="D137" s="3">
        <f>Final!D137</f>
        <v>0</v>
      </c>
      <c r="E137" s="3">
        <f>Final!E137</f>
        <v>0</v>
      </c>
      <c r="F137" s="3">
        <f>Final!F137</f>
        <v>0</v>
      </c>
      <c r="G137" s="3">
        <f>Final!G137</f>
        <v>0</v>
      </c>
      <c r="H137" s="3">
        <f>Final!H137</f>
        <v>0</v>
      </c>
      <c r="I137" s="3">
        <f>Final!I137</f>
        <v>0</v>
      </c>
      <c r="J137" s="3">
        <f>Final!J137</f>
        <v>0</v>
      </c>
      <c r="K137" s="3">
        <f>Final!K137</f>
        <v>0</v>
      </c>
      <c r="L137" s="3">
        <f>Final!L137</f>
        <v>0</v>
      </c>
      <c r="M137" s="3">
        <f>Final!M137</f>
        <v>0</v>
      </c>
      <c r="N137" s="3">
        <f>Final!N137</f>
        <v>0</v>
      </c>
      <c r="O137" s="3">
        <f>Final!AP137</f>
        <v>0</v>
      </c>
      <c r="P137" s="43" t="str">
        <f>Redox!G142</f>
        <v>ACBT</v>
      </c>
      <c r="Q137" s="3">
        <f>Final!AR137</f>
        <v>0</v>
      </c>
      <c r="R137" s="3">
        <f>Final!AQ137</f>
        <v>0</v>
      </c>
      <c r="S137" s="85">
        <f>ROUND(Final!AW137,1)</f>
        <v>0</v>
      </c>
    </row>
    <row r="138" spans="1:19" x14ac:dyDescent="0.25">
      <c r="A138" s="3">
        <f>Final!A138</f>
        <v>0</v>
      </c>
      <c r="B138" s="3">
        <f>Final!B138</f>
        <v>0</v>
      </c>
      <c r="C138" s="3">
        <f>Final!C138</f>
        <v>0</v>
      </c>
      <c r="D138" s="3">
        <f>Final!D138</f>
        <v>0</v>
      </c>
      <c r="E138" s="3">
        <f>Final!E138</f>
        <v>0</v>
      </c>
      <c r="F138" s="3">
        <f>Final!F138</f>
        <v>0</v>
      </c>
      <c r="G138" s="3">
        <f>Final!G138</f>
        <v>0</v>
      </c>
      <c r="H138" s="3">
        <f>Final!H138</f>
        <v>0</v>
      </c>
      <c r="I138" s="3">
        <f>Final!I138</f>
        <v>0</v>
      </c>
      <c r="J138" s="3">
        <f>Final!J138</f>
        <v>0</v>
      </c>
      <c r="K138" s="3">
        <f>Final!K138</f>
        <v>0</v>
      </c>
      <c r="L138" s="3">
        <f>Final!L138</f>
        <v>0</v>
      </c>
      <c r="M138" s="3">
        <f>Final!M138</f>
        <v>0</v>
      </c>
      <c r="N138" s="3">
        <f>Final!N138</f>
        <v>0</v>
      </c>
      <c r="O138" s="3">
        <f>Final!AP138</f>
        <v>0</v>
      </c>
      <c r="P138" s="43" t="str">
        <f>Redox!G143</f>
        <v>ACBT</v>
      </c>
      <c r="Q138" s="3">
        <f>Final!AR138</f>
        <v>0</v>
      </c>
      <c r="R138" s="3">
        <f>Final!AQ138</f>
        <v>0</v>
      </c>
      <c r="S138" s="85">
        <f>ROUND(Final!AW138,1)</f>
        <v>0</v>
      </c>
    </row>
    <row r="139" spans="1:19" x14ac:dyDescent="0.25">
      <c r="A139" s="3">
        <f>Final!A139</f>
        <v>0</v>
      </c>
      <c r="B139" s="3">
        <f>Final!B139</f>
        <v>0</v>
      </c>
      <c r="C139" s="3">
        <f>Final!C139</f>
        <v>0</v>
      </c>
      <c r="D139" s="3">
        <f>Final!D139</f>
        <v>0</v>
      </c>
      <c r="E139" s="3">
        <f>Final!E139</f>
        <v>0</v>
      </c>
      <c r="F139" s="3">
        <f>Final!F139</f>
        <v>0</v>
      </c>
      <c r="G139" s="3">
        <f>Final!G139</f>
        <v>0</v>
      </c>
      <c r="H139" s="3">
        <f>Final!H139</f>
        <v>0</v>
      </c>
      <c r="I139" s="3">
        <f>Final!I139</f>
        <v>0</v>
      </c>
      <c r="J139" s="3">
        <f>Final!J139</f>
        <v>0</v>
      </c>
      <c r="K139" s="3">
        <f>Final!K139</f>
        <v>0</v>
      </c>
      <c r="L139" s="3">
        <f>Final!L139</f>
        <v>0</v>
      </c>
      <c r="M139" s="3">
        <f>Final!M139</f>
        <v>0</v>
      </c>
      <c r="N139" s="3">
        <f>Final!N139</f>
        <v>0</v>
      </c>
      <c r="O139" s="3">
        <f>Final!AP139</f>
        <v>0</v>
      </c>
      <c r="P139" s="43" t="str">
        <f>Redox!G144</f>
        <v>ACBT</v>
      </c>
      <c r="Q139" s="3">
        <f>Final!AR139</f>
        <v>0</v>
      </c>
      <c r="R139" s="3">
        <f>Final!AQ139</f>
        <v>0</v>
      </c>
      <c r="S139" s="85">
        <f>ROUND(Final!AW139,1)</f>
        <v>0</v>
      </c>
    </row>
    <row r="140" spans="1:19" x14ac:dyDescent="0.25">
      <c r="A140" s="3">
        <f>Final!A140</f>
        <v>0</v>
      </c>
      <c r="B140" s="3">
        <f>Final!B140</f>
        <v>0</v>
      </c>
      <c r="C140" s="3">
        <f>Final!C140</f>
        <v>0</v>
      </c>
      <c r="D140" s="3">
        <f>Final!D140</f>
        <v>0</v>
      </c>
      <c r="E140" s="3">
        <f>Final!E140</f>
        <v>0</v>
      </c>
      <c r="F140" s="3">
        <f>Final!F140</f>
        <v>0</v>
      </c>
      <c r="G140" s="3">
        <f>Final!G140</f>
        <v>0</v>
      </c>
      <c r="H140" s="3">
        <f>Final!H140</f>
        <v>0</v>
      </c>
      <c r="I140" s="3">
        <f>Final!I140</f>
        <v>0</v>
      </c>
      <c r="J140" s="3">
        <f>Final!J140</f>
        <v>0</v>
      </c>
      <c r="K140" s="3">
        <f>Final!K140</f>
        <v>0</v>
      </c>
      <c r="L140" s="3">
        <f>Final!L140</f>
        <v>0</v>
      </c>
      <c r="M140" s="3">
        <f>Final!M140</f>
        <v>0</v>
      </c>
      <c r="N140" s="3">
        <f>Final!N140</f>
        <v>0</v>
      </c>
      <c r="O140" s="3">
        <f>Final!AP140</f>
        <v>0</v>
      </c>
      <c r="P140" s="43" t="str">
        <f>Redox!G145</f>
        <v>ACBT</v>
      </c>
      <c r="Q140" s="3">
        <f>Final!AR140</f>
        <v>0</v>
      </c>
      <c r="R140" s="3">
        <f>Final!AQ140</f>
        <v>0</v>
      </c>
      <c r="S140" s="85">
        <f>ROUND(Final!AW140,1)</f>
        <v>0</v>
      </c>
    </row>
    <row r="141" spans="1:19" x14ac:dyDescent="0.25">
      <c r="A141" s="3">
        <f>Final!A141</f>
        <v>0</v>
      </c>
      <c r="B141" s="3">
        <f>Final!B141</f>
        <v>0</v>
      </c>
      <c r="C141" s="3">
        <f>Final!C141</f>
        <v>0</v>
      </c>
      <c r="D141" s="3">
        <f>Final!D141</f>
        <v>0</v>
      </c>
      <c r="E141" s="3">
        <f>Final!E141</f>
        <v>0</v>
      </c>
      <c r="F141" s="3">
        <f>Final!F141</f>
        <v>0</v>
      </c>
      <c r="G141" s="3">
        <f>Final!G141</f>
        <v>0</v>
      </c>
      <c r="H141" s="3">
        <f>Final!H141</f>
        <v>0</v>
      </c>
      <c r="I141" s="3">
        <f>Final!I141</f>
        <v>0</v>
      </c>
      <c r="J141" s="3">
        <f>Final!J141</f>
        <v>0</v>
      </c>
      <c r="K141" s="3">
        <f>Final!K141</f>
        <v>0</v>
      </c>
      <c r="L141" s="3">
        <f>Final!L141</f>
        <v>0</v>
      </c>
      <c r="M141" s="3">
        <f>Final!M141</f>
        <v>0</v>
      </c>
      <c r="N141" s="3">
        <f>Final!N141</f>
        <v>0</v>
      </c>
      <c r="O141" s="3">
        <f>Final!AP141</f>
        <v>0</v>
      </c>
      <c r="P141" s="43" t="str">
        <f>Redox!G146</f>
        <v>ACBT</v>
      </c>
      <c r="Q141" s="3">
        <f>Final!AR141</f>
        <v>0</v>
      </c>
      <c r="R141" s="3">
        <f>Final!AQ141</f>
        <v>0</v>
      </c>
      <c r="S141" s="85">
        <f>ROUND(Final!AW141,1)</f>
        <v>0</v>
      </c>
    </row>
    <row r="142" spans="1:19" x14ac:dyDescent="0.25">
      <c r="A142" s="3">
        <f>Final!A142</f>
        <v>0</v>
      </c>
      <c r="B142" s="3">
        <f>Final!B142</f>
        <v>0</v>
      </c>
      <c r="C142" s="3">
        <f>Final!C142</f>
        <v>0</v>
      </c>
      <c r="D142" s="3">
        <f>Final!D142</f>
        <v>0</v>
      </c>
      <c r="E142" s="3">
        <f>Final!E142</f>
        <v>0</v>
      </c>
      <c r="F142" s="3">
        <f>Final!F142</f>
        <v>0</v>
      </c>
      <c r="G142" s="3">
        <f>Final!G142</f>
        <v>0</v>
      </c>
      <c r="H142" s="3">
        <f>Final!H142</f>
        <v>0</v>
      </c>
      <c r="I142" s="3">
        <f>Final!I142</f>
        <v>0</v>
      </c>
      <c r="J142" s="3">
        <f>Final!J142</f>
        <v>0</v>
      </c>
      <c r="K142" s="3">
        <f>Final!K142</f>
        <v>0</v>
      </c>
      <c r="L142" s="3">
        <f>Final!L142</f>
        <v>0</v>
      </c>
      <c r="M142" s="3">
        <f>Final!M142</f>
        <v>0</v>
      </c>
      <c r="N142" s="3">
        <f>Final!N142</f>
        <v>0</v>
      </c>
      <c r="O142" s="3">
        <f>Final!AP142</f>
        <v>0</v>
      </c>
      <c r="P142" s="43" t="str">
        <f>Redox!G147</f>
        <v>ACBT</v>
      </c>
      <c r="Q142" s="3">
        <f>Final!AR142</f>
        <v>0</v>
      </c>
      <c r="R142" s="3">
        <f>Final!AQ142</f>
        <v>0</v>
      </c>
      <c r="S142" s="85">
        <f>ROUND(Final!AW142,1)</f>
        <v>0</v>
      </c>
    </row>
    <row r="143" spans="1:19" x14ac:dyDescent="0.25">
      <c r="A143" s="3">
        <f>Final!A143</f>
        <v>0</v>
      </c>
      <c r="B143" s="3">
        <f>Final!B143</f>
        <v>0</v>
      </c>
      <c r="C143" s="3">
        <f>Final!C143</f>
        <v>0</v>
      </c>
      <c r="D143" s="3">
        <f>Final!D143</f>
        <v>0</v>
      </c>
      <c r="E143" s="3">
        <f>Final!E143</f>
        <v>0</v>
      </c>
      <c r="F143" s="3">
        <f>Final!F143</f>
        <v>0</v>
      </c>
      <c r="G143" s="3">
        <f>Final!G143</f>
        <v>0</v>
      </c>
      <c r="H143" s="3">
        <f>Final!H143</f>
        <v>0</v>
      </c>
      <c r="I143" s="3">
        <f>Final!I143</f>
        <v>0</v>
      </c>
      <c r="J143" s="3">
        <f>Final!J143</f>
        <v>0</v>
      </c>
      <c r="K143" s="3">
        <f>Final!K143</f>
        <v>0</v>
      </c>
      <c r="L143" s="3">
        <f>Final!L143</f>
        <v>0</v>
      </c>
      <c r="M143" s="3">
        <f>Final!M143</f>
        <v>0</v>
      </c>
      <c r="N143" s="3">
        <f>Final!N143</f>
        <v>0</v>
      </c>
      <c r="O143" s="3">
        <f>Final!AP143</f>
        <v>0</v>
      </c>
      <c r="P143" s="43" t="str">
        <f>Redox!G148</f>
        <v>ACBT</v>
      </c>
      <c r="Q143" s="3">
        <f>Final!AR143</f>
        <v>0</v>
      </c>
      <c r="R143" s="3">
        <f>Final!AQ143</f>
        <v>0</v>
      </c>
      <c r="S143" s="85">
        <f>ROUND(Final!AW143,1)</f>
        <v>0</v>
      </c>
    </row>
    <row r="144" spans="1:19" x14ac:dyDescent="0.25">
      <c r="A144" s="3">
        <f>Final!A144</f>
        <v>0</v>
      </c>
      <c r="B144" s="3">
        <f>Final!B144</f>
        <v>0</v>
      </c>
      <c r="C144" s="3">
        <f>Final!C144</f>
        <v>0</v>
      </c>
      <c r="D144" s="3">
        <f>Final!D144</f>
        <v>0</v>
      </c>
      <c r="E144" s="3">
        <f>Final!E144</f>
        <v>0</v>
      </c>
      <c r="F144" s="3">
        <f>Final!F144</f>
        <v>0</v>
      </c>
      <c r="G144" s="3">
        <f>Final!G144</f>
        <v>0</v>
      </c>
      <c r="H144" s="3">
        <f>Final!H144</f>
        <v>0</v>
      </c>
      <c r="I144" s="3">
        <f>Final!I144</f>
        <v>0</v>
      </c>
      <c r="J144" s="3">
        <f>Final!J144</f>
        <v>0</v>
      </c>
      <c r="K144" s="3">
        <f>Final!K144</f>
        <v>0</v>
      </c>
      <c r="L144" s="3">
        <f>Final!L144</f>
        <v>0</v>
      </c>
      <c r="M144" s="3">
        <f>Final!M144</f>
        <v>0</v>
      </c>
      <c r="N144" s="3">
        <f>Final!N144</f>
        <v>0</v>
      </c>
      <c r="O144" s="3">
        <f>Final!AP144</f>
        <v>0</v>
      </c>
      <c r="P144" s="43" t="str">
        <f>Redox!G149</f>
        <v>ACBT</v>
      </c>
      <c r="Q144" s="3">
        <f>Final!AR144</f>
        <v>0</v>
      </c>
      <c r="R144" s="3">
        <f>Final!AQ144</f>
        <v>0</v>
      </c>
      <c r="S144" s="85">
        <f>ROUND(Final!AW144,1)</f>
        <v>0</v>
      </c>
    </row>
    <row r="145" spans="1:19" x14ac:dyDescent="0.25">
      <c r="A145" s="3">
        <f>Final!A145</f>
        <v>0</v>
      </c>
      <c r="B145" s="3">
        <f>Final!B145</f>
        <v>0</v>
      </c>
      <c r="C145" s="3">
        <f>Final!C145</f>
        <v>0</v>
      </c>
      <c r="D145" s="3">
        <f>Final!D145</f>
        <v>0</v>
      </c>
      <c r="E145" s="3">
        <f>Final!E145</f>
        <v>0</v>
      </c>
      <c r="F145" s="3">
        <f>Final!F145</f>
        <v>0</v>
      </c>
      <c r="G145" s="3">
        <f>Final!G145</f>
        <v>0</v>
      </c>
      <c r="H145" s="3">
        <f>Final!H145</f>
        <v>0</v>
      </c>
      <c r="I145" s="3">
        <f>Final!I145</f>
        <v>0</v>
      </c>
      <c r="J145" s="3">
        <f>Final!J145</f>
        <v>0</v>
      </c>
      <c r="K145" s="3">
        <f>Final!K145</f>
        <v>0</v>
      </c>
      <c r="L145" s="3">
        <f>Final!L145</f>
        <v>0</v>
      </c>
      <c r="M145" s="3">
        <f>Final!M145</f>
        <v>0</v>
      </c>
      <c r="N145" s="3">
        <f>Final!N145</f>
        <v>0</v>
      </c>
      <c r="O145" s="3">
        <f>Final!AP145</f>
        <v>0</v>
      </c>
      <c r="P145" s="43" t="str">
        <f>Redox!G150</f>
        <v>ACBT</v>
      </c>
      <c r="Q145" s="3">
        <f>Final!AR145</f>
        <v>0</v>
      </c>
      <c r="R145" s="3">
        <f>Final!AQ145</f>
        <v>0</v>
      </c>
      <c r="S145" s="85">
        <f>ROUND(Final!AW145,1)</f>
        <v>0</v>
      </c>
    </row>
    <row r="146" spans="1:19" x14ac:dyDescent="0.25">
      <c r="A146" s="3">
        <f>Final!A146</f>
        <v>0</v>
      </c>
      <c r="B146" s="3">
        <f>Final!B146</f>
        <v>0</v>
      </c>
      <c r="C146" s="3">
        <f>Final!C146</f>
        <v>0</v>
      </c>
      <c r="D146" s="3">
        <f>Final!D146</f>
        <v>0</v>
      </c>
      <c r="E146" s="3">
        <f>Final!E146</f>
        <v>0</v>
      </c>
      <c r="F146" s="3">
        <f>Final!F146</f>
        <v>0</v>
      </c>
      <c r="G146" s="3">
        <f>Final!G146</f>
        <v>0</v>
      </c>
      <c r="H146" s="3">
        <f>Final!H146</f>
        <v>0</v>
      </c>
      <c r="I146" s="3">
        <f>Final!I146</f>
        <v>0</v>
      </c>
      <c r="J146" s="3">
        <f>Final!J146</f>
        <v>0</v>
      </c>
      <c r="K146" s="3">
        <f>Final!K146</f>
        <v>0</v>
      </c>
      <c r="L146" s="3">
        <f>Final!L146</f>
        <v>0</v>
      </c>
      <c r="M146" s="3">
        <f>Final!M146</f>
        <v>0</v>
      </c>
      <c r="N146" s="3">
        <f>Final!N146</f>
        <v>0</v>
      </c>
      <c r="O146" s="3">
        <f>Final!AP146</f>
        <v>0</v>
      </c>
      <c r="P146" s="43" t="str">
        <f>Redox!G151</f>
        <v>ACBT</v>
      </c>
      <c r="Q146" s="3">
        <f>Final!AR146</f>
        <v>0</v>
      </c>
      <c r="R146" s="3">
        <f>Final!AQ146</f>
        <v>0</v>
      </c>
      <c r="S146" s="85">
        <f>ROUND(Final!AW146,1)</f>
        <v>0</v>
      </c>
    </row>
    <row r="147" spans="1:19" x14ac:dyDescent="0.25">
      <c r="A147" s="3">
        <f>Final!A147</f>
        <v>0</v>
      </c>
      <c r="B147" s="3">
        <f>Final!B147</f>
        <v>0</v>
      </c>
      <c r="C147" s="3">
        <f>Final!C147</f>
        <v>0</v>
      </c>
      <c r="D147" s="3">
        <f>Final!D147</f>
        <v>0</v>
      </c>
      <c r="E147" s="3">
        <f>Final!E147</f>
        <v>0</v>
      </c>
      <c r="F147" s="3">
        <f>Final!F147</f>
        <v>0</v>
      </c>
      <c r="G147" s="3">
        <f>Final!G147</f>
        <v>0</v>
      </c>
      <c r="H147" s="3">
        <f>Final!H147</f>
        <v>0</v>
      </c>
      <c r="I147" s="3">
        <f>Final!I147</f>
        <v>0</v>
      </c>
      <c r="J147" s="3">
        <f>Final!J147</f>
        <v>0</v>
      </c>
      <c r="K147" s="3">
        <f>Final!K147</f>
        <v>0</v>
      </c>
      <c r="L147" s="3">
        <f>Final!L147</f>
        <v>0</v>
      </c>
      <c r="M147" s="3">
        <f>Final!M147</f>
        <v>0</v>
      </c>
      <c r="N147" s="3">
        <f>Final!N147</f>
        <v>0</v>
      </c>
      <c r="O147" s="3">
        <f>Final!AP147</f>
        <v>0</v>
      </c>
      <c r="P147" s="43" t="str">
        <f>Redox!G152</f>
        <v>ACBT</v>
      </c>
      <c r="Q147" s="3">
        <f>Final!AR147</f>
        <v>0</v>
      </c>
      <c r="R147" s="3">
        <f>Final!AQ147</f>
        <v>0</v>
      </c>
      <c r="S147" s="85">
        <f>ROUND(Final!AW147,1)</f>
        <v>0</v>
      </c>
    </row>
    <row r="148" spans="1:19" x14ac:dyDescent="0.25">
      <c r="A148" s="3">
        <f>Final!A148</f>
        <v>0</v>
      </c>
      <c r="B148" s="3">
        <f>Final!B148</f>
        <v>0</v>
      </c>
      <c r="C148" s="3">
        <f>Final!C148</f>
        <v>0</v>
      </c>
      <c r="D148" s="3">
        <f>Final!D148</f>
        <v>0</v>
      </c>
      <c r="E148" s="3">
        <f>Final!E148</f>
        <v>0</v>
      </c>
      <c r="F148" s="3">
        <f>Final!F148</f>
        <v>0</v>
      </c>
      <c r="G148" s="3">
        <f>Final!G148</f>
        <v>0</v>
      </c>
      <c r="H148" s="3">
        <f>Final!H148</f>
        <v>0</v>
      </c>
      <c r="I148" s="3">
        <f>Final!I148</f>
        <v>0</v>
      </c>
      <c r="J148" s="3">
        <f>Final!J148</f>
        <v>0</v>
      </c>
      <c r="K148" s="3">
        <f>Final!K148</f>
        <v>0</v>
      </c>
      <c r="L148" s="3">
        <f>Final!L148</f>
        <v>0</v>
      </c>
      <c r="M148" s="3">
        <f>Final!M148</f>
        <v>0</v>
      </c>
      <c r="N148" s="3">
        <f>Final!N148</f>
        <v>0</v>
      </c>
      <c r="O148" s="3">
        <f>Final!AP148</f>
        <v>0</v>
      </c>
      <c r="P148" s="43" t="str">
        <f>Redox!G153</f>
        <v>ACBT</v>
      </c>
      <c r="Q148" s="3">
        <f>Final!AR148</f>
        <v>0</v>
      </c>
      <c r="R148" s="3">
        <f>Final!AQ148</f>
        <v>0</v>
      </c>
      <c r="S148" s="85">
        <f>ROUND(Final!AW148,1)</f>
        <v>0</v>
      </c>
    </row>
    <row r="149" spans="1:19" x14ac:dyDescent="0.25">
      <c r="A149" s="3">
        <f>Final!A149</f>
        <v>0</v>
      </c>
      <c r="B149" s="3">
        <f>Final!B149</f>
        <v>0</v>
      </c>
      <c r="C149" s="3">
        <f>Final!C149</f>
        <v>0</v>
      </c>
      <c r="D149" s="3">
        <f>Final!D149</f>
        <v>0</v>
      </c>
      <c r="E149" s="3">
        <f>Final!E149</f>
        <v>0</v>
      </c>
      <c r="F149" s="3">
        <f>Final!F149</f>
        <v>0</v>
      </c>
      <c r="G149" s="3">
        <f>Final!G149</f>
        <v>0</v>
      </c>
      <c r="H149" s="3">
        <f>Final!H149</f>
        <v>0</v>
      </c>
      <c r="I149" s="3">
        <f>Final!I149</f>
        <v>0</v>
      </c>
      <c r="J149" s="3">
        <f>Final!J149</f>
        <v>0</v>
      </c>
      <c r="K149" s="3">
        <f>Final!K149</f>
        <v>0</v>
      </c>
      <c r="L149" s="3">
        <f>Final!L149</f>
        <v>0</v>
      </c>
      <c r="M149" s="3">
        <f>Final!M149</f>
        <v>0</v>
      </c>
      <c r="N149" s="3">
        <f>Final!N149</f>
        <v>0</v>
      </c>
      <c r="O149" s="3">
        <f>Final!AP149</f>
        <v>0</v>
      </c>
      <c r="P149" s="43" t="str">
        <f>Redox!G154</f>
        <v>ACBT</v>
      </c>
      <c r="Q149" s="3">
        <f>Final!AR149</f>
        <v>0</v>
      </c>
      <c r="R149" s="3">
        <f>Final!AQ149</f>
        <v>0</v>
      </c>
      <c r="S149" s="85">
        <f>ROUND(Final!AW149,1)</f>
        <v>0</v>
      </c>
    </row>
    <row r="150" spans="1:19" x14ac:dyDescent="0.25">
      <c r="A150" s="3">
        <f>Final!A150</f>
        <v>0</v>
      </c>
      <c r="B150" s="3">
        <f>Final!B150</f>
        <v>0</v>
      </c>
      <c r="C150" s="3">
        <f>Final!C150</f>
        <v>0</v>
      </c>
      <c r="D150" s="3">
        <f>Final!D150</f>
        <v>0</v>
      </c>
      <c r="E150" s="3">
        <f>Final!E150</f>
        <v>0</v>
      </c>
      <c r="F150" s="3">
        <f>Final!F150</f>
        <v>0</v>
      </c>
      <c r="G150" s="3">
        <f>Final!G150</f>
        <v>0</v>
      </c>
      <c r="H150" s="3">
        <f>Final!H150</f>
        <v>0</v>
      </c>
      <c r="I150" s="3">
        <f>Final!I150</f>
        <v>0</v>
      </c>
      <c r="J150" s="3">
        <f>Final!J150</f>
        <v>0</v>
      </c>
      <c r="K150" s="3">
        <f>Final!K150</f>
        <v>0</v>
      </c>
      <c r="L150" s="3">
        <f>Final!L150</f>
        <v>0</v>
      </c>
      <c r="M150" s="3">
        <f>Final!M150</f>
        <v>0</v>
      </c>
      <c r="N150" s="3">
        <f>Final!N150</f>
        <v>0</v>
      </c>
      <c r="O150" s="3">
        <f>Final!AP150</f>
        <v>0</v>
      </c>
      <c r="P150" s="43" t="str">
        <f>Redox!G155</f>
        <v>ACBT</v>
      </c>
      <c r="Q150" s="3">
        <f>Final!AR150</f>
        <v>0</v>
      </c>
      <c r="R150" s="3">
        <f>Final!AQ150</f>
        <v>0</v>
      </c>
      <c r="S150" s="85">
        <f>ROUND(Final!AW150,1)</f>
        <v>0</v>
      </c>
    </row>
    <row r="151" spans="1:19" x14ac:dyDescent="0.25">
      <c r="A151" s="3">
        <f>Final!A151</f>
        <v>0</v>
      </c>
      <c r="B151" s="3">
        <f>Final!B151</f>
        <v>0</v>
      </c>
      <c r="C151" s="3">
        <f>Final!C151</f>
        <v>0</v>
      </c>
      <c r="D151" s="3">
        <f>Final!D151</f>
        <v>0</v>
      </c>
      <c r="E151" s="3">
        <f>Final!E151</f>
        <v>0</v>
      </c>
      <c r="F151" s="3">
        <f>Final!F151</f>
        <v>0</v>
      </c>
      <c r="G151" s="3">
        <f>Final!G151</f>
        <v>0</v>
      </c>
      <c r="H151" s="3">
        <f>Final!H151</f>
        <v>0</v>
      </c>
      <c r="I151" s="3">
        <f>Final!I151</f>
        <v>0</v>
      </c>
      <c r="J151" s="3">
        <f>Final!J151</f>
        <v>0</v>
      </c>
      <c r="K151" s="3">
        <f>Final!K151</f>
        <v>0</v>
      </c>
      <c r="L151" s="3">
        <f>Final!L151</f>
        <v>0</v>
      </c>
      <c r="M151" s="3">
        <f>Final!M151</f>
        <v>0</v>
      </c>
      <c r="N151" s="3">
        <f>Final!N151</f>
        <v>0</v>
      </c>
      <c r="O151" s="3">
        <f>Final!AP151</f>
        <v>0</v>
      </c>
      <c r="P151" s="43" t="str">
        <f>Redox!G156</f>
        <v>ACBT</v>
      </c>
      <c r="Q151" s="3">
        <f>Final!AR151</f>
        <v>0</v>
      </c>
      <c r="R151" s="3">
        <f>Final!AQ151</f>
        <v>0</v>
      </c>
      <c r="S151" s="85">
        <f>ROUND(Final!AW151,1)</f>
        <v>0</v>
      </c>
    </row>
    <row r="152" spans="1:19" x14ac:dyDescent="0.25">
      <c r="A152" s="3">
        <f>Final!A152</f>
        <v>0</v>
      </c>
      <c r="B152" s="3">
        <f>Final!B152</f>
        <v>0</v>
      </c>
      <c r="C152" s="3">
        <f>Final!C152</f>
        <v>0</v>
      </c>
      <c r="D152" s="3">
        <f>Final!D152</f>
        <v>0</v>
      </c>
      <c r="E152" s="3">
        <f>Final!E152</f>
        <v>0</v>
      </c>
      <c r="F152" s="3">
        <f>Final!F152</f>
        <v>0</v>
      </c>
      <c r="G152" s="3">
        <f>Final!G152</f>
        <v>0</v>
      </c>
      <c r="H152" s="3">
        <f>Final!H152</f>
        <v>0</v>
      </c>
      <c r="I152" s="3">
        <f>Final!I152</f>
        <v>0</v>
      </c>
      <c r="J152" s="3">
        <f>Final!J152</f>
        <v>0</v>
      </c>
      <c r="K152" s="3">
        <f>Final!K152</f>
        <v>0</v>
      </c>
      <c r="L152" s="3">
        <f>Final!L152</f>
        <v>0</v>
      </c>
      <c r="M152" s="3">
        <f>Final!M152</f>
        <v>0</v>
      </c>
      <c r="N152" s="3">
        <f>Final!N152</f>
        <v>0</v>
      </c>
      <c r="O152" s="3">
        <f>Final!AP152</f>
        <v>0</v>
      </c>
      <c r="P152" s="43" t="str">
        <f>Redox!G157</f>
        <v>ACBT</v>
      </c>
      <c r="Q152" s="3">
        <f>Final!AR152</f>
        <v>0</v>
      </c>
      <c r="R152" s="3">
        <f>Final!AQ152</f>
        <v>0</v>
      </c>
      <c r="S152" s="85">
        <f>ROUND(Final!AW152,1)</f>
        <v>0</v>
      </c>
    </row>
    <row r="153" spans="1:19" x14ac:dyDescent="0.25">
      <c r="A153" s="3">
        <f>Final!A153</f>
        <v>0</v>
      </c>
      <c r="B153" s="3">
        <f>Final!B153</f>
        <v>0</v>
      </c>
      <c r="C153" s="3">
        <f>Final!C153</f>
        <v>0</v>
      </c>
      <c r="D153" s="3">
        <f>Final!D153</f>
        <v>0</v>
      </c>
      <c r="E153" s="3">
        <f>Final!E153</f>
        <v>0</v>
      </c>
      <c r="F153" s="3">
        <f>Final!F153</f>
        <v>0</v>
      </c>
      <c r="G153" s="3">
        <f>Final!G153</f>
        <v>0</v>
      </c>
      <c r="H153" s="3">
        <f>Final!H153</f>
        <v>0</v>
      </c>
      <c r="I153" s="3">
        <f>Final!I153</f>
        <v>0</v>
      </c>
      <c r="J153" s="3">
        <f>Final!J153</f>
        <v>0</v>
      </c>
      <c r="K153" s="3">
        <f>Final!K153</f>
        <v>0</v>
      </c>
      <c r="L153" s="3">
        <f>Final!L153</f>
        <v>0</v>
      </c>
      <c r="M153" s="3">
        <f>Final!M153</f>
        <v>0</v>
      </c>
      <c r="N153" s="3">
        <f>Final!N153</f>
        <v>0</v>
      </c>
      <c r="O153" s="3">
        <f>Final!AP153</f>
        <v>0</v>
      </c>
      <c r="P153" s="43" t="str">
        <f>Redox!G158</f>
        <v>ACBT</v>
      </c>
      <c r="Q153" s="3">
        <f>Final!AR153</f>
        <v>0</v>
      </c>
      <c r="R153" s="3">
        <f>Final!AQ153</f>
        <v>0</v>
      </c>
      <c r="S153" s="85">
        <f>ROUND(Final!AW153,1)</f>
        <v>0</v>
      </c>
    </row>
    <row r="154" spans="1:19" x14ac:dyDescent="0.25">
      <c r="A154" s="3">
        <f>Final!A154</f>
        <v>0</v>
      </c>
      <c r="B154" s="3">
        <f>Final!B154</f>
        <v>0</v>
      </c>
      <c r="C154" s="3">
        <f>Final!C154</f>
        <v>0</v>
      </c>
      <c r="D154" s="3">
        <f>Final!D154</f>
        <v>0</v>
      </c>
      <c r="E154" s="3">
        <f>Final!E154</f>
        <v>0</v>
      </c>
      <c r="F154" s="3">
        <f>Final!F154</f>
        <v>0</v>
      </c>
      <c r="G154" s="3">
        <f>Final!G154</f>
        <v>0</v>
      </c>
      <c r="H154" s="3">
        <f>Final!H154</f>
        <v>0</v>
      </c>
      <c r="I154" s="3">
        <f>Final!I154</f>
        <v>0</v>
      </c>
      <c r="J154" s="3">
        <f>Final!J154</f>
        <v>0</v>
      </c>
      <c r="K154" s="3">
        <f>Final!K154</f>
        <v>0</v>
      </c>
      <c r="L154" s="3">
        <f>Final!L154</f>
        <v>0</v>
      </c>
      <c r="M154" s="3">
        <f>Final!M154</f>
        <v>0</v>
      </c>
      <c r="N154" s="3">
        <f>Final!N154</f>
        <v>0</v>
      </c>
      <c r="O154" s="3">
        <f>Final!AP154</f>
        <v>0</v>
      </c>
      <c r="P154" s="43" t="str">
        <f>Redox!G159</f>
        <v>ACBT</v>
      </c>
      <c r="Q154" s="3">
        <f>Final!AR154</f>
        <v>0</v>
      </c>
      <c r="R154" s="3">
        <f>Final!AQ154</f>
        <v>0</v>
      </c>
      <c r="S154" s="85">
        <f>ROUND(Final!AW154,1)</f>
        <v>0</v>
      </c>
    </row>
    <row r="155" spans="1:19" x14ac:dyDescent="0.25">
      <c r="A155" s="3">
        <f>Final!A155</f>
        <v>0</v>
      </c>
      <c r="B155" s="3">
        <f>Final!B155</f>
        <v>0</v>
      </c>
      <c r="C155" s="3">
        <f>Final!C155</f>
        <v>0</v>
      </c>
      <c r="D155" s="3">
        <f>Final!D155</f>
        <v>0</v>
      </c>
      <c r="E155" s="3">
        <f>Final!E155</f>
        <v>0</v>
      </c>
      <c r="F155" s="3">
        <f>Final!F155</f>
        <v>0</v>
      </c>
      <c r="G155" s="3">
        <f>Final!G155</f>
        <v>0</v>
      </c>
      <c r="H155" s="3">
        <f>Final!H155</f>
        <v>0</v>
      </c>
      <c r="I155" s="3">
        <f>Final!I155</f>
        <v>0</v>
      </c>
      <c r="J155" s="3">
        <f>Final!J155</f>
        <v>0</v>
      </c>
      <c r="K155" s="3">
        <f>Final!K155</f>
        <v>0</v>
      </c>
      <c r="L155" s="3">
        <f>Final!L155</f>
        <v>0</v>
      </c>
      <c r="M155" s="3">
        <f>Final!M155</f>
        <v>0</v>
      </c>
      <c r="N155" s="3">
        <f>Final!N155</f>
        <v>0</v>
      </c>
      <c r="O155" s="3">
        <f>Final!AP155</f>
        <v>0</v>
      </c>
      <c r="P155" s="43" t="str">
        <f>Redox!G160</f>
        <v>ACBT</v>
      </c>
      <c r="Q155" s="3">
        <f>Final!AR155</f>
        <v>0</v>
      </c>
      <c r="R155" s="3">
        <f>Final!AQ155</f>
        <v>0</v>
      </c>
      <c r="S155" s="85">
        <f>ROUND(Final!AW155,1)</f>
        <v>0</v>
      </c>
    </row>
    <row r="156" spans="1:19" x14ac:dyDescent="0.25">
      <c r="A156" s="3">
        <f>Final!A156</f>
        <v>0</v>
      </c>
      <c r="B156" s="3">
        <f>Final!B156</f>
        <v>0</v>
      </c>
      <c r="C156" s="3">
        <f>Final!C156</f>
        <v>0</v>
      </c>
      <c r="D156" s="3">
        <f>Final!D156</f>
        <v>0</v>
      </c>
      <c r="E156" s="3">
        <f>Final!E156</f>
        <v>0</v>
      </c>
      <c r="F156" s="3">
        <f>Final!F156</f>
        <v>0</v>
      </c>
      <c r="G156" s="3">
        <f>Final!G156</f>
        <v>0</v>
      </c>
      <c r="H156" s="3">
        <f>Final!H156</f>
        <v>0</v>
      </c>
      <c r="I156" s="3">
        <f>Final!I156</f>
        <v>0</v>
      </c>
      <c r="J156" s="3">
        <f>Final!J156</f>
        <v>0</v>
      </c>
      <c r="K156" s="3">
        <f>Final!K156</f>
        <v>0</v>
      </c>
      <c r="L156" s="3">
        <f>Final!L156</f>
        <v>0</v>
      </c>
      <c r="M156" s="3">
        <f>Final!M156</f>
        <v>0</v>
      </c>
      <c r="N156" s="3">
        <f>Final!N156</f>
        <v>0</v>
      </c>
      <c r="O156" s="3">
        <f>Final!AP156</f>
        <v>0</v>
      </c>
      <c r="P156" s="43" t="str">
        <f>Redox!G161</f>
        <v>ACBT</v>
      </c>
      <c r="Q156" s="3">
        <f>Final!AR156</f>
        <v>0</v>
      </c>
      <c r="R156" s="3">
        <f>Final!AQ156</f>
        <v>0</v>
      </c>
      <c r="S156" s="85">
        <f>ROUND(Final!AW156,1)</f>
        <v>0</v>
      </c>
    </row>
    <row r="157" spans="1:19" x14ac:dyDescent="0.25">
      <c r="A157" s="3">
        <f>Final!A157</f>
        <v>0</v>
      </c>
      <c r="B157" s="3">
        <f>Final!B157</f>
        <v>0</v>
      </c>
      <c r="C157" s="3">
        <f>Final!C157</f>
        <v>0</v>
      </c>
      <c r="D157" s="3">
        <f>Final!D157</f>
        <v>0</v>
      </c>
      <c r="E157" s="3">
        <f>Final!E157</f>
        <v>0</v>
      </c>
      <c r="F157" s="3">
        <f>Final!F157</f>
        <v>0</v>
      </c>
      <c r="G157" s="3">
        <f>Final!G157</f>
        <v>0</v>
      </c>
      <c r="H157" s="3">
        <f>Final!H157</f>
        <v>0</v>
      </c>
      <c r="I157" s="3">
        <f>Final!I157</f>
        <v>0</v>
      </c>
      <c r="J157" s="3">
        <f>Final!J157</f>
        <v>0</v>
      </c>
      <c r="K157" s="3">
        <f>Final!K157</f>
        <v>0</v>
      </c>
      <c r="L157" s="3">
        <f>Final!L157</f>
        <v>0</v>
      </c>
      <c r="M157" s="3">
        <f>Final!M157</f>
        <v>0</v>
      </c>
      <c r="N157" s="3">
        <f>Final!N157</f>
        <v>0</v>
      </c>
      <c r="O157" s="3">
        <f>Final!AP157</f>
        <v>0</v>
      </c>
      <c r="P157" s="43" t="str">
        <f>Redox!G162</f>
        <v>ACBT</v>
      </c>
      <c r="Q157" s="3">
        <f>Final!AR157</f>
        <v>0</v>
      </c>
      <c r="R157" s="3">
        <f>Final!AQ157</f>
        <v>0</v>
      </c>
      <c r="S157" s="85">
        <f>ROUND(Final!AW157,1)</f>
        <v>0</v>
      </c>
    </row>
    <row r="158" spans="1:19" x14ac:dyDescent="0.25">
      <c r="A158" s="3">
        <f>Final!A158</f>
        <v>0</v>
      </c>
      <c r="B158" s="3">
        <f>Final!B158</f>
        <v>0</v>
      </c>
      <c r="C158" s="3">
        <f>Final!C158</f>
        <v>0</v>
      </c>
      <c r="D158" s="3">
        <f>Final!D158</f>
        <v>0</v>
      </c>
      <c r="E158" s="3">
        <f>Final!E158</f>
        <v>0</v>
      </c>
      <c r="F158" s="3">
        <f>Final!F158</f>
        <v>0</v>
      </c>
      <c r="G158" s="3">
        <f>Final!G158</f>
        <v>0</v>
      </c>
      <c r="H158" s="3">
        <f>Final!H158</f>
        <v>0</v>
      </c>
      <c r="I158" s="3">
        <f>Final!I158</f>
        <v>0</v>
      </c>
      <c r="J158" s="3">
        <f>Final!J158</f>
        <v>0</v>
      </c>
      <c r="K158" s="3">
        <f>Final!K158</f>
        <v>0</v>
      </c>
      <c r="L158" s="3">
        <f>Final!L158</f>
        <v>0</v>
      </c>
      <c r="M158" s="3">
        <f>Final!M158</f>
        <v>0</v>
      </c>
      <c r="N158" s="3">
        <f>Final!N158</f>
        <v>0</v>
      </c>
      <c r="O158" s="3">
        <f>Final!AP158</f>
        <v>0</v>
      </c>
      <c r="P158" s="43" t="str">
        <f>Redox!G163</f>
        <v>ACBT</v>
      </c>
      <c r="Q158" s="3">
        <f>Final!AR158</f>
        <v>0</v>
      </c>
      <c r="R158" s="3">
        <f>Final!AQ158</f>
        <v>0</v>
      </c>
      <c r="S158" s="85">
        <f>ROUND(Final!AW158,1)</f>
        <v>0</v>
      </c>
    </row>
    <row r="159" spans="1:19" x14ac:dyDescent="0.25">
      <c r="A159" s="3">
        <f>Final!A159</f>
        <v>0</v>
      </c>
      <c r="B159" s="3">
        <f>Final!B159</f>
        <v>0</v>
      </c>
      <c r="C159" s="3">
        <f>Final!C159</f>
        <v>0</v>
      </c>
      <c r="D159" s="3">
        <f>Final!D159</f>
        <v>0</v>
      </c>
      <c r="E159" s="3">
        <f>Final!E159</f>
        <v>0</v>
      </c>
      <c r="F159" s="3">
        <f>Final!F159</f>
        <v>0</v>
      </c>
      <c r="G159" s="3">
        <f>Final!G159</f>
        <v>0</v>
      </c>
      <c r="H159" s="3">
        <f>Final!H159</f>
        <v>0</v>
      </c>
      <c r="I159" s="3">
        <f>Final!I159</f>
        <v>0</v>
      </c>
      <c r="J159" s="3">
        <f>Final!J159</f>
        <v>0</v>
      </c>
      <c r="K159" s="3">
        <f>Final!K159</f>
        <v>0</v>
      </c>
      <c r="L159" s="3">
        <f>Final!L159</f>
        <v>0</v>
      </c>
      <c r="M159" s="3">
        <f>Final!M159</f>
        <v>0</v>
      </c>
      <c r="N159" s="3">
        <f>Final!N159</f>
        <v>0</v>
      </c>
      <c r="O159" s="3">
        <f>Final!AP159</f>
        <v>0</v>
      </c>
      <c r="P159" s="43" t="str">
        <f>Redox!G164</f>
        <v>ACBT</v>
      </c>
      <c r="Q159" s="3">
        <f>Final!AR159</f>
        <v>0</v>
      </c>
      <c r="R159" s="3">
        <f>Final!AQ159</f>
        <v>0</v>
      </c>
      <c r="S159" s="85">
        <f>ROUND(Final!AW159,1)</f>
        <v>0</v>
      </c>
    </row>
    <row r="160" spans="1:19" x14ac:dyDescent="0.25">
      <c r="A160" s="3">
        <f>Final!A160</f>
        <v>0</v>
      </c>
      <c r="B160" s="3">
        <f>Final!B160</f>
        <v>0</v>
      </c>
      <c r="C160" s="3">
        <f>Final!C160</f>
        <v>0</v>
      </c>
      <c r="D160" s="3">
        <f>Final!D160</f>
        <v>0</v>
      </c>
      <c r="E160" s="3">
        <f>Final!E160</f>
        <v>0</v>
      </c>
      <c r="F160" s="3">
        <f>Final!F160</f>
        <v>0</v>
      </c>
      <c r="G160" s="3">
        <f>Final!G160</f>
        <v>0</v>
      </c>
      <c r="H160" s="3">
        <f>Final!H160</f>
        <v>0</v>
      </c>
      <c r="I160" s="3">
        <f>Final!I160</f>
        <v>0</v>
      </c>
      <c r="J160" s="3">
        <f>Final!J160</f>
        <v>0</v>
      </c>
      <c r="K160" s="3">
        <f>Final!K160</f>
        <v>0</v>
      </c>
      <c r="L160" s="3">
        <f>Final!L160</f>
        <v>0</v>
      </c>
      <c r="M160" s="3">
        <f>Final!M160</f>
        <v>0</v>
      </c>
      <c r="N160" s="3">
        <f>Final!N160</f>
        <v>0</v>
      </c>
      <c r="O160" s="3">
        <f>Final!AP160</f>
        <v>0</v>
      </c>
      <c r="P160" s="43" t="str">
        <f>Redox!G165</f>
        <v>ACBT</v>
      </c>
      <c r="Q160" s="3">
        <f>Final!AR160</f>
        <v>0</v>
      </c>
      <c r="R160" s="3">
        <f>Final!AQ160</f>
        <v>0</v>
      </c>
      <c r="S160" s="85">
        <f>ROUND(Final!AW160,1)</f>
        <v>0</v>
      </c>
    </row>
    <row r="161" spans="1:19" x14ac:dyDescent="0.25">
      <c r="A161" s="3">
        <f>Final!A161</f>
        <v>0</v>
      </c>
      <c r="B161" s="3">
        <f>Final!B161</f>
        <v>0</v>
      </c>
      <c r="C161" s="3">
        <f>Final!C161</f>
        <v>0</v>
      </c>
      <c r="D161" s="3">
        <f>Final!D161</f>
        <v>0</v>
      </c>
      <c r="E161" s="3">
        <f>Final!E161</f>
        <v>0</v>
      </c>
      <c r="F161" s="3">
        <f>Final!F161</f>
        <v>0</v>
      </c>
      <c r="G161" s="3">
        <f>Final!G161</f>
        <v>0</v>
      </c>
      <c r="H161" s="3">
        <f>Final!H161</f>
        <v>0</v>
      </c>
      <c r="I161" s="3">
        <f>Final!I161</f>
        <v>0</v>
      </c>
      <c r="J161" s="3">
        <f>Final!J161</f>
        <v>0</v>
      </c>
      <c r="K161" s="3">
        <f>Final!K161</f>
        <v>0</v>
      </c>
      <c r="L161" s="3">
        <f>Final!L161</f>
        <v>0</v>
      </c>
      <c r="M161" s="3">
        <f>Final!M161</f>
        <v>0</v>
      </c>
      <c r="N161" s="3">
        <f>Final!N161</f>
        <v>0</v>
      </c>
      <c r="O161" s="3">
        <f>Final!AP161</f>
        <v>0</v>
      </c>
      <c r="P161" s="43" t="str">
        <f>Redox!G166</f>
        <v>ACBT</v>
      </c>
      <c r="Q161" s="3">
        <f>Final!AR161</f>
        <v>0</v>
      </c>
      <c r="R161" s="3">
        <f>Final!AQ161</f>
        <v>0</v>
      </c>
      <c r="S161" s="85">
        <f>ROUND(Final!AW161,1)</f>
        <v>0</v>
      </c>
    </row>
    <row r="162" spans="1:19" x14ac:dyDescent="0.25">
      <c r="A162" s="3">
        <f>Final!A162</f>
        <v>0</v>
      </c>
      <c r="B162" s="3">
        <f>Final!B162</f>
        <v>0</v>
      </c>
      <c r="C162" s="3">
        <f>Final!C162</f>
        <v>0</v>
      </c>
      <c r="D162" s="3">
        <f>Final!D162</f>
        <v>0</v>
      </c>
      <c r="E162" s="3">
        <f>Final!E162</f>
        <v>0</v>
      </c>
      <c r="F162" s="3">
        <f>Final!F162</f>
        <v>0</v>
      </c>
      <c r="G162" s="3">
        <f>Final!G162</f>
        <v>0</v>
      </c>
      <c r="H162" s="3">
        <f>Final!H162</f>
        <v>0</v>
      </c>
      <c r="I162" s="3">
        <f>Final!I162</f>
        <v>0</v>
      </c>
      <c r="J162" s="3">
        <f>Final!J162</f>
        <v>0</v>
      </c>
      <c r="K162" s="3">
        <f>Final!K162</f>
        <v>0</v>
      </c>
      <c r="L162" s="3">
        <f>Final!L162</f>
        <v>0</v>
      </c>
      <c r="M162" s="3">
        <f>Final!M162</f>
        <v>0</v>
      </c>
      <c r="N162" s="3">
        <f>Final!N162</f>
        <v>0</v>
      </c>
      <c r="O162" s="3">
        <f>Final!AP162</f>
        <v>0</v>
      </c>
      <c r="P162" s="43" t="str">
        <f>Redox!G167</f>
        <v>ACBT</v>
      </c>
      <c r="Q162" s="3">
        <f>Final!AR162</f>
        <v>0</v>
      </c>
      <c r="R162" s="3">
        <f>Final!AQ162</f>
        <v>0</v>
      </c>
      <c r="S162" s="85">
        <f>ROUND(Final!AW162,1)</f>
        <v>0</v>
      </c>
    </row>
    <row r="163" spans="1:19" x14ac:dyDescent="0.25">
      <c r="A163" s="3">
        <f>Final!A163</f>
        <v>0</v>
      </c>
      <c r="B163" s="3">
        <f>Final!B163</f>
        <v>0</v>
      </c>
      <c r="C163" s="3">
        <f>Final!C163</f>
        <v>0</v>
      </c>
      <c r="D163" s="3">
        <f>Final!D163</f>
        <v>0</v>
      </c>
      <c r="E163" s="3">
        <f>Final!E163</f>
        <v>0</v>
      </c>
      <c r="F163" s="3">
        <f>Final!F163</f>
        <v>0</v>
      </c>
      <c r="G163" s="3">
        <f>Final!G163</f>
        <v>0</v>
      </c>
      <c r="H163" s="3">
        <f>Final!H163</f>
        <v>0</v>
      </c>
      <c r="I163" s="3">
        <f>Final!I163</f>
        <v>0</v>
      </c>
      <c r="J163" s="3">
        <f>Final!J163</f>
        <v>0</v>
      </c>
      <c r="K163" s="3">
        <f>Final!K163</f>
        <v>0</v>
      </c>
      <c r="L163" s="3">
        <f>Final!L163</f>
        <v>0</v>
      </c>
      <c r="M163" s="3">
        <f>Final!M163</f>
        <v>0</v>
      </c>
      <c r="N163" s="3">
        <f>Final!N163</f>
        <v>0</v>
      </c>
      <c r="O163" s="3">
        <f>Final!AP163</f>
        <v>0</v>
      </c>
      <c r="P163" s="43" t="str">
        <f>Redox!G168</f>
        <v>ACBT</v>
      </c>
      <c r="Q163" s="3">
        <f>Final!AR163</f>
        <v>0</v>
      </c>
      <c r="R163" s="3">
        <f>Final!AQ163</f>
        <v>0</v>
      </c>
      <c r="S163" s="85">
        <f>ROUND(Final!AW163,1)</f>
        <v>0</v>
      </c>
    </row>
    <row r="164" spans="1:19" x14ac:dyDescent="0.25">
      <c r="A164" s="3">
        <f>Final!A164</f>
        <v>0</v>
      </c>
      <c r="B164" s="3">
        <f>Final!B164</f>
        <v>0</v>
      </c>
      <c r="C164" s="3">
        <f>Final!C164</f>
        <v>0</v>
      </c>
      <c r="D164" s="3">
        <f>Final!D164</f>
        <v>0</v>
      </c>
      <c r="E164" s="3">
        <f>Final!E164</f>
        <v>0</v>
      </c>
      <c r="F164" s="3">
        <f>Final!F164</f>
        <v>0</v>
      </c>
      <c r="G164" s="3">
        <f>Final!G164</f>
        <v>0</v>
      </c>
      <c r="H164" s="3">
        <f>Final!H164</f>
        <v>0</v>
      </c>
      <c r="I164" s="3">
        <f>Final!I164</f>
        <v>0</v>
      </c>
      <c r="J164" s="3">
        <f>Final!J164</f>
        <v>0</v>
      </c>
      <c r="K164" s="3">
        <f>Final!K164</f>
        <v>0</v>
      </c>
      <c r="L164" s="3">
        <f>Final!L164</f>
        <v>0</v>
      </c>
      <c r="M164" s="3">
        <f>Final!M164</f>
        <v>0</v>
      </c>
      <c r="N164" s="3">
        <f>Final!N164</f>
        <v>0</v>
      </c>
      <c r="O164" s="3">
        <f>Final!AP164</f>
        <v>0</v>
      </c>
      <c r="P164" s="43" t="str">
        <f>Redox!G169</f>
        <v>ACBT</v>
      </c>
      <c r="Q164" s="3">
        <f>Final!AR164</f>
        <v>0</v>
      </c>
      <c r="R164" s="3">
        <f>Final!AQ164</f>
        <v>0</v>
      </c>
      <c r="S164" s="85">
        <f>ROUND(Final!AW164,1)</f>
        <v>0</v>
      </c>
    </row>
    <row r="165" spans="1:19" x14ac:dyDescent="0.25">
      <c r="A165" s="3">
        <f>Final!A165</f>
        <v>0</v>
      </c>
      <c r="B165" s="3">
        <f>Final!B165</f>
        <v>0</v>
      </c>
      <c r="C165" s="3">
        <f>Final!C165</f>
        <v>0</v>
      </c>
      <c r="D165" s="3">
        <f>Final!D165</f>
        <v>0</v>
      </c>
      <c r="E165" s="3">
        <f>Final!E165</f>
        <v>0</v>
      </c>
      <c r="F165" s="3">
        <f>Final!F165</f>
        <v>0</v>
      </c>
      <c r="G165" s="3">
        <f>Final!G165</f>
        <v>0</v>
      </c>
      <c r="H165" s="3">
        <f>Final!H165</f>
        <v>0</v>
      </c>
      <c r="I165" s="3">
        <f>Final!I165</f>
        <v>0</v>
      </c>
      <c r="J165" s="3">
        <f>Final!J165</f>
        <v>0</v>
      </c>
      <c r="K165" s="3">
        <f>Final!K165</f>
        <v>0</v>
      </c>
      <c r="L165" s="3">
        <f>Final!L165</f>
        <v>0</v>
      </c>
      <c r="M165" s="3">
        <f>Final!M165</f>
        <v>0</v>
      </c>
      <c r="N165" s="3">
        <f>Final!N165</f>
        <v>0</v>
      </c>
      <c r="O165" s="3">
        <f>Final!AP165</f>
        <v>0</v>
      </c>
      <c r="P165" s="43" t="str">
        <f>Redox!G170</f>
        <v>ACBT</v>
      </c>
      <c r="Q165" s="3">
        <f>Final!AR165</f>
        <v>0</v>
      </c>
      <c r="R165" s="3">
        <f>Final!AQ165</f>
        <v>0</v>
      </c>
      <c r="S165" s="85">
        <f>ROUND(Final!AW165,1)</f>
        <v>0</v>
      </c>
    </row>
    <row r="166" spans="1:19" x14ac:dyDescent="0.25">
      <c r="A166" s="3">
        <f>Final!A166</f>
        <v>0</v>
      </c>
      <c r="B166" s="3">
        <f>Final!B166</f>
        <v>0</v>
      </c>
      <c r="C166" s="3">
        <f>Final!C166</f>
        <v>0</v>
      </c>
      <c r="D166" s="3">
        <f>Final!D166</f>
        <v>0</v>
      </c>
      <c r="E166" s="3">
        <f>Final!E166</f>
        <v>0</v>
      </c>
      <c r="F166" s="3">
        <f>Final!F166</f>
        <v>0</v>
      </c>
      <c r="G166" s="3">
        <f>Final!G166</f>
        <v>0</v>
      </c>
      <c r="H166" s="3">
        <f>Final!H166</f>
        <v>0</v>
      </c>
      <c r="I166" s="3">
        <f>Final!I166</f>
        <v>0</v>
      </c>
      <c r="J166" s="3">
        <f>Final!J166</f>
        <v>0</v>
      </c>
      <c r="K166" s="3">
        <f>Final!K166</f>
        <v>0</v>
      </c>
      <c r="L166" s="3">
        <f>Final!L166</f>
        <v>0</v>
      </c>
      <c r="M166" s="3">
        <f>Final!M166</f>
        <v>0</v>
      </c>
      <c r="N166" s="3">
        <f>Final!N166</f>
        <v>0</v>
      </c>
      <c r="O166" s="3">
        <f>Final!AP166</f>
        <v>0</v>
      </c>
      <c r="P166" s="43" t="str">
        <f>Redox!G171</f>
        <v>ACBT</v>
      </c>
      <c r="Q166" s="3">
        <f>Final!AR166</f>
        <v>0</v>
      </c>
      <c r="R166" s="3">
        <f>Final!AQ166</f>
        <v>0</v>
      </c>
      <c r="S166" s="85">
        <f>ROUND(Final!AW166,1)</f>
        <v>0</v>
      </c>
    </row>
    <row r="167" spans="1:19" x14ac:dyDescent="0.25">
      <c r="A167" s="3">
        <f>Final!A167</f>
        <v>0</v>
      </c>
      <c r="B167" s="3">
        <f>Final!B167</f>
        <v>0</v>
      </c>
      <c r="C167" s="3">
        <f>Final!C167</f>
        <v>0</v>
      </c>
      <c r="D167" s="3">
        <f>Final!D167</f>
        <v>0</v>
      </c>
      <c r="E167" s="3">
        <f>Final!E167</f>
        <v>0</v>
      </c>
      <c r="F167" s="3">
        <f>Final!F167</f>
        <v>0</v>
      </c>
      <c r="G167" s="3">
        <f>Final!G167</f>
        <v>0</v>
      </c>
      <c r="H167" s="3">
        <f>Final!H167</f>
        <v>0</v>
      </c>
      <c r="I167" s="3">
        <f>Final!I167</f>
        <v>0</v>
      </c>
      <c r="J167" s="3">
        <f>Final!J167</f>
        <v>0</v>
      </c>
      <c r="K167" s="3">
        <f>Final!K167</f>
        <v>0</v>
      </c>
      <c r="L167" s="3">
        <f>Final!L167</f>
        <v>0</v>
      </c>
      <c r="M167" s="3">
        <f>Final!M167</f>
        <v>0</v>
      </c>
      <c r="N167" s="3">
        <f>Final!N167</f>
        <v>0</v>
      </c>
      <c r="O167" s="3">
        <f>Final!AP167</f>
        <v>0</v>
      </c>
      <c r="P167" s="43" t="str">
        <f>Redox!G172</f>
        <v>ACBT</v>
      </c>
      <c r="Q167" s="3">
        <f>Final!AR167</f>
        <v>0</v>
      </c>
      <c r="R167" s="3">
        <f>Final!AQ167</f>
        <v>0</v>
      </c>
      <c r="S167" s="85">
        <f>ROUND(Final!AW167,1)</f>
        <v>0</v>
      </c>
    </row>
    <row r="168" spans="1:19" x14ac:dyDescent="0.25">
      <c r="A168" s="3">
        <f>Final!A168</f>
        <v>0</v>
      </c>
      <c r="B168" s="3">
        <f>Final!B168</f>
        <v>0</v>
      </c>
      <c r="C168" s="3">
        <f>Final!C168</f>
        <v>0</v>
      </c>
      <c r="D168" s="3">
        <f>Final!D168</f>
        <v>0</v>
      </c>
      <c r="E168" s="3">
        <f>Final!E168</f>
        <v>0</v>
      </c>
      <c r="F168" s="3">
        <f>Final!F168</f>
        <v>0</v>
      </c>
      <c r="G168" s="3">
        <f>Final!G168</f>
        <v>0</v>
      </c>
      <c r="H168" s="3">
        <f>Final!H168</f>
        <v>0</v>
      </c>
      <c r="I168" s="3">
        <f>Final!I168</f>
        <v>0</v>
      </c>
      <c r="J168" s="3">
        <f>Final!J168</f>
        <v>0</v>
      </c>
      <c r="K168" s="3">
        <f>Final!K168</f>
        <v>0</v>
      </c>
      <c r="L168" s="3">
        <f>Final!L168</f>
        <v>0</v>
      </c>
      <c r="M168" s="3">
        <f>Final!M168</f>
        <v>0</v>
      </c>
      <c r="N168" s="3">
        <f>Final!N168</f>
        <v>0</v>
      </c>
      <c r="O168" s="3">
        <f>Final!AP168</f>
        <v>0</v>
      </c>
      <c r="P168" s="43" t="str">
        <f>Redox!G173</f>
        <v>ACBT</v>
      </c>
      <c r="Q168" s="3">
        <f>Final!AR168</f>
        <v>0</v>
      </c>
      <c r="R168" s="3">
        <f>Final!AQ168</f>
        <v>0</v>
      </c>
      <c r="S168" s="85">
        <f>ROUND(Final!AW168,1)</f>
        <v>0</v>
      </c>
    </row>
    <row r="169" spans="1:19" x14ac:dyDescent="0.25">
      <c r="A169" s="3">
        <f>Final!A169</f>
        <v>0</v>
      </c>
      <c r="B169" s="3">
        <f>Final!B169</f>
        <v>0</v>
      </c>
      <c r="C169" s="3">
        <f>Final!C169</f>
        <v>0</v>
      </c>
      <c r="D169" s="3">
        <f>Final!D169</f>
        <v>0</v>
      </c>
      <c r="E169" s="3">
        <f>Final!E169</f>
        <v>0</v>
      </c>
      <c r="F169" s="3">
        <f>Final!F169</f>
        <v>0</v>
      </c>
      <c r="G169" s="3">
        <f>Final!G169</f>
        <v>0</v>
      </c>
      <c r="H169" s="3">
        <f>Final!H169</f>
        <v>0</v>
      </c>
      <c r="I169" s="3">
        <f>Final!I169</f>
        <v>0</v>
      </c>
      <c r="J169" s="3">
        <f>Final!J169</f>
        <v>0</v>
      </c>
      <c r="K169" s="3">
        <f>Final!K169</f>
        <v>0</v>
      </c>
      <c r="L169" s="3">
        <f>Final!L169</f>
        <v>0</v>
      </c>
      <c r="M169" s="3">
        <f>Final!M169</f>
        <v>0</v>
      </c>
      <c r="N169" s="3">
        <f>Final!N169</f>
        <v>0</v>
      </c>
      <c r="O169" s="3">
        <f>Final!AP169</f>
        <v>0</v>
      </c>
      <c r="P169" s="43" t="str">
        <f>Redox!G174</f>
        <v>ACBT</v>
      </c>
      <c r="Q169" s="3">
        <f>Final!AR169</f>
        <v>0</v>
      </c>
      <c r="R169" s="3">
        <f>Final!AQ169</f>
        <v>0</v>
      </c>
      <c r="S169" s="85">
        <f>ROUND(Final!AW169,1)</f>
        <v>0</v>
      </c>
    </row>
    <row r="170" spans="1:19" x14ac:dyDescent="0.25">
      <c r="A170" s="3">
        <f>Final!A170</f>
        <v>0</v>
      </c>
      <c r="B170" s="3">
        <f>Final!B170</f>
        <v>0</v>
      </c>
      <c r="C170" s="3">
        <f>Final!C170</f>
        <v>0</v>
      </c>
      <c r="D170" s="3">
        <f>Final!D170</f>
        <v>0</v>
      </c>
      <c r="E170" s="3">
        <f>Final!E170</f>
        <v>0</v>
      </c>
      <c r="F170" s="3">
        <f>Final!F170</f>
        <v>0</v>
      </c>
      <c r="G170" s="3">
        <f>Final!G170</f>
        <v>0</v>
      </c>
      <c r="H170" s="3">
        <f>Final!H170</f>
        <v>0</v>
      </c>
      <c r="I170" s="3">
        <f>Final!I170</f>
        <v>0</v>
      </c>
      <c r="J170" s="3">
        <f>Final!J170</f>
        <v>0</v>
      </c>
      <c r="K170" s="3">
        <f>Final!K170</f>
        <v>0</v>
      </c>
      <c r="L170" s="3">
        <f>Final!L170</f>
        <v>0</v>
      </c>
      <c r="M170" s="3">
        <f>Final!M170</f>
        <v>0</v>
      </c>
      <c r="N170" s="3">
        <f>Final!N170</f>
        <v>0</v>
      </c>
      <c r="O170" s="3">
        <f>Final!AP170</f>
        <v>0</v>
      </c>
      <c r="P170" s="43" t="str">
        <f>Redox!G175</f>
        <v>ACBT</v>
      </c>
      <c r="Q170" s="3">
        <f>Final!AR170</f>
        <v>0</v>
      </c>
      <c r="R170" s="3">
        <f>Final!AQ170</f>
        <v>0</v>
      </c>
      <c r="S170" s="85">
        <f>ROUND(Final!AW170,1)</f>
        <v>0</v>
      </c>
    </row>
    <row r="171" spans="1:19" x14ac:dyDescent="0.25">
      <c r="A171" s="3">
        <f>Final!A171</f>
        <v>0</v>
      </c>
      <c r="B171" s="3">
        <f>Final!B171</f>
        <v>0</v>
      </c>
      <c r="C171" s="3">
        <f>Final!C171</f>
        <v>0</v>
      </c>
      <c r="D171" s="3">
        <f>Final!D171</f>
        <v>0</v>
      </c>
      <c r="E171" s="3">
        <f>Final!E171</f>
        <v>0</v>
      </c>
      <c r="F171" s="3">
        <f>Final!F171</f>
        <v>0</v>
      </c>
      <c r="G171" s="3">
        <f>Final!G171</f>
        <v>0</v>
      </c>
      <c r="H171" s="3">
        <f>Final!H171</f>
        <v>0</v>
      </c>
      <c r="I171" s="3">
        <f>Final!I171</f>
        <v>0</v>
      </c>
      <c r="J171" s="3">
        <f>Final!J171</f>
        <v>0</v>
      </c>
      <c r="K171" s="3">
        <f>Final!K171</f>
        <v>0</v>
      </c>
      <c r="L171" s="3">
        <f>Final!L171</f>
        <v>0</v>
      </c>
      <c r="M171" s="3">
        <f>Final!M171</f>
        <v>0</v>
      </c>
      <c r="N171" s="3">
        <f>Final!N171</f>
        <v>0</v>
      </c>
      <c r="O171" s="3">
        <f>Final!AP171</f>
        <v>0</v>
      </c>
      <c r="P171" s="43" t="str">
        <f>Redox!G176</f>
        <v>ACBT</v>
      </c>
      <c r="Q171" s="3">
        <f>Final!AR171</f>
        <v>0</v>
      </c>
      <c r="R171" s="3">
        <f>Final!AQ171</f>
        <v>0</v>
      </c>
      <c r="S171" s="85">
        <f>ROUND(Final!AW171,1)</f>
        <v>0</v>
      </c>
    </row>
    <row r="172" spans="1:19" x14ac:dyDescent="0.25">
      <c r="A172" s="3">
        <f>Final!A172</f>
        <v>0</v>
      </c>
      <c r="B172" s="3">
        <f>Final!B172</f>
        <v>0</v>
      </c>
      <c r="C172" s="3">
        <f>Final!C172</f>
        <v>0</v>
      </c>
      <c r="D172" s="3">
        <f>Final!D172</f>
        <v>0</v>
      </c>
      <c r="E172" s="3">
        <f>Final!E172</f>
        <v>0</v>
      </c>
      <c r="F172" s="3">
        <f>Final!F172</f>
        <v>0</v>
      </c>
      <c r="G172" s="3">
        <f>Final!G172</f>
        <v>0</v>
      </c>
      <c r="H172" s="3">
        <f>Final!H172</f>
        <v>0</v>
      </c>
      <c r="I172" s="3">
        <f>Final!I172</f>
        <v>0</v>
      </c>
      <c r="J172" s="3">
        <f>Final!J172</f>
        <v>0</v>
      </c>
      <c r="K172" s="3">
        <f>Final!K172</f>
        <v>0</v>
      </c>
      <c r="L172" s="3">
        <f>Final!L172</f>
        <v>0</v>
      </c>
      <c r="M172" s="3">
        <f>Final!M172</f>
        <v>0</v>
      </c>
      <c r="N172" s="3">
        <f>Final!N172</f>
        <v>0</v>
      </c>
      <c r="O172" s="3">
        <f>Final!AP172</f>
        <v>0</v>
      </c>
      <c r="P172" s="43" t="str">
        <f>Redox!G177</f>
        <v>ACBT</v>
      </c>
      <c r="Q172" s="3">
        <f>Final!AR172</f>
        <v>0</v>
      </c>
      <c r="R172" s="3">
        <f>Final!AQ172</f>
        <v>0</v>
      </c>
      <c r="S172" s="85">
        <f>ROUND(Final!AW172,1)</f>
        <v>0</v>
      </c>
    </row>
    <row r="173" spans="1:19" x14ac:dyDescent="0.25">
      <c r="A173" s="3">
        <f>Final!A173</f>
        <v>0</v>
      </c>
      <c r="B173" s="3">
        <f>Final!B173</f>
        <v>0</v>
      </c>
      <c r="C173" s="3">
        <f>Final!C173</f>
        <v>0</v>
      </c>
      <c r="D173" s="3">
        <f>Final!D173</f>
        <v>0</v>
      </c>
      <c r="E173" s="3">
        <f>Final!E173</f>
        <v>0</v>
      </c>
      <c r="F173" s="3">
        <f>Final!F173</f>
        <v>0</v>
      </c>
      <c r="G173" s="3">
        <f>Final!G173</f>
        <v>0</v>
      </c>
      <c r="H173" s="3">
        <f>Final!H173</f>
        <v>0</v>
      </c>
      <c r="I173" s="3">
        <f>Final!I173</f>
        <v>0</v>
      </c>
      <c r="J173" s="3">
        <f>Final!J173</f>
        <v>0</v>
      </c>
      <c r="K173" s="3">
        <f>Final!K173</f>
        <v>0</v>
      </c>
      <c r="L173" s="3">
        <f>Final!L173</f>
        <v>0</v>
      </c>
      <c r="M173" s="3">
        <f>Final!M173</f>
        <v>0</v>
      </c>
      <c r="N173" s="3">
        <f>Final!N173</f>
        <v>0</v>
      </c>
      <c r="O173" s="3">
        <f>Final!AP173</f>
        <v>0</v>
      </c>
      <c r="P173" s="43" t="str">
        <f>Redox!G178</f>
        <v>ACBT</v>
      </c>
      <c r="Q173" s="3">
        <f>Final!AR173</f>
        <v>0</v>
      </c>
      <c r="R173" s="3">
        <f>Final!AQ173</f>
        <v>0</v>
      </c>
      <c r="S173" s="85">
        <f>ROUND(Final!AW173,1)</f>
        <v>0</v>
      </c>
    </row>
    <row r="174" spans="1:19" x14ac:dyDescent="0.25">
      <c r="A174" s="3">
        <f>Final!A174</f>
        <v>0</v>
      </c>
      <c r="B174" s="3">
        <f>Final!B174</f>
        <v>0</v>
      </c>
      <c r="C174" s="3">
        <f>Final!C174</f>
        <v>0</v>
      </c>
      <c r="D174" s="3">
        <f>Final!D174</f>
        <v>0</v>
      </c>
      <c r="E174" s="3">
        <f>Final!E174</f>
        <v>0</v>
      </c>
      <c r="F174" s="3">
        <f>Final!F174</f>
        <v>0</v>
      </c>
      <c r="G174" s="3">
        <f>Final!G174</f>
        <v>0</v>
      </c>
      <c r="H174" s="3">
        <f>Final!H174</f>
        <v>0</v>
      </c>
      <c r="I174" s="3">
        <f>Final!I174</f>
        <v>0</v>
      </c>
      <c r="J174" s="3">
        <f>Final!J174</f>
        <v>0</v>
      </c>
      <c r="K174" s="3">
        <f>Final!K174</f>
        <v>0</v>
      </c>
      <c r="L174" s="3">
        <f>Final!L174</f>
        <v>0</v>
      </c>
      <c r="M174" s="3">
        <f>Final!M174</f>
        <v>0</v>
      </c>
      <c r="N174" s="3">
        <f>Final!N174</f>
        <v>0</v>
      </c>
      <c r="O174" s="3">
        <f>Final!AP174</f>
        <v>0</v>
      </c>
      <c r="P174" s="43" t="str">
        <f>Redox!G179</f>
        <v>ACBT</v>
      </c>
      <c r="Q174" s="3">
        <f>Final!AR174</f>
        <v>0</v>
      </c>
      <c r="R174" s="3">
        <f>Final!AQ174</f>
        <v>0</v>
      </c>
      <c r="S174" s="85">
        <f>ROUND(Final!AW174,1)</f>
        <v>0</v>
      </c>
    </row>
    <row r="175" spans="1:19" x14ac:dyDescent="0.25">
      <c r="A175" s="3">
        <f>Final!A175</f>
        <v>0</v>
      </c>
      <c r="B175" s="3">
        <f>Final!B175</f>
        <v>0</v>
      </c>
      <c r="C175" s="3">
        <f>Final!C175</f>
        <v>0</v>
      </c>
      <c r="D175" s="3">
        <f>Final!D175</f>
        <v>0</v>
      </c>
      <c r="E175" s="3">
        <f>Final!E175</f>
        <v>0</v>
      </c>
      <c r="F175" s="3">
        <f>Final!F175</f>
        <v>0</v>
      </c>
      <c r="G175" s="3">
        <f>Final!G175</f>
        <v>0</v>
      </c>
      <c r="H175" s="3">
        <f>Final!H175</f>
        <v>0</v>
      </c>
      <c r="I175" s="3">
        <f>Final!I175</f>
        <v>0</v>
      </c>
      <c r="J175" s="3">
        <f>Final!J175</f>
        <v>0</v>
      </c>
      <c r="K175" s="3">
        <f>Final!K175</f>
        <v>0</v>
      </c>
      <c r="L175" s="3">
        <f>Final!L175</f>
        <v>0</v>
      </c>
      <c r="M175" s="3">
        <f>Final!M175</f>
        <v>0</v>
      </c>
      <c r="N175" s="3">
        <f>Final!N175</f>
        <v>0</v>
      </c>
      <c r="O175" s="3">
        <f>Final!AP175</f>
        <v>0</v>
      </c>
      <c r="P175" s="43" t="str">
        <f>Redox!G180</f>
        <v>ACBT</v>
      </c>
      <c r="Q175" s="3">
        <f>Final!AR175</f>
        <v>0</v>
      </c>
      <c r="R175" s="3">
        <f>Final!AQ175</f>
        <v>0</v>
      </c>
      <c r="S175" s="85">
        <f>ROUND(Final!AW175,1)</f>
        <v>0</v>
      </c>
    </row>
    <row r="176" spans="1:19" x14ac:dyDescent="0.25">
      <c r="A176" s="3">
        <f>Final!A176</f>
        <v>0</v>
      </c>
      <c r="B176" s="3">
        <f>Final!B176</f>
        <v>0</v>
      </c>
      <c r="C176" s="3">
        <f>Final!C176</f>
        <v>0</v>
      </c>
      <c r="D176" s="3">
        <f>Final!D176</f>
        <v>0</v>
      </c>
      <c r="E176" s="3">
        <f>Final!E176</f>
        <v>0</v>
      </c>
      <c r="F176" s="3">
        <f>Final!F176</f>
        <v>0</v>
      </c>
      <c r="G176" s="3">
        <f>Final!G176</f>
        <v>0</v>
      </c>
      <c r="H176" s="3">
        <f>Final!H176</f>
        <v>0</v>
      </c>
      <c r="I176" s="3">
        <f>Final!I176</f>
        <v>0</v>
      </c>
      <c r="J176" s="3">
        <f>Final!J176</f>
        <v>0</v>
      </c>
      <c r="K176" s="3">
        <f>Final!K176</f>
        <v>0</v>
      </c>
      <c r="L176" s="3">
        <f>Final!L176</f>
        <v>0</v>
      </c>
      <c r="M176" s="3">
        <f>Final!M176</f>
        <v>0</v>
      </c>
      <c r="N176" s="3">
        <f>Final!N176</f>
        <v>0</v>
      </c>
      <c r="O176" s="3">
        <f>Final!AP176</f>
        <v>0</v>
      </c>
      <c r="P176" s="43" t="str">
        <f>Redox!G181</f>
        <v>ACBT</v>
      </c>
      <c r="Q176" s="3">
        <f>Final!AR176</f>
        <v>0</v>
      </c>
      <c r="R176" s="3">
        <f>Final!AQ176</f>
        <v>0</v>
      </c>
      <c r="S176" s="85">
        <f>ROUND(Final!AW176,1)</f>
        <v>0</v>
      </c>
    </row>
    <row r="177" spans="1:19" x14ac:dyDescent="0.25">
      <c r="A177" s="3">
        <f>Final!A177</f>
        <v>0</v>
      </c>
      <c r="B177" s="3">
        <f>Final!B177</f>
        <v>0</v>
      </c>
      <c r="C177" s="3">
        <f>Final!C177</f>
        <v>0</v>
      </c>
      <c r="D177" s="3">
        <f>Final!D177</f>
        <v>0</v>
      </c>
      <c r="E177" s="3">
        <f>Final!E177</f>
        <v>0</v>
      </c>
      <c r="F177" s="3">
        <f>Final!F177</f>
        <v>0</v>
      </c>
      <c r="G177" s="3">
        <f>Final!G177</f>
        <v>0</v>
      </c>
      <c r="H177" s="3">
        <f>Final!H177</f>
        <v>0</v>
      </c>
      <c r="I177" s="3">
        <f>Final!I177</f>
        <v>0</v>
      </c>
      <c r="J177" s="3">
        <f>Final!J177</f>
        <v>0</v>
      </c>
      <c r="K177" s="3">
        <f>Final!K177</f>
        <v>0</v>
      </c>
      <c r="L177" s="3">
        <f>Final!L177</f>
        <v>0</v>
      </c>
      <c r="M177" s="3">
        <f>Final!M177</f>
        <v>0</v>
      </c>
      <c r="N177" s="3">
        <f>Final!N177</f>
        <v>0</v>
      </c>
      <c r="O177" s="3">
        <f>Final!AP177</f>
        <v>0</v>
      </c>
      <c r="P177" s="43" t="str">
        <f>Redox!G182</f>
        <v>ACBT</v>
      </c>
      <c r="Q177" s="3">
        <f>Final!AR177</f>
        <v>0</v>
      </c>
      <c r="R177" s="3">
        <f>Final!AQ177</f>
        <v>0</v>
      </c>
      <c r="S177" s="85">
        <f>ROUND(Final!AW177,1)</f>
        <v>0</v>
      </c>
    </row>
    <row r="178" spans="1:19" x14ac:dyDescent="0.25">
      <c r="A178" s="3">
        <f>Final!A178</f>
        <v>0</v>
      </c>
      <c r="B178" s="3">
        <f>Final!B178</f>
        <v>0</v>
      </c>
      <c r="C178" s="3">
        <f>Final!C178</f>
        <v>0</v>
      </c>
      <c r="D178" s="3">
        <f>Final!D178</f>
        <v>0</v>
      </c>
      <c r="E178" s="3">
        <f>Final!E178</f>
        <v>0</v>
      </c>
      <c r="F178" s="3">
        <f>Final!F178</f>
        <v>0</v>
      </c>
      <c r="G178" s="3">
        <f>Final!G178</f>
        <v>0</v>
      </c>
      <c r="H178" s="3">
        <f>Final!H178</f>
        <v>0</v>
      </c>
      <c r="I178" s="3">
        <f>Final!I178</f>
        <v>0</v>
      </c>
      <c r="J178" s="3">
        <f>Final!J178</f>
        <v>0</v>
      </c>
      <c r="K178" s="3">
        <f>Final!K178</f>
        <v>0</v>
      </c>
      <c r="L178" s="3">
        <f>Final!L178</f>
        <v>0</v>
      </c>
      <c r="M178" s="3">
        <f>Final!M178</f>
        <v>0</v>
      </c>
      <c r="N178" s="3">
        <f>Final!N178</f>
        <v>0</v>
      </c>
      <c r="O178" s="3">
        <f>Final!AP178</f>
        <v>0</v>
      </c>
      <c r="P178" s="43" t="str">
        <f>Redox!G183</f>
        <v>ACBT</v>
      </c>
      <c r="Q178" s="3">
        <f>Final!AR178</f>
        <v>0</v>
      </c>
      <c r="R178" s="3">
        <f>Final!AQ178</f>
        <v>0</v>
      </c>
      <c r="S178" s="85">
        <f>ROUND(Final!AW178,1)</f>
        <v>0</v>
      </c>
    </row>
    <row r="179" spans="1:19" x14ac:dyDescent="0.25">
      <c r="A179" s="3">
        <f>Final!A179</f>
        <v>0</v>
      </c>
      <c r="B179" s="3">
        <f>Final!B179</f>
        <v>0</v>
      </c>
      <c r="C179" s="3">
        <f>Final!C179</f>
        <v>0</v>
      </c>
      <c r="D179" s="3">
        <f>Final!D179</f>
        <v>0</v>
      </c>
      <c r="E179" s="3">
        <f>Final!E179</f>
        <v>0</v>
      </c>
      <c r="F179" s="3">
        <f>Final!F179</f>
        <v>0</v>
      </c>
      <c r="G179" s="3">
        <f>Final!G179</f>
        <v>0</v>
      </c>
      <c r="H179" s="3">
        <f>Final!H179</f>
        <v>0</v>
      </c>
      <c r="I179" s="3">
        <f>Final!I179</f>
        <v>0</v>
      </c>
      <c r="J179" s="3">
        <f>Final!J179</f>
        <v>0</v>
      </c>
      <c r="K179" s="3">
        <f>Final!K179</f>
        <v>0</v>
      </c>
      <c r="L179" s="3">
        <f>Final!L179</f>
        <v>0</v>
      </c>
      <c r="M179" s="3">
        <f>Final!M179</f>
        <v>0</v>
      </c>
      <c r="N179" s="3">
        <f>Final!N179</f>
        <v>0</v>
      </c>
      <c r="O179" s="3">
        <f>Final!AP179</f>
        <v>0</v>
      </c>
      <c r="P179" s="43" t="str">
        <f>Redox!G184</f>
        <v>ACBT</v>
      </c>
      <c r="Q179" s="3">
        <f>Final!AR179</f>
        <v>0</v>
      </c>
      <c r="R179" s="3">
        <f>Final!AQ179</f>
        <v>0</v>
      </c>
      <c r="S179" s="85">
        <f>ROUND(Final!AW179,1)</f>
        <v>0</v>
      </c>
    </row>
    <row r="180" spans="1:19" x14ac:dyDescent="0.25">
      <c r="A180" s="3">
        <f>Final!A180</f>
        <v>0</v>
      </c>
      <c r="B180" s="3">
        <f>Final!B180</f>
        <v>0</v>
      </c>
      <c r="C180" s="3">
        <f>Final!C180</f>
        <v>0</v>
      </c>
      <c r="D180" s="3">
        <f>Final!D180</f>
        <v>0</v>
      </c>
      <c r="E180" s="3">
        <f>Final!E180</f>
        <v>0</v>
      </c>
      <c r="F180" s="3">
        <f>Final!F180</f>
        <v>0</v>
      </c>
      <c r="G180" s="3">
        <f>Final!G180</f>
        <v>0</v>
      </c>
      <c r="H180" s="3">
        <f>Final!H180</f>
        <v>0</v>
      </c>
      <c r="I180" s="3">
        <f>Final!I180</f>
        <v>0</v>
      </c>
      <c r="J180" s="3">
        <f>Final!J180</f>
        <v>0</v>
      </c>
      <c r="K180" s="3">
        <f>Final!K180</f>
        <v>0</v>
      </c>
      <c r="L180" s="3">
        <f>Final!L180</f>
        <v>0</v>
      </c>
      <c r="M180" s="3">
        <f>Final!M180</f>
        <v>0</v>
      </c>
      <c r="N180" s="3">
        <f>Final!N180</f>
        <v>0</v>
      </c>
      <c r="O180" s="3">
        <f>Final!AP180</f>
        <v>0</v>
      </c>
      <c r="P180" s="43" t="str">
        <f>Redox!G185</f>
        <v>ACBT</v>
      </c>
      <c r="Q180" s="3">
        <f>Final!AR180</f>
        <v>0</v>
      </c>
      <c r="R180" s="3">
        <f>Final!AQ180</f>
        <v>0</v>
      </c>
      <c r="S180" s="85">
        <f>ROUND(Final!AW180,1)</f>
        <v>0</v>
      </c>
    </row>
    <row r="181" spans="1:19" x14ac:dyDescent="0.25">
      <c r="A181" s="3">
        <f>Final!A181</f>
        <v>0</v>
      </c>
      <c r="B181" s="3">
        <f>Final!B181</f>
        <v>0</v>
      </c>
      <c r="C181" s="3">
        <f>Final!C181</f>
        <v>0</v>
      </c>
      <c r="D181" s="3">
        <f>Final!D181</f>
        <v>0</v>
      </c>
      <c r="E181" s="3">
        <f>Final!E181</f>
        <v>0</v>
      </c>
      <c r="F181" s="3">
        <f>Final!F181</f>
        <v>0</v>
      </c>
      <c r="G181" s="3">
        <f>Final!G181</f>
        <v>0</v>
      </c>
      <c r="H181" s="3">
        <f>Final!H181</f>
        <v>0</v>
      </c>
      <c r="I181" s="3">
        <f>Final!I181</f>
        <v>0</v>
      </c>
      <c r="J181" s="3">
        <f>Final!J181</f>
        <v>0</v>
      </c>
      <c r="K181" s="3">
        <f>Final!K181</f>
        <v>0</v>
      </c>
      <c r="L181" s="3">
        <f>Final!L181</f>
        <v>0</v>
      </c>
      <c r="M181" s="3">
        <f>Final!M181</f>
        <v>0</v>
      </c>
      <c r="N181" s="3">
        <f>Final!N181</f>
        <v>0</v>
      </c>
      <c r="O181" s="3">
        <f>Final!AP181</f>
        <v>0</v>
      </c>
      <c r="P181" s="43" t="str">
        <f>Redox!G186</f>
        <v>ACBT</v>
      </c>
      <c r="Q181" s="3">
        <f>Final!AR181</f>
        <v>0</v>
      </c>
      <c r="R181" s="3">
        <f>Final!AQ181</f>
        <v>0</v>
      </c>
      <c r="S181" s="85">
        <f>ROUND(Final!AW181,1)</f>
        <v>0</v>
      </c>
    </row>
    <row r="182" spans="1:19" x14ac:dyDescent="0.25">
      <c r="A182" s="3">
        <f>Final!A182</f>
        <v>0</v>
      </c>
      <c r="B182" s="3">
        <f>Final!B182</f>
        <v>0</v>
      </c>
      <c r="C182" s="3">
        <f>Final!C182</f>
        <v>0</v>
      </c>
      <c r="D182" s="3">
        <f>Final!D182</f>
        <v>0</v>
      </c>
      <c r="E182" s="3">
        <f>Final!E182</f>
        <v>0</v>
      </c>
      <c r="F182" s="3">
        <f>Final!F182</f>
        <v>0</v>
      </c>
      <c r="G182" s="3">
        <f>Final!G182</f>
        <v>0</v>
      </c>
      <c r="H182" s="3">
        <f>Final!H182</f>
        <v>0</v>
      </c>
      <c r="I182" s="3">
        <f>Final!I182</f>
        <v>0</v>
      </c>
      <c r="J182" s="3">
        <f>Final!J182</f>
        <v>0</v>
      </c>
      <c r="K182" s="3">
        <f>Final!K182</f>
        <v>0</v>
      </c>
      <c r="L182" s="3">
        <f>Final!L182</f>
        <v>0</v>
      </c>
      <c r="M182" s="3">
        <f>Final!M182</f>
        <v>0</v>
      </c>
      <c r="N182" s="3">
        <f>Final!N182</f>
        <v>0</v>
      </c>
      <c r="O182" s="3">
        <f>Final!AP182</f>
        <v>0</v>
      </c>
      <c r="P182" s="43" t="str">
        <f>Redox!G187</f>
        <v>ACBT</v>
      </c>
      <c r="Q182" s="3">
        <f>Final!AR182</f>
        <v>0</v>
      </c>
      <c r="R182" s="3">
        <f>Final!AQ182</f>
        <v>0</v>
      </c>
      <c r="S182" s="85">
        <f>ROUND(Final!AW182,1)</f>
        <v>0</v>
      </c>
    </row>
    <row r="183" spans="1:19" x14ac:dyDescent="0.25">
      <c r="A183" s="3">
        <f>Final!A183</f>
        <v>0</v>
      </c>
      <c r="B183" s="3">
        <f>Final!B183</f>
        <v>0</v>
      </c>
      <c r="C183" s="3">
        <f>Final!C183</f>
        <v>0</v>
      </c>
      <c r="D183" s="3">
        <f>Final!D183</f>
        <v>0</v>
      </c>
      <c r="E183" s="3">
        <f>Final!E183</f>
        <v>0</v>
      </c>
      <c r="F183" s="3">
        <f>Final!F183</f>
        <v>0</v>
      </c>
      <c r="G183" s="3">
        <f>Final!G183</f>
        <v>0</v>
      </c>
      <c r="H183" s="3">
        <f>Final!H183</f>
        <v>0</v>
      </c>
      <c r="I183" s="3">
        <f>Final!I183</f>
        <v>0</v>
      </c>
      <c r="J183" s="3">
        <f>Final!J183</f>
        <v>0</v>
      </c>
      <c r="K183" s="3">
        <f>Final!K183</f>
        <v>0</v>
      </c>
      <c r="L183" s="3">
        <f>Final!L183</f>
        <v>0</v>
      </c>
      <c r="M183" s="3">
        <f>Final!M183</f>
        <v>0</v>
      </c>
      <c r="N183" s="3">
        <f>Final!N183</f>
        <v>0</v>
      </c>
      <c r="O183" s="3">
        <f>Final!AP183</f>
        <v>0</v>
      </c>
      <c r="P183" s="43" t="str">
        <f>Redox!G188</f>
        <v>ACBT</v>
      </c>
      <c r="Q183" s="3">
        <f>Final!AR183</f>
        <v>0</v>
      </c>
      <c r="R183" s="3">
        <f>Final!AQ183</f>
        <v>0</v>
      </c>
      <c r="S183" s="85">
        <f>ROUND(Final!AW183,1)</f>
        <v>0</v>
      </c>
    </row>
    <row r="184" spans="1:19" x14ac:dyDescent="0.25">
      <c r="A184" s="3">
        <f>Final!A184</f>
        <v>0</v>
      </c>
      <c r="B184" s="3">
        <f>Final!B184</f>
        <v>0</v>
      </c>
      <c r="C184" s="3">
        <f>Final!C184</f>
        <v>0</v>
      </c>
      <c r="D184" s="3">
        <f>Final!D184</f>
        <v>0</v>
      </c>
      <c r="E184" s="3">
        <f>Final!E184</f>
        <v>0</v>
      </c>
      <c r="F184" s="3">
        <f>Final!F184</f>
        <v>0</v>
      </c>
      <c r="G184" s="3">
        <f>Final!G184</f>
        <v>0</v>
      </c>
      <c r="H184" s="3">
        <f>Final!H184</f>
        <v>0</v>
      </c>
      <c r="I184" s="3">
        <f>Final!I184</f>
        <v>0</v>
      </c>
      <c r="J184" s="3">
        <f>Final!J184</f>
        <v>0</v>
      </c>
      <c r="K184" s="3">
        <f>Final!K184</f>
        <v>0</v>
      </c>
      <c r="L184" s="3">
        <f>Final!L184</f>
        <v>0</v>
      </c>
      <c r="M184" s="3">
        <f>Final!M184</f>
        <v>0</v>
      </c>
      <c r="N184" s="3">
        <f>Final!N184</f>
        <v>0</v>
      </c>
      <c r="O184" s="3">
        <f>Final!AP184</f>
        <v>0</v>
      </c>
      <c r="P184" s="43" t="str">
        <f>Redox!G189</f>
        <v>ACBT</v>
      </c>
      <c r="Q184" s="3">
        <f>Final!AR184</f>
        <v>0</v>
      </c>
      <c r="R184" s="3">
        <f>Final!AQ184</f>
        <v>0</v>
      </c>
      <c r="S184" s="85">
        <f>ROUND(Final!AW184,1)</f>
        <v>0</v>
      </c>
    </row>
    <row r="185" spans="1:19" x14ac:dyDescent="0.25">
      <c r="A185" s="3">
        <f>Final!A185</f>
        <v>0</v>
      </c>
      <c r="B185" s="3">
        <f>Final!B185</f>
        <v>0</v>
      </c>
      <c r="C185" s="3">
        <f>Final!C185</f>
        <v>0</v>
      </c>
      <c r="D185" s="3">
        <f>Final!D185</f>
        <v>0</v>
      </c>
      <c r="E185" s="3">
        <f>Final!E185</f>
        <v>0</v>
      </c>
      <c r="F185" s="3">
        <f>Final!F185</f>
        <v>0</v>
      </c>
      <c r="G185" s="3">
        <f>Final!G185</f>
        <v>0</v>
      </c>
      <c r="H185" s="3">
        <f>Final!H185</f>
        <v>0</v>
      </c>
      <c r="I185" s="3">
        <f>Final!I185</f>
        <v>0</v>
      </c>
      <c r="J185" s="3">
        <f>Final!J185</f>
        <v>0</v>
      </c>
      <c r="K185" s="3">
        <f>Final!K185</f>
        <v>0</v>
      </c>
      <c r="L185" s="3">
        <f>Final!L185</f>
        <v>0</v>
      </c>
      <c r="M185" s="3">
        <f>Final!M185</f>
        <v>0</v>
      </c>
      <c r="N185" s="3">
        <f>Final!N185</f>
        <v>0</v>
      </c>
      <c r="O185" s="3">
        <f>Final!AP185</f>
        <v>0</v>
      </c>
      <c r="P185" s="43" t="str">
        <f>Redox!G190</f>
        <v>ACBT</v>
      </c>
      <c r="Q185" s="3">
        <f>Final!AR185</f>
        <v>0</v>
      </c>
      <c r="R185" s="3">
        <f>Final!AQ185</f>
        <v>0</v>
      </c>
      <c r="S185" s="85">
        <f>ROUND(Final!AW185,1)</f>
        <v>0</v>
      </c>
    </row>
    <row r="186" spans="1:19" x14ac:dyDescent="0.25">
      <c r="A186" s="3">
        <f>Final!A186</f>
        <v>0</v>
      </c>
      <c r="B186" s="3">
        <f>Final!B186</f>
        <v>0</v>
      </c>
      <c r="C186" s="3">
        <f>Final!C186</f>
        <v>0</v>
      </c>
      <c r="D186" s="3">
        <f>Final!D186</f>
        <v>0</v>
      </c>
      <c r="E186" s="3">
        <f>Final!E186</f>
        <v>0</v>
      </c>
      <c r="F186" s="3">
        <f>Final!F186</f>
        <v>0</v>
      </c>
      <c r="G186" s="3">
        <f>Final!G186</f>
        <v>0</v>
      </c>
      <c r="H186" s="3">
        <f>Final!H186</f>
        <v>0</v>
      </c>
      <c r="I186" s="3">
        <f>Final!I186</f>
        <v>0</v>
      </c>
      <c r="J186" s="3">
        <f>Final!J186</f>
        <v>0</v>
      </c>
      <c r="K186" s="3">
        <f>Final!K186</f>
        <v>0</v>
      </c>
      <c r="L186" s="3">
        <f>Final!L186</f>
        <v>0</v>
      </c>
      <c r="M186" s="3">
        <f>Final!M186</f>
        <v>0</v>
      </c>
      <c r="N186" s="3">
        <f>Final!N186</f>
        <v>0</v>
      </c>
      <c r="O186" s="3">
        <f>Final!AP186</f>
        <v>0</v>
      </c>
      <c r="P186" s="43" t="str">
        <f>Redox!G191</f>
        <v>ACBT</v>
      </c>
      <c r="Q186" s="3">
        <f>Final!AR186</f>
        <v>0</v>
      </c>
      <c r="R186" s="3">
        <f>Final!AQ186</f>
        <v>0</v>
      </c>
      <c r="S186" s="85">
        <f>ROUND(Final!AW186,1)</f>
        <v>0</v>
      </c>
    </row>
    <row r="187" spans="1:19" x14ac:dyDescent="0.25">
      <c r="A187" s="3">
        <f>Final!A187</f>
        <v>0</v>
      </c>
      <c r="B187" s="3">
        <f>Final!B187</f>
        <v>0</v>
      </c>
      <c r="C187" s="3">
        <f>Final!C187</f>
        <v>0</v>
      </c>
      <c r="D187" s="3">
        <f>Final!D187</f>
        <v>0</v>
      </c>
      <c r="E187" s="3">
        <f>Final!E187</f>
        <v>0</v>
      </c>
      <c r="F187" s="3">
        <f>Final!F187</f>
        <v>0</v>
      </c>
      <c r="G187" s="3">
        <f>Final!G187</f>
        <v>0</v>
      </c>
      <c r="H187" s="3">
        <f>Final!H187</f>
        <v>0</v>
      </c>
      <c r="I187" s="3">
        <f>Final!I187</f>
        <v>0</v>
      </c>
      <c r="J187" s="3">
        <f>Final!J187</f>
        <v>0</v>
      </c>
      <c r="K187" s="3">
        <f>Final!K187</f>
        <v>0</v>
      </c>
      <c r="L187" s="3">
        <f>Final!L187</f>
        <v>0</v>
      </c>
      <c r="M187" s="3">
        <f>Final!M187</f>
        <v>0</v>
      </c>
      <c r="N187" s="3">
        <f>Final!N187</f>
        <v>0</v>
      </c>
      <c r="O187" s="3">
        <f>Final!AP187</f>
        <v>0</v>
      </c>
      <c r="P187" s="43" t="str">
        <f>Redox!G192</f>
        <v>ACBT</v>
      </c>
      <c r="Q187" s="3">
        <f>Final!AR187</f>
        <v>0</v>
      </c>
      <c r="R187" s="3">
        <f>Final!AQ187</f>
        <v>0</v>
      </c>
      <c r="S187" s="85">
        <f>ROUND(Final!AW187,1)</f>
        <v>0</v>
      </c>
    </row>
    <row r="188" spans="1:19" x14ac:dyDescent="0.25">
      <c r="A188" s="3">
        <f>Final!A188</f>
        <v>0</v>
      </c>
      <c r="B188" s="3">
        <f>Final!B188</f>
        <v>0</v>
      </c>
      <c r="C188" s="3">
        <f>Final!C188</f>
        <v>0</v>
      </c>
      <c r="D188" s="3">
        <f>Final!D188</f>
        <v>0</v>
      </c>
      <c r="E188" s="3">
        <f>Final!E188</f>
        <v>0</v>
      </c>
      <c r="F188" s="3">
        <f>Final!F188</f>
        <v>0</v>
      </c>
      <c r="G188" s="3">
        <f>Final!G188</f>
        <v>0</v>
      </c>
      <c r="H188" s="3">
        <f>Final!H188</f>
        <v>0</v>
      </c>
      <c r="I188" s="3">
        <f>Final!I188</f>
        <v>0</v>
      </c>
      <c r="J188" s="3">
        <f>Final!J188</f>
        <v>0</v>
      </c>
      <c r="K188" s="3">
        <f>Final!K188</f>
        <v>0</v>
      </c>
      <c r="L188" s="3">
        <f>Final!L188</f>
        <v>0</v>
      </c>
      <c r="M188" s="3">
        <f>Final!M188</f>
        <v>0</v>
      </c>
      <c r="N188" s="3">
        <f>Final!N188</f>
        <v>0</v>
      </c>
      <c r="O188" s="3">
        <f>Final!AP188</f>
        <v>0</v>
      </c>
      <c r="P188" s="43" t="str">
        <f>Redox!G193</f>
        <v>ACBT</v>
      </c>
      <c r="Q188" s="3">
        <f>Final!AR188</f>
        <v>0</v>
      </c>
      <c r="R188" s="3">
        <f>Final!AQ188</f>
        <v>0</v>
      </c>
      <c r="S188" s="85">
        <f>ROUND(Final!AW188,1)</f>
        <v>0</v>
      </c>
    </row>
    <row r="189" spans="1:19" x14ac:dyDescent="0.25">
      <c r="A189" s="3">
        <f>Final!A189</f>
        <v>0</v>
      </c>
      <c r="B189" s="3">
        <f>Final!B189</f>
        <v>0</v>
      </c>
      <c r="C189" s="3">
        <f>Final!C189</f>
        <v>0</v>
      </c>
      <c r="D189" s="3">
        <f>Final!D189</f>
        <v>0</v>
      </c>
      <c r="E189" s="3">
        <f>Final!E189</f>
        <v>0</v>
      </c>
      <c r="F189" s="3">
        <f>Final!F189</f>
        <v>0</v>
      </c>
      <c r="G189" s="3">
        <f>Final!G189</f>
        <v>0</v>
      </c>
      <c r="H189" s="3">
        <f>Final!H189</f>
        <v>0</v>
      </c>
      <c r="I189" s="3">
        <f>Final!I189</f>
        <v>0</v>
      </c>
      <c r="J189" s="3">
        <f>Final!J189</f>
        <v>0</v>
      </c>
      <c r="K189" s="3">
        <f>Final!K189</f>
        <v>0</v>
      </c>
      <c r="L189" s="3">
        <f>Final!L189</f>
        <v>0</v>
      </c>
      <c r="M189" s="3">
        <f>Final!M189</f>
        <v>0</v>
      </c>
      <c r="N189" s="3">
        <f>Final!N189</f>
        <v>0</v>
      </c>
      <c r="O189" s="3">
        <f>Final!AP189</f>
        <v>0</v>
      </c>
      <c r="P189" s="43" t="str">
        <f>Redox!G194</f>
        <v>ACBT</v>
      </c>
      <c r="Q189" s="3">
        <f>Final!AR189</f>
        <v>0</v>
      </c>
      <c r="R189" s="3">
        <f>Final!AQ189</f>
        <v>0</v>
      </c>
      <c r="S189" s="85">
        <f>ROUND(Final!AW189,1)</f>
        <v>0</v>
      </c>
    </row>
    <row r="190" spans="1:19" x14ac:dyDescent="0.25">
      <c r="A190" s="3">
        <f>Final!A190</f>
        <v>0</v>
      </c>
      <c r="B190" s="3">
        <f>Final!B190</f>
        <v>0</v>
      </c>
      <c r="C190" s="3">
        <f>Final!C190</f>
        <v>0</v>
      </c>
      <c r="D190" s="3">
        <f>Final!D190</f>
        <v>0</v>
      </c>
      <c r="E190" s="3">
        <f>Final!E190</f>
        <v>0</v>
      </c>
      <c r="F190" s="3">
        <f>Final!F190</f>
        <v>0</v>
      </c>
      <c r="G190" s="3">
        <f>Final!G190</f>
        <v>0</v>
      </c>
      <c r="H190" s="3">
        <f>Final!H190</f>
        <v>0</v>
      </c>
      <c r="I190" s="3">
        <f>Final!I190</f>
        <v>0</v>
      </c>
      <c r="J190" s="3">
        <f>Final!J190</f>
        <v>0</v>
      </c>
      <c r="K190" s="3">
        <f>Final!K190</f>
        <v>0</v>
      </c>
      <c r="L190" s="3">
        <f>Final!L190</f>
        <v>0</v>
      </c>
      <c r="M190" s="3">
        <f>Final!M190</f>
        <v>0</v>
      </c>
      <c r="N190" s="3">
        <f>Final!N190</f>
        <v>0</v>
      </c>
      <c r="O190" s="3">
        <f>Final!AP190</f>
        <v>0</v>
      </c>
      <c r="P190" s="43" t="str">
        <f>Redox!G195</f>
        <v>ACBT</v>
      </c>
      <c r="Q190" s="3">
        <f>Final!AR190</f>
        <v>0</v>
      </c>
      <c r="R190" s="3">
        <f>Final!AQ190</f>
        <v>0</v>
      </c>
      <c r="S190" s="85">
        <f>ROUND(Final!AW190,1)</f>
        <v>0</v>
      </c>
    </row>
    <row r="191" spans="1:19" x14ac:dyDescent="0.25">
      <c r="A191" s="3">
        <f>Final!A191</f>
        <v>0</v>
      </c>
      <c r="B191" s="3">
        <f>Final!B191</f>
        <v>0</v>
      </c>
      <c r="C191" s="3">
        <f>Final!C191</f>
        <v>0</v>
      </c>
      <c r="D191" s="3">
        <f>Final!D191</f>
        <v>0</v>
      </c>
      <c r="E191" s="3">
        <f>Final!E191</f>
        <v>0</v>
      </c>
      <c r="F191" s="3">
        <f>Final!F191</f>
        <v>0</v>
      </c>
      <c r="G191" s="3">
        <f>Final!G191</f>
        <v>0</v>
      </c>
      <c r="H191" s="3">
        <f>Final!H191</f>
        <v>0</v>
      </c>
      <c r="I191" s="3">
        <f>Final!I191</f>
        <v>0</v>
      </c>
      <c r="J191" s="3">
        <f>Final!J191</f>
        <v>0</v>
      </c>
      <c r="K191" s="3">
        <f>Final!K191</f>
        <v>0</v>
      </c>
      <c r="L191" s="3">
        <f>Final!L191</f>
        <v>0</v>
      </c>
      <c r="M191" s="3">
        <f>Final!M191</f>
        <v>0</v>
      </c>
      <c r="N191" s="3">
        <f>Final!N191</f>
        <v>0</v>
      </c>
      <c r="O191" s="3">
        <f>Final!AP191</f>
        <v>0</v>
      </c>
      <c r="P191" s="43" t="str">
        <f>Redox!G196</f>
        <v>ACBT</v>
      </c>
      <c r="Q191" s="3">
        <f>Final!AR191</f>
        <v>0</v>
      </c>
      <c r="R191" s="3">
        <f>Final!AQ191</f>
        <v>0</v>
      </c>
      <c r="S191" s="85">
        <f>ROUND(Final!AW191,1)</f>
        <v>0</v>
      </c>
    </row>
    <row r="192" spans="1:19" x14ac:dyDescent="0.25">
      <c r="A192" s="3">
        <f>Final!A192</f>
        <v>0</v>
      </c>
      <c r="B192" s="3">
        <f>Final!B192</f>
        <v>0</v>
      </c>
      <c r="C192" s="3">
        <f>Final!C192</f>
        <v>0</v>
      </c>
      <c r="D192" s="3">
        <f>Final!D192</f>
        <v>0</v>
      </c>
      <c r="E192" s="3">
        <f>Final!E192</f>
        <v>0</v>
      </c>
      <c r="F192" s="3">
        <f>Final!F192</f>
        <v>0</v>
      </c>
      <c r="G192" s="3">
        <f>Final!G192</f>
        <v>0</v>
      </c>
      <c r="H192" s="3">
        <f>Final!H192</f>
        <v>0</v>
      </c>
      <c r="I192" s="3">
        <f>Final!I192</f>
        <v>0</v>
      </c>
      <c r="J192" s="3">
        <f>Final!J192</f>
        <v>0</v>
      </c>
      <c r="K192" s="3">
        <f>Final!K192</f>
        <v>0</v>
      </c>
      <c r="L192" s="3">
        <f>Final!L192</f>
        <v>0</v>
      </c>
      <c r="M192" s="3">
        <f>Final!M192</f>
        <v>0</v>
      </c>
      <c r="N192" s="3">
        <f>Final!N192</f>
        <v>0</v>
      </c>
      <c r="O192" s="3">
        <f>Final!AP192</f>
        <v>0</v>
      </c>
      <c r="P192" s="43" t="str">
        <f>Redox!G197</f>
        <v>ACBT</v>
      </c>
      <c r="Q192" s="3">
        <f>Final!AR192</f>
        <v>0</v>
      </c>
      <c r="R192" s="3">
        <f>Final!AQ192</f>
        <v>0</v>
      </c>
      <c r="S192" s="85">
        <f>ROUND(Final!AW192,1)</f>
        <v>0</v>
      </c>
    </row>
    <row r="193" spans="1:19" x14ac:dyDescent="0.25">
      <c r="A193" s="3">
        <f>Final!A193</f>
        <v>0</v>
      </c>
      <c r="B193" s="3">
        <f>Final!B193</f>
        <v>0</v>
      </c>
      <c r="C193" s="3">
        <f>Final!C193</f>
        <v>0</v>
      </c>
      <c r="D193" s="3">
        <f>Final!D193</f>
        <v>0</v>
      </c>
      <c r="E193" s="3">
        <f>Final!E193</f>
        <v>0</v>
      </c>
      <c r="F193" s="3">
        <f>Final!F193</f>
        <v>0</v>
      </c>
      <c r="G193" s="3">
        <f>Final!G193</f>
        <v>0</v>
      </c>
      <c r="H193" s="3">
        <f>Final!H193</f>
        <v>0</v>
      </c>
      <c r="I193" s="3">
        <f>Final!I193</f>
        <v>0</v>
      </c>
      <c r="J193" s="3">
        <f>Final!J193</f>
        <v>0</v>
      </c>
      <c r="K193" s="3">
        <f>Final!K193</f>
        <v>0</v>
      </c>
      <c r="L193" s="3">
        <f>Final!L193</f>
        <v>0</v>
      </c>
      <c r="M193" s="3">
        <f>Final!M193</f>
        <v>0</v>
      </c>
      <c r="N193" s="3">
        <f>Final!N193</f>
        <v>0</v>
      </c>
      <c r="O193" s="3">
        <f>Final!AP193</f>
        <v>0</v>
      </c>
      <c r="P193" s="43" t="str">
        <f>Redox!G198</f>
        <v>ACBT</v>
      </c>
      <c r="Q193" s="3">
        <f>Final!AR193</f>
        <v>0</v>
      </c>
      <c r="R193" s="3">
        <f>Final!AQ193</f>
        <v>0</v>
      </c>
      <c r="S193" s="85">
        <f>ROUND(Final!AW193,1)</f>
        <v>0</v>
      </c>
    </row>
    <row r="194" spans="1:19" x14ac:dyDescent="0.25">
      <c r="A194" s="3">
        <f>Final!A194</f>
        <v>0</v>
      </c>
      <c r="B194" s="3">
        <f>Final!B194</f>
        <v>0</v>
      </c>
      <c r="C194" s="3">
        <f>Final!C194</f>
        <v>0</v>
      </c>
      <c r="D194" s="3">
        <f>Final!D194</f>
        <v>0</v>
      </c>
      <c r="E194" s="3">
        <f>Final!E194</f>
        <v>0</v>
      </c>
      <c r="F194" s="3">
        <f>Final!F194</f>
        <v>0</v>
      </c>
      <c r="G194" s="3">
        <f>Final!G194</f>
        <v>0</v>
      </c>
      <c r="H194" s="3">
        <f>Final!H194</f>
        <v>0</v>
      </c>
      <c r="I194" s="3">
        <f>Final!I194</f>
        <v>0</v>
      </c>
      <c r="J194" s="3">
        <f>Final!J194</f>
        <v>0</v>
      </c>
      <c r="K194" s="3">
        <f>Final!K194</f>
        <v>0</v>
      </c>
      <c r="L194" s="3">
        <f>Final!L194</f>
        <v>0</v>
      </c>
      <c r="M194" s="3">
        <f>Final!M194</f>
        <v>0</v>
      </c>
      <c r="N194" s="3">
        <f>Final!N194</f>
        <v>0</v>
      </c>
      <c r="O194" s="3">
        <f>Final!AP194</f>
        <v>0</v>
      </c>
      <c r="P194" s="43" t="str">
        <f>Redox!G199</f>
        <v>ACBT</v>
      </c>
      <c r="Q194" s="3">
        <f>Final!AR194</f>
        <v>0</v>
      </c>
      <c r="R194" s="3">
        <f>Final!AQ194</f>
        <v>0</v>
      </c>
      <c r="S194" s="85">
        <f>ROUND(Final!AW194,1)</f>
        <v>0</v>
      </c>
    </row>
    <row r="195" spans="1:19" x14ac:dyDescent="0.25">
      <c r="A195" s="3">
        <f>Final!A195</f>
        <v>0</v>
      </c>
      <c r="B195" s="3">
        <f>Final!B195</f>
        <v>0</v>
      </c>
      <c r="C195" s="3">
        <f>Final!C195</f>
        <v>0</v>
      </c>
      <c r="D195" s="3">
        <f>Final!D195</f>
        <v>0</v>
      </c>
      <c r="E195" s="3">
        <f>Final!E195</f>
        <v>0</v>
      </c>
      <c r="F195" s="3">
        <f>Final!F195</f>
        <v>0</v>
      </c>
      <c r="G195" s="3">
        <f>Final!G195</f>
        <v>0</v>
      </c>
      <c r="H195" s="3">
        <f>Final!H195</f>
        <v>0</v>
      </c>
      <c r="I195" s="3">
        <f>Final!I195</f>
        <v>0</v>
      </c>
      <c r="J195" s="3">
        <f>Final!J195</f>
        <v>0</v>
      </c>
      <c r="K195" s="3">
        <f>Final!K195</f>
        <v>0</v>
      </c>
      <c r="L195" s="3">
        <f>Final!L195</f>
        <v>0</v>
      </c>
      <c r="M195" s="3">
        <f>Final!M195</f>
        <v>0</v>
      </c>
      <c r="N195" s="3">
        <f>Final!N195</f>
        <v>0</v>
      </c>
      <c r="O195" s="3">
        <f>Final!AP195</f>
        <v>0</v>
      </c>
      <c r="P195" s="43" t="str">
        <f>Redox!G200</f>
        <v>ACBT</v>
      </c>
      <c r="Q195" s="3">
        <f>Final!AR195</f>
        <v>0</v>
      </c>
      <c r="R195" s="3">
        <f>Final!AQ195</f>
        <v>0</v>
      </c>
      <c r="S195" s="85">
        <f>ROUND(Final!AW195,1)</f>
        <v>0</v>
      </c>
    </row>
    <row r="196" spans="1:19" x14ac:dyDescent="0.25">
      <c r="A196" s="3">
        <f>Final!A196</f>
        <v>0</v>
      </c>
      <c r="B196" s="3">
        <f>Final!B196</f>
        <v>0</v>
      </c>
      <c r="C196" s="3">
        <f>Final!C196</f>
        <v>0</v>
      </c>
      <c r="D196" s="3">
        <f>Final!D196</f>
        <v>0</v>
      </c>
      <c r="E196" s="3">
        <f>Final!E196</f>
        <v>0</v>
      </c>
      <c r="F196" s="3">
        <f>Final!F196</f>
        <v>0</v>
      </c>
      <c r="G196" s="3">
        <f>Final!G196</f>
        <v>0</v>
      </c>
      <c r="H196" s="3">
        <f>Final!H196</f>
        <v>0</v>
      </c>
      <c r="I196" s="3">
        <f>Final!I196</f>
        <v>0</v>
      </c>
      <c r="J196" s="3">
        <f>Final!J196</f>
        <v>0</v>
      </c>
      <c r="K196" s="3">
        <f>Final!K196</f>
        <v>0</v>
      </c>
      <c r="L196" s="3">
        <f>Final!L196</f>
        <v>0</v>
      </c>
      <c r="M196" s="3">
        <f>Final!M196</f>
        <v>0</v>
      </c>
      <c r="N196" s="3">
        <f>Final!N196</f>
        <v>0</v>
      </c>
      <c r="O196" s="3">
        <f>Final!AP196</f>
        <v>0</v>
      </c>
      <c r="P196" s="43" t="str">
        <f>Redox!G201</f>
        <v>ACBT</v>
      </c>
      <c r="Q196" s="3">
        <f>Final!AR196</f>
        <v>0</v>
      </c>
      <c r="R196" s="3">
        <f>Final!AQ196</f>
        <v>0</v>
      </c>
      <c r="S196" s="85">
        <f>ROUND(Final!AW196,1)</f>
        <v>0</v>
      </c>
    </row>
    <row r="197" spans="1:19" x14ac:dyDescent="0.25">
      <c r="A197" s="3">
        <f>Final!A197</f>
        <v>0</v>
      </c>
      <c r="B197" s="3">
        <f>Final!B197</f>
        <v>0</v>
      </c>
      <c r="C197" s="3">
        <f>Final!C197</f>
        <v>0</v>
      </c>
      <c r="D197" s="3">
        <f>Final!D197</f>
        <v>0</v>
      </c>
      <c r="E197" s="3">
        <f>Final!E197</f>
        <v>0</v>
      </c>
      <c r="F197" s="3">
        <f>Final!F197</f>
        <v>0</v>
      </c>
      <c r="G197" s="3">
        <f>Final!G197</f>
        <v>0</v>
      </c>
      <c r="H197" s="3">
        <f>Final!H197</f>
        <v>0</v>
      </c>
      <c r="I197" s="3">
        <f>Final!I197</f>
        <v>0</v>
      </c>
      <c r="J197" s="3">
        <f>Final!J197</f>
        <v>0</v>
      </c>
      <c r="K197" s="3">
        <f>Final!K197</f>
        <v>0</v>
      </c>
      <c r="L197" s="3">
        <f>Final!L197</f>
        <v>0</v>
      </c>
      <c r="M197" s="3">
        <f>Final!M197</f>
        <v>0</v>
      </c>
      <c r="N197" s="3">
        <f>Final!N197</f>
        <v>0</v>
      </c>
      <c r="O197" s="3">
        <f>Final!AP197</f>
        <v>0</v>
      </c>
      <c r="P197" s="43" t="str">
        <f>Redox!G202</f>
        <v>ACBT</v>
      </c>
      <c r="Q197" s="3">
        <f>Final!AR197</f>
        <v>0</v>
      </c>
      <c r="R197" s="3">
        <f>Final!AQ197</f>
        <v>0</v>
      </c>
      <c r="S197" s="85">
        <f>ROUND(Final!AW197,1)</f>
        <v>0</v>
      </c>
    </row>
    <row r="198" spans="1:19" x14ac:dyDescent="0.25">
      <c r="A198" s="3">
        <f>Final!A198</f>
        <v>0</v>
      </c>
      <c r="B198" s="3">
        <f>Final!B198</f>
        <v>0</v>
      </c>
      <c r="C198" s="3">
        <f>Final!C198</f>
        <v>0</v>
      </c>
      <c r="D198" s="3">
        <f>Final!D198</f>
        <v>0</v>
      </c>
      <c r="E198" s="3">
        <f>Final!E198</f>
        <v>0</v>
      </c>
      <c r="F198" s="3">
        <f>Final!F198</f>
        <v>0</v>
      </c>
      <c r="G198" s="3">
        <f>Final!G198</f>
        <v>0</v>
      </c>
      <c r="H198" s="3">
        <f>Final!H198</f>
        <v>0</v>
      </c>
      <c r="I198" s="3">
        <f>Final!I198</f>
        <v>0</v>
      </c>
      <c r="J198" s="3">
        <f>Final!J198</f>
        <v>0</v>
      </c>
      <c r="K198" s="3">
        <f>Final!K198</f>
        <v>0</v>
      </c>
      <c r="L198" s="3">
        <f>Final!L198</f>
        <v>0</v>
      </c>
      <c r="M198" s="3">
        <f>Final!M198</f>
        <v>0</v>
      </c>
      <c r="N198" s="3">
        <f>Final!N198</f>
        <v>0</v>
      </c>
      <c r="O198" s="3">
        <f>Final!AP198</f>
        <v>0</v>
      </c>
      <c r="P198" s="43" t="str">
        <f>Redox!G203</f>
        <v>ACBT</v>
      </c>
      <c r="Q198" s="3">
        <f>Final!AR198</f>
        <v>0</v>
      </c>
      <c r="R198" s="3">
        <f>Final!AQ198</f>
        <v>0</v>
      </c>
      <c r="S198" s="85">
        <f>ROUND(Final!AW198,1)</f>
        <v>0</v>
      </c>
    </row>
    <row r="199" spans="1:19" x14ac:dyDescent="0.25">
      <c r="A199" s="3">
        <f>Final!A199</f>
        <v>0</v>
      </c>
      <c r="B199" s="3">
        <f>Final!B199</f>
        <v>0</v>
      </c>
      <c r="C199" s="3">
        <f>Final!C199</f>
        <v>0</v>
      </c>
      <c r="D199" s="3">
        <f>Final!D199</f>
        <v>0</v>
      </c>
      <c r="E199" s="3">
        <f>Final!E199</f>
        <v>0</v>
      </c>
      <c r="F199" s="3">
        <f>Final!F199</f>
        <v>0</v>
      </c>
      <c r="G199" s="3">
        <f>Final!G199</f>
        <v>0</v>
      </c>
      <c r="H199" s="3">
        <f>Final!H199</f>
        <v>0</v>
      </c>
      <c r="I199" s="3">
        <f>Final!I199</f>
        <v>0</v>
      </c>
      <c r="J199" s="3">
        <f>Final!J199</f>
        <v>0</v>
      </c>
      <c r="K199" s="3">
        <f>Final!K199</f>
        <v>0</v>
      </c>
      <c r="L199" s="3">
        <f>Final!L199</f>
        <v>0</v>
      </c>
      <c r="M199" s="3">
        <f>Final!M199</f>
        <v>0</v>
      </c>
      <c r="N199" s="3">
        <f>Final!N199</f>
        <v>0</v>
      </c>
      <c r="O199" s="3">
        <f>Final!AP199</f>
        <v>0</v>
      </c>
      <c r="P199" s="43" t="str">
        <f>Redox!G204</f>
        <v>ACBT</v>
      </c>
      <c r="Q199" s="3">
        <f>Final!AR199</f>
        <v>0</v>
      </c>
      <c r="R199" s="3">
        <f>Final!AQ199</f>
        <v>0</v>
      </c>
      <c r="S199" s="85">
        <f>ROUND(Final!AW199,1)</f>
        <v>0</v>
      </c>
    </row>
    <row r="200" spans="1:19" x14ac:dyDescent="0.25">
      <c r="A200" s="3">
        <f>Final!A200</f>
        <v>0</v>
      </c>
      <c r="B200" s="3">
        <f>Final!B200</f>
        <v>0</v>
      </c>
      <c r="C200" s="3">
        <f>Final!C200</f>
        <v>0</v>
      </c>
      <c r="D200" s="3">
        <f>Final!D200</f>
        <v>0</v>
      </c>
      <c r="E200" s="3">
        <f>Final!E200</f>
        <v>0</v>
      </c>
      <c r="F200" s="3">
        <f>Final!F200</f>
        <v>0</v>
      </c>
      <c r="G200" s="3">
        <f>Final!G200</f>
        <v>0</v>
      </c>
      <c r="H200" s="3">
        <f>Final!H200</f>
        <v>0</v>
      </c>
      <c r="I200" s="3">
        <f>Final!I200</f>
        <v>0</v>
      </c>
      <c r="J200" s="3">
        <f>Final!J200</f>
        <v>0</v>
      </c>
      <c r="K200" s="3">
        <f>Final!K200</f>
        <v>0</v>
      </c>
      <c r="L200" s="3">
        <f>Final!L200</f>
        <v>0</v>
      </c>
      <c r="M200" s="3">
        <f>Final!M200</f>
        <v>0</v>
      </c>
      <c r="N200" s="3">
        <f>Final!N200</f>
        <v>0</v>
      </c>
      <c r="O200" s="3">
        <f>Final!AP200</f>
        <v>0</v>
      </c>
      <c r="P200" s="43" t="str">
        <f>Redox!G205</f>
        <v>ACBT</v>
      </c>
      <c r="Q200" s="3">
        <f>Final!AR200</f>
        <v>0</v>
      </c>
      <c r="R200" s="3">
        <f>Final!AQ200</f>
        <v>0</v>
      </c>
      <c r="S200" s="85">
        <f>ROUND(Final!AW200,1)</f>
        <v>0</v>
      </c>
    </row>
    <row r="201" spans="1:19" x14ac:dyDescent="0.25">
      <c r="A201" s="3">
        <f>Final!A201</f>
        <v>0</v>
      </c>
      <c r="B201" s="3">
        <f>Final!B201</f>
        <v>0</v>
      </c>
      <c r="C201" s="3">
        <f>Final!C201</f>
        <v>0</v>
      </c>
      <c r="D201" s="3">
        <f>Final!D201</f>
        <v>0</v>
      </c>
      <c r="E201" s="3">
        <f>Final!E201</f>
        <v>0</v>
      </c>
      <c r="F201" s="3">
        <f>Final!F201</f>
        <v>0</v>
      </c>
      <c r="G201" s="3">
        <f>Final!G201</f>
        <v>0</v>
      </c>
      <c r="H201" s="3">
        <f>Final!H201</f>
        <v>0</v>
      </c>
      <c r="I201" s="3">
        <f>Final!I201</f>
        <v>0</v>
      </c>
      <c r="J201" s="3">
        <f>Final!J201</f>
        <v>0</v>
      </c>
      <c r="K201" s="3">
        <f>Final!K201</f>
        <v>0</v>
      </c>
      <c r="L201" s="3">
        <f>Final!L201</f>
        <v>0</v>
      </c>
      <c r="M201" s="3">
        <f>Final!M201</f>
        <v>0</v>
      </c>
      <c r="N201" s="3">
        <f>Final!N201</f>
        <v>0</v>
      </c>
      <c r="O201" s="3">
        <f>Final!AP201</f>
        <v>0</v>
      </c>
      <c r="P201" s="43" t="str">
        <f>Redox!G206</f>
        <v>ACBT</v>
      </c>
      <c r="Q201" s="3">
        <f>Final!AR201</f>
        <v>0</v>
      </c>
      <c r="R201" s="3">
        <f>Final!AQ201</f>
        <v>0</v>
      </c>
      <c r="S201" s="85">
        <f>ROUND(Final!AW201,1)</f>
        <v>0</v>
      </c>
    </row>
    <row r="202" spans="1:19" x14ac:dyDescent="0.25">
      <c r="A202" s="3">
        <f>Final!A202</f>
        <v>0</v>
      </c>
      <c r="B202" s="3">
        <f>Final!B202</f>
        <v>0</v>
      </c>
      <c r="C202" s="3">
        <f>Final!C202</f>
        <v>0</v>
      </c>
      <c r="D202" s="3">
        <f>Final!D202</f>
        <v>0</v>
      </c>
      <c r="E202" s="3">
        <f>Final!E202</f>
        <v>0</v>
      </c>
      <c r="F202" s="3">
        <f>Final!F202</f>
        <v>0</v>
      </c>
      <c r="G202" s="3">
        <f>Final!G202</f>
        <v>0</v>
      </c>
      <c r="H202" s="3">
        <f>Final!H202</f>
        <v>0</v>
      </c>
      <c r="I202" s="3">
        <f>Final!I202</f>
        <v>0</v>
      </c>
      <c r="J202" s="3">
        <f>Final!J202</f>
        <v>0</v>
      </c>
      <c r="K202" s="3">
        <f>Final!K202</f>
        <v>0</v>
      </c>
      <c r="L202" s="3">
        <f>Final!L202</f>
        <v>0</v>
      </c>
      <c r="M202" s="3">
        <f>Final!M202</f>
        <v>0</v>
      </c>
      <c r="N202" s="3">
        <f>Final!N202</f>
        <v>0</v>
      </c>
      <c r="O202" s="3">
        <f>Final!AP202</f>
        <v>0</v>
      </c>
      <c r="P202" s="43" t="str">
        <f>Redox!G207</f>
        <v>ACBT</v>
      </c>
      <c r="Q202" s="3">
        <f>Final!AR202</f>
        <v>0</v>
      </c>
      <c r="R202" s="3">
        <f>Final!AQ202</f>
        <v>0</v>
      </c>
      <c r="S202" s="85">
        <f>ROUND(Final!AW202,1)</f>
        <v>0</v>
      </c>
    </row>
    <row r="203" spans="1:19" x14ac:dyDescent="0.25">
      <c r="A203" s="3">
        <f>Final!A203</f>
        <v>0</v>
      </c>
      <c r="B203" s="3">
        <f>Final!B203</f>
        <v>0</v>
      </c>
      <c r="C203" s="3">
        <f>Final!C203</f>
        <v>0</v>
      </c>
      <c r="D203" s="3">
        <f>Final!D203</f>
        <v>0</v>
      </c>
      <c r="E203" s="3">
        <f>Final!E203</f>
        <v>0</v>
      </c>
      <c r="F203" s="3">
        <f>Final!F203</f>
        <v>0</v>
      </c>
      <c r="G203" s="3">
        <f>Final!G203</f>
        <v>0</v>
      </c>
      <c r="H203" s="3">
        <f>Final!H203</f>
        <v>0</v>
      </c>
      <c r="I203" s="3">
        <f>Final!I203</f>
        <v>0</v>
      </c>
      <c r="J203" s="3">
        <f>Final!J203</f>
        <v>0</v>
      </c>
      <c r="K203" s="3">
        <f>Final!K203</f>
        <v>0</v>
      </c>
      <c r="L203" s="3">
        <f>Final!L203</f>
        <v>0</v>
      </c>
      <c r="M203" s="3">
        <f>Final!M203</f>
        <v>0</v>
      </c>
      <c r="N203" s="3">
        <f>Final!N203</f>
        <v>0</v>
      </c>
      <c r="O203" s="3">
        <f>Final!AP203</f>
        <v>0</v>
      </c>
      <c r="P203" s="43" t="str">
        <f>Redox!G208</f>
        <v>ACBT</v>
      </c>
      <c r="Q203" s="3">
        <f>Final!AR203</f>
        <v>0</v>
      </c>
      <c r="R203" s="3">
        <f>Final!AQ203</f>
        <v>0</v>
      </c>
      <c r="S203" s="85">
        <f>ROUND(Final!AW203,1)</f>
        <v>0</v>
      </c>
    </row>
    <row r="204" spans="1:19" x14ac:dyDescent="0.25">
      <c r="A204" s="3">
        <f>Final!A204</f>
        <v>0</v>
      </c>
      <c r="B204" s="3">
        <f>Final!B204</f>
        <v>0</v>
      </c>
      <c r="C204" s="3">
        <f>Final!C204</f>
        <v>0</v>
      </c>
      <c r="D204" s="3">
        <f>Final!D204</f>
        <v>0</v>
      </c>
      <c r="E204" s="3">
        <f>Final!E204</f>
        <v>0</v>
      </c>
      <c r="F204" s="3">
        <f>Final!F204</f>
        <v>0</v>
      </c>
      <c r="G204" s="3">
        <f>Final!G204</f>
        <v>0</v>
      </c>
      <c r="H204" s="3">
        <f>Final!H204</f>
        <v>0</v>
      </c>
      <c r="I204" s="3">
        <f>Final!I204</f>
        <v>0</v>
      </c>
      <c r="J204" s="3">
        <f>Final!J204</f>
        <v>0</v>
      </c>
      <c r="K204" s="3">
        <f>Final!K204</f>
        <v>0</v>
      </c>
      <c r="L204" s="3">
        <f>Final!L204</f>
        <v>0</v>
      </c>
      <c r="M204" s="3">
        <f>Final!M204</f>
        <v>0</v>
      </c>
      <c r="N204" s="3">
        <f>Final!N204</f>
        <v>0</v>
      </c>
      <c r="O204" s="3">
        <f>Final!AP204</f>
        <v>0</v>
      </c>
      <c r="P204" s="43" t="str">
        <f>Redox!G209</f>
        <v>ACBT</v>
      </c>
      <c r="Q204" s="3">
        <f>Final!AR204</f>
        <v>0</v>
      </c>
      <c r="R204" s="3">
        <f>Final!AQ204</f>
        <v>0</v>
      </c>
      <c r="S204" s="85">
        <f>ROUND(Final!AW204,1)</f>
        <v>0</v>
      </c>
    </row>
    <row r="205" spans="1:19" x14ac:dyDescent="0.25">
      <c r="A205" s="3">
        <f>Final!A205</f>
        <v>0</v>
      </c>
      <c r="B205" s="3">
        <f>Final!B205</f>
        <v>0</v>
      </c>
      <c r="C205" s="3">
        <f>Final!C205</f>
        <v>0</v>
      </c>
      <c r="D205" s="3">
        <f>Final!D205</f>
        <v>0</v>
      </c>
      <c r="E205" s="3">
        <f>Final!E205</f>
        <v>0</v>
      </c>
      <c r="F205" s="3">
        <f>Final!F205</f>
        <v>0</v>
      </c>
      <c r="G205" s="3">
        <f>Final!G205</f>
        <v>0</v>
      </c>
      <c r="H205" s="3">
        <f>Final!H205</f>
        <v>0</v>
      </c>
      <c r="I205" s="3">
        <f>Final!I205</f>
        <v>0</v>
      </c>
      <c r="J205" s="3">
        <f>Final!J205</f>
        <v>0</v>
      </c>
      <c r="K205" s="3">
        <f>Final!K205</f>
        <v>0</v>
      </c>
      <c r="L205" s="3">
        <f>Final!L205</f>
        <v>0</v>
      </c>
      <c r="M205" s="3">
        <f>Final!M205</f>
        <v>0</v>
      </c>
      <c r="N205" s="3">
        <f>Final!N205</f>
        <v>0</v>
      </c>
      <c r="O205" s="3">
        <f>Final!AP205</f>
        <v>0</v>
      </c>
      <c r="P205" s="43" t="str">
        <f>Redox!G210</f>
        <v>ACBT</v>
      </c>
      <c r="Q205" s="3">
        <f>Final!AR205</f>
        <v>0</v>
      </c>
      <c r="R205" s="3">
        <f>Final!AQ205</f>
        <v>0</v>
      </c>
      <c r="S205" s="85">
        <f>ROUND(Final!AW205,1)</f>
        <v>0</v>
      </c>
    </row>
    <row r="206" spans="1:19" x14ac:dyDescent="0.25">
      <c r="A206" s="3">
        <f>Final!A206</f>
        <v>0</v>
      </c>
      <c r="B206" s="3">
        <f>Final!B206</f>
        <v>0</v>
      </c>
      <c r="C206" s="3">
        <f>Final!C206</f>
        <v>0</v>
      </c>
      <c r="D206" s="3">
        <f>Final!D206</f>
        <v>0</v>
      </c>
      <c r="E206" s="3">
        <f>Final!E206</f>
        <v>0</v>
      </c>
      <c r="F206" s="3">
        <f>Final!F206</f>
        <v>0</v>
      </c>
      <c r="G206" s="3">
        <f>Final!G206</f>
        <v>0</v>
      </c>
      <c r="H206" s="3">
        <f>Final!H206</f>
        <v>0</v>
      </c>
      <c r="I206" s="3">
        <f>Final!I206</f>
        <v>0</v>
      </c>
      <c r="J206" s="3">
        <f>Final!J206</f>
        <v>0</v>
      </c>
      <c r="K206" s="3">
        <f>Final!K206</f>
        <v>0</v>
      </c>
      <c r="L206" s="3">
        <f>Final!L206</f>
        <v>0</v>
      </c>
      <c r="M206" s="3">
        <f>Final!M206</f>
        <v>0</v>
      </c>
      <c r="N206" s="3">
        <f>Final!N206</f>
        <v>0</v>
      </c>
      <c r="O206" s="3">
        <f>Final!AP206</f>
        <v>0</v>
      </c>
      <c r="P206" s="43" t="str">
        <f>Redox!G211</f>
        <v>ACBT</v>
      </c>
      <c r="Q206" s="3">
        <f>Final!AR206</f>
        <v>0</v>
      </c>
      <c r="R206" s="3">
        <f>Final!AQ206</f>
        <v>0</v>
      </c>
      <c r="S206" s="85">
        <f>ROUND(Final!AW206,1)</f>
        <v>0</v>
      </c>
    </row>
    <row r="207" spans="1:19" x14ac:dyDescent="0.25">
      <c r="A207" s="3">
        <f>Final!A207</f>
        <v>0</v>
      </c>
      <c r="B207" s="3">
        <f>Final!B207</f>
        <v>0</v>
      </c>
      <c r="C207" s="3">
        <f>Final!C207</f>
        <v>0</v>
      </c>
      <c r="D207" s="3">
        <f>Final!D207</f>
        <v>0</v>
      </c>
      <c r="E207" s="3">
        <f>Final!E207</f>
        <v>0</v>
      </c>
      <c r="F207" s="3">
        <f>Final!F207</f>
        <v>0</v>
      </c>
      <c r="G207" s="3">
        <f>Final!G207</f>
        <v>0</v>
      </c>
      <c r="H207" s="3">
        <f>Final!H207</f>
        <v>0</v>
      </c>
      <c r="I207" s="3">
        <f>Final!I207</f>
        <v>0</v>
      </c>
      <c r="J207" s="3">
        <f>Final!J207</f>
        <v>0</v>
      </c>
      <c r="K207" s="3">
        <f>Final!K207</f>
        <v>0</v>
      </c>
      <c r="L207" s="3">
        <f>Final!L207</f>
        <v>0</v>
      </c>
      <c r="M207" s="3">
        <f>Final!M207</f>
        <v>0</v>
      </c>
      <c r="N207" s="3">
        <f>Final!N207</f>
        <v>0</v>
      </c>
      <c r="O207" s="3">
        <f>Final!AP207</f>
        <v>0</v>
      </c>
      <c r="P207" s="43" t="str">
        <f>Redox!G212</f>
        <v>ACBT</v>
      </c>
      <c r="Q207" s="3">
        <f>Final!AR207</f>
        <v>0</v>
      </c>
      <c r="R207" s="3">
        <f>Final!AQ207</f>
        <v>0</v>
      </c>
      <c r="S207" s="85">
        <f>ROUND(Final!AW207,1)</f>
        <v>0</v>
      </c>
    </row>
    <row r="208" spans="1:19" x14ac:dyDescent="0.25">
      <c r="A208" s="3">
        <f>Final!A208</f>
        <v>0</v>
      </c>
      <c r="B208" s="3">
        <f>Final!B208</f>
        <v>0</v>
      </c>
      <c r="C208" s="3">
        <f>Final!C208</f>
        <v>0</v>
      </c>
      <c r="D208" s="3">
        <f>Final!D208</f>
        <v>0</v>
      </c>
      <c r="E208" s="3">
        <f>Final!E208</f>
        <v>0</v>
      </c>
      <c r="F208" s="3">
        <f>Final!F208</f>
        <v>0</v>
      </c>
      <c r="G208" s="3">
        <f>Final!G208</f>
        <v>0</v>
      </c>
      <c r="H208" s="3">
        <f>Final!H208</f>
        <v>0</v>
      </c>
      <c r="I208" s="3">
        <f>Final!I208</f>
        <v>0</v>
      </c>
      <c r="J208" s="3">
        <f>Final!J208</f>
        <v>0</v>
      </c>
      <c r="K208" s="3">
        <f>Final!K208</f>
        <v>0</v>
      </c>
      <c r="L208" s="3">
        <f>Final!L208</f>
        <v>0</v>
      </c>
      <c r="M208" s="3">
        <f>Final!M208</f>
        <v>0</v>
      </c>
      <c r="N208" s="3">
        <f>Final!N208</f>
        <v>0</v>
      </c>
      <c r="O208" s="3">
        <f>Final!AP208</f>
        <v>0</v>
      </c>
      <c r="P208" s="43" t="str">
        <f>Redox!G213</f>
        <v>ACBT</v>
      </c>
      <c r="Q208" s="3">
        <f>Final!AR208</f>
        <v>0</v>
      </c>
      <c r="R208" s="3">
        <f>Final!AQ208</f>
        <v>0</v>
      </c>
      <c r="S208" s="85">
        <f>ROUND(Final!AW208,1)</f>
        <v>0</v>
      </c>
    </row>
    <row r="209" spans="1:19" x14ac:dyDescent="0.25">
      <c r="A209" s="3">
        <f>Final!A209</f>
        <v>0</v>
      </c>
      <c r="B209" s="3">
        <f>Final!B209</f>
        <v>0</v>
      </c>
      <c r="C209" s="3">
        <f>Final!C209</f>
        <v>0</v>
      </c>
      <c r="D209" s="3">
        <f>Final!D209</f>
        <v>0</v>
      </c>
      <c r="E209" s="3">
        <f>Final!E209</f>
        <v>0</v>
      </c>
      <c r="F209" s="3">
        <f>Final!F209</f>
        <v>0</v>
      </c>
      <c r="G209" s="3">
        <f>Final!G209</f>
        <v>0</v>
      </c>
      <c r="H209" s="3">
        <f>Final!H209</f>
        <v>0</v>
      </c>
      <c r="I209" s="3">
        <f>Final!I209</f>
        <v>0</v>
      </c>
      <c r="J209" s="3">
        <f>Final!J209</f>
        <v>0</v>
      </c>
      <c r="K209" s="3">
        <f>Final!K209</f>
        <v>0</v>
      </c>
      <c r="L209" s="3">
        <f>Final!L209</f>
        <v>0</v>
      </c>
      <c r="M209" s="3">
        <f>Final!M209</f>
        <v>0</v>
      </c>
      <c r="N209" s="3">
        <f>Final!N209</f>
        <v>0</v>
      </c>
      <c r="O209" s="3">
        <f>Final!AP209</f>
        <v>0</v>
      </c>
      <c r="P209" s="43" t="str">
        <f>Redox!G214</f>
        <v>ACBT</v>
      </c>
      <c r="Q209" s="3">
        <f>Final!AR209</f>
        <v>0</v>
      </c>
      <c r="R209" s="3">
        <f>Final!AQ209</f>
        <v>0</v>
      </c>
      <c r="S209" s="85">
        <f>ROUND(Final!AW209,1)</f>
        <v>0</v>
      </c>
    </row>
    <row r="210" spans="1:19" x14ac:dyDescent="0.25">
      <c r="A210" s="3">
        <f>Final!A210</f>
        <v>0</v>
      </c>
      <c r="B210" s="3">
        <f>Final!B210</f>
        <v>0</v>
      </c>
      <c r="C210" s="3">
        <f>Final!C210</f>
        <v>0</v>
      </c>
      <c r="D210" s="3">
        <f>Final!D210</f>
        <v>0</v>
      </c>
      <c r="E210" s="3">
        <f>Final!E210</f>
        <v>0</v>
      </c>
      <c r="F210" s="3">
        <f>Final!F210</f>
        <v>0</v>
      </c>
      <c r="G210" s="3">
        <f>Final!G210</f>
        <v>0</v>
      </c>
      <c r="H210" s="3">
        <f>Final!H210</f>
        <v>0</v>
      </c>
      <c r="I210" s="3">
        <f>Final!I210</f>
        <v>0</v>
      </c>
      <c r="J210" s="3">
        <f>Final!J210</f>
        <v>0</v>
      </c>
      <c r="K210" s="3">
        <f>Final!K210</f>
        <v>0</v>
      </c>
      <c r="L210" s="3">
        <f>Final!L210</f>
        <v>0</v>
      </c>
      <c r="M210" s="3">
        <f>Final!M210</f>
        <v>0</v>
      </c>
      <c r="N210" s="3">
        <f>Final!N210</f>
        <v>0</v>
      </c>
      <c r="O210" s="3">
        <f>Final!AP210</f>
        <v>0</v>
      </c>
      <c r="P210" s="43" t="str">
        <f>Redox!G215</f>
        <v>ACBT</v>
      </c>
      <c r="Q210" s="3">
        <f>Final!AR210</f>
        <v>0</v>
      </c>
      <c r="R210" s="3">
        <f>Final!AQ210</f>
        <v>0</v>
      </c>
      <c r="S210" s="85">
        <f>ROUND(Final!AW210,1)</f>
        <v>0</v>
      </c>
    </row>
    <row r="211" spans="1:19" x14ac:dyDescent="0.25">
      <c r="A211" s="3">
        <f>Final!A211</f>
        <v>0</v>
      </c>
      <c r="B211" s="3">
        <f>Final!B211</f>
        <v>0</v>
      </c>
      <c r="C211" s="3">
        <f>Final!C211</f>
        <v>0</v>
      </c>
      <c r="D211" s="3">
        <f>Final!D211</f>
        <v>0</v>
      </c>
      <c r="E211" s="3">
        <f>Final!E211</f>
        <v>0</v>
      </c>
      <c r="F211" s="3">
        <f>Final!F211</f>
        <v>0</v>
      </c>
      <c r="G211" s="3">
        <f>Final!G211</f>
        <v>0</v>
      </c>
      <c r="H211" s="3">
        <f>Final!H211</f>
        <v>0</v>
      </c>
      <c r="I211" s="3">
        <f>Final!I211</f>
        <v>0</v>
      </c>
      <c r="J211" s="3">
        <f>Final!J211</f>
        <v>0</v>
      </c>
      <c r="K211" s="3">
        <f>Final!K211</f>
        <v>0</v>
      </c>
      <c r="L211" s="3">
        <f>Final!L211</f>
        <v>0</v>
      </c>
      <c r="M211" s="3">
        <f>Final!M211</f>
        <v>0</v>
      </c>
      <c r="N211" s="3">
        <f>Final!N211</f>
        <v>0</v>
      </c>
      <c r="O211" s="3">
        <f>Final!AP211</f>
        <v>0</v>
      </c>
      <c r="P211" s="43" t="str">
        <f>Redox!G216</f>
        <v>ACBT</v>
      </c>
      <c r="Q211" s="3">
        <f>Final!AR211</f>
        <v>0</v>
      </c>
      <c r="R211" s="3">
        <f>Final!AQ211</f>
        <v>0</v>
      </c>
      <c r="S211" s="85">
        <f>ROUND(Final!AW211,1)</f>
        <v>0</v>
      </c>
    </row>
    <row r="212" spans="1:19" x14ac:dyDescent="0.25">
      <c r="A212" s="3">
        <f>Final!A212</f>
        <v>0</v>
      </c>
      <c r="B212" s="3">
        <f>Final!B212</f>
        <v>0</v>
      </c>
      <c r="C212" s="3">
        <f>Final!C212</f>
        <v>0</v>
      </c>
      <c r="D212" s="3">
        <f>Final!D212</f>
        <v>0</v>
      </c>
      <c r="E212" s="3">
        <f>Final!E212</f>
        <v>0</v>
      </c>
      <c r="F212" s="3">
        <f>Final!F212</f>
        <v>0</v>
      </c>
      <c r="G212" s="3">
        <f>Final!G212</f>
        <v>0</v>
      </c>
      <c r="H212" s="3">
        <f>Final!H212</f>
        <v>0</v>
      </c>
      <c r="I212" s="3">
        <f>Final!I212</f>
        <v>0</v>
      </c>
      <c r="J212" s="3">
        <f>Final!J212</f>
        <v>0</v>
      </c>
      <c r="K212" s="3">
        <f>Final!K212</f>
        <v>0</v>
      </c>
      <c r="L212" s="3">
        <f>Final!L212</f>
        <v>0</v>
      </c>
      <c r="M212" s="3">
        <f>Final!M212</f>
        <v>0</v>
      </c>
      <c r="N212" s="3">
        <f>Final!N212</f>
        <v>0</v>
      </c>
      <c r="O212" s="3">
        <f>Final!AP212</f>
        <v>0</v>
      </c>
      <c r="P212" s="43" t="str">
        <f>Redox!G217</f>
        <v>ACBT</v>
      </c>
      <c r="Q212" s="3">
        <f>Final!AR212</f>
        <v>0</v>
      </c>
      <c r="R212" s="3">
        <f>Final!AQ212</f>
        <v>0</v>
      </c>
      <c r="S212" s="85">
        <f>ROUND(Final!AW212,1)</f>
        <v>0</v>
      </c>
    </row>
    <row r="213" spans="1:19" x14ac:dyDescent="0.25">
      <c r="A213" s="3">
        <f>Final!A213</f>
        <v>0</v>
      </c>
      <c r="B213" s="3">
        <f>Final!B213</f>
        <v>0</v>
      </c>
      <c r="C213" s="3">
        <f>Final!C213</f>
        <v>0</v>
      </c>
      <c r="D213" s="3">
        <f>Final!D213</f>
        <v>0</v>
      </c>
      <c r="E213" s="3">
        <f>Final!E213</f>
        <v>0</v>
      </c>
      <c r="F213" s="3">
        <f>Final!F213</f>
        <v>0</v>
      </c>
      <c r="G213" s="3">
        <f>Final!G213</f>
        <v>0</v>
      </c>
      <c r="H213" s="3">
        <f>Final!H213</f>
        <v>0</v>
      </c>
      <c r="I213" s="3">
        <f>Final!I213</f>
        <v>0</v>
      </c>
      <c r="J213" s="3">
        <f>Final!J213</f>
        <v>0</v>
      </c>
      <c r="K213" s="3">
        <f>Final!K213</f>
        <v>0</v>
      </c>
      <c r="L213" s="3">
        <f>Final!L213</f>
        <v>0</v>
      </c>
      <c r="M213" s="3">
        <f>Final!M213</f>
        <v>0</v>
      </c>
      <c r="N213" s="3">
        <f>Final!N213</f>
        <v>0</v>
      </c>
      <c r="O213" s="3">
        <f>Final!AP213</f>
        <v>0</v>
      </c>
      <c r="P213" s="43" t="str">
        <f>Redox!G218</f>
        <v>ACBT</v>
      </c>
      <c r="Q213" s="3">
        <f>Final!AR213</f>
        <v>0</v>
      </c>
      <c r="R213" s="3">
        <f>Final!AQ213</f>
        <v>0</v>
      </c>
      <c r="S213" s="85">
        <f>ROUND(Final!AW213,1)</f>
        <v>0</v>
      </c>
    </row>
    <row r="214" spans="1:19" x14ac:dyDescent="0.25">
      <c r="A214" s="3">
        <f>Final!A214</f>
        <v>0</v>
      </c>
      <c r="B214" s="3">
        <f>Final!B214</f>
        <v>0</v>
      </c>
      <c r="C214" s="3">
        <f>Final!C214</f>
        <v>0</v>
      </c>
      <c r="D214" s="3">
        <f>Final!D214</f>
        <v>0</v>
      </c>
      <c r="E214" s="3">
        <f>Final!E214</f>
        <v>0</v>
      </c>
      <c r="F214" s="3">
        <f>Final!F214</f>
        <v>0</v>
      </c>
      <c r="G214" s="3">
        <f>Final!G214</f>
        <v>0</v>
      </c>
      <c r="H214" s="3">
        <f>Final!H214</f>
        <v>0</v>
      </c>
      <c r="I214" s="3">
        <f>Final!I214</f>
        <v>0</v>
      </c>
      <c r="J214" s="3">
        <f>Final!J214</f>
        <v>0</v>
      </c>
      <c r="K214" s="3">
        <f>Final!K214</f>
        <v>0</v>
      </c>
      <c r="L214" s="3">
        <f>Final!L214</f>
        <v>0</v>
      </c>
      <c r="M214" s="3">
        <f>Final!M214</f>
        <v>0</v>
      </c>
      <c r="N214" s="3">
        <f>Final!N214</f>
        <v>0</v>
      </c>
      <c r="O214" s="3">
        <f>Final!AP214</f>
        <v>0</v>
      </c>
      <c r="P214" s="43" t="str">
        <f>Redox!G219</f>
        <v>ACBT</v>
      </c>
      <c r="Q214" s="3">
        <f>Final!AR214</f>
        <v>0</v>
      </c>
      <c r="R214" s="3">
        <f>Final!AQ214</f>
        <v>0</v>
      </c>
      <c r="S214" s="85">
        <f>ROUND(Final!AW214,1)</f>
        <v>0</v>
      </c>
    </row>
    <row r="215" spans="1:19" x14ac:dyDescent="0.25">
      <c r="A215" s="3">
        <f>Final!A215</f>
        <v>0</v>
      </c>
      <c r="B215" s="3">
        <f>Final!B215</f>
        <v>0</v>
      </c>
      <c r="C215" s="3">
        <f>Final!C215</f>
        <v>0</v>
      </c>
      <c r="D215" s="3">
        <f>Final!D215</f>
        <v>0</v>
      </c>
      <c r="E215" s="3">
        <f>Final!E215</f>
        <v>0</v>
      </c>
      <c r="F215" s="3">
        <f>Final!F215</f>
        <v>0</v>
      </c>
      <c r="G215" s="3">
        <f>Final!G215</f>
        <v>0</v>
      </c>
      <c r="H215" s="3">
        <f>Final!H215</f>
        <v>0</v>
      </c>
      <c r="I215" s="3">
        <f>Final!I215</f>
        <v>0</v>
      </c>
      <c r="J215" s="3">
        <f>Final!J215</f>
        <v>0</v>
      </c>
      <c r="K215" s="3">
        <f>Final!K215</f>
        <v>0</v>
      </c>
      <c r="L215" s="3">
        <f>Final!L215</f>
        <v>0</v>
      </c>
      <c r="M215" s="3">
        <f>Final!M215</f>
        <v>0</v>
      </c>
      <c r="N215" s="3">
        <f>Final!N215</f>
        <v>0</v>
      </c>
      <c r="O215" s="3">
        <f>Final!AP215</f>
        <v>0</v>
      </c>
      <c r="P215" s="43" t="str">
        <f>Redox!G220</f>
        <v>ACBT</v>
      </c>
      <c r="Q215" s="3">
        <f>Final!AR215</f>
        <v>0</v>
      </c>
      <c r="R215" s="3">
        <f>Final!AQ215</f>
        <v>0</v>
      </c>
      <c r="S215" s="85">
        <f>ROUND(Final!AW215,1)</f>
        <v>0</v>
      </c>
    </row>
    <row r="216" spans="1:19" x14ac:dyDescent="0.25">
      <c r="A216" s="3">
        <f>Final!A216</f>
        <v>0</v>
      </c>
      <c r="B216" s="3">
        <f>Final!B216</f>
        <v>0</v>
      </c>
      <c r="C216" s="3">
        <f>Final!C216</f>
        <v>0</v>
      </c>
      <c r="D216" s="3">
        <f>Final!D216</f>
        <v>0</v>
      </c>
      <c r="E216" s="3">
        <f>Final!E216</f>
        <v>0</v>
      </c>
      <c r="F216" s="3">
        <f>Final!F216</f>
        <v>0</v>
      </c>
      <c r="G216" s="3">
        <f>Final!G216</f>
        <v>0</v>
      </c>
      <c r="H216" s="3">
        <f>Final!H216</f>
        <v>0</v>
      </c>
      <c r="I216" s="3">
        <f>Final!I216</f>
        <v>0</v>
      </c>
      <c r="J216" s="3">
        <f>Final!J216</f>
        <v>0</v>
      </c>
      <c r="K216" s="3">
        <f>Final!K216</f>
        <v>0</v>
      </c>
      <c r="L216" s="3">
        <f>Final!L216</f>
        <v>0</v>
      </c>
      <c r="M216" s="3">
        <f>Final!M216</f>
        <v>0</v>
      </c>
      <c r="N216" s="3">
        <f>Final!N216</f>
        <v>0</v>
      </c>
      <c r="O216" s="3">
        <f>Final!AP216</f>
        <v>0</v>
      </c>
      <c r="P216" s="43" t="str">
        <f>Redox!G221</f>
        <v>ACBT</v>
      </c>
      <c r="Q216" s="3">
        <f>Final!AR216</f>
        <v>0</v>
      </c>
      <c r="R216" s="3">
        <f>Final!AQ216</f>
        <v>0</v>
      </c>
      <c r="S216" s="85">
        <f>ROUND(Final!AW216,1)</f>
        <v>0</v>
      </c>
    </row>
    <row r="217" spans="1:19" x14ac:dyDescent="0.25">
      <c r="A217" s="3">
        <f>Final!A217</f>
        <v>0</v>
      </c>
      <c r="B217" s="3">
        <f>Final!B217</f>
        <v>0</v>
      </c>
      <c r="C217" s="3">
        <f>Final!C217</f>
        <v>0</v>
      </c>
      <c r="D217" s="3">
        <f>Final!D217</f>
        <v>0</v>
      </c>
      <c r="E217" s="3">
        <f>Final!E217</f>
        <v>0</v>
      </c>
      <c r="F217" s="3">
        <f>Final!F217</f>
        <v>0</v>
      </c>
      <c r="G217" s="3">
        <f>Final!G217</f>
        <v>0</v>
      </c>
      <c r="H217" s="3">
        <f>Final!H217</f>
        <v>0</v>
      </c>
      <c r="I217" s="3">
        <f>Final!I217</f>
        <v>0</v>
      </c>
      <c r="J217" s="3">
        <f>Final!J217</f>
        <v>0</v>
      </c>
      <c r="K217" s="3">
        <f>Final!K217</f>
        <v>0</v>
      </c>
      <c r="L217" s="3">
        <f>Final!L217</f>
        <v>0</v>
      </c>
      <c r="M217" s="3">
        <f>Final!M217</f>
        <v>0</v>
      </c>
      <c r="N217" s="3">
        <f>Final!N217</f>
        <v>0</v>
      </c>
      <c r="O217" s="3">
        <f>Final!AP217</f>
        <v>0</v>
      </c>
      <c r="P217" s="43" t="str">
        <f>Redox!G222</f>
        <v>ACBT</v>
      </c>
      <c r="Q217" s="3">
        <f>Final!AR217</f>
        <v>0</v>
      </c>
      <c r="R217" s="3">
        <f>Final!AQ217</f>
        <v>0</v>
      </c>
      <c r="S217" s="85">
        <f>ROUND(Final!AW217,1)</f>
        <v>0</v>
      </c>
    </row>
    <row r="218" spans="1:19" x14ac:dyDescent="0.25">
      <c r="A218" s="3">
        <f>Final!A218</f>
        <v>0</v>
      </c>
      <c r="B218" s="3">
        <f>Final!B218</f>
        <v>0</v>
      </c>
      <c r="C218" s="3">
        <f>Final!C218</f>
        <v>0</v>
      </c>
      <c r="D218" s="3">
        <f>Final!D218</f>
        <v>0</v>
      </c>
      <c r="E218" s="3">
        <f>Final!E218</f>
        <v>0</v>
      </c>
      <c r="F218" s="3">
        <f>Final!F218</f>
        <v>0</v>
      </c>
      <c r="G218" s="3">
        <f>Final!G218</f>
        <v>0</v>
      </c>
      <c r="H218" s="3">
        <f>Final!H218</f>
        <v>0</v>
      </c>
      <c r="I218" s="3">
        <f>Final!I218</f>
        <v>0</v>
      </c>
      <c r="J218" s="3">
        <f>Final!J218</f>
        <v>0</v>
      </c>
      <c r="K218" s="3">
        <f>Final!K218</f>
        <v>0</v>
      </c>
      <c r="L218" s="3">
        <f>Final!L218</f>
        <v>0</v>
      </c>
      <c r="M218" s="3">
        <f>Final!M218</f>
        <v>0</v>
      </c>
      <c r="N218" s="3">
        <f>Final!N218</f>
        <v>0</v>
      </c>
      <c r="O218" s="3">
        <f>Final!AP218</f>
        <v>0</v>
      </c>
      <c r="P218" s="43" t="str">
        <f>Redox!G223</f>
        <v>ACBT</v>
      </c>
      <c r="Q218" s="3">
        <f>Final!AR218</f>
        <v>0</v>
      </c>
      <c r="R218" s="3">
        <f>Final!AQ218</f>
        <v>0</v>
      </c>
      <c r="S218" s="85">
        <f>ROUND(Final!AW218,1)</f>
        <v>0</v>
      </c>
    </row>
    <row r="219" spans="1:19" x14ac:dyDescent="0.25">
      <c r="A219" s="3">
        <f>Final!A219</f>
        <v>0</v>
      </c>
      <c r="B219" s="3">
        <f>Final!B219</f>
        <v>0</v>
      </c>
      <c r="C219" s="3">
        <f>Final!C219</f>
        <v>0</v>
      </c>
      <c r="D219" s="3">
        <f>Final!D219</f>
        <v>0</v>
      </c>
      <c r="E219" s="3">
        <f>Final!E219</f>
        <v>0</v>
      </c>
      <c r="F219" s="3">
        <f>Final!F219</f>
        <v>0</v>
      </c>
      <c r="G219" s="3">
        <f>Final!G219</f>
        <v>0</v>
      </c>
      <c r="H219" s="3">
        <f>Final!H219</f>
        <v>0</v>
      </c>
      <c r="I219" s="3">
        <f>Final!I219</f>
        <v>0</v>
      </c>
      <c r="J219" s="3">
        <f>Final!J219</f>
        <v>0</v>
      </c>
      <c r="K219" s="3">
        <f>Final!K219</f>
        <v>0</v>
      </c>
      <c r="L219" s="3">
        <f>Final!L219</f>
        <v>0</v>
      </c>
      <c r="M219" s="3">
        <f>Final!M219</f>
        <v>0</v>
      </c>
      <c r="N219" s="3">
        <f>Final!N219</f>
        <v>0</v>
      </c>
      <c r="O219" s="3">
        <f>Final!AP219</f>
        <v>0</v>
      </c>
      <c r="P219" s="43" t="str">
        <f>Redox!G224</f>
        <v>ACBT</v>
      </c>
      <c r="Q219" s="3">
        <f>Final!AR219</f>
        <v>0</v>
      </c>
      <c r="R219" s="3">
        <f>Final!AQ219</f>
        <v>0</v>
      </c>
      <c r="S219" s="85">
        <f>ROUND(Final!AW219,1)</f>
        <v>0</v>
      </c>
    </row>
    <row r="220" spans="1:19" x14ac:dyDescent="0.25">
      <c r="A220" s="3">
        <f>Final!A220</f>
        <v>0</v>
      </c>
      <c r="B220" s="3">
        <f>Final!B220</f>
        <v>0</v>
      </c>
      <c r="C220" s="3">
        <f>Final!C220</f>
        <v>0</v>
      </c>
      <c r="D220" s="3">
        <f>Final!D220</f>
        <v>0</v>
      </c>
      <c r="E220" s="3">
        <f>Final!E220</f>
        <v>0</v>
      </c>
      <c r="F220" s="3">
        <f>Final!F220</f>
        <v>0</v>
      </c>
      <c r="G220" s="3">
        <f>Final!G220</f>
        <v>0</v>
      </c>
      <c r="H220" s="3">
        <f>Final!H220</f>
        <v>0</v>
      </c>
      <c r="I220" s="3">
        <f>Final!I220</f>
        <v>0</v>
      </c>
      <c r="J220" s="3">
        <f>Final!J220</f>
        <v>0</v>
      </c>
      <c r="K220" s="3">
        <f>Final!K220</f>
        <v>0</v>
      </c>
      <c r="L220" s="3">
        <f>Final!L220</f>
        <v>0</v>
      </c>
      <c r="M220" s="3">
        <f>Final!M220</f>
        <v>0</v>
      </c>
      <c r="N220" s="3">
        <f>Final!N220</f>
        <v>0</v>
      </c>
      <c r="O220" s="3">
        <f>Final!AP220</f>
        <v>0</v>
      </c>
      <c r="P220" s="43" t="str">
        <f>Redox!G225</f>
        <v>ACBT</v>
      </c>
      <c r="Q220" s="3">
        <f>Final!AR220</f>
        <v>0</v>
      </c>
      <c r="R220" s="3">
        <f>Final!AQ220</f>
        <v>0</v>
      </c>
      <c r="S220" s="85">
        <f>ROUND(Final!AW220,1)</f>
        <v>0</v>
      </c>
    </row>
    <row r="221" spans="1:19" x14ac:dyDescent="0.25">
      <c r="A221" s="3">
        <f>Final!A221</f>
        <v>0</v>
      </c>
      <c r="B221" s="3">
        <f>Final!B221</f>
        <v>0</v>
      </c>
      <c r="C221" s="3">
        <f>Final!C221</f>
        <v>0</v>
      </c>
      <c r="D221" s="3">
        <f>Final!D221</f>
        <v>0</v>
      </c>
      <c r="E221" s="3">
        <f>Final!E221</f>
        <v>0</v>
      </c>
      <c r="F221" s="3">
        <f>Final!F221</f>
        <v>0</v>
      </c>
      <c r="G221" s="3">
        <f>Final!G221</f>
        <v>0</v>
      </c>
      <c r="H221" s="3">
        <f>Final!H221</f>
        <v>0</v>
      </c>
      <c r="I221" s="3">
        <f>Final!I221</f>
        <v>0</v>
      </c>
      <c r="J221" s="3">
        <f>Final!J221</f>
        <v>0</v>
      </c>
      <c r="K221" s="3">
        <f>Final!K221</f>
        <v>0</v>
      </c>
      <c r="L221" s="3">
        <f>Final!L221</f>
        <v>0</v>
      </c>
      <c r="M221" s="3">
        <f>Final!M221</f>
        <v>0</v>
      </c>
      <c r="N221" s="3">
        <f>Final!N221</f>
        <v>0</v>
      </c>
      <c r="O221" s="3">
        <f>Final!AP221</f>
        <v>0</v>
      </c>
      <c r="P221" s="43" t="str">
        <f>Redox!G226</f>
        <v>ACBT</v>
      </c>
      <c r="Q221" s="3">
        <f>Final!AR221</f>
        <v>0</v>
      </c>
      <c r="R221" s="3">
        <f>Final!AQ221</f>
        <v>0</v>
      </c>
      <c r="S221" s="85">
        <f>ROUND(Final!AW221,1)</f>
        <v>0</v>
      </c>
    </row>
    <row r="222" spans="1:19" x14ac:dyDescent="0.25">
      <c r="A222" s="3">
        <f>Final!A222</f>
        <v>0</v>
      </c>
      <c r="B222" s="3">
        <f>Final!B222</f>
        <v>0</v>
      </c>
      <c r="C222" s="3">
        <f>Final!C222</f>
        <v>0</v>
      </c>
      <c r="D222" s="3">
        <f>Final!D222</f>
        <v>0</v>
      </c>
      <c r="E222" s="3">
        <f>Final!E222</f>
        <v>0</v>
      </c>
      <c r="F222" s="3">
        <f>Final!F222</f>
        <v>0</v>
      </c>
      <c r="G222" s="3">
        <f>Final!G222</f>
        <v>0</v>
      </c>
      <c r="H222" s="3">
        <f>Final!H222</f>
        <v>0</v>
      </c>
      <c r="I222" s="3">
        <f>Final!I222</f>
        <v>0</v>
      </c>
      <c r="J222" s="3">
        <f>Final!J222</f>
        <v>0</v>
      </c>
      <c r="K222" s="3">
        <f>Final!K222</f>
        <v>0</v>
      </c>
      <c r="L222" s="3">
        <f>Final!L222</f>
        <v>0</v>
      </c>
      <c r="M222" s="3">
        <f>Final!M222</f>
        <v>0</v>
      </c>
      <c r="N222" s="3">
        <f>Final!N222</f>
        <v>0</v>
      </c>
      <c r="O222" s="3">
        <f>Final!AP222</f>
        <v>0</v>
      </c>
      <c r="P222" s="43" t="str">
        <f>Redox!G227</f>
        <v>ACBT</v>
      </c>
      <c r="Q222" s="3">
        <f>Final!AR222</f>
        <v>0</v>
      </c>
      <c r="R222" s="3">
        <f>Final!AQ222</f>
        <v>0</v>
      </c>
      <c r="S222" s="85">
        <f>ROUND(Final!AW222,1)</f>
        <v>0</v>
      </c>
    </row>
    <row r="223" spans="1:19" x14ac:dyDescent="0.25">
      <c r="A223" s="3">
        <f>Final!A223</f>
        <v>0</v>
      </c>
      <c r="B223" s="3">
        <f>Final!B223</f>
        <v>0</v>
      </c>
      <c r="C223" s="3">
        <f>Final!C223</f>
        <v>0</v>
      </c>
      <c r="D223" s="3">
        <f>Final!D223</f>
        <v>0</v>
      </c>
      <c r="E223" s="3">
        <f>Final!E223</f>
        <v>0</v>
      </c>
      <c r="F223" s="3">
        <f>Final!F223</f>
        <v>0</v>
      </c>
      <c r="G223" s="3">
        <f>Final!G223</f>
        <v>0</v>
      </c>
      <c r="H223" s="3">
        <f>Final!H223</f>
        <v>0</v>
      </c>
      <c r="I223" s="3">
        <f>Final!I223</f>
        <v>0</v>
      </c>
      <c r="J223" s="3">
        <f>Final!J223</f>
        <v>0</v>
      </c>
      <c r="K223" s="3">
        <f>Final!K223</f>
        <v>0</v>
      </c>
      <c r="L223" s="3">
        <f>Final!L223</f>
        <v>0</v>
      </c>
      <c r="M223" s="3">
        <f>Final!M223</f>
        <v>0</v>
      </c>
      <c r="N223" s="3">
        <f>Final!N223</f>
        <v>0</v>
      </c>
      <c r="O223" s="3">
        <f>Final!AP223</f>
        <v>0</v>
      </c>
      <c r="P223" s="43" t="str">
        <f>Redox!G228</f>
        <v>ACBT</v>
      </c>
      <c r="Q223" s="3">
        <f>Final!AR223</f>
        <v>0</v>
      </c>
      <c r="R223" s="3">
        <f>Final!AQ223</f>
        <v>0</v>
      </c>
      <c r="S223" s="85">
        <f>ROUND(Final!AW223,1)</f>
        <v>0</v>
      </c>
    </row>
    <row r="224" spans="1:19" x14ac:dyDescent="0.25">
      <c r="A224" s="3">
        <f>Final!A224</f>
        <v>0</v>
      </c>
      <c r="B224" s="3">
        <f>Final!B224</f>
        <v>0</v>
      </c>
      <c r="C224" s="3">
        <f>Final!C224</f>
        <v>0</v>
      </c>
      <c r="D224" s="3">
        <f>Final!D224</f>
        <v>0</v>
      </c>
      <c r="E224" s="3">
        <f>Final!E224</f>
        <v>0</v>
      </c>
      <c r="F224" s="3">
        <f>Final!F224</f>
        <v>0</v>
      </c>
      <c r="G224" s="3">
        <f>Final!G224</f>
        <v>0</v>
      </c>
      <c r="H224" s="3">
        <f>Final!H224</f>
        <v>0</v>
      </c>
      <c r="I224" s="3">
        <f>Final!I224</f>
        <v>0</v>
      </c>
      <c r="J224" s="3">
        <f>Final!J224</f>
        <v>0</v>
      </c>
      <c r="K224" s="3">
        <f>Final!K224</f>
        <v>0</v>
      </c>
      <c r="L224" s="3">
        <f>Final!L224</f>
        <v>0</v>
      </c>
      <c r="M224" s="3">
        <f>Final!M224</f>
        <v>0</v>
      </c>
      <c r="N224" s="3">
        <f>Final!N224</f>
        <v>0</v>
      </c>
      <c r="O224" s="3">
        <f>Final!AP224</f>
        <v>0</v>
      </c>
      <c r="P224" s="43" t="str">
        <f>Redox!G229</f>
        <v>ACBT</v>
      </c>
      <c r="Q224" s="3">
        <f>Final!AR224</f>
        <v>0</v>
      </c>
      <c r="R224" s="3">
        <f>Final!AQ224</f>
        <v>0</v>
      </c>
      <c r="S224" s="85">
        <f>ROUND(Final!AW224,1)</f>
        <v>0</v>
      </c>
    </row>
    <row r="225" spans="1:19" x14ac:dyDescent="0.25">
      <c r="A225" s="3">
        <f>Final!A225</f>
        <v>0</v>
      </c>
      <c r="B225" s="3">
        <f>Final!B225</f>
        <v>0</v>
      </c>
      <c r="C225" s="3">
        <f>Final!C225</f>
        <v>0</v>
      </c>
      <c r="D225" s="3">
        <f>Final!D225</f>
        <v>0</v>
      </c>
      <c r="E225" s="3">
        <f>Final!E225</f>
        <v>0</v>
      </c>
      <c r="F225" s="3">
        <f>Final!F225</f>
        <v>0</v>
      </c>
      <c r="G225" s="3">
        <f>Final!G225</f>
        <v>0</v>
      </c>
      <c r="H225" s="3">
        <f>Final!H225</f>
        <v>0</v>
      </c>
      <c r="I225" s="3">
        <f>Final!I225</f>
        <v>0</v>
      </c>
      <c r="J225" s="3">
        <f>Final!J225</f>
        <v>0</v>
      </c>
      <c r="K225" s="3">
        <f>Final!K225</f>
        <v>0</v>
      </c>
      <c r="L225" s="3">
        <f>Final!L225</f>
        <v>0</v>
      </c>
      <c r="M225" s="3">
        <f>Final!M225</f>
        <v>0</v>
      </c>
      <c r="N225" s="3">
        <f>Final!N225</f>
        <v>0</v>
      </c>
      <c r="O225" s="3">
        <f>Final!AP225</f>
        <v>0</v>
      </c>
      <c r="P225" s="43" t="str">
        <f>Redox!G230</f>
        <v>ACBT</v>
      </c>
      <c r="Q225" s="3">
        <f>Final!AR225</f>
        <v>0</v>
      </c>
      <c r="R225" s="3">
        <f>Final!AQ225</f>
        <v>0</v>
      </c>
      <c r="S225" s="85">
        <f>ROUND(Final!AW225,1)</f>
        <v>0</v>
      </c>
    </row>
    <row r="226" spans="1:19" x14ac:dyDescent="0.25">
      <c r="A226" s="3">
        <f>Final!A226</f>
        <v>0</v>
      </c>
      <c r="B226" s="3">
        <f>Final!B226</f>
        <v>0</v>
      </c>
      <c r="C226" s="3">
        <f>Final!C226</f>
        <v>0</v>
      </c>
      <c r="D226" s="3">
        <f>Final!D226</f>
        <v>0</v>
      </c>
      <c r="E226" s="3">
        <f>Final!E226</f>
        <v>0</v>
      </c>
      <c r="F226" s="3">
        <f>Final!F226</f>
        <v>0</v>
      </c>
      <c r="G226" s="3">
        <f>Final!G226</f>
        <v>0</v>
      </c>
      <c r="H226" s="3">
        <f>Final!H226</f>
        <v>0</v>
      </c>
      <c r="I226" s="3">
        <f>Final!I226</f>
        <v>0</v>
      </c>
      <c r="J226" s="3">
        <f>Final!J226</f>
        <v>0</v>
      </c>
      <c r="K226" s="3">
        <f>Final!K226</f>
        <v>0</v>
      </c>
      <c r="L226" s="3">
        <f>Final!L226</f>
        <v>0</v>
      </c>
      <c r="M226" s="3">
        <f>Final!M226</f>
        <v>0</v>
      </c>
      <c r="N226" s="3">
        <f>Final!N226</f>
        <v>0</v>
      </c>
      <c r="O226" s="3">
        <f>Final!AP226</f>
        <v>0</v>
      </c>
      <c r="P226" s="43" t="str">
        <f>Redox!G231</f>
        <v>ACBT</v>
      </c>
      <c r="Q226" s="3">
        <f>Final!AR226</f>
        <v>0</v>
      </c>
      <c r="R226" s="3">
        <f>Final!AQ226</f>
        <v>0</v>
      </c>
      <c r="S226" s="85">
        <f>ROUND(Final!AW226,1)</f>
        <v>0</v>
      </c>
    </row>
    <row r="227" spans="1:19" x14ac:dyDescent="0.25">
      <c r="A227" s="3">
        <f>Final!A227</f>
        <v>0</v>
      </c>
      <c r="B227" s="3">
        <f>Final!B227</f>
        <v>0</v>
      </c>
      <c r="C227" s="3">
        <f>Final!C227</f>
        <v>0</v>
      </c>
      <c r="D227" s="3">
        <f>Final!D227</f>
        <v>0</v>
      </c>
      <c r="E227" s="3">
        <f>Final!E227</f>
        <v>0</v>
      </c>
      <c r="F227" s="3">
        <f>Final!F227</f>
        <v>0</v>
      </c>
      <c r="G227" s="3">
        <f>Final!G227</f>
        <v>0</v>
      </c>
      <c r="H227" s="3">
        <f>Final!H227</f>
        <v>0</v>
      </c>
      <c r="I227" s="3">
        <f>Final!I227</f>
        <v>0</v>
      </c>
      <c r="J227" s="3">
        <f>Final!J227</f>
        <v>0</v>
      </c>
      <c r="K227" s="3">
        <f>Final!K227</f>
        <v>0</v>
      </c>
      <c r="L227" s="3">
        <f>Final!L227</f>
        <v>0</v>
      </c>
      <c r="M227" s="3">
        <f>Final!M227</f>
        <v>0</v>
      </c>
      <c r="N227" s="3">
        <f>Final!N227</f>
        <v>0</v>
      </c>
      <c r="O227" s="3">
        <f>Final!AP227</f>
        <v>0</v>
      </c>
      <c r="P227" s="43" t="str">
        <f>Redox!G232</f>
        <v>ACBT</v>
      </c>
      <c r="Q227" s="3">
        <f>Final!AR227</f>
        <v>0</v>
      </c>
      <c r="R227" s="3">
        <f>Final!AQ227</f>
        <v>0</v>
      </c>
      <c r="S227" s="85">
        <f>ROUND(Final!AW227,1)</f>
        <v>0</v>
      </c>
    </row>
    <row r="228" spans="1:19" x14ac:dyDescent="0.25">
      <c r="A228" s="3">
        <f>Final!A228</f>
        <v>0</v>
      </c>
      <c r="B228" s="3">
        <f>Final!B228</f>
        <v>0</v>
      </c>
      <c r="C228" s="3">
        <f>Final!C228</f>
        <v>0</v>
      </c>
      <c r="D228" s="3">
        <f>Final!D228</f>
        <v>0</v>
      </c>
      <c r="E228" s="3">
        <f>Final!E228</f>
        <v>0</v>
      </c>
      <c r="F228" s="3">
        <f>Final!F228</f>
        <v>0</v>
      </c>
      <c r="G228" s="3">
        <f>Final!G228</f>
        <v>0</v>
      </c>
      <c r="H228" s="3">
        <f>Final!H228</f>
        <v>0</v>
      </c>
      <c r="I228" s="3">
        <f>Final!I228</f>
        <v>0</v>
      </c>
      <c r="J228" s="3">
        <f>Final!J228</f>
        <v>0</v>
      </c>
      <c r="K228" s="3">
        <f>Final!K228</f>
        <v>0</v>
      </c>
      <c r="L228" s="3">
        <f>Final!L228</f>
        <v>0</v>
      </c>
      <c r="M228" s="3">
        <f>Final!M228</f>
        <v>0</v>
      </c>
      <c r="N228" s="3">
        <f>Final!N228</f>
        <v>0</v>
      </c>
      <c r="O228" s="3">
        <f>Final!AP228</f>
        <v>0</v>
      </c>
      <c r="P228" s="43" t="str">
        <f>Redox!G233</f>
        <v>ACBT</v>
      </c>
      <c r="Q228" s="3">
        <f>Final!AR228</f>
        <v>0</v>
      </c>
      <c r="R228" s="3">
        <f>Final!AQ228</f>
        <v>0</v>
      </c>
      <c r="S228" s="85">
        <f>ROUND(Final!AW228,1)</f>
        <v>0</v>
      </c>
    </row>
    <row r="229" spans="1:19" x14ac:dyDescent="0.25">
      <c r="A229" s="3">
        <f>Final!A229</f>
        <v>0</v>
      </c>
      <c r="B229" s="3">
        <f>Final!B229</f>
        <v>0</v>
      </c>
      <c r="C229" s="3">
        <f>Final!C229</f>
        <v>0</v>
      </c>
      <c r="D229" s="3">
        <f>Final!D229</f>
        <v>0</v>
      </c>
      <c r="E229" s="3">
        <f>Final!E229</f>
        <v>0</v>
      </c>
      <c r="F229" s="3">
        <f>Final!F229</f>
        <v>0</v>
      </c>
      <c r="G229" s="3">
        <f>Final!G229</f>
        <v>0</v>
      </c>
      <c r="H229" s="3">
        <f>Final!H229</f>
        <v>0</v>
      </c>
      <c r="I229" s="3">
        <f>Final!I229</f>
        <v>0</v>
      </c>
      <c r="J229" s="3">
        <f>Final!J229</f>
        <v>0</v>
      </c>
      <c r="K229" s="3">
        <f>Final!K229</f>
        <v>0</v>
      </c>
      <c r="L229" s="3">
        <f>Final!L229</f>
        <v>0</v>
      </c>
      <c r="M229" s="3">
        <f>Final!M229</f>
        <v>0</v>
      </c>
      <c r="N229" s="3">
        <f>Final!N229</f>
        <v>0</v>
      </c>
      <c r="O229" s="3">
        <f>Final!AP229</f>
        <v>0</v>
      </c>
      <c r="P229" s="43" t="str">
        <f>Redox!G234</f>
        <v>ACBT</v>
      </c>
      <c r="Q229" s="3">
        <f>Final!AR229</f>
        <v>0</v>
      </c>
      <c r="R229" s="3">
        <f>Final!AQ229</f>
        <v>0</v>
      </c>
      <c r="S229" s="85">
        <f>ROUND(Final!AW229,1)</f>
        <v>0</v>
      </c>
    </row>
    <row r="230" spans="1:19" x14ac:dyDescent="0.25">
      <c r="A230" s="3">
        <f>Final!A230</f>
        <v>0</v>
      </c>
      <c r="B230" s="3">
        <f>Final!B230</f>
        <v>0</v>
      </c>
      <c r="C230" s="3">
        <f>Final!C230</f>
        <v>0</v>
      </c>
      <c r="D230" s="3">
        <f>Final!D230</f>
        <v>0</v>
      </c>
      <c r="E230" s="3">
        <f>Final!E230</f>
        <v>0</v>
      </c>
      <c r="F230" s="3">
        <f>Final!F230</f>
        <v>0</v>
      </c>
      <c r="G230" s="3">
        <f>Final!G230</f>
        <v>0</v>
      </c>
      <c r="H230" s="3">
        <f>Final!H230</f>
        <v>0</v>
      </c>
      <c r="I230" s="3">
        <f>Final!I230</f>
        <v>0</v>
      </c>
      <c r="J230" s="3">
        <f>Final!J230</f>
        <v>0</v>
      </c>
      <c r="K230" s="3">
        <f>Final!K230</f>
        <v>0</v>
      </c>
      <c r="L230" s="3">
        <f>Final!L230</f>
        <v>0</v>
      </c>
      <c r="M230" s="3">
        <f>Final!M230</f>
        <v>0</v>
      </c>
      <c r="N230" s="3">
        <f>Final!N230</f>
        <v>0</v>
      </c>
      <c r="O230" s="3">
        <f>Final!AP230</f>
        <v>0</v>
      </c>
      <c r="P230" s="43" t="str">
        <f>Redox!G235</f>
        <v>ACBT</v>
      </c>
      <c r="Q230" s="3">
        <f>Final!AR230</f>
        <v>0</v>
      </c>
      <c r="R230" s="3">
        <f>Final!AQ230</f>
        <v>0</v>
      </c>
      <c r="S230" s="85">
        <f>ROUND(Final!AW230,1)</f>
        <v>0</v>
      </c>
    </row>
    <row r="231" spans="1:19" x14ac:dyDescent="0.25">
      <c r="A231" s="3">
        <f>Final!A231</f>
        <v>0</v>
      </c>
      <c r="B231" s="3">
        <f>Final!B231</f>
        <v>0</v>
      </c>
      <c r="C231" s="3">
        <f>Final!C231</f>
        <v>0</v>
      </c>
      <c r="D231" s="3">
        <f>Final!D231</f>
        <v>0</v>
      </c>
      <c r="E231" s="3">
        <f>Final!E231</f>
        <v>0</v>
      </c>
      <c r="F231" s="3">
        <f>Final!F231</f>
        <v>0</v>
      </c>
      <c r="G231" s="3">
        <f>Final!G231</f>
        <v>0</v>
      </c>
      <c r="H231" s="3">
        <f>Final!H231</f>
        <v>0</v>
      </c>
      <c r="I231" s="3">
        <f>Final!I231</f>
        <v>0</v>
      </c>
      <c r="J231" s="3">
        <f>Final!J231</f>
        <v>0</v>
      </c>
      <c r="K231" s="3">
        <f>Final!K231</f>
        <v>0</v>
      </c>
      <c r="L231" s="3">
        <f>Final!L231</f>
        <v>0</v>
      </c>
      <c r="M231" s="3">
        <f>Final!M231</f>
        <v>0</v>
      </c>
      <c r="N231" s="3">
        <f>Final!N231</f>
        <v>0</v>
      </c>
      <c r="O231" s="3">
        <f>Final!AP231</f>
        <v>0</v>
      </c>
      <c r="P231" s="43" t="str">
        <f>Redox!G236</f>
        <v>ACBT</v>
      </c>
      <c r="Q231" s="3">
        <f>Final!AR231</f>
        <v>0</v>
      </c>
      <c r="R231" s="3">
        <f>Final!AQ231</f>
        <v>0</v>
      </c>
      <c r="S231" s="85">
        <f>ROUND(Final!AW231,1)</f>
        <v>0</v>
      </c>
    </row>
    <row r="232" spans="1:19" x14ac:dyDescent="0.25">
      <c r="A232" s="3">
        <f>Final!A232</f>
        <v>0</v>
      </c>
      <c r="B232" s="3">
        <f>Final!B232</f>
        <v>0</v>
      </c>
      <c r="C232" s="3">
        <f>Final!C232</f>
        <v>0</v>
      </c>
      <c r="D232" s="3">
        <f>Final!D232</f>
        <v>0</v>
      </c>
      <c r="E232" s="3">
        <f>Final!E232</f>
        <v>0</v>
      </c>
      <c r="F232" s="3">
        <f>Final!F232</f>
        <v>0</v>
      </c>
      <c r="G232" s="3">
        <f>Final!G232</f>
        <v>0</v>
      </c>
      <c r="H232" s="3">
        <f>Final!H232</f>
        <v>0</v>
      </c>
      <c r="I232" s="3">
        <f>Final!I232</f>
        <v>0</v>
      </c>
      <c r="J232" s="3">
        <f>Final!J232</f>
        <v>0</v>
      </c>
      <c r="K232" s="3">
        <f>Final!K232</f>
        <v>0</v>
      </c>
      <c r="L232" s="3">
        <f>Final!L232</f>
        <v>0</v>
      </c>
      <c r="M232" s="3">
        <f>Final!M232</f>
        <v>0</v>
      </c>
      <c r="N232" s="3">
        <f>Final!N232</f>
        <v>0</v>
      </c>
      <c r="O232" s="3">
        <f>Final!AP232</f>
        <v>0</v>
      </c>
      <c r="P232" s="43" t="str">
        <f>Redox!G237</f>
        <v>ACBT</v>
      </c>
      <c r="Q232" s="3">
        <f>Final!AR232</f>
        <v>0</v>
      </c>
      <c r="R232" s="3">
        <f>Final!AQ232</f>
        <v>0</v>
      </c>
      <c r="S232" s="85">
        <f>ROUND(Final!AW232,1)</f>
        <v>0</v>
      </c>
    </row>
    <row r="233" spans="1:19" x14ac:dyDescent="0.25">
      <c r="A233" s="3">
        <f>Final!A233</f>
        <v>0</v>
      </c>
      <c r="B233" s="3">
        <f>Final!B233</f>
        <v>0</v>
      </c>
      <c r="C233" s="3">
        <f>Final!C233</f>
        <v>0</v>
      </c>
      <c r="D233" s="3">
        <f>Final!D233</f>
        <v>0</v>
      </c>
      <c r="E233" s="3">
        <f>Final!E233</f>
        <v>0</v>
      </c>
      <c r="F233" s="3">
        <f>Final!F233</f>
        <v>0</v>
      </c>
      <c r="G233" s="3">
        <f>Final!G233</f>
        <v>0</v>
      </c>
      <c r="H233" s="3">
        <f>Final!H233</f>
        <v>0</v>
      </c>
      <c r="I233" s="3">
        <f>Final!I233</f>
        <v>0</v>
      </c>
      <c r="J233" s="3">
        <f>Final!J233</f>
        <v>0</v>
      </c>
      <c r="K233" s="3">
        <f>Final!K233</f>
        <v>0</v>
      </c>
      <c r="L233" s="3">
        <f>Final!L233</f>
        <v>0</v>
      </c>
      <c r="M233" s="3">
        <f>Final!M233</f>
        <v>0</v>
      </c>
      <c r="N233" s="3">
        <f>Final!N233</f>
        <v>0</v>
      </c>
      <c r="O233" s="3">
        <f>Final!AP233</f>
        <v>0</v>
      </c>
      <c r="P233" s="43" t="str">
        <f>Redox!G238</f>
        <v>ACBT</v>
      </c>
      <c r="Q233" s="3">
        <f>Final!AR233</f>
        <v>0</v>
      </c>
      <c r="R233" s="3">
        <f>Final!AQ233</f>
        <v>0</v>
      </c>
      <c r="S233" s="85">
        <f>ROUND(Final!AW233,1)</f>
        <v>0</v>
      </c>
    </row>
    <row r="234" spans="1:19" x14ac:dyDescent="0.25">
      <c r="A234" s="3">
        <f>Final!A234</f>
        <v>0</v>
      </c>
      <c r="B234" s="3">
        <f>Final!B234</f>
        <v>0</v>
      </c>
      <c r="C234" s="3">
        <f>Final!C234</f>
        <v>0</v>
      </c>
      <c r="D234" s="3">
        <f>Final!D234</f>
        <v>0</v>
      </c>
      <c r="E234" s="3">
        <f>Final!E234</f>
        <v>0</v>
      </c>
      <c r="F234" s="3">
        <f>Final!F234</f>
        <v>0</v>
      </c>
      <c r="G234" s="3">
        <f>Final!G234</f>
        <v>0</v>
      </c>
      <c r="H234" s="3">
        <f>Final!H234</f>
        <v>0</v>
      </c>
      <c r="I234" s="3">
        <f>Final!I234</f>
        <v>0</v>
      </c>
      <c r="J234" s="3">
        <f>Final!J234</f>
        <v>0</v>
      </c>
      <c r="K234" s="3">
        <f>Final!K234</f>
        <v>0</v>
      </c>
      <c r="L234" s="3">
        <f>Final!L234</f>
        <v>0</v>
      </c>
      <c r="M234" s="3">
        <f>Final!M234</f>
        <v>0</v>
      </c>
      <c r="N234" s="3">
        <f>Final!N234</f>
        <v>0</v>
      </c>
      <c r="O234" s="3">
        <f>Final!AP234</f>
        <v>0</v>
      </c>
      <c r="P234" s="43" t="str">
        <f>Redox!G239</f>
        <v>ACBT</v>
      </c>
      <c r="Q234" s="3">
        <f>Final!AR234</f>
        <v>0</v>
      </c>
      <c r="R234" s="3">
        <f>Final!AQ234</f>
        <v>0</v>
      </c>
      <c r="S234" s="85">
        <f>ROUND(Final!AW234,1)</f>
        <v>0</v>
      </c>
    </row>
    <row r="235" spans="1:19" x14ac:dyDescent="0.25">
      <c r="A235" s="3">
        <f>Final!A235</f>
        <v>0</v>
      </c>
      <c r="B235" s="3">
        <f>Final!B235</f>
        <v>0</v>
      </c>
      <c r="C235" s="3">
        <f>Final!C235</f>
        <v>0</v>
      </c>
      <c r="D235" s="3">
        <f>Final!D235</f>
        <v>0</v>
      </c>
      <c r="E235" s="3">
        <f>Final!E235</f>
        <v>0</v>
      </c>
      <c r="F235" s="3">
        <f>Final!F235</f>
        <v>0</v>
      </c>
      <c r="G235" s="3">
        <f>Final!G235</f>
        <v>0</v>
      </c>
      <c r="H235" s="3">
        <f>Final!H235</f>
        <v>0</v>
      </c>
      <c r="I235" s="3">
        <f>Final!I235</f>
        <v>0</v>
      </c>
      <c r="J235" s="3">
        <f>Final!J235</f>
        <v>0</v>
      </c>
      <c r="K235" s="3">
        <f>Final!K235</f>
        <v>0</v>
      </c>
      <c r="L235" s="3">
        <f>Final!L235</f>
        <v>0</v>
      </c>
      <c r="M235" s="3">
        <f>Final!M235</f>
        <v>0</v>
      </c>
      <c r="N235" s="3">
        <f>Final!N235</f>
        <v>0</v>
      </c>
      <c r="O235" s="3">
        <f>Final!AP235</f>
        <v>0</v>
      </c>
      <c r="P235" s="43" t="str">
        <f>Redox!G240</f>
        <v>ACBT</v>
      </c>
      <c r="Q235" s="3">
        <f>Final!AR235</f>
        <v>0</v>
      </c>
      <c r="R235" s="3">
        <f>Final!AQ235</f>
        <v>0</v>
      </c>
      <c r="S235" s="85">
        <f>ROUND(Final!AW235,1)</f>
        <v>0</v>
      </c>
    </row>
    <row r="236" spans="1:19" x14ac:dyDescent="0.25">
      <c r="A236" s="3">
        <f>Final!A236</f>
        <v>0</v>
      </c>
      <c r="B236" s="3">
        <f>Final!B236</f>
        <v>0</v>
      </c>
      <c r="C236" s="3">
        <f>Final!C236</f>
        <v>0</v>
      </c>
      <c r="D236" s="3">
        <f>Final!D236</f>
        <v>0</v>
      </c>
      <c r="E236" s="3">
        <f>Final!E236</f>
        <v>0</v>
      </c>
      <c r="F236" s="3">
        <f>Final!F236</f>
        <v>0</v>
      </c>
      <c r="G236" s="3">
        <f>Final!G236</f>
        <v>0</v>
      </c>
      <c r="H236" s="3">
        <f>Final!H236</f>
        <v>0</v>
      </c>
      <c r="I236" s="3">
        <f>Final!I236</f>
        <v>0</v>
      </c>
      <c r="J236" s="3">
        <f>Final!J236</f>
        <v>0</v>
      </c>
      <c r="K236" s="3">
        <f>Final!K236</f>
        <v>0</v>
      </c>
      <c r="L236" s="3">
        <f>Final!L236</f>
        <v>0</v>
      </c>
      <c r="M236" s="3">
        <f>Final!M236</f>
        <v>0</v>
      </c>
      <c r="N236" s="3">
        <f>Final!N236</f>
        <v>0</v>
      </c>
      <c r="O236" s="3">
        <f>Final!AP236</f>
        <v>0</v>
      </c>
      <c r="P236" s="43" t="str">
        <f>Redox!G241</f>
        <v>ACBT</v>
      </c>
      <c r="Q236" s="3">
        <f>Final!AR236</f>
        <v>0</v>
      </c>
      <c r="R236" s="3">
        <f>Final!AQ236</f>
        <v>0</v>
      </c>
      <c r="S236" s="85">
        <f>ROUND(Final!AW236,1)</f>
        <v>0</v>
      </c>
    </row>
    <row r="237" spans="1:19" x14ac:dyDescent="0.25">
      <c r="A237" s="3">
        <f>Final!A237</f>
        <v>0</v>
      </c>
      <c r="B237" s="3">
        <f>Final!B237</f>
        <v>0</v>
      </c>
      <c r="C237" s="3">
        <f>Final!C237</f>
        <v>0</v>
      </c>
      <c r="D237" s="3">
        <f>Final!D237</f>
        <v>0</v>
      </c>
      <c r="E237" s="3">
        <f>Final!E237</f>
        <v>0</v>
      </c>
      <c r="F237" s="3">
        <f>Final!F237</f>
        <v>0</v>
      </c>
      <c r="G237" s="3">
        <f>Final!G237</f>
        <v>0</v>
      </c>
      <c r="H237" s="3">
        <f>Final!H237</f>
        <v>0</v>
      </c>
      <c r="I237" s="3">
        <f>Final!I237</f>
        <v>0</v>
      </c>
      <c r="J237" s="3">
        <f>Final!J237</f>
        <v>0</v>
      </c>
      <c r="K237" s="3">
        <f>Final!K237</f>
        <v>0</v>
      </c>
      <c r="L237" s="3">
        <f>Final!L237</f>
        <v>0</v>
      </c>
      <c r="M237" s="3">
        <f>Final!M237</f>
        <v>0</v>
      </c>
      <c r="N237" s="3">
        <f>Final!N237</f>
        <v>0</v>
      </c>
      <c r="O237" s="3">
        <f>Final!AP237</f>
        <v>0</v>
      </c>
      <c r="P237" s="43" t="str">
        <f>Redox!G242</f>
        <v>ACBT</v>
      </c>
      <c r="Q237" s="3">
        <f>Final!AR237</f>
        <v>0</v>
      </c>
      <c r="R237" s="3">
        <f>Final!AQ237</f>
        <v>0</v>
      </c>
      <c r="S237" s="85">
        <f>ROUND(Final!AW237,1)</f>
        <v>0</v>
      </c>
    </row>
    <row r="238" spans="1:19" x14ac:dyDescent="0.25">
      <c r="A238" s="3">
        <f>Final!A238</f>
        <v>0</v>
      </c>
      <c r="B238" s="3">
        <f>Final!B238</f>
        <v>0</v>
      </c>
      <c r="C238" s="3">
        <f>Final!C238</f>
        <v>0</v>
      </c>
      <c r="D238" s="3">
        <f>Final!D238</f>
        <v>0</v>
      </c>
      <c r="E238" s="3">
        <f>Final!E238</f>
        <v>0</v>
      </c>
      <c r="F238" s="3">
        <f>Final!F238</f>
        <v>0</v>
      </c>
      <c r="G238" s="3">
        <f>Final!G238</f>
        <v>0</v>
      </c>
      <c r="H238" s="3">
        <f>Final!H238</f>
        <v>0</v>
      </c>
      <c r="I238" s="3">
        <f>Final!I238</f>
        <v>0</v>
      </c>
      <c r="J238" s="3">
        <f>Final!J238</f>
        <v>0</v>
      </c>
      <c r="K238" s="3">
        <f>Final!K238</f>
        <v>0</v>
      </c>
      <c r="L238" s="3">
        <f>Final!L238</f>
        <v>0</v>
      </c>
      <c r="M238" s="3">
        <f>Final!M238</f>
        <v>0</v>
      </c>
      <c r="N238" s="3">
        <f>Final!N238</f>
        <v>0</v>
      </c>
      <c r="O238" s="3">
        <f>Final!AP238</f>
        <v>0</v>
      </c>
      <c r="P238" s="43" t="str">
        <f>Redox!G243</f>
        <v>ACBT</v>
      </c>
      <c r="Q238" s="3">
        <f>Final!AR238</f>
        <v>0</v>
      </c>
      <c r="R238" s="3">
        <f>Final!AQ238</f>
        <v>0</v>
      </c>
      <c r="S238" s="85">
        <f>ROUND(Final!AW238,1)</f>
        <v>0</v>
      </c>
    </row>
    <row r="239" spans="1:19" x14ac:dyDescent="0.25">
      <c r="A239" s="3">
        <f>Final!A239</f>
        <v>0</v>
      </c>
      <c r="B239" s="3">
        <f>Final!B239</f>
        <v>0</v>
      </c>
      <c r="C239" s="3">
        <f>Final!C239</f>
        <v>0</v>
      </c>
      <c r="D239" s="3">
        <f>Final!D239</f>
        <v>0</v>
      </c>
      <c r="E239" s="3">
        <f>Final!E239</f>
        <v>0</v>
      </c>
      <c r="F239" s="3">
        <f>Final!F239</f>
        <v>0</v>
      </c>
      <c r="G239" s="3">
        <f>Final!G239</f>
        <v>0</v>
      </c>
      <c r="H239" s="3">
        <f>Final!H239</f>
        <v>0</v>
      </c>
      <c r="I239" s="3">
        <f>Final!I239</f>
        <v>0</v>
      </c>
      <c r="J239" s="3">
        <f>Final!J239</f>
        <v>0</v>
      </c>
      <c r="K239" s="3">
        <f>Final!K239</f>
        <v>0</v>
      </c>
      <c r="L239" s="3">
        <f>Final!L239</f>
        <v>0</v>
      </c>
      <c r="M239" s="3">
        <f>Final!M239</f>
        <v>0</v>
      </c>
      <c r="N239" s="3">
        <f>Final!N239</f>
        <v>0</v>
      </c>
      <c r="O239" s="3">
        <f>Final!AP239</f>
        <v>0</v>
      </c>
      <c r="P239" s="43" t="str">
        <f>Redox!G244</f>
        <v>ACBT</v>
      </c>
      <c r="Q239" s="3">
        <f>Final!AR239</f>
        <v>0</v>
      </c>
      <c r="R239" s="3">
        <f>Final!AQ239</f>
        <v>0</v>
      </c>
      <c r="S239" s="85">
        <f>ROUND(Final!AW239,1)</f>
        <v>0</v>
      </c>
    </row>
    <row r="240" spans="1:19" x14ac:dyDescent="0.25">
      <c r="A240" s="3">
        <f>Final!A240</f>
        <v>0</v>
      </c>
      <c r="B240" s="3">
        <f>Final!B240</f>
        <v>0</v>
      </c>
      <c r="C240" s="3">
        <f>Final!C240</f>
        <v>0</v>
      </c>
      <c r="D240" s="3">
        <f>Final!D240</f>
        <v>0</v>
      </c>
      <c r="E240" s="3">
        <f>Final!E240</f>
        <v>0</v>
      </c>
      <c r="F240" s="3">
        <f>Final!F240</f>
        <v>0</v>
      </c>
      <c r="G240" s="3">
        <f>Final!G240</f>
        <v>0</v>
      </c>
      <c r="H240" s="3">
        <f>Final!H240</f>
        <v>0</v>
      </c>
      <c r="I240" s="3">
        <f>Final!I240</f>
        <v>0</v>
      </c>
      <c r="J240" s="3">
        <f>Final!J240</f>
        <v>0</v>
      </c>
      <c r="K240" s="3">
        <f>Final!K240</f>
        <v>0</v>
      </c>
      <c r="L240" s="3">
        <f>Final!L240</f>
        <v>0</v>
      </c>
      <c r="M240" s="3">
        <f>Final!M240</f>
        <v>0</v>
      </c>
      <c r="N240" s="3">
        <f>Final!N240</f>
        <v>0</v>
      </c>
      <c r="O240" s="3">
        <f>Final!AP240</f>
        <v>0</v>
      </c>
      <c r="P240" s="43" t="str">
        <f>Redox!G245</f>
        <v>ACBT</v>
      </c>
      <c r="Q240" s="3">
        <f>Final!AR240</f>
        <v>0</v>
      </c>
      <c r="R240" s="3">
        <f>Final!AQ240</f>
        <v>0</v>
      </c>
      <c r="S240" s="85">
        <f>ROUND(Final!AW240,1)</f>
        <v>0</v>
      </c>
    </row>
    <row r="241" spans="1:19" x14ac:dyDescent="0.25">
      <c r="A241" s="3">
        <f>Final!A241</f>
        <v>0</v>
      </c>
      <c r="B241" s="3">
        <f>Final!B241</f>
        <v>0</v>
      </c>
      <c r="C241" s="3">
        <f>Final!C241</f>
        <v>0</v>
      </c>
      <c r="D241" s="3">
        <f>Final!D241</f>
        <v>0</v>
      </c>
      <c r="E241" s="3">
        <f>Final!E241</f>
        <v>0</v>
      </c>
      <c r="F241" s="3">
        <f>Final!F241</f>
        <v>0</v>
      </c>
      <c r="G241" s="3">
        <f>Final!G241</f>
        <v>0</v>
      </c>
      <c r="H241" s="3">
        <f>Final!H241</f>
        <v>0</v>
      </c>
      <c r="I241" s="3">
        <f>Final!I241</f>
        <v>0</v>
      </c>
      <c r="J241" s="3">
        <f>Final!J241</f>
        <v>0</v>
      </c>
      <c r="K241" s="3">
        <f>Final!K241</f>
        <v>0</v>
      </c>
      <c r="L241" s="3">
        <f>Final!L241</f>
        <v>0</v>
      </c>
      <c r="M241" s="3">
        <f>Final!M241</f>
        <v>0</v>
      </c>
      <c r="N241" s="3">
        <f>Final!N241</f>
        <v>0</v>
      </c>
      <c r="O241" s="3">
        <f>Final!AP241</f>
        <v>0</v>
      </c>
      <c r="P241" s="43" t="str">
        <f>Redox!G246</f>
        <v>ACBT</v>
      </c>
      <c r="Q241" s="3">
        <f>Final!AR241</f>
        <v>0</v>
      </c>
      <c r="R241" s="3">
        <f>Final!AQ241</f>
        <v>0</v>
      </c>
      <c r="S241" s="85">
        <f>ROUND(Final!AW241,1)</f>
        <v>0</v>
      </c>
    </row>
    <row r="242" spans="1:19" x14ac:dyDescent="0.25">
      <c r="A242" s="3">
        <f>Final!A242</f>
        <v>0</v>
      </c>
      <c r="B242" s="3">
        <f>Final!B242</f>
        <v>0</v>
      </c>
      <c r="C242" s="3">
        <f>Final!C242</f>
        <v>0</v>
      </c>
      <c r="D242" s="3">
        <f>Final!D242</f>
        <v>0</v>
      </c>
      <c r="E242" s="3">
        <f>Final!E242</f>
        <v>0</v>
      </c>
      <c r="F242" s="3">
        <f>Final!F242</f>
        <v>0</v>
      </c>
      <c r="G242" s="3">
        <f>Final!G242</f>
        <v>0</v>
      </c>
      <c r="H242" s="3">
        <f>Final!H242</f>
        <v>0</v>
      </c>
      <c r="I242" s="3">
        <f>Final!I242</f>
        <v>0</v>
      </c>
      <c r="J242" s="3">
        <f>Final!J242</f>
        <v>0</v>
      </c>
      <c r="K242" s="3">
        <f>Final!K242</f>
        <v>0</v>
      </c>
      <c r="L242" s="3">
        <f>Final!L242</f>
        <v>0</v>
      </c>
      <c r="M242" s="3">
        <f>Final!M242</f>
        <v>0</v>
      </c>
      <c r="N242" s="3">
        <f>Final!N242</f>
        <v>0</v>
      </c>
      <c r="O242" s="3">
        <f>Final!AP242</f>
        <v>0</v>
      </c>
      <c r="P242" s="43" t="str">
        <f>Redox!G247</f>
        <v>ACBT</v>
      </c>
      <c r="Q242" s="3">
        <f>Final!AR242</f>
        <v>0</v>
      </c>
      <c r="R242" s="3">
        <f>Final!AQ242</f>
        <v>0</v>
      </c>
      <c r="S242" s="85">
        <f>ROUND(Final!AW242,1)</f>
        <v>0</v>
      </c>
    </row>
    <row r="243" spans="1:19" x14ac:dyDescent="0.25">
      <c r="A243" s="3">
        <f>Final!A243</f>
        <v>0</v>
      </c>
      <c r="B243" s="3">
        <f>Final!B243</f>
        <v>0</v>
      </c>
      <c r="C243" s="3">
        <f>Final!C243</f>
        <v>0</v>
      </c>
      <c r="D243" s="3">
        <f>Final!D243</f>
        <v>0</v>
      </c>
      <c r="E243" s="3">
        <f>Final!E243</f>
        <v>0</v>
      </c>
      <c r="F243" s="3">
        <f>Final!F243</f>
        <v>0</v>
      </c>
      <c r="G243" s="3">
        <f>Final!G243</f>
        <v>0</v>
      </c>
      <c r="H243" s="3">
        <f>Final!H243</f>
        <v>0</v>
      </c>
      <c r="I243" s="3">
        <f>Final!I243</f>
        <v>0</v>
      </c>
      <c r="J243" s="3">
        <f>Final!J243</f>
        <v>0</v>
      </c>
      <c r="K243" s="3">
        <f>Final!K243</f>
        <v>0</v>
      </c>
      <c r="L243" s="3">
        <f>Final!L243</f>
        <v>0</v>
      </c>
      <c r="M243" s="3">
        <f>Final!M243</f>
        <v>0</v>
      </c>
      <c r="N243" s="3">
        <f>Final!N243</f>
        <v>0</v>
      </c>
      <c r="O243" s="3">
        <f>Final!AP243</f>
        <v>0</v>
      </c>
      <c r="P243" s="43" t="str">
        <f>Redox!G248</f>
        <v>ACBT</v>
      </c>
      <c r="Q243" s="3">
        <f>Final!AR243</f>
        <v>0</v>
      </c>
      <c r="R243" s="3">
        <f>Final!AQ243</f>
        <v>0</v>
      </c>
      <c r="S243" s="85">
        <f>ROUND(Final!AW243,1)</f>
        <v>0</v>
      </c>
    </row>
    <row r="244" spans="1:19" x14ac:dyDescent="0.25">
      <c r="A244" s="3">
        <f>Final!A244</f>
        <v>0</v>
      </c>
      <c r="B244" s="3">
        <f>Final!B244</f>
        <v>0</v>
      </c>
      <c r="C244" s="3">
        <f>Final!C244</f>
        <v>0</v>
      </c>
      <c r="D244" s="3">
        <f>Final!D244</f>
        <v>0</v>
      </c>
      <c r="E244" s="3">
        <f>Final!E244</f>
        <v>0</v>
      </c>
      <c r="F244" s="3">
        <f>Final!F244</f>
        <v>0</v>
      </c>
      <c r="G244" s="3">
        <f>Final!G244</f>
        <v>0</v>
      </c>
      <c r="H244" s="3">
        <f>Final!H244</f>
        <v>0</v>
      </c>
      <c r="I244" s="3">
        <f>Final!I244</f>
        <v>0</v>
      </c>
      <c r="J244" s="3">
        <f>Final!J244</f>
        <v>0</v>
      </c>
      <c r="K244" s="3">
        <f>Final!K244</f>
        <v>0</v>
      </c>
      <c r="L244" s="3">
        <f>Final!L244</f>
        <v>0</v>
      </c>
      <c r="M244" s="3">
        <f>Final!M244</f>
        <v>0</v>
      </c>
      <c r="N244" s="3">
        <f>Final!N244</f>
        <v>0</v>
      </c>
      <c r="O244" s="3">
        <f>Final!AP244</f>
        <v>0</v>
      </c>
      <c r="P244" s="43" t="str">
        <f>Redox!G249</f>
        <v>ACBT</v>
      </c>
      <c r="Q244" s="3">
        <f>Final!AR244</f>
        <v>0</v>
      </c>
      <c r="R244" s="3">
        <f>Final!AQ244</f>
        <v>0</v>
      </c>
      <c r="S244" s="85">
        <f>ROUND(Final!AW244,1)</f>
        <v>0</v>
      </c>
    </row>
    <row r="245" spans="1:19" x14ac:dyDescent="0.25">
      <c r="A245" s="3">
        <f>Final!A245</f>
        <v>0</v>
      </c>
      <c r="B245" s="3">
        <f>Final!B245</f>
        <v>0</v>
      </c>
      <c r="C245" s="3">
        <f>Final!C245</f>
        <v>0</v>
      </c>
      <c r="D245" s="3">
        <f>Final!D245</f>
        <v>0</v>
      </c>
      <c r="E245" s="3">
        <f>Final!E245</f>
        <v>0</v>
      </c>
      <c r="F245" s="3">
        <f>Final!F245</f>
        <v>0</v>
      </c>
      <c r="G245" s="3">
        <f>Final!G245</f>
        <v>0</v>
      </c>
      <c r="H245" s="3">
        <f>Final!H245</f>
        <v>0</v>
      </c>
      <c r="I245" s="3">
        <f>Final!I245</f>
        <v>0</v>
      </c>
      <c r="J245" s="3">
        <f>Final!J245</f>
        <v>0</v>
      </c>
      <c r="K245" s="3">
        <f>Final!K245</f>
        <v>0</v>
      </c>
      <c r="L245" s="3">
        <f>Final!L245</f>
        <v>0</v>
      </c>
      <c r="M245" s="3">
        <f>Final!M245</f>
        <v>0</v>
      </c>
      <c r="N245" s="3">
        <f>Final!N245</f>
        <v>0</v>
      </c>
      <c r="O245" s="3">
        <f>Final!AP245</f>
        <v>0</v>
      </c>
      <c r="P245" s="43" t="str">
        <f>Redox!G250</f>
        <v>ACBT</v>
      </c>
      <c r="Q245" s="3">
        <f>Final!AR245</f>
        <v>0</v>
      </c>
      <c r="R245" s="3">
        <f>Final!AQ245</f>
        <v>0</v>
      </c>
      <c r="S245" s="85">
        <f>ROUND(Final!AW245,1)</f>
        <v>0</v>
      </c>
    </row>
    <row r="246" spans="1:19" x14ac:dyDescent="0.25">
      <c r="A246" s="3">
        <f>Final!A246</f>
        <v>0</v>
      </c>
      <c r="B246" s="3">
        <f>Final!B246</f>
        <v>0</v>
      </c>
      <c r="C246" s="3">
        <f>Final!C246</f>
        <v>0</v>
      </c>
      <c r="D246" s="3">
        <f>Final!D246</f>
        <v>0</v>
      </c>
      <c r="E246" s="3">
        <f>Final!E246</f>
        <v>0</v>
      </c>
      <c r="F246" s="3">
        <f>Final!F246</f>
        <v>0</v>
      </c>
      <c r="G246" s="3">
        <f>Final!G246</f>
        <v>0</v>
      </c>
      <c r="H246" s="3">
        <f>Final!H246</f>
        <v>0</v>
      </c>
      <c r="I246" s="3">
        <f>Final!I246</f>
        <v>0</v>
      </c>
      <c r="J246" s="3">
        <f>Final!J246</f>
        <v>0</v>
      </c>
      <c r="K246" s="3">
        <f>Final!K246</f>
        <v>0</v>
      </c>
      <c r="L246" s="3">
        <f>Final!L246</f>
        <v>0</v>
      </c>
      <c r="M246" s="3">
        <f>Final!M246</f>
        <v>0</v>
      </c>
      <c r="N246" s="3">
        <f>Final!N246</f>
        <v>0</v>
      </c>
      <c r="O246" s="3">
        <f>Final!AP246</f>
        <v>0</v>
      </c>
      <c r="P246" s="43" t="str">
        <f>Redox!G251</f>
        <v>ACBT</v>
      </c>
      <c r="Q246" s="3">
        <f>Final!AR246</f>
        <v>0</v>
      </c>
      <c r="R246" s="3">
        <f>Final!AQ246</f>
        <v>0</v>
      </c>
      <c r="S246" s="85">
        <f>ROUND(Final!AW246,1)</f>
        <v>0</v>
      </c>
    </row>
    <row r="247" spans="1:19" x14ac:dyDescent="0.25">
      <c r="A247" s="3">
        <f>Final!A247</f>
        <v>0</v>
      </c>
      <c r="B247" s="3">
        <f>Final!B247</f>
        <v>0</v>
      </c>
      <c r="C247" s="3">
        <f>Final!C247</f>
        <v>0</v>
      </c>
      <c r="D247" s="3">
        <f>Final!D247</f>
        <v>0</v>
      </c>
      <c r="E247" s="3">
        <f>Final!E247</f>
        <v>0</v>
      </c>
      <c r="F247" s="3">
        <f>Final!F247</f>
        <v>0</v>
      </c>
      <c r="G247" s="3">
        <f>Final!G247</f>
        <v>0</v>
      </c>
      <c r="H247" s="3">
        <f>Final!H247</f>
        <v>0</v>
      </c>
      <c r="I247" s="3">
        <f>Final!I247</f>
        <v>0</v>
      </c>
      <c r="J247" s="3">
        <f>Final!J247</f>
        <v>0</v>
      </c>
      <c r="K247" s="3">
        <f>Final!K247</f>
        <v>0</v>
      </c>
      <c r="L247" s="3">
        <f>Final!L247</f>
        <v>0</v>
      </c>
      <c r="M247" s="3">
        <f>Final!M247</f>
        <v>0</v>
      </c>
      <c r="N247" s="3">
        <f>Final!N247</f>
        <v>0</v>
      </c>
      <c r="O247" s="3">
        <f>Final!AP247</f>
        <v>0</v>
      </c>
      <c r="P247" s="43" t="str">
        <f>Redox!G252</f>
        <v>ACBT</v>
      </c>
      <c r="Q247" s="3">
        <f>Final!AR247</f>
        <v>0</v>
      </c>
      <c r="R247" s="3">
        <f>Final!AQ247</f>
        <v>0</v>
      </c>
      <c r="S247" s="85">
        <f>ROUND(Final!AW247,1)</f>
        <v>0</v>
      </c>
    </row>
    <row r="248" spans="1:19" x14ac:dyDescent="0.25">
      <c r="A248" s="3">
        <f>Final!A248</f>
        <v>0</v>
      </c>
      <c r="B248" s="3">
        <f>Final!B248</f>
        <v>0</v>
      </c>
      <c r="C248" s="3">
        <f>Final!C248</f>
        <v>0</v>
      </c>
      <c r="D248" s="3">
        <f>Final!D248</f>
        <v>0</v>
      </c>
      <c r="E248" s="3">
        <f>Final!E248</f>
        <v>0</v>
      </c>
      <c r="F248" s="3">
        <f>Final!F248</f>
        <v>0</v>
      </c>
      <c r="G248" s="3">
        <f>Final!G248</f>
        <v>0</v>
      </c>
      <c r="H248" s="3">
        <f>Final!H248</f>
        <v>0</v>
      </c>
      <c r="I248" s="3">
        <f>Final!I248</f>
        <v>0</v>
      </c>
      <c r="J248" s="3">
        <f>Final!J248</f>
        <v>0</v>
      </c>
      <c r="K248" s="3">
        <f>Final!K248</f>
        <v>0</v>
      </c>
      <c r="L248" s="3">
        <f>Final!L248</f>
        <v>0</v>
      </c>
      <c r="M248" s="3">
        <f>Final!M248</f>
        <v>0</v>
      </c>
      <c r="N248" s="3">
        <f>Final!N248</f>
        <v>0</v>
      </c>
      <c r="O248" s="3">
        <f>Final!AP248</f>
        <v>0</v>
      </c>
      <c r="P248" s="43" t="str">
        <f>Redox!G253</f>
        <v>ACBT</v>
      </c>
      <c r="Q248" s="3">
        <f>Final!AR248</f>
        <v>0</v>
      </c>
      <c r="R248" s="3">
        <f>Final!AQ248</f>
        <v>0</v>
      </c>
      <c r="S248" s="85">
        <f>ROUND(Final!AW248,1)</f>
        <v>0</v>
      </c>
    </row>
    <row r="249" spans="1:19" x14ac:dyDescent="0.25">
      <c r="A249" s="3">
        <f>Final!A249</f>
        <v>0</v>
      </c>
      <c r="B249" s="3">
        <f>Final!B249</f>
        <v>0</v>
      </c>
      <c r="C249" s="3">
        <f>Final!C249</f>
        <v>0</v>
      </c>
      <c r="D249" s="3">
        <f>Final!D249</f>
        <v>0</v>
      </c>
      <c r="E249" s="3">
        <f>Final!E249</f>
        <v>0</v>
      </c>
      <c r="F249" s="3">
        <f>Final!F249</f>
        <v>0</v>
      </c>
      <c r="G249" s="3">
        <f>Final!G249</f>
        <v>0</v>
      </c>
      <c r="H249" s="3">
        <f>Final!H249</f>
        <v>0</v>
      </c>
      <c r="I249" s="3">
        <f>Final!I249</f>
        <v>0</v>
      </c>
      <c r="J249" s="3">
        <f>Final!J249</f>
        <v>0</v>
      </c>
      <c r="K249" s="3">
        <f>Final!K249</f>
        <v>0</v>
      </c>
      <c r="L249" s="3">
        <f>Final!L249</f>
        <v>0</v>
      </c>
      <c r="M249" s="3">
        <f>Final!M249</f>
        <v>0</v>
      </c>
      <c r="N249" s="3">
        <f>Final!N249</f>
        <v>0</v>
      </c>
      <c r="O249" s="3">
        <f>Final!AP249</f>
        <v>0</v>
      </c>
      <c r="P249" s="43" t="str">
        <f>Redox!G254</f>
        <v>ACBT</v>
      </c>
      <c r="Q249" s="3">
        <f>Final!AR249</f>
        <v>0</v>
      </c>
      <c r="R249" s="3">
        <f>Final!AQ249</f>
        <v>0</v>
      </c>
      <c r="S249" s="85">
        <f>ROUND(Final!AW249,1)</f>
        <v>0</v>
      </c>
    </row>
    <row r="250" spans="1:19" x14ac:dyDescent="0.25">
      <c r="A250" s="3">
        <f>Final!A250</f>
        <v>0</v>
      </c>
      <c r="B250" s="3">
        <f>Final!B250</f>
        <v>0</v>
      </c>
      <c r="C250" s="3">
        <f>Final!C250</f>
        <v>0</v>
      </c>
      <c r="D250" s="3">
        <f>Final!D250</f>
        <v>0</v>
      </c>
      <c r="E250" s="3">
        <f>Final!E250</f>
        <v>0</v>
      </c>
      <c r="F250" s="3">
        <f>Final!F250</f>
        <v>0</v>
      </c>
      <c r="G250" s="3">
        <f>Final!G250</f>
        <v>0</v>
      </c>
      <c r="H250" s="3">
        <f>Final!H250</f>
        <v>0</v>
      </c>
      <c r="I250" s="3">
        <f>Final!I250</f>
        <v>0</v>
      </c>
      <c r="J250" s="3">
        <f>Final!J250</f>
        <v>0</v>
      </c>
      <c r="K250" s="3">
        <f>Final!K250</f>
        <v>0</v>
      </c>
      <c r="L250" s="3">
        <f>Final!L250</f>
        <v>0</v>
      </c>
      <c r="M250" s="3">
        <f>Final!M250</f>
        <v>0</v>
      </c>
      <c r="N250" s="3">
        <f>Final!N250</f>
        <v>0</v>
      </c>
      <c r="O250" s="3">
        <f>Final!AP250</f>
        <v>0</v>
      </c>
      <c r="P250" s="43" t="str">
        <f>Redox!G255</f>
        <v>ACBT</v>
      </c>
      <c r="Q250" s="3">
        <f>Final!AR250</f>
        <v>0</v>
      </c>
      <c r="R250" s="3">
        <f>Final!AQ250</f>
        <v>0</v>
      </c>
      <c r="S250" s="85">
        <f>ROUND(Final!AW250,1)</f>
        <v>0</v>
      </c>
    </row>
    <row r="251" spans="1:19" x14ac:dyDescent="0.25">
      <c r="A251" s="3">
        <f>Final!A251</f>
        <v>0</v>
      </c>
      <c r="B251" s="3">
        <f>Final!B251</f>
        <v>0</v>
      </c>
      <c r="C251" s="3">
        <f>Final!C251</f>
        <v>0</v>
      </c>
      <c r="D251" s="3">
        <f>Final!D251</f>
        <v>0</v>
      </c>
      <c r="E251" s="3">
        <f>Final!E251</f>
        <v>0</v>
      </c>
      <c r="F251" s="3">
        <f>Final!F251</f>
        <v>0</v>
      </c>
      <c r="G251" s="3">
        <f>Final!G251</f>
        <v>0</v>
      </c>
      <c r="H251" s="3">
        <f>Final!H251</f>
        <v>0</v>
      </c>
      <c r="I251" s="3">
        <f>Final!I251</f>
        <v>0</v>
      </c>
      <c r="J251" s="3">
        <f>Final!J251</f>
        <v>0</v>
      </c>
      <c r="K251" s="3">
        <f>Final!K251</f>
        <v>0</v>
      </c>
      <c r="L251" s="3">
        <f>Final!L251</f>
        <v>0</v>
      </c>
      <c r="M251" s="3">
        <f>Final!M251</f>
        <v>0</v>
      </c>
      <c r="N251" s="3">
        <f>Final!N251</f>
        <v>0</v>
      </c>
      <c r="O251" s="3">
        <f>Final!AP251</f>
        <v>0</v>
      </c>
      <c r="P251" s="43" t="str">
        <f>Redox!G256</f>
        <v>ACBT</v>
      </c>
      <c r="Q251" s="3">
        <f>Final!AR251</f>
        <v>0</v>
      </c>
      <c r="R251" s="3">
        <f>Final!AQ251</f>
        <v>0</v>
      </c>
      <c r="S251" s="85">
        <f>ROUND(Final!AW251,1)</f>
        <v>0</v>
      </c>
    </row>
    <row r="252" spans="1:19" x14ac:dyDescent="0.25">
      <c r="A252" s="3">
        <f>Final!A252</f>
        <v>0</v>
      </c>
      <c r="B252" s="3">
        <f>Final!B252</f>
        <v>0</v>
      </c>
      <c r="C252" s="3">
        <f>Final!C252</f>
        <v>0</v>
      </c>
      <c r="D252" s="3">
        <f>Final!D252</f>
        <v>0</v>
      </c>
      <c r="E252" s="3">
        <f>Final!E252</f>
        <v>0</v>
      </c>
      <c r="F252" s="3">
        <f>Final!F252</f>
        <v>0</v>
      </c>
      <c r="G252" s="3">
        <f>Final!G252</f>
        <v>0</v>
      </c>
      <c r="H252" s="3">
        <f>Final!H252</f>
        <v>0</v>
      </c>
      <c r="I252" s="3">
        <f>Final!I252</f>
        <v>0</v>
      </c>
      <c r="J252" s="3">
        <f>Final!J252</f>
        <v>0</v>
      </c>
      <c r="K252" s="3">
        <f>Final!K252</f>
        <v>0</v>
      </c>
      <c r="L252" s="3">
        <f>Final!L252</f>
        <v>0</v>
      </c>
      <c r="M252" s="3">
        <f>Final!M252</f>
        <v>0</v>
      </c>
      <c r="N252" s="3">
        <f>Final!N252</f>
        <v>0</v>
      </c>
      <c r="O252" s="3">
        <f>Final!AP252</f>
        <v>0</v>
      </c>
      <c r="P252" s="43" t="str">
        <f>Redox!G257</f>
        <v>ACBT</v>
      </c>
      <c r="Q252" s="3">
        <f>Final!AR252</f>
        <v>0</v>
      </c>
      <c r="R252" s="3">
        <f>Final!AQ252</f>
        <v>0</v>
      </c>
      <c r="S252" s="85">
        <f>ROUND(Final!AW252,1)</f>
        <v>0</v>
      </c>
    </row>
    <row r="253" spans="1:19" x14ac:dyDescent="0.25">
      <c r="A253" s="3">
        <f>Final!A253</f>
        <v>0</v>
      </c>
      <c r="B253" s="3">
        <f>Final!B253</f>
        <v>0</v>
      </c>
      <c r="C253" s="3">
        <f>Final!C253</f>
        <v>0</v>
      </c>
      <c r="D253" s="3">
        <f>Final!D253</f>
        <v>0</v>
      </c>
      <c r="E253" s="3">
        <f>Final!E253</f>
        <v>0</v>
      </c>
      <c r="F253" s="3">
        <f>Final!F253</f>
        <v>0</v>
      </c>
      <c r="G253" s="3">
        <f>Final!G253</f>
        <v>0</v>
      </c>
      <c r="H253" s="3">
        <f>Final!H253</f>
        <v>0</v>
      </c>
      <c r="I253" s="3">
        <f>Final!I253</f>
        <v>0</v>
      </c>
      <c r="J253" s="3">
        <f>Final!J253</f>
        <v>0</v>
      </c>
      <c r="K253" s="3">
        <f>Final!K253</f>
        <v>0</v>
      </c>
      <c r="L253" s="3">
        <f>Final!L253</f>
        <v>0</v>
      </c>
      <c r="M253" s="3">
        <f>Final!M253</f>
        <v>0</v>
      </c>
      <c r="N253" s="3">
        <f>Final!N253</f>
        <v>0</v>
      </c>
      <c r="O253" s="3">
        <f>Final!AP253</f>
        <v>0</v>
      </c>
      <c r="P253" s="43" t="str">
        <f>Redox!G258</f>
        <v>ACBT</v>
      </c>
      <c r="Q253" s="3">
        <f>Final!AR253</f>
        <v>0</v>
      </c>
      <c r="R253" s="3">
        <f>Final!AQ253</f>
        <v>0</v>
      </c>
      <c r="S253" s="85">
        <f>ROUND(Final!AW253,1)</f>
        <v>0</v>
      </c>
    </row>
    <row r="254" spans="1:19" x14ac:dyDescent="0.25">
      <c r="A254" s="3">
        <f>Final!A254</f>
        <v>0</v>
      </c>
      <c r="B254" s="3">
        <f>Final!B254</f>
        <v>0</v>
      </c>
      <c r="C254" s="3">
        <f>Final!C254</f>
        <v>0</v>
      </c>
      <c r="D254" s="3">
        <f>Final!D254</f>
        <v>0</v>
      </c>
      <c r="E254" s="3">
        <f>Final!E254</f>
        <v>0</v>
      </c>
      <c r="F254" s="3">
        <f>Final!F254</f>
        <v>0</v>
      </c>
      <c r="G254" s="3">
        <f>Final!G254</f>
        <v>0</v>
      </c>
      <c r="H254" s="3">
        <f>Final!H254</f>
        <v>0</v>
      </c>
      <c r="I254" s="3">
        <f>Final!I254</f>
        <v>0</v>
      </c>
      <c r="J254" s="3">
        <f>Final!J254</f>
        <v>0</v>
      </c>
      <c r="K254" s="3">
        <f>Final!K254</f>
        <v>0</v>
      </c>
      <c r="L254" s="3">
        <f>Final!L254</f>
        <v>0</v>
      </c>
      <c r="M254" s="3">
        <f>Final!M254</f>
        <v>0</v>
      </c>
      <c r="N254" s="3">
        <f>Final!N254</f>
        <v>0</v>
      </c>
      <c r="O254" s="3">
        <f>Final!AP254</f>
        <v>0</v>
      </c>
      <c r="P254" s="43" t="str">
        <f>Redox!G259</f>
        <v>ACBT</v>
      </c>
      <c r="Q254" s="3">
        <f>Final!AR254</f>
        <v>0</v>
      </c>
      <c r="R254" s="3">
        <f>Final!AQ254</f>
        <v>0</v>
      </c>
      <c r="S254" s="85">
        <f>ROUND(Final!AW254,1)</f>
        <v>0</v>
      </c>
    </row>
    <row r="255" spans="1:19" x14ac:dyDescent="0.25">
      <c r="A255" s="3">
        <f>Final!A255</f>
        <v>0</v>
      </c>
      <c r="B255" s="3">
        <f>Final!B255</f>
        <v>0</v>
      </c>
      <c r="C255" s="3">
        <f>Final!C255</f>
        <v>0</v>
      </c>
      <c r="D255" s="3">
        <f>Final!D255</f>
        <v>0</v>
      </c>
      <c r="E255" s="3">
        <f>Final!E255</f>
        <v>0</v>
      </c>
      <c r="F255" s="3">
        <f>Final!F255</f>
        <v>0</v>
      </c>
      <c r="G255" s="3">
        <f>Final!G255</f>
        <v>0</v>
      </c>
      <c r="H255" s="3">
        <f>Final!H255</f>
        <v>0</v>
      </c>
      <c r="I255" s="3">
        <f>Final!I255</f>
        <v>0</v>
      </c>
      <c r="J255" s="3">
        <f>Final!J255</f>
        <v>0</v>
      </c>
      <c r="K255" s="3">
        <f>Final!K255</f>
        <v>0</v>
      </c>
      <c r="L255" s="3">
        <f>Final!L255</f>
        <v>0</v>
      </c>
      <c r="M255" s="3">
        <f>Final!M255</f>
        <v>0</v>
      </c>
      <c r="N255" s="3">
        <f>Final!N255</f>
        <v>0</v>
      </c>
      <c r="O255" s="3">
        <f>Final!AP255</f>
        <v>0</v>
      </c>
      <c r="P255" s="43" t="str">
        <f>Redox!G260</f>
        <v>ACBT</v>
      </c>
      <c r="Q255" s="3">
        <f>Final!AR255</f>
        <v>0</v>
      </c>
      <c r="R255" s="3">
        <f>Final!AQ255</f>
        <v>0</v>
      </c>
      <c r="S255" s="85">
        <f>ROUND(Final!AW255,1)</f>
        <v>0</v>
      </c>
    </row>
    <row r="256" spans="1:19" x14ac:dyDescent="0.25">
      <c r="A256" s="3">
        <f>Final!A256</f>
        <v>0</v>
      </c>
      <c r="B256" s="3">
        <f>Final!B256</f>
        <v>0</v>
      </c>
      <c r="C256" s="3">
        <f>Final!C256</f>
        <v>0</v>
      </c>
      <c r="D256" s="3">
        <f>Final!D256</f>
        <v>0</v>
      </c>
      <c r="E256" s="3">
        <f>Final!E256</f>
        <v>0</v>
      </c>
      <c r="F256" s="3">
        <f>Final!F256</f>
        <v>0</v>
      </c>
      <c r="G256" s="3">
        <f>Final!G256</f>
        <v>0</v>
      </c>
      <c r="H256" s="3">
        <f>Final!H256</f>
        <v>0</v>
      </c>
      <c r="I256" s="3">
        <f>Final!I256</f>
        <v>0</v>
      </c>
      <c r="J256" s="3">
        <f>Final!J256</f>
        <v>0</v>
      </c>
      <c r="K256" s="3">
        <f>Final!K256</f>
        <v>0</v>
      </c>
      <c r="L256" s="3">
        <f>Final!L256</f>
        <v>0</v>
      </c>
      <c r="M256" s="3">
        <f>Final!M256</f>
        <v>0</v>
      </c>
      <c r="N256" s="3">
        <f>Final!N256</f>
        <v>0</v>
      </c>
      <c r="O256" s="3">
        <f>Final!AP256</f>
        <v>0</v>
      </c>
      <c r="P256" s="43" t="str">
        <f>Redox!G261</f>
        <v>ACBT</v>
      </c>
      <c r="Q256" s="3">
        <f>Final!AR256</f>
        <v>0</v>
      </c>
      <c r="R256" s="3">
        <f>Final!AQ256</f>
        <v>0</v>
      </c>
      <c r="S256" s="85">
        <f>ROUND(Final!AW256,1)</f>
        <v>0</v>
      </c>
    </row>
    <row r="257" spans="1:19" x14ac:dyDescent="0.25">
      <c r="A257" s="3">
        <f>Final!A257</f>
        <v>0</v>
      </c>
      <c r="B257" s="3">
        <f>Final!B257</f>
        <v>0</v>
      </c>
      <c r="C257" s="3">
        <f>Final!C257</f>
        <v>0</v>
      </c>
      <c r="D257" s="3">
        <f>Final!D257</f>
        <v>0</v>
      </c>
      <c r="E257" s="3">
        <f>Final!E257</f>
        <v>0</v>
      </c>
      <c r="F257" s="3">
        <f>Final!F257</f>
        <v>0</v>
      </c>
      <c r="G257" s="3">
        <f>Final!G257</f>
        <v>0</v>
      </c>
      <c r="H257" s="3">
        <f>Final!H257</f>
        <v>0</v>
      </c>
      <c r="I257" s="3">
        <f>Final!I257</f>
        <v>0</v>
      </c>
      <c r="J257" s="3">
        <f>Final!J257</f>
        <v>0</v>
      </c>
      <c r="K257" s="3">
        <f>Final!K257</f>
        <v>0</v>
      </c>
      <c r="L257" s="3">
        <f>Final!L257</f>
        <v>0</v>
      </c>
      <c r="M257" s="3">
        <f>Final!M257</f>
        <v>0</v>
      </c>
      <c r="N257" s="3">
        <f>Final!N257</f>
        <v>0</v>
      </c>
      <c r="O257" s="3">
        <f>Final!AP257</f>
        <v>0</v>
      </c>
      <c r="P257" s="43" t="str">
        <f>Redox!G262</f>
        <v>ACBT</v>
      </c>
      <c r="Q257" s="3">
        <f>Final!AR257</f>
        <v>0</v>
      </c>
      <c r="R257" s="3">
        <f>Final!AQ257</f>
        <v>0</v>
      </c>
      <c r="S257" s="85">
        <f>ROUND(Final!AW257,1)</f>
        <v>0</v>
      </c>
    </row>
    <row r="258" spans="1:19" x14ac:dyDescent="0.25">
      <c r="A258" s="3">
        <f>Final!A258</f>
        <v>0</v>
      </c>
      <c r="B258" s="3">
        <f>Final!B258</f>
        <v>0</v>
      </c>
      <c r="C258" s="3">
        <f>Final!C258</f>
        <v>0</v>
      </c>
      <c r="D258" s="3">
        <f>Final!D258</f>
        <v>0</v>
      </c>
      <c r="E258" s="3">
        <f>Final!E258</f>
        <v>0</v>
      </c>
      <c r="F258" s="3">
        <f>Final!F258</f>
        <v>0</v>
      </c>
      <c r="G258" s="3">
        <f>Final!G258</f>
        <v>0</v>
      </c>
      <c r="H258" s="3">
        <f>Final!H258</f>
        <v>0</v>
      </c>
      <c r="I258" s="3">
        <f>Final!I258</f>
        <v>0</v>
      </c>
      <c r="J258" s="3">
        <f>Final!J258</f>
        <v>0</v>
      </c>
      <c r="K258" s="3">
        <f>Final!K258</f>
        <v>0</v>
      </c>
      <c r="L258" s="3">
        <f>Final!L258</f>
        <v>0</v>
      </c>
      <c r="M258" s="3">
        <f>Final!M258</f>
        <v>0</v>
      </c>
      <c r="N258" s="3">
        <f>Final!N258</f>
        <v>0</v>
      </c>
      <c r="O258" s="3">
        <f>Final!AP258</f>
        <v>0</v>
      </c>
      <c r="P258" s="43" t="str">
        <f>Redox!G263</f>
        <v>ACBT</v>
      </c>
      <c r="Q258" s="3">
        <f>Final!AR258</f>
        <v>0</v>
      </c>
      <c r="R258" s="3">
        <f>Final!AQ258</f>
        <v>0</v>
      </c>
      <c r="S258" s="85">
        <f>ROUND(Final!AW258,1)</f>
        <v>0</v>
      </c>
    </row>
    <row r="259" spans="1:19" x14ac:dyDescent="0.25">
      <c r="A259" s="3">
        <f>Final!A259</f>
        <v>0</v>
      </c>
      <c r="B259" s="3">
        <f>Final!B259</f>
        <v>0</v>
      </c>
      <c r="C259" s="3">
        <f>Final!C259</f>
        <v>0</v>
      </c>
      <c r="D259" s="3">
        <f>Final!D259</f>
        <v>0</v>
      </c>
      <c r="E259" s="3">
        <f>Final!E259</f>
        <v>0</v>
      </c>
      <c r="F259" s="3">
        <f>Final!F259</f>
        <v>0</v>
      </c>
      <c r="G259" s="3">
        <f>Final!G259</f>
        <v>0</v>
      </c>
      <c r="H259" s="3">
        <f>Final!H259</f>
        <v>0</v>
      </c>
      <c r="I259" s="3">
        <f>Final!I259</f>
        <v>0</v>
      </c>
      <c r="J259" s="3">
        <f>Final!J259</f>
        <v>0</v>
      </c>
      <c r="K259" s="3">
        <f>Final!K259</f>
        <v>0</v>
      </c>
      <c r="L259" s="3">
        <f>Final!L259</f>
        <v>0</v>
      </c>
      <c r="M259" s="3">
        <f>Final!M259</f>
        <v>0</v>
      </c>
      <c r="N259" s="3">
        <f>Final!N259</f>
        <v>0</v>
      </c>
      <c r="O259" s="3">
        <f>Final!AP259</f>
        <v>0</v>
      </c>
      <c r="P259" s="43" t="str">
        <f>Redox!G264</f>
        <v>ACBT</v>
      </c>
      <c r="Q259" s="3">
        <f>Final!AR259</f>
        <v>0</v>
      </c>
      <c r="R259" s="3">
        <f>Final!AQ259</f>
        <v>0</v>
      </c>
      <c r="S259" s="85">
        <f>ROUND(Final!AW259,1)</f>
        <v>0</v>
      </c>
    </row>
    <row r="260" spans="1:19" x14ac:dyDescent="0.25">
      <c r="A260" s="3">
        <f>Final!A260</f>
        <v>0</v>
      </c>
      <c r="B260" s="3">
        <f>Final!B260</f>
        <v>0</v>
      </c>
      <c r="C260" s="3">
        <f>Final!C260</f>
        <v>0</v>
      </c>
      <c r="D260" s="3">
        <f>Final!D260</f>
        <v>0</v>
      </c>
      <c r="E260" s="3">
        <f>Final!E260</f>
        <v>0</v>
      </c>
      <c r="F260" s="3">
        <f>Final!F260</f>
        <v>0</v>
      </c>
      <c r="G260" s="3">
        <f>Final!G260</f>
        <v>0</v>
      </c>
      <c r="H260" s="3">
        <f>Final!H260</f>
        <v>0</v>
      </c>
      <c r="I260" s="3">
        <f>Final!I260</f>
        <v>0</v>
      </c>
      <c r="J260" s="3">
        <f>Final!J260</f>
        <v>0</v>
      </c>
      <c r="K260" s="3">
        <f>Final!K260</f>
        <v>0</v>
      </c>
      <c r="L260" s="3">
        <f>Final!L260</f>
        <v>0</v>
      </c>
      <c r="M260" s="3">
        <f>Final!M260</f>
        <v>0</v>
      </c>
      <c r="N260" s="3">
        <f>Final!N260</f>
        <v>0</v>
      </c>
      <c r="O260" s="3">
        <f>Final!AP260</f>
        <v>0</v>
      </c>
      <c r="P260" s="43" t="str">
        <f>Redox!G265</f>
        <v>ACBT</v>
      </c>
      <c r="Q260" s="3">
        <f>Final!AR260</f>
        <v>0</v>
      </c>
      <c r="R260" s="3">
        <f>Final!AQ260</f>
        <v>0</v>
      </c>
      <c r="S260" s="85">
        <f>ROUND(Final!AW260,1)</f>
        <v>0</v>
      </c>
    </row>
    <row r="261" spans="1:19" x14ac:dyDescent="0.25">
      <c r="A261" s="3">
        <f>Final!A261</f>
        <v>0</v>
      </c>
      <c r="B261" s="3">
        <f>Final!B261</f>
        <v>0</v>
      </c>
      <c r="C261" s="3">
        <f>Final!C261</f>
        <v>0</v>
      </c>
      <c r="D261" s="3">
        <f>Final!D261</f>
        <v>0</v>
      </c>
      <c r="E261" s="3">
        <f>Final!E261</f>
        <v>0</v>
      </c>
      <c r="F261" s="3">
        <f>Final!F261</f>
        <v>0</v>
      </c>
      <c r="G261" s="3">
        <f>Final!G261</f>
        <v>0</v>
      </c>
      <c r="H261" s="3">
        <f>Final!H261</f>
        <v>0</v>
      </c>
      <c r="I261" s="3">
        <f>Final!I261</f>
        <v>0</v>
      </c>
      <c r="J261" s="3">
        <f>Final!J261</f>
        <v>0</v>
      </c>
      <c r="K261" s="3">
        <f>Final!K261</f>
        <v>0</v>
      </c>
      <c r="L261" s="3">
        <f>Final!L261</f>
        <v>0</v>
      </c>
      <c r="M261" s="3">
        <f>Final!M261</f>
        <v>0</v>
      </c>
      <c r="N261" s="3">
        <f>Final!N261</f>
        <v>0</v>
      </c>
      <c r="O261" s="3">
        <f>Final!AP261</f>
        <v>0</v>
      </c>
      <c r="P261" s="43" t="str">
        <f>Redox!G266</f>
        <v>ACBT</v>
      </c>
      <c r="Q261" s="3">
        <f>Final!AR261</f>
        <v>0</v>
      </c>
      <c r="R261" s="3">
        <f>Final!AQ261</f>
        <v>0</v>
      </c>
      <c r="S261" s="85">
        <f>ROUND(Final!AW261,1)</f>
        <v>0</v>
      </c>
    </row>
    <row r="262" spans="1:19" x14ac:dyDescent="0.25">
      <c r="A262" s="3">
        <f>Final!A262</f>
        <v>0</v>
      </c>
      <c r="B262" s="3">
        <f>Final!B262</f>
        <v>0</v>
      </c>
      <c r="C262" s="3">
        <f>Final!C262</f>
        <v>0</v>
      </c>
      <c r="D262" s="3">
        <f>Final!D262</f>
        <v>0</v>
      </c>
      <c r="E262" s="3">
        <f>Final!E262</f>
        <v>0</v>
      </c>
      <c r="F262" s="3">
        <f>Final!F262</f>
        <v>0</v>
      </c>
      <c r="G262" s="3">
        <f>Final!G262</f>
        <v>0</v>
      </c>
      <c r="H262" s="3">
        <f>Final!H262</f>
        <v>0</v>
      </c>
      <c r="I262" s="3">
        <f>Final!I262</f>
        <v>0</v>
      </c>
      <c r="J262" s="3">
        <f>Final!J262</f>
        <v>0</v>
      </c>
      <c r="K262" s="3">
        <f>Final!K262</f>
        <v>0</v>
      </c>
      <c r="L262" s="3">
        <f>Final!L262</f>
        <v>0</v>
      </c>
      <c r="M262" s="3">
        <f>Final!M262</f>
        <v>0</v>
      </c>
      <c r="N262" s="3">
        <f>Final!N262</f>
        <v>0</v>
      </c>
      <c r="O262" s="3">
        <f>Final!AP262</f>
        <v>0</v>
      </c>
      <c r="P262" s="43" t="str">
        <f>Redox!G267</f>
        <v>ACBT</v>
      </c>
      <c r="Q262" s="3">
        <f>Final!AR262</f>
        <v>0</v>
      </c>
      <c r="R262" s="3">
        <f>Final!AQ262</f>
        <v>0</v>
      </c>
      <c r="S262" s="85">
        <f>ROUND(Final!AW262,1)</f>
        <v>0</v>
      </c>
    </row>
    <row r="263" spans="1:19" x14ac:dyDescent="0.25">
      <c r="A263" s="3">
        <f>Final!A263</f>
        <v>0</v>
      </c>
      <c r="B263" s="3">
        <f>Final!B263</f>
        <v>0</v>
      </c>
      <c r="C263" s="3">
        <f>Final!C263</f>
        <v>0</v>
      </c>
      <c r="D263" s="3">
        <f>Final!D263</f>
        <v>0</v>
      </c>
      <c r="E263" s="3">
        <f>Final!E263</f>
        <v>0</v>
      </c>
      <c r="F263" s="3">
        <f>Final!F263</f>
        <v>0</v>
      </c>
      <c r="G263" s="3">
        <f>Final!G263</f>
        <v>0</v>
      </c>
      <c r="H263" s="3">
        <f>Final!H263</f>
        <v>0</v>
      </c>
      <c r="I263" s="3">
        <f>Final!I263</f>
        <v>0</v>
      </c>
      <c r="J263" s="3">
        <f>Final!J263</f>
        <v>0</v>
      </c>
      <c r="K263" s="3">
        <f>Final!K263</f>
        <v>0</v>
      </c>
      <c r="L263" s="3">
        <f>Final!L263</f>
        <v>0</v>
      </c>
      <c r="M263" s="3">
        <f>Final!M263</f>
        <v>0</v>
      </c>
      <c r="N263" s="3">
        <f>Final!N263</f>
        <v>0</v>
      </c>
      <c r="O263" s="3">
        <f>Final!AP263</f>
        <v>0</v>
      </c>
      <c r="P263" s="43" t="str">
        <f>Redox!G268</f>
        <v>ACBT</v>
      </c>
      <c r="Q263" s="3">
        <f>Final!AR263</f>
        <v>0</v>
      </c>
      <c r="R263" s="3">
        <f>Final!AQ263</f>
        <v>0</v>
      </c>
      <c r="S263" s="85">
        <f>ROUND(Final!AW263,1)</f>
        <v>0</v>
      </c>
    </row>
    <row r="264" spans="1:19" x14ac:dyDescent="0.25">
      <c r="A264" s="3">
        <f>Final!A264</f>
        <v>0</v>
      </c>
      <c r="B264" s="3">
        <f>Final!B264</f>
        <v>0</v>
      </c>
      <c r="C264" s="3">
        <f>Final!C264</f>
        <v>0</v>
      </c>
      <c r="D264" s="3">
        <f>Final!D264</f>
        <v>0</v>
      </c>
      <c r="E264" s="3">
        <f>Final!E264</f>
        <v>0</v>
      </c>
      <c r="F264" s="3">
        <f>Final!F264</f>
        <v>0</v>
      </c>
      <c r="G264" s="3">
        <f>Final!G264</f>
        <v>0</v>
      </c>
      <c r="H264" s="3">
        <f>Final!H264</f>
        <v>0</v>
      </c>
      <c r="I264" s="3">
        <f>Final!I264</f>
        <v>0</v>
      </c>
      <c r="J264" s="3">
        <f>Final!J264</f>
        <v>0</v>
      </c>
      <c r="K264" s="3">
        <f>Final!K264</f>
        <v>0</v>
      </c>
      <c r="L264" s="3">
        <f>Final!L264</f>
        <v>0</v>
      </c>
      <c r="M264" s="3">
        <f>Final!M264</f>
        <v>0</v>
      </c>
      <c r="N264" s="3">
        <f>Final!N264</f>
        <v>0</v>
      </c>
      <c r="O264" s="3">
        <f>Final!AP264</f>
        <v>0</v>
      </c>
      <c r="P264" s="43" t="str">
        <f>Redox!G269</f>
        <v>ACBT</v>
      </c>
      <c r="Q264" s="3">
        <f>Final!AR264</f>
        <v>0</v>
      </c>
      <c r="R264" s="3">
        <f>Final!AQ264</f>
        <v>0</v>
      </c>
      <c r="S264" s="85">
        <f>ROUND(Final!AW264,1)</f>
        <v>0</v>
      </c>
    </row>
    <row r="265" spans="1:19" x14ac:dyDescent="0.25">
      <c r="A265" s="3">
        <f>Final!A265</f>
        <v>0</v>
      </c>
      <c r="B265" s="3">
        <f>Final!B265</f>
        <v>0</v>
      </c>
      <c r="C265" s="3">
        <f>Final!C265</f>
        <v>0</v>
      </c>
      <c r="D265" s="3">
        <f>Final!D265</f>
        <v>0</v>
      </c>
      <c r="E265" s="3">
        <f>Final!E265</f>
        <v>0</v>
      </c>
      <c r="F265" s="3">
        <f>Final!F265</f>
        <v>0</v>
      </c>
      <c r="G265" s="3">
        <f>Final!G265</f>
        <v>0</v>
      </c>
      <c r="H265" s="3">
        <f>Final!H265</f>
        <v>0</v>
      </c>
      <c r="I265" s="3">
        <f>Final!I265</f>
        <v>0</v>
      </c>
      <c r="J265" s="3">
        <f>Final!J265</f>
        <v>0</v>
      </c>
      <c r="K265" s="3">
        <f>Final!K265</f>
        <v>0</v>
      </c>
      <c r="L265" s="3">
        <f>Final!L265</f>
        <v>0</v>
      </c>
      <c r="M265" s="3">
        <f>Final!M265</f>
        <v>0</v>
      </c>
      <c r="N265" s="3">
        <f>Final!N265</f>
        <v>0</v>
      </c>
      <c r="O265" s="3">
        <f>Final!AP265</f>
        <v>0</v>
      </c>
      <c r="P265" s="43" t="str">
        <f>Redox!G270</f>
        <v>ACBT</v>
      </c>
      <c r="Q265" s="3">
        <f>Final!AR265</f>
        <v>0</v>
      </c>
      <c r="R265" s="3">
        <f>Final!AQ265</f>
        <v>0</v>
      </c>
      <c r="S265" s="85">
        <f>ROUND(Final!AW265,1)</f>
        <v>0</v>
      </c>
    </row>
    <row r="266" spans="1:19" x14ac:dyDescent="0.25">
      <c r="A266" s="3">
        <f>Final!A266</f>
        <v>0</v>
      </c>
      <c r="B266" s="3">
        <f>Final!B266</f>
        <v>0</v>
      </c>
      <c r="C266" s="3">
        <f>Final!C266</f>
        <v>0</v>
      </c>
      <c r="D266" s="3">
        <f>Final!D266</f>
        <v>0</v>
      </c>
      <c r="E266" s="3">
        <f>Final!E266</f>
        <v>0</v>
      </c>
      <c r="F266" s="3">
        <f>Final!F266</f>
        <v>0</v>
      </c>
      <c r="G266" s="3">
        <f>Final!G266</f>
        <v>0</v>
      </c>
      <c r="H266" s="3">
        <f>Final!H266</f>
        <v>0</v>
      </c>
      <c r="I266" s="3">
        <f>Final!I266</f>
        <v>0</v>
      </c>
      <c r="J266" s="3">
        <f>Final!J266</f>
        <v>0</v>
      </c>
      <c r="K266" s="3">
        <f>Final!K266</f>
        <v>0</v>
      </c>
      <c r="L266" s="3">
        <f>Final!L266</f>
        <v>0</v>
      </c>
      <c r="M266" s="3">
        <f>Final!M266</f>
        <v>0</v>
      </c>
      <c r="N266" s="3">
        <f>Final!N266</f>
        <v>0</v>
      </c>
      <c r="O266" s="3">
        <f>Final!AP266</f>
        <v>0</v>
      </c>
      <c r="P266" s="43" t="str">
        <f>Redox!G271</f>
        <v>ACBT</v>
      </c>
      <c r="Q266" s="3">
        <f>Final!AR266</f>
        <v>0</v>
      </c>
      <c r="R266" s="3">
        <f>Final!AQ266</f>
        <v>0</v>
      </c>
      <c r="S266" s="85">
        <f>ROUND(Final!AW266,1)</f>
        <v>0</v>
      </c>
    </row>
    <row r="267" spans="1:19" x14ac:dyDescent="0.25">
      <c r="A267" s="3">
        <f>Final!A267</f>
        <v>0</v>
      </c>
      <c r="B267" s="3">
        <f>Final!B267</f>
        <v>0</v>
      </c>
      <c r="C267" s="3">
        <f>Final!C267</f>
        <v>0</v>
      </c>
      <c r="D267" s="3">
        <f>Final!D267</f>
        <v>0</v>
      </c>
      <c r="E267" s="3">
        <f>Final!E267</f>
        <v>0</v>
      </c>
      <c r="F267" s="3">
        <f>Final!F267</f>
        <v>0</v>
      </c>
      <c r="G267" s="3">
        <f>Final!G267</f>
        <v>0</v>
      </c>
      <c r="H267" s="3">
        <f>Final!H267</f>
        <v>0</v>
      </c>
      <c r="I267" s="3">
        <f>Final!I267</f>
        <v>0</v>
      </c>
      <c r="J267" s="3">
        <f>Final!J267</f>
        <v>0</v>
      </c>
      <c r="K267" s="3">
        <f>Final!K267</f>
        <v>0</v>
      </c>
      <c r="L267" s="3">
        <f>Final!L267</f>
        <v>0</v>
      </c>
      <c r="M267" s="3">
        <f>Final!M267</f>
        <v>0</v>
      </c>
      <c r="N267" s="3">
        <f>Final!N267</f>
        <v>0</v>
      </c>
      <c r="O267" s="3">
        <f>Final!AP267</f>
        <v>0</v>
      </c>
      <c r="P267" s="43" t="str">
        <f>Redox!G272</f>
        <v>ACBT</v>
      </c>
      <c r="Q267" s="3">
        <f>Final!AR267</f>
        <v>0</v>
      </c>
      <c r="R267" s="3">
        <f>Final!AQ267</f>
        <v>0</v>
      </c>
      <c r="S267" s="85">
        <f>ROUND(Final!AW267,1)</f>
        <v>0</v>
      </c>
    </row>
    <row r="268" spans="1:19" x14ac:dyDescent="0.25">
      <c r="A268" s="3">
        <f>Final!A268</f>
        <v>0</v>
      </c>
      <c r="B268" s="3">
        <f>Final!B268</f>
        <v>0</v>
      </c>
      <c r="C268" s="3">
        <f>Final!C268</f>
        <v>0</v>
      </c>
      <c r="D268" s="3">
        <f>Final!D268</f>
        <v>0</v>
      </c>
      <c r="E268" s="3">
        <f>Final!E268</f>
        <v>0</v>
      </c>
      <c r="F268" s="3">
        <f>Final!F268</f>
        <v>0</v>
      </c>
      <c r="G268" s="3">
        <f>Final!G268</f>
        <v>0</v>
      </c>
      <c r="H268" s="3">
        <f>Final!H268</f>
        <v>0</v>
      </c>
      <c r="I268" s="3">
        <f>Final!I268</f>
        <v>0</v>
      </c>
      <c r="J268" s="3">
        <f>Final!J268</f>
        <v>0</v>
      </c>
      <c r="K268" s="3">
        <f>Final!K268</f>
        <v>0</v>
      </c>
      <c r="L268" s="3">
        <f>Final!L268</f>
        <v>0</v>
      </c>
      <c r="M268" s="3">
        <f>Final!M268</f>
        <v>0</v>
      </c>
      <c r="N268" s="3">
        <f>Final!N268</f>
        <v>0</v>
      </c>
      <c r="O268" s="3">
        <f>Final!AP268</f>
        <v>0</v>
      </c>
      <c r="P268" s="43" t="str">
        <f>Redox!G273</f>
        <v>ACBT</v>
      </c>
      <c r="Q268" s="3">
        <f>Final!AR268</f>
        <v>0</v>
      </c>
      <c r="R268" s="3">
        <f>Final!AQ268</f>
        <v>0</v>
      </c>
      <c r="S268" s="85">
        <f>ROUND(Final!AW268,1)</f>
        <v>0</v>
      </c>
    </row>
    <row r="269" spans="1:19" x14ac:dyDescent="0.25">
      <c r="A269" s="3">
        <f>Final!A269</f>
        <v>0</v>
      </c>
      <c r="B269" s="3">
        <f>Final!B269</f>
        <v>0</v>
      </c>
      <c r="C269" s="3">
        <f>Final!C269</f>
        <v>0</v>
      </c>
      <c r="D269" s="3">
        <f>Final!D269</f>
        <v>0</v>
      </c>
      <c r="E269" s="3">
        <f>Final!E269</f>
        <v>0</v>
      </c>
      <c r="F269" s="3">
        <f>Final!F269</f>
        <v>0</v>
      </c>
      <c r="G269" s="3">
        <f>Final!G269</f>
        <v>0</v>
      </c>
      <c r="H269" s="3">
        <f>Final!H269</f>
        <v>0</v>
      </c>
      <c r="I269" s="3">
        <f>Final!I269</f>
        <v>0</v>
      </c>
      <c r="J269" s="3">
        <f>Final!J269</f>
        <v>0</v>
      </c>
      <c r="K269" s="3">
        <f>Final!K269</f>
        <v>0</v>
      </c>
      <c r="L269" s="3">
        <f>Final!L269</f>
        <v>0</v>
      </c>
      <c r="M269" s="3">
        <f>Final!M269</f>
        <v>0</v>
      </c>
      <c r="N269" s="3">
        <f>Final!N269</f>
        <v>0</v>
      </c>
      <c r="O269" s="3">
        <f>Final!AP269</f>
        <v>0</v>
      </c>
      <c r="P269" s="43" t="str">
        <f>Redox!G274</f>
        <v>ACBT</v>
      </c>
      <c r="Q269" s="3">
        <f>Final!AR269</f>
        <v>0</v>
      </c>
      <c r="R269" s="3">
        <f>Final!AQ269</f>
        <v>0</v>
      </c>
      <c r="S269" s="85">
        <f>ROUND(Final!AW269,1)</f>
        <v>0</v>
      </c>
    </row>
    <row r="270" spans="1:19" x14ac:dyDescent="0.25">
      <c r="A270" s="3">
        <f>Final!A270</f>
        <v>0</v>
      </c>
      <c r="B270" s="3">
        <f>Final!B270</f>
        <v>0</v>
      </c>
      <c r="C270" s="3">
        <f>Final!C270</f>
        <v>0</v>
      </c>
      <c r="D270" s="3">
        <f>Final!D270</f>
        <v>0</v>
      </c>
      <c r="E270" s="3">
        <f>Final!E270</f>
        <v>0</v>
      </c>
      <c r="F270" s="3">
        <f>Final!F270</f>
        <v>0</v>
      </c>
      <c r="G270" s="3">
        <f>Final!G270</f>
        <v>0</v>
      </c>
      <c r="H270" s="3">
        <f>Final!H270</f>
        <v>0</v>
      </c>
      <c r="I270" s="3">
        <f>Final!I270</f>
        <v>0</v>
      </c>
      <c r="J270" s="3">
        <f>Final!J270</f>
        <v>0</v>
      </c>
      <c r="K270" s="3">
        <f>Final!K270</f>
        <v>0</v>
      </c>
      <c r="L270" s="3">
        <f>Final!L270</f>
        <v>0</v>
      </c>
      <c r="M270" s="3">
        <f>Final!M270</f>
        <v>0</v>
      </c>
      <c r="N270" s="3">
        <f>Final!N270</f>
        <v>0</v>
      </c>
      <c r="O270" s="3">
        <f>Final!AP270</f>
        <v>0</v>
      </c>
      <c r="P270" s="43" t="str">
        <f>Redox!G275</f>
        <v>ACBT</v>
      </c>
      <c r="Q270" s="3">
        <f>Final!AR270</f>
        <v>0</v>
      </c>
      <c r="R270" s="3">
        <f>Final!AQ270</f>
        <v>0</v>
      </c>
      <c r="S270" s="85">
        <f>ROUND(Final!AW270,1)</f>
        <v>0</v>
      </c>
    </row>
    <row r="271" spans="1:19" x14ac:dyDescent="0.25">
      <c r="A271" s="3">
        <f>Final!A271</f>
        <v>0</v>
      </c>
      <c r="B271" s="3">
        <f>Final!B271</f>
        <v>0</v>
      </c>
      <c r="C271" s="3">
        <f>Final!C271</f>
        <v>0</v>
      </c>
      <c r="D271" s="3">
        <f>Final!D271</f>
        <v>0</v>
      </c>
      <c r="E271" s="3">
        <f>Final!E271</f>
        <v>0</v>
      </c>
      <c r="F271" s="3">
        <f>Final!F271</f>
        <v>0</v>
      </c>
      <c r="G271" s="3">
        <f>Final!G271</f>
        <v>0</v>
      </c>
      <c r="H271" s="3">
        <f>Final!H271</f>
        <v>0</v>
      </c>
      <c r="I271" s="3">
        <f>Final!I271</f>
        <v>0</v>
      </c>
      <c r="J271" s="3">
        <f>Final!J271</f>
        <v>0</v>
      </c>
      <c r="K271" s="3">
        <f>Final!K271</f>
        <v>0</v>
      </c>
      <c r="L271" s="3">
        <f>Final!L271</f>
        <v>0</v>
      </c>
      <c r="M271" s="3">
        <f>Final!M271</f>
        <v>0</v>
      </c>
      <c r="N271" s="3">
        <f>Final!N271</f>
        <v>0</v>
      </c>
      <c r="O271" s="3">
        <f>Final!AP271</f>
        <v>0</v>
      </c>
      <c r="P271" s="43" t="str">
        <f>Redox!G276</f>
        <v>ACBT</v>
      </c>
      <c r="Q271" s="3">
        <f>Final!AR271</f>
        <v>0</v>
      </c>
      <c r="R271" s="3">
        <f>Final!AQ271</f>
        <v>0</v>
      </c>
      <c r="S271" s="85">
        <f>ROUND(Final!AW271,1)</f>
        <v>0</v>
      </c>
    </row>
    <row r="272" spans="1:19" x14ac:dyDescent="0.25">
      <c r="A272" s="3">
        <f>Final!A272</f>
        <v>0</v>
      </c>
      <c r="B272" s="3">
        <f>Final!B272</f>
        <v>0</v>
      </c>
      <c r="C272" s="3">
        <f>Final!C272</f>
        <v>0</v>
      </c>
      <c r="D272" s="3">
        <f>Final!D272</f>
        <v>0</v>
      </c>
      <c r="E272" s="3">
        <f>Final!E272</f>
        <v>0</v>
      </c>
      <c r="F272" s="3">
        <f>Final!F272</f>
        <v>0</v>
      </c>
      <c r="G272" s="3">
        <f>Final!G272</f>
        <v>0</v>
      </c>
      <c r="H272" s="3">
        <f>Final!H272</f>
        <v>0</v>
      </c>
      <c r="I272" s="3">
        <f>Final!I272</f>
        <v>0</v>
      </c>
      <c r="J272" s="3">
        <f>Final!J272</f>
        <v>0</v>
      </c>
      <c r="K272" s="3">
        <f>Final!K272</f>
        <v>0</v>
      </c>
      <c r="L272" s="3">
        <f>Final!L272</f>
        <v>0</v>
      </c>
      <c r="M272" s="3">
        <f>Final!M272</f>
        <v>0</v>
      </c>
      <c r="N272" s="3">
        <f>Final!N272</f>
        <v>0</v>
      </c>
      <c r="O272" s="3">
        <f>Final!AP272</f>
        <v>0</v>
      </c>
      <c r="P272" s="43" t="str">
        <f>Redox!G277</f>
        <v>ACBT</v>
      </c>
      <c r="Q272" s="3">
        <f>Final!AR272</f>
        <v>0</v>
      </c>
      <c r="R272" s="3">
        <f>Final!AQ272</f>
        <v>0</v>
      </c>
      <c r="S272" s="85">
        <f>ROUND(Final!AW272,1)</f>
        <v>0</v>
      </c>
    </row>
    <row r="273" spans="1:19" x14ac:dyDescent="0.25">
      <c r="A273" s="3">
        <f>Final!A273</f>
        <v>0</v>
      </c>
      <c r="B273" s="3">
        <f>Final!B273</f>
        <v>0</v>
      </c>
      <c r="C273" s="3">
        <f>Final!C273</f>
        <v>0</v>
      </c>
      <c r="D273" s="3">
        <f>Final!D273</f>
        <v>0</v>
      </c>
      <c r="E273" s="3">
        <f>Final!E273</f>
        <v>0</v>
      </c>
      <c r="F273" s="3">
        <f>Final!F273</f>
        <v>0</v>
      </c>
      <c r="G273" s="3">
        <f>Final!G273</f>
        <v>0</v>
      </c>
      <c r="H273" s="3">
        <f>Final!H273</f>
        <v>0</v>
      </c>
      <c r="I273" s="3">
        <f>Final!I273</f>
        <v>0</v>
      </c>
      <c r="J273" s="3">
        <f>Final!J273</f>
        <v>0</v>
      </c>
      <c r="K273" s="3">
        <f>Final!K273</f>
        <v>0</v>
      </c>
      <c r="L273" s="3">
        <f>Final!L273</f>
        <v>0</v>
      </c>
      <c r="M273" s="3">
        <f>Final!M273</f>
        <v>0</v>
      </c>
      <c r="N273" s="3">
        <f>Final!N273</f>
        <v>0</v>
      </c>
      <c r="O273" s="3">
        <f>Final!AP273</f>
        <v>0</v>
      </c>
      <c r="P273" s="43" t="str">
        <f>Redox!G278</f>
        <v>ACBT</v>
      </c>
      <c r="Q273" s="3">
        <f>Final!AR273</f>
        <v>0</v>
      </c>
      <c r="R273" s="3">
        <f>Final!AQ273</f>
        <v>0</v>
      </c>
      <c r="S273" s="85">
        <f>ROUND(Final!AW273,1)</f>
        <v>0</v>
      </c>
    </row>
    <row r="274" spans="1:19" x14ac:dyDescent="0.25">
      <c r="A274" s="3">
        <f>Final!A274</f>
        <v>0</v>
      </c>
      <c r="B274" s="3">
        <f>Final!B274</f>
        <v>0</v>
      </c>
      <c r="C274" s="3">
        <f>Final!C274</f>
        <v>0</v>
      </c>
      <c r="D274" s="3">
        <f>Final!D274</f>
        <v>0</v>
      </c>
      <c r="E274" s="3">
        <f>Final!E274</f>
        <v>0</v>
      </c>
      <c r="F274" s="3">
        <f>Final!F274</f>
        <v>0</v>
      </c>
      <c r="G274" s="3">
        <f>Final!G274</f>
        <v>0</v>
      </c>
      <c r="H274" s="3">
        <f>Final!H274</f>
        <v>0</v>
      </c>
      <c r="I274" s="3">
        <f>Final!I274</f>
        <v>0</v>
      </c>
      <c r="J274" s="3">
        <f>Final!J274</f>
        <v>0</v>
      </c>
      <c r="K274" s="3">
        <f>Final!K274</f>
        <v>0</v>
      </c>
      <c r="L274" s="3">
        <f>Final!L274</f>
        <v>0</v>
      </c>
      <c r="M274" s="3">
        <f>Final!M274</f>
        <v>0</v>
      </c>
      <c r="N274" s="3">
        <f>Final!N274</f>
        <v>0</v>
      </c>
      <c r="O274" s="3">
        <f>Final!AP274</f>
        <v>0</v>
      </c>
      <c r="P274" s="43" t="str">
        <f>Redox!G279</f>
        <v>ACBT</v>
      </c>
      <c r="Q274" s="3">
        <f>Final!AR274</f>
        <v>0</v>
      </c>
      <c r="R274" s="3">
        <f>Final!AQ274</f>
        <v>0</v>
      </c>
      <c r="S274" s="85">
        <f>ROUND(Final!AW274,1)</f>
        <v>0</v>
      </c>
    </row>
    <row r="275" spans="1:19" x14ac:dyDescent="0.25">
      <c r="A275" s="3">
        <f>Final!A275</f>
        <v>0</v>
      </c>
      <c r="B275" s="3">
        <f>Final!B275</f>
        <v>0</v>
      </c>
      <c r="C275" s="3">
        <f>Final!C275</f>
        <v>0</v>
      </c>
      <c r="D275" s="3">
        <f>Final!D275</f>
        <v>0</v>
      </c>
      <c r="E275" s="3">
        <f>Final!E275</f>
        <v>0</v>
      </c>
      <c r="F275" s="3">
        <f>Final!F275</f>
        <v>0</v>
      </c>
      <c r="G275" s="3">
        <f>Final!G275</f>
        <v>0</v>
      </c>
      <c r="H275" s="3">
        <f>Final!H275</f>
        <v>0</v>
      </c>
      <c r="I275" s="3">
        <f>Final!I275</f>
        <v>0</v>
      </c>
      <c r="J275" s="3">
        <f>Final!J275</f>
        <v>0</v>
      </c>
      <c r="K275" s="3">
        <f>Final!K275</f>
        <v>0</v>
      </c>
      <c r="L275" s="3">
        <f>Final!L275</f>
        <v>0</v>
      </c>
      <c r="M275" s="3">
        <f>Final!M275</f>
        <v>0</v>
      </c>
      <c r="N275" s="3">
        <f>Final!N275</f>
        <v>0</v>
      </c>
      <c r="O275" s="3">
        <f>Final!AP275</f>
        <v>0</v>
      </c>
      <c r="P275" s="43" t="str">
        <f>Redox!G280</f>
        <v>ACBT</v>
      </c>
      <c r="Q275" s="3">
        <f>Final!AR275</f>
        <v>0</v>
      </c>
      <c r="R275" s="3">
        <f>Final!AQ275</f>
        <v>0</v>
      </c>
      <c r="S275" s="85">
        <f>ROUND(Final!AW275,1)</f>
        <v>0</v>
      </c>
    </row>
    <row r="276" spans="1:19" x14ac:dyDescent="0.25">
      <c r="A276" s="3">
        <f>Final!A276</f>
        <v>0</v>
      </c>
      <c r="B276" s="3">
        <f>Final!B276</f>
        <v>0</v>
      </c>
      <c r="C276" s="3">
        <f>Final!C276</f>
        <v>0</v>
      </c>
      <c r="D276" s="3">
        <f>Final!D276</f>
        <v>0</v>
      </c>
      <c r="E276" s="3">
        <f>Final!E276</f>
        <v>0</v>
      </c>
      <c r="F276" s="3">
        <f>Final!F276</f>
        <v>0</v>
      </c>
      <c r="G276" s="3">
        <f>Final!G276</f>
        <v>0</v>
      </c>
      <c r="H276" s="3">
        <f>Final!H276</f>
        <v>0</v>
      </c>
      <c r="I276" s="3">
        <f>Final!I276</f>
        <v>0</v>
      </c>
      <c r="J276" s="3">
        <f>Final!J276</f>
        <v>0</v>
      </c>
      <c r="K276" s="3">
        <f>Final!K276</f>
        <v>0</v>
      </c>
      <c r="L276" s="3">
        <f>Final!L276</f>
        <v>0</v>
      </c>
      <c r="M276" s="3">
        <f>Final!M276</f>
        <v>0</v>
      </c>
      <c r="N276" s="3">
        <f>Final!N276</f>
        <v>0</v>
      </c>
      <c r="O276" s="3">
        <f>Final!AP276</f>
        <v>0</v>
      </c>
      <c r="P276" s="43" t="str">
        <f>Redox!G281</f>
        <v>ACBT</v>
      </c>
      <c r="Q276" s="3">
        <f>Final!AR276</f>
        <v>0</v>
      </c>
      <c r="R276" s="3">
        <f>Final!AQ276</f>
        <v>0</v>
      </c>
      <c r="S276" s="85">
        <f>ROUND(Final!AW276,1)</f>
        <v>0</v>
      </c>
    </row>
    <row r="277" spans="1:19" x14ac:dyDescent="0.25">
      <c r="A277" s="3">
        <f>Final!A277</f>
        <v>0</v>
      </c>
      <c r="B277" s="3">
        <f>Final!B277</f>
        <v>0</v>
      </c>
      <c r="C277" s="3">
        <f>Final!C277</f>
        <v>0</v>
      </c>
      <c r="D277" s="3">
        <f>Final!D277</f>
        <v>0</v>
      </c>
      <c r="E277" s="3">
        <f>Final!E277</f>
        <v>0</v>
      </c>
      <c r="F277" s="3">
        <f>Final!F277</f>
        <v>0</v>
      </c>
      <c r="G277" s="3">
        <f>Final!G277</f>
        <v>0</v>
      </c>
      <c r="H277" s="3">
        <f>Final!H277</f>
        <v>0</v>
      </c>
      <c r="I277" s="3">
        <f>Final!I277</f>
        <v>0</v>
      </c>
      <c r="J277" s="3">
        <f>Final!J277</f>
        <v>0</v>
      </c>
      <c r="K277" s="3">
        <f>Final!K277</f>
        <v>0</v>
      </c>
      <c r="L277" s="3">
        <f>Final!L277</f>
        <v>0</v>
      </c>
      <c r="M277" s="3">
        <f>Final!M277</f>
        <v>0</v>
      </c>
      <c r="N277" s="3">
        <f>Final!N277</f>
        <v>0</v>
      </c>
      <c r="O277" s="3">
        <f>Final!AP277</f>
        <v>0</v>
      </c>
      <c r="P277" s="43" t="str">
        <f>Redox!G282</f>
        <v>ACBT</v>
      </c>
      <c r="Q277" s="3">
        <f>Final!AR277</f>
        <v>0</v>
      </c>
      <c r="R277" s="3">
        <f>Final!AQ277</f>
        <v>0</v>
      </c>
      <c r="S277" s="85">
        <f>ROUND(Final!AW277,1)</f>
        <v>0</v>
      </c>
    </row>
    <row r="278" spans="1:19" x14ac:dyDescent="0.25">
      <c r="A278" s="3">
        <f>Final!A278</f>
        <v>0</v>
      </c>
      <c r="B278" s="3">
        <f>Final!B278</f>
        <v>0</v>
      </c>
      <c r="C278" s="3">
        <f>Final!C278</f>
        <v>0</v>
      </c>
      <c r="D278" s="3">
        <f>Final!D278</f>
        <v>0</v>
      </c>
      <c r="E278" s="3">
        <f>Final!E278</f>
        <v>0</v>
      </c>
      <c r="F278" s="3">
        <f>Final!F278</f>
        <v>0</v>
      </c>
      <c r="G278" s="3">
        <f>Final!G278</f>
        <v>0</v>
      </c>
      <c r="H278" s="3">
        <f>Final!H278</f>
        <v>0</v>
      </c>
      <c r="I278" s="3">
        <f>Final!I278</f>
        <v>0</v>
      </c>
      <c r="J278" s="3">
        <f>Final!J278</f>
        <v>0</v>
      </c>
      <c r="K278" s="3">
        <f>Final!K278</f>
        <v>0</v>
      </c>
      <c r="L278" s="3">
        <f>Final!L278</f>
        <v>0</v>
      </c>
      <c r="M278" s="3">
        <f>Final!M278</f>
        <v>0</v>
      </c>
      <c r="N278" s="3">
        <f>Final!N278</f>
        <v>0</v>
      </c>
      <c r="O278" s="3">
        <f>Final!AP278</f>
        <v>0</v>
      </c>
      <c r="P278" s="43" t="str">
        <f>Redox!G283</f>
        <v>ACBT</v>
      </c>
      <c r="Q278" s="3">
        <f>Final!AR278</f>
        <v>0</v>
      </c>
      <c r="R278" s="3">
        <f>Final!AQ278</f>
        <v>0</v>
      </c>
      <c r="S278" s="85">
        <f>ROUND(Final!AW278,1)</f>
        <v>0</v>
      </c>
    </row>
    <row r="279" spans="1:19" x14ac:dyDescent="0.25">
      <c r="A279" s="3">
        <f>Final!A279</f>
        <v>0</v>
      </c>
      <c r="B279" s="3">
        <f>Final!B279</f>
        <v>0</v>
      </c>
      <c r="C279" s="3">
        <f>Final!C279</f>
        <v>0</v>
      </c>
      <c r="D279" s="3">
        <f>Final!D279</f>
        <v>0</v>
      </c>
      <c r="E279" s="3">
        <f>Final!E279</f>
        <v>0</v>
      </c>
      <c r="F279" s="3">
        <f>Final!F279</f>
        <v>0</v>
      </c>
      <c r="G279" s="3">
        <f>Final!G279</f>
        <v>0</v>
      </c>
      <c r="H279" s="3">
        <f>Final!H279</f>
        <v>0</v>
      </c>
      <c r="I279" s="3">
        <f>Final!I279</f>
        <v>0</v>
      </c>
      <c r="J279" s="3">
        <f>Final!J279</f>
        <v>0</v>
      </c>
      <c r="K279" s="3">
        <f>Final!K279</f>
        <v>0</v>
      </c>
      <c r="L279" s="3">
        <f>Final!L279</f>
        <v>0</v>
      </c>
      <c r="M279" s="3">
        <f>Final!M279</f>
        <v>0</v>
      </c>
      <c r="N279" s="3">
        <f>Final!N279</f>
        <v>0</v>
      </c>
      <c r="O279" s="3">
        <f>Final!AP279</f>
        <v>0</v>
      </c>
      <c r="P279" s="43" t="str">
        <f>Redox!G284</f>
        <v>ACBT</v>
      </c>
      <c r="Q279" s="3">
        <f>Final!AR279</f>
        <v>0</v>
      </c>
      <c r="R279" s="3">
        <f>Final!AQ279</f>
        <v>0</v>
      </c>
      <c r="S279" s="85">
        <f>ROUND(Final!AW279,1)</f>
        <v>0</v>
      </c>
    </row>
    <row r="280" spans="1:19" x14ac:dyDescent="0.25">
      <c r="A280" s="3">
        <f>Final!A280</f>
        <v>0</v>
      </c>
      <c r="B280" s="3">
        <f>Final!B280</f>
        <v>0</v>
      </c>
      <c r="C280" s="3">
        <f>Final!C280</f>
        <v>0</v>
      </c>
      <c r="D280" s="3">
        <f>Final!D280</f>
        <v>0</v>
      </c>
      <c r="E280" s="3">
        <f>Final!E280</f>
        <v>0</v>
      </c>
      <c r="F280" s="3">
        <f>Final!F280</f>
        <v>0</v>
      </c>
      <c r="G280" s="3">
        <f>Final!G280</f>
        <v>0</v>
      </c>
      <c r="H280" s="3">
        <f>Final!H280</f>
        <v>0</v>
      </c>
      <c r="I280" s="3">
        <f>Final!I280</f>
        <v>0</v>
      </c>
      <c r="J280" s="3">
        <f>Final!J280</f>
        <v>0</v>
      </c>
      <c r="K280" s="3">
        <f>Final!K280</f>
        <v>0</v>
      </c>
      <c r="L280" s="3">
        <f>Final!L280</f>
        <v>0</v>
      </c>
      <c r="M280" s="3">
        <f>Final!M280</f>
        <v>0</v>
      </c>
      <c r="N280" s="3">
        <f>Final!N280</f>
        <v>0</v>
      </c>
      <c r="O280" s="3">
        <f>Final!AP280</f>
        <v>0</v>
      </c>
      <c r="P280" s="43" t="str">
        <f>Redox!G285</f>
        <v>ACBT</v>
      </c>
      <c r="Q280" s="3">
        <f>Final!AR280</f>
        <v>0</v>
      </c>
      <c r="R280" s="3">
        <f>Final!AQ280</f>
        <v>0</v>
      </c>
      <c r="S280" s="85">
        <f>ROUND(Final!AW280,1)</f>
        <v>0</v>
      </c>
    </row>
    <row r="281" spans="1:19" x14ac:dyDescent="0.25">
      <c r="A281" s="3">
        <f>Final!A281</f>
        <v>0</v>
      </c>
      <c r="B281" s="3">
        <f>Final!B281</f>
        <v>0</v>
      </c>
      <c r="C281" s="3">
        <f>Final!C281</f>
        <v>0</v>
      </c>
      <c r="D281" s="3">
        <f>Final!D281</f>
        <v>0</v>
      </c>
      <c r="E281" s="3">
        <f>Final!E281</f>
        <v>0</v>
      </c>
      <c r="F281" s="3">
        <f>Final!F281</f>
        <v>0</v>
      </c>
      <c r="G281" s="3">
        <f>Final!G281</f>
        <v>0</v>
      </c>
      <c r="H281" s="3">
        <f>Final!H281</f>
        <v>0</v>
      </c>
      <c r="I281" s="3">
        <f>Final!I281</f>
        <v>0</v>
      </c>
      <c r="J281" s="3">
        <f>Final!J281</f>
        <v>0</v>
      </c>
      <c r="K281" s="3">
        <f>Final!K281</f>
        <v>0</v>
      </c>
      <c r="L281" s="3">
        <f>Final!L281</f>
        <v>0</v>
      </c>
      <c r="M281" s="3">
        <f>Final!M281</f>
        <v>0</v>
      </c>
      <c r="N281" s="3">
        <f>Final!N281</f>
        <v>0</v>
      </c>
      <c r="O281" s="3">
        <f>Final!AP281</f>
        <v>0</v>
      </c>
      <c r="P281" s="43" t="str">
        <f>Redox!G286</f>
        <v>ACBT</v>
      </c>
      <c r="Q281" s="3">
        <f>Final!AR281</f>
        <v>0</v>
      </c>
      <c r="R281" s="3">
        <f>Final!AQ281</f>
        <v>0</v>
      </c>
      <c r="S281" s="85">
        <f>ROUND(Final!AW281,1)</f>
        <v>0</v>
      </c>
    </row>
    <row r="282" spans="1:19" x14ac:dyDescent="0.25">
      <c r="A282" s="3">
        <f>Final!A282</f>
        <v>0</v>
      </c>
      <c r="B282" s="3">
        <f>Final!B282</f>
        <v>0</v>
      </c>
      <c r="C282" s="3">
        <f>Final!C282</f>
        <v>0</v>
      </c>
      <c r="D282" s="3">
        <f>Final!D282</f>
        <v>0</v>
      </c>
      <c r="E282" s="3">
        <f>Final!E282</f>
        <v>0</v>
      </c>
      <c r="F282" s="3">
        <f>Final!F282</f>
        <v>0</v>
      </c>
      <c r="G282" s="3">
        <f>Final!G282</f>
        <v>0</v>
      </c>
      <c r="H282" s="3">
        <f>Final!H282</f>
        <v>0</v>
      </c>
      <c r="I282" s="3">
        <f>Final!I282</f>
        <v>0</v>
      </c>
      <c r="J282" s="3">
        <f>Final!J282</f>
        <v>0</v>
      </c>
      <c r="K282" s="3">
        <f>Final!K282</f>
        <v>0</v>
      </c>
      <c r="L282" s="3">
        <f>Final!L282</f>
        <v>0</v>
      </c>
      <c r="M282" s="3">
        <f>Final!M282</f>
        <v>0</v>
      </c>
      <c r="N282" s="3">
        <f>Final!N282</f>
        <v>0</v>
      </c>
      <c r="O282" s="3">
        <f>Final!AP282</f>
        <v>0</v>
      </c>
      <c r="P282" s="43" t="str">
        <f>Redox!G287</f>
        <v>ACBT</v>
      </c>
      <c r="Q282" s="3">
        <f>Final!AR282</f>
        <v>0</v>
      </c>
      <c r="R282" s="3">
        <f>Final!AQ282</f>
        <v>0</v>
      </c>
      <c r="S282" s="85">
        <f>ROUND(Final!AW282,1)</f>
        <v>0</v>
      </c>
    </row>
    <row r="283" spans="1:19" x14ac:dyDescent="0.25">
      <c r="A283" s="3">
        <f>Final!A283</f>
        <v>0</v>
      </c>
      <c r="B283" s="3">
        <f>Final!B283</f>
        <v>0</v>
      </c>
      <c r="C283" s="3">
        <f>Final!C283</f>
        <v>0</v>
      </c>
      <c r="D283" s="3">
        <f>Final!D283</f>
        <v>0</v>
      </c>
      <c r="E283" s="3">
        <f>Final!E283</f>
        <v>0</v>
      </c>
      <c r="F283" s="3">
        <f>Final!F283</f>
        <v>0</v>
      </c>
      <c r="G283" s="3">
        <f>Final!G283</f>
        <v>0</v>
      </c>
      <c r="H283" s="3">
        <f>Final!H283</f>
        <v>0</v>
      </c>
      <c r="I283" s="3">
        <f>Final!I283</f>
        <v>0</v>
      </c>
      <c r="J283" s="3">
        <f>Final!J283</f>
        <v>0</v>
      </c>
      <c r="K283" s="3">
        <f>Final!K283</f>
        <v>0</v>
      </c>
      <c r="L283" s="3">
        <f>Final!L283</f>
        <v>0</v>
      </c>
      <c r="M283" s="3">
        <f>Final!M283</f>
        <v>0</v>
      </c>
      <c r="N283" s="3">
        <f>Final!N283</f>
        <v>0</v>
      </c>
      <c r="O283" s="3">
        <f>Final!AP283</f>
        <v>0</v>
      </c>
      <c r="P283" s="43" t="str">
        <f>Redox!G288</f>
        <v>ACBT</v>
      </c>
      <c r="Q283" s="3">
        <f>Final!AR283</f>
        <v>0</v>
      </c>
      <c r="R283" s="3">
        <f>Final!AQ283</f>
        <v>0</v>
      </c>
      <c r="S283" s="85">
        <f>ROUND(Final!AW283,1)</f>
        <v>0</v>
      </c>
    </row>
    <row r="284" spans="1:19" x14ac:dyDescent="0.25">
      <c r="A284" s="3">
        <f>Final!A284</f>
        <v>0</v>
      </c>
      <c r="B284" s="3">
        <f>Final!B284</f>
        <v>0</v>
      </c>
      <c r="C284" s="3">
        <f>Final!C284</f>
        <v>0</v>
      </c>
      <c r="D284" s="3">
        <f>Final!D284</f>
        <v>0</v>
      </c>
      <c r="E284" s="3">
        <f>Final!E284</f>
        <v>0</v>
      </c>
      <c r="F284" s="3">
        <f>Final!F284</f>
        <v>0</v>
      </c>
      <c r="G284" s="3">
        <f>Final!G284</f>
        <v>0</v>
      </c>
      <c r="H284" s="3">
        <f>Final!H284</f>
        <v>0</v>
      </c>
      <c r="I284" s="3">
        <f>Final!I284</f>
        <v>0</v>
      </c>
      <c r="J284" s="3">
        <f>Final!J284</f>
        <v>0</v>
      </c>
      <c r="K284" s="3">
        <f>Final!K284</f>
        <v>0</v>
      </c>
      <c r="L284" s="3">
        <f>Final!L284</f>
        <v>0</v>
      </c>
      <c r="M284" s="3">
        <f>Final!M284</f>
        <v>0</v>
      </c>
      <c r="N284" s="3">
        <f>Final!N284</f>
        <v>0</v>
      </c>
      <c r="O284" s="3">
        <f>Final!AP284</f>
        <v>0</v>
      </c>
      <c r="P284" s="43" t="str">
        <f>Redox!G289</f>
        <v>ACBT</v>
      </c>
      <c r="Q284" s="3">
        <f>Final!AR284</f>
        <v>0</v>
      </c>
      <c r="R284" s="3">
        <f>Final!AQ284</f>
        <v>0</v>
      </c>
      <c r="S284" s="85">
        <f>ROUND(Final!AW284,1)</f>
        <v>0</v>
      </c>
    </row>
    <row r="285" spans="1:19" x14ac:dyDescent="0.25">
      <c r="A285" s="3">
        <f>Final!A285</f>
        <v>0</v>
      </c>
      <c r="B285" s="3">
        <f>Final!B285</f>
        <v>0</v>
      </c>
      <c r="C285" s="3">
        <f>Final!C285</f>
        <v>0</v>
      </c>
      <c r="D285" s="3">
        <f>Final!D285</f>
        <v>0</v>
      </c>
      <c r="E285" s="3">
        <f>Final!E285</f>
        <v>0</v>
      </c>
      <c r="F285" s="3">
        <f>Final!F285</f>
        <v>0</v>
      </c>
      <c r="G285" s="3">
        <f>Final!G285</f>
        <v>0</v>
      </c>
      <c r="H285" s="3">
        <f>Final!H285</f>
        <v>0</v>
      </c>
      <c r="I285" s="3">
        <f>Final!I285</f>
        <v>0</v>
      </c>
      <c r="J285" s="3">
        <f>Final!J285</f>
        <v>0</v>
      </c>
      <c r="K285" s="3">
        <f>Final!K285</f>
        <v>0</v>
      </c>
      <c r="L285" s="3">
        <f>Final!L285</f>
        <v>0</v>
      </c>
      <c r="M285" s="3">
        <f>Final!M285</f>
        <v>0</v>
      </c>
      <c r="N285" s="3">
        <f>Final!N285</f>
        <v>0</v>
      </c>
      <c r="O285" s="3">
        <f>Final!AP285</f>
        <v>0</v>
      </c>
      <c r="P285" s="43" t="str">
        <f>Redox!G290</f>
        <v>ACBT</v>
      </c>
      <c r="Q285" s="3">
        <f>Final!AR285</f>
        <v>0</v>
      </c>
      <c r="R285" s="3">
        <f>Final!AQ285</f>
        <v>0</v>
      </c>
      <c r="S285" s="85">
        <f>ROUND(Final!AW285,1)</f>
        <v>0</v>
      </c>
    </row>
    <row r="286" spans="1:19" x14ac:dyDescent="0.25">
      <c r="A286" s="3">
        <f>Final!A286</f>
        <v>0</v>
      </c>
      <c r="B286" s="3">
        <f>Final!B286</f>
        <v>0</v>
      </c>
      <c r="C286" s="3">
        <f>Final!C286</f>
        <v>0</v>
      </c>
      <c r="D286" s="3">
        <f>Final!D286</f>
        <v>0</v>
      </c>
      <c r="E286" s="3">
        <f>Final!E286</f>
        <v>0</v>
      </c>
      <c r="F286" s="3">
        <f>Final!F286</f>
        <v>0</v>
      </c>
      <c r="G286" s="3">
        <f>Final!G286</f>
        <v>0</v>
      </c>
      <c r="H286" s="3">
        <f>Final!H286</f>
        <v>0</v>
      </c>
      <c r="I286" s="3">
        <f>Final!I286</f>
        <v>0</v>
      </c>
      <c r="J286" s="3">
        <f>Final!J286</f>
        <v>0</v>
      </c>
      <c r="K286" s="3">
        <f>Final!K286</f>
        <v>0</v>
      </c>
      <c r="L286" s="3">
        <f>Final!L286</f>
        <v>0</v>
      </c>
      <c r="M286" s="3">
        <f>Final!M286</f>
        <v>0</v>
      </c>
      <c r="N286" s="3">
        <f>Final!N286</f>
        <v>0</v>
      </c>
      <c r="O286" s="3">
        <f>Final!AP286</f>
        <v>0</v>
      </c>
      <c r="P286" s="43" t="str">
        <f>Redox!G291</f>
        <v>ACBT</v>
      </c>
      <c r="Q286" s="3">
        <f>Final!AR286</f>
        <v>0</v>
      </c>
      <c r="R286" s="3">
        <f>Final!AQ286</f>
        <v>0</v>
      </c>
      <c r="S286" s="85">
        <f>ROUND(Final!AW286,1)</f>
        <v>0</v>
      </c>
    </row>
    <row r="287" spans="1:19" x14ac:dyDescent="0.25">
      <c r="A287" s="3">
        <f>Final!A287</f>
        <v>0</v>
      </c>
      <c r="B287" s="3">
        <f>Final!B287</f>
        <v>0</v>
      </c>
      <c r="C287" s="3">
        <f>Final!C287</f>
        <v>0</v>
      </c>
      <c r="D287" s="3">
        <f>Final!D287</f>
        <v>0</v>
      </c>
      <c r="E287" s="3">
        <f>Final!E287</f>
        <v>0</v>
      </c>
      <c r="F287" s="3">
        <f>Final!F287</f>
        <v>0</v>
      </c>
      <c r="G287" s="3">
        <f>Final!G287</f>
        <v>0</v>
      </c>
      <c r="H287" s="3">
        <f>Final!H287</f>
        <v>0</v>
      </c>
      <c r="I287" s="3">
        <f>Final!I287</f>
        <v>0</v>
      </c>
      <c r="J287" s="3">
        <f>Final!J287</f>
        <v>0</v>
      </c>
      <c r="K287" s="3">
        <f>Final!K287</f>
        <v>0</v>
      </c>
      <c r="L287" s="3">
        <f>Final!L287</f>
        <v>0</v>
      </c>
      <c r="M287" s="3">
        <f>Final!M287</f>
        <v>0</v>
      </c>
      <c r="N287" s="3">
        <f>Final!N287</f>
        <v>0</v>
      </c>
      <c r="O287" s="3">
        <f>Final!AP287</f>
        <v>0</v>
      </c>
      <c r="P287" s="43" t="str">
        <f>Redox!G292</f>
        <v>ACBT</v>
      </c>
      <c r="Q287" s="3">
        <f>Final!AR287</f>
        <v>0</v>
      </c>
      <c r="R287" s="3">
        <f>Final!AQ287</f>
        <v>0</v>
      </c>
      <c r="S287" s="85">
        <f>ROUND(Final!AW287,1)</f>
        <v>0</v>
      </c>
    </row>
    <row r="288" spans="1:19" x14ac:dyDescent="0.25">
      <c r="A288" s="3">
        <f>Final!A288</f>
        <v>0</v>
      </c>
      <c r="B288" s="3">
        <f>Final!B288</f>
        <v>0</v>
      </c>
      <c r="C288" s="3">
        <f>Final!C288</f>
        <v>0</v>
      </c>
      <c r="D288" s="3">
        <f>Final!D288</f>
        <v>0</v>
      </c>
      <c r="E288" s="3">
        <f>Final!E288</f>
        <v>0</v>
      </c>
      <c r="F288" s="3">
        <f>Final!F288</f>
        <v>0</v>
      </c>
      <c r="G288" s="3">
        <f>Final!G288</f>
        <v>0</v>
      </c>
      <c r="H288" s="3">
        <f>Final!H288</f>
        <v>0</v>
      </c>
      <c r="I288" s="3">
        <f>Final!I288</f>
        <v>0</v>
      </c>
      <c r="J288" s="3">
        <f>Final!J288</f>
        <v>0</v>
      </c>
      <c r="K288" s="3">
        <f>Final!K288</f>
        <v>0</v>
      </c>
      <c r="L288" s="3">
        <f>Final!L288</f>
        <v>0</v>
      </c>
      <c r="M288" s="3">
        <f>Final!M288</f>
        <v>0</v>
      </c>
      <c r="N288" s="3">
        <f>Final!N288</f>
        <v>0</v>
      </c>
      <c r="O288" s="3">
        <f>Final!AP288</f>
        <v>0</v>
      </c>
      <c r="P288" s="43" t="str">
        <f>Redox!G293</f>
        <v>ACBT</v>
      </c>
      <c r="Q288" s="3">
        <f>Final!AR288</f>
        <v>0</v>
      </c>
      <c r="R288" s="3">
        <f>Final!AQ288</f>
        <v>0</v>
      </c>
      <c r="S288" s="85">
        <f>ROUND(Final!AW288,1)</f>
        <v>0</v>
      </c>
    </row>
    <row r="289" spans="1:19" x14ac:dyDescent="0.25">
      <c r="A289" s="3">
        <f>Final!A289</f>
        <v>0</v>
      </c>
      <c r="B289" s="3">
        <f>Final!B289</f>
        <v>0</v>
      </c>
      <c r="C289" s="3">
        <f>Final!C289</f>
        <v>0</v>
      </c>
      <c r="D289" s="3">
        <f>Final!D289</f>
        <v>0</v>
      </c>
      <c r="E289" s="3">
        <f>Final!E289</f>
        <v>0</v>
      </c>
      <c r="F289" s="3">
        <f>Final!F289</f>
        <v>0</v>
      </c>
      <c r="G289" s="3">
        <f>Final!G289</f>
        <v>0</v>
      </c>
      <c r="H289" s="3">
        <f>Final!H289</f>
        <v>0</v>
      </c>
      <c r="I289" s="3">
        <f>Final!I289</f>
        <v>0</v>
      </c>
      <c r="J289" s="3">
        <f>Final!J289</f>
        <v>0</v>
      </c>
      <c r="K289" s="3">
        <f>Final!K289</f>
        <v>0</v>
      </c>
      <c r="L289" s="3">
        <f>Final!L289</f>
        <v>0</v>
      </c>
      <c r="M289" s="3">
        <f>Final!M289</f>
        <v>0</v>
      </c>
      <c r="N289" s="3">
        <f>Final!N289</f>
        <v>0</v>
      </c>
      <c r="O289" s="3">
        <f>Final!AP289</f>
        <v>0</v>
      </c>
      <c r="P289" s="43" t="str">
        <f>Redox!G294</f>
        <v>ACBT</v>
      </c>
      <c r="Q289" s="3">
        <f>Final!AR289</f>
        <v>0</v>
      </c>
      <c r="R289" s="3">
        <f>Final!AQ289</f>
        <v>0</v>
      </c>
      <c r="S289" s="85">
        <f>ROUND(Final!AW289,1)</f>
        <v>0</v>
      </c>
    </row>
    <row r="290" spans="1:19" x14ac:dyDescent="0.25">
      <c r="A290" s="3">
        <f>Final!A290</f>
        <v>0</v>
      </c>
      <c r="B290" s="3">
        <f>Final!B290</f>
        <v>0</v>
      </c>
      <c r="C290" s="3">
        <f>Final!C290</f>
        <v>0</v>
      </c>
      <c r="D290" s="3">
        <f>Final!D290</f>
        <v>0</v>
      </c>
      <c r="E290" s="3">
        <f>Final!E290</f>
        <v>0</v>
      </c>
      <c r="F290" s="3">
        <f>Final!F290</f>
        <v>0</v>
      </c>
      <c r="G290" s="3">
        <f>Final!G290</f>
        <v>0</v>
      </c>
      <c r="H290" s="3">
        <f>Final!H290</f>
        <v>0</v>
      </c>
      <c r="I290" s="3">
        <f>Final!I290</f>
        <v>0</v>
      </c>
      <c r="J290" s="3">
        <f>Final!J290</f>
        <v>0</v>
      </c>
      <c r="K290" s="3">
        <f>Final!K290</f>
        <v>0</v>
      </c>
      <c r="L290" s="3">
        <f>Final!L290</f>
        <v>0</v>
      </c>
      <c r="M290" s="3">
        <f>Final!M290</f>
        <v>0</v>
      </c>
      <c r="N290" s="3">
        <f>Final!N290</f>
        <v>0</v>
      </c>
      <c r="O290" s="3">
        <f>Final!AP290</f>
        <v>0</v>
      </c>
      <c r="P290" s="43" t="str">
        <f>Redox!G295</f>
        <v>ACBT</v>
      </c>
      <c r="Q290" s="3">
        <f>Final!AR290</f>
        <v>0</v>
      </c>
      <c r="R290" s="3">
        <f>Final!AQ290</f>
        <v>0</v>
      </c>
      <c r="S290" s="85">
        <f>ROUND(Final!AW290,1)</f>
        <v>0</v>
      </c>
    </row>
    <row r="291" spans="1:19" x14ac:dyDescent="0.25">
      <c r="A291" s="3">
        <f>Final!A291</f>
        <v>0</v>
      </c>
      <c r="B291" s="3">
        <f>Final!B291</f>
        <v>0</v>
      </c>
      <c r="C291" s="3">
        <f>Final!C291</f>
        <v>0</v>
      </c>
      <c r="D291" s="3">
        <f>Final!D291</f>
        <v>0</v>
      </c>
      <c r="E291" s="3">
        <f>Final!E291</f>
        <v>0</v>
      </c>
      <c r="F291" s="3">
        <f>Final!F291</f>
        <v>0</v>
      </c>
      <c r="G291" s="3">
        <f>Final!G291</f>
        <v>0</v>
      </c>
      <c r="H291" s="3">
        <f>Final!H291</f>
        <v>0</v>
      </c>
      <c r="I291" s="3">
        <f>Final!I291</f>
        <v>0</v>
      </c>
      <c r="J291" s="3">
        <f>Final!J291</f>
        <v>0</v>
      </c>
      <c r="K291" s="3">
        <f>Final!K291</f>
        <v>0</v>
      </c>
      <c r="L291" s="3">
        <f>Final!L291</f>
        <v>0</v>
      </c>
      <c r="M291" s="3">
        <f>Final!M291</f>
        <v>0</v>
      </c>
      <c r="N291" s="3">
        <f>Final!N291</f>
        <v>0</v>
      </c>
      <c r="O291" s="3">
        <f>Final!AP291</f>
        <v>0</v>
      </c>
      <c r="P291" s="43" t="str">
        <f>Redox!G296</f>
        <v>ACBT</v>
      </c>
      <c r="Q291" s="3">
        <f>Final!AR291</f>
        <v>0</v>
      </c>
      <c r="R291" s="3">
        <f>Final!AQ291</f>
        <v>0</v>
      </c>
      <c r="S291" s="85">
        <f>ROUND(Final!AW291,1)</f>
        <v>0</v>
      </c>
    </row>
    <row r="292" spans="1:19" x14ac:dyDescent="0.25">
      <c r="A292" s="3">
        <f>Final!A292</f>
        <v>0</v>
      </c>
      <c r="B292" s="3">
        <f>Final!B292</f>
        <v>0</v>
      </c>
      <c r="C292" s="3">
        <f>Final!C292</f>
        <v>0</v>
      </c>
      <c r="D292" s="3">
        <f>Final!D292</f>
        <v>0</v>
      </c>
      <c r="E292" s="3">
        <f>Final!E292</f>
        <v>0</v>
      </c>
      <c r="F292" s="3">
        <f>Final!F292</f>
        <v>0</v>
      </c>
      <c r="G292" s="3">
        <f>Final!G292</f>
        <v>0</v>
      </c>
      <c r="H292" s="3">
        <f>Final!H292</f>
        <v>0</v>
      </c>
      <c r="I292" s="3">
        <f>Final!I292</f>
        <v>0</v>
      </c>
      <c r="J292" s="3">
        <f>Final!J292</f>
        <v>0</v>
      </c>
      <c r="K292" s="3">
        <f>Final!K292</f>
        <v>0</v>
      </c>
      <c r="L292" s="3">
        <f>Final!L292</f>
        <v>0</v>
      </c>
      <c r="M292" s="3">
        <f>Final!M292</f>
        <v>0</v>
      </c>
      <c r="N292" s="3">
        <f>Final!N292</f>
        <v>0</v>
      </c>
      <c r="O292" s="3">
        <f>Final!AP292</f>
        <v>0</v>
      </c>
      <c r="P292" s="43" t="str">
        <f>Redox!G297</f>
        <v>ACBT</v>
      </c>
      <c r="Q292" s="3">
        <f>Final!AR292</f>
        <v>0</v>
      </c>
      <c r="R292" s="3">
        <f>Final!AQ292</f>
        <v>0</v>
      </c>
      <c r="S292" s="85">
        <f>ROUND(Final!AW292,1)</f>
        <v>0</v>
      </c>
    </row>
    <row r="293" spans="1:19" x14ac:dyDescent="0.25">
      <c r="A293" s="3">
        <f>Final!A293</f>
        <v>0</v>
      </c>
      <c r="B293" s="3">
        <f>Final!B293</f>
        <v>0</v>
      </c>
      <c r="C293" s="3">
        <f>Final!C293</f>
        <v>0</v>
      </c>
      <c r="D293" s="3">
        <f>Final!D293</f>
        <v>0</v>
      </c>
      <c r="E293" s="3">
        <f>Final!E293</f>
        <v>0</v>
      </c>
      <c r="F293" s="3">
        <f>Final!F293</f>
        <v>0</v>
      </c>
      <c r="G293" s="3">
        <f>Final!G293</f>
        <v>0</v>
      </c>
      <c r="H293" s="3">
        <f>Final!H293</f>
        <v>0</v>
      </c>
      <c r="I293" s="3">
        <f>Final!I293</f>
        <v>0</v>
      </c>
      <c r="J293" s="3">
        <f>Final!J293</f>
        <v>0</v>
      </c>
      <c r="K293" s="3">
        <f>Final!K293</f>
        <v>0</v>
      </c>
      <c r="L293" s="3">
        <f>Final!L293</f>
        <v>0</v>
      </c>
      <c r="M293" s="3">
        <f>Final!M293</f>
        <v>0</v>
      </c>
      <c r="N293" s="3">
        <f>Final!N293</f>
        <v>0</v>
      </c>
      <c r="O293" s="3">
        <f>Final!AP293</f>
        <v>0</v>
      </c>
      <c r="P293" s="43" t="str">
        <f>Redox!G298</f>
        <v>ACBT</v>
      </c>
      <c r="Q293" s="3">
        <f>Final!AR293</f>
        <v>0</v>
      </c>
      <c r="R293" s="3">
        <f>Final!AQ293</f>
        <v>0</v>
      </c>
      <c r="S293" s="85">
        <f>ROUND(Final!AW293,1)</f>
        <v>0</v>
      </c>
    </row>
    <row r="294" spans="1:19" x14ac:dyDescent="0.25">
      <c r="A294" s="3">
        <f>Final!A294</f>
        <v>0</v>
      </c>
      <c r="B294" s="3">
        <f>Final!B294</f>
        <v>0</v>
      </c>
      <c r="C294" s="3">
        <f>Final!C294</f>
        <v>0</v>
      </c>
      <c r="D294" s="3">
        <f>Final!D294</f>
        <v>0</v>
      </c>
      <c r="E294" s="3">
        <f>Final!E294</f>
        <v>0</v>
      </c>
      <c r="F294" s="3">
        <f>Final!F294</f>
        <v>0</v>
      </c>
      <c r="G294" s="3">
        <f>Final!G294</f>
        <v>0</v>
      </c>
      <c r="H294" s="3">
        <f>Final!H294</f>
        <v>0</v>
      </c>
      <c r="I294" s="3">
        <f>Final!I294</f>
        <v>0</v>
      </c>
      <c r="J294" s="3">
        <f>Final!J294</f>
        <v>0</v>
      </c>
      <c r="K294" s="3">
        <f>Final!K294</f>
        <v>0</v>
      </c>
      <c r="L294" s="3">
        <f>Final!L294</f>
        <v>0</v>
      </c>
      <c r="M294" s="3">
        <f>Final!M294</f>
        <v>0</v>
      </c>
      <c r="N294" s="3">
        <f>Final!N294</f>
        <v>0</v>
      </c>
      <c r="O294" s="3">
        <f>Final!AP294</f>
        <v>0</v>
      </c>
      <c r="P294" s="43" t="str">
        <f>Redox!G299</f>
        <v>ACBT</v>
      </c>
      <c r="Q294" s="3">
        <f>Final!AR294</f>
        <v>0</v>
      </c>
      <c r="R294" s="3">
        <f>Final!AQ294</f>
        <v>0</v>
      </c>
      <c r="S294" s="85">
        <f>ROUND(Final!AW294,1)</f>
        <v>0</v>
      </c>
    </row>
    <row r="295" spans="1:19" x14ac:dyDescent="0.25">
      <c r="A295" s="3">
        <f>Final!A295</f>
        <v>0</v>
      </c>
      <c r="B295" s="3">
        <f>Final!B295</f>
        <v>0</v>
      </c>
      <c r="C295" s="3">
        <f>Final!C295</f>
        <v>0</v>
      </c>
      <c r="D295" s="3">
        <f>Final!D295</f>
        <v>0</v>
      </c>
      <c r="E295" s="3">
        <f>Final!E295</f>
        <v>0</v>
      </c>
      <c r="F295" s="3">
        <f>Final!F295</f>
        <v>0</v>
      </c>
      <c r="G295" s="3">
        <f>Final!G295</f>
        <v>0</v>
      </c>
      <c r="H295" s="3">
        <f>Final!H295</f>
        <v>0</v>
      </c>
      <c r="I295" s="3">
        <f>Final!I295</f>
        <v>0</v>
      </c>
      <c r="J295" s="3">
        <f>Final!J295</f>
        <v>0</v>
      </c>
      <c r="K295" s="3">
        <f>Final!K295</f>
        <v>0</v>
      </c>
      <c r="L295" s="3">
        <f>Final!L295</f>
        <v>0</v>
      </c>
      <c r="M295" s="3">
        <f>Final!M295</f>
        <v>0</v>
      </c>
      <c r="N295" s="3">
        <f>Final!N295</f>
        <v>0</v>
      </c>
      <c r="O295" s="3">
        <f>Final!AP295</f>
        <v>0</v>
      </c>
      <c r="P295" s="43" t="str">
        <f>Redox!G300</f>
        <v>ACBT</v>
      </c>
      <c r="Q295" s="3">
        <f>Final!AR295</f>
        <v>0</v>
      </c>
      <c r="R295" s="3">
        <f>Final!AQ295</f>
        <v>0</v>
      </c>
      <c r="S295" s="85">
        <f>ROUND(Final!AW295,1)</f>
        <v>0</v>
      </c>
    </row>
    <row r="296" spans="1:19" x14ac:dyDescent="0.25">
      <c r="A296" s="3">
        <f>Final!A296</f>
        <v>0</v>
      </c>
      <c r="B296" s="3">
        <f>Final!B296</f>
        <v>0</v>
      </c>
      <c r="C296" s="3">
        <f>Final!C296</f>
        <v>0</v>
      </c>
      <c r="D296" s="3">
        <f>Final!D296</f>
        <v>0</v>
      </c>
      <c r="E296" s="3">
        <f>Final!E296</f>
        <v>0</v>
      </c>
      <c r="F296" s="3">
        <f>Final!F296</f>
        <v>0</v>
      </c>
      <c r="G296" s="3">
        <f>Final!G296</f>
        <v>0</v>
      </c>
      <c r="H296" s="3">
        <f>Final!H296</f>
        <v>0</v>
      </c>
      <c r="I296" s="3">
        <f>Final!I296</f>
        <v>0</v>
      </c>
      <c r="J296" s="3">
        <f>Final!J296</f>
        <v>0</v>
      </c>
      <c r="K296" s="3">
        <f>Final!K296</f>
        <v>0</v>
      </c>
      <c r="L296" s="3">
        <f>Final!L296</f>
        <v>0</v>
      </c>
      <c r="M296" s="3">
        <f>Final!M296</f>
        <v>0</v>
      </c>
      <c r="N296" s="3">
        <f>Final!N296</f>
        <v>0</v>
      </c>
      <c r="O296" s="3">
        <f>Final!AP296</f>
        <v>0</v>
      </c>
      <c r="P296" s="43" t="str">
        <f>Redox!G301</f>
        <v>ACBT</v>
      </c>
      <c r="Q296" s="3">
        <f>Final!AR296</f>
        <v>0</v>
      </c>
      <c r="R296" s="3">
        <f>Final!AQ296</f>
        <v>0</v>
      </c>
      <c r="S296" s="85">
        <f>ROUND(Final!AW296,1)</f>
        <v>0</v>
      </c>
    </row>
    <row r="297" spans="1:19" x14ac:dyDescent="0.25">
      <c r="A297" s="3">
        <f>Final!A297</f>
        <v>0</v>
      </c>
      <c r="B297" s="3">
        <f>Final!B297</f>
        <v>0</v>
      </c>
      <c r="C297" s="3">
        <f>Final!C297</f>
        <v>0</v>
      </c>
      <c r="D297" s="3">
        <f>Final!D297</f>
        <v>0</v>
      </c>
      <c r="E297" s="3">
        <f>Final!E297</f>
        <v>0</v>
      </c>
      <c r="F297" s="3">
        <f>Final!F297</f>
        <v>0</v>
      </c>
      <c r="G297" s="3">
        <f>Final!G297</f>
        <v>0</v>
      </c>
      <c r="H297" s="3">
        <f>Final!H297</f>
        <v>0</v>
      </c>
      <c r="I297" s="3">
        <f>Final!I297</f>
        <v>0</v>
      </c>
      <c r="J297" s="3">
        <f>Final!J297</f>
        <v>0</v>
      </c>
      <c r="K297" s="3">
        <f>Final!K297</f>
        <v>0</v>
      </c>
      <c r="L297" s="3">
        <f>Final!L297</f>
        <v>0</v>
      </c>
      <c r="M297" s="3">
        <f>Final!M297</f>
        <v>0</v>
      </c>
      <c r="N297" s="3">
        <f>Final!N297</f>
        <v>0</v>
      </c>
      <c r="O297" s="3">
        <f>Final!AP297</f>
        <v>0</v>
      </c>
      <c r="P297" s="43" t="str">
        <f>Redox!G302</f>
        <v>ACBT</v>
      </c>
      <c r="Q297" s="3">
        <f>Final!AR297</f>
        <v>0</v>
      </c>
      <c r="R297" s="3">
        <f>Final!AQ297</f>
        <v>0</v>
      </c>
      <c r="S297" s="85">
        <f>ROUND(Final!AW297,1)</f>
        <v>0</v>
      </c>
    </row>
    <row r="298" spans="1:19" x14ac:dyDescent="0.25">
      <c r="A298" s="3">
        <f>Final!A298</f>
        <v>0</v>
      </c>
      <c r="B298" s="3">
        <f>Final!B298</f>
        <v>0</v>
      </c>
      <c r="C298" s="3">
        <f>Final!C298</f>
        <v>0</v>
      </c>
      <c r="D298" s="3">
        <f>Final!D298</f>
        <v>0</v>
      </c>
      <c r="E298" s="3">
        <f>Final!E298</f>
        <v>0</v>
      </c>
      <c r="F298" s="3">
        <f>Final!F298</f>
        <v>0</v>
      </c>
      <c r="G298" s="3">
        <f>Final!G298</f>
        <v>0</v>
      </c>
      <c r="H298" s="3">
        <f>Final!H298</f>
        <v>0</v>
      </c>
      <c r="I298" s="3">
        <f>Final!I298</f>
        <v>0</v>
      </c>
      <c r="J298" s="3">
        <f>Final!J298</f>
        <v>0</v>
      </c>
      <c r="K298" s="3">
        <f>Final!K298</f>
        <v>0</v>
      </c>
      <c r="L298" s="3">
        <f>Final!L298</f>
        <v>0</v>
      </c>
      <c r="M298" s="3">
        <f>Final!M298</f>
        <v>0</v>
      </c>
      <c r="N298" s="3">
        <f>Final!N298</f>
        <v>0</v>
      </c>
      <c r="O298" s="3">
        <f>Final!AP298</f>
        <v>0</v>
      </c>
      <c r="P298" s="43" t="str">
        <f>Redox!G303</f>
        <v>ACBT</v>
      </c>
      <c r="Q298" s="3">
        <f>Final!AR298</f>
        <v>0</v>
      </c>
      <c r="R298" s="3">
        <f>Final!AQ298</f>
        <v>0</v>
      </c>
      <c r="S298" s="85">
        <f>ROUND(Final!AW298,1)</f>
        <v>0</v>
      </c>
    </row>
    <row r="299" spans="1:19" x14ac:dyDescent="0.25">
      <c r="A299" s="3">
        <f>Final!A299</f>
        <v>0</v>
      </c>
      <c r="B299" s="3">
        <f>Final!B299</f>
        <v>0</v>
      </c>
      <c r="C299" s="3">
        <f>Final!C299</f>
        <v>0</v>
      </c>
      <c r="D299" s="3">
        <f>Final!D299</f>
        <v>0</v>
      </c>
      <c r="E299" s="3">
        <f>Final!E299</f>
        <v>0</v>
      </c>
      <c r="F299" s="3">
        <f>Final!F299</f>
        <v>0</v>
      </c>
      <c r="G299" s="3">
        <f>Final!G299</f>
        <v>0</v>
      </c>
      <c r="H299" s="3">
        <f>Final!H299</f>
        <v>0</v>
      </c>
      <c r="I299" s="3">
        <f>Final!I299</f>
        <v>0</v>
      </c>
      <c r="J299" s="3">
        <f>Final!J299</f>
        <v>0</v>
      </c>
      <c r="K299" s="3">
        <f>Final!K299</f>
        <v>0</v>
      </c>
      <c r="L299" s="3">
        <f>Final!L299</f>
        <v>0</v>
      </c>
      <c r="M299" s="3">
        <f>Final!M299</f>
        <v>0</v>
      </c>
      <c r="N299" s="3">
        <f>Final!N299</f>
        <v>0</v>
      </c>
      <c r="O299" s="3">
        <f>Final!AP299</f>
        <v>0</v>
      </c>
      <c r="P299" s="43" t="str">
        <f>Redox!G304</f>
        <v>ACBT</v>
      </c>
      <c r="Q299" s="3">
        <f>Final!AR299</f>
        <v>0</v>
      </c>
      <c r="R299" s="3">
        <f>Final!AQ299</f>
        <v>0</v>
      </c>
      <c r="S299" s="85">
        <f>ROUND(Final!AW299,1)</f>
        <v>0</v>
      </c>
    </row>
    <row r="300" spans="1:19" x14ac:dyDescent="0.25">
      <c r="A300" s="3">
        <f>Final!A300</f>
        <v>0</v>
      </c>
      <c r="B300" s="3">
        <f>Final!B300</f>
        <v>0</v>
      </c>
      <c r="C300" s="3">
        <f>Final!C300</f>
        <v>0</v>
      </c>
      <c r="D300" s="3">
        <f>Final!D300</f>
        <v>0</v>
      </c>
      <c r="E300" s="3">
        <f>Final!E300</f>
        <v>0</v>
      </c>
      <c r="F300" s="3">
        <f>Final!F300</f>
        <v>0</v>
      </c>
      <c r="G300" s="3">
        <f>Final!G300</f>
        <v>0</v>
      </c>
      <c r="H300" s="3">
        <f>Final!H300</f>
        <v>0</v>
      </c>
      <c r="I300" s="3">
        <f>Final!I300</f>
        <v>0</v>
      </c>
      <c r="J300" s="3">
        <f>Final!J300</f>
        <v>0</v>
      </c>
      <c r="K300" s="3">
        <f>Final!K300</f>
        <v>0</v>
      </c>
      <c r="L300" s="3">
        <f>Final!L300</f>
        <v>0</v>
      </c>
      <c r="M300" s="3">
        <f>Final!M300</f>
        <v>0</v>
      </c>
      <c r="N300" s="3">
        <f>Final!N300</f>
        <v>0</v>
      </c>
      <c r="O300" s="3">
        <f>Final!AP300</f>
        <v>0</v>
      </c>
      <c r="P300" s="43" t="str">
        <f>Redox!G305</f>
        <v>ACBT</v>
      </c>
      <c r="Q300" s="3">
        <f>Final!AR300</f>
        <v>0</v>
      </c>
      <c r="R300" s="3">
        <f>Final!AQ300</f>
        <v>0</v>
      </c>
      <c r="S300" s="85">
        <f>ROUND(Final!AW300,1)</f>
        <v>0</v>
      </c>
    </row>
    <row r="301" spans="1:19" x14ac:dyDescent="0.25">
      <c r="A301" s="3">
        <f>Final!A301</f>
        <v>0</v>
      </c>
      <c r="B301" s="3">
        <f>Final!B301</f>
        <v>0</v>
      </c>
      <c r="C301" s="3">
        <f>Final!C301</f>
        <v>0</v>
      </c>
      <c r="D301" s="3">
        <f>Final!D301</f>
        <v>0</v>
      </c>
      <c r="E301" s="3">
        <f>Final!E301</f>
        <v>0</v>
      </c>
      <c r="F301" s="3">
        <f>Final!F301</f>
        <v>0</v>
      </c>
      <c r="G301" s="3">
        <f>Final!G301</f>
        <v>0</v>
      </c>
      <c r="H301" s="3">
        <f>Final!H301</f>
        <v>0</v>
      </c>
      <c r="I301" s="3">
        <f>Final!I301</f>
        <v>0</v>
      </c>
      <c r="J301" s="3">
        <f>Final!J301</f>
        <v>0</v>
      </c>
      <c r="K301" s="3">
        <f>Final!K301</f>
        <v>0</v>
      </c>
      <c r="L301" s="3">
        <f>Final!L301</f>
        <v>0</v>
      </c>
      <c r="M301" s="3">
        <f>Final!M301</f>
        <v>0</v>
      </c>
      <c r="N301" s="3">
        <f>Final!N301</f>
        <v>0</v>
      </c>
      <c r="O301" s="3">
        <f>Final!AP301</f>
        <v>0</v>
      </c>
      <c r="P301" s="43" t="str">
        <f>Redox!G306</f>
        <v>ACBT</v>
      </c>
      <c r="Q301" s="3">
        <f>Final!AR301</f>
        <v>0</v>
      </c>
      <c r="R301" s="3">
        <f>Final!AQ301</f>
        <v>0</v>
      </c>
      <c r="S301" s="85">
        <f>ROUND(Final!AW301,1)</f>
        <v>0</v>
      </c>
    </row>
    <row r="302" spans="1:19" x14ac:dyDescent="0.25">
      <c r="A302" s="3">
        <f>Final!A302</f>
        <v>0</v>
      </c>
      <c r="B302" s="3">
        <f>Final!B302</f>
        <v>0</v>
      </c>
      <c r="C302" s="3">
        <f>Final!C302</f>
        <v>0</v>
      </c>
      <c r="D302" s="3">
        <f>Final!D302</f>
        <v>0</v>
      </c>
      <c r="E302" s="3">
        <f>Final!E302</f>
        <v>0</v>
      </c>
      <c r="F302" s="3">
        <f>Final!F302</f>
        <v>0</v>
      </c>
      <c r="G302" s="3">
        <f>Final!G302</f>
        <v>0</v>
      </c>
      <c r="H302" s="3">
        <f>Final!H302</f>
        <v>0</v>
      </c>
      <c r="I302" s="3">
        <f>Final!I302</f>
        <v>0</v>
      </c>
      <c r="J302" s="3">
        <f>Final!J302</f>
        <v>0</v>
      </c>
      <c r="K302" s="3">
        <f>Final!K302</f>
        <v>0</v>
      </c>
      <c r="L302" s="3">
        <f>Final!L302</f>
        <v>0</v>
      </c>
      <c r="M302" s="3">
        <f>Final!M302</f>
        <v>0</v>
      </c>
      <c r="N302" s="3">
        <f>Final!N302</f>
        <v>0</v>
      </c>
      <c r="O302" s="3">
        <f>Final!AP302</f>
        <v>0</v>
      </c>
      <c r="P302" s="43" t="str">
        <f>Redox!G307</f>
        <v>ACBT</v>
      </c>
      <c r="Q302" s="3">
        <f>Final!AR302</f>
        <v>0</v>
      </c>
      <c r="R302" s="3">
        <f>Final!AQ302</f>
        <v>0</v>
      </c>
      <c r="S302" s="85">
        <f>ROUND(Final!AW302,1)</f>
        <v>0</v>
      </c>
    </row>
    <row r="303" spans="1:19" x14ac:dyDescent="0.25">
      <c r="A303" s="3">
        <f>Final!A303</f>
        <v>0</v>
      </c>
      <c r="B303" s="3">
        <f>Final!B303</f>
        <v>0</v>
      </c>
      <c r="C303" s="3">
        <f>Final!C303</f>
        <v>0</v>
      </c>
      <c r="D303" s="3">
        <f>Final!D303</f>
        <v>0</v>
      </c>
      <c r="E303" s="3">
        <f>Final!E303</f>
        <v>0</v>
      </c>
      <c r="F303" s="3">
        <f>Final!F303</f>
        <v>0</v>
      </c>
      <c r="G303" s="3">
        <f>Final!G303</f>
        <v>0</v>
      </c>
      <c r="H303" s="3">
        <f>Final!H303</f>
        <v>0</v>
      </c>
      <c r="I303" s="3">
        <f>Final!I303</f>
        <v>0</v>
      </c>
      <c r="J303" s="3">
        <f>Final!J303</f>
        <v>0</v>
      </c>
      <c r="K303" s="3">
        <f>Final!K303</f>
        <v>0</v>
      </c>
      <c r="L303" s="3">
        <f>Final!L303</f>
        <v>0</v>
      </c>
      <c r="M303" s="3">
        <f>Final!M303</f>
        <v>0</v>
      </c>
      <c r="N303" s="3">
        <f>Final!N303</f>
        <v>0</v>
      </c>
      <c r="O303" s="3">
        <f>Final!AP303</f>
        <v>0</v>
      </c>
      <c r="P303" s="43" t="str">
        <f>Redox!G308</f>
        <v>ACBT</v>
      </c>
      <c r="Q303" s="3">
        <f>Final!AR303</f>
        <v>0</v>
      </c>
      <c r="R303" s="3">
        <f>Final!AQ303</f>
        <v>0</v>
      </c>
      <c r="S303" s="85">
        <f>ROUND(Final!AW303,1)</f>
        <v>0</v>
      </c>
    </row>
    <row r="304" spans="1:19" x14ac:dyDescent="0.25">
      <c r="A304" s="3">
        <f>Final!A304</f>
        <v>0</v>
      </c>
      <c r="B304" s="3">
        <f>Final!B304</f>
        <v>0</v>
      </c>
      <c r="C304" s="3">
        <f>Final!C304</f>
        <v>0</v>
      </c>
      <c r="D304" s="3">
        <f>Final!D304</f>
        <v>0</v>
      </c>
      <c r="E304" s="3">
        <f>Final!E304</f>
        <v>0</v>
      </c>
      <c r="F304" s="3">
        <f>Final!F304</f>
        <v>0</v>
      </c>
      <c r="G304" s="3">
        <f>Final!G304</f>
        <v>0</v>
      </c>
      <c r="H304" s="3">
        <f>Final!H304</f>
        <v>0</v>
      </c>
      <c r="I304" s="3">
        <f>Final!I304</f>
        <v>0</v>
      </c>
      <c r="J304" s="3">
        <f>Final!J304</f>
        <v>0</v>
      </c>
      <c r="K304" s="3">
        <f>Final!K304</f>
        <v>0</v>
      </c>
      <c r="L304" s="3">
        <f>Final!L304</f>
        <v>0</v>
      </c>
      <c r="M304" s="3">
        <f>Final!M304</f>
        <v>0</v>
      </c>
      <c r="N304" s="3">
        <f>Final!N304</f>
        <v>0</v>
      </c>
      <c r="O304" s="3">
        <f>Final!AP304</f>
        <v>0</v>
      </c>
      <c r="P304" s="43" t="str">
        <f>Redox!G309</f>
        <v>ACBT</v>
      </c>
      <c r="Q304" s="3">
        <f>Final!AR304</f>
        <v>0</v>
      </c>
      <c r="R304" s="3">
        <f>Final!AQ304</f>
        <v>0</v>
      </c>
      <c r="S304" s="85">
        <f>ROUND(Final!AW304,1)</f>
        <v>0</v>
      </c>
    </row>
    <row r="305" spans="1:19" x14ac:dyDescent="0.25">
      <c r="A305" s="3">
        <f>Final!A305</f>
        <v>0</v>
      </c>
      <c r="B305" s="3">
        <f>Final!B305</f>
        <v>0</v>
      </c>
      <c r="C305" s="3">
        <f>Final!C305</f>
        <v>0</v>
      </c>
      <c r="D305" s="3">
        <f>Final!D305</f>
        <v>0</v>
      </c>
      <c r="E305" s="3">
        <f>Final!E305</f>
        <v>0</v>
      </c>
      <c r="F305" s="3">
        <f>Final!F305</f>
        <v>0</v>
      </c>
      <c r="G305" s="3">
        <f>Final!G305</f>
        <v>0</v>
      </c>
      <c r="H305" s="3">
        <f>Final!H305</f>
        <v>0</v>
      </c>
      <c r="I305" s="3">
        <f>Final!I305</f>
        <v>0</v>
      </c>
      <c r="J305" s="3">
        <f>Final!J305</f>
        <v>0</v>
      </c>
      <c r="K305" s="3">
        <f>Final!K305</f>
        <v>0</v>
      </c>
      <c r="L305" s="3">
        <f>Final!L305</f>
        <v>0</v>
      </c>
      <c r="M305" s="3">
        <f>Final!M305</f>
        <v>0</v>
      </c>
      <c r="N305" s="3">
        <f>Final!N305</f>
        <v>0</v>
      </c>
      <c r="O305" s="3">
        <f>Final!AP305</f>
        <v>0</v>
      </c>
      <c r="P305" s="43" t="str">
        <f>Redox!G310</f>
        <v>ACBT</v>
      </c>
      <c r="Q305" s="3">
        <f>Final!AR305</f>
        <v>0</v>
      </c>
      <c r="R305" s="3">
        <f>Final!AQ305</f>
        <v>0</v>
      </c>
      <c r="S305" s="85">
        <f>ROUND(Final!AW305,1)</f>
        <v>0</v>
      </c>
    </row>
    <row r="306" spans="1:19" x14ac:dyDescent="0.25">
      <c r="A306" s="3">
        <f>Final!A306</f>
        <v>0</v>
      </c>
      <c r="B306" s="3">
        <f>Final!B306</f>
        <v>0</v>
      </c>
      <c r="C306" s="3">
        <f>Final!C306</f>
        <v>0</v>
      </c>
      <c r="D306" s="3">
        <f>Final!D306</f>
        <v>0</v>
      </c>
      <c r="E306" s="3">
        <f>Final!E306</f>
        <v>0</v>
      </c>
      <c r="F306" s="3">
        <f>Final!F306</f>
        <v>0</v>
      </c>
      <c r="G306" s="3">
        <f>Final!G306</f>
        <v>0</v>
      </c>
      <c r="H306" s="3">
        <f>Final!H306</f>
        <v>0</v>
      </c>
      <c r="I306" s="3">
        <f>Final!I306</f>
        <v>0</v>
      </c>
      <c r="J306" s="3">
        <f>Final!J306</f>
        <v>0</v>
      </c>
      <c r="K306" s="3">
        <f>Final!K306</f>
        <v>0</v>
      </c>
      <c r="L306" s="3">
        <f>Final!L306</f>
        <v>0</v>
      </c>
      <c r="M306" s="3">
        <f>Final!M306</f>
        <v>0</v>
      </c>
      <c r="N306" s="3">
        <f>Final!N306</f>
        <v>0</v>
      </c>
      <c r="O306" s="3">
        <f>Final!AP306</f>
        <v>0</v>
      </c>
      <c r="P306" s="43" t="str">
        <f>Redox!G311</f>
        <v>ACBT</v>
      </c>
      <c r="Q306" s="3">
        <f>Final!AR306</f>
        <v>0</v>
      </c>
      <c r="R306" s="3">
        <f>Final!AQ306</f>
        <v>0</v>
      </c>
      <c r="S306" s="85">
        <f>ROUND(Final!AW306,1)</f>
        <v>0</v>
      </c>
    </row>
    <row r="307" spans="1:19" x14ac:dyDescent="0.25">
      <c r="A307" s="3">
        <f>Final!A307</f>
        <v>0</v>
      </c>
      <c r="B307" s="3">
        <f>Final!B307</f>
        <v>0</v>
      </c>
      <c r="C307" s="3">
        <f>Final!C307</f>
        <v>0</v>
      </c>
      <c r="D307" s="3">
        <f>Final!D307</f>
        <v>0</v>
      </c>
      <c r="E307" s="3">
        <f>Final!E307</f>
        <v>0</v>
      </c>
      <c r="F307" s="3">
        <f>Final!F307</f>
        <v>0</v>
      </c>
      <c r="G307" s="3">
        <f>Final!G307</f>
        <v>0</v>
      </c>
      <c r="H307" s="3">
        <f>Final!H307</f>
        <v>0</v>
      </c>
      <c r="I307" s="3">
        <f>Final!I307</f>
        <v>0</v>
      </c>
      <c r="J307" s="3">
        <f>Final!J307</f>
        <v>0</v>
      </c>
      <c r="K307" s="3">
        <f>Final!K307</f>
        <v>0</v>
      </c>
      <c r="L307" s="3">
        <f>Final!L307</f>
        <v>0</v>
      </c>
      <c r="M307" s="3">
        <f>Final!M307</f>
        <v>0</v>
      </c>
      <c r="N307" s="3">
        <f>Final!N307</f>
        <v>0</v>
      </c>
      <c r="O307" s="3">
        <f>Final!AP307</f>
        <v>0</v>
      </c>
      <c r="P307" s="43" t="str">
        <f>Redox!G312</f>
        <v>ACBT</v>
      </c>
      <c r="Q307" s="3">
        <f>Final!AR307</f>
        <v>0</v>
      </c>
      <c r="R307" s="3">
        <f>Final!AQ307</f>
        <v>0</v>
      </c>
      <c r="S307" s="85">
        <f>ROUND(Final!AW307,1)</f>
        <v>0</v>
      </c>
    </row>
    <row r="308" spans="1:19" x14ac:dyDescent="0.25">
      <c r="A308" s="3">
        <f>Final!A308</f>
        <v>0</v>
      </c>
      <c r="B308" s="3">
        <f>Final!B308</f>
        <v>0</v>
      </c>
      <c r="C308" s="3">
        <f>Final!C308</f>
        <v>0</v>
      </c>
      <c r="D308" s="3">
        <f>Final!D308</f>
        <v>0</v>
      </c>
      <c r="E308" s="3">
        <f>Final!E308</f>
        <v>0</v>
      </c>
      <c r="F308" s="3">
        <f>Final!F308</f>
        <v>0</v>
      </c>
      <c r="G308" s="3">
        <f>Final!G308</f>
        <v>0</v>
      </c>
      <c r="H308" s="3">
        <f>Final!H308</f>
        <v>0</v>
      </c>
      <c r="I308" s="3">
        <f>Final!I308</f>
        <v>0</v>
      </c>
      <c r="J308" s="3">
        <f>Final!J308</f>
        <v>0</v>
      </c>
      <c r="K308" s="3">
        <f>Final!K308</f>
        <v>0</v>
      </c>
      <c r="L308" s="3">
        <f>Final!L308</f>
        <v>0</v>
      </c>
      <c r="M308" s="3">
        <f>Final!M308</f>
        <v>0</v>
      </c>
      <c r="N308" s="3">
        <f>Final!N308</f>
        <v>0</v>
      </c>
      <c r="O308" s="3">
        <f>Final!AP308</f>
        <v>0</v>
      </c>
      <c r="P308" s="43" t="str">
        <f>Redox!G313</f>
        <v>ACBT</v>
      </c>
      <c r="Q308" s="3">
        <f>Final!AR308</f>
        <v>0</v>
      </c>
      <c r="R308" s="3">
        <f>Final!AQ308</f>
        <v>0</v>
      </c>
      <c r="S308" s="85">
        <f>ROUND(Final!AW308,1)</f>
        <v>0</v>
      </c>
    </row>
    <row r="309" spans="1:19" x14ac:dyDescent="0.25">
      <c r="A309" s="3">
        <f>Final!A309</f>
        <v>0</v>
      </c>
      <c r="B309" s="3">
        <f>Final!B309</f>
        <v>0</v>
      </c>
      <c r="C309" s="3">
        <f>Final!C309</f>
        <v>0</v>
      </c>
      <c r="D309" s="3">
        <f>Final!D309</f>
        <v>0</v>
      </c>
      <c r="E309" s="3">
        <f>Final!E309</f>
        <v>0</v>
      </c>
      <c r="F309" s="3">
        <f>Final!F309</f>
        <v>0</v>
      </c>
      <c r="G309" s="3">
        <f>Final!G309</f>
        <v>0</v>
      </c>
      <c r="H309" s="3">
        <f>Final!H309</f>
        <v>0</v>
      </c>
      <c r="I309" s="3">
        <f>Final!I309</f>
        <v>0</v>
      </c>
      <c r="J309" s="3">
        <f>Final!J309</f>
        <v>0</v>
      </c>
      <c r="K309" s="3">
        <f>Final!K309</f>
        <v>0</v>
      </c>
      <c r="L309" s="3">
        <f>Final!L309</f>
        <v>0</v>
      </c>
      <c r="M309" s="3">
        <f>Final!M309</f>
        <v>0</v>
      </c>
      <c r="N309" s="3">
        <f>Final!N309</f>
        <v>0</v>
      </c>
      <c r="O309" s="3">
        <f>Final!AP309</f>
        <v>0</v>
      </c>
      <c r="P309" s="43" t="str">
        <f>Redox!G314</f>
        <v>ACBT</v>
      </c>
      <c r="Q309" s="3">
        <f>Final!AR309</f>
        <v>0</v>
      </c>
      <c r="R309" s="3">
        <f>Final!AQ309</f>
        <v>0</v>
      </c>
      <c r="S309" s="85">
        <f>ROUND(Final!AW309,1)</f>
        <v>0</v>
      </c>
    </row>
    <row r="310" spans="1:19" x14ac:dyDescent="0.25">
      <c r="A310" s="3">
        <f>Final!A310</f>
        <v>0</v>
      </c>
      <c r="B310" s="3">
        <f>Final!B310</f>
        <v>0</v>
      </c>
      <c r="C310" s="3">
        <f>Final!C310</f>
        <v>0</v>
      </c>
      <c r="D310" s="3">
        <f>Final!D310</f>
        <v>0</v>
      </c>
      <c r="E310" s="3">
        <f>Final!E310</f>
        <v>0</v>
      </c>
      <c r="F310" s="3">
        <f>Final!F310</f>
        <v>0</v>
      </c>
      <c r="G310" s="3">
        <f>Final!G310</f>
        <v>0</v>
      </c>
      <c r="H310" s="3">
        <f>Final!H310</f>
        <v>0</v>
      </c>
      <c r="I310" s="3">
        <f>Final!I310</f>
        <v>0</v>
      </c>
      <c r="J310" s="3">
        <f>Final!J310</f>
        <v>0</v>
      </c>
      <c r="K310" s="3">
        <f>Final!K310</f>
        <v>0</v>
      </c>
      <c r="L310" s="3">
        <f>Final!L310</f>
        <v>0</v>
      </c>
      <c r="M310" s="3">
        <f>Final!M310</f>
        <v>0</v>
      </c>
      <c r="N310" s="3">
        <f>Final!N310</f>
        <v>0</v>
      </c>
      <c r="O310" s="3">
        <f>Final!AP310</f>
        <v>0</v>
      </c>
      <c r="P310" s="43" t="str">
        <f>Redox!G315</f>
        <v>ACBT</v>
      </c>
      <c r="Q310" s="3">
        <f>Final!AR310</f>
        <v>0</v>
      </c>
      <c r="R310" s="3">
        <f>Final!AQ310</f>
        <v>0</v>
      </c>
      <c r="S310" s="85">
        <f>ROUND(Final!AW310,1)</f>
        <v>0</v>
      </c>
    </row>
    <row r="311" spans="1:19" x14ac:dyDescent="0.25">
      <c r="A311" s="3">
        <f>Final!A311</f>
        <v>0</v>
      </c>
      <c r="B311" s="3">
        <f>Final!B311</f>
        <v>0</v>
      </c>
      <c r="C311" s="3">
        <f>Final!C311</f>
        <v>0</v>
      </c>
      <c r="D311" s="3">
        <f>Final!D311</f>
        <v>0</v>
      </c>
      <c r="E311" s="3">
        <f>Final!E311</f>
        <v>0</v>
      </c>
      <c r="F311" s="3">
        <f>Final!F311</f>
        <v>0</v>
      </c>
      <c r="G311" s="3">
        <f>Final!G311</f>
        <v>0</v>
      </c>
      <c r="H311" s="3">
        <f>Final!H311</f>
        <v>0</v>
      </c>
      <c r="I311" s="3">
        <f>Final!I311</f>
        <v>0</v>
      </c>
      <c r="J311" s="3">
        <f>Final!J311</f>
        <v>0</v>
      </c>
      <c r="K311" s="3">
        <f>Final!K311</f>
        <v>0</v>
      </c>
      <c r="L311" s="3">
        <f>Final!L311</f>
        <v>0</v>
      </c>
      <c r="M311" s="3">
        <f>Final!M311</f>
        <v>0</v>
      </c>
      <c r="N311" s="3">
        <f>Final!N311</f>
        <v>0</v>
      </c>
      <c r="O311" s="3">
        <f>Final!AP311</f>
        <v>0</v>
      </c>
      <c r="P311" s="43" t="str">
        <f>Redox!G316</f>
        <v>ACBT</v>
      </c>
      <c r="Q311" s="3">
        <f>Final!AR311</f>
        <v>0</v>
      </c>
      <c r="R311" s="3">
        <f>Final!AQ311</f>
        <v>0</v>
      </c>
      <c r="S311" s="85">
        <f>ROUND(Final!AW311,1)</f>
        <v>0</v>
      </c>
    </row>
    <row r="312" spans="1:19" x14ac:dyDescent="0.25">
      <c r="A312" s="3">
        <f>Final!A312</f>
        <v>0</v>
      </c>
      <c r="B312" s="3">
        <f>Final!B312</f>
        <v>0</v>
      </c>
      <c r="C312" s="3">
        <f>Final!C312</f>
        <v>0</v>
      </c>
      <c r="D312" s="3">
        <f>Final!D312</f>
        <v>0</v>
      </c>
      <c r="E312" s="3">
        <f>Final!E312</f>
        <v>0</v>
      </c>
      <c r="F312" s="3">
        <f>Final!F312</f>
        <v>0</v>
      </c>
      <c r="G312" s="3">
        <f>Final!G312</f>
        <v>0</v>
      </c>
      <c r="H312" s="3">
        <f>Final!H312</f>
        <v>0</v>
      </c>
      <c r="I312" s="3">
        <f>Final!I312</f>
        <v>0</v>
      </c>
      <c r="J312" s="3">
        <f>Final!J312</f>
        <v>0</v>
      </c>
      <c r="K312" s="3">
        <f>Final!K312</f>
        <v>0</v>
      </c>
      <c r="L312" s="3">
        <f>Final!L312</f>
        <v>0</v>
      </c>
      <c r="M312" s="3">
        <f>Final!M312</f>
        <v>0</v>
      </c>
      <c r="N312" s="3">
        <f>Final!N312</f>
        <v>0</v>
      </c>
      <c r="O312" s="3">
        <f>Final!AP312</f>
        <v>0</v>
      </c>
      <c r="P312" s="43" t="str">
        <f>Redox!G317</f>
        <v>ACBT</v>
      </c>
      <c r="Q312" s="3">
        <f>Final!AR312</f>
        <v>0</v>
      </c>
      <c r="R312" s="3">
        <f>Final!AQ312</f>
        <v>0</v>
      </c>
      <c r="S312" s="85">
        <f>ROUND(Final!AW312,1)</f>
        <v>0</v>
      </c>
    </row>
    <row r="313" spans="1:19" x14ac:dyDescent="0.25">
      <c r="A313" s="3">
        <f>Final!A313</f>
        <v>0</v>
      </c>
      <c r="B313" s="3">
        <f>Final!B313</f>
        <v>0</v>
      </c>
      <c r="C313" s="3">
        <f>Final!C313</f>
        <v>0</v>
      </c>
      <c r="D313" s="3">
        <f>Final!D313</f>
        <v>0</v>
      </c>
      <c r="E313" s="3">
        <f>Final!E313</f>
        <v>0</v>
      </c>
      <c r="F313" s="3">
        <f>Final!F313</f>
        <v>0</v>
      </c>
      <c r="G313" s="3">
        <f>Final!G313</f>
        <v>0</v>
      </c>
      <c r="H313" s="3">
        <f>Final!H313</f>
        <v>0</v>
      </c>
      <c r="I313" s="3">
        <f>Final!I313</f>
        <v>0</v>
      </c>
      <c r="J313" s="3">
        <f>Final!J313</f>
        <v>0</v>
      </c>
      <c r="K313" s="3">
        <f>Final!K313</f>
        <v>0</v>
      </c>
      <c r="L313" s="3">
        <f>Final!L313</f>
        <v>0</v>
      </c>
      <c r="M313" s="3">
        <f>Final!M313</f>
        <v>0</v>
      </c>
      <c r="N313" s="3">
        <f>Final!N313</f>
        <v>0</v>
      </c>
      <c r="O313" s="3">
        <f>Final!AP313</f>
        <v>0</v>
      </c>
      <c r="P313" s="43" t="str">
        <f>Redox!G318</f>
        <v>ACBT</v>
      </c>
      <c r="Q313" s="3">
        <f>Final!AR313</f>
        <v>0</v>
      </c>
      <c r="R313" s="3">
        <f>Final!AQ313</f>
        <v>0</v>
      </c>
      <c r="S313" s="85">
        <f>ROUND(Final!AW313,1)</f>
        <v>0</v>
      </c>
    </row>
    <row r="314" spans="1:19" x14ac:dyDescent="0.25">
      <c r="A314" s="3">
        <f>Final!A314</f>
        <v>0</v>
      </c>
      <c r="B314" s="3">
        <f>Final!B314</f>
        <v>0</v>
      </c>
      <c r="C314" s="3">
        <f>Final!C314</f>
        <v>0</v>
      </c>
      <c r="D314" s="3">
        <f>Final!D314</f>
        <v>0</v>
      </c>
      <c r="E314" s="3">
        <f>Final!E314</f>
        <v>0</v>
      </c>
      <c r="F314" s="3">
        <f>Final!F314</f>
        <v>0</v>
      </c>
      <c r="G314" s="3">
        <f>Final!G314</f>
        <v>0</v>
      </c>
      <c r="H314" s="3">
        <f>Final!H314</f>
        <v>0</v>
      </c>
      <c r="I314" s="3">
        <f>Final!I314</f>
        <v>0</v>
      </c>
      <c r="J314" s="3">
        <f>Final!J314</f>
        <v>0</v>
      </c>
      <c r="K314" s="3">
        <f>Final!K314</f>
        <v>0</v>
      </c>
      <c r="L314" s="3">
        <f>Final!L314</f>
        <v>0</v>
      </c>
      <c r="M314" s="3">
        <f>Final!M314</f>
        <v>0</v>
      </c>
      <c r="N314" s="3">
        <f>Final!N314</f>
        <v>0</v>
      </c>
      <c r="O314" s="3">
        <f>Final!AP314</f>
        <v>0</v>
      </c>
      <c r="P314" s="43" t="str">
        <f>Redox!G319</f>
        <v>ACBT</v>
      </c>
      <c r="Q314" s="3">
        <f>Final!AR314</f>
        <v>0</v>
      </c>
      <c r="R314" s="3">
        <f>Final!AQ314</f>
        <v>0</v>
      </c>
      <c r="S314" s="85">
        <f>ROUND(Final!AW314,1)</f>
        <v>0</v>
      </c>
    </row>
    <row r="315" spans="1:19" x14ac:dyDescent="0.25">
      <c r="A315" s="3">
        <f>Final!A315</f>
        <v>0</v>
      </c>
      <c r="B315" s="3">
        <f>Final!B315</f>
        <v>0</v>
      </c>
      <c r="C315" s="3">
        <f>Final!C315</f>
        <v>0</v>
      </c>
      <c r="D315" s="3">
        <f>Final!D315</f>
        <v>0</v>
      </c>
      <c r="E315" s="3">
        <f>Final!E315</f>
        <v>0</v>
      </c>
      <c r="F315" s="3">
        <f>Final!F315</f>
        <v>0</v>
      </c>
      <c r="G315" s="3">
        <f>Final!G315</f>
        <v>0</v>
      </c>
      <c r="H315" s="3">
        <f>Final!H315</f>
        <v>0</v>
      </c>
      <c r="I315" s="3">
        <f>Final!I315</f>
        <v>0</v>
      </c>
      <c r="J315" s="3">
        <f>Final!J315</f>
        <v>0</v>
      </c>
      <c r="K315" s="3">
        <f>Final!K315</f>
        <v>0</v>
      </c>
      <c r="L315" s="3">
        <f>Final!L315</f>
        <v>0</v>
      </c>
      <c r="M315" s="3">
        <f>Final!M315</f>
        <v>0</v>
      </c>
      <c r="N315" s="3">
        <f>Final!N315</f>
        <v>0</v>
      </c>
      <c r="O315" s="3">
        <f>Final!AP315</f>
        <v>0</v>
      </c>
      <c r="P315" s="43" t="str">
        <f>Redox!G320</f>
        <v>ACBT</v>
      </c>
      <c r="Q315" s="3">
        <f>Final!AR315</f>
        <v>0</v>
      </c>
      <c r="R315" s="3">
        <f>Final!AQ315</f>
        <v>0</v>
      </c>
      <c r="S315" s="85">
        <f>ROUND(Final!AW315,1)</f>
        <v>0</v>
      </c>
    </row>
    <row r="316" spans="1:19" x14ac:dyDescent="0.25">
      <c r="A316" s="3">
        <f>Final!A316</f>
        <v>0</v>
      </c>
      <c r="B316" s="3">
        <f>Final!B316</f>
        <v>0</v>
      </c>
      <c r="C316" s="3">
        <f>Final!C316</f>
        <v>0</v>
      </c>
      <c r="D316" s="3">
        <f>Final!D316</f>
        <v>0</v>
      </c>
      <c r="E316" s="3">
        <f>Final!E316</f>
        <v>0</v>
      </c>
      <c r="F316" s="3">
        <f>Final!F316</f>
        <v>0</v>
      </c>
      <c r="G316" s="3">
        <f>Final!G316</f>
        <v>0</v>
      </c>
      <c r="H316" s="3">
        <f>Final!H316</f>
        <v>0</v>
      </c>
      <c r="I316" s="3">
        <f>Final!I316</f>
        <v>0</v>
      </c>
      <c r="J316" s="3">
        <f>Final!J316</f>
        <v>0</v>
      </c>
      <c r="K316" s="3">
        <f>Final!K316</f>
        <v>0</v>
      </c>
      <c r="L316" s="3">
        <f>Final!L316</f>
        <v>0</v>
      </c>
      <c r="M316" s="3">
        <f>Final!M316</f>
        <v>0</v>
      </c>
      <c r="N316" s="3">
        <f>Final!N316</f>
        <v>0</v>
      </c>
      <c r="O316" s="3">
        <f>Final!AP316</f>
        <v>0</v>
      </c>
      <c r="P316" s="43" t="str">
        <f>Redox!G321</f>
        <v>ACBT</v>
      </c>
      <c r="Q316" s="3">
        <f>Final!AR316</f>
        <v>0</v>
      </c>
      <c r="R316" s="3">
        <f>Final!AQ316</f>
        <v>0</v>
      </c>
      <c r="S316" s="85">
        <f>ROUND(Final!AW316,1)</f>
        <v>0</v>
      </c>
    </row>
    <row r="317" spans="1:19" x14ac:dyDescent="0.25">
      <c r="A317" s="3">
        <f>Final!A317</f>
        <v>0</v>
      </c>
      <c r="B317" s="3">
        <f>Final!B317</f>
        <v>0</v>
      </c>
      <c r="C317" s="3">
        <f>Final!C317</f>
        <v>0</v>
      </c>
      <c r="D317" s="3">
        <f>Final!D317</f>
        <v>0</v>
      </c>
      <c r="E317" s="3">
        <f>Final!E317</f>
        <v>0</v>
      </c>
      <c r="F317" s="3">
        <f>Final!F317</f>
        <v>0</v>
      </c>
      <c r="G317" s="3">
        <f>Final!G317</f>
        <v>0</v>
      </c>
      <c r="H317" s="3">
        <f>Final!H317</f>
        <v>0</v>
      </c>
      <c r="I317" s="3">
        <f>Final!I317</f>
        <v>0</v>
      </c>
      <c r="J317" s="3">
        <f>Final!J317</f>
        <v>0</v>
      </c>
      <c r="K317" s="3">
        <f>Final!K317</f>
        <v>0</v>
      </c>
      <c r="L317" s="3">
        <f>Final!L317</f>
        <v>0</v>
      </c>
      <c r="M317" s="3">
        <f>Final!M317</f>
        <v>0</v>
      </c>
      <c r="N317" s="3">
        <f>Final!N317</f>
        <v>0</v>
      </c>
      <c r="O317" s="3">
        <f>Final!AP317</f>
        <v>0</v>
      </c>
      <c r="P317" s="43" t="str">
        <f>Redox!G322</f>
        <v>ACBT</v>
      </c>
      <c r="Q317" s="3">
        <f>Final!AR317</f>
        <v>0</v>
      </c>
      <c r="R317" s="3">
        <f>Final!AQ317</f>
        <v>0</v>
      </c>
      <c r="S317" s="85">
        <f>ROUND(Final!AW317,1)</f>
        <v>0</v>
      </c>
    </row>
    <row r="318" spans="1:19" x14ac:dyDescent="0.25">
      <c r="A318" s="3">
        <f>Final!A318</f>
        <v>0</v>
      </c>
      <c r="B318" s="3">
        <f>Final!B318</f>
        <v>0</v>
      </c>
      <c r="C318" s="3">
        <f>Final!C318</f>
        <v>0</v>
      </c>
      <c r="D318" s="3">
        <f>Final!D318</f>
        <v>0</v>
      </c>
      <c r="E318" s="3">
        <f>Final!E318</f>
        <v>0</v>
      </c>
      <c r="F318" s="3">
        <f>Final!F318</f>
        <v>0</v>
      </c>
      <c r="G318" s="3">
        <f>Final!G318</f>
        <v>0</v>
      </c>
      <c r="H318" s="3">
        <f>Final!H318</f>
        <v>0</v>
      </c>
      <c r="I318" s="3">
        <f>Final!I318</f>
        <v>0</v>
      </c>
      <c r="J318" s="3">
        <f>Final!J318</f>
        <v>0</v>
      </c>
      <c r="K318" s="3">
        <f>Final!K318</f>
        <v>0</v>
      </c>
      <c r="L318" s="3">
        <f>Final!L318</f>
        <v>0</v>
      </c>
      <c r="M318" s="3">
        <f>Final!M318</f>
        <v>0</v>
      </c>
      <c r="N318" s="3">
        <f>Final!N318</f>
        <v>0</v>
      </c>
      <c r="O318" s="3">
        <f>Final!AP318</f>
        <v>0</v>
      </c>
      <c r="P318" s="43" t="str">
        <f>Redox!G323</f>
        <v>ACBT</v>
      </c>
      <c r="Q318" s="3">
        <f>Final!AR318</f>
        <v>0</v>
      </c>
      <c r="R318" s="3">
        <f>Final!AQ318</f>
        <v>0</v>
      </c>
      <c r="S318" s="85">
        <f>ROUND(Final!AW318,1)</f>
        <v>0</v>
      </c>
    </row>
    <row r="319" spans="1:19" x14ac:dyDescent="0.25">
      <c r="A319" s="3">
        <f>Final!A319</f>
        <v>0</v>
      </c>
      <c r="B319" s="3">
        <f>Final!B319</f>
        <v>0</v>
      </c>
      <c r="C319" s="3">
        <f>Final!C319</f>
        <v>0</v>
      </c>
      <c r="D319" s="3">
        <f>Final!D319</f>
        <v>0</v>
      </c>
      <c r="E319" s="3">
        <f>Final!E319</f>
        <v>0</v>
      </c>
      <c r="F319" s="3">
        <f>Final!F319</f>
        <v>0</v>
      </c>
      <c r="G319" s="3">
        <f>Final!G319</f>
        <v>0</v>
      </c>
      <c r="H319" s="3">
        <f>Final!H319</f>
        <v>0</v>
      </c>
      <c r="I319" s="3">
        <f>Final!I319</f>
        <v>0</v>
      </c>
      <c r="J319" s="3">
        <f>Final!J319</f>
        <v>0</v>
      </c>
      <c r="K319" s="3">
        <f>Final!K319</f>
        <v>0</v>
      </c>
      <c r="L319" s="3">
        <f>Final!L319</f>
        <v>0</v>
      </c>
      <c r="M319" s="3">
        <f>Final!M319</f>
        <v>0</v>
      </c>
      <c r="N319" s="3">
        <f>Final!N319</f>
        <v>0</v>
      </c>
      <c r="O319" s="3">
        <f>Final!AP319</f>
        <v>0</v>
      </c>
      <c r="P319" s="43" t="str">
        <f>Redox!G324</f>
        <v>ACBT</v>
      </c>
      <c r="Q319" s="3">
        <f>Final!AR319</f>
        <v>0</v>
      </c>
      <c r="R319" s="3">
        <f>Final!AQ319</f>
        <v>0</v>
      </c>
      <c r="S319" s="85">
        <f>ROUND(Final!AW319,1)</f>
        <v>0</v>
      </c>
    </row>
    <row r="320" spans="1:19" x14ac:dyDescent="0.25">
      <c r="A320" s="3">
        <f>Final!A320</f>
        <v>0</v>
      </c>
      <c r="B320" s="3">
        <f>Final!B320</f>
        <v>0</v>
      </c>
      <c r="C320" s="3">
        <f>Final!C320</f>
        <v>0</v>
      </c>
      <c r="D320" s="3">
        <f>Final!D320</f>
        <v>0</v>
      </c>
      <c r="E320" s="3">
        <f>Final!E320</f>
        <v>0</v>
      </c>
      <c r="F320" s="3">
        <f>Final!F320</f>
        <v>0</v>
      </c>
      <c r="G320" s="3">
        <f>Final!G320</f>
        <v>0</v>
      </c>
      <c r="H320" s="3">
        <f>Final!H320</f>
        <v>0</v>
      </c>
      <c r="I320" s="3">
        <f>Final!I320</f>
        <v>0</v>
      </c>
      <c r="J320" s="3">
        <f>Final!J320</f>
        <v>0</v>
      </c>
      <c r="K320" s="3">
        <f>Final!K320</f>
        <v>0</v>
      </c>
      <c r="L320" s="3">
        <f>Final!L320</f>
        <v>0</v>
      </c>
      <c r="M320" s="3">
        <f>Final!M320</f>
        <v>0</v>
      </c>
      <c r="N320" s="3">
        <f>Final!N320</f>
        <v>0</v>
      </c>
      <c r="O320" s="3">
        <f>Final!AP320</f>
        <v>0</v>
      </c>
      <c r="P320" s="43" t="str">
        <f>Redox!G325</f>
        <v>ACBT</v>
      </c>
      <c r="Q320" s="3">
        <f>Final!AR320</f>
        <v>0</v>
      </c>
      <c r="R320" s="3">
        <f>Final!AQ320</f>
        <v>0</v>
      </c>
      <c r="S320" s="85">
        <f>ROUND(Final!AW320,1)</f>
        <v>0</v>
      </c>
    </row>
    <row r="321" spans="1:19" x14ac:dyDescent="0.25">
      <c r="A321" s="3">
        <f>Final!A321</f>
        <v>0</v>
      </c>
      <c r="B321" s="3">
        <f>Final!B321</f>
        <v>0</v>
      </c>
      <c r="C321" s="3">
        <f>Final!C321</f>
        <v>0</v>
      </c>
      <c r="D321" s="3">
        <f>Final!D321</f>
        <v>0</v>
      </c>
      <c r="E321" s="3">
        <f>Final!E321</f>
        <v>0</v>
      </c>
      <c r="F321" s="3">
        <f>Final!F321</f>
        <v>0</v>
      </c>
      <c r="G321" s="3">
        <f>Final!G321</f>
        <v>0</v>
      </c>
      <c r="H321" s="3">
        <f>Final!H321</f>
        <v>0</v>
      </c>
      <c r="I321" s="3">
        <f>Final!I321</f>
        <v>0</v>
      </c>
      <c r="J321" s="3">
        <f>Final!J321</f>
        <v>0</v>
      </c>
      <c r="K321" s="3">
        <f>Final!K321</f>
        <v>0</v>
      </c>
      <c r="L321" s="3">
        <f>Final!L321</f>
        <v>0</v>
      </c>
      <c r="M321" s="3">
        <f>Final!M321</f>
        <v>0</v>
      </c>
      <c r="N321" s="3">
        <f>Final!N321</f>
        <v>0</v>
      </c>
      <c r="O321" s="3">
        <f>Final!AP321</f>
        <v>0</v>
      </c>
      <c r="P321" s="43" t="str">
        <f>Redox!G326</f>
        <v>ACBT</v>
      </c>
      <c r="Q321" s="3">
        <f>Final!AR321</f>
        <v>0</v>
      </c>
      <c r="R321" s="3">
        <f>Final!AQ321</f>
        <v>0</v>
      </c>
      <c r="S321" s="85">
        <f>ROUND(Final!AW321,1)</f>
        <v>0</v>
      </c>
    </row>
    <row r="322" spans="1:19" x14ac:dyDescent="0.25">
      <c r="A322" s="3">
        <f>Final!A322</f>
        <v>0</v>
      </c>
      <c r="B322" s="3">
        <f>Final!B322</f>
        <v>0</v>
      </c>
      <c r="C322" s="3">
        <f>Final!C322</f>
        <v>0</v>
      </c>
      <c r="D322" s="3">
        <f>Final!D322</f>
        <v>0</v>
      </c>
      <c r="E322" s="3">
        <f>Final!E322</f>
        <v>0</v>
      </c>
      <c r="F322" s="3">
        <f>Final!F322</f>
        <v>0</v>
      </c>
      <c r="G322" s="3">
        <f>Final!G322</f>
        <v>0</v>
      </c>
      <c r="H322" s="3">
        <f>Final!H322</f>
        <v>0</v>
      </c>
      <c r="I322" s="3">
        <f>Final!I322</f>
        <v>0</v>
      </c>
      <c r="J322" s="3">
        <f>Final!J322</f>
        <v>0</v>
      </c>
      <c r="K322" s="3">
        <f>Final!K322</f>
        <v>0</v>
      </c>
      <c r="L322" s="3">
        <f>Final!L322</f>
        <v>0</v>
      </c>
      <c r="M322" s="3">
        <f>Final!M322</f>
        <v>0</v>
      </c>
      <c r="N322" s="3">
        <f>Final!N322</f>
        <v>0</v>
      </c>
      <c r="O322" s="3">
        <f>Final!AP322</f>
        <v>0</v>
      </c>
      <c r="P322" s="43" t="str">
        <f>Redox!G327</f>
        <v>ACBT</v>
      </c>
      <c r="Q322" s="3">
        <f>Final!AR322</f>
        <v>0</v>
      </c>
      <c r="R322" s="3">
        <f>Final!AQ322</f>
        <v>0</v>
      </c>
      <c r="S322" s="85">
        <f>ROUND(Final!AW322,1)</f>
        <v>0</v>
      </c>
    </row>
    <row r="323" spans="1:19" x14ac:dyDescent="0.25">
      <c r="A323" s="3">
        <f>Final!A323</f>
        <v>0</v>
      </c>
      <c r="B323" s="3">
        <f>Final!B323</f>
        <v>0</v>
      </c>
      <c r="C323" s="3">
        <f>Final!C323</f>
        <v>0</v>
      </c>
      <c r="D323" s="3">
        <f>Final!D323</f>
        <v>0</v>
      </c>
      <c r="E323" s="3">
        <f>Final!E323</f>
        <v>0</v>
      </c>
      <c r="F323" s="3">
        <f>Final!F323</f>
        <v>0</v>
      </c>
      <c r="G323" s="3">
        <f>Final!G323</f>
        <v>0</v>
      </c>
      <c r="H323" s="3">
        <f>Final!H323</f>
        <v>0</v>
      </c>
      <c r="I323" s="3">
        <f>Final!I323</f>
        <v>0</v>
      </c>
      <c r="J323" s="3">
        <f>Final!J323</f>
        <v>0</v>
      </c>
      <c r="K323" s="3">
        <f>Final!K323</f>
        <v>0</v>
      </c>
      <c r="L323" s="3">
        <f>Final!L323</f>
        <v>0</v>
      </c>
      <c r="M323" s="3">
        <f>Final!M323</f>
        <v>0</v>
      </c>
      <c r="N323" s="3">
        <f>Final!N323</f>
        <v>0</v>
      </c>
      <c r="O323" s="3">
        <f>Final!AP323</f>
        <v>0</v>
      </c>
      <c r="P323" s="43" t="str">
        <f>Redox!G328</f>
        <v>ACBT</v>
      </c>
      <c r="Q323" s="3">
        <f>Final!AR323</f>
        <v>0</v>
      </c>
      <c r="R323" s="3">
        <f>Final!AQ323</f>
        <v>0</v>
      </c>
      <c r="S323" s="85">
        <f>ROUND(Final!AW323,1)</f>
        <v>0</v>
      </c>
    </row>
    <row r="324" spans="1:19" x14ac:dyDescent="0.25">
      <c r="A324" s="3">
        <f>Final!A324</f>
        <v>0</v>
      </c>
      <c r="B324" s="3">
        <f>Final!B324</f>
        <v>0</v>
      </c>
      <c r="C324" s="3">
        <f>Final!C324</f>
        <v>0</v>
      </c>
      <c r="D324" s="3">
        <f>Final!D324</f>
        <v>0</v>
      </c>
      <c r="E324" s="3">
        <f>Final!E324</f>
        <v>0</v>
      </c>
      <c r="F324" s="3">
        <f>Final!F324</f>
        <v>0</v>
      </c>
      <c r="G324" s="3">
        <f>Final!G324</f>
        <v>0</v>
      </c>
      <c r="H324" s="3">
        <f>Final!H324</f>
        <v>0</v>
      </c>
      <c r="I324" s="3">
        <f>Final!I324</f>
        <v>0</v>
      </c>
      <c r="J324" s="3">
        <f>Final!J324</f>
        <v>0</v>
      </c>
      <c r="K324" s="3">
        <f>Final!K324</f>
        <v>0</v>
      </c>
      <c r="L324" s="3">
        <f>Final!L324</f>
        <v>0</v>
      </c>
      <c r="M324" s="3">
        <f>Final!M324</f>
        <v>0</v>
      </c>
      <c r="N324" s="3">
        <f>Final!N324</f>
        <v>0</v>
      </c>
      <c r="O324" s="3">
        <f>Final!AP324</f>
        <v>0</v>
      </c>
      <c r="P324" s="43" t="str">
        <f>Redox!G329</f>
        <v>ACBT</v>
      </c>
      <c r="Q324" s="3">
        <f>Final!AR324</f>
        <v>0</v>
      </c>
      <c r="R324" s="3">
        <f>Final!AQ324</f>
        <v>0</v>
      </c>
      <c r="S324" s="85">
        <f>ROUND(Final!AW324,1)</f>
        <v>0</v>
      </c>
    </row>
    <row r="325" spans="1:19" x14ac:dyDescent="0.25">
      <c r="A325" s="3">
        <f>Final!A325</f>
        <v>0</v>
      </c>
      <c r="B325" s="3">
        <f>Final!B325</f>
        <v>0</v>
      </c>
      <c r="C325" s="3">
        <f>Final!C325</f>
        <v>0</v>
      </c>
      <c r="D325" s="3">
        <f>Final!D325</f>
        <v>0</v>
      </c>
      <c r="E325" s="3">
        <f>Final!E325</f>
        <v>0</v>
      </c>
      <c r="F325" s="3">
        <f>Final!F325</f>
        <v>0</v>
      </c>
      <c r="G325" s="3">
        <f>Final!G325</f>
        <v>0</v>
      </c>
      <c r="H325" s="3">
        <f>Final!H325</f>
        <v>0</v>
      </c>
      <c r="I325" s="3">
        <f>Final!I325</f>
        <v>0</v>
      </c>
      <c r="J325" s="3">
        <f>Final!J325</f>
        <v>0</v>
      </c>
      <c r="K325" s="3">
        <f>Final!K325</f>
        <v>0</v>
      </c>
      <c r="L325" s="3">
        <f>Final!L325</f>
        <v>0</v>
      </c>
      <c r="M325" s="3">
        <f>Final!M325</f>
        <v>0</v>
      </c>
      <c r="N325" s="3">
        <f>Final!N325</f>
        <v>0</v>
      </c>
      <c r="O325" s="3">
        <f>Final!AP325</f>
        <v>0</v>
      </c>
      <c r="P325" s="43" t="str">
        <f>Redox!G330</f>
        <v>ACBT</v>
      </c>
      <c r="Q325" s="3">
        <f>Final!AR325</f>
        <v>0</v>
      </c>
      <c r="R325" s="3">
        <f>Final!AQ325</f>
        <v>0</v>
      </c>
      <c r="S325" s="85">
        <f>ROUND(Final!AW325,1)</f>
        <v>0</v>
      </c>
    </row>
    <row r="326" spans="1:19" x14ac:dyDescent="0.25">
      <c r="A326" s="3">
        <f>Final!A326</f>
        <v>0</v>
      </c>
      <c r="B326" s="3">
        <f>Final!B326</f>
        <v>0</v>
      </c>
      <c r="C326" s="3">
        <f>Final!C326</f>
        <v>0</v>
      </c>
      <c r="D326" s="3">
        <f>Final!D326</f>
        <v>0</v>
      </c>
      <c r="E326" s="3">
        <f>Final!E326</f>
        <v>0</v>
      </c>
      <c r="F326" s="3">
        <f>Final!F326</f>
        <v>0</v>
      </c>
      <c r="G326" s="3">
        <f>Final!G326</f>
        <v>0</v>
      </c>
      <c r="H326" s="3">
        <f>Final!H326</f>
        <v>0</v>
      </c>
      <c r="I326" s="3">
        <f>Final!I326</f>
        <v>0</v>
      </c>
      <c r="J326" s="3">
        <f>Final!J326</f>
        <v>0</v>
      </c>
      <c r="K326" s="3">
        <f>Final!K326</f>
        <v>0</v>
      </c>
      <c r="L326" s="3">
        <f>Final!L326</f>
        <v>0</v>
      </c>
      <c r="M326" s="3">
        <f>Final!M326</f>
        <v>0</v>
      </c>
      <c r="N326" s="3">
        <f>Final!N326</f>
        <v>0</v>
      </c>
      <c r="O326" s="3">
        <f>Final!AP326</f>
        <v>0</v>
      </c>
      <c r="P326" s="43" t="str">
        <f>Redox!G331</f>
        <v>ACBT</v>
      </c>
      <c r="Q326" s="3">
        <f>Final!AR326</f>
        <v>0</v>
      </c>
      <c r="R326" s="3">
        <f>Final!AQ326</f>
        <v>0</v>
      </c>
      <c r="S326" s="85">
        <f>ROUND(Final!AW326,1)</f>
        <v>0</v>
      </c>
    </row>
    <row r="327" spans="1:19" x14ac:dyDescent="0.25">
      <c r="A327" s="3">
        <f>Final!A327</f>
        <v>0</v>
      </c>
      <c r="B327" s="3">
        <f>Final!B327</f>
        <v>0</v>
      </c>
      <c r="C327" s="3">
        <f>Final!C327</f>
        <v>0</v>
      </c>
      <c r="D327" s="3">
        <f>Final!D327</f>
        <v>0</v>
      </c>
      <c r="E327" s="3">
        <f>Final!E327</f>
        <v>0</v>
      </c>
      <c r="F327" s="3">
        <f>Final!F327</f>
        <v>0</v>
      </c>
      <c r="G327" s="3">
        <f>Final!G327</f>
        <v>0</v>
      </c>
      <c r="H327" s="3">
        <f>Final!H327</f>
        <v>0</v>
      </c>
      <c r="I327" s="3">
        <f>Final!I327</f>
        <v>0</v>
      </c>
      <c r="J327" s="3">
        <f>Final!J327</f>
        <v>0</v>
      </c>
      <c r="K327" s="3">
        <f>Final!K327</f>
        <v>0</v>
      </c>
      <c r="L327" s="3">
        <f>Final!L327</f>
        <v>0</v>
      </c>
      <c r="M327" s="3">
        <f>Final!M327</f>
        <v>0</v>
      </c>
      <c r="N327" s="3">
        <f>Final!N327</f>
        <v>0</v>
      </c>
      <c r="O327" s="3">
        <f>Final!AP327</f>
        <v>0</v>
      </c>
      <c r="P327" s="43" t="str">
        <f>Redox!G332</f>
        <v>ACBT</v>
      </c>
      <c r="Q327" s="3">
        <f>Final!AR327</f>
        <v>0</v>
      </c>
      <c r="R327" s="3">
        <f>Final!AQ327</f>
        <v>0</v>
      </c>
      <c r="S327" s="85">
        <f>ROUND(Final!AW327,1)</f>
        <v>0</v>
      </c>
    </row>
    <row r="328" spans="1:19" x14ac:dyDescent="0.25">
      <c r="A328" s="3">
        <f>Final!A328</f>
        <v>0</v>
      </c>
      <c r="B328" s="3">
        <f>Final!B328</f>
        <v>0</v>
      </c>
      <c r="C328" s="3">
        <f>Final!C328</f>
        <v>0</v>
      </c>
      <c r="D328" s="3">
        <f>Final!D328</f>
        <v>0</v>
      </c>
      <c r="E328" s="3">
        <f>Final!E328</f>
        <v>0</v>
      </c>
      <c r="F328" s="3">
        <f>Final!F328</f>
        <v>0</v>
      </c>
      <c r="G328" s="3">
        <f>Final!G328</f>
        <v>0</v>
      </c>
      <c r="H328" s="3">
        <f>Final!H328</f>
        <v>0</v>
      </c>
      <c r="I328" s="3">
        <f>Final!I328</f>
        <v>0</v>
      </c>
      <c r="J328" s="3">
        <f>Final!J328</f>
        <v>0</v>
      </c>
      <c r="K328" s="3">
        <f>Final!K328</f>
        <v>0</v>
      </c>
      <c r="L328" s="3">
        <f>Final!L328</f>
        <v>0</v>
      </c>
      <c r="M328" s="3">
        <f>Final!M328</f>
        <v>0</v>
      </c>
      <c r="N328" s="3">
        <f>Final!N328</f>
        <v>0</v>
      </c>
      <c r="O328" s="3">
        <f>Final!AP328</f>
        <v>0</v>
      </c>
      <c r="P328" s="43" t="str">
        <f>Redox!G333</f>
        <v>ACBT</v>
      </c>
      <c r="Q328" s="3">
        <f>Final!AR328</f>
        <v>0</v>
      </c>
      <c r="R328" s="3">
        <f>Final!AQ328</f>
        <v>0</v>
      </c>
      <c r="S328" s="85">
        <f>ROUND(Final!AW328,1)</f>
        <v>0</v>
      </c>
    </row>
    <row r="329" spans="1:19" x14ac:dyDescent="0.25">
      <c r="A329" s="3">
        <f>Final!A329</f>
        <v>0</v>
      </c>
      <c r="B329" s="3">
        <f>Final!B329</f>
        <v>0</v>
      </c>
      <c r="C329" s="3">
        <f>Final!C329</f>
        <v>0</v>
      </c>
      <c r="D329" s="3">
        <f>Final!D329</f>
        <v>0</v>
      </c>
      <c r="E329" s="3">
        <f>Final!E329</f>
        <v>0</v>
      </c>
      <c r="F329" s="3">
        <f>Final!F329</f>
        <v>0</v>
      </c>
      <c r="G329" s="3">
        <f>Final!G329</f>
        <v>0</v>
      </c>
      <c r="H329" s="3">
        <f>Final!H329</f>
        <v>0</v>
      </c>
      <c r="I329" s="3">
        <f>Final!I329</f>
        <v>0</v>
      </c>
      <c r="J329" s="3">
        <f>Final!J329</f>
        <v>0</v>
      </c>
      <c r="K329" s="3">
        <f>Final!K329</f>
        <v>0</v>
      </c>
      <c r="L329" s="3">
        <f>Final!L329</f>
        <v>0</v>
      </c>
      <c r="M329" s="3">
        <f>Final!M329</f>
        <v>0</v>
      </c>
      <c r="N329" s="3">
        <f>Final!N329</f>
        <v>0</v>
      </c>
      <c r="O329" s="3">
        <f>Final!AP329</f>
        <v>0</v>
      </c>
      <c r="P329" s="43" t="str">
        <f>Redox!G334</f>
        <v>ACBT</v>
      </c>
      <c r="Q329" s="3">
        <f>Final!AR329</f>
        <v>0</v>
      </c>
      <c r="R329" s="3">
        <f>Final!AQ329</f>
        <v>0</v>
      </c>
      <c r="S329" s="85">
        <f>ROUND(Final!AW329,1)</f>
        <v>0</v>
      </c>
    </row>
    <row r="330" spans="1:19" x14ac:dyDescent="0.25">
      <c r="A330" s="3">
        <f>Final!A330</f>
        <v>0</v>
      </c>
      <c r="B330" s="3">
        <f>Final!B330</f>
        <v>0</v>
      </c>
      <c r="C330" s="3">
        <f>Final!C330</f>
        <v>0</v>
      </c>
      <c r="D330" s="3">
        <f>Final!D330</f>
        <v>0</v>
      </c>
      <c r="E330" s="3">
        <f>Final!E330</f>
        <v>0</v>
      </c>
      <c r="F330" s="3">
        <f>Final!F330</f>
        <v>0</v>
      </c>
      <c r="G330" s="3">
        <f>Final!G330</f>
        <v>0</v>
      </c>
      <c r="H330" s="3">
        <f>Final!H330</f>
        <v>0</v>
      </c>
      <c r="I330" s="3">
        <f>Final!I330</f>
        <v>0</v>
      </c>
      <c r="J330" s="3">
        <f>Final!J330</f>
        <v>0</v>
      </c>
      <c r="K330" s="3">
        <f>Final!K330</f>
        <v>0</v>
      </c>
      <c r="L330" s="3">
        <f>Final!L330</f>
        <v>0</v>
      </c>
      <c r="M330" s="3">
        <f>Final!M330</f>
        <v>0</v>
      </c>
      <c r="N330" s="3">
        <f>Final!N330</f>
        <v>0</v>
      </c>
      <c r="O330" s="3">
        <f>Final!AP330</f>
        <v>0</v>
      </c>
      <c r="P330" s="43" t="str">
        <f>Redox!G335</f>
        <v>ACBT</v>
      </c>
      <c r="Q330" s="3">
        <f>Final!AR330</f>
        <v>0</v>
      </c>
      <c r="R330" s="3">
        <f>Final!AQ330</f>
        <v>0</v>
      </c>
      <c r="S330" s="85">
        <f>ROUND(Final!AW330,1)</f>
        <v>0</v>
      </c>
    </row>
    <row r="331" spans="1:19" x14ac:dyDescent="0.25">
      <c r="A331" s="3">
        <f>Final!A331</f>
        <v>0</v>
      </c>
      <c r="B331" s="3">
        <f>Final!B331</f>
        <v>0</v>
      </c>
      <c r="C331" s="3">
        <f>Final!C331</f>
        <v>0</v>
      </c>
      <c r="D331" s="3">
        <f>Final!D331</f>
        <v>0</v>
      </c>
      <c r="E331" s="3">
        <f>Final!E331</f>
        <v>0</v>
      </c>
      <c r="F331" s="3">
        <f>Final!F331</f>
        <v>0</v>
      </c>
      <c r="G331" s="3">
        <f>Final!G331</f>
        <v>0</v>
      </c>
      <c r="H331" s="3">
        <f>Final!H331</f>
        <v>0</v>
      </c>
      <c r="I331" s="3">
        <f>Final!I331</f>
        <v>0</v>
      </c>
      <c r="J331" s="3">
        <f>Final!J331</f>
        <v>0</v>
      </c>
      <c r="K331" s="3">
        <f>Final!K331</f>
        <v>0</v>
      </c>
      <c r="L331" s="3">
        <f>Final!L331</f>
        <v>0</v>
      </c>
      <c r="M331" s="3">
        <f>Final!M331</f>
        <v>0</v>
      </c>
      <c r="N331" s="3">
        <f>Final!N331</f>
        <v>0</v>
      </c>
      <c r="O331" s="3">
        <f>Final!AP331</f>
        <v>0</v>
      </c>
      <c r="P331" s="43" t="str">
        <f>Redox!G336</f>
        <v>ACBT</v>
      </c>
      <c r="Q331" s="3">
        <f>Final!AR331</f>
        <v>0</v>
      </c>
      <c r="R331" s="3">
        <f>Final!AQ331</f>
        <v>0</v>
      </c>
      <c r="S331" s="85">
        <f>ROUND(Final!AW331,1)</f>
        <v>0</v>
      </c>
    </row>
    <row r="332" spans="1:19" x14ac:dyDescent="0.25">
      <c r="A332" s="3">
        <f>Final!A332</f>
        <v>0</v>
      </c>
      <c r="B332" s="3">
        <f>Final!B332</f>
        <v>0</v>
      </c>
      <c r="C332" s="3">
        <f>Final!C332</f>
        <v>0</v>
      </c>
      <c r="D332" s="3">
        <f>Final!D332</f>
        <v>0</v>
      </c>
      <c r="E332" s="3">
        <f>Final!E332</f>
        <v>0</v>
      </c>
      <c r="F332" s="3">
        <f>Final!F332</f>
        <v>0</v>
      </c>
      <c r="G332" s="3">
        <f>Final!G332</f>
        <v>0</v>
      </c>
      <c r="H332" s="3">
        <f>Final!H332</f>
        <v>0</v>
      </c>
      <c r="I332" s="3">
        <f>Final!I332</f>
        <v>0</v>
      </c>
      <c r="J332" s="3">
        <f>Final!J332</f>
        <v>0</v>
      </c>
      <c r="K332" s="3">
        <f>Final!K332</f>
        <v>0</v>
      </c>
      <c r="L332" s="3">
        <f>Final!L332</f>
        <v>0</v>
      </c>
      <c r="M332" s="3">
        <f>Final!M332</f>
        <v>0</v>
      </c>
      <c r="N332" s="3">
        <f>Final!N332</f>
        <v>0</v>
      </c>
      <c r="O332" s="3">
        <f>Final!AP332</f>
        <v>0</v>
      </c>
      <c r="P332" s="43" t="str">
        <f>Redox!G337</f>
        <v>ACBT</v>
      </c>
      <c r="Q332" s="3">
        <f>Final!AR332</f>
        <v>0</v>
      </c>
      <c r="R332" s="3">
        <f>Final!AQ332</f>
        <v>0</v>
      </c>
      <c r="S332" s="85">
        <f>ROUND(Final!AW332,1)</f>
        <v>0</v>
      </c>
    </row>
    <row r="333" spans="1:19" x14ac:dyDescent="0.25">
      <c r="A333" s="3">
        <f>Final!A333</f>
        <v>0</v>
      </c>
      <c r="B333" s="3">
        <f>Final!B333</f>
        <v>0</v>
      </c>
      <c r="C333" s="3">
        <f>Final!C333</f>
        <v>0</v>
      </c>
      <c r="D333" s="3">
        <f>Final!D333</f>
        <v>0</v>
      </c>
      <c r="E333" s="3">
        <f>Final!E333</f>
        <v>0</v>
      </c>
      <c r="F333" s="3">
        <f>Final!F333</f>
        <v>0</v>
      </c>
      <c r="G333" s="3">
        <f>Final!G333</f>
        <v>0</v>
      </c>
      <c r="H333" s="3">
        <f>Final!H333</f>
        <v>0</v>
      </c>
      <c r="I333" s="3">
        <f>Final!I333</f>
        <v>0</v>
      </c>
      <c r="J333" s="3">
        <f>Final!J333</f>
        <v>0</v>
      </c>
      <c r="K333" s="3">
        <f>Final!K333</f>
        <v>0</v>
      </c>
      <c r="L333" s="3">
        <f>Final!L333</f>
        <v>0</v>
      </c>
      <c r="M333" s="3">
        <f>Final!M333</f>
        <v>0</v>
      </c>
      <c r="N333" s="3">
        <f>Final!N333</f>
        <v>0</v>
      </c>
      <c r="O333" s="3">
        <f>Final!AP333</f>
        <v>0</v>
      </c>
      <c r="P333" s="43" t="str">
        <f>Redox!G338</f>
        <v>ACBT</v>
      </c>
      <c r="Q333" s="3">
        <f>Final!AR333</f>
        <v>0</v>
      </c>
      <c r="R333" s="3">
        <f>Final!AQ333</f>
        <v>0</v>
      </c>
      <c r="S333" s="85">
        <f>ROUND(Final!AW333,1)</f>
        <v>0</v>
      </c>
    </row>
    <row r="334" spans="1:19" x14ac:dyDescent="0.25">
      <c r="A334" s="3">
        <f>Final!A334</f>
        <v>0</v>
      </c>
      <c r="B334" s="3">
        <f>Final!B334</f>
        <v>0</v>
      </c>
      <c r="C334" s="3">
        <f>Final!C334</f>
        <v>0</v>
      </c>
      <c r="D334" s="3">
        <f>Final!D334</f>
        <v>0</v>
      </c>
      <c r="E334" s="3">
        <f>Final!E334</f>
        <v>0</v>
      </c>
      <c r="F334" s="3">
        <f>Final!F334</f>
        <v>0</v>
      </c>
      <c r="G334" s="3">
        <f>Final!G334</f>
        <v>0</v>
      </c>
      <c r="H334" s="3">
        <f>Final!H334</f>
        <v>0</v>
      </c>
      <c r="I334" s="3">
        <f>Final!I334</f>
        <v>0</v>
      </c>
      <c r="J334" s="3">
        <f>Final!J334</f>
        <v>0</v>
      </c>
      <c r="K334" s="3">
        <f>Final!K334</f>
        <v>0</v>
      </c>
      <c r="L334" s="3">
        <f>Final!L334</f>
        <v>0</v>
      </c>
      <c r="M334" s="3">
        <f>Final!M334</f>
        <v>0</v>
      </c>
      <c r="N334" s="3">
        <f>Final!N334</f>
        <v>0</v>
      </c>
      <c r="O334" s="3">
        <f>Final!AP334</f>
        <v>0</v>
      </c>
      <c r="P334" s="43" t="str">
        <f>Redox!G339</f>
        <v>ACBT</v>
      </c>
      <c r="Q334" s="3">
        <f>Final!AR334</f>
        <v>0</v>
      </c>
      <c r="R334" s="3">
        <f>Final!AQ334</f>
        <v>0</v>
      </c>
      <c r="S334" s="85">
        <f>ROUND(Final!AW334,1)</f>
        <v>0</v>
      </c>
    </row>
    <row r="335" spans="1:19" x14ac:dyDescent="0.25">
      <c r="A335" s="3">
        <f>Final!A335</f>
        <v>0</v>
      </c>
      <c r="B335" s="3">
        <f>Final!B335</f>
        <v>0</v>
      </c>
      <c r="C335" s="3">
        <f>Final!C335</f>
        <v>0</v>
      </c>
      <c r="D335" s="3">
        <f>Final!D335</f>
        <v>0</v>
      </c>
      <c r="E335" s="3">
        <f>Final!E335</f>
        <v>0</v>
      </c>
      <c r="F335" s="3">
        <f>Final!F335</f>
        <v>0</v>
      </c>
      <c r="G335" s="3">
        <f>Final!G335</f>
        <v>0</v>
      </c>
      <c r="H335" s="3">
        <f>Final!H335</f>
        <v>0</v>
      </c>
      <c r="I335" s="3">
        <f>Final!I335</f>
        <v>0</v>
      </c>
      <c r="J335" s="3">
        <f>Final!J335</f>
        <v>0</v>
      </c>
      <c r="K335" s="3">
        <f>Final!K335</f>
        <v>0</v>
      </c>
      <c r="L335" s="3">
        <f>Final!L335</f>
        <v>0</v>
      </c>
      <c r="M335" s="3">
        <f>Final!M335</f>
        <v>0</v>
      </c>
      <c r="N335" s="3">
        <f>Final!N335</f>
        <v>0</v>
      </c>
      <c r="O335" s="3">
        <f>Final!AP335</f>
        <v>0</v>
      </c>
      <c r="P335" s="43" t="str">
        <f>Redox!G340</f>
        <v>ACBT</v>
      </c>
      <c r="Q335" s="3">
        <f>Final!AR335</f>
        <v>0</v>
      </c>
      <c r="R335" s="3">
        <f>Final!AQ335</f>
        <v>0</v>
      </c>
      <c r="S335" s="85">
        <f>ROUND(Final!AW335,1)</f>
        <v>0</v>
      </c>
    </row>
    <row r="336" spans="1:19" x14ac:dyDescent="0.25">
      <c r="A336" s="3">
        <f>Final!A336</f>
        <v>0</v>
      </c>
      <c r="B336" s="3">
        <f>Final!B336</f>
        <v>0</v>
      </c>
      <c r="C336" s="3">
        <f>Final!C336</f>
        <v>0</v>
      </c>
      <c r="D336" s="3">
        <f>Final!D336</f>
        <v>0</v>
      </c>
      <c r="E336" s="3">
        <f>Final!E336</f>
        <v>0</v>
      </c>
      <c r="F336" s="3">
        <f>Final!F336</f>
        <v>0</v>
      </c>
      <c r="G336" s="3">
        <f>Final!G336</f>
        <v>0</v>
      </c>
      <c r="H336" s="3">
        <f>Final!H336</f>
        <v>0</v>
      </c>
      <c r="I336" s="3">
        <f>Final!I336</f>
        <v>0</v>
      </c>
      <c r="J336" s="3">
        <f>Final!J336</f>
        <v>0</v>
      </c>
      <c r="K336" s="3">
        <f>Final!K336</f>
        <v>0</v>
      </c>
      <c r="L336" s="3">
        <f>Final!L336</f>
        <v>0</v>
      </c>
      <c r="M336" s="3">
        <f>Final!M336</f>
        <v>0</v>
      </c>
      <c r="N336" s="3">
        <f>Final!N336</f>
        <v>0</v>
      </c>
      <c r="O336" s="3">
        <f>Final!AP336</f>
        <v>0</v>
      </c>
      <c r="P336" s="43" t="str">
        <f>Redox!G341</f>
        <v>ACBT</v>
      </c>
      <c r="Q336" s="3">
        <f>Final!AR336</f>
        <v>0</v>
      </c>
      <c r="R336" s="3">
        <f>Final!AQ336</f>
        <v>0</v>
      </c>
      <c r="S336" s="85">
        <f>ROUND(Final!AW336,1)</f>
        <v>0</v>
      </c>
    </row>
    <row r="337" spans="1:19" x14ac:dyDescent="0.25">
      <c r="A337" s="3">
        <f>Final!A337</f>
        <v>0</v>
      </c>
      <c r="B337" s="3">
        <f>Final!B337</f>
        <v>0</v>
      </c>
      <c r="C337" s="3">
        <f>Final!C337</f>
        <v>0</v>
      </c>
      <c r="D337" s="3">
        <f>Final!D337</f>
        <v>0</v>
      </c>
      <c r="E337" s="3">
        <f>Final!E337</f>
        <v>0</v>
      </c>
      <c r="F337" s="3">
        <f>Final!F337</f>
        <v>0</v>
      </c>
      <c r="G337" s="3">
        <f>Final!G337</f>
        <v>0</v>
      </c>
      <c r="H337" s="3">
        <f>Final!H337</f>
        <v>0</v>
      </c>
      <c r="I337" s="3">
        <f>Final!I337</f>
        <v>0</v>
      </c>
      <c r="J337" s="3">
        <f>Final!J337</f>
        <v>0</v>
      </c>
      <c r="K337" s="3">
        <f>Final!K337</f>
        <v>0</v>
      </c>
      <c r="L337" s="3">
        <f>Final!L337</f>
        <v>0</v>
      </c>
      <c r="M337" s="3">
        <f>Final!M337</f>
        <v>0</v>
      </c>
      <c r="N337" s="3">
        <f>Final!N337</f>
        <v>0</v>
      </c>
      <c r="O337" s="3">
        <f>Final!AP337</f>
        <v>0</v>
      </c>
      <c r="P337" s="43" t="str">
        <f>Redox!G342</f>
        <v>ACBT</v>
      </c>
      <c r="Q337" s="3">
        <f>Final!AR337</f>
        <v>0</v>
      </c>
      <c r="R337" s="3">
        <f>Final!AQ337</f>
        <v>0</v>
      </c>
      <c r="S337" s="85">
        <f>ROUND(Final!AW337,1)</f>
        <v>0</v>
      </c>
    </row>
    <row r="338" spans="1:19" x14ac:dyDescent="0.25">
      <c r="A338" s="3">
        <f>Final!A338</f>
        <v>0</v>
      </c>
      <c r="B338" s="3">
        <f>Final!B338</f>
        <v>0</v>
      </c>
      <c r="C338" s="3">
        <f>Final!C338</f>
        <v>0</v>
      </c>
      <c r="D338" s="3">
        <f>Final!D338</f>
        <v>0</v>
      </c>
      <c r="E338" s="3">
        <f>Final!E338</f>
        <v>0</v>
      </c>
      <c r="F338" s="3">
        <f>Final!F338</f>
        <v>0</v>
      </c>
      <c r="G338" s="3">
        <f>Final!G338</f>
        <v>0</v>
      </c>
      <c r="H338" s="3">
        <f>Final!H338</f>
        <v>0</v>
      </c>
      <c r="I338" s="3">
        <f>Final!I338</f>
        <v>0</v>
      </c>
      <c r="J338" s="3">
        <f>Final!J338</f>
        <v>0</v>
      </c>
      <c r="K338" s="3">
        <f>Final!K338</f>
        <v>0</v>
      </c>
      <c r="L338" s="3">
        <f>Final!L338</f>
        <v>0</v>
      </c>
      <c r="M338" s="3">
        <f>Final!M338</f>
        <v>0</v>
      </c>
      <c r="N338" s="3">
        <f>Final!N338</f>
        <v>0</v>
      </c>
      <c r="O338" s="3">
        <f>Final!AP338</f>
        <v>0</v>
      </c>
      <c r="P338" s="43" t="str">
        <f>Redox!G343</f>
        <v>ACBT</v>
      </c>
      <c r="Q338" s="3">
        <f>Final!AR338</f>
        <v>0</v>
      </c>
      <c r="R338" s="3">
        <f>Final!AQ338</f>
        <v>0</v>
      </c>
      <c r="S338" s="85">
        <f>ROUND(Final!AW338,1)</f>
        <v>0</v>
      </c>
    </row>
    <row r="339" spans="1:19" x14ac:dyDescent="0.25">
      <c r="A339" s="3">
        <f>Final!A339</f>
        <v>0</v>
      </c>
      <c r="B339" s="3">
        <f>Final!B339</f>
        <v>0</v>
      </c>
      <c r="C339" s="3">
        <f>Final!C339</f>
        <v>0</v>
      </c>
      <c r="D339" s="3">
        <f>Final!D339</f>
        <v>0</v>
      </c>
      <c r="E339" s="3">
        <f>Final!E339</f>
        <v>0</v>
      </c>
      <c r="F339" s="3">
        <f>Final!F339</f>
        <v>0</v>
      </c>
      <c r="G339" s="3">
        <f>Final!G339</f>
        <v>0</v>
      </c>
      <c r="H339" s="3">
        <f>Final!H339</f>
        <v>0</v>
      </c>
      <c r="I339" s="3">
        <f>Final!I339</f>
        <v>0</v>
      </c>
      <c r="J339" s="3">
        <f>Final!J339</f>
        <v>0</v>
      </c>
      <c r="K339" s="3">
        <f>Final!K339</f>
        <v>0</v>
      </c>
      <c r="L339" s="3">
        <f>Final!L339</f>
        <v>0</v>
      </c>
      <c r="M339" s="3">
        <f>Final!M339</f>
        <v>0</v>
      </c>
      <c r="N339" s="3">
        <f>Final!N339</f>
        <v>0</v>
      </c>
      <c r="O339" s="3">
        <f>Final!AP339</f>
        <v>0</v>
      </c>
      <c r="P339" s="43" t="str">
        <f>Redox!G344</f>
        <v>ACBT</v>
      </c>
      <c r="Q339" s="3">
        <f>Final!AR339</f>
        <v>0</v>
      </c>
      <c r="R339" s="3">
        <f>Final!AQ339</f>
        <v>0</v>
      </c>
      <c r="S339" s="85">
        <f>ROUND(Final!AW339,1)</f>
        <v>0</v>
      </c>
    </row>
    <row r="340" spans="1:19" x14ac:dyDescent="0.25">
      <c r="A340" s="3">
        <f>Final!A340</f>
        <v>0</v>
      </c>
      <c r="B340" s="3">
        <f>Final!B340</f>
        <v>0</v>
      </c>
      <c r="C340" s="3">
        <f>Final!C340</f>
        <v>0</v>
      </c>
      <c r="D340" s="3">
        <f>Final!D340</f>
        <v>0</v>
      </c>
      <c r="E340" s="3">
        <f>Final!E340</f>
        <v>0</v>
      </c>
      <c r="F340" s="3">
        <f>Final!F340</f>
        <v>0</v>
      </c>
      <c r="G340" s="3">
        <f>Final!G340</f>
        <v>0</v>
      </c>
      <c r="H340" s="3">
        <f>Final!H340</f>
        <v>0</v>
      </c>
      <c r="I340" s="3">
        <f>Final!I340</f>
        <v>0</v>
      </c>
      <c r="J340" s="3">
        <f>Final!J340</f>
        <v>0</v>
      </c>
      <c r="K340" s="3">
        <f>Final!K340</f>
        <v>0</v>
      </c>
      <c r="L340" s="3">
        <f>Final!L340</f>
        <v>0</v>
      </c>
      <c r="M340" s="3">
        <f>Final!M340</f>
        <v>0</v>
      </c>
      <c r="N340" s="3">
        <f>Final!N340</f>
        <v>0</v>
      </c>
      <c r="O340" s="3">
        <f>Final!AP340</f>
        <v>0</v>
      </c>
      <c r="P340" s="43" t="str">
        <f>Redox!G345</f>
        <v>ACBT</v>
      </c>
      <c r="Q340" s="3">
        <f>Final!AR340</f>
        <v>0</v>
      </c>
      <c r="R340" s="3">
        <f>Final!AQ340</f>
        <v>0</v>
      </c>
      <c r="S340" s="85">
        <f>ROUND(Final!AW340,1)</f>
        <v>0</v>
      </c>
    </row>
    <row r="341" spans="1:19" x14ac:dyDescent="0.25">
      <c r="A341" s="3">
        <f>Final!A341</f>
        <v>0</v>
      </c>
      <c r="B341" s="3">
        <f>Final!B341</f>
        <v>0</v>
      </c>
      <c r="C341" s="3">
        <f>Final!C341</f>
        <v>0</v>
      </c>
      <c r="D341" s="3">
        <f>Final!D341</f>
        <v>0</v>
      </c>
      <c r="E341" s="3">
        <f>Final!E341</f>
        <v>0</v>
      </c>
      <c r="F341" s="3">
        <f>Final!F341</f>
        <v>0</v>
      </c>
      <c r="G341" s="3">
        <f>Final!G341</f>
        <v>0</v>
      </c>
      <c r="H341" s="3">
        <f>Final!H341</f>
        <v>0</v>
      </c>
      <c r="I341" s="3">
        <f>Final!I341</f>
        <v>0</v>
      </c>
      <c r="J341" s="3">
        <f>Final!J341</f>
        <v>0</v>
      </c>
      <c r="K341" s="3">
        <f>Final!K341</f>
        <v>0</v>
      </c>
      <c r="L341" s="3">
        <f>Final!L341</f>
        <v>0</v>
      </c>
      <c r="M341" s="3">
        <f>Final!M341</f>
        <v>0</v>
      </c>
      <c r="N341" s="3">
        <f>Final!N341</f>
        <v>0</v>
      </c>
      <c r="O341" s="3">
        <f>Final!AP341</f>
        <v>0</v>
      </c>
      <c r="P341" s="43" t="str">
        <f>Redox!G346</f>
        <v>ACBT</v>
      </c>
      <c r="Q341" s="3">
        <f>Final!AR341</f>
        <v>0</v>
      </c>
      <c r="R341" s="3">
        <f>Final!AQ341</f>
        <v>0</v>
      </c>
      <c r="S341" s="85">
        <f>ROUND(Final!AW341,1)</f>
        <v>0</v>
      </c>
    </row>
    <row r="342" spans="1:19" x14ac:dyDescent="0.25">
      <c r="A342" s="3">
        <f>Final!A342</f>
        <v>0</v>
      </c>
      <c r="B342" s="3">
        <f>Final!B342</f>
        <v>0</v>
      </c>
      <c r="C342" s="3">
        <f>Final!C342</f>
        <v>0</v>
      </c>
      <c r="D342" s="3">
        <f>Final!D342</f>
        <v>0</v>
      </c>
      <c r="E342" s="3">
        <f>Final!E342</f>
        <v>0</v>
      </c>
      <c r="F342" s="3">
        <f>Final!F342</f>
        <v>0</v>
      </c>
      <c r="G342" s="3">
        <f>Final!G342</f>
        <v>0</v>
      </c>
      <c r="H342" s="3">
        <f>Final!H342</f>
        <v>0</v>
      </c>
      <c r="I342" s="3">
        <f>Final!I342</f>
        <v>0</v>
      </c>
      <c r="J342" s="3">
        <f>Final!J342</f>
        <v>0</v>
      </c>
      <c r="K342" s="3">
        <f>Final!K342</f>
        <v>0</v>
      </c>
      <c r="L342" s="3">
        <f>Final!L342</f>
        <v>0</v>
      </c>
      <c r="M342" s="3">
        <f>Final!M342</f>
        <v>0</v>
      </c>
      <c r="N342" s="3">
        <f>Final!N342</f>
        <v>0</v>
      </c>
      <c r="O342" s="3">
        <f>Final!AP342</f>
        <v>0</v>
      </c>
      <c r="P342" s="43" t="str">
        <f>Redox!G347</f>
        <v>ACBT</v>
      </c>
      <c r="Q342" s="3">
        <f>Final!AR342</f>
        <v>0</v>
      </c>
      <c r="R342" s="3">
        <f>Final!AQ342</f>
        <v>0</v>
      </c>
      <c r="S342" s="85">
        <f>ROUND(Final!AW342,1)</f>
        <v>0</v>
      </c>
    </row>
    <row r="343" spans="1:19" x14ac:dyDescent="0.25">
      <c r="A343" s="3">
        <f>Final!A343</f>
        <v>0</v>
      </c>
      <c r="B343" s="3">
        <f>Final!B343</f>
        <v>0</v>
      </c>
      <c r="C343" s="3">
        <f>Final!C343</f>
        <v>0</v>
      </c>
      <c r="D343" s="3">
        <f>Final!D343</f>
        <v>0</v>
      </c>
      <c r="E343" s="3">
        <f>Final!E343</f>
        <v>0</v>
      </c>
      <c r="F343" s="3">
        <f>Final!F343</f>
        <v>0</v>
      </c>
      <c r="G343" s="3">
        <f>Final!G343</f>
        <v>0</v>
      </c>
      <c r="H343" s="3">
        <f>Final!H343</f>
        <v>0</v>
      </c>
      <c r="I343" s="3">
        <f>Final!I343</f>
        <v>0</v>
      </c>
      <c r="J343" s="3">
        <f>Final!J343</f>
        <v>0</v>
      </c>
      <c r="K343" s="3">
        <f>Final!K343</f>
        <v>0</v>
      </c>
      <c r="L343" s="3">
        <f>Final!L343</f>
        <v>0</v>
      </c>
      <c r="M343" s="3">
        <f>Final!M343</f>
        <v>0</v>
      </c>
      <c r="N343" s="3">
        <f>Final!N343</f>
        <v>0</v>
      </c>
      <c r="O343" s="3">
        <f>Final!AP343</f>
        <v>0</v>
      </c>
      <c r="P343" s="43" t="str">
        <f>Redox!G348</f>
        <v>ACBT</v>
      </c>
      <c r="Q343" s="3">
        <f>Final!AR343</f>
        <v>0</v>
      </c>
      <c r="R343" s="3">
        <f>Final!AQ343</f>
        <v>0</v>
      </c>
      <c r="S343" s="85">
        <f>ROUND(Final!AW343,1)</f>
        <v>0</v>
      </c>
    </row>
    <row r="344" spans="1:19" x14ac:dyDescent="0.25">
      <c r="A344" s="3">
        <f>Final!A344</f>
        <v>0</v>
      </c>
      <c r="B344" s="3">
        <f>Final!B344</f>
        <v>0</v>
      </c>
      <c r="C344" s="3">
        <f>Final!C344</f>
        <v>0</v>
      </c>
      <c r="D344" s="3">
        <f>Final!D344</f>
        <v>0</v>
      </c>
      <c r="E344" s="3">
        <f>Final!E344</f>
        <v>0</v>
      </c>
      <c r="F344" s="3">
        <f>Final!F344</f>
        <v>0</v>
      </c>
      <c r="G344" s="3">
        <f>Final!G344</f>
        <v>0</v>
      </c>
      <c r="H344" s="3">
        <f>Final!H344</f>
        <v>0</v>
      </c>
      <c r="I344" s="3">
        <f>Final!I344</f>
        <v>0</v>
      </c>
      <c r="J344" s="3">
        <f>Final!J344</f>
        <v>0</v>
      </c>
      <c r="K344" s="3">
        <f>Final!K344</f>
        <v>0</v>
      </c>
      <c r="L344" s="3">
        <f>Final!L344</f>
        <v>0</v>
      </c>
      <c r="M344" s="3">
        <f>Final!M344</f>
        <v>0</v>
      </c>
      <c r="N344" s="3">
        <f>Final!N344</f>
        <v>0</v>
      </c>
      <c r="O344" s="3">
        <f>Final!AP344</f>
        <v>0</v>
      </c>
      <c r="P344" s="43" t="str">
        <f>Redox!G349</f>
        <v>ACBT</v>
      </c>
      <c r="Q344" s="3">
        <f>Final!AR344</f>
        <v>0</v>
      </c>
      <c r="R344" s="3">
        <f>Final!AQ344</f>
        <v>0</v>
      </c>
      <c r="S344" s="85">
        <f>ROUND(Final!AW344,1)</f>
        <v>0</v>
      </c>
    </row>
    <row r="345" spans="1:19" x14ac:dyDescent="0.25">
      <c r="A345" s="3">
        <f>Final!A345</f>
        <v>0</v>
      </c>
      <c r="B345" s="3">
        <f>Final!B345</f>
        <v>0</v>
      </c>
      <c r="C345" s="3">
        <f>Final!C345</f>
        <v>0</v>
      </c>
      <c r="D345" s="3">
        <f>Final!D345</f>
        <v>0</v>
      </c>
      <c r="E345" s="3">
        <f>Final!E345</f>
        <v>0</v>
      </c>
      <c r="F345" s="3">
        <f>Final!F345</f>
        <v>0</v>
      </c>
      <c r="G345" s="3">
        <f>Final!G345</f>
        <v>0</v>
      </c>
      <c r="H345" s="3">
        <f>Final!H345</f>
        <v>0</v>
      </c>
      <c r="I345" s="3">
        <f>Final!I345</f>
        <v>0</v>
      </c>
      <c r="J345" s="3">
        <f>Final!J345</f>
        <v>0</v>
      </c>
      <c r="K345" s="3">
        <f>Final!K345</f>
        <v>0</v>
      </c>
      <c r="L345" s="3">
        <f>Final!L345</f>
        <v>0</v>
      </c>
      <c r="M345" s="3">
        <f>Final!M345</f>
        <v>0</v>
      </c>
      <c r="N345" s="3">
        <f>Final!N345</f>
        <v>0</v>
      </c>
      <c r="O345" s="3">
        <f>Final!AP345</f>
        <v>0</v>
      </c>
      <c r="P345" s="43" t="str">
        <f>Redox!G350</f>
        <v>ACBT</v>
      </c>
      <c r="Q345" s="3">
        <f>Final!AR345</f>
        <v>0</v>
      </c>
      <c r="R345" s="3">
        <f>Final!AQ345</f>
        <v>0</v>
      </c>
      <c r="S345" s="85">
        <f>ROUND(Final!AW345,1)</f>
        <v>0</v>
      </c>
    </row>
    <row r="346" spans="1:19" x14ac:dyDescent="0.25">
      <c r="A346" s="3">
        <f>Final!A346</f>
        <v>0</v>
      </c>
      <c r="B346" s="3">
        <f>Final!B346</f>
        <v>0</v>
      </c>
      <c r="C346" s="3">
        <f>Final!C346</f>
        <v>0</v>
      </c>
      <c r="D346" s="3">
        <f>Final!D346</f>
        <v>0</v>
      </c>
      <c r="E346" s="3">
        <f>Final!E346</f>
        <v>0</v>
      </c>
      <c r="F346" s="3">
        <f>Final!F346</f>
        <v>0</v>
      </c>
      <c r="G346" s="3">
        <f>Final!G346</f>
        <v>0</v>
      </c>
      <c r="H346" s="3">
        <f>Final!H346</f>
        <v>0</v>
      </c>
      <c r="I346" s="3">
        <f>Final!I346</f>
        <v>0</v>
      </c>
      <c r="J346" s="3">
        <f>Final!J346</f>
        <v>0</v>
      </c>
      <c r="K346" s="3">
        <f>Final!K346</f>
        <v>0</v>
      </c>
      <c r="L346" s="3">
        <f>Final!L346</f>
        <v>0</v>
      </c>
      <c r="M346" s="3">
        <f>Final!M346</f>
        <v>0</v>
      </c>
      <c r="N346" s="3">
        <f>Final!N346</f>
        <v>0</v>
      </c>
      <c r="O346" s="3">
        <f>Final!AP346</f>
        <v>0</v>
      </c>
      <c r="P346" s="43" t="str">
        <f>Redox!G351</f>
        <v>ACBT</v>
      </c>
      <c r="Q346" s="3">
        <f>Final!AR346</f>
        <v>0</v>
      </c>
      <c r="R346" s="3">
        <f>Final!AQ346</f>
        <v>0</v>
      </c>
      <c r="S346" s="85">
        <f>ROUND(Final!AW346,1)</f>
        <v>0</v>
      </c>
    </row>
    <row r="347" spans="1:19" x14ac:dyDescent="0.25">
      <c r="A347" s="3">
        <f>Final!A347</f>
        <v>0</v>
      </c>
      <c r="B347" s="3">
        <f>Final!B347</f>
        <v>0</v>
      </c>
      <c r="C347" s="3">
        <f>Final!C347</f>
        <v>0</v>
      </c>
      <c r="D347" s="3">
        <f>Final!D347</f>
        <v>0</v>
      </c>
      <c r="E347" s="3">
        <f>Final!E347</f>
        <v>0</v>
      </c>
      <c r="F347" s="3">
        <f>Final!F347</f>
        <v>0</v>
      </c>
      <c r="G347" s="3">
        <f>Final!G347</f>
        <v>0</v>
      </c>
      <c r="H347" s="3">
        <f>Final!H347</f>
        <v>0</v>
      </c>
      <c r="I347" s="3">
        <f>Final!I347</f>
        <v>0</v>
      </c>
      <c r="J347" s="3">
        <f>Final!J347</f>
        <v>0</v>
      </c>
      <c r="K347" s="3">
        <f>Final!K347</f>
        <v>0</v>
      </c>
      <c r="L347" s="3">
        <f>Final!L347</f>
        <v>0</v>
      </c>
      <c r="M347" s="3">
        <f>Final!M347</f>
        <v>0</v>
      </c>
      <c r="N347" s="3">
        <f>Final!N347</f>
        <v>0</v>
      </c>
      <c r="O347" s="3">
        <f>Final!AP347</f>
        <v>0</v>
      </c>
      <c r="P347" s="43" t="str">
        <f>Redox!G352</f>
        <v>ACBT</v>
      </c>
      <c r="Q347" s="3">
        <f>Final!AR347</f>
        <v>0</v>
      </c>
      <c r="R347" s="3">
        <f>Final!AQ347</f>
        <v>0</v>
      </c>
      <c r="S347" s="85">
        <f>ROUND(Final!AW347,1)</f>
        <v>0</v>
      </c>
    </row>
    <row r="348" spans="1:19" x14ac:dyDescent="0.25">
      <c r="A348" s="3">
        <f>Final!A348</f>
        <v>0</v>
      </c>
      <c r="B348" s="3">
        <f>Final!B348</f>
        <v>0</v>
      </c>
      <c r="C348" s="3">
        <f>Final!C348</f>
        <v>0</v>
      </c>
      <c r="D348" s="3">
        <f>Final!D348</f>
        <v>0</v>
      </c>
      <c r="E348" s="3">
        <f>Final!E348</f>
        <v>0</v>
      </c>
      <c r="F348" s="3">
        <f>Final!F348</f>
        <v>0</v>
      </c>
      <c r="G348" s="3">
        <f>Final!G348</f>
        <v>0</v>
      </c>
      <c r="H348" s="3">
        <f>Final!H348</f>
        <v>0</v>
      </c>
      <c r="I348" s="3">
        <f>Final!I348</f>
        <v>0</v>
      </c>
      <c r="J348" s="3">
        <f>Final!J348</f>
        <v>0</v>
      </c>
      <c r="K348" s="3">
        <f>Final!K348</f>
        <v>0</v>
      </c>
      <c r="L348" s="3">
        <f>Final!L348</f>
        <v>0</v>
      </c>
      <c r="M348" s="3">
        <f>Final!M348</f>
        <v>0</v>
      </c>
      <c r="N348" s="3">
        <f>Final!N348</f>
        <v>0</v>
      </c>
      <c r="O348" s="3">
        <f>Final!AP348</f>
        <v>0</v>
      </c>
      <c r="P348" s="43" t="str">
        <f>Redox!G353</f>
        <v>ACBT</v>
      </c>
      <c r="Q348" s="3">
        <f>Final!AR348</f>
        <v>0</v>
      </c>
      <c r="R348" s="3">
        <f>Final!AQ348</f>
        <v>0</v>
      </c>
      <c r="S348" s="85">
        <f>ROUND(Final!AW348,1)</f>
        <v>0</v>
      </c>
    </row>
    <row r="349" spans="1:19" x14ac:dyDescent="0.25">
      <c r="A349" s="3">
        <f>Final!A349</f>
        <v>0</v>
      </c>
      <c r="B349" s="3">
        <f>Final!B349</f>
        <v>0</v>
      </c>
      <c r="C349" s="3">
        <f>Final!C349</f>
        <v>0</v>
      </c>
      <c r="D349" s="3">
        <f>Final!D349</f>
        <v>0</v>
      </c>
      <c r="E349" s="3">
        <f>Final!E349</f>
        <v>0</v>
      </c>
      <c r="F349" s="3">
        <f>Final!F349</f>
        <v>0</v>
      </c>
      <c r="G349" s="3">
        <f>Final!G349</f>
        <v>0</v>
      </c>
      <c r="H349" s="3">
        <f>Final!H349</f>
        <v>0</v>
      </c>
      <c r="I349" s="3">
        <f>Final!I349</f>
        <v>0</v>
      </c>
      <c r="J349" s="3">
        <f>Final!J349</f>
        <v>0</v>
      </c>
      <c r="K349" s="3">
        <f>Final!K349</f>
        <v>0</v>
      </c>
      <c r="L349" s="3">
        <f>Final!L349</f>
        <v>0</v>
      </c>
      <c r="M349" s="3">
        <f>Final!M349</f>
        <v>0</v>
      </c>
      <c r="N349" s="3">
        <f>Final!N349</f>
        <v>0</v>
      </c>
      <c r="O349" s="3">
        <f>Final!AP349</f>
        <v>0</v>
      </c>
      <c r="P349" s="43" t="str">
        <f>Redox!G354</f>
        <v>ACBT</v>
      </c>
      <c r="Q349" s="3">
        <f>Final!AR349</f>
        <v>0</v>
      </c>
      <c r="R349" s="3">
        <f>Final!AQ349</f>
        <v>0</v>
      </c>
      <c r="S349" s="85">
        <f>ROUND(Final!AW349,1)</f>
        <v>0</v>
      </c>
    </row>
    <row r="350" spans="1:19" x14ac:dyDescent="0.25">
      <c r="A350" s="3">
        <f>Final!A350</f>
        <v>0</v>
      </c>
      <c r="B350" s="3">
        <f>Final!B350</f>
        <v>0</v>
      </c>
      <c r="C350" s="3">
        <f>Final!C350</f>
        <v>0</v>
      </c>
      <c r="D350" s="3">
        <f>Final!D350</f>
        <v>0</v>
      </c>
      <c r="E350" s="3">
        <f>Final!E350</f>
        <v>0</v>
      </c>
      <c r="F350" s="3">
        <f>Final!F350</f>
        <v>0</v>
      </c>
      <c r="G350" s="3">
        <f>Final!G350</f>
        <v>0</v>
      </c>
      <c r="H350" s="3">
        <f>Final!H350</f>
        <v>0</v>
      </c>
      <c r="I350" s="3">
        <f>Final!I350</f>
        <v>0</v>
      </c>
      <c r="J350" s="3">
        <f>Final!J350</f>
        <v>0</v>
      </c>
      <c r="K350" s="3">
        <f>Final!K350</f>
        <v>0</v>
      </c>
      <c r="L350" s="3">
        <f>Final!L350</f>
        <v>0</v>
      </c>
      <c r="M350" s="3">
        <f>Final!M350</f>
        <v>0</v>
      </c>
      <c r="N350" s="3">
        <f>Final!N350</f>
        <v>0</v>
      </c>
      <c r="O350" s="3">
        <f>Final!AP350</f>
        <v>0</v>
      </c>
      <c r="P350" s="43" t="str">
        <f>Redox!G355</f>
        <v>ACBT</v>
      </c>
      <c r="Q350" s="3">
        <f>Final!AR350</f>
        <v>0</v>
      </c>
      <c r="R350" s="3">
        <f>Final!AQ350</f>
        <v>0</v>
      </c>
      <c r="S350" s="85">
        <f>ROUND(Final!AW350,1)</f>
        <v>0</v>
      </c>
    </row>
    <row r="351" spans="1:19" x14ac:dyDescent="0.25">
      <c r="A351" s="3">
        <f>Final!A351</f>
        <v>0</v>
      </c>
      <c r="B351" s="3">
        <f>Final!B351</f>
        <v>0</v>
      </c>
      <c r="C351" s="3">
        <f>Final!C351</f>
        <v>0</v>
      </c>
      <c r="D351" s="3">
        <f>Final!D351</f>
        <v>0</v>
      </c>
      <c r="E351" s="3">
        <f>Final!E351</f>
        <v>0</v>
      </c>
      <c r="F351" s="3">
        <f>Final!F351</f>
        <v>0</v>
      </c>
      <c r="G351" s="3">
        <f>Final!G351</f>
        <v>0</v>
      </c>
      <c r="H351" s="3">
        <f>Final!H351</f>
        <v>0</v>
      </c>
      <c r="I351" s="3">
        <f>Final!I351</f>
        <v>0</v>
      </c>
      <c r="J351" s="3">
        <f>Final!J351</f>
        <v>0</v>
      </c>
      <c r="K351" s="3">
        <f>Final!K351</f>
        <v>0</v>
      </c>
      <c r="L351" s="3">
        <f>Final!L351</f>
        <v>0</v>
      </c>
      <c r="M351" s="3">
        <f>Final!M351</f>
        <v>0</v>
      </c>
      <c r="N351" s="3">
        <f>Final!N351</f>
        <v>0</v>
      </c>
      <c r="O351" s="3">
        <f>Final!AP351</f>
        <v>0</v>
      </c>
      <c r="P351" s="43" t="str">
        <f>Redox!G356</f>
        <v>ACBT</v>
      </c>
      <c r="Q351" s="3">
        <f>Final!AR351</f>
        <v>0</v>
      </c>
      <c r="R351" s="3">
        <f>Final!AQ351</f>
        <v>0</v>
      </c>
      <c r="S351" s="85">
        <f>ROUND(Final!AW351,1)</f>
        <v>0</v>
      </c>
    </row>
    <row r="352" spans="1:19" x14ac:dyDescent="0.25">
      <c r="A352" s="3">
        <f>Final!A352</f>
        <v>0</v>
      </c>
      <c r="B352" s="3">
        <f>Final!B352</f>
        <v>0</v>
      </c>
      <c r="C352" s="3">
        <f>Final!C352</f>
        <v>0</v>
      </c>
      <c r="D352" s="3">
        <f>Final!D352</f>
        <v>0</v>
      </c>
      <c r="E352" s="3">
        <f>Final!E352</f>
        <v>0</v>
      </c>
      <c r="F352" s="3">
        <f>Final!F352</f>
        <v>0</v>
      </c>
      <c r="G352" s="3">
        <f>Final!G352</f>
        <v>0</v>
      </c>
      <c r="H352" s="3">
        <f>Final!H352</f>
        <v>0</v>
      </c>
      <c r="I352" s="3">
        <f>Final!I352</f>
        <v>0</v>
      </c>
      <c r="J352" s="3">
        <f>Final!J352</f>
        <v>0</v>
      </c>
      <c r="K352" s="3">
        <f>Final!K352</f>
        <v>0</v>
      </c>
      <c r="L352" s="3">
        <f>Final!L352</f>
        <v>0</v>
      </c>
      <c r="M352" s="3">
        <f>Final!M352</f>
        <v>0</v>
      </c>
      <c r="N352" s="3">
        <f>Final!N352</f>
        <v>0</v>
      </c>
      <c r="O352" s="3">
        <f>Final!AP352</f>
        <v>0</v>
      </c>
      <c r="P352" s="43" t="str">
        <f>Redox!G357</f>
        <v>ACBT</v>
      </c>
      <c r="Q352" s="3">
        <f>Final!AR352</f>
        <v>0</v>
      </c>
      <c r="R352" s="3">
        <f>Final!AQ352</f>
        <v>0</v>
      </c>
      <c r="S352" s="85">
        <f>ROUND(Final!AW352,1)</f>
        <v>0</v>
      </c>
    </row>
    <row r="353" spans="1:19" x14ac:dyDescent="0.25">
      <c r="A353" s="3">
        <f>Final!A353</f>
        <v>0</v>
      </c>
      <c r="B353" s="3">
        <f>Final!B353</f>
        <v>0</v>
      </c>
      <c r="C353" s="3">
        <f>Final!C353</f>
        <v>0</v>
      </c>
      <c r="D353" s="3">
        <f>Final!D353</f>
        <v>0</v>
      </c>
      <c r="E353" s="3">
        <f>Final!E353</f>
        <v>0</v>
      </c>
      <c r="F353" s="3">
        <f>Final!F353</f>
        <v>0</v>
      </c>
      <c r="G353" s="3">
        <f>Final!G353</f>
        <v>0</v>
      </c>
      <c r="H353" s="3">
        <f>Final!H353</f>
        <v>0</v>
      </c>
      <c r="I353" s="3">
        <f>Final!I353</f>
        <v>0</v>
      </c>
      <c r="J353" s="3">
        <f>Final!J353</f>
        <v>0</v>
      </c>
      <c r="K353" s="3">
        <f>Final!K353</f>
        <v>0</v>
      </c>
      <c r="L353" s="3">
        <f>Final!L353</f>
        <v>0</v>
      </c>
      <c r="M353" s="3">
        <f>Final!M353</f>
        <v>0</v>
      </c>
      <c r="N353" s="3">
        <f>Final!N353</f>
        <v>0</v>
      </c>
      <c r="O353" s="3">
        <f>Final!AP353</f>
        <v>0</v>
      </c>
      <c r="P353" s="43" t="str">
        <f>Redox!G358</f>
        <v>ACBT</v>
      </c>
      <c r="Q353" s="3">
        <f>Final!AR353</f>
        <v>0</v>
      </c>
      <c r="R353" s="3">
        <f>Final!AQ353</f>
        <v>0</v>
      </c>
      <c r="S353" s="85">
        <f>ROUND(Final!AW353,1)</f>
        <v>0</v>
      </c>
    </row>
    <row r="354" spans="1:19" x14ac:dyDescent="0.25">
      <c r="A354" s="3">
        <f>Final!A354</f>
        <v>0</v>
      </c>
      <c r="B354" s="3">
        <f>Final!B354</f>
        <v>0</v>
      </c>
      <c r="C354" s="3">
        <f>Final!C354</f>
        <v>0</v>
      </c>
      <c r="D354" s="3">
        <f>Final!D354</f>
        <v>0</v>
      </c>
      <c r="E354" s="3">
        <f>Final!E354</f>
        <v>0</v>
      </c>
      <c r="F354" s="3">
        <f>Final!F354</f>
        <v>0</v>
      </c>
      <c r="G354" s="3">
        <f>Final!G354</f>
        <v>0</v>
      </c>
      <c r="H354" s="3">
        <f>Final!H354</f>
        <v>0</v>
      </c>
      <c r="I354" s="3">
        <f>Final!I354</f>
        <v>0</v>
      </c>
      <c r="J354" s="3">
        <f>Final!J354</f>
        <v>0</v>
      </c>
      <c r="K354" s="3">
        <f>Final!K354</f>
        <v>0</v>
      </c>
      <c r="L354" s="3">
        <f>Final!L354</f>
        <v>0</v>
      </c>
      <c r="M354" s="3">
        <f>Final!M354</f>
        <v>0</v>
      </c>
      <c r="N354" s="3">
        <f>Final!N354</f>
        <v>0</v>
      </c>
      <c r="O354" s="3">
        <f>Final!AP354</f>
        <v>0</v>
      </c>
      <c r="P354" s="43" t="str">
        <f>Redox!G359</f>
        <v>ACBT</v>
      </c>
      <c r="Q354" s="3">
        <f>Final!AR354</f>
        <v>0</v>
      </c>
      <c r="R354" s="3">
        <f>Final!AQ354</f>
        <v>0</v>
      </c>
      <c r="S354" s="85">
        <f>ROUND(Final!AW354,1)</f>
        <v>0</v>
      </c>
    </row>
    <row r="355" spans="1:19" x14ac:dyDescent="0.25">
      <c r="A355" s="3">
        <f>Final!A355</f>
        <v>0</v>
      </c>
      <c r="B355" s="3">
        <f>Final!B355</f>
        <v>0</v>
      </c>
      <c r="C355" s="3">
        <f>Final!C355</f>
        <v>0</v>
      </c>
      <c r="D355" s="3">
        <f>Final!D355</f>
        <v>0</v>
      </c>
      <c r="E355" s="3">
        <f>Final!E355</f>
        <v>0</v>
      </c>
      <c r="F355" s="3">
        <f>Final!F355</f>
        <v>0</v>
      </c>
      <c r="G355" s="3">
        <f>Final!G355</f>
        <v>0</v>
      </c>
      <c r="H355" s="3">
        <f>Final!H355</f>
        <v>0</v>
      </c>
      <c r="I355" s="3">
        <f>Final!I355</f>
        <v>0</v>
      </c>
      <c r="J355" s="3">
        <f>Final!J355</f>
        <v>0</v>
      </c>
      <c r="K355" s="3">
        <f>Final!K355</f>
        <v>0</v>
      </c>
      <c r="L355" s="3">
        <f>Final!L355</f>
        <v>0</v>
      </c>
      <c r="M355" s="3">
        <f>Final!M355</f>
        <v>0</v>
      </c>
      <c r="N355" s="3">
        <f>Final!N355</f>
        <v>0</v>
      </c>
      <c r="O355" s="3">
        <f>Final!AP355</f>
        <v>0</v>
      </c>
      <c r="P355" s="43" t="str">
        <f>Redox!G360</f>
        <v>ACBT</v>
      </c>
      <c r="Q355" s="3">
        <f>Final!AR355</f>
        <v>0</v>
      </c>
      <c r="R355" s="3">
        <f>Final!AQ355</f>
        <v>0</v>
      </c>
      <c r="S355" s="85">
        <f>ROUND(Final!AW355,1)</f>
        <v>0</v>
      </c>
    </row>
    <row r="356" spans="1:19" x14ac:dyDescent="0.25">
      <c r="A356" s="3">
        <f>Final!A356</f>
        <v>0</v>
      </c>
      <c r="B356" s="3">
        <f>Final!B356</f>
        <v>0</v>
      </c>
      <c r="C356" s="3">
        <f>Final!C356</f>
        <v>0</v>
      </c>
      <c r="D356" s="3">
        <f>Final!D356</f>
        <v>0</v>
      </c>
      <c r="E356" s="3">
        <f>Final!E356</f>
        <v>0</v>
      </c>
      <c r="F356" s="3">
        <f>Final!F356</f>
        <v>0</v>
      </c>
      <c r="G356" s="3">
        <f>Final!G356</f>
        <v>0</v>
      </c>
      <c r="H356" s="3">
        <f>Final!H356</f>
        <v>0</v>
      </c>
      <c r="I356" s="3">
        <f>Final!I356</f>
        <v>0</v>
      </c>
      <c r="J356" s="3">
        <f>Final!J356</f>
        <v>0</v>
      </c>
      <c r="K356" s="3">
        <f>Final!K356</f>
        <v>0</v>
      </c>
      <c r="L356" s="3">
        <f>Final!L356</f>
        <v>0</v>
      </c>
      <c r="M356" s="3">
        <f>Final!M356</f>
        <v>0</v>
      </c>
      <c r="N356" s="3">
        <f>Final!N356</f>
        <v>0</v>
      </c>
      <c r="O356" s="3">
        <f>Final!AP356</f>
        <v>0</v>
      </c>
      <c r="P356" s="43" t="str">
        <f>Redox!G361</f>
        <v>ACBT</v>
      </c>
      <c r="Q356" s="3">
        <f>Final!AR356</f>
        <v>0</v>
      </c>
      <c r="R356" s="3">
        <f>Final!AQ356</f>
        <v>0</v>
      </c>
      <c r="S356" s="85">
        <f>ROUND(Final!AW356,1)</f>
        <v>0</v>
      </c>
    </row>
    <row r="357" spans="1:19" x14ac:dyDescent="0.25">
      <c r="A357" s="3">
        <f>Final!A357</f>
        <v>0</v>
      </c>
      <c r="B357" s="3">
        <f>Final!B357</f>
        <v>0</v>
      </c>
      <c r="C357" s="3">
        <f>Final!C357</f>
        <v>0</v>
      </c>
      <c r="D357" s="3">
        <f>Final!D357</f>
        <v>0</v>
      </c>
      <c r="E357" s="3">
        <f>Final!E357</f>
        <v>0</v>
      </c>
      <c r="F357" s="3">
        <f>Final!F357</f>
        <v>0</v>
      </c>
      <c r="G357" s="3">
        <f>Final!G357</f>
        <v>0</v>
      </c>
      <c r="H357" s="3">
        <f>Final!H357</f>
        <v>0</v>
      </c>
      <c r="I357" s="3">
        <f>Final!I357</f>
        <v>0</v>
      </c>
      <c r="J357" s="3">
        <f>Final!J357</f>
        <v>0</v>
      </c>
      <c r="K357" s="3">
        <f>Final!K357</f>
        <v>0</v>
      </c>
      <c r="L357" s="3">
        <f>Final!L357</f>
        <v>0</v>
      </c>
      <c r="M357" s="3">
        <f>Final!M357</f>
        <v>0</v>
      </c>
      <c r="N357" s="3">
        <f>Final!N357</f>
        <v>0</v>
      </c>
      <c r="O357" s="3">
        <f>Final!AP357</f>
        <v>0</v>
      </c>
      <c r="P357" s="43" t="str">
        <f>Redox!G362</f>
        <v>ACBT</v>
      </c>
      <c r="Q357" s="3">
        <f>Final!AR357</f>
        <v>0</v>
      </c>
      <c r="R357" s="3">
        <f>Final!AQ357</f>
        <v>0</v>
      </c>
      <c r="S357" s="85">
        <f>ROUND(Final!AW357,1)</f>
        <v>0</v>
      </c>
    </row>
    <row r="358" spans="1:19" x14ac:dyDescent="0.25">
      <c r="A358" s="3">
        <f>Final!A358</f>
        <v>0</v>
      </c>
      <c r="B358" s="3">
        <f>Final!B358</f>
        <v>0</v>
      </c>
      <c r="C358" s="3">
        <f>Final!C358</f>
        <v>0</v>
      </c>
      <c r="D358" s="3">
        <f>Final!D358</f>
        <v>0</v>
      </c>
      <c r="E358" s="3">
        <f>Final!E358</f>
        <v>0</v>
      </c>
      <c r="F358" s="3">
        <f>Final!F358</f>
        <v>0</v>
      </c>
      <c r="G358" s="3">
        <f>Final!G358</f>
        <v>0</v>
      </c>
      <c r="H358" s="3">
        <f>Final!H358</f>
        <v>0</v>
      </c>
      <c r="I358" s="3">
        <f>Final!I358</f>
        <v>0</v>
      </c>
      <c r="J358" s="3">
        <f>Final!J358</f>
        <v>0</v>
      </c>
      <c r="K358" s="3">
        <f>Final!K358</f>
        <v>0</v>
      </c>
      <c r="L358" s="3">
        <f>Final!L358</f>
        <v>0</v>
      </c>
      <c r="M358" s="3">
        <f>Final!M358</f>
        <v>0</v>
      </c>
      <c r="N358" s="3">
        <f>Final!N358</f>
        <v>0</v>
      </c>
      <c r="O358" s="3">
        <f>Final!AP358</f>
        <v>0</v>
      </c>
      <c r="P358" s="43" t="str">
        <f>Redox!G363</f>
        <v>ACBT</v>
      </c>
      <c r="Q358" s="3">
        <f>Final!AR358</f>
        <v>0</v>
      </c>
      <c r="R358" s="3">
        <f>Final!AQ358</f>
        <v>0</v>
      </c>
      <c r="S358" s="85">
        <f>ROUND(Final!AW358,1)</f>
        <v>0</v>
      </c>
    </row>
    <row r="359" spans="1:19" x14ac:dyDescent="0.25">
      <c r="A359" s="3">
        <f>Final!A359</f>
        <v>0</v>
      </c>
      <c r="B359" s="3">
        <f>Final!B359</f>
        <v>0</v>
      </c>
      <c r="C359" s="3">
        <f>Final!C359</f>
        <v>0</v>
      </c>
      <c r="D359" s="3">
        <f>Final!D359</f>
        <v>0</v>
      </c>
      <c r="E359" s="3">
        <f>Final!E359</f>
        <v>0</v>
      </c>
      <c r="F359" s="3">
        <f>Final!F359</f>
        <v>0</v>
      </c>
      <c r="G359" s="3">
        <f>Final!G359</f>
        <v>0</v>
      </c>
      <c r="H359" s="3">
        <f>Final!H359</f>
        <v>0</v>
      </c>
      <c r="I359" s="3">
        <f>Final!I359</f>
        <v>0</v>
      </c>
      <c r="J359" s="3">
        <f>Final!J359</f>
        <v>0</v>
      </c>
      <c r="K359" s="3">
        <f>Final!K359</f>
        <v>0</v>
      </c>
      <c r="L359" s="3">
        <f>Final!L359</f>
        <v>0</v>
      </c>
      <c r="M359" s="3">
        <f>Final!M359</f>
        <v>0</v>
      </c>
      <c r="N359" s="3">
        <f>Final!N359</f>
        <v>0</v>
      </c>
      <c r="O359" s="3">
        <f>Final!AP359</f>
        <v>0</v>
      </c>
      <c r="P359" s="43" t="str">
        <f>Redox!G364</f>
        <v>ACBT</v>
      </c>
      <c r="Q359" s="3">
        <f>Final!AR359</f>
        <v>0</v>
      </c>
      <c r="R359" s="3">
        <f>Final!AQ359</f>
        <v>0</v>
      </c>
      <c r="S359" s="85">
        <f>ROUND(Final!AW359,1)</f>
        <v>0</v>
      </c>
    </row>
    <row r="360" spans="1:19" x14ac:dyDescent="0.25">
      <c r="A360" s="3">
        <f>Final!A360</f>
        <v>0</v>
      </c>
      <c r="B360" s="3">
        <f>Final!B360</f>
        <v>0</v>
      </c>
      <c r="C360" s="3">
        <f>Final!C360</f>
        <v>0</v>
      </c>
      <c r="D360" s="3">
        <f>Final!D360</f>
        <v>0</v>
      </c>
      <c r="E360" s="3">
        <f>Final!E360</f>
        <v>0</v>
      </c>
      <c r="F360" s="3">
        <f>Final!F360</f>
        <v>0</v>
      </c>
      <c r="G360" s="3">
        <f>Final!G360</f>
        <v>0</v>
      </c>
      <c r="H360" s="3">
        <f>Final!H360</f>
        <v>0</v>
      </c>
      <c r="I360" s="3">
        <f>Final!I360</f>
        <v>0</v>
      </c>
      <c r="J360" s="3">
        <f>Final!J360</f>
        <v>0</v>
      </c>
      <c r="K360" s="3">
        <f>Final!K360</f>
        <v>0</v>
      </c>
      <c r="L360" s="3">
        <f>Final!L360</f>
        <v>0</v>
      </c>
      <c r="M360" s="3">
        <f>Final!M360</f>
        <v>0</v>
      </c>
      <c r="N360" s="3">
        <f>Final!N360</f>
        <v>0</v>
      </c>
      <c r="O360" s="3">
        <f>Final!AP360</f>
        <v>0</v>
      </c>
      <c r="P360" s="43" t="str">
        <f>Redox!G365</f>
        <v>ACBT</v>
      </c>
      <c r="Q360" s="3">
        <f>Final!AR360</f>
        <v>0</v>
      </c>
      <c r="R360" s="3">
        <f>Final!AQ360</f>
        <v>0</v>
      </c>
      <c r="S360" s="85">
        <f>ROUND(Final!AW360,1)</f>
        <v>0</v>
      </c>
    </row>
    <row r="361" spans="1:19" x14ac:dyDescent="0.25">
      <c r="A361" s="3">
        <f>Final!A361</f>
        <v>0</v>
      </c>
      <c r="B361" s="3">
        <f>Final!B361</f>
        <v>0</v>
      </c>
      <c r="C361" s="3">
        <f>Final!C361</f>
        <v>0</v>
      </c>
      <c r="D361" s="3">
        <f>Final!D361</f>
        <v>0</v>
      </c>
      <c r="E361" s="3">
        <f>Final!E361</f>
        <v>0</v>
      </c>
      <c r="F361" s="3">
        <f>Final!F361</f>
        <v>0</v>
      </c>
      <c r="G361" s="3">
        <f>Final!G361</f>
        <v>0</v>
      </c>
      <c r="H361" s="3">
        <f>Final!H361</f>
        <v>0</v>
      </c>
      <c r="I361" s="3">
        <f>Final!I361</f>
        <v>0</v>
      </c>
      <c r="J361" s="3">
        <f>Final!J361</f>
        <v>0</v>
      </c>
      <c r="K361" s="3">
        <f>Final!K361</f>
        <v>0</v>
      </c>
      <c r="L361" s="3">
        <f>Final!L361</f>
        <v>0</v>
      </c>
      <c r="M361" s="3">
        <f>Final!M361</f>
        <v>0</v>
      </c>
      <c r="N361" s="3">
        <f>Final!N361</f>
        <v>0</v>
      </c>
      <c r="O361" s="3">
        <f>Final!AP361</f>
        <v>0</v>
      </c>
      <c r="P361" s="43" t="str">
        <f>Redox!G366</f>
        <v>ACBT</v>
      </c>
      <c r="Q361" s="3">
        <f>Final!AR361</f>
        <v>0</v>
      </c>
      <c r="R361" s="3">
        <f>Final!AQ361</f>
        <v>0</v>
      </c>
      <c r="S361" s="85">
        <f>ROUND(Final!AW361,1)</f>
        <v>0</v>
      </c>
    </row>
    <row r="362" spans="1:19" x14ac:dyDescent="0.25">
      <c r="A362" s="3">
        <f>Final!A362</f>
        <v>0</v>
      </c>
      <c r="B362" s="3">
        <f>Final!B362</f>
        <v>0</v>
      </c>
      <c r="C362" s="3">
        <f>Final!C362</f>
        <v>0</v>
      </c>
      <c r="D362" s="3">
        <f>Final!D362</f>
        <v>0</v>
      </c>
      <c r="E362" s="3">
        <f>Final!E362</f>
        <v>0</v>
      </c>
      <c r="F362" s="3">
        <f>Final!F362</f>
        <v>0</v>
      </c>
      <c r="G362" s="3">
        <f>Final!G362</f>
        <v>0</v>
      </c>
      <c r="H362" s="3">
        <f>Final!H362</f>
        <v>0</v>
      </c>
      <c r="I362" s="3">
        <f>Final!I362</f>
        <v>0</v>
      </c>
      <c r="J362" s="3">
        <f>Final!J362</f>
        <v>0</v>
      </c>
      <c r="K362" s="3">
        <f>Final!K362</f>
        <v>0</v>
      </c>
      <c r="L362" s="3">
        <f>Final!L362</f>
        <v>0</v>
      </c>
      <c r="M362" s="3">
        <f>Final!M362</f>
        <v>0</v>
      </c>
      <c r="N362" s="3">
        <f>Final!N362</f>
        <v>0</v>
      </c>
      <c r="O362" s="3">
        <f>Final!AP362</f>
        <v>0</v>
      </c>
      <c r="P362" s="43" t="str">
        <f>Redox!G367</f>
        <v>ACBT</v>
      </c>
      <c r="Q362" s="3">
        <f>Final!AR362</f>
        <v>0</v>
      </c>
      <c r="R362" s="3">
        <f>Final!AQ362</f>
        <v>0</v>
      </c>
      <c r="S362" s="85">
        <f>ROUND(Final!AW362,1)</f>
        <v>0</v>
      </c>
    </row>
    <row r="363" spans="1:19" x14ac:dyDescent="0.25">
      <c r="A363" s="3">
        <f>Final!A363</f>
        <v>0</v>
      </c>
      <c r="B363" s="3">
        <f>Final!B363</f>
        <v>0</v>
      </c>
      <c r="C363" s="3">
        <f>Final!C363</f>
        <v>0</v>
      </c>
      <c r="D363" s="3">
        <f>Final!D363</f>
        <v>0</v>
      </c>
      <c r="E363" s="3">
        <f>Final!E363</f>
        <v>0</v>
      </c>
      <c r="F363" s="3">
        <f>Final!F363</f>
        <v>0</v>
      </c>
      <c r="G363" s="3">
        <f>Final!G363</f>
        <v>0</v>
      </c>
      <c r="H363" s="3">
        <f>Final!H363</f>
        <v>0</v>
      </c>
      <c r="I363" s="3">
        <f>Final!I363</f>
        <v>0</v>
      </c>
      <c r="J363" s="3">
        <f>Final!J363</f>
        <v>0</v>
      </c>
      <c r="K363" s="3">
        <f>Final!K363</f>
        <v>0</v>
      </c>
      <c r="L363" s="3">
        <f>Final!L363</f>
        <v>0</v>
      </c>
      <c r="M363" s="3">
        <f>Final!M363</f>
        <v>0</v>
      </c>
      <c r="N363" s="3">
        <f>Final!N363</f>
        <v>0</v>
      </c>
      <c r="O363" s="3">
        <f>Final!AP363</f>
        <v>0</v>
      </c>
      <c r="P363" s="43" t="str">
        <f>Redox!G368</f>
        <v>ACBT</v>
      </c>
      <c r="Q363" s="3">
        <f>Final!AR363</f>
        <v>0</v>
      </c>
      <c r="R363" s="3">
        <f>Final!AQ363</f>
        <v>0</v>
      </c>
      <c r="S363" s="85">
        <f>ROUND(Final!AW363,1)</f>
        <v>0</v>
      </c>
    </row>
    <row r="364" spans="1:19" x14ac:dyDescent="0.25">
      <c r="A364" s="3">
        <f>Final!A364</f>
        <v>0</v>
      </c>
      <c r="B364" s="3">
        <f>Final!B364</f>
        <v>0</v>
      </c>
      <c r="C364" s="3">
        <f>Final!C364</f>
        <v>0</v>
      </c>
      <c r="D364" s="3">
        <f>Final!D364</f>
        <v>0</v>
      </c>
      <c r="E364" s="3">
        <f>Final!E364</f>
        <v>0</v>
      </c>
      <c r="F364" s="3">
        <f>Final!F364</f>
        <v>0</v>
      </c>
      <c r="G364" s="3">
        <f>Final!G364</f>
        <v>0</v>
      </c>
      <c r="H364" s="3">
        <f>Final!H364</f>
        <v>0</v>
      </c>
      <c r="I364" s="3">
        <f>Final!I364</f>
        <v>0</v>
      </c>
      <c r="J364" s="3">
        <f>Final!J364</f>
        <v>0</v>
      </c>
      <c r="K364" s="3">
        <f>Final!K364</f>
        <v>0</v>
      </c>
      <c r="L364" s="3">
        <f>Final!L364</f>
        <v>0</v>
      </c>
      <c r="M364" s="3">
        <f>Final!M364</f>
        <v>0</v>
      </c>
      <c r="N364" s="3">
        <f>Final!N364</f>
        <v>0</v>
      </c>
      <c r="O364" s="3">
        <f>Final!AP364</f>
        <v>0</v>
      </c>
      <c r="P364" s="43" t="str">
        <f>Redox!G369</f>
        <v>ACBT</v>
      </c>
      <c r="Q364" s="3">
        <f>Final!AR364</f>
        <v>0</v>
      </c>
      <c r="R364" s="3">
        <f>Final!AQ364</f>
        <v>0</v>
      </c>
      <c r="S364" s="85">
        <f>ROUND(Final!AW364,1)</f>
        <v>0</v>
      </c>
    </row>
    <row r="365" spans="1:19" x14ac:dyDescent="0.25">
      <c r="A365" s="3">
        <f>Final!A365</f>
        <v>0</v>
      </c>
      <c r="B365" s="3">
        <f>Final!B365</f>
        <v>0</v>
      </c>
      <c r="C365" s="3">
        <f>Final!C365</f>
        <v>0</v>
      </c>
      <c r="D365" s="3">
        <f>Final!D365</f>
        <v>0</v>
      </c>
      <c r="E365" s="3">
        <f>Final!E365</f>
        <v>0</v>
      </c>
      <c r="F365" s="3">
        <f>Final!F365</f>
        <v>0</v>
      </c>
      <c r="G365" s="3">
        <f>Final!G365</f>
        <v>0</v>
      </c>
      <c r="H365" s="3">
        <f>Final!H365</f>
        <v>0</v>
      </c>
      <c r="I365" s="3">
        <f>Final!I365</f>
        <v>0</v>
      </c>
      <c r="J365" s="3">
        <f>Final!J365</f>
        <v>0</v>
      </c>
      <c r="K365" s="3">
        <f>Final!K365</f>
        <v>0</v>
      </c>
      <c r="L365" s="3">
        <f>Final!L365</f>
        <v>0</v>
      </c>
      <c r="M365" s="3">
        <f>Final!M365</f>
        <v>0</v>
      </c>
      <c r="N365" s="3">
        <f>Final!N365</f>
        <v>0</v>
      </c>
      <c r="O365" s="3">
        <f>Final!AP365</f>
        <v>0</v>
      </c>
      <c r="P365" s="43" t="str">
        <f>Redox!G370</f>
        <v>ACBT</v>
      </c>
      <c r="Q365" s="3">
        <f>Final!AR365</f>
        <v>0</v>
      </c>
      <c r="R365" s="3">
        <f>Final!AQ365</f>
        <v>0</v>
      </c>
      <c r="S365" s="85">
        <f>ROUND(Final!AW365,1)</f>
        <v>0</v>
      </c>
    </row>
    <row r="366" spans="1:19" x14ac:dyDescent="0.25">
      <c r="A366" s="3">
        <f>Final!A366</f>
        <v>0</v>
      </c>
      <c r="B366" s="3">
        <f>Final!B366</f>
        <v>0</v>
      </c>
      <c r="C366" s="3">
        <f>Final!C366</f>
        <v>0</v>
      </c>
      <c r="D366" s="3">
        <f>Final!D366</f>
        <v>0</v>
      </c>
      <c r="E366" s="3">
        <f>Final!E366</f>
        <v>0</v>
      </c>
      <c r="F366" s="3">
        <f>Final!F366</f>
        <v>0</v>
      </c>
      <c r="G366" s="3">
        <f>Final!G366</f>
        <v>0</v>
      </c>
      <c r="H366" s="3">
        <f>Final!H366</f>
        <v>0</v>
      </c>
      <c r="I366" s="3">
        <f>Final!I366</f>
        <v>0</v>
      </c>
      <c r="J366" s="3">
        <f>Final!J366</f>
        <v>0</v>
      </c>
      <c r="K366" s="3">
        <f>Final!K366</f>
        <v>0</v>
      </c>
      <c r="L366" s="3">
        <f>Final!L366</f>
        <v>0</v>
      </c>
      <c r="M366" s="3">
        <f>Final!M366</f>
        <v>0</v>
      </c>
      <c r="N366" s="3">
        <f>Final!N366</f>
        <v>0</v>
      </c>
      <c r="O366" s="3">
        <f>Final!AP366</f>
        <v>0</v>
      </c>
      <c r="P366" s="43" t="str">
        <f>Redox!G371</f>
        <v>ACBT</v>
      </c>
      <c r="Q366" s="3">
        <f>Final!AR366</f>
        <v>0</v>
      </c>
      <c r="R366" s="3">
        <f>Final!AQ366</f>
        <v>0</v>
      </c>
      <c r="S366" s="85">
        <f>ROUND(Final!AW366,1)</f>
        <v>0</v>
      </c>
    </row>
    <row r="367" spans="1:19" x14ac:dyDescent="0.25">
      <c r="A367" s="3">
        <f>Final!A367</f>
        <v>0</v>
      </c>
      <c r="B367" s="3">
        <f>Final!B367</f>
        <v>0</v>
      </c>
      <c r="C367" s="3">
        <f>Final!C367</f>
        <v>0</v>
      </c>
      <c r="D367" s="3">
        <f>Final!D367</f>
        <v>0</v>
      </c>
      <c r="E367" s="3">
        <f>Final!E367</f>
        <v>0</v>
      </c>
      <c r="F367" s="3">
        <f>Final!F367</f>
        <v>0</v>
      </c>
      <c r="G367" s="3">
        <f>Final!G367</f>
        <v>0</v>
      </c>
      <c r="H367" s="3">
        <f>Final!H367</f>
        <v>0</v>
      </c>
      <c r="I367" s="3">
        <f>Final!I367</f>
        <v>0</v>
      </c>
      <c r="J367" s="3">
        <f>Final!J367</f>
        <v>0</v>
      </c>
      <c r="K367" s="3">
        <f>Final!K367</f>
        <v>0</v>
      </c>
      <c r="L367" s="3">
        <f>Final!L367</f>
        <v>0</v>
      </c>
      <c r="M367" s="3">
        <f>Final!M367</f>
        <v>0</v>
      </c>
      <c r="N367" s="3">
        <f>Final!N367</f>
        <v>0</v>
      </c>
      <c r="O367" s="3">
        <f>Final!AP367</f>
        <v>0</v>
      </c>
      <c r="P367" s="43" t="str">
        <f>Redox!G372</f>
        <v>ACBT</v>
      </c>
      <c r="Q367" s="3">
        <f>Final!AR367</f>
        <v>0</v>
      </c>
      <c r="R367" s="3">
        <f>Final!AQ367</f>
        <v>0</v>
      </c>
      <c r="S367" s="85">
        <f>ROUND(Final!AW367,1)</f>
        <v>0</v>
      </c>
    </row>
    <row r="368" spans="1:19" x14ac:dyDescent="0.25">
      <c r="A368" s="3">
        <f>Final!A368</f>
        <v>0</v>
      </c>
      <c r="B368" s="3">
        <f>Final!B368</f>
        <v>0</v>
      </c>
      <c r="C368" s="3">
        <f>Final!C368</f>
        <v>0</v>
      </c>
      <c r="D368" s="3">
        <f>Final!D368</f>
        <v>0</v>
      </c>
      <c r="E368" s="3">
        <f>Final!E368</f>
        <v>0</v>
      </c>
      <c r="F368" s="3">
        <f>Final!F368</f>
        <v>0</v>
      </c>
      <c r="G368" s="3">
        <f>Final!G368</f>
        <v>0</v>
      </c>
      <c r="H368" s="3">
        <f>Final!H368</f>
        <v>0</v>
      </c>
      <c r="I368" s="3">
        <f>Final!I368</f>
        <v>0</v>
      </c>
      <c r="J368" s="3">
        <f>Final!J368</f>
        <v>0</v>
      </c>
      <c r="K368" s="3">
        <f>Final!K368</f>
        <v>0</v>
      </c>
      <c r="L368" s="3">
        <f>Final!L368</f>
        <v>0</v>
      </c>
      <c r="M368" s="3">
        <f>Final!M368</f>
        <v>0</v>
      </c>
      <c r="N368" s="3">
        <f>Final!N368</f>
        <v>0</v>
      </c>
      <c r="O368" s="3">
        <f>Final!AP368</f>
        <v>0</v>
      </c>
      <c r="P368" s="43" t="str">
        <f>Redox!G373</f>
        <v>ACBT</v>
      </c>
      <c r="Q368" s="3">
        <f>Final!AR368</f>
        <v>0</v>
      </c>
      <c r="R368" s="3">
        <f>Final!AQ368</f>
        <v>0</v>
      </c>
      <c r="S368" s="85">
        <f>ROUND(Final!AW368,1)</f>
        <v>0</v>
      </c>
    </row>
    <row r="369" spans="1:19" x14ac:dyDescent="0.25">
      <c r="A369" s="3">
        <f>Final!A369</f>
        <v>0</v>
      </c>
      <c r="B369" s="3">
        <f>Final!B369</f>
        <v>0</v>
      </c>
      <c r="C369" s="3">
        <f>Final!C369</f>
        <v>0</v>
      </c>
      <c r="D369" s="3">
        <f>Final!D369</f>
        <v>0</v>
      </c>
      <c r="E369" s="3">
        <f>Final!E369</f>
        <v>0</v>
      </c>
      <c r="F369" s="3">
        <f>Final!F369</f>
        <v>0</v>
      </c>
      <c r="G369" s="3">
        <f>Final!G369</f>
        <v>0</v>
      </c>
      <c r="H369" s="3">
        <f>Final!H369</f>
        <v>0</v>
      </c>
      <c r="I369" s="3">
        <f>Final!I369</f>
        <v>0</v>
      </c>
      <c r="J369" s="3">
        <f>Final!J369</f>
        <v>0</v>
      </c>
      <c r="K369" s="3">
        <f>Final!K369</f>
        <v>0</v>
      </c>
      <c r="L369" s="3">
        <f>Final!L369</f>
        <v>0</v>
      </c>
      <c r="M369" s="3">
        <f>Final!M369</f>
        <v>0</v>
      </c>
      <c r="N369" s="3">
        <f>Final!N369</f>
        <v>0</v>
      </c>
      <c r="O369" s="3">
        <f>Final!AP369</f>
        <v>0</v>
      </c>
      <c r="P369" s="43" t="str">
        <f>Redox!G374</f>
        <v>ACBT</v>
      </c>
      <c r="Q369" s="3">
        <f>Final!AR369</f>
        <v>0</v>
      </c>
      <c r="R369" s="3">
        <f>Final!AQ369</f>
        <v>0</v>
      </c>
      <c r="S369" s="85">
        <f>ROUND(Final!AW369,1)</f>
        <v>0</v>
      </c>
    </row>
    <row r="370" spans="1:19" x14ac:dyDescent="0.25">
      <c r="A370" s="3">
        <f>Final!A370</f>
        <v>0</v>
      </c>
      <c r="B370" s="3">
        <f>Final!B370</f>
        <v>0</v>
      </c>
      <c r="C370" s="3">
        <f>Final!C370</f>
        <v>0</v>
      </c>
      <c r="D370" s="3">
        <f>Final!D370</f>
        <v>0</v>
      </c>
      <c r="E370" s="3">
        <f>Final!E370</f>
        <v>0</v>
      </c>
      <c r="F370" s="3">
        <f>Final!F370</f>
        <v>0</v>
      </c>
      <c r="G370" s="3">
        <f>Final!G370</f>
        <v>0</v>
      </c>
      <c r="H370" s="3">
        <f>Final!H370</f>
        <v>0</v>
      </c>
      <c r="I370" s="3">
        <f>Final!I370</f>
        <v>0</v>
      </c>
      <c r="J370" s="3">
        <f>Final!J370</f>
        <v>0</v>
      </c>
      <c r="K370" s="3">
        <f>Final!K370</f>
        <v>0</v>
      </c>
      <c r="L370" s="3">
        <f>Final!L370</f>
        <v>0</v>
      </c>
      <c r="M370" s="3">
        <f>Final!M370</f>
        <v>0</v>
      </c>
      <c r="N370" s="3">
        <f>Final!N370</f>
        <v>0</v>
      </c>
      <c r="O370" s="3">
        <f>Final!AP370</f>
        <v>0</v>
      </c>
      <c r="P370" s="43" t="str">
        <f>Redox!G375</f>
        <v>ACBT</v>
      </c>
      <c r="Q370" s="3">
        <f>Final!AR370</f>
        <v>0</v>
      </c>
      <c r="R370" s="3">
        <f>Final!AQ370</f>
        <v>0</v>
      </c>
      <c r="S370" s="85">
        <f>ROUND(Final!AW370,1)</f>
        <v>0</v>
      </c>
    </row>
    <row r="371" spans="1:19" x14ac:dyDescent="0.25">
      <c r="A371" s="3">
        <f>Final!A371</f>
        <v>0</v>
      </c>
      <c r="B371" s="3">
        <f>Final!B371</f>
        <v>0</v>
      </c>
      <c r="C371" s="3">
        <f>Final!C371</f>
        <v>0</v>
      </c>
      <c r="D371" s="3">
        <f>Final!D371</f>
        <v>0</v>
      </c>
      <c r="E371" s="3">
        <f>Final!E371</f>
        <v>0</v>
      </c>
      <c r="F371" s="3">
        <f>Final!F371</f>
        <v>0</v>
      </c>
      <c r="G371" s="3">
        <f>Final!G371</f>
        <v>0</v>
      </c>
      <c r="H371" s="3">
        <f>Final!H371</f>
        <v>0</v>
      </c>
      <c r="I371" s="3">
        <f>Final!I371</f>
        <v>0</v>
      </c>
      <c r="J371" s="3">
        <f>Final!J371</f>
        <v>0</v>
      </c>
      <c r="K371" s="3">
        <f>Final!K371</f>
        <v>0</v>
      </c>
      <c r="L371" s="3">
        <f>Final!L371</f>
        <v>0</v>
      </c>
      <c r="M371" s="3">
        <f>Final!M371</f>
        <v>0</v>
      </c>
      <c r="N371" s="3">
        <f>Final!N371</f>
        <v>0</v>
      </c>
      <c r="O371" s="3">
        <f>Final!AP371</f>
        <v>0</v>
      </c>
      <c r="P371" s="43" t="str">
        <f>Redox!G376</f>
        <v>ACBT</v>
      </c>
      <c r="Q371" s="3">
        <f>Final!AR371</f>
        <v>0</v>
      </c>
      <c r="R371" s="3">
        <f>Final!AQ371</f>
        <v>0</v>
      </c>
      <c r="S371" s="85">
        <f>ROUND(Final!AW371,1)</f>
        <v>0</v>
      </c>
    </row>
    <row r="372" spans="1:19" x14ac:dyDescent="0.25">
      <c r="A372" s="3">
        <f>Final!A372</f>
        <v>0</v>
      </c>
      <c r="B372" s="3">
        <f>Final!B372</f>
        <v>0</v>
      </c>
      <c r="C372" s="3">
        <f>Final!C372</f>
        <v>0</v>
      </c>
      <c r="D372" s="3">
        <f>Final!D372</f>
        <v>0</v>
      </c>
      <c r="E372" s="3">
        <f>Final!E372</f>
        <v>0</v>
      </c>
      <c r="F372" s="3">
        <f>Final!F372</f>
        <v>0</v>
      </c>
      <c r="G372" s="3">
        <f>Final!G372</f>
        <v>0</v>
      </c>
      <c r="H372" s="3">
        <f>Final!H372</f>
        <v>0</v>
      </c>
      <c r="I372" s="3">
        <f>Final!I372</f>
        <v>0</v>
      </c>
      <c r="J372" s="3">
        <f>Final!J372</f>
        <v>0</v>
      </c>
      <c r="K372" s="3">
        <f>Final!K372</f>
        <v>0</v>
      </c>
      <c r="L372" s="3">
        <f>Final!L372</f>
        <v>0</v>
      </c>
      <c r="M372" s="3">
        <f>Final!M372</f>
        <v>0</v>
      </c>
      <c r="N372" s="3">
        <f>Final!N372</f>
        <v>0</v>
      </c>
      <c r="O372" s="3">
        <f>Final!AP372</f>
        <v>0</v>
      </c>
      <c r="P372" s="43" t="str">
        <f>Redox!G377</f>
        <v>ACBT</v>
      </c>
      <c r="Q372" s="3">
        <f>Final!AR372</f>
        <v>0</v>
      </c>
      <c r="R372" s="3">
        <f>Final!AQ372</f>
        <v>0</v>
      </c>
      <c r="S372" s="85">
        <f>ROUND(Final!AW372,1)</f>
        <v>0</v>
      </c>
    </row>
    <row r="373" spans="1:19" x14ac:dyDescent="0.25">
      <c r="A373" s="3">
        <f>Final!A373</f>
        <v>0</v>
      </c>
      <c r="B373" s="3">
        <f>Final!B373</f>
        <v>0</v>
      </c>
      <c r="C373" s="3">
        <f>Final!C373</f>
        <v>0</v>
      </c>
      <c r="D373" s="3">
        <f>Final!D373</f>
        <v>0</v>
      </c>
      <c r="E373" s="3">
        <f>Final!E373</f>
        <v>0</v>
      </c>
      <c r="F373" s="3">
        <f>Final!F373</f>
        <v>0</v>
      </c>
      <c r="G373" s="3">
        <f>Final!G373</f>
        <v>0</v>
      </c>
      <c r="H373" s="3">
        <f>Final!H373</f>
        <v>0</v>
      </c>
      <c r="I373" s="3">
        <f>Final!I373</f>
        <v>0</v>
      </c>
      <c r="J373" s="3">
        <f>Final!J373</f>
        <v>0</v>
      </c>
      <c r="K373" s="3">
        <f>Final!K373</f>
        <v>0</v>
      </c>
      <c r="L373" s="3">
        <f>Final!L373</f>
        <v>0</v>
      </c>
      <c r="M373" s="3">
        <f>Final!M373</f>
        <v>0</v>
      </c>
      <c r="N373" s="3">
        <f>Final!N373</f>
        <v>0</v>
      </c>
      <c r="O373" s="3">
        <f>Final!AP373</f>
        <v>0</v>
      </c>
      <c r="P373" s="43" t="str">
        <f>Redox!G378</f>
        <v>ACBT</v>
      </c>
      <c r="Q373" s="3">
        <f>Final!AR373</f>
        <v>0</v>
      </c>
      <c r="R373" s="3">
        <f>Final!AQ373</f>
        <v>0</v>
      </c>
      <c r="S373" s="85">
        <f>ROUND(Final!AW373,1)</f>
        <v>0</v>
      </c>
    </row>
    <row r="374" spans="1:19" x14ac:dyDescent="0.25">
      <c r="A374" s="3">
        <f>Final!A374</f>
        <v>0</v>
      </c>
      <c r="B374" s="3">
        <f>Final!B374</f>
        <v>0</v>
      </c>
      <c r="C374" s="3">
        <f>Final!C374</f>
        <v>0</v>
      </c>
      <c r="D374" s="3">
        <f>Final!D374</f>
        <v>0</v>
      </c>
      <c r="E374" s="3">
        <f>Final!E374</f>
        <v>0</v>
      </c>
      <c r="F374" s="3">
        <f>Final!F374</f>
        <v>0</v>
      </c>
      <c r="G374" s="3">
        <f>Final!G374</f>
        <v>0</v>
      </c>
      <c r="H374" s="3">
        <f>Final!H374</f>
        <v>0</v>
      </c>
      <c r="I374" s="3">
        <f>Final!I374</f>
        <v>0</v>
      </c>
      <c r="J374" s="3">
        <f>Final!J374</f>
        <v>0</v>
      </c>
      <c r="K374" s="3">
        <f>Final!K374</f>
        <v>0</v>
      </c>
      <c r="L374" s="3">
        <f>Final!L374</f>
        <v>0</v>
      </c>
      <c r="M374" s="3">
        <f>Final!M374</f>
        <v>0</v>
      </c>
      <c r="N374" s="3">
        <f>Final!N374</f>
        <v>0</v>
      </c>
      <c r="O374" s="3">
        <f>Final!AP374</f>
        <v>0</v>
      </c>
      <c r="P374" s="43" t="str">
        <f>Redox!G379</f>
        <v>ACBT</v>
      </c>
      <c r="Q374" s="3">
        <f>Final!AR374</f>
        <v>0</v>
      </c>
      <c r="R374" s="3">
        <f>Final!AQ374</f>
        <v>0</v>
      </c>
      <c r="S374" s="85">
        <f>ROUND(Final!AW374,1)</f>
        <v>0</v>
      </c>
    </row>
    <row r="375" spans="1:19" x14ac:dyDescent="0.25">
      <c r="A375" s="3">
        <f>Final!A375</f>
        <v>0</v>
      </c>
      <c r="B375" s="3">
        <f>Final!B375</f>
        <v>0</v>
      </c>
      <c r="C375" s="3">
        <f>Final!C375</f>
        <v>0</v>
      </c>
      <c r="D375" s="3">
        <f>Final!D375</f>
        <v>0</v>
      </c>
      <c r="E375" s="3">
        <f>Final!E375</f>
        <v>0</v>
      </c>
      <c r="F375" s="3">
        <f>Final!F375</f>
        <v>0</v>
      </c>
      <c r="G375" s="3">
        <f>Final!G375</f>
        <v>0</v>
      </c>
      <c r="H375" s="3">
        <f>Final!H375</f>
        <v>0</v>
      </c>
      <c r="I375" s="3">
        <f>Final!I375</f>
        <v>0</v>
      </c>
      <c r="J375" s="3">
        <f>Final!J375</f>
        <v>0</v>
      </c>
      <c r="K375" s="3">
        <f>Final!K375</f>
        <v>0</v>
      </c>
      <c r="L375" s="3">
        <f>Final!L375</f>
        <v>0</v>
      </c>
      <c r="M375" s="3">
        <f>Final!M375</f>
        <v>0</v>
      </c>
      <c r="N375" s="3">
        <f>Final!N375</f>
        <v>0</v>
      </c>
      <c r="O375" s="3">
        <f>Final!AP375</f>
        <v>0</v>
      </c>
      <c r="P375" s="43" t="str">
        <f>Redox!G380</f>
        <v>ACBT</v>
      </c>
      <c r="Q375" s="3">
        <f>Final!AR375</f>
        <v>0</v>
      </c>
      <c r="R375" s="3">
        <f>Final!AQ375</f>
        <v>0</v>
      </c>
      <c r="S375" s="85">
        <f>ROUND(Final!AW375,1)</f>
        <v>0</v>
      </c>
    </row>
    <row r="376" spans="1:19" x14ac:dyDescent="0.25">
      <c r="A376" s="3">
        <f>Final!A376</f>
        <v>0</v>
      </c>
      <c r="B376" s="3">
        <f>Final!B376</f>
        <v>0</v>
      </c>
      <c r="C376" s="3">
        <f>Final!C376</f>
        <v>0</v>
      </c>
      <c r="D376" s="3">
        <f>Final!D376</f>
        <v>0</v>
      </c>
      <c r="E376" s="3">
        <f>Final!E376</f>
        <v>0</v>
      </c>
      <c r="F376" s="3">
        <f>Final!F376</f>
        <v>0</v>
      </c>
      <c r="G376" s="3">
        <f>Final!G376</f>
        <v>0</v>
      </c>
      <c r="H376" s="3">
        <f>Final!H376</f>
        <v>0</v>
      </c>
      <c r="I376" s="3">
        <f>Final!I376</f>
        <v>0</v>
      </c>
      <c r="J376" s="3">
        <f>Final!J376</f>
        <v>0</v>
      </c>
      <c r="K376" s="3">
        <f>Final!K376</f>
        <v>0</v>
      </c>
      <c r="L376" s="3">
        <f>Final!L376</f>
        <v>0</v>
      </c>
      <c r="M376" s="3">
        <f>Final!M376</f>
        <v>0</v>
      </c>
      <c r="N376" s="3">
        <f>Final!N376</f>
        <v>0</v>
      </c>
      <c r="O376" s="3">
        <f>Final!AP376</f>
        <v>0</v>
      </c>
      <c r="P376" s="43" t="str">
        <f>Redox!G381</f>
        <v>ACBT</v>
      </c>
      <c r="Q376" s="3">
        <f>Final!AR376</f>
        <v>0</v>
      </c>
      <c r="R376" s="3">
        <f>Final!AQ376</f>
        <v>0</v>
      </c>
      <c r="S376" s="85">
        <f>ROUND(Final!AW376,1)</f>
        <v>0</v>
      </c>
    </row>
    <row r="377" spans="1:19" x14ac:dyDescent="0.25">
      <c r="A377" s="3">
        <f>Final!A377</f>
        <v>0</v>
      </c>
      <c r="B377" s="3">
        <f>Final!B377</f>
        <v>0</v>
      </c>
      <c r="C377" s="3">
        <f>Final!C377</f>
        <v>0</v>
      </c>
      <c r="D377" s="3">
        <f>Final!D377</f>
        <v>0</v>
      </c>
      <c r="E377" s="3">
        <f>Final!E377</f>
        <v>0</v>
      </c>
      <c r="F377" s="3">
        <f>Final!F377</f>
        <v>0</v>
      </c>
      <c r="G377" s="3">
        <f>Final!G377</f>
        <v>0</v>
      </c>
      <c r="H377" s="3">
        <f>Final!H377</f>
        <v>0</v>
      </c>
      <c r="I377" s="3">
        <f>Final!I377</f>
        <v>0</v>
      </c>
      <c r="J377" s="3">
        <f>Final!J377</f>
        <v>0</v>
      </c>
      <c r="K377" s="3">
        <f>Final!K377</f>
        <v>0</v>
      </c>
      <c r="L377" s="3">
        <f>Final!L377</f>
        <v>0</v>
      </c>
      <c r="M377" s="3">
        <f>Final!M377</f>
        <v>0</v>
      </c>
      <c r="N377" s="3">
        <f>Final!N377</f>
        <v>0</v>
      </c>
      <c r="O377" s="3">
        <f>Final!AP377</f>
        <v>0</v>
      </c>
      <c r="P377" s="43" t="str">
        <f>Redox!G382</f>
        <v>ACBT</v>
      </c>
      <c r="Q377" s="3">
        <f>Final!AR377</f>
        <v>0</v>
      </c>
      <c r="R377" s="3">
        <f>Final!AQ377</f>
        <v>0</v>
      </c>
      <c r="S377" s="85">
        <f>ROUND(Final!AW377,1)</f>
        <v>0</v>
      </c>
    </row>
    <row r="378" spans="1:19" x14ac:dyDescent="0.25">
      <c r="A378" s="3">
        <f>Final!A378</f>
        <v>0</v>
      </c>
      <c r="B378" s="3">
        <f>Final!B378</f>
        <v>0</v>
      </c>
      <c r="C378" s="3">
        <f>Final!C378</f>
        <v>0</v>
      </c>
      <c r="D378" s="3">
        <f>Final!D378</f>
        <v>0</v>
      </c>
      <c r="E378" s="3">
        <f>Final!E378</f>
        <v>0</v>
      </c>
      <c r="F378" s="3">
        <f>Final!F378</f>
        <v>0</v>
      </c>
      <c r="G378" s="3">
        <f>Final!G378</f>
        <v>0</v>
      </c>
      <c r="H378" s="3">
        <f>Final!H378</f>
        <v>0</v>
      </c>
      <c r="I378" s="3">
        <f>Final!I378</f>
        <v>0</v>
      </c>
      <c r="J378" s="3">
        <f>Final!J378</f>
        <v>0</v>
      </c>
      <c r="K378" s="3">
        <f>Final!K378</f>
        <v>0</v>
      </c>
      <c r="L378" s="3">
        <f>Final!L378</f>
        <v>0</v>
      </c>
      <c r="M378" s="3">
        <f>Final!M378</f>
        <v>0</v>
      </c>
      <c r="N378" s="3">
        <f>Final!N378</f>
        <v>0</v>
      </c>
      <c r="O378" s="3">
        <f>Final!AP378</f>
        <v>0</v>
      </c>
      <c r="P378" s="43" t="str">
        <f>Redox!G383</f>
        <v>ACBT</v>
      </c>
      <c r="Q378" s="3">
        <f>Final!AR378</f>
        <v>0</v>
      </c>
      <c r="R378" s="3">
        <f>Final!AQ378</f>
        <v>0</v>
      </c>
      <c r="S378" s="85">
        <f>ROUND(Final!AW378,1)</f>
        <v>0</v>
      </c>
    </row>
    <row r="379" spans="1:19" x14ac:dyDescent="0.25">
      <c r="A379" s="3">
        <f>Final!A379</f>
        <v>0</v>
      </c>
      <c r="B379" s="3">
        <f>Final!B379</f>
        <v>0</v>
      </c>
      <c r="C379" s="3">
        <f>Final!C379</f>
        <v>0</v>
      </c>
      <c r="D379" s="3">
        <f>Final!D379</f>
        <v>0</v>
      </c>
      <c r="E379" s="3">
        <f>Final!E379</f>
        <v>0</v>
      </c>
      <c r="F379" s="3">
        <f>Final!F379</f>
        <v>0</v>
      </c>
      <c r="G379" s="3">
        <f>Final!G379</f>
        <v>0</v>
      </c>
      <c r="H379" s="3">
        <f>Final!H379</f>
        <v>0</v>
      </c>
      <c r="I379" s="3">
        <f>Final!I379</f>
        <v>0</v>
      </c>
      <c r="J379" s="3">
        <f>Final!J379</f>
        <v>0</v>
      </c>
      <c r="K379" s="3">
        <f>Final!K379</f>
        <v>0</v>
      </c>
      <c r="L379" s="3">
        <f>Final!L379</f>
        <v>0</v>
      </c>
      <c r="M379" s="3">
        <f>Final!M379</f>
        <v>0</v>
      </c>
      <c r="N379" s="3">
        <f>Final!N379</f>
        <v>0</v>
      </c>
      <c r="O379" s="3">
        <f>Final!AP379</f>
        <v>0</v>
      </c>
      <c r="P379" s="43" t="str">
        <f>Redox!G384</f>
        <v>ACBT</v>
      </c>
      <c r="Q379" s="3">
        <f>Final!AR379</f>
        <v>0</v>
      </c>
      <c r="R379" s="3">
        <f>Final!AQ379</f>
        <v>0</v>
      </c>
      <c r="S379" s="85">
        <f>ROUND(Final!AW379,1)</f>
        <v>0</v>
      </c>
    </row>
    <row r="380" spans="1:19" x14ac:dyDescent="0.25">
      <c r="A380" s="3">
        <f>Final!A380</f>
        <v>0</v>
      </c>
      <c r="B380" s="3">
        <f>Final!B380</f>
        <v>0</v>
      </c>
      <c r="C380" s="3">
        <f>Final!C380</f>
        <v>0</v>
      </c>
      <c r="D380" s="3">
        <f>Final!D380</f>
        <v>0</v>
      </c>
      <c r="E380" s="3">
        <f>Final!E380</f>
        <v>0</v>
      </c>
      <c r="F380" s="3">
        <f>Final!F380</f>
        <v>0</v>
      </c>
      <c r="G380" s="3">
        <f>Final!G380</f>
        <v>0</v>
      </c>
      <c r="H380" s="3">
        <f>Final!H380</f>
        <v>0</v>
      </c>
      <c r="I380" s="3">
        <f>Final!I380</f>
        <v>0</v>
      </c>
      <c r="J380" s="3">
        <f>Final!J380</f>
        <v>0</v>
      </c>
      <c r="K380" s="3">
        <f>Final!K380</f>
        <v>0</v>
      </c>
      <c r="L380" s="3">
        <f>Final!L380</f>
        <v>0</v>
      </c>
      <c r="M380" s="3">
        <f>Final!M380</f>
        <v>0</v>
      </c>
      <c r="N380" s="3">
        <f>Final!N380</f>
        <v>0</v>
      </c>
      <c r="O380" s="3">
        <f>Final!AP380</f>
        <v>0</v>
      </c>
      <c r="P380" s="43" t="str">
        <f>Redox!G385</f>
        <v>ACBT</v>
      </c>
      <c r="Q380" s="3">
        <f>Final!AR380</f>
        <v>0</v>
      </c>
      <c r="R380" s="3">
        <f>Final!AQ380</f>
        <v>0</v>
      </c>
      <c r="S380" s="85">
        <f>ROUND(Final!AW380,1)</f>
        <v>0</v>
      </c>
    </row>
    <row r="381" spans="1:19" x14ac:dyDescent="0.25">
      <c r="A381" s="3">
        <f>Final!A381</f>
        <v>0</v>
      </c>
      <c r="B381" s="3">
        <f>Final!B381</f>
        <v>0</v>
      </c>
      <c r="C381" s="3">
        <f>Final!C381</f>
        <v>0</v>
      </c>
      <c r="D381" s="3">
        <f>Final!D381</f>
        <v>0</v>
      </c>
      <c r="E381" s="3">
        <f>Final!E381</f>
        <v>0</v>
      </c>
      <c r="F381" s="3">
        <f>Final!F381</f>
        <v>0</v>
      </c>
      <c r="G381" s="3">
        <f>Final!G381</f>
        <v>0</v>
      </c>
      <c r="H381" s="3">
        <f>Final!H381</f>
        <v>0</v>
      </c>
      <c r="I381" s="3">
        <f>Final!I381</f>
        <v>0</v>
      </c>
      <c r="J381" s="3">
        <f>Final!J381</f>
        <v>0</v>
      </c>
      <c r="K381" s="3">
        <f>Final!K381</f>
        <v>0</v>
      </c>
      <c r="L381" s="3">
        <f>Final!L381</f>
        <v>0</v>
      </c>
      <c r="M381" s="3">
        <f>Final!M381</f>
        <v>0</v>
      </c>
      <c r="N381" s="3">
        <f>Final!N381</f>
        <v>0</v>
      </c>
      <c r="O381" s="3">
        <f>Final!AP381</f>
        <v>0</v>
      </c>
      <c r="P381" s="43" t="str">
        <f>Redox!G386</f>
        <v>ACBT</v>
      </c>
      <c r="Q381" s="3">
        <f>Final!AR381</f>
        <v>0</v>
      </c>
      <c r="R381" s="3">
        <f>Final!AQ381</f>
        <v>0</v>
      </c>
      <c r="S381" s="85">
        <f>ROUND(Final!AW381,1)</f>
        <v>0</v>
      </c>
    </row>
    <row r="382" spans="1:19" x14ac:dyDescent="0.25">
      <c r="A382" s="3">
        <f>Final!A382</f>
        <v>0</v>
      </c>
      <c r="B382" s="3">
        <f>Final!B382</f>
        <v>0</v>
      </c>
      <c r="C382" s="3">
        <f>Final!C382</f>
        <v>0</v>
      </c>
      <c r="D382" s="3">
        <f>Final!D382</f>
        <v>0</v>
      </c>
      <c r="E382" s="3">
        <f>Final!E382</f>
        <v>0</v>
      </c>
      <c r="F382" s="3">
        <f>Final!F382</f>
        <v>0</v>
      </c>
      <c r="G382" s="3">
        <f>Final!G382</f>
        <v>0</v>
      </c>
      <c r="H382" s="3">
        <f>Final!H382</f>
        <v>0</v>
      </c>
      <c r="I382" s="3">
        <f>Final!I382</f>
        <v>0</v>
      </c>
      <c r="J382" s="3">
        <f>Final!J382</f>
        <v>0</v>
      </c>
      <c r="K382" s="3">
        <f>Final!K382</f>
        <v>0</v>
      </c>
      <c r="L382" s="3">
        <f>Final!L382</f>
        <v>0</v>
      </c>
      <c r="M382" s="3">
        <f>Final!M382</f>
        <v>0</v>
      </c>
      <c r="N382" s="3">
        <f>Final!N382</f>
        <v>0</v>
      </c>
      <c r="O382" s="3">
        <f>Final!AP382</f>
        <v>0</v>
      </c>
      <c r="P382" s="43" t="str">
        <f>Redox!G387</f>
        <v>ACBT</v>
      </c>
      <c r="Q382" s="3">
        <f>Final!AR382</f>
        <v>0</v>
      </c>
      <c r="R382" s="3">
        <f>Final!AQ382</f>
        <v>0</v>
      </c>
      <c r="S382" s="85">
        <f>ROUND(Final!AW382,1)</f>
        <v>0</v>
      </c>
    </row>
    <row r="383" spans="1:19" x14ac:dyDescent="0.25">
      <c r="A383" s="3">
        <f>Final!A383</f>
        <v>0</v>
      </c>
      <c r="B383" s="3">
        <f>Final!B383</f>
        <v>0</v>
      </c>
      <c r="C383" s="3">
        <f>Final!C383</f>
        <v>0</v>
      </c>
      <c r="D383" s="3">
        <f>Final!D383</f>
        <v>0</v>
      </c>
      <c r="E383" s="3">
        <f>Final!E383</f>
        <v>0</v>
      </c>
      <c r="F383" s="3">
        <f>Final!F383</f>
        <v>0</v>
      </c>
      <c r="G383" s="3">
        <f>Final!G383</f>
        <v>0</v>
      </c>
      <c r="H383" s="3">
        <f>Final!H383</f>
        <v>0</v>
      </c>
      <c r="I383" s="3">
        <f>Final!I383</f>
        <v>0</v>
      </c>
      <c r="J383" s="3">
        <f>Final!J383</f>
        <v>0</v>
      </c>
      <c r="K383" s="3">
        <f>Final!K383</f>
        <v>0</v>
      </c>
      <c r="L383" s="3">
        <f>Final!L383</f>
        <v>0</v>
      </c>
      <c r="M383" s="3">
        <f>Final!M383</f>
        <v>0</v>
      </c>
      <c r="N383" s="3">
        <f>Final!N383</f>
        <v>0</v>
      </c>
      <c r="O383" s="3">
        <f>Final!AP383</f>
        <v>0</v>
      </c>
      <c r="P383" s="43" t="str">
        <f>Redox!G388</f>
        <v>ACBT</v>
      </c>
      <c r="Q383" s="3">
        <f>Final!AR383</f>
        <v>0</v>
      </c>
      <c r="R383" s="3">
        <f>Final!AQ383</f>
        <v>0</v>
      </c>
      <c r="S383" s="85">
        <f>ROUND(Final!AW383,1)</f>
        <v>0</v>
      </c>
    </row>
    <row r="384" spans="1:19" x14ac:dyDescent="0.25">
      <c r="A384" s="3">
        <f>Final!A384</f>
        <v>0</v>
      </c>
      <c r="B384" s="3">
        <f>Final!B384</f>
        <v>0</v>
      </c>
      <c r="C384" s="3">
        <f>Final!C384</f>
        <v>0</v>
      </c>
      <c r="D384" s="3">
        <f>Final!D384</f>
        <v>0</v>
      </c>
      <c r="E384" s="3">
        <f>Final!E384</f>
        <v>0</v>
      </c>
      <c r="F384" s="3">
        <f>Final!F384</f>
        <v>0</v>
      </c>
      <c r="G384" s="3">
        <f>Final!G384</f>
        <v>0</v>
      </c>
      <c r="H384" s="3">
        <f>Final!H384</f>
        <v>0</v>
      </c>
      <c r="I384" s="3">
        <f>Final!I384</f>
        <v>0</v>
      </c>
      <c r="J384" s="3">
        <f>Final!J384</f>
        <v>0</v>
      </c>
      <c r="K384" s="3">
        <f>Final!K384</f>
        <v>0</v>
      </c>
      <c r="L384" s="3">
        <f>Final!L384</f>
        <v>0</v>
      </c>
      <c r="M384" s="3">
        <f>Final!M384</f>
        <v>0</v>
      </c>
      <c r="N384" s="3">
        <f>Final!N384</f>
        <v>0</v>
      </c>
      <c r="O384" s="3">
        <f>Final!AP384</f>
        <v>0</v>
      </c>
      <c r="P384" s="43" t="str">
        <f>Redox!G389</f>
        <v>ACBT</v>
      </c>
      <c r="Q384" s="3">
        <f>Final!AR384</f>
        <v>0</v>
      </c>
      <c r="R384" s="3">
        <f>Final!AQ384</f>
        <v>0</v>
      </c>
      <c r="S384" s="85">
        <f>ROUND(Final!AW384,1)</f>
        <v>0</v>
      </c>
    </row>
    <row r="385" spans="1:19" x14ac:dyDescent="0.25">
      <c r="A385" s="3">
        <f>Final!A385</f>
        <v>0</v>
      </c>
      <c r="B385" s="3">
        <f>Final!B385</f>
        <v>0</v>
      </c>
      <c r="C385" s="3">
        <f>Final!C385</f>
        <v>0</v>
      </c>
      <c r="D385" s="3">
        <f>Final!D385</f>
        <v>0</v>
      </c>
      <c r="E385" s="3">
        <f>Final!E385</f>
        <v>0</v>
      </c>
      <c r="F385" s="3">
        <f>Final!F385</f>
        <v>0</v>
      </c>
      <c r="G385" s="3">
        <f>Final!G385</f>
        <v>0</v>
      </c>
      <c r="H385" s="3">
        <f>Final!H385</f>
        <v>0</v>
      </c>
      <c r="I385" s="3">
        <f>Final!I385</f>
        <v>0</v>
      </c>
      <c r="J385" s="3">
        <f>Final!J385</f>
        <v>0</v>
      </c>
      <c r="K385" s="3">
        <f>Final!K385</f>
        <v>0</v>
      </c>
      <c r="L385" s="3">
        <f>Final!L385</f>
        <v>0</v>
      </c>
      <c r="M385" s="3">
        <f>Final!M385</f>
        <v>0</v>
      </c>
      <c r="N385" s="3">
        <f>Final!N385</f>
        <v>0</v>
      </c>
      <c r="O385" s="3">
        <f>Final!AP385</f>
        <v>0</v>
      </c>
      <c r="P385" s="43" t="str">
        <f>Redox!G390</f>
        <v>ACBT</v>
      </c>
      <c r="Q385" s="3">
        <f>Final!AR385</f>
        <v>0</v>
      </c>
      <c r="R385" s="3">
        <f>Final!AQ385</f>
        <v>0</v>
      </c>
      <c r="S385" s="85">
        <f>ROUND(Final!AW385,1)</f>
        <v>0</v>
      </c>
    </row>
    <row r="386" spans="1:19" x14ac:dyDescent="0.25">
      <c r="A386" s="3">
        <f>Final!A386</f>
        <v>0</v>
      </c>
      <c r="B386" s="3">
        <f>Final!B386</f>
        <v>0</v>
      </c>
      <c r="C386" s="3">
        <f>Final!C386</f>
        <v>0</v>
      </c>
      <c r="D386" s="3">
        <f>Final!D386</f>
        <v>0</v>
      </c>
      <c r="E386" s="3">
        <f>Final!E386</f>
        <v>0</v>
      </c>
      <c r="F386" s="3">
        <f>Final!F386</f>
        <v>0</v>
      </c>
      <c r="G386" s="3">
        <f>Final!G386</f>
        <v>0</v>
      </c>
      <c r="H386" s="3">
        <f>Final!H386</f>
        <v>0</v>
      </c>
      <c r="I386" s="3">
        <f>Final!I386</f>
        <v>0</v>
      </c>
      <c r="J386" s="3">
        <f>Final!J386</f>
        <v>0</v>
      </c>
      <c r="K386" s="3">
        <f>Final!K386</f>
        <v>0</v>
      </c>
      <c r="L386" s="3">
        <f>Final!L386</f>
        <v>0</v>
      </c>
      <c r="M386" s="3">
        <f>Final!M386</f>
        <v>0</v>
      </c>
      <c r="N386" s="3">
        <f>Final!N386</f>
        <v>0</v>
      </c>
      <c r="O386" s="3">
        <f>Final!AP386</f>
        <v>0</v>
      </c>
      <c r="P386" s="43" t="str">
        <f>Redox!G391</f>
        <v>ACBT</v>
      </c>
      <c r="Q386" s="3">
        <f>Final!AR386</f>
        <v>0</v>
      </c>
      <c r="R386" s="3">
        <f>Final!AQ386</f>
        <v>0</v>
      </c>
      <c r="S386" s="85">
        <f>ROUND(Final!AW386,1)</f>
        <v>0</v>
      </c>
    </row>
    <row r="387" spans="1:19" x14ac:dyDescent="0.25">
      <c r="A387" s="3">
        <f>Final!A387</f>
        <v>0</v>
      </c>
      <c r="B387" s="3">
        <f>Final!B387</f>
        <v>0</v>
      </c>
      <c r="C387" s="3">
        <f>Final!C387</f>
        <v>0</v>
      </c>
      <c r="D387" s="3">
        <f>Final!D387</f>
        <v>0</v>
      </c>
      <c r="E387" s="3">
        <f>Final!E387</f>
        <v>0</v>
      </c>
      <c r="F387" s="3">
        <f>Final!F387</f>
        <v>0</v>
      </c>
      <c r="G387" s="3">
        <f>Final!G387</f>
        <v>0</v>
      </c>
      <c r="H387" s="3">
        <f>Final!H387</f>
        <v>0</v>
      </c>
      <c r="I387" s="3">
        <f>Final!I387</f>
        <v>0</v>
      </c>
      <c r="J387" s="3">
        <f>Final!J387</f>
        <v>0</v>
      </c>
      <c r="K387" s="3">
        <f>Final!K387</f>
        <v>0</v>
      </c>
      <c r="L387" s="3">
        <f>Final!L387</f>
        <v>0</v>
      </c>
      <c r="M387" s="3">
        <f>Final!M387</f>
        <v>0</v>
      </c>
      <c r="N387" s="3">
        <f>Final!N387</f>
        <v>0</v>
      </c>
      <c r="O387" s="3">
        <f>Final!AP387</f>
        <v>0</v>
      </c>
      <c r="P387" s="43" t="str">
        <f>Redox!G392</f>
        <v>ACBT</v>
      </c>
      <c r="Q387" s="3">
        <f>Final!AR387</f>
        <v>0</v>
      </c>
      <c r="R387" s="3">
        <f>Final!AQ387</f>
        <v>0</v>
      </c>
      <c r="S387" s="85">
        <f>ROUND(Final!AW387,1)</f>
        <v>0</v>
      </c>
    </row>
    <row r="388" spans="1:19" x14ac:dyDescent="0.25">
      <c r="A388" s="3">
        <f>Final!A388</f>
        <v>0</v>
      </c>
      <c r="B388" s="3">
        <f>Final!B388</f>
        <v>0</v>
      </c>
      <c r="C388" s="3">
        <f>Final!C388</f>
        <v>0</v>
      </c>
      <c r="D388" s="3">
        <f>Final!D388</f>
        <v>0</v>
      </c>
      <c r="E388" s="3">
        <f>Final!E388</f>
        <v>0</v>
      </c>
      <c r="F388" s="3">
        <f>Final!F388</f>
        <v>0</v>
      </c>
      <c r="G388" s="3">
        <f>Final!G388</f>
        <v>0</v>
      </c>
      <c r="H388" s="3">
        <f>Final!H388</f>
        <v>0</v>
      </c>
      <c r="I388" s="3">
        <f>Final!I388</f>
        <v>0</v>
      </c>
      <c r="J388" s="3">
        <f>Final!J388</f>
        <v>0</v>
      </c>
      <c r="K388" s="3">
        <f>Final!K388</f>
        <v>0</v>
      </c>
      <c r="L388" s="3">
        <f>Final!L388</f>
        <v>0</v>
      </c>
      <c r="M388" s="3">
        <f>Final!M388</f>
        <v>0</v>
      </c>
      <c r="N388" s="3">
        <f>Final!N388</f>
        <v>0</v>
      </c>
      <c r="O388" s="3">
        <f>Final!AP388</f>
        <v>0</v>
      </c>
      <c r="P388" s="43" t="str">
        <f>Redox!G393</f>
        <v>ACBT</v>
      </c>
      <c r="Q388" s="3">
        <f>Final!AR388</f>
        <v>0</v>
      </c>
      <c r="R388" s="3">
        <f>Final!AQ388</f>
        <v>0</v>
      </c>
      <c r="S388" s="85">
        <f>ROUND(Final!AW388,1)</f>
        <v>0</v>
      </c>
    </row>
    <row r="389" spans="1:19" x14ac:dyDescent="0.25">
      <c r="A389" s="3">
        <f>Final!A389</f>
        <v>0</v>
      </c>
      <c r="B389" s="3">
        <f>Final!B389</f>
        <v>0</v>
      </c>
      <c r="C389" s="3">
        <f>Final!C389</f>
        <v>0</v>
      </c>
      <c r="D389" s="3">
        <f>Final!D389</f>
        <v>0</v>
      </c>
      <c r="E389" s="3">
        <f>Final!E389</f>
        <v>0</v>
      </c>
      <c r="F389" s="3">
        <f>Final!F389</f>
        <v>0</v>
      </c>
      <c r="G389" s="3">
        <f>Final!G389</f>
        <v>0</v>
      </c>
      <c r="H389" s="3">
        <f>Final!H389</f>
        <v>0</v>
      </c>
      <c r="I389" s="3">
        <f>Final!I389</f>
        <v>0</v>
      </c>
      <c r="J389" s="3">
        <f>Final!J389</f>
        <v>0</v>
      </c>
      <c r="K389" s="3">
        <f>Final!K389</f>
        <v>0</v>
      </c>
      <c r="L389" s="3">
        <f>Final!L389</f>
        <v>0</v>
      </c>
      <c r="M389" s="3">
        <f>Final!M389</f>
        <v>0</v>
      </c>
      <c r="N389" s="3">
        <f>Final!N389</f>
        <v>0</v>
      </c>
      <c r="O389" s="3">
        <f>Final!AP389</f>
        <v>0</v>
      </c>
      <c r="P389" s="43" t="str">
        <f>Redox!G394</f>
        <v>ACBT</v>
      </c>
      <c r="Q389" s="3">
        <f>Final!AR389</f>
        <v>0</v>
      </c>
      <c r="R389" s="3">
        <f>Final!AQ389</f>
        <v>0</v>
      </c>
      <c r="S389" s="85">
        <f>ROUND(Final!AW389,1)</f>
        <v>0</v>
      </c>
    </row>
    <row r="390" spans="1:19" x14ac:dyDescent="0.25">
      <c r="A390" s="3">
        <f>Final!A390</f>
        <v>0</v>
      </c>
      <c r="B390" s="3">
        <f>Final!B390</f>
        <v>0</v>
      </c>
      <c r="C390" s="3">
        <f>Final!C390</f>
        <v>0</v>
      </c>
      <c r="D390" s="3">
        <f>Final!D390</f>
        <v>0</v>
      </c>
      <c r="E390" s="3">
        <f>Final!E390</f>
        <v>0</v>
      </c>
      <c r="F390" s="3">
        <f>Final!F390</f>
        <v>0</v>
      </c>
      <c r="G390" s="3">
        <f>Final!G390</f>
        <v>0</v>
      </c>
      <c r="H390" s="3">
        <f>Final!H390</f>
        <v>0</v>
      </c>
      <c r="I390" s="3">
        <f>Final!I390</f>
        <v>0</v>
      </c>
      <c r="J390" s="3">
        <f>Final!J390</f>
        <v>0</v>
      </c>
      <c r="K390" s="3">
        <f>Final!K390</f>
        <v>0</v>
      </c>
      <c r="L390" s="3">
        <f>Final!L390</f>
        <v>0</v>
      </c>
      <c r="M390" s="3">
        <f>Final!M390</f>
        <v>0</v>
      </c>
      <c r="N390" s="3">
        <f>Final!N390</f>
        <v>0</v>
      </c>
      <c r="O390" s="3">
        <f>Final!AP390</f>
        <v>0</v>
      </c>
      <c r="P390" s="43" t="str">
        <f>Redox!G395</f>
        <v>ACBT</v>
      </c>
      <c r="Q390" s="3">
        <f>Final!AR390</f>
        <v>0</v>
      </c>
      <c r="R390" s="3">
        <f>Final!AQ390</f>
        <v>0</v>
      </c>
      <c r="S390" s="85">
        <f>ROUND(Final!AW390,1)</f>
        <v>0</v>
      </c>
    </row>
    <row r="391" spans="1:19" x14ac:dyDescent="0.25">
      <c r="A391" s="3">
        <f>Final!A391</f>
        <v>0</v>
      </c>
      <c r="B391" s="3">
        <f>Final!B391</f>
        <v>0</v>
      </c>
      <c r="C391" s="3">
        <f>Final!C391</f>
        <v>0</v>
      </c>
      <c r="D391" s="3">
        <f>Final!D391</f>
        <v>0</v>
      </c>
      <c r="E391" s="3">
        <f>Final!E391</f>
        <v>0</v>
      </c>
      <c r="F391" s="3">
        <f>Final!F391</f>
        <v>0</v>
      </c>
      <c r="G391" s="3">
        <f>Final!G391</f>
        <v>0</v>
      </c>
      <c r="H391" s="3">
        <f>Final!H391</f>
        <v>0</v>
      </c>
      <c r="I391" s="3">
        <f>Final!I391</f>
        <v>0</v>
      </c>
      <c r="J391" s="3">
        <f>Final!J391</f>
        <v>0</v>
      </c>
      <c r="K391" s="3">
        <f>Final!K391</f>
        <v>0</v>
      </c>
      <c r="L391" s="3">
        <f>Final!L391</f>
        <v>0</v>
      </c>
      <c r="M391" s="3">
        <f>Final!M391</f>
        <v>0</v>
      </c>
      <c r="N391" s="3">
        <f>Final!N391</f>
        <v>0</v>
      </c>
      <c r="O391" s="3">
        <f>Final!AP391</f>
        <v>0</v>
      </c>
      <c r="P391" s="43" t="str">
        <f>Redox!G396</f>
        <v>ACBT</v>
      </c>
      <c r="Q391" s="3">
        <f>Final!AR391</f>
        <v>0</v>
      </c>
      <c r="R391" s="3">
        <f>Final!AQ391</f>
        <v>0</v>
      </c>
      <c r="S391" s="85">
        <f>ROUND(Final!AW391,1)</f>
        <v>0</v>
      </c>
    </row>
    <row r="392" spans="1:19" x14ac:dyDescent="0.25">
      <c r="A392" s="3">
        <f>Final!A392</f>
        <v>0</v>
      </c>
      <c r="B392" s="3">
        <f>Final!B392</f>
        <v>0</v>
      </c>
      <c r="C392" s="3">
        <f>Final!C392</f>
        <v>0</v>
      </c>
      <c r="D392" s="3">
        <f>Final!D392</f>
        <v>0</v>
      </c>
      <c r="E392" s="3">
        <f>Final!E392</f>
        <v>0</v>
      </c>
      <c r="F392" s="3">
        <f>Final!F392</f>
        <v>0</v>
      </c>
      <c r="G392" s="3">
        <f>Final!G392</f>
        <v>0</v>
      </c>
      <c r="H392" s="3">
        <f>Final!H392</f>
        <v>0</v>
      </c>
      <c r="I392" s="3">
        <f>Final!I392</f>
        <v>0</v>
      </c>
      <c r="J392" s="3">
        <f>Final!J392</f>
        <v>0</v>
      </c>
      <c r="K392" s="3">
        <f>Final!K392</f>
        <v>0</v>
      </c>
      <c r="L392" s="3">
        <f>Final!L392</f>
        <v>0</v>
      </c>
      <c r="M392" s="3">
        <f>Final!M392</f>
        <v>0</v>
      </c>
      <c r="N392" s="3">
        <f>Final!N392</f>
        <v>0</v>
      </c>
      <c r="O392" s="3">
        <f>Final!AP392</f>
        <v>0</v>
      </c>
      <c r="P392" s="43" t="str">
        <f>Redox!G397</f>
        <v>ACBT</v>
      </c>
      <c r="Q392" s="3">
        <f>Final!AR392</f>
        <v>0</v>
      </c>
      <c r="R392" s="3">
        <f>Final!AQ392</f>
        <v>0</v>
      </c>
      <c r="S392" s="85">
        <f>ROUND(Final!AW392,1)</f>
        <v>0</v>
      </c>
    </row>
    <row r="393" spans="1:19" x14ac:dyDescent="0.25">
      <c r="A393" s="3">
        <f>Final!A393</f>
        <v>0</v>
      </c>
      <c r="B393" s="3">
        <f>Final!B393</f>
        <v>0</v>
      </c>
      <c r="C393" s="3">
        <f>Final!C393</f>
        <v>0</v>
      </c>
      <c r="D393" s="3">
        <f>Final!D393</f>
        <v>0</v>
      </c>
      <c r="E393" s="3">
        <f>Final!E393</f>
        <v>0</v>
      </c>
      <c r="F393" s="3">
        <f>Final!F393</f>
        <v>0</v>
      </c>
      <c r="G393" s="3">
        <f>Final!G393</f>
        <v>0</v>
      </c>
      <c r="H393" s="3">
        <f>Final!H393</f>
        <v>0</v>
      </c>
      <c r="I393" s="3">
        <f>Final!I393</f>
        <v>0</v>
      </c>
      <c r="J393" s="3">
        <f>Final!J393</f>
        <v>0</v>
      </c>
      <c r="K393" s="3">
        <f>Final!K393</f>
        <v>0</v>
      </c>
      <c r="L393" s="3">
        <f>Final!L393</f>
        <v>0</v>
      </c>
      <c r="M393" s="3">
        <f>Final!M393</f>
        <v>0</v>
      </c>
      <c r="N393" s="3">
        <f>Final!N393</f>
        <v>0</v>
      </c>
      <c r="O393" s="3">
        <f>Final!AP393</f>
        <v>0</v>
      </c>
      <c r="P393" s="43" t="str">
        <f>Redox!G398</f>
        <v>ACBT</v>
      </c>
      <c r="Q393" s="3">
        <f>Final!AR393</f>
        <v>0</v>
      </c>
      <c r="R393" s="3">
        <f>Final!AQ393</f>
        <v>0</v>
      </c>
      <c r="S393" s="85">
        <f>ROUND(Final!AW393,1)</f>
        <v>0</v>
      </c>
    </row>
    <row r="394" spans="1:19" x14ac:dyDescent="0.25">
      <c r="A394" s="3">
        <f>Final!A394</f>
        <v>0</v>
      </c>
      <c r="B394" s="3">
        <f>Final!B394</f>
        <v>0</v>
      </c>
      <c r="C394" s="3">
        <f>Final!C394</f>
        <v>0</v>
      </c>
      <c r="D394" s="3">
        <f>Final!D394</f>
        <v>0</v>
      </c>
      <c r="E394" s="3">
        <f>Final!E394</f>
        <v>0</v>
      </c>
      <c r="F394" s="3">
        <f>Final!F394</f>
        <v>0</v>
      </c>
      <c r="G394" s="3">
        <f>Final!G394</f>
        <v>0</v>
      </c>
      <c r="H394" s="3">
        <f>Final!H394</f>
        <v>0</v>
      </c>
      <c r="I394" s="3">
        <f>Final!I394</f>
        <v>0</v>
      </c>
      <c r="J394" s="3">
        <f>Final!J394</f>
        <v>0</v>
      </c>
      <c r="K394" s="3">
        <f>Final!K394</f>
        <v>0</v>
      </c>
      <c r="L394" s="3">
        <f>Final!L394</f>
        <v>0</v>
      </c>
      <c r="M394" s="3">
        <f>Final!M394</f>
        <v>0</v>
      </c>
      <c r="N394" s="3">
        <f>Final!N394</f>
        <v>0</v>
      </c>
      <c r="O394" s="3">
        <f>Final!AP394</f>
        <v>0</v>
      </c>
      <c r="P394" s="43" t="str">
        <f>Redox!G399</f>
        <v>ACBT</v>
      </c>
      <c r="Q394" s="3">
        <f>Final!AR394</f>
        <v>0</v>
      </c>
      <c r="R394" s="3">
        <f>Final!AQ394</f>
        <v>0</v>
      </c>
      <c r="S394" s="85">
        <f>ROUND(Final!AW394,1)</f>
        <v>0</v>
      </c>
    </row>
    <row r="395" spans="1:19" x14ac:dyDescent="0.25">
      <c r="A395" s="3">
        <f>Final!A395</f>
        <v>0</v>
      </c>
      <c r="B395" s="3">
        <f>Final!B395</f>
        <v>0</v>
      </c>
      <c r="C395" s="3">
        <f>Final!C395</f>
        <v>0</v>
      </c>
      <c r="D395" s="3">
        <f>Final!D395</f>
        <v>0</v>
      </c>
      <c r="E395" s="3">
        <f>Final!E395</f>
        <v>0</v>
      </c>
      <c r="F395" s="3">
        <f>Final!F395</f>
        <v>0</v>
      </c>
      <c r="G395" s="3">
        <f>Final!G395</f>
        <v>0</v>
      </c>
      <c r="H395" s="3">
        <f>Final!H395</f>
        <v>0</v>
      </c>
      <c r="I395" s="3">
        <f>Final!I395</f>
        <v>0</v>
      </c>
      <c r="J395" s="3">
        <f>Final!J395</f>
        <v>0</v>
      </c>
      <c r="K395" s="3">
        <f>Final!K395</f>
        <v>0</v>
      </c>
      <c r="L395" s="3">
        <f>Final!L395</f>
        <v>0</v>
      </c>
      <c r="M395" s="3">
        <f>Final!M395</f>
        <v>0</v>
      </c>
      <c r="N395" s="3">
        <f>Final!N395</f>
        <v>0</v>
      </c>
      <c r="O395" s="3">
        <f>Final!AP395</f>
        <v>0</v>
      </c>
      <c r="P395" s="43" t="str">
        <f>Redox!G400</f>
        <v>ACBT</v>
      </c>
      <c r="Q395" s="3">
        <f>Final!AR395</f>
        <v>0</v>
      </c>
      <c r="R395" s="3">
        <f>Final!AQ395</f>
        <v>0</v>
      </c>
      <c r="S395" s="85">
        <f>ROUND(Final!AW395,1)</f>
        <v>0</v>
      </c>
    </row>
    <row r="396" spans="1:19" x14ac:dyDescent="0.25">
      <c r="A396" s="3">
        <f>Final!A396</f>
        <v>0</v>
      </c>
      <c r="B396" s="3">
        <f>Final!B396</f>
        <v>0</v>
      </c>
      <c r="C396" s="3">
        <f>Final!C396</f>
        <v>0</v>
      </c>
      <c r="D396" s="3">
        <f>Final!D396</f>
        <v>0</v>
      </c>
      <c r="E396" s="3">
        <f>Final!E396</f>
        <v>0</v>
      </c>
      <c r="F396" s="3">
        <f>Final!F396</f>
        <v>0</v>
      </c>
      <c r="G396" s="3">
        <f>Final!G396</f>
        <v>0</v>
      </c>
      <c r="H396" s="3">
        <f>Final!H396</f>
        <v>0</v>
      </c>
      <c r="I396" s="3">
        <f>Final!I396</f>
        <v>0</v>
      </c>
      <c r="J396" s="3">
        <f>Final!J396</f>
        <v>0</v>
      </c>
      <c r="K396" s="3">
        <f>Final!K396</f>
        <v>0</v>
      </c>
      <c r="L396" s="3">
        <f>Final!L396</f>
        <v>0</v>
      </c>
      <c r="M396" s="3">
        <f>Final!M396</f>
        <v>0</v>
      </c>
      <c r="N396" s="3">
        <f>Final!N396</f>
        <v>0</v>
      </c>
      <c r="O396" s="3">
        <f>Final!AP396</f>
        <v>0</v>
      </c>
      <c r="P396" s="43" t="str">
        <f>Redox!G401</f>
        <v>ACBT</v>
      </c>
      <c r="Q396" s="3">
        <f>Final!AR396</f>
        <v>0</v>
      </c>
      <c r="R396" s="3">
        <f>Final!AQ396</f>
        <v>0</v>
      </c>
      <c r="S396" s="85">
        <f>ROUND(Final!AW396,1)</f>
        <v>0</v>
      </c>
    </row>
    <row r="397" spans="1:19" x14ac:dyDescent="0.25">
      <c r="A397" s="3">
        <f>Final!A397</f>
        <v>0</v>
      </c>
      <c r="B397" s="3">
        <f>Final!B397</f>
        <v>0</v>
      </c>
      <c r="C397" s="3">
        <f>Final!C397</f>
        <v>0</v>
      </c>
      <c r="D397" s="3">
        <f>Final!D397</f>
        <v>0</v>
      </c>
      <c r="E397" s="3">
        <f>Final!E397</f>
        <v>0</v>
      </c>
      <c r="F397" s="3">
        <f>Final!F397</f>
        <v>0</v>
      </c>
      <c r="G397" s="3">
        <f>Final!G397</f>
        <v>0</v>
      </c>
      <c r="H397" s="3">
        <f>Final!H397</f>
        <v>0</v>
      </c>
      <c r="I397" s="3">
        <f>Final!I397</f>
        <v>0</v>
      </c>
      <c r="J397" s="3">
        <f>Final!J397</f>
        <v>0</v>
      </c>
      <c r="K397" s="3">
        <f>Final!K397</f>
        <v>0</v>
      </c>
      <c r="L397" s="3">
        <f>Final!L397</f>
        <v>0</v>
      </c>
      <c r="M397" s="3">
        <f>Final!M397</f>
        <v>0</v>
      </c>
      <c r="N397" s="3">
        <f>Final!N397</f>
        <v>0</v>
      </c>
      <c r="O397" s="3">
        <f>Final!AP397</f>
        <v>0</v>
      </c>
      <c r="P397" s="43" t="str">
        <f>Redox!G402</f>
        <v>ACBT</v>
      </c>
      <c r="Q397" s="3">
        <f>Final!AR397</f>
        <v>0</v>
      </c>
      <c r="R397" s="3">
        <f>Final!AQ397</f>
        <v>0</v>
      </c>
      <c r="S397" s="85">
        <f>ROUND(Final!AW397,1)</f>
        <v>0</v>
      </c>
    </row>
    <row r="398" spans="1:19" x14ac:dyDescent="0.25">
      <c r="A398" s="3">
        <f>Final!A398</f>
        <v>0</v>
      </c>
      <c r="B398" s="3">
        <f>Final!B398</f>
        <v>0</v>
      </c>
      <c r="C398" s="3">
        <f>Final!C398</f>
        <v>0</v>
      </c>
      <c r="D398" s="3">
        <f>Final!D398</f>
        <v>0</v>
      </c>
      <c r="E398" s="3">
        <f>Final!E398</f>
        <v>0</v>
      </c>
      <c r="F398" s="3">
        <f>Final!F398</f>
        <v>0</v>
      </c>
      <c r="G398" s="3">
        <f>Final!G398</f>
        <v>0</v>
      </c>
      <c r="H398" s="3">
        <f>Final!H398</f>
        <v>0</v>
      </c>
      <c r="I398" s="3">
        <f>Final!I398</f>
        <v>0</v>
      </c>
      <c r="J398" s="3">
        <f>Final!J398</f>
        <v>0</v>
      </c>
      <c r="K398" s="3">
        <f>Final!K398</f>
        <v>0</v>
      </c>
      <c r="L398" s="3">
        <f>Final!L398</f>
        <v>0</v>
      </c>
      <c r="M398" s="3">
        <f>Final!M398</f>
        <v>0</v>
      </c>
      <c r="N398" s="3">
        <f>Final!N398</f>
        <v>0</v>
      </c>
      <c r="O398" s="3">
        <f>Final!AP398</f>
        <v>0</v>
      </c>
      <c r="P398" s="43" t="str">
        <f>Redox!G403</f>
        <v>ACBT</v>
      </c>
      <c r="Q398" s="3">
        <f>Final!AR398</f>
        <v>0</v>
      </c>
      <c r="R398" s="3">
        <f>Final!AQ398</f>
        <v>0</v>
      </c>
      <c r="S398" s="85">
        <f>ROUND(Final!AW398,1)</f>
        <v>0</v>
      </c>
    </row>
    <row r="399" spans="1:19" x14ac:dyDescent="0.25">
      <c r="A399" s="3">
        <f>Final!A399</f>
        <v>0</v>
      </c>
      <c r="B399" s="3">
        <f>Final!B399</f>
        <v>0</v>
      </c>
      <c r="C399" s="3">
        <f>Final!C399</f>
        <v>0</v>
      </c>
      <c r="D399" s="3">
        <f>Final!D399</f>
        <v>0</v>
      </c>
      <c r="E399" s="3">
        <f>Final!E399</f>
        <v>0</v>
      </c>
      <c r="F399" s="3">
        <f>Final!F399</f>
        <v>0</v>
      </c>
      <c r="G399" s="3">
        <f>Final!G399</f>
        <v>0</v>
      </c>
      <c r="H399" s="3">
        <f>Final!H399</f>
        <v>0</v>
      </c>
      <c r="I399" s="3">
        <f>Final!I399</f>
        <v>0</v>
      </c>
      <c r="J399" s="3">
        <f>Final!J399</f>
        <v>0</v>
      </c>
      <c r="K399" s="3">
        <f>Final!K399</f>
        <v>0</v>
      </c>
      <c r="L399" s="3">
        <f>Final!L399</f>
        <v>0</v>
      </c>
      <c r="M399" s="3">
        <f>Final!M399</f>
        <v>0</v>
      </c>
      <c r="N399" s="3">
        <f>Final!N399</f>
        <v>0</v>
      </c>
      <c r="O399" s="3">
        <f>Final!AP399</f>
        <v>0</v>
      </c>
      <c r="P399" s="43" t="str">
        <f>Redox!G404</f>
        <v>ACBT</v>
      </c>
      <c r="Q399" s="3">
        <f>Final!AR399</f>
        <v>0</v>
      </c>
      <c r="R399" s="3">
        <f>Final!AQ399</f>
        <v>0</v>
      </c>
      <c r="S399" s="85">
        <f>ROUND(Final!AW399,1)</f>
        <v>0</v>
      </c>
    </row>
    <row r="400" spans="1:19" x14ac:dyDescent="0.25">
      <c r="A400" s="3">
        <f>Final!A400</f>
        <v>0</v>
      </c>
      <c r="B400" s="3">
        <f>Final!B400</f>
        <v>0</v>
      </c>
      <c r="C400" s="3">
        <f>Final!C400</f>
        <v>0</v>
      </c>
      <c r="D400" s="3">
        <f>Final!D400</f>
        <v>0</v>
      </c>
      <c r="E400" s="3">
        <f>Final!E400</f>
        <v>0</v>
      </c>
      <c r="F400" s="3">
        <f>Final!F400</f>
        <v>0</v>
      </c>
      <c r="G400" s="3">
        <f>Final!G400</f>
        <v>0</v>
      </c>
      <c r="H400" s="3">
        <f>Final!H400</f>
        <v>0</v>
      </c>
      <c r="I400" s="3">
        <f>Final!I400</f>
        <v>0</v>
      </c>
      <c r="J400" s="3">
        <f>Final!J400</f>
        <v>0</v>
      </c>
      <c r="K400" s="3">
        <f>Final!K400</f>
        <v>0</v>
      </c>
      <c r="L400" s="3">
        <f>Final!L400</f>
        <v>0</v>
      </c>
      <c r="M400" s="3">
        <f>Final!M400</f>
        <v>0</v>
      </c>
      <c r="N400" s="3">
        <f>Final!N400</f>
        <v>0</v>
      </c>
      <c r="O400" s="3">
        <f>Final!AP400</f>
        <v>0</v>
      </c>
      <c r="P400" s="43" t="str">
        <f>Redox!G405</f>
        <v>ACBT</v>
      </c>
      <c r="Q400" s="3">
        <f>Final!AR400</f>
        <v>0</v>
      </c>
      <c r="R400" s="3">
        <f>Final!AQ400</f>
        <v>0</v>
      </c>
      <c r="S400" s="85">
        <f>ROUND(Final!AW400,1)</f>
        <v>0</v>
      </c>
    </row>
    <row r="401" spans="1:19" x14ac:dyDescent="0.25">
      <c r="A401" s="3">
        <f>Final!A401</f>
        <v>0</v>
      </c>
      <c r="B401" s="3">
        <f>Final!B401</f>
        <v>0</v>
      </c>
      <c r="C401" s="3">
        <f>Final!C401</f>
        <v>0</v>
      </c>
      <c r="D401" s="3">
        <f>Final!D401</f>
        <v>0</v>
      </c>
      <c r="E401" s="3">
        <f>Final!E401</f>
        <v>0</v>
      </c>
      <c r="F401" s="3">
        <f>Final!F401</f>
        <v>0</v>
      </c>
      <c r="G401" s="3">
        <f>Final!G401</f>
        <v>0</v>
      </c>
      <c r="H401" s="3">
        <f>Final!H401</f>
        <v>0</v>
      </c>
      <c r="I401" s="3">
        <f>Final!I401</f>
        <v>0</v>
      </c>
      <c r="J401" s="3">
        <f>Final!J401</f>
        <v>0</v>
      </c>
      <c r="K401" s="3">
        <f>Final!K401</f>
        <v>0</v>
      </c>
      <c r="L401" s="3">
        <f>Final!L401</f>
        <v>0</v>
      </c>
      <c r="M401" s="3">
        <f>Final!M401</f>
        <v>0</v>
      </c>
      <c r="N401" s="3">
        <f>Final!N401</f>
        <v>0</v>
      </c>
      <c r="O401" s="3">
        <f>Final!AP401</f>
        <v>0</v>
      </c>
      <c r="P401" s="43" t="str">
        <f>Redox!G406</f>
        <v>ACBT</v>
      </c>
      <c r="Q401" s="3">
        <f>Final!AR401</f>
        <v>0</v>
      </c>
      <c r="R401" s="3">
        <f>Final!AQ401</f>
        <v>0</v>
      </c>
      <c r="S401" s="85">
        <f>ROUND(Final!AW401,1)</f>
        <v>0</v>
      </c>
    </row>
    <row r="402" spans="1:19" x14ac:dyDescent="0.25">
      <c r="A402" s="3">
        <f>Final!A402</f>
        <v>0</v>
      </c>
      <c r="B402" s="3">
        <f>Final!B402</f>
        <v>0</v>
      </c>
      <c r="C402" s="3">
        <f>Final!C402</f>
        <v>0</v>
      </c>
      <c r="D402" s="3">
        <f>Final!D402</f>
        <v>0</v>
      </c>
      <c r="E402" s="3">
        <f>Final!E402</f>
        <v>0</v>
      </c>
      <c r="F402" s="3">
        <f>Final!F402</f>
        <v>0</v>
      </c>
      <c r="G402" s="3">
        <f>Final!G402</f>
        <v>0</v>
      </c>
      <c r="H402" s="3">
        <f>Final!H402</f>
        <v>0</v>
      </c>
      <c r="I402" s="3">
        <f>Final!I402</f>
        <v>0</v>
      </c>
      <c r="J402" s="3">
        <f>Final!J402</f>
        <v>0</v>
      </c>
      <c r="K402" s="3">
        <f>Final!K402</f>
        <v>0</v>
      </c>
      <c r="L402" s="3">
        <f>Final!L402</f>
        <v>0</v>
      </c>
      <c r="M402" s="3">
        <f>Final!M402</f>
        <v>0</v>
      </c>
      <c r="N402" s="3">
        <f>Final!N402</f>
        <v>0</v>
      </c>
      <c r="O402" s="3">
        <f>Final!AP402</f>
        <v>0</v>
      </c>
      <c r="P402" s="43" t="str">
        <f>Redox!G407</f>
        <v>ACBT</v>
      </c>
      <c r="Q402" s="3">
        <f>Final!AR402</f>
        <v>0</v>
      </c>
      <c r="R402" s="3">
        <f>Final!AQ402</f>
        <v>0</v>
      </c>
      <c r="S402" s="85">
        <f>ROUND(Final!AW402,1)</f>
        <v>0</v>
      </c>
    </row>
    <row r="403" spans="1:19" x14ac:dyDescent="0.25">
      <c r="A403" s="3">
        <f>Final!A403</f>
        <v>0</v>
      </c>
      <c r="B403" s="3">
        <f>Final!B403</f>
        <v>0</v>
      </c>
      <c r="C403" s="3">
        <f>Final!C403</f>
        <v>0</v>
      </c>
      <c r="D403" s="3">
        <f>Final!D403</f>
        <v>0</v>
      </c>
      <c r="E403" s="3">
        <f>Final!E403</f>
        <v>0</v>
      </c>
      <c r="F403" s="3">
        <f>Final!F403</f>
        <v>0</v>
      </c>
      <c r="G403" s="3">
        <f>Final!G403</f>
        <v>0</v>
      </c>
      <c r="H403" s="3">
        <f>Final!H403</f>
        <v>0</v>
      </c>
      <c r="I403" s="3">
        <f>Final!I403</f>
        <v>0</v>
      </c>
      <c r="J403" s="3">
        <f>Final!J403</f>
        <v>0</v>
      </c>
      <c r="K403" s="3">
        <f>Final!K403</f>
        <v>0</v>
      </c>
      <c r="L403" s="3">
        <f>Final!L403</f>
        <v>0</v>
      </c>
      <c r="M403" s="3">
        <f>Final!M403</f>
        <v>0</v>
      </c>
      <c r="N403" s="3">
        <f>Final!N403</f>
        <v>0</v>
      </c>
      <c r="O403" s="3">
        <f>Final!AP403</f>
        <v>0</v>
      </c>
      <c r="P403" s="43" t="str">
        <f>Redox!G408</f>
        <v>ACBT</v>
      </c>
      <c r="Q403" s="3">
        <f>Final!AR403</f>
        <v>0</v>
      </c>
      <c r="R403" s="3">
        <f>Final!AQ403</f>
        <v>0</v>
      </c>
      <c r="S403" s="85">
        <f>ROUND(Final!AW403,1)</f>
        <v>0</v>
      </c>
    </row>
    <row r="404" spans="1:19" x14ac:dyDescent="0.25">
      <c r="A404" s="3">
        <f>Final!A404</f>
        <v>0</v>
      </c>
      <c r="B404" s="3">
        <f>Final!B404</f>
        <v>0</v>
      </c>
      <c r="C404" s="3">
        <f>Final!C404</f>
        <v>0</v>
      </c>
      <c r="D404" s="3">
        <f>Final!D404</f>
        <v>0</v>
      </c>
      <c r="E404" s="3">
        <f>Final!E404</f>
        <v>0</v>
      </c>
      <c r="F404" s="3">
        <f>Final!F404</f>
        <v>0</v>
      </c>
      <c r="G404" s="3">
        <f>Final!G404</f>
        <v>0</v>
      </c>
      <c r="H404" s="3">
        <f>Final!H404</f>
        <v>0</v>
      </c>
      <c r="I404" s="3">
        <f>Final!I404</f>
        <v>0</v>
      </c>
      <c r="J404" s="3">
        <f>Final!J404</f>
        <v>0</v>
      </c>
      <c r="K404" s="3">
        <f>Final!K404</f>
        <v>0</v>
      </c>
      <c r="L404" s="3">
        <f>Final!L404</f>
        <v>0</v>
      </c>
      <c r="M404" s="3">
        <f>Final!M404</f>
        <v>0</v>
      </c>
      <c r="N404" s="3">
        <f>Final!N404</f>
        <v>0</v>
      </c>
      <c r="O404" s="3">
        <f>Final!AP404</f>
        <v>0</v>
      </c>
      <c r="P404" s="43" t="str">
        <f>Redox!G409</f>
        <v>ACBT</v>
      </c>
      <c r="Q404" s="3">
        <f>Final!AR404</f>
        <v>0</v>
      </c>
      <c r="R404" s="3">
        <f>Final!AQ404</f>
        <v>0</v>
      </c>
      <c r="S404" s="85">
        <f>ROUND(Final!AW404,1)</f>
        <v>0</v>
      </c>
    </row>
    <row r="405" spans="1:19" x14ac:dyDescent="0.25">
      <c r="A405" s="3">
        <f>Final!A405</f>
        <v>0</v>
      </c>
      <c r="B405" s="3">
        <f>Final!B405</f>
        <v>0</v>
      </c>
      <c r="C405" s="3">
        <f>Final!C405</f>
        <v>0</v>
      </c>
      <c r="D405" s="3">
        <f>Final!D405</f>
        <v>0</v>
      </c>
      <c r="E405" s="3">
        <f>Final!E405</f>
        <v>0</v>
      </c>
      <c r="F405" s="3">
        <f>Final!F405</f>
        <v>0</v>
      </c>
      <c r="G405" s="3">
        <f>Final!G405</f>
        <v>0</v>
      </c>
      <c r="H405" s="3">
        <f>Final!H405</f>
        <v>0</v>
      </c>
      <c r="I405" s="3">
        <f>Final!I405</f>
        <v>0</v>
      </c>
      <c r="J405" s="3">
        <f>Final!J405</f>
        <v>0</v>
      </c>
      <c r="K405" s="3">
        <f>Final!K405</f>
        <v>0</v>
      </c>
      <c r="L405" s="3">
        <f>Final!L405</f>
        <v>0</v>
      </c>
      <c r="M405" s="3">
        <f>Final!M405</f>
        <v>0</v>
      </c>
      <c r="N405" s="3">
        <f>Final!N405</f>
        <v>0</v>
      </c>
      <c r="O405" s="3">
        <f>Final!AP405</f>
        <v>0</v>
      </c>
      <c r="P405" s="43" t="str">
        <f>Redox!G410</f>
        <v>ACBT</v>
      </c>
      <c r="Q405" s="3">
        <f>Final!AR405</f>
        <v>0</v>
      </c>
      <c r="R405" s="3">
        <f>Final!AQ405</f>
        <v>0</v>
      </c>
      <c r="S405" s="85">
        <f>ROUND(Final!AW405,1)</f>
        <v>0</v>
      </c>
    </row>
    <row r="406" spans="1:19" x14ac:dyDescent="0.25">
      <c r="A406" s="3">
        <f>Final!A406</f>
        <v>0</v>
      </c>
      <c r="B406" s="3">
        <f>Final!B406</f>
        <v>0</v>
      </c>
      <c r="C406" s="3">
        <f>Final!C406</f>
        <v>0</v>
      </c>
      <c r="D406" s="3">
        <f>Final!D406</f>
        <v>0</v>
      </c>
      <c r="E406" s="3">
        <f>Final!E406</f>
        <v>0</v>
      </c>
      <c r="F406" s="3">
        <f>Final!F406</f>
        <v>0</v>
      </c>
      <c r="G406" s="3">
        <f>Final!G406</f>
        <v>0</v>
      </c>
      <c r="H406" s="3">
        <f>Final!H406</f>
        <v>0</v>
      </c>
      <c r="I406" s="3">
        <f>Final!I406</f>
        <v>0</v>
      </c>
      <c r="J406" s="3">
        <f>Final!J406</f>
        <v>0</v>
      </c>
      <c r="K406" s="3">
        <f>Final!K406</f>
        <v>0</v>
      </c>
      <c r="L406" s="3">
        <f>Final!L406</f>
        <v>0</v>
      </c>
      <c r="M406" s="3">
        <f>Final!M406</f>
        <v>0</v>
      </c>
      <c r="N406" s="3">
        <f>Final!N406</f>
        <v>0</v>
      </c>
      <c r="O406" s="3">
        <f>Final!AP406</f>
        <v>0</v>
      </c>
      <c r="P406" s="43" t="str">
        <f>Redox!G411</f>
        <v>ACBT</v>
      </c>
      <c r="Q406" s="3">
        <f>Final!AR406</f>
        <v>0</v>
      </c>
      <c r="R406" s="3">
        <f>Final!AQ406</f>
        <v>0</v>
      </c>
      <c r="S406" s="85">
        <f>ROUND(Final!AW406,1)</f>
        <v>0</v>
      </c>
    </row>
    <row r="407" spans="1:19" x14ac:dyDescent="0.25">
      <c r="A407" s="3">
        <f>Final!A407</f>
        <v>0</v>
      </c>
      <c r="B407" s="3">
        <f>Final!B407</f>
        <v>0</v>
      </c>
      <c r="C407" s="3">
        <f>Final!C407</f>
        <v>0</v>
      </c>
      <c r="D407" s="3">
        <f>Final!D407</f>
        <v>0</v>
      </c>
      <c r="E407" s="3">
        <f>Final!E407</f>
        <v>0</v>
      </c>
      <c r="F407" s="3">
        <f>Final!F407</f>
        <v>0</v>
      </c>
      <c r="G407" s="3">
        <f>Final!G407</f>
        <v>0</v>
      </c>
      <c r="H407" s="3">
        <f>Final!H407</f>
        <v>0</v>
      </c>
      <c r="I407" s="3">
        <f>Final!I407</f>
        <v>0</v>
      </c>
      <c r="J407" s="3">
        <f>Final!J407</f>
        <v>0</v>
      </c>
      <c r="K407" s="3">
        <f>Final!K407</f>
        <v>0</v>
      </c>
      <c r="L407" s="3">
        <f>Final!L407</f>
        <v>0</v>
      </c>
      <c r="M407" s="3">
        <f>Final!M407</f>
        <v>0</v>
      </c>
      <c r="N407" s="3">
        <f>Final!N407</f>
        <v>0</v>
      </c>
      <c r="O407" s="3">
        <f>Final!AP407</f>
        <v>0</v>
      </c>
      <c r="P407" s="43" t="str">
        <f>Redox!G412</f>
        <v>ACBT</v>
      </c>
      <c r="Q407" s="3">
        <f>Final!AR407</f>
        <v>0</v>
      </c>
      <c r="R407" s="3">
        <f>Final!AQ407</f>
        <v>0</v>
      </c>
      <c r="S407" s="85">
        <f>ROUND(Final!AW407,1)</f>
        <v>0</v>
      </c>
    </row>
    <row r="408" spans="1:19" x14ac:dyDescent="0.25">
      <c r="A408" s="3">
        <f>Final!A408</f>
        <v>0</v>
      </c>
      <c r="B408" s="3">
        <f>Final!B408</f>
        <v>0</v>
      </c>
      <c r="C408" s="3">
        <f>Final!C408</f>
        <v>0</v>
      </c>
      <c r="D408" s="3">
        <f>Final!D408</f>
        <v>0</v>
      </c>
      <c r="E408" s="3">
        <f>Final!E408</f>
        <v>0</v>
      </c>
      <c r="F408" s="3">
        <f>Final!F408</f>
        <v>0</v>
      </c>
      <c r="G408" s="3">
        <f>Final!G408</f>
        <v>0</v>
      </c>
      <c r="H408" s="3">
        <f>Final!H408</f>
        <v>0</v>
      </c>
      <c r="I408" s="3">
        <f>Final!I408</f>
        <v>0</v>
      </c>
      <c r="J408" s="3">
        <f>Final!J408</f>
        <v>0</v>
      </c>
      <c r="K408" s="3">
        <f>Final!K408</f>
        <v>0</v>
      </c>
      <c r="L408" s="3">
        <f>Final!L408</f>
        <v>0</v>
      </c>
      <c r="M408" s="3">
        <f>Final!M408</f>
        <v>0</v>
      </c>
      <c r="N408" s="3">
        <f>Final!N408</f>
        <v>0</v>
      </c>
      <c r="O408" s="3">
        <f>Final!AP408</f>
        <v>0</v>
      </c>
      <c r="P408" s="43" t="str">
        <f>Redox!G413</f>
        <v>ACBT</v>
      </c>
      <c r="Q408" s="3">
        <f>Final!AR408</f>
        <v>0</v>
      </c>
      <c r="R408" s="3">
        <f>Final!AQ408</f>
        <v>0</v>
      </c>
      <c r="S408" s="85">
        <f>ROUND(Final!AW408,1)</f>
        <v>0</v>
      </c>
    </row>
    <row r="409" spans="1:19" x14ac:dyDescent="0.25">
      <c r="A409" s="3">
        <f>Final!A409</f>
        <v>0</v>
      </c>
      <c r="B409" s="3">
        <f>Final!B409</f>
        <v>0</v>
      </c>
      <c r="C409" s="3">
        <f>Final!C409</f>
        <v>0</v>
      </c>
      <c r="D409" s="3">
        <f>Final!D409</f>
        <v>0</v>
      </c>
      <c r="E409" s="3">
        <f>Final!E409</f>
        <v>0</v>
      </c>
      <c r="F409" s="3">
        <f>Final!F409</f>
        <v>0</v>
      </c>
      <c r="G409" s="3">
        <f>Final!G409</f>
        <v>0</v>
      </c>
      <c r="H409" s="3">
        <f>Final!H409</f>
        <v>0</v>
      </c>
      <c r="I409" s="3">
        <f>Final!I409</f>
        <v>0</v>
      </c>
      <c r="J409" s="3">
        <f>Final!J409</f>
        <v>0</v>
      </c>
      <c r="K409" s="3">
        <f>Final!K409</f>
        <v>0</v>
      </c>
      <c r="L409" s="3">
        <f>Final!L409</f>
        <v>0</v>
      </c>
      <c r="M409" s="3">
        <f>Final!M409</f>
        <v>0</v>
      </c>
      <c r="N409" s="3">
        <f>Final!N409</f>
        <v>0</v>
      </c>
      <c r="O409" s="3">
        <f>Final!AP409</f>
        <v>0</v>
      </c>
      <c r="P409" s="43" t="str">
        <f>Redox!G414</f>
        <v>ACBT</v>
      </c>
      <c r="Q409" s="3">
        <f>Final!AR409</f>
        <v>0</v>
      </c>
      <c r="R409" s="3">
        <f>Final!AQ409</f>
        <v>0</v>
      </c>
      <c r="S409" s="85">
        <f>ROUND(Final!AW409,1)</f>
        <v>0</v>
      </c>
    </row>
    <row r="410" spans="1:19" x14ac:dyDescent="0.25">
      <c r="A410" s="3">
        <f>Final!A410</f>
        <v>0</v>
      </c>
      <c r="B410" s="3">
        <f>Final!B410</f>
        <v>0</v>
      </c>
      <c r="C410" s="3">
        <f>Final!C410</f>
        <v>0</v>
      </c>
      <c r="D410" s="3">
        <f>Final!D410</f>
        <v>0</v>
      </c>
      <c r="E410" s="3">
        <f>Final!E410</f>
        <v>0</v>
      </c>
      <c r="F410" s="3">
        <f>Final!F410</f>
        <v>0</v>
      </c>
      <c r="G410" s="3">
        <f>Final!G410</f>
        <v>0</v>
      </c>
      <c r="H410" s="3">
        <f>Final!H410</f>
        <v>0</v>
      </c>
      <c r="I410" s="3">
        <f>Final!I410</f>
        <v>0</v>
      </c>
      <c r="J410" s="3">
        <f>Final!J410</f>
        <v>0</v>
      </c>
      <c r="K410" s="3">
        <f>Final!K410</f>
        <v>0</v>
      </c>
      <c r="L410" s="3">
        <f>Final!L410</f>
        <v>0</v>
      </c>
      <c r="M410" s="3">
        <f>Final!M410</f>
        <v>0</v>
      </c>
      <c r="N410" s="3">
        <f>Final!N410</f>
        <v>0</v>
      </c>
      <c r="O410" s="3">
        <f>Final!AP410</f>
        <v>0</v>
      </c>
      <c r="P410" s="43" t="str">
        <f>Redox!G415</f>
        <v>ACBT</v>
      </c>
      <c r="Q410" s="3">
        <f>Final!AR410</f>
        <v>0</v>
      </c>
      <c r="R410" s="3">
        <f>Final!AQ410</f>
        <v>0</v>
      </c>
      <c r="S410" s="85">
        <f>ROUND(Final!AW410,1)</f>
        <v>0</v>
      </c>
    </row>
    <row r="411" spans="1:19" x14ac:dyDescent="0.25">
      <c r="A411" s="3">
        <f>Final!A411</f>
        <v>0</v>
      </c>
      <c r="B411" s="3">
        <f>Final!B411</f>
        <v>0</v>
      </c>
      <c r="C411" s="3">
        <f>Final!C411</f>
        <v>0</v>
      </c>
      <c r="D411" s="3">
        <f>Final!D411</f>
        <v>0</v>
      </c>
      <c r="E411" s="3">
        <f>Final!E411</f>
        <v>0</v>
      </c>
      <c r="F411" s="3">
        <f>Final!F411</f>
        <v>0</v>
      </c>
      <c r="G411" s="3">
        <f>Final!G411</f>
        <v>0</v>
      </c>
      <c r="H411" s="3">
        <f>Final!H411</f>
        <v>0</v>
      </c>
      <c r="I411" s="3">
        <f>Final!I411</f>
        <v>0</v>
      </c>
      <c r="J411" s="3">
        <f>Final!J411</f>
        <v>0</v>
      </c>
      <c r="K411" s="3">
        <f>Final!K411</f>
        <v>0</v>
      </c>
      <c r="L411" s="3">
        <f>Final!L411</f>
        <v>0</v>
      </c>
      <c r="M411" s="3">
        <f>Final!M411</f>
        <v>0</v>
      </c>
      <c r="N411" s="3">
        <f>Final!N411</f>
        <v>0</v>
      </c>
      <c r="O411" s="3">
        <f>Final!AP411</f>
        <v>0</v>
      </c>
      <c r="P411" s="43" t="str">
        <f>Redox!G416</f>
        <v>ACBT</v>
      </c>
      <c r="Q411" s="3">
        <f>Final!AR411</f>
        <v>0</v>
      </c>
      <c r="R411" s="3">
        <f>Final!AQ411</f>
        <v>0</v>
      </c>
      <c r="S411" s="85">
        <f>ROUND(Final!AW411,1)</f>
        <v>0</v>
      </c>
    </row>
    <row r="412" spans="1:19" x14ac:dyDescent="0.25">
      <c r="A412" s="3">
        <f>Final!A412</f>
        <v>0</v>
      </c>
      <c r="B412" s="3">
        <f>Final!B412</f>
        <v>0</v>
      </c>
      <c r="C412" s="3">
        <f>Final!C412</f>
        <v>0</v>
      </c>
      <c r="D412" s="3">
        <f>Final!D412</f>
        <v>0</v>
      </c>
      <c r="E412" s="3">
        <f>Final!E412</f>
        <v>0</v>
      </c>
      <c r="F412" s="3">
        <f>Final!F412</f>
        <v>0</v>
      </c>
      <c r="G412" s="3">
        <f>Final!G412</f>
        <v>0</v>
      </c>
      <c r="H412" s="3">
        <f>Final!H412</f>
        <v>0</v>
      </c>
      <c r="I412" s="3">
        <f>Final!I412</f>
        <v>0</v>
      </c>
      <c r="J412" s="3">
        <f>Final!J412</f>
        <v>0</v>
      </c>
      <c r="K412" s="3">
        <f>Final!K412</f>
        <v>0</v>
      </c>
      <c r="L412" s="3">
        <f>Final!L412</f>
        <v>0</v>
      </c>
      <c r="M412" s="3">
        <f>Final!M412</f>
        <v>0</v>
      </c>
      <c r="N412" s="3">
        <f>Final!N412</f>
        <v>0</v>
      </c>
      <c r="O412" s="3">
        <f>Final!AP412</f>
        <v>0</v>
      </c>
      <c r="P412" s="43" t="str">
        <f>Redox!G417</f>
        <v>ACBT</v>
      </c>
      <c r="Q412" s="3">
        <f>Final!AR412</f>
        <v>0</v>
      </c>
      <c r="R412" s="3">
        <f>Final!AQ412</f>
        <v>0</v>
      </c>
      <c r="S412" s="85">
        <f>ROUND(Final!AW412,1)</f>
        <v>0</v>
      </c>
    </row>
    <row r="413" spans="1:19" x14ac:dyDescent="0.25">
      <c r="A413" s="3">
        <f>Final!A413</f>
        <v>0</v>
      </c>
      <c r="B413" s="3">
        <f>Final!B413</f>
        <v>0</v>
      </c>
      <c r="C413" s="3">
        <f>Final!C413</f>
        <v>0</v>
      </c>
      <c r="D413" s="3">
        <f>Final!D413</f>
        <v>0</v>
      </c>
      <c r="E413" s="3">
        <f>Final!E413</f>
        <v>0</v>
      </c>
      <c r="F413" s="3">
        <f>Final!F413</f>
        <v>0</v>
      </c>
      <c r="G413" s="3">
        <f>Final!G413</f>
        <v>0</v>
      </c>
      <c r="H413" s="3">
        <f>Final!H413</f>
        <v>0</v>
      </c>
      <c r="I413" s="3">
        <f>Final!I413</f>
        <v>0</v>
      </c>
      <c r="J413" s="3">
        <f>Final!J413</f>
        <v>0</v>
      </c>
      <c r="K413" s="3">
        <f>Final!K413</f>
        <v>0</v>
      </c>
      <c r="L413" s="3">
        <f>Final!L413</f>
        <v>0</v>
      </c>
      <c r="M413" s="3">
        <f>Final!M413</f>
        <v>0</v>
      </c>
      <c r="N413" s="3">
        <f>Final!N413</f>
        <v>0</v>
      </c>
      <c r="O413" s="3">
        <f>Final!AP413</f>
        <v>0</v>
      </c>
      <c r="P413" s="43" t="str">
        <f>Redox!G418</f>
        <v>ACBT</v>
      </c>
      <c r="Q413" s="3">
        <f>Final!AR413</f>
        <v>0</v>
      </c>
      <c r="R413" s="3">
        <f>Final!AQ413</f>
        <v>0</v>
      </c>
      <c r="S413" s="85">
        <f>ROUND(Final!AW413,1)</f>
        <v>0</v>
      </c>
    </row>
    <row r="414" spans="1:19" x14ac:dyDescent="0.25">
      <c r="A414" s="3">
        <f>Final!A414</f>
        <v>0</v>
      </c>
      <c r="B414" s="3">
        <f>Final!B414</f>
        <v>0</v>
      </c>
      <c r="C414" s="3">
        <f>Final!C414</f>
        <v>0</v>
      </c>
      <c r="D414" s="3">
        <f>Final!D414</f>
        <v>0</v>
      </c>
      <c r="E414" s="3">
        <f>Final!E414</f>
        <v>0</v>
      </c>
      <c r="F414" s="3">
        <f>Final!F414</f>
        <v>0</v>
      </c>
      <c r="G414" s="3">
        <f>Final!G414</f>
        <v>0</v>
      </c>
      <c r="H414" s="3">
        <f>Final!H414</f>
        <v>0</v>
      </c>
      <c r="I414" s="3">
        <f>Final!I414</f>
        <v>0</v>
      </c>
      <c r="J414" s="3">
        <f>Final!J414</f>
        <v>0</v>
      </c>
      <c r="K414" s="3">
        <f>Final!K414</f>
        <v>0</v>
      </c>
      <c r="L414" s="3">
        <f>Final!L414</f>
        <v>0</v>
      </c>
      <c r="M414" s="3">
        <f>Final!M414</f>
        <v>0</v>
      </c>
      <c r="N414" s="3">
        <f>Final!N414</f>
        <v>0</v>
      </c>
      <c r="O414" s="3">
        <f>Final!AP414</f>
        <v>0</v>
      </c>
      <c r="P414" s="43" t="str">
        <f>Redox!G419</f>
        <v>ACBT</v>
      </c>
      <c r="Q414" s="3">
        <f>Final!AR414</f>
        <v>0</v>
      </c>
      <c r="R414" s="3">
        <f>Final!AQ414</f>
        <v>0</v>
      </c>
      <c r="S414" s="85">
        <f>ROUND(Final!AW414,1)</f>
        <v>0</v>
      </c>
    </row>
    <row r="415" spans="1:19" x14ac:dyDescent="0.25">
      <c r="A415" s="3">
        <f>Final!A415</f>
        <v>0</v>
      </c>
      <c r="B415" s="3">
        <f>Final!B415</f>
        <v>0</v>
      </c>
      <c r="C415" s="3">
        <f>Final!C415</f>
        <v>0</v>
      </c>
      <c r="D415" s="3">
        <f>Final!D415</f>
        <v>0</v>
      </c>
      <c r="E415" s="3">
        <f>Final!E415</f>
        <v>0</v>
      </c>
      <c r="F415" s="3">
        <f>Final!F415</f>
        <v>0</v>
      </c>
      <c r="G415" s="3">
        <f>Final!G415</f>
        <v>0</v>
      </c>
      <c r="H415" s="3">
        <f>Final!H415</f>
        <v>0</v>
      </c>
      <c r="I415" s="3">
        <f>Final!I415</f>
        <v>0</v>
      </c>
      <c r="J415" s="3">
        <f>Final!J415</f>
        <v>0</v>
      </c>
      <c r="K415" s="3">
        <f>Final!K415</f>
        <v>0</v>
      </c>
      <c r="L415" s="3">
        <f>Final!L415</f>
        <v>0</v>
      </c>
      <c r="M415" s="3">
        <f>Final!M415</f>
        <v>0</v>
      </c>
      <c r="N415" s="3">
        <f>Final!N415</f>
        <v>0</v>
      </c>
      <c r="O415" s="3">
        <f>Final!AP415</f>
        <v>0</v>
      </c>
      <c r="P415" s="43" t="str">
        <f>Redox!G420</f>
        <v>ACBT</v>
      </c>
      <c r="Q415" s="3">
        <f>Final!AR415</f>
        <v>0</v>
      </c>
      <c r="R415" s="3">
        <f>Final!AQ415</f>
        <v>0</v>
      </c>
      <c r="S415" s="85">
        <f>ROUND(Final!AW415,1)</f>
        <v>0</v>
      </c>
    </row>
    <row r="416" spans="1:19" x14ac:dyDescent="0.25">
      <c r="A416" s="3">
        <f>Final!A416</f>
        <v>0</v>
      </c>
      <c r="B416" s="3">
        <f>Final!B416</f>
        <v>0</v>
      </c>
      <c r="C416" s="3">
        <f>Final!C416</f>
        <v>0</v>
      </c>
      <c r="D416" s="3">
        <f>Final!D416</f>
        <v>0</v>
      </c>
      <c r="E416" s="3">
        <f>Final!E416</f>
        <v>0</v>
      </c>
      <c r="F416" s="3">
        <f>Final!F416</f>
        <v>0</v>
      </c>
      <c r="G416" s="3">
        <f>Final!G416</f>
        <v>0</v>
      </c>
      <c r="H416" s="3">
        <f>Final!H416</f>
        <v>0</v>
      </c>
      <c r="I416" s="3">
        <f>Final!I416</f>
        <v>0</v>
      </c>
      <c r="J416" s="3">
        <f>Final!J416</f>
        <v>0</v>
      </c>
      <c r="K416" s="3">
        <f>Final!K416</f>
        <v>0</v>
      </c>
      <c r="L416" s="3">
        <f>Final!L416</f>
        <v>0</v>
      </c>
      <c r="M416" s="3">
        <f>Final!M416</f>
        <v>0</v>
      </c>
      <c r="N416" s="3">
        <f>Final!N416</f>
        <v>0</v>
      </c>
      <c r="O416" s="3">
        <f>Final!AP416</f>
        <v>0</v>
      </c>
      <c r="P416" s="43" t="str">
        <f>Redox!G421</f>
        <v>ACBT</v>
      </c>
      <c r="Q416" s="3">
        <f>Final!AR416</f>
        <v>0</v>
      </c>
      <c r="R416" s="3">
        <f>Final!AQ416</f>
        <v>0</v>
      </c>
      <c r="S416" s="85">
        <f>ROUND(Final!AW416,1)</f>
        <v>0</v>
      </c>
    </row>
    <row r="417" spans="1:19" x14ac:dyDescent="0.25">
      <c r="A417" s="3">
        <f>Final!A417</f>
        <v>0</v>
      </c>
      <c r="B417" s="3">
        <f>Final!B417</f>
        <v>0</v>
      </c>
      <c r="C417" s="3">
        <f>Final!C417</f>
        <v>0</v>
      </c>
      <c r="D417" s="3">
        <f>Final!D417</f>
        <v>0</v>
      </c>
      <c r="E417" s="3">
        <f>Final!E417</f>
        <v>0</v>
      </c>
      <c r="F417" s="3">
        <f>Final!F417</f>
        <v>0</v>
      </c>
      <c r="G417" s="3">
        <f>Final!G417</f>
        <v>0</v>
      </c>
      <c r="H417" s="3">
        <f>Final!H417</f>
        <v>0</v>
      </c>
      <c r="I417" s="3">
        <f>Final!I417</f>
        <v>0</v>
      </c>
      <c r="J417" s="3">
        <f>Final!J417</f>
        <v>0</v>
      </c>
      <c r="K417" s="3">
        <f>Final!K417</f>
        <v>0</v>
      </c>
      <c r="L417" s="3">
        <f>Final!L417</f>
        <v>0</v>
      </c>
      <c r="M417" s="3">
        <f>Final!M417</f>
        <v>0</v>
      </c>
      <c r="N417" s="3">
        <f>Final!N417</f>
        <v>0</v>
      </c>
      <c r="O417" s="3">
        <f>Final!AP417</f>
        <v>0</v>
      </c>
      <c r="P417" s="43" t="str">
        <f>Redox!G422</f>
        <v>ACBT</v>
      </c>
      <c r="Q417" s="3">
        <f>Final!AR417</f>
        <v>0</v>
      </c>
      <c r="R417" s="3">
        <f>Final!AQ417</f>
        <v>0</v>
      </c>
      <c r="S417" s="85">
        <f>ROUND(Final!AW417,1)</f>
        <v>0</v>
      </c>
    </row>
    <row r="418" spans="1:19" x14ac:dyDescent="0.25">
      <c r="A418" s="3">
        <f>Final!A418</f>
        <v>0</v>
      </c>
      <c r="B418" s="3">
        <f>Final!B418</f>
        <v>0</v>
      </c>
      <c r="C418" s="3">
        <f>Final!C418</f>
        <v>0</v>
      </c>
      <c r="D418" s="3">
        <f>Final!D418</f>
        <v>0</v>
      </c>
      <c r="E418" s="3">
        <f>Final!E418</f>
        <v>0</v>
      </c>
      <c r="F418" s="3">
        <f>Final!F418</f>
        <v>0</v>
      </c>
      <c r="G418" s="3">
        <f>Final!G418</f>
        <v>0</v>
      </c>
      <c r="H418" s="3">
        <f>Final!H418</f>
        <v>0</v>
      </c>
      <c r="I418" s="3">
        <f>Final!I418</f>
        <v>0</v>
      </c>
      <c r="J418" s="3">
        <f>Final!J418</f>
        <v>0</v>
      </c>
      <c r="K418" s="3">
        <f>Final!K418</f>
        <v>0</v>
      </c>
      <c r="L418" s="3">
        <f>Final!L418</f>
        <v>0</v>
      </c>
      <c r="M418" s="3">
        <f>Final!M418</f>
        <v>0</v>
      </c>
      <c r="N418" s="3">
        <f>Final!N418</f>
        <v>0</v>
      </c>
      <c r="O418" s="3">
        <f>Final!AP418</f>
        <v>0</v>
      </c>
      <c r="P418" s="43" t="str">
        <f>Redox!G423</f>
        <v>ACBT</v>
      </c>
      <c r="Q418" s="3">
        <f>Final!AR418</f>
        <v>0</v>
      </c>
      <c r="R418" s="3">
        <f>Final!AQ418</f>
        <v>0</v>
      </c>
      <c r="S418" s="85">
        <f>ROUND(Final!AW418,1)</f>
        <v>0</v>
      </c>
    </row>
    <row r="419" spans="1:19" x14ac:dyDescent="0.25">
      <c r="A419" s="3">
        <f>Final!A419</f>
        <v>0</v>
      </c>
      <c r="B419" s="3">
        <f>Final!B419</f>
        <v>0</v>
      </c>
      <c r="C419" s="3">
        <f>Final!C419</f>
        <v>0</v>
      </c>
      <c r="D419" s="3">
        <f>Final!D419</f>
        <v>0</v>
      </c>
      <c r="E419" s="3">
        <f>Final!E419</f>
        <v>0</v>
      </c>
      <c r="F419" s="3">
        <f>Final!F419</f>
        <v>0</v>
      </c>
      <c r="G419" s="3">
        <f>Final!G419</f>
        <v>0</v>
      </c>
      <c r="H419" s="3">
        <f>Final!H419</f>
        <v>0</v>
      </c>
      <c r="I419" s="3">
        <f>Final!I419</f>
        <v>0</v>
      </c>
      <c r="J419" s="3">
        <f>Final!J419</f>
        <v>0</v>
      </c>
      <c r="K419" s="3">
        <f>Final!K419</f>
        <v>0</v>
      </c>
      <c r="L419" s="3">
        <f>Final!L419</f>
        <v>0</v>
      </c>
      <c r="M419" s="3">
        <f>Final!M419</f>
        <v>0</v>
      </c>
      <c r="N419" s="3">
        <f>Final!N419</f>
        <v>0</v>
      </c>
      <c r="O419" s="3">
        <f>Final!AP419</f>
        <v>0</v>
      </c>
      <c r="P419" s="43" t="str">
        <f>Redox!G424</f>
        <v>ACBT</v>
      </c>
      <c r="Q419" s="3">
        <f>Final!AR419</f>
        <v>0</v>
      </c>
      <c r="R419" s="3">
        <f>Final!AQ419</f>
        <v>0</v>
      </c>
      <c r="S419" s="85">
        <f>ROUND(Final!AW419,1)</f>
        <v>0</v>
      </c>
    </row>
    <row r="420" spans="1:19" x14ac:dyDescent="0.25">
      <c r="A420" s="3">
        <f>Final!A420</f>
        <v>0</v>
      </c>
      <c r="B420" s="3">
        <f>Final!B420</f>
        <v>0</v>
      </c>
      <c r="C420" s="3">
        <f>Final!C420</f>
        <v>0</v>
      </c>
      <c r="D420" s="3">
        <f>Final!D420</f>
        <v>0</v>
      </c>
      <c r="E420" s="3">
        <f>Final!E420</f>
        <v>0</v>
      </c>
      <c r="F420" s="3">
        <f>Final!F420</f>
        <v>0</v>
      </c>
      <c r="G420" s="3">
        <f>Final!G420</f>
        <v>0</v>
      </c>
      <c r="H420" s="3">
        <f>Final!H420</f>
        <v>0</v>
      </c>
      <c r="I420" s="3">
        <f>Final!I420</f>
        <v>0</v>
      </c>
      <c r="J420" s="3">
        <f>Final!J420</f>
        <v>0</v>
      </c>
      <c r="K420" s="3">
        <f>Final!K420</f>
        <v>0</v>
      </c>
      <c r="L420" s="3">
        <f>Final!L420</f>
        <v>0</v>
      </c>
      <c r="M420" s="3">
        <f>Final!M420</f>
        <v>0</v>
      </c>
      <c r="N420" s="3">
        <f>Final!N420</f>
        <v>0</v>
      </c>
      <c r="O420" s="3">
        <f>Final!AP420</f>
        <v>0</v>
      </c>
      <c r="P420" s="43" t="str">
        <f>Redox!G425</f>
        <v>ACBT</v>
      </c>
      <c r="Q420" s="3">
        <f>Final!AR420</f>
        <v>0</v>
      </c>
      <c r="R420" s="3">
        <f>Final!AQ420</f>
        <v>0</v>
      </c>
      <c r="S420" s="85">
        <f>ROUND(Final!AW420,1)</f>
        <v>0</v>
      </c>
    </row>
    <row r="421" spans="1:19" x14ac:dyDescent="0.25">
      <c r="A421" s="3">
        <f>Final!A421</f>
        <v>0</v>
      </c>
      <c r="B421" s="3">
        <f>Final!B421</f>
        <v>0</v>
      </c>
      <c r="C421" s="3">
        <f>Final!C421</f>
        <v>0</v>
      </c>
      <c r="D421" s="3">
        <f>Final!D421</f>
        <v>0</v>
      </c>
      <c r="E421" s="3">
        <f>Final!E421</f>
        <v>0</v>
      </c>
      <c r="F421" s="3">
        <f>Final!F421</f>
        <v>0</v>
      </c>
      <c r="G421" s="3">
        <f>Final!G421</f>
        <v>0</v>
      </c>
      <c r="H421" s="3">
        <f>Final!H421</f>
        <v>0</v>
      </c>
      <c r="I421" s="3">
        <f>Final!I421</f>
        <v>0</v>
      </c>
      <c r="J421" s="3">
        <f>Final!J421</f>
        <v>0</v>
      </c>
      <c r="K421" s="3">
        <f>Final!K421</f>
        <v>0</v>
      </c>
      <c r="L421" s="3">
        <f>Final!L421</f>
        <v>0</v>
      </c>
      <c r="M421" s="3">
        <f>Final!M421</f>
        <v>0</v>
      </c>
      <c r="N421" s="3">
        <f>Final!N421</f>
        <v>0</v>
      </c>
      <c r="O421" s="3">
        <f>Final!AP421</f>
        <v>0</v>
      </c>
      <c r="P421" s="43" t="str">
        <f>Redox!G426</f>
        <v>ACBT</v>
      </c>
      <c r="Q421" s="3">
        <f>Final!AR421</f>
        <v>0</v>
      </c>
      <c r="R421" s="3">
        <f>Final!AQ421</f>
        <v>0</v>
      </c>
      <c r="S421" s="85">
        <f>ROUND(Final!AW421,1)</f>
        <v>0</v>
      </c>
    </row>
    <row r="422" spans="1:19" x14ac:dyDescent="0.25">
      <c r="A422" s="3">
        <f>Final!A422</f>
        <v>0</v>
      </c>
      <c r="B422" s="3">
        <f>Final!B422</f>
        <v>0</v>
      </c>
      <c r="C422" s="3">
        <f>Final!C422</f>
        <v>0</v>
      </c>
      <c r="D422" s="3">
        <f>Final!D422</f>
        <v>0</v>
      </c>
      <c r="E422" s="3">
        <f>Final!E422</f>
        <v>0</v>
      </c>
      <c r="F422" s="3">
        <f>Final!F422</f>
        <v>0</v>
      </c>
      <c r="G422" s="3">
        <f>Final!G422</f>
        <v>0</v>
      </c>
      <c r="H422" s="3">
        <f>Final!H422</f>
        <v>0</v>
      </c>
      <c r="I422" s="3">
        <f>Final!I422</f>
        <v>0</v>
      </c>
      <c r="J422" s="3">
        <f>Final!J422</f>
        <v>0</v>
      </c>
      <c r="K422" s="3">
        <f>Final!K422</f>
        <v>0</v>
      </c>
      <c r="L422" s="3">
        <f>Final!L422</f>
        <v>0</v>
      </c>
      <c r="M422" s="3">
        <f>Final!M422</f>
        <v>0</v>
      </c>
      <c r="N422" s="3">
        <f>Final!N422</f>
        <v>0</v>
      </c>
      <c r="O422" s="3">
        <f>Final!AP422</f>
        <v>0</v>
      </c>
      <c r="P422" s="43" t="str">
        <f>Redox!G427</f>
        <v>ACBT</v>
      </c>
      <c r="Q422" s="3">
        <f>Final!AR422</f>
        <v>0</v>
      </c>
      <c r="R422" s="3">
        <f>Final!AQ422</f>
        <v>0</v>
      </c>
      <c r="S422" s="85">
        <f>ROUND(Final!AW422,1)</f>
        <v>0</v>
      </c>
    </row>
    <row r="423" spans="1:19" x14ac:dyDescent="0.25">
      <c r="A423" s="3">
        <f>Final!A423</f>
        <v>0</v>
      </c>
      <c r="B423" s="3">
        <f>Final!B423</f>
        <v>0</v>
      </c>
      <c r="C423" s="3">
        <f>Final!C423</f>
        <v>0</v>
      </c>
      <c r="D423" s="3">
        <f>Final!D423</f>
        <v>0</v>
      </c>
      <c r="E423" s="3">
        <f>Final!E423</f>
        <v>0</v>
      </c>
      <c r="F423" s="3">
        <f>Final!F423</f>
        <v>0</v>
      </c>
      <c r="G423" s="3">
        <f>Final!G423</f>
        <v>0</v>
      </c>
      <c r="H423" s="3">
        <f>Final!H423</f>
        <v>0</v>
      </c>
      <c r="I423" s="3">
        <f>Final!I423</f>
        <v>0</v>
      </c>
      <c r="J423" s="3">
        <f>Final!J423</f>
        <v>0</v>
      </c>
      <c r="K423" s="3">
        <f>Final!K423</f>
        <v>0</v>
      </c>
      <c r="L423" s="3">
        <f>Final!L423</f>
        <v>0</v>
      </c>
      <c r="M423" s="3">
        <f>Final!M423</f>
        <v>0</v>
      </c>
      <c r="N423" s="3">
        <f>Final!N423</f>
        <v>0</v>
      </c>
      <c r="O423" s="3">
        <f>Final!AP423</f>
        <v>0</v>
      </c>
      <c r="P423" s="43" t="str">
        <f>Redox!G428</f>
        <v>ACBT</v>
      </c>
      <c r="Q423" s="3">
        <f>Final!AR423</f>
        <v>0</v>
      </c>
      <c r="R423" s="3">
        <f>Final!AQ423</f>
        <v>0</v>
      </c>
      <c r="S423" s="85">
        <f>ROUND(Final!AW423,1)</f>
        <v>0</v>
      </c>
    </row>
    <row r="424" spans="1:19" x14ac:dyDescent="0.25">
      <c r="A424" s="3">
        <f>Final!A424</f>
        <v>0</v>
      </c>
      <c r="B424" s="3">
        <f>Final!B424</f>
        <v>0</v>
      </c>
      <c r="C424" s="3">
        <f>Final!C424</f>
        <v>0</v>
      </c>
      <c r="D424" s="3">
        <f>Final!D424</f>
        <v>0</v>
      </c>
      <c r="E424" s="3">
        <f>Final!E424</f>
        <v>0</v>
      </c>
      <c r="F424" s="3">
        <f>Final!F424</f>
        <v>0</v>
      </c>
      <c r="G424" s="3">
        <f>Final!G424</f>
        <v>0</v>
      </c>
      <c r="H424" s="3">
        <f>Final!H424</f>
        <v>0</v>
      </c>
      <c r="I424" s="3">
        <f>Final!I424</f>
        <v>0</v>
      </c>
      <c r="J424" s="3">
        <f>Final!J424</f>
        <v>0</v>
      </c>
      <c r="K424" s="3">
        <f>Final!K424</f>
        <v>0</v>
      </c>
      <c r="L424" s="3">
        <f>Final!L424</f>
        <v>0</v>
      </c>
      <c r="M424" s="3">
        <f>Final!M424</f>
        <v>0</v>
      </c>
      <c r="N424" s="3">
        <f>Final!N424</f>
        <v>0</v>
      </c>
      <c r="O424" s="3">
        <f>Final!AP424</f>
        <v>0</v>
      </c>
      <c r="P424" s="43" t="str">
        <f>Redox!G429</f>
        <v>ACBT</v>
      </c>
      <c r="Q424" s="3">
        <f>Final!AR424</f>
        <v>0</v>
      </c>
      <c r="R424" s="3">
        <f>Final!AQ424</f>
        <v>0</v>
      </c>
      <c r="S424" s="85">
        <f>ROUND(Final!AW424,1)</f>
        <v>0</v>
      </c>
    </row>
    <row r="425" spans="1:19" x14ac:dyDescent="0.25">
      <c r="A425" s="3">
        <f>Final!A425</f>
        <v>0</v>
      </c>
      <c r="B425" s="3">
        <f>Final!B425</f>
        <v>0</v>
      </c>
      <c r="C425" s="3">
        <f>Final!C425</f>
        <v>0</v>
      </c>
      <c r="D425" s="3">
        <f>Final!D425</f>
        <v>0</v>
      </c>
      <c r="E425" s="3">
        <f>Final!E425</f>
        <v>0</v>
      </c>
      <c r="F425" s="3">
        <f>Final!F425</f>
        <v>0</v>
      </c>
      <c r="G425" s="3">
        <f>Final!G425</f>
        <v>0</v>
      </c>
      <c r="H425" s="3">
        <f>Final!H425</f>
        <v>0</v>
      </c>
      <c r="I425" s="3">
        <f>Final!I425</f>
        <v>0</v>
      </c>
      <c r="J425" s="3">
        <f>Final!J425</f>
        <v>0</v>
      </c>
      <c r="K425" s="3">
        <f>Final!K425</f>
        <v>0</v>
      </c>
      <c r="L425" s="3">
        <f>Final!L425</f>
        <v>0</v>
      </c>
      <c r="M425" s="3">
        <f>Final!M425</f>
        <v>0</v>
      </c>
      <c r="N425" s="3">
        <f>Final!N425</f>
        <v>0</v>
      </c>
      <c r="O425" s="3">
        <f>Final!AP425</f>
        <v>0</v>
      </c>
      <c r="P425" s="43" t="str">
        <f>Redox!G430</f>
        <v>ACBT</v>
      </c>
      <c r="Q425" s="3">
        <f>Final!AR425</f>
        <v>0</v>
      </c>
      <c r="R425" s="3">
        <f>Final!AQ425</f>
        <v>0</v>
      </c>
      <c r="S425" s="85">
        <f>ROUND(Final!AW425,1)</f>
        <v>0</v>
      </c>
    </row>
    <row r="426" spans="1:19" x14ac:dyDescent="0.25">
      <c r="A426" s="3">
        <f>Final!A426</f>
        <v>0</v>
      </c>
      <c r="B426" s="3">
        <f>Final!B426</f>
        <v>0</v>
      </c>
      <c r="C426" s="3">
        <f>Final!C426</f>
        <v>0</v>
      </c>
      <c r="D426" s="3">
        <f>Final!D426</f>
        <v>0</v>
      </c>
      <c r="E426" s="3">
        <f>Final!E426</f>
        <v>0</v>
      </c>
      <c r="F426" s="3">
        <f>Final!F426</f>
        <v>0</v>
      </c>
      <c r="G426" s="3">
        <f>Final!G426</f>
        <v>0</v>
      </c>
      <c r="H426" s="3">
        <f>Final!H426</f>
        <v>0</v>
      </c>
      <c r="I426" s="3">
        <f>Final!I426</f>
        <v>0</v>
      </c>
      <c r="J426" s="3">
        <f>Final!J426</f>
        <v>0</v>
      </c>
      <c r="K426" s="3">
        <f>Final!K426</f>
        <v>0</v>
      </c>
      <c r="L426" s="3">
        <f>Final!L426</f>
        <v>0</v>
      </c>
      <c r="M426" s="3">
        <f>Final!M426</f>
        <v>0</v>
      </c>
      <c r="N426" s="3">
        <f>Final!N426</f>
        <v>0</v>
      </c>
      <c r="O426" s="3">
        <f>Final!AP426</f>
        <v>0</v>
      </c>
      <c r="P426" s="43" t="str">
        <f>Redox!G431</f>
        <v>ACBT</v>
      </c>
      <c r="Q426" s="3">
        <f>Final!AR426</f>
        <v>0</v>
      </c>
      <c r="R426" s="3">
        <f>Final!AQ426</f>
        <v>0</v>
      </c>
      <c r="S426" s="85">
        <f>ROUND(Final!AW426,1)</f>
        <v>0</v>
      </c>
    </row>
    <row r="427" spans="1:19" x14ac:dyDescent="0.25">
      <c r="A427" s="3">
        <f>Final!A427</f>
        <v>0</v>
      </c>
      <c r="B427" s="3">
        <f>Final!B427</f>
        <v>0</v>
      </c>
      <c r="C427" s="3">
        <f>Final!C427</f>
        <v>0</v>
      </c>
      <c r="D427" s="3">
        <f>Final!D427</f>
        <v>0</v>
      </c>
      <c r="E427" s="3">
        <f>Final!E427</f>
        <v>0</v>
      </c>
      <c r="F427" s="3">
        <f>Final!F427</f>
        <v>0</v>
      </c>
      <c r="G427" s="3">
        <f>Final!G427</f>
        <v>0</v>
      </c>
      <c r="H427" s="3">
        <f>Final!H427</f>
        <v>0</v>
      </c>
      <c r="I427" s="3">
        <f>Final!I427</f>
        <v>0</v>
      </c>
      <c r="J427" s="3">
        <f>Final!J427</f>
        <v>0</v>
      </c>
      <c r="K427" s="3">
        <f>Final!K427</f>
        <v>0</v>
      </c>
      <c r="L427" s="3">
        <f>Final!L427</f>
        <v>0</v>
      </c>
      <c r="M427" s="3">
        <f>Final!M427</f>
        <v>0</v>
      </c>
      <c r="N427" s="3">
        <f>Final!N427</f>
        <v>0</v>
      </c>
      <c r="O427" s="3">
        <f>Final!AP427</f>
        <v>0</v>
      </c>
      <c r="P427" s="43" t="str">
        <f>Redox!G432</f>
        <v>ACBT</v>
      </c>
      <c r="Q427" s="3">
        <f>Final!AR427</f>
        <v>0</v>
      </c>
      <c r="R427" s="3">
        <f>Final!AQ427</f>
        <v>0</v>
      </c>
      <c r="S427" s="85">
        <f>ROUND(Final!AW427,1)</f>
        <v>0</v>
      </c>
    </row>
    <row r="428" spans="1:19" x14ac:dyDescent="0.25">
      <c r="A428" s="3">
        <f>Final!A428</f>
        <v>0</v>
      </c>
      <c r="B428" s="3">
        <f>Final!B428</f>
        <v>0</v>
      </c>
      <c r="C428" s="3">
        <f>Final!C428</f>
        <v>0</v>
      </c>
      <c r="D428" s="3">
        <f>Final!D428</f>
        <v>0</v>
      </c>
      <c r="E428" s="3">
        <f>Final!E428</f>
        <v>0</v>
      </c>
      <c r="F428" s="3">
        <f>Final!F428</f>
        <v>0</v>
      </c>
      <c r="G428" s="3">
        <f>Final!G428</f>
        <v>0</v>
      </c>
      <c r="H428" s="3">
        <f>Final!H428</f>
        <v>0</v>
      </c>
      <c r="I428" s="3">
        <f>Final!I428</f>
        <v>0</v>
      </c>
      <c r="J428" s="3">
        <f>Final!J428</f>
        <v>0</v>
      </c>
      <c r="K428" s="3">
        <f>Final!K428</f>
        <v>0</v>
      </c>
      <c r="L428" s="3">
        <f>Final!L428</f>
        <v>0</v>
      </c>
      <c r="M428" s="3">
        <f>Final!M428</f>
        <v>0</v>
      </c>
      <c r="N428" s="3">
        <f>Final!N428</f>
        <v>0</v>
      </c>
      <c r="O428" s="3">
        <f>Final!AP428</f>
        <v>0</v>
      </c>
      <c r="P428" s="43" t="str">
        <f>Redox!G433</f>
        <v>ACBT</v>
      </c>
      <c r="Q428" s="3">
        <f>Final!AR428</f>
        <v>0</v>
      </c>
      <c r="R428" s="3">
        <f>Final!AQ428</f>
        <v>0</v>
      </c>
      <c r="S428" s="85">
        <f>ROUND(Final!AW428,1)</f>
        <v>0</v>
      </c>
    </row>
    <row r="429" spans="1:19" x14ac:dyDescent="0.25">
      <c r="A429" s="3">
        <f>Final!A429</f>
        <v>0</v>
      </c>
      <c r="B429" s="3">
        <f>Final!B429</f>
        <v>0</v>
      </c>
      <c r="C429" s="3">
        <f>Final!C429</f>
        <v>0</v>
      </c>
      <c r="D429" s="3">
        <f>Final!D429</f>
        <v>0</v>
      </c>
      <c r="E429" s="3">
        <f>Final!E429</f>
        <v>0</v>
      </c>
      <c r="F429" s="3">
        <f>Final!F429</f>
        <v>0</v>
      </c>
      <c r="G429" s="3">
        <f>Final!G429</f>
        <v>0</v>
      </c>
      <c r="H429" s="3">
        <f>Final!H429</f>
        <v>0</v>
      </c>
      <c r="I429" s="3">
        <f>Final!I429</f>
        <v>0</v>
      </c>
      <c r="J429" s="3">
        <f>Final!J429</f>
        <v>0</v>
      </c>
      <c r="K429" s="3">
        <f>Final!K429</f>
        <v>0</v>
      </c>
      <c r="L429" s="3">
        <f>Final!L429</f>
        <v>0</v>
      </c>
      <c r="M429" s="3">
        <f>Final!M429</f>
        <v>0</v>
      </c>
      <c r="N429" s="3">
        <f>Final!N429</f>
        <v>0</v>
      </c>
      <c r="O429" s="3">
        <f>Final!AP429</f>
        <v>0</v>
      </c>
      <c r="P429" s="43" t="str">
        <f>Redox!G434</f>
        <v>ACBT</v>
      </c>
      <c r="Q429" s="3">
        <f>Final!AR429</f>
        <v>0</v>
      </c>
      <c r="R429" s="3">
        <f>Final!AQ429</f>
        <v>0</v>
      </c>
      <c r="S429" s="85">
        <f>ROUND(Final!AW429,1)</f>
        <v>0</v>
      </c>
    </row>
    <row r="430" spans="1:19" x14ac:dyDescent="0.25">
      <c r="A430" s="3">
        <f>Final!A430</f>
        <v>0</v>
      </c>
      <c r="B430" s="3">
        <f>Final!B430</f>
        <v>0</v>
      </c>
      <c r="C430" s="3">
        <f>Final!C430</f>
        <v>0</v>
      </c>
      <c r="D430" s="3">
        <f>Final!D430</f>
        <v>0</v>
      </c>
      <c r="E430" s="3">
        <f>Final!E430</f>
        <v>0</v>
      </c>
      <c r="F430" s="3">
        <f>Final!F430</f>
        <v>0</v>
      </c>
      <c r="G430" s="3">
        <f>Final!G430</f>
        <v>0</v>
      </c>
      <c r="H430" s="3">
        <f>Final!H430</f>
        <v>0</v>
      </c>
      <c r="I430" s="3">
        <f>Final!I430</f>
        <v>0</v>
      </c>
      <c r="J430" s="3">
        <f>Final!J430</f>
        <v>0</v>
      </c>
      <c r="K430" s="3">
        <f>Final!K430</f>
        <v>0</v>
      </c>
      <c r="L430" s="3">
        <f>Final!L430</f>
        <v>0</v>
      </c>
      <c r="M430" s="3">
        <f>Final!M430</f>
        <v>0</v>
      </c>
      <c r="N430" s="3">
        <f>Final!N430</f>
        <v>0</v>
      </c>
      <c r="O430" s="3">
        <f>Final!AP430</f>
        <v>0</v>
      </c>
      <c r="P430" s="43" t="str">
        <f>Redox!G435</f>
        <v>ACBT</v>
      </c>
      <c r="Q430" s="3">
        <f>Final!AR430</f>
        <v>0</v>
      </c>
      <c r="R430" s="3">
        <f>Final!AQ430</f>
        <v>0</v>
      </c>
      <c r="S430" s="85">
        <f>ROUND(Final!AW430,1)</f>
        <v>0</v>
      </c>
    </row>
    <row r="431" spans="1:19" x14ac:dyDescent="0.25">
      <c r="A431" s="3">
        <f>Final!A431</f>
        <v>0</v>
      </c>
      <c r="B431" s="3">
        <f>Final!B431</f>
        <v>0</v>
      </c>
      <c r="C431" s="3">
        <f>Final!C431</f>
        <v>0</v>
      </c>
      <c r="D431" s="3">
        <f>Final!D431</f>
        <v>0</v>
      </c>
      <c r="E431" s="3">
        <f>Final!E431</f>
        <v>0</v>
      </c>
      <c r="F431" s="3">
        <f>Final!F431</f>
        <v>0</v>
      </c>
      <c r="G431" s="3">
        <f>Final!G431</f>
        <v>0</v>
      </c>
      <c r="H431" s="3">
        <f>Final!H431</f>
        <v>0</v>
      </c>
      <c r="I431" s="3">
        <f>Final!I431</f>
        <v>0</v>
      </c>
      <c r="J431" s="3">
        <f>Final!J431</f>
        <v>0</v>
      </c>
      <c r="K431" s="3">
        <f>Final!K431</f>
        <v>0</v>
      </c>
      <c r="L431" s="3">
        <f>Final!L431</f>
        <v>0</v>
      </c>
      <c r="M431" s="3">
        <f>Final!M431</f>
        <v>0</v>
      </c>
      <c r="N431" s="3">
        <f>Final!N431</f>
        <v>0</v>
      </c>
      <c r="O431" s="3">
        <f>Final!AP431</f>
        <v>0</v>
      </c>
      <c r="P431" s="43" t="str">
        <f>Redox!G436</f>
        <v>ACBT</v>
      </c>
      <c r="Q431" s="3">
        <f>Final!AR431</f>
        <v>0</v>
      </c>
      <c r="R431" s="3">
        <f>Final!AQ431</f>
        <v>0</v>
      </c>
      <c r="S431" s="85">
        <f>ROUND(Final!AW431,1)</f>
        <v>0</v>
      </c>
    </row>
    <row r="432" spans="1:19" x14ac:dyDescent="0.25">
      <c r="A432" s="3">
        <f>Final!A432</f>
        <v>0</v>
      </c>
      <c r="B432" s="3">
        <f>Final!B432</f>
        <v>0</v>
      </c>
      <c r="C432" s="3">
        <f>Final!C432</f>
        <v>0</v>
      </c>
      <c r="D432" s="3">
        <f>Final!D432</f>
        <v>0</v>
      </c>
      <c r="E432" s="3">
        <f>Final!E432</f>
        <v>0</v>
      </c>
      <c r="F432" s="3">
        <f>Final!F432</f>
        <v>0</v>
      </c>
      <c r="G432" s="3">
        <f>Final!G432</f>
        <v>0</v>
      </c>
      <c r="H432" s="3">
        <f>Final!H432</f>
        <v>0</v>
      </c>
      <c r="I432" s="3">
        <f>Final!I432</f>
        <v>0</v>
      </c>
      <c r="J432" s="3">
        <f>Final!J432</f>
        <v>0</v>
      </c>
      <c r="K432" s="3">
        <f>Final!K432</f>
        <v>0</v>
      </c>
      <c r="L432" s="3">
        <f>Final!L432</f>
        <v>0</v>
      </c>
      <c r="M432" s="3">
        <f>Final!M432</f>
        <v>0</v>
      </c>
      <c r="N432" s="3">
        <f>Final!N432</f>
        <v>0</v>
      </c>
      <c r="O432" s="3">
        <f>Final!AP432</f>
        <v>0</v>
      </c>
      <c r="P432" s="43" t="str">
        <f>Redox!G437</f>
        <v>ACBT</v>
      </c>
      <c r="Q432" s="3">
        <f>Final!AR432</f>
        <v>0</v>
      </c>
      <c r="R432" s="3">
        <f>Final!AQ432</f>
        <v>0</v>
      </c>
      <c r="S432" s="85">
        <f>ROUND(Final!AW432,1)</f>
        <v>0</v>
      </c>
    </row>
    <row r="433" spans="1:19" x14ac:dyDescent="0.25">
      <c r="A433" s="3">
        <f>Final!A433</f>
        <v>0</v>
      </c>
      <c r="B433" s="3">
        <f>Final!B433</f>
        <v>0</v>
      </c>
      <c r="C433" s="3">
        <f>Final!C433</f>
        <v>0</v>
      </c>
      <c r="D433" s="3">
        <f>Final!D433</f>
        <v>0</v>
      </c>
      <c r="E433" s="3">
        <f>Final!E433</f>
        <v>0</v>
      </c>
      <c r="F433" s="3">
        <f>Final!F433</f>
        <v>0</v>
      </c>
      <c r="G433" s="3">
        <f>Final!G433</f>
        <v>0</v>
      </c>
      <c r="H433" s="3">
        <f>Final!H433</f>
        <v>0</v>
      </c>
      <c r="I433" s="3">
        <f>Final!I433</f>
        <v>0</v>
      </c>
      <c r="J433" s="3">
        <f>Final!J433</f>
        <v>0</v>
      </c>
      <c r="K433" s="3">
        <f>Final!K433</f>
        <v>0</v>
      </c>
      <c r="L433" s="3">
        <f>Final!L433</f>
        <v>0</v>
      </c>
      <c r="M433" s="3">
        <f>Final!M433</f>
        <v>0</v>
      </c>
      <c r="N433" s="3">
        <f>Final!N433</f>
        <v>0</v>
      </c>
      <c r="O433" s="3">
        <f>Final!AP433</f>
        <v>0</v>
      </c>
      <c r="P433" s="43" t="str">
        <f>Redox!G438</f>
        <v>ACBT</v>
      </c>
      <c r="Q433" s="3">
        <f>Final!AR433</f>
        <v>0</v>
      </c>
      <c r="R433" s="3">
        <f>Final!AQ433</f>
        <v>0</v>
      </c>
      <c r="S433" s="85">
        <f>ROUND(Final!AW433,1)</f>
        <v>0</v>
      </c>
    </row>
    <row r="434" spans="1:19" x14ac:dyDescent="0.25">
      <c r="A434" s="3">
        <f>Final!A434</f>
        <v>0</v>
      </c>
      <c r="B434" s="3">
        <f>Final!B434</f>
        <v>0</v>
      </c>
      <c r="C434" s="3">
        <f>Final!C434</f>
        <v>0</v>
      </c>
      <c r="D434" s="3">
        <f>Final!D434</f>
        <v>0</v>
      </c>
      <c r="E434" s="3">
        <f>Final!E434</f>
        <v>0</v>
      </c>
      <c r="F434" s="3">
        <f>Final!F434</f>
        <v>0</v>
      </c>
      <c r="G434" s="3">
        <f>Final!G434</f>
        <v>0</v>
      </c>
      <c r="H434" s="3">
        <f>Final!H434</f>
        <v>0</v>
      </c>
      <c r="I434" s="3">
        <f>Final!I434</f>
        <v>0</v>
      </c>
      <c r="J434" s="3">
        <f>Final!J434</f>
        <v>0</v>
      </c>
      <c r="K434" s="3">
        <f>Final!K434</f>
        <v>0</v>
      </c>
      <c r="L434" s="3">
        <f>Final!L434</f>
        <v>0</v>
      </c>
      <c r="M434" s="3">
        <f>Final!M434</f>
        <v>0</v>
      </c>
      <c r="N434" s="3">
        <f>Final!N434</f>
        <v>0</v>
      </c>
      <c r="O434" s="3">
        <f>Final!AP434</f>
        <v>0</v>
      </c>
      <c r="P434" s="43" t="str">
        <f>Redox!G439</f>
        <v>ACBT</v>
      </c>
      <c r="Q434" s="3">
        <f>Final!AR434</f>
        <v>0</v>
      </c>
      <c r="R434" s="3">
        <f>Final!AQ434</f>
        <v>0</v>
      </c>
      <c r="S434" s="85">
        <f>ROUND(Final!AW434,1)</f>
        <v>0</v>
      </c>
    </row>
    <row r="435" spans="1:19" x14ac:dyDescent="0.25">
      <c r="A435" s="3">
        <f>Final!A435</f>
        <v>0</v>
      </c>
      <c r="B435" s="3">
        <f>Final!B435</f>
        <v>0</v>
      </c>
      <c r="C435" s="3">
        <f>Final!C435</f>
        <v>0</v>
      </c>
      <c r="D435" s="3">
        <f>Final!D435</f>
        <v>0</v>
      </c>
      <c r="E435" s="3">
        <f>Final!E435</f>
        <v>0</v>
      </c>
      <c r="F435" s="3">
        <f>Final!F435</f>
        <v>0</v>
      </c>
      <c r="G435" s="3">
        <f>Final!G435</f>
        <v>0</v>
      </c>
      <c r="H435" s="3">
        <f>Final!H435</f>
        <v>0</v>
      </c>
      <c r="I435" s="3">
        <f>Final!I435</f>
        <v>0</v>
      </c>
      <c r="J435" s="3">
        <f>Final!J435</f>
        <v>0</v>
      </c>
      <c r="K435" s="3">
        <f>Final!K435</f>
        <v>0</v>
      </c>
      <c r="L435" s="3">
        <f>Final!L435</f>
        <v>0</v>
      </c>
      <c r="M435" s="3">
        <f>Final!M435</f>
        <v>0</v>
      </c>
      <c r="N435" s="3">
        <f>Final!N435</f>
        <v>0</v>
      </c>
      <c r="O435" s="3">
        <f>Final!AP435</f>
        <v>0</v>
      </c>
      <c r="P435" s="43" t="str">
        <f>Redox!G440</f>
        <v>ACBT</v>
      </c>
      <c r="Q435" s="3">
        <f>Final!AR435</f>
        <v>0</v>
      </c>
      <c r="R435" s="3">
        <f>Final!AQ435</f>
        <v>0</v>
      </c>
      <c r="S435" s="85">
        <f>ROUND(Final!AW435,1)</f>
        <v>0</v>
      </c>
    </row>
    <row r="436" spans="1:19" x14ac:dyDescent="0.25">
      <c r="A436" s="3">
        <f>Final!A436</f>
        <v>0</v>
      </c>
      <c r="B436" s="3">
        <f>Final!B436</f>
        <v>0</v>
      </c>
      <c r="C436" s="3">
        <f>Final!C436</f>
        <v>0</v>
      </c>
      <c r="D436" s="3">
        <f>Final!D436</f>
        <v>0</v>
      </c>
      <c r="E436" s="3">
        <f>Final!E436</f>
        <v>0</v>
      </c>
      <c r="F436" s="3">
        <f>Final!F436</f>
        <v>0</v>
      </c>
      <c r="G436" s="3">
        <f>Final!G436</f>
        <v>0</v>
      </c>
      <c r="H436" s="3">
        <f>Final!H436</f>
        <v>0</v>
      </c>
      <c r="I436" s="3">
        <f>Final!I436</f>
        <v>0</v>
      </c>
      <c r="J436" s="3">
        <f>Final!J436</f>
        <v>0</v>
      </c>
      <c r="K436" s="3">
        <f>Final!K436</f>
        <v>0</v>
      </c>
      <c r="L436" s="3">
        <f>Final!L436</f>
        <v>0</v>
      </c>
      <c r="M436" s="3">
        <f>Final!M436</f>
        <v>0</v>
      </c>
      <c r="N436" s="3">
        <f>Final!N436</f>
        <v>0</v>
      </c>
      <c r="O436" s="3">
        <f>Final!AP436</f>
        <v>0</v>
      </c>
      <c r="P436" s="43" t="str">
        <f>Redox!G441</f>
        <v>ACBT</v>
      </c>
      <c r="Q436" s="3">
        <f>Final!AR436</f>
        <v>0</v>
      </c>
      <c r="R436" s="3">
        <f>Final!AQ436</f>
        <v>0</v>
      </c>
      <c r="S436" s="85">
        <f>ROUND(Final!AW436,1)</f>
        <v>0</v>
      </c>
    </row>
    <row r="437" spans="1:19" x14ac:dyDescent="0.25">
      <c r="A437" s="3">
        <f>Final!A437</f>
        <v>0</v>
      </c>
      <c r="B437" s="3">
        <f>Final!B437</f>
        <v>0</v>
      </c>
      <c r="C437" s="3">
        <f>Final!C437</f>
        <v>0</v>
      </c>
      <c r="D437" s="3">
        <f>Final!D437</f>
        <v>0</v>
      </c>
      <c r="E437" s="3">
        <f>Final!E437</f>
        <v>0</v>
      </c>
      <c r="F437" s="3">
        <f>Final!F437</f>
        <v>0</v>
      </c>
      <c r="G437" s="3">
        <f>Final!G437</f>
        <v>0</v>
      </c>
      <c r="H437" s="3">
        <f>Final!H437</f>
        <v>0</v>
      </c>
      <c r="I437" s="3">
        <f>Final!I437</f>
        <v>0</v>
      </c>
      <c r="J437" s="3">
        <f>Final!J437</f>
        <v>0</v>
      </c>
      <c r="K437" s="3">
        <f>Final!K437</f>
        <v>0</v>
      </c>
      <c r="L437" s="3">
        <f>Final!L437</f>
        <v>0</v>
      </c>
      <c r="M437" s="3">
        <f>Final!M437</f>
        <v>0</v>
      </c>
      <c r="N437" s="3">
        <f>Final!N437</f>
        <v>0</v>
      </c>
      <c r="O437" s="3">
        <f>Final!AP437</f>
        <v>0</v>
      </c>
      <c r="P437" s="43" t="str">
        <f>Redox!G442</f>
        <v>ACBT</v>
      </c>
      <c r="Q437" s="3">
        <f>Final!AR437</f>
        <v>0</v>
      </c>
      <c r="R437" s="3">
        <f>Final!AQ437</f>
        <v>0</v>
      </c>
      <c r="S437" s="85">
        <f>ROUND(Final!AW437,1)</f>
        <v>0</v>
      </c>
    </row>
    <row r="438" spans="1:19" x14ac:dyDescent="0.25">
      <c r="A438" s="3">
        <f>Final!A438</f>
        <v>0</v>
      </c>
      <c r="B438" s="3">
        <f>Final!B438</f>
        <v>0</v>
      </c>
      <c r="C438" s="3">
        <f>Final!C438</f>
        <v>0</v>
      </c>
      <c r="D438" s="3">
        <f>Final!D438</f>
        <v>0</v>
      </c>
      <c r="E438" s="3">
        <f>Final!E438</f>
        <v>0</v>
      </c>
      <c r="F438" s="3">
        <f>Final!F438</f>
        <v>0</v>
      </c>
      <c r="G438" s="3">
        <f>Final!G438</f>
        <v>0</v>
      </c>
      <c r="H438" s="3">
        <f>Final!H438</f>
        <v>0</v>
      </c>
      <c r="I438" s="3">
        <f>Final!I438</f>
        <v>0</v>
      </c>
      <c r="J438" s="3">
        <f>Final!J438</f>
        <v>0</v>
      </c>
      <c r="K438" s="3">
        <f>Final!K438</f>
        <v>0</v>
      </c>
      <c r="L438" s="3">
        <f>Final!L438</f>
        <v>0</v>
      </c>
      <c r="M438" s="3">
        <f>Final!M438</f>
        <v>0</v>
      </c>
      <c r="N438" s="3">
        <f>Final!N438</f>
        <v>0</v>
      </c>
      <c r="O438" s="3">
        <f>Final!AP438</f>
        <v>0</v>
      </c>
      <c r="P438" s="43" t="str">
        <f>Redox!G443</f>
        <v>ACBT</v>
      </c>
      <c r="Q438" s="3">
        <f>Final!AR438</f>
        <v>0</v>
      </c>
      <c r="R438" s="3">
        <f>Final!AQ438</f>
        <v>0</v>
      </c>
      <c r="S438" s="85">
        <f>ROUND(Final!AW438,1)</f>
        <v>0</v>
      </c>
    </row>
    <row r="439" spans="1:19" x14ac:dyDescent="0.25">
      <c r="A439" s="3">
        <f>Final!A439</f>
        <v>0</v>
      </c>
      <c r="B439" s="3">
        <f>Final!B439</f>
        <v>0</v>
      </c>
      <c r="C439" s="3">
        <f>Final!C439</f>
        <v>0</v>
      </c>
      <c r="D439" s="3">
        <f>Final!D439</f>
        <v>0</v>
      </c>
      <c r="E439" s="3">
        <f>Final!E439</f>
        <v>0</v>
      </c>
      <c r="F439" s="3">
        <f>Final!F439</f>
        <v>0</v>
      </c>
      <c r="G439" s="3">
        <f>Final!G439</f>
        <v>0</v>
      </c>
      <c r="H439" s="3">
        <f>Final!H439</f>
        <v>0</v>
      </c>
      <c r="I439" s="3">
        <f>Final!I439</f>
        <v>0</v>
      </c>
      <c r="J439" s="3">
        <f>Final!J439</f>
        <v>0</v>
      </c>
      <c r="K439" s="3">
        <f>Final!K439</f>
        <v>0</v>
      </c>
      <c r="L439" s="3">
        <f>Final!L439</f>
        <v>0</v>
      </c>
      <c r="M439" s="3">
        <f>Final!M439</f>
        <v>0</v>
      </c>
      <c r="N439" s="3">
        <f>Final!N439</f>
        <v>0</v>
      </c>
      <c r="O439" s="3">
        <f>Final!AP439</f>
        <v>0</v>
      </c>
      <c r="P439" s="43" t="str">
        <f>Redox!G444</f>
        <v>ACBT</v>
      </c>
      <c r="Q439" s="3">
        <f>Final!AR439</f>
        <v>0</v>
      </c>
      <c r="R439" s="3">
        <f>Final!AQ439</f>
        <v>0</v>
      </c>
      <c r="S439" s="85">
        <f>ROUND(Final!AW439,1)</f>
        <v>0</v>
      </c>
    </row>
    <row r="440" spans="1:19" x14ac:dyDescent="0.25">
      <c r="A440" s="3">
        <f>Final!A440</f>
        <v>0</v>
      </c>
      <c r="B440" s="3">
        <f>Final!B440</f>
        <v>0</v>
      </c>
      <c r="C440" s="3">
        <f>Final!C440</f>
        <v>0</v>
      </c>
      <c r="D440" s="3">
        <f>Final!D440</f>
        <v>0</v>
      </c>
      <c r="E440" s="3">
        <f>Final!E440</f>
        <v>0</v>
      </c>
      <c r="F440" s="3">
        <f>Final!F440</f>
        <v>0</v>
      </c>
      <c r="G440" s="3">
        <f>Final!G440</f>
        <v>0</v>
      </c>
      <c r="H440" s="3">
        <f>Final!H440</f>
        <v>0</v>
      </c>
      <c r="I440" s="3">
        <f>Final!I440</f>
        <v>0</v>
      </c>
      <c r="J440" s="3">
        <f>Final!J440</f>
        <v>0</v>
      </c>
      <c r="K440" s="3">
        <f>Final!K440</f>
        <v>0</v>
      </c>
      <c r="L440" s="3">
        <f>Final!L440</f>
        <v>0</v>
      </c>
      <c r="M440" s="3">
        <f>Final!M440</f>
        <v>0</v>
      </c>
      <c r="N440" s="3">
        <f>Final!N440</f>
        <v>0</v>
      </c>
      <c r="O440" s="3">
        <f>Final!AP440</f>
        <v>0</v>
      </c>
      <c r="P440" s="43" t="str">
        <f>Redox!G445</f>
        <v>ACBT</v>
      </c>
      <c r="Q440" s="3">
        <f>Final!AR440</f>
        <v>0</v>
      </c>
      <c r="R440" s="3">
        <f>Final!AQ440</f>
        <v>0</v>
      </c>
      <c r="S440" s="85">
        <f>ROUND(Final!AW440,1)</f>
        <v>0</v>
      </c>
    </row>
    <row r="441" spans="1:19" x14ac:dyDescent="0.25">
      <c r="A441" s="3">
        <f>Final!A441</f>
        <v>0</v>
      </c>
      <c r="B441" s="3">
        <f>Final!B441</f>
        <v>0</v>
      </c>
      <c r="C441" s="3">
        <f>Final!C441</f>
        <v>0</v>
      </c>
      <c r="D441" s="3">
        <f>Final!D441</f>
        <v>0</v>
      </c>
      <c r="E441" s="3">
        <f>Final!E441</f>
        <v>0</v>
      </c>
      <c r="F441" s="3">
        <f>Final!F441</f>
        <v>0</v>
      </c>
      <c r="G441" s="3">
        <f>Final!G441</f>
        <v>0</v>
      </c>
      <c r="H441" s="3">
        <f>Final!H441</f>
        <v>0</v>
      </c>
      <c r="I441" s="3">
        <f>Final!I441</f>
        <v>0</v>
      </c>
      <c r="J441" s="3">
        <f>Final!J441</f>
        <v>0</v>
      </c>
      <c r="K441" s="3">
        <f>Final!K441</f>
        <v>0</v>
      </c>
      <c r="L441" s="3">
        <f>Final!L441</f>
        <v>0</v>
      </c>
      <c r="M441" s="3">
        <f>Final!M441</f>
        <v>0</v>
      </c>
      <c r="N441" s="3">
        <f>Final!N441</f>
        <v>0</v>
      </c>
      <c r="O441" s="3">
        <f>Final!AP441</f>
        <v>0</v>
      </c>
      <c r="P441" s="43" t="str">
        <f>Redox!G446</f>
        <v>ACBT</v>
      </c>
      <c r="Q441" s="3">
        <f>Final!AR441</f>
        <v>0</v>
      </c>
      <c r="R441" s="3">
        <f>Final!AQ441</f>
        <v>0</v>
      </c>
      <c r="S441" s="85">
        <f>ROUND(Final!AW441,1)</f>
        <v>0</v>
      </c>
    </row>
    <row r="442" spans="1:19" x14ac:dyDescent="0.25">
      <c r="A442" s="3">
        <f>Final!A442</f>
        <v>0</v>
      </c>
      <c r="B442" s="3">
        <f>Final!B442</f>
        <v>0</v>
      </c>
      <c r="C442" s="3">
        <f>Final!C442</f>
        <v>0</v>
      </c>
      <c r="D442" s="3">
        <f>Final!D442</f>
        <v>0</v>
      </c>
      <c r="E442" s="3">
        <f>Final!E442</f>
        <v>0</v>
      </c>
      <c r="F442" s="3">
        <f>Final!F442</f>
        <v>0</v>
      </c>
      <c r="G442" s="3">
        <f>Final!G442</f>
        <v>0</v>
      </c>
      <c r="H442" s="3">
        <f>Final!H442</f>
        <v>0</v>
      </c>
      <c r="I442" s="3">
        <f>Final!I442</f>
        <v>0</v>
      </c>
      <c r="J442" s="3">
        <f>Final!J442</f>
        <v>0</v>
      </c>
      <c r="K442" s="3">
        <f>Final!K442</f>
        <v>0</v>
      </c>
      <c r="L442" s="3">
        <f>Final!L442</f>
        <v>0</v>
      </c>
      <c r="M442" s="3">
        <f>Final!M442</f>
        <v>0</v>
      </c>
      <c r="N442" s="3">
        <f>Final!N442</f>
        <v>0</v>
      </c>
      <c r="O442" s="3">
        <f>Final!AP442</f>
        <v>0</v>
      </c>
      <c r="P442" s="43" t="str">
        <f>Redox!G447</f>
        <v>ACBT</v>
      </c>
      <c r="Q442" s="3">
        <f>Final!AR442</f>
        <v>0</v>
      </c>
      <c r="R442" s="3">
        <f>Final!AQ442</f>
        <v>0</v>
      </c>
      <c r="S442" s="85">
        <f>ROUND(Final!AW442,1)</f>
        <v>0</v>
      </c>
    </row>
    <row r="443" spans="1:19" x14ac:dyDescent="0.25">
      <c r="A443" s="3">
        <f>Final!A443</f>
        <v>0</v>
      </c>
      <c r="B443" s="3">
        <f>Final!B443</f>
        <v>0</v>
      </c>
      <c r="C443" s="3">
        <f>Final!C443</f>
        <v>0</v>
      </c>
      <c r="D443" s="3">
        <f>Final!D443</f>
        <v>0</v>
      </c>
      <c r="E443" s="3">
        <f>Final!E443</f>
        <v>0</v>
      </c>
      <c r="F443" s="3">
        <f>Final!F443</f>
        <v>0</v>
      </c>
      <c r="G443" s="3">
        <f>Final!G443</f>
        <v>0</v>
      </c>
      <c r="H443" s="3">
        <f>Final!H443</f>
        <v>0</v>
      </c>
      <c r="I443" s="3">
        <f>Final!I443</f>
        <v>0</v>
      </c>
      <c r="J443" s="3">
        <f>Final!J443</f>
        <v>0</v>
      </c>
      <c r="K443" s="3">
        <f>Final!K443</f>
        <v>0</v>
      </c>
      <c r="L443" s="3">
        <f>Final!L443</f>
        <v>0</v>
      </c>
      <c r="M443" s="3">
        <f>Final!M443</f>
        <v>0</v>
      </c>
      <c r="N443" s="3">
        <f>Final!N443</f>
        <v>0</v>
      </c>
      <c r="O443" s="3">
        <f>Final!AP443</f>
        <v>0</v>
      </c>
      <c r="P443" s="43" t="str">
        <f>Redox!G448</f>
        <v>ACBT</v>
      </c>
      <c r="Q443" s="3">
        <f>Final!AR443</f>
        <v>0</v>
      </c>
      <c r="R443" s="3">
        <f>Final!AQ443</f>
        <v>0</v>
      </c>
      <c r="S443" s="85">
        <f>ROUND(Final!AW443,1)</f>
        <v>0</v>
      </c>
    </row>
    <row r="444" spans="1:19" x14ac:dyDescent="0.25">
      <c r="A444" s="3">
        <f>Final!A444</f>
        <v>0</v>
      </c>
      <c r="B444" s="3">
        <f>Final!B444</f>
        <v>0</v>
      </c>
      <c r="C444" s="3">
        <f>Final!C444</f>
        <v>0</v>
      </c>
      <c r="D444" s="3">
        <f>Final!D444</f>
        <v>0</v>
      </c>
      <c r="E444" s="3">
        <f>Final!E444</f>
        <v>0</v>
      </c>
      <c r="F444" s="3">
        <f>Final!F444</f>
        <v>0</v>
      </c>
      <c r="G444" s="3">
        <f>Final!G444</f>
        <v>0</v>
      </c>
      <c r="H444" s="3">
        <f>Final!H444</f>
        <v>0</v>
      </c>
      <c r="I444" s="3">
        <f>Final!I444</f>
        <v>0</v>
      </c>
      <c r="J444" s="3">
        <f>Final!J444</f>
        <v>0</v>
      </c>
      <c r="K444" s="3">
        <f>Final!K444</f>
        <v>0</v>
      </c>
      <c r="L444" s="3">
        <f>Final!L444</f>
        <v>0</v>
      </c>
      <c r="M444" s="3">
        <f>Final!M444</f>
        <v>0</v>
      </c>
      <c r="N444" s="3">
        <f>Final!N444</f>
        <v>0</v>
      </c>
      <c r="O444" s="3">
        <f>Final!AP444</f>
        <v>0</v>
      </c>
      <c r="P444" s="43" t="str">
        <f>Redox!G449</f>
        <v>ACBT</v>
      </c>
      <c r="Q444" s="3">
        <f>Final!AR444</f>
        <v>0</v>
      </c>
      <c r="R444" s="3">
        <f>Final!AQ444</f>
        <v>0</v>
      </c>
      <c r="S444" s="85">
        <f>ROUND(Final!AW444,1)</f>
        <v>0</v>
      </c>
    </row>
    <row r="445" spans="1:19" x14ac:dyDescent="0.25">
      <c r="A445" s="3">
        <f>Final!A445</f>
        <v>0</v>
      </c>
      <c r="B445" s="3">
        <f>Final!B445</f>
        <v>0</v>
      </c>
      <c r="C445" s="3">
        <f>Final!C445</f>
        <v>0</v>
      </c>
      <c r="D445" s="3">
        <f>Final!D445</f>
        <v>0</v>
      </c>
      <c r="E445" s="3">
        <f>Final!E445</f>
        <v>0</v>
      </c>
      <c r="F445" s="3">
        <f>Final!F445</f>
        <v>0</v>
      </c>
      <c r="G445" s="3">
        <f>Final!G445</f>
        <v>0</v>
      </c>
      <c r="H445" s="3">
        <f>Final!H445</f>
        <v>0</v>
      </c>
      <c r="I445" s="3">
        <f>Final!I445</f>
        <v>0</v>
      </c>
      <c r="J445" s="3">
        <f>Final!J445</f>
        <v>0</v>
      </c>
      <c r="K445" s="3">
        <f>Final!K445</f>
        <v>0</v>
      </c>
      <c r="L445" s="3">
        <f>Final!L445</f>
        <v>0</v>
      </c>
      <c r="M445" s="3">
        <f>Final!M445</f>
        <v>0</v>
      </c>
      <c r="N445" s="3">
        <f>Final!N445</f>
        <v>0</v>
      </c>
      <c r="O445" s="3">
        <f>Final!AP445</f>
        <v>0</v>
      </c>
      <c r="P445" s="43" t="str">
        <f>Redox!G450</f>
        <v>ACBT</v>
      </c>
      <c r="Q445" s="3">
        <f>Final!AR445</f>
        <v>0</v>
      </c>
      <c r="R445" s="3">
        <f>Final!AQ445</f>
        <v>0</v>
      </c>
      <c r="S445" s="85">
        <f>ROUND(Final!AW445,1)</f>
        <v>0</v>
      </c>
    </row>
    <row r="446" spans="1:19" x14ac:dyDescent="0.25">
      <c r="A446" s="3">
        <f>Final!A446</f>
        <v>0</v>
      </c>
      <c r="B446" s="3">
        <f>Final!B446</f>
        <v>0</v>
      </c>
      <c r="C446" s="3">
        <f>Final!C446</f>
        <v>0</v>
      </c>
      <c r="D446" s="3">
        <f>Final!D446</f>
        <v>0</v>
      </c>
      <c r="E446" s="3">
        <f>Final!E446</f>
        <v>0</v>
      </c>
      <c r="F446" s="3">
        <f>Final!F446</f>
        <v>0</v>
      </c>
      <c r="G446" s="3">
        <f>Final!G446</f>
        <v>0</v>
      </c>
      <c r="H446" s="3">
        <f>Final!H446</f>
        <v>0</v>
      </c>
      <c r="I446" s="3">
        <f>Final!I446</f>
        <v>0</v>
      </c>
      <c r="J446" s="3">
        <f>Final!J446</f>
        <v>0</v>
      </c>
      <c r="K446" s="3">
        <f>Final!K446</f>
        <v>0</v>
      </c>
      <c r="L446" s="3">
        <f>Final!L446</f>
        <v>0</v>
      </c>
      <c r="M446" s="3">
        <f>Final!M446</f>
        <v>0</v>
      </c>
      <c r="N446" s="3">
        <f>Final!N446</f>
        <v>0</v>
      </c>
      <c r="O446" s="3">
        <f>Final!AP446</f>
        <v>0</v>
      </c>
      <c r="P446" s="43" t="str">
        <f>Redox!G451</f>
        <v>ACBT</v>
      </c>
      <c r="Q446" s="3">
        <f>Final!AR446</f>
        <v>0</v>
      </c>
      <c r="R446" s="3">
        <f>Final!AQ446</f>
        <v>0</v>
      </c>
      <c r="S446" s="85">
        <f>ROUND(Final!AW446,1)</f>
        <v>0</v>
      </c>
    </row>
    <row r="447" spans="1:19" x14ac:dyDescent="0.25">
      <c r="A447" s="3">
        <f>Final!A447</f>
        <v>0</v>
      </c>
      <c r="B447" s="3">
        <f>Final!B447</f>
        <v>0</v>
      </c>
      <c r="C447" s="3">
        <f>Final!C447</f>
        <v>0</v>
      </c>
      <c r="D447" s="3">
        <f>Final!D447</f>
        <v>0</v>
      </c>
      <c r="E447" s="3">
        <f>Final!E447</f>
        <v>0</v>
      </c>
      <c r="F447" s="3">
        <f>Final!F447</f>
        <v>0</v>
      </c>
      <c r="G447" s="3">
        <f>Final!G447</f>
        <v>0</v>
      </c>
      <c r="H447" s="3">
        <f>Final!H447</f>
        <v>0</v>
      </c>
      <c r="I447" s="3">
        <f>Final!I447</f>
        <v>0</v>
      </c>
      <c r="J447" s="3">
        <f>Final!J447</f>
        <v>0</v>
      </c>
      <c r="K447" s="3">
        <f>Final!K447</f>
        <v>0</v>
      </c>
      <c r="L447" s="3">
        <f>Final!L447</f>
        <v>0</v>
      </c>
      <c r="M447" s="3">
        <f>Final!M447</f>
        <v>0</v>
      </c>
      <c r="N447" s="3">
        <f>Final!N447</f>
        <v>0</v>
      </c>
      <c r="O447" s="3">
        <f>Final!AP447</f>
        <v>0</v>
      </c>
      <c r="P447" s="43" t="str">
        <f>Redox!G452</f>
        <v>ACBT</v>
      </c>
      <c r="Q447" s="3">
        <f>Final!AR447</f>
        <v>0</v>
      </c>
      <c r="R447" s="3">
        <f>Final!AQ447</f>
        <v>0</v>
      </c>
      <c r="S447" s="85">
        <f>ROUND(Final!AW447,1)</f>
        <v>0</v>
      </c>
    </row>
    <row r="448" spans="1:19" x14ac:dyDescent="0.25">
      <c r="A448" s="3">
        <f>Final!A448</f>
        <v>0</v>
      </c>
      <c r="B448" s="3">
        <f>Final!B448</f>
        <v>0</v>
      </c>
      <c r="C448" s="3">
        <f>Final!C448</f>
        <v>0</v>
      </c>
      <c r="D448" s="3">
        <f>Final!D448</f>
        <v>0</v>
      </c>
      <c r="E448" s="3">
        <f>Final!E448</f>
        <v>0</v>
      </c>
      <c r="F448" s="3">
        <f>Final!F448</f>
        <v>0</v>
      </c>
      <c r="G448" s="3">
        <f>Final!G448</f>
        <v>0</v>
      </c>
      <c r="H448" s="3">
        <f>Final!H448</f>
        <v>0</v>
      </c>
      <c r="I448" s="3">
        <f>Final!I448</f>
        <v>0</v>
      </c>
      <c r="J448" s="3">
        <f>Final!J448</f>
        <v>0</v>
      </c>
      <c r="K448" s="3">
        <f>Final!K448</f>
        <v>0</v>
      </c>
      <c r="L448" s="3">
        <f>Final!L448</f>
        <v>0</v>
      </c>
      <c r="M448" s="3">
        <f>Final!M448</f>
        <v>0</v>
      </c>
      <c r="N448" s="3">
        <f>Final!N448</f>
        <v>0</v>
      </c>
      <c r="O448" s="3">
        <f>Final!AP448</f>
        <v>0</v>
      </c>
      <c r="P448" s="43" t="str">
        <f>Redox!G453</f>
        <v>ACBT</v>
      </c>
      <c r="Q448" s="3">
        <f>Final!AR448</f>
        <v>0</v>
      </c>
      <c r="R448" s="3">
        <f>Final!AQ448</f>
        <v>0</v>
      </c>
      <c r="S448" s="85">
        <f>ROUND(Final!AW448,1)</f>
        <v>0</v>
      </c>
    </row>
    <row r="449" spans="1:19" x14ac:dyDescent="0.25">
      <c r="A449" s="3">
        <f>Final!A449</f>
        <v>0</v>
      </c>
      <c r="B449" s="3">
        <f>Final!B449</f>
        <v>0</v>
      </c>
      <c r="C449" s="3">
        <f>Final!C449</f>
        <v>0</v>
      </c>
      <c r="D449" s="3">
        <f>Final!D449</f>
        <v>0</v>
      </c>
      <c r="E449" s="3">
        <f>Final!E449</f>
        <v>0</v>
      </c>
      <c r="F449" s="3">
        <f>Final!F449</f>
        <v>0</v>
      </c>
      <c r="G449" s="3">
        <f>Final!G449</f>
        <v>0</v>
      </c>
      <c r="H449" s="3">
        <f>Final!H449</f>
        <v>0</v>
      </c>
      <c r="I449" s="3">
        <f>Final!I449</f>
        <v>0</v>
      </c>
      <c r="J449" s="3">
        <f>Final!J449</f>
        <v>0</v>
      </c>
      <c r="K449" s="3">
        <f>Final!K449</f>
        <v>0</v>
      </c>
      <c r="L449" s="3">
        <f>Final!L449</f>
        <v>0</v>
      </c>
      <c r="M449" s="3">
        <f>Final!M449</f>
        <v>0</v>
      </c>
      <c r="N449" s="3">
        <f>Final!N449</f>
        <v>0</v>
      </c>
      <c r="O449" s="3">
        <f>Final!AP449</f>
        <v>0</v>
      </c>
      <c r="P449" s="43" t="str">
        <f>Redox!G454</f>
        <v>ACBT</v>
      </c>
      <c r="Q449" s="3">
        <f>Final!AR449</f>
        <v>0</v>
      </c>
      <c r="R449" s="3">
        <f>Final!AQ449</f>
        <v>0</v>
      </c>
      <c r="S449" s="85">
        <f>ROUND(Final!AW449,1)</f>
        <v>0</v>
      </c>
    </row>
    <row r="450" spans="1:19" x14ac:dyDescent="0.25">
      <c r="A450" s="3">
        <f>Final!A450</f>
        <v>0</v>
      </c>
      <c r="B450" s="3">
        <f>Final!B450</f>
        <v>0</v>
      </c>
      <c r="C450" s="3">
        <f>Final!C450</f>
        <v>0</v>
      </c>
      <c r="D450" s="3">
        <f>Final!D450</f>
        <v>0</v>
      </c>
      <c r="E450" s="3">
        <f>Final!E450</f>
        <v>0</v>
      </c>
      <c r="F450" s="3">
        <f>Final!F450</f>
        <v>0</v>
      </c>
      <c r="G450" s="3">
        <f>Final!G450</f>
        <v>0</v>
      </c>
      <c r="H450" s="3">
        <f>Final!H450</f>
        <v>0</v>
      </c>
      <c r="I450" s="3">
        <f>Final!I450</f>
        <v>0</v>
      </c>
      <c r="J450" s="3">
        <f>Final!J450</f>
        <v>0</v>
      </c>
      <c r="K450" s="3">
        <f>Final!K450</f>
        <v>0</v>
      </c>
      <c r="L450" s="3">
        <f>Final!L450</f>
        <v>0</v>
      </c>
      <c r="M450" s="3">
        <f>Final!M450</f>
        <v>0</v>
      </c>
      <c r="N450" s="3">
        <f>Final!N450</f>
        <v>0</v>
      </c>
      <c r="O450" s="3">
        <f>Final!AP450</f>
        <v>0</v>
      </c>
      <c r="P450" s="43" t="str">
        <f>Redox!G455</f>
        <v>ACBT</v>
      </c>
      <c r="Q450" s="3">
        <f>Final!AR450</f>
        <v>0</v>
      </c>
      <c r="R450" s="3">
        <f>Final!AQ450</f>
        <v>0</v>
      </c>
      <c r="S450" s="85">
        <f>ROUND(Final!AW450,1)</f>
        <v>0</v>
      </c>
    </row>
    <row r="451" spans="1:19" x14ac:dyDescent="0.25">
      <c r="A451" s="3">
        <f>Final!A451</f>
        <v>0</v>
      </c>
      <c r="B451" s="3">
        <f>Final!B451</f>
        <v>0</v>
      </c>
      <c r="C451" s="3">
        <f>Final!C451</f>
        <v>0</v>
      </c>
      <c r="D451" s="3">
        <f>Final!D451</f>
        <v>0</v>
      </c>
      <c r="E451" s="3">
        <f>Final!E451</f>
        <v>0</v>
      </c>
      <c r="F451" s="3">
        <f>Final!F451</f>
        <v>0</v>
      </c>
      <c r="G451" s="3">
        <f>Final!G451</f>
        <v>0</v>
      </c>
      <c r="H451" s="3">
        <f>Final!H451</f>
        <v>0</v>
      </c>
      <c r="I451" s="3">
        <f>Final!I451</f>
        <v>0</v>
      </c>
      <c r="J451" s="3">
        <f>Final!J451</f>
        <v>0</v>
      </c>
      <c r="K451" s="3">
        <f>Final!K451</f>
        <v>0</v>
      </c>
      <c r="L451" s="3">
        <f>Final!L451</f>
        <v>0</v>
      </c>
      <c r="M451" s="3">
        <f>Final!M451</f>
        <v>0</v>
      </c>
      <c r="N451" s="3">
        <f>Final!N451</f>
        <v>0</v>
      </c>
      <c r="O451" s="3">
        <f>Final!AP451</f>
        <v>0</v>
      </c>
      <c r="P451" s="43" t="str">
        <f>Redox!G456</f>
        <v>ACBT</v>
      </c>
      <c r="Q451" s="3">
        <f>Final!AR451</f>
        <v>0</v>
      </c>
      <c r="R451" s="3">
        <f>Final!AQ451</f>
        <v>0</v>
      </c>
      <c r="S451" s="85">
        <f>ROUND(Final!AW451,1)</f>
        <v>0</v>
      </c>
    </row>
    <row r="452" spans="1:19" x14ac:dyDescent="0.25">
      <c r="A452" s="3">
        <f>Final!A452</f>
        <v>0</v>
      </c>
      <c r="B452" s="3">
        <f>Final!B452</f>
        <v>0</v>
      </c>
      <c r="C452" s="3">
        <f>Final!C452</f>
        <v>0</v>
      </c>
      <c r="D452" s="3">
        <f>Final!D452</f>
        <v>0</v>
      </c>
      <c r="E452" s="3">
        <f>Final!E452</f>
        <v>0</v>
      </c>
      <c r="F452" s="3">
        <f>Final!F452</f>
        <v>0</v>
      </c>
      <c r="G452" s="3">
        <f>Final!G452</f>
        <v>0</v>
      </c>
      <c r="H452" s="3">
        <f>Final!H452</f>
        <v>0</v>
      </c>
      <c r="I452" s="3">
        <f>Final!I452</f>
        <v>0</v>
      </c>
      <c r="J452" s="3">
        <f>Final!J452</f>
        <v>0</v>
      </c>
      <c r="K452" s="3">
        <f>Final!K452</f>
        <v>0</v>
      </c>
      <c r="L452" s="3">
        <f>Final!L452</f>
        <v>0</v>
      </c>
      <c r="M452" s="3">
        <f>Final!M452</f>
        <v>0</v>
      </c>
      <c r="N452" s="3">
        <f>Final!N452</f>
        <v>0</v>
      </c>
      <c r="O452" s="3">
        <f>Final!AP452</f>
        <v>0</v>
      </c>
      <c r="P452" s="43" t="str">
        <f>Redox!G457</f>
        <v>ACBT</v>
      </c>
      <c r="Q452" s="3">
        <f>Final!AR452</f>
        <v>0</v>
      </c>
      <c r="R452" s="3">
        <f>Final!AQ452</f>
        <v>0</v>
      </c>
      <c r="S452" s="85">
        <f>ROUND(Final!AW452,1)</f>
        <v>0</v>
      </c>
    </row>
    <row r="453" spans="1:19" x14ac:dyDescent="0.25">
      <c r="A453" s="3">
        <f>Final!A453</f>
        <v>0</v>
      </c>
      <c r="B453" s="3">
        <f>Final!B453</f>
        <v>0</v>
      </c>
      <c r="C453" s="3">
        <f>Final!C453</f>
        <v>0</v>
      </c>
      <c r="D453" s="3">
        <f>Final!D453</f>
        <v>0</v>
      </c>
      <c r="E453" s="3">
        <f>Final!E453</f>
        <v>0</v>
      </c>
      <c r="F453" s="3">
        <f>Final!F453</f>
        <v>0</v>
      </c>
      <c r="G453" s="3">
        <f>Final!G453</f>
        <v>0</v>
      </c>
      <c r="H453" s="3">
        <f>Final!H453</f>
        <v>0</v>
      </c>
      <c r="I453" s="3">
        <f>Final!I453</f>
        <v>0</v>
      </c>
      <c r="J453" s="3">
        <f>Final!J453</f>
        <v>0</v>
      </c>
      <c r="K453" s="3">
        <f>Final!K453</f>
        <v>0</v>
      </c>
      <c r="L453" s="3">
        <f>Final!L453</f>
        <v>0</v>
      </c>
      <c r="M453" s="3">
        <f>Final!M453</f>
        <v>0</v>
      </c>
      <c r="N453" s="3">
        <f>Final!N453</f>
        <v>0</v>
      </c>
      <c r="O453" s="3">
        <f>Final!AP453</f>
        <v>0</v>
      </c>
      <c r="P453" s="43" t="str">
        <f>Redox!G458</f>
        <v>ACBT</v>
      </c>
      <c r="Q453" s="3">
        <f>Final!AR453</f>
        <v>0</v>
      </c>
      <c r="R453" s="3">
        <f>Final!AQ453</f>
        <v>0</v>
      </c>
      <c r="S453" s="85">
        <f>ROUND(Final!AW453,1)</f>
        <v>0</v>
      </c>
    </row>
    <row r="454" spans="1:19" x14ac:dyDescent="0.25">
      <c r="A454" s="3">
        <f>Final!A454</f>
        <v>0</v>
      </c>
      <c r="B454" s="3">
        <f>Final!B454</f>
        <v>0</v>
      </c>
      <c r="C454" s="3">
        <f>Final!C454</f>
        <v>0</v>
      </c>
      <c r="D454" s="3">
        <f>Final!D454</f>
        <v>0</v>
      </c>
      <c r="E454" s="3">
        <f>Final!E454</f>
        <v>0</v>
      </c>
      <c r="F454" s="3">
        <f>Final!F454</f>
        <v>0</v>
      </c>
      <c r="G454" s="3">
        <f>Final!G454</f>
        <v>0</v>
      </c>
      <c r="H454" s="3">
        <f>Final!H454</f>
        <v>0</v>
      </c>
      <c r="I454" s="3">
        <f>Final!I454</f>
        <v>0</v>
      </c>
      <c r="J454" s="3">
        <f>Final!J454</f>
        <v>0</v>
      </c>
      <c r="K454" s="3">
        <f>Final!K454</f>
        <v>0</v>
      </c>
      <c r="L454" s="3">
        <f>Final!L454</f>
        <v>0</v>
      </c>
      <c r="M454" s="3">
        <f>Final!M454</f>
        <v>0</v>
      </c>
      <c r="N454" s="3">
        <f>Final!N454</f>
        <v>0</v>
      </c>
      <c r="O454" s="3">
        <f>Final!AP454</f>
        <v>0</v>
      </c>
      <c r="P454" s="43" t="str">
        <f>Redox!G459</f>
        <v>ACBT</v>
      </c>
      <c r="Q454" s="3">
        <f>Final!AR454</f>
        <v>0</v>
      </c>
      <c r="R454" s="3">
        <f>Final!AQ454</f>
        <v>0</v>
      </c>
      <c r="S454" s="85">
        <f>ROUND(Final!AW454,1)</f>
        <v>0</v>
      </c>
    </row>
    <row r="455" spans="1:19" x14ac:dyDescent="0.25">
      <c r="A455" s="3">
        <f>Final!A455</f>
        <v>0</v>
      </c>
      <c r="B455" s="3">
        <f>Final!B455</f>
        <v>0</v>
      </c>
      <c r="C455" s="3">
        <f>Final!C455</f>
        <v>0</v>
      </c>
      <c r="D455" s="3">
        <f>Final!D455</f>
        <v>0</v>
      </c>
      <c r="E455" s="3">
        <f>Final!E455</f>
        <v>0</v>
      </c>
      <c r="F455" s="3">
        <f>Final!F455</f>
        <v>0</v>
      </c>
      <c r="G455" s="3">
        <f>Final!G455</f>
        <v>0</v>
      </c>
      <c r="H455" s="3">
        <f>Final!H455</f>
        <v>0</v>
      </c>
      <c r="I455" s="3">
        <f>Final!I455</f>
        <v>0</v>
      </c>
      <c r="J455" s="3">
        <f>Final!J455</f>
        <v>0</v>
      </c>
      <c r="K455" s="3">
        <f>Final!K455</f>
        <v>0</v>
      </c>
      <c r="L455" s="3">
        <f>Final!L455</f>
        <v>0</v>
      </c>
      <c r="M455" s="3">
        <f>Final!M455</f>
        <v>0</v>
      </c>
      <c r="N455" s="3">
        <f>Final!N455</f>
        <v>0</v>
      </c>
      <c r="O455" s="3">
        <f>Final!AP455</f>
        <v>0</v>
      </c>
      <c r="P455" s="43" t="str">
        <f>Redox!G460</f>
        <v>ACBT</v>
      </c>
      <c r="Q455" s="3">
        <f>Final!AR455</f>
        <v>0</v>
      </c>
      <c r="R455" s="3">
        <f>Final!AQ455</f>
        <v>0</v>
      </c>
      <c r="S455" s="85">
        <f>ROUND(Final!AW455,1)</f>
        <v>0</v>
      </c>
    </row>
    <row r="456" spans="1:19" x14ac:dyDescent="0.25">
      <c r="A456" s="3">
        <f>Final!A456</f>
        <v>0</v>
      </c>
      <c r="B456" s="3">
        <f>Final!B456</f>
        <v>0</v>
      </c>
      <c r="C456" s="3">
        <f>Final!C456</f>
        <v>0</v>
      </c>
      <c r="D456" s="3">
        <f>Final!D456</f>
        <v>0</v>
      </c>
      <c r="E456" s="3">
        <f>Final!E456</f>
        <v>0</v>
      </c>
      <c r="F456" s="3">
        <f>Final!F456</f>
        <v>0</v>
      </c>
      <c r="G456" s="3">
        <f>Final!G456</f>
        <v>0</v>
      </c>
      <c r="H456" s="3">
        <f>Final!H456</f>
        <v>0</v>
      </c>
      <c r="I456" s="3">
        <f>Final!I456</f>
        <v>0</v>
      </c>
      <c r="J456" s="3">
        <f>Final!J456</f>
        <v>0</v>
      </c>
      <c r="K456" s="3">
        <f>Final!K456</f>
        <v>0</v>
      </c>
      <c r="L456" s="3">
        <f>Final!L456</f>
        <v>0</v>
      </c>
      <c r="M456" s="3">
        <f>Final!M456</f>
        <v>0</v>
      </c>
      <c r="N456" s="3">
        <f>Final!N456</f>
        <v>0</v>
      </c>
      <c r="O456" s="3">
        <f>Final!AP456</f>
        <v>0</v>
      </c>
      <c r="P456" s="43" t="str">
        <f>Redox!G461</f>
        <v>ACBT</v>
      </c>
      <c r="Q456" s="3">
        <f>Final!AR456</f>
        <v>0</v>
      </c>
      <c r="R456" s="3">
        <f>Final!AQ456</f>
        <v>0</v>
      </c>
      <c r="S456" s="85">
        <f>ROUND(Final!AW456,1)</f>
        <v>0</v>
      </c>
    </row>
    <row r="457" spans="1:19" x14ac:dyDescent="0.25">
      <c r="A457" s="3">
        <f>Final!A457</f>
        <v>0</v>
      </c>
      <c r="B457" s="3">
        <f>Final!B457</f>
        <v>0</v>
      </c>
      <c r="C457" s="3">
        <f>Final!C457</f>
        <v>0</v>
      </c>
      <c r="D457" s="3">
        <f>Final!D457</f>
        <v>0</v>
      </c>
      <c r="E457" s="3">
        <f>Final!E457</f>
        <v>0</v>
      </c>
      <c r="F457" s="3">
        <f>Final!F457</f>
        <v>0</v>
      </c>
      <c r="G457" s="3">
        <f>Final!G457</f>
        <v>0</v>
      </c>
      <c r="H457" s="3">
        <f>Final!H457</f>
        <v>0</v>
      </c>
      <c r="I457" s="3">
        <f>Final!I457</f>
        <v>0</v>
      </c>
      <c r="J457" s="3">
        <f>Final!J457</f>
        <v>0</v>
      </c>
      <c r="K457" s="3">
        <f>Final!K457</f>
        <v>0</v>
      </c>
      <c r="L457" s="3">
        <f>Final!L457</f>
        <v>0</v>
      </c>
      <c r="M457" s="3">
        <f>Final!M457</f>
        <v>0</v>
      </c>
      <c r="N457" s="3">
        <f>Final!N457</f>
        <v>0</v>
      </c>
      <c r="O457" s="3">
        <f>Final!AP457</f>
        <v>0</v>
      </c>
      <c r="P457" s="43" t="str">
        <f>Redox!G462</f>
        <v>ACBT</v>
      </c>
      <c r="Q457" s="3">
        <f>Final!AR457</f>
        <v>0</v>
      </c>
      <c r="R457" s="3">
        <f>Final!AQ457</f>
        <v>0</v>
      </c>
      <c r="S457" s="85">
        <f>ROUND(Final!AW457,1)</f>
        <v>0</v>
      </c>
    </row>
    <row r="458" spans="1:19" x14ac:dyDescent="0.25">
      <c r="A458" s="3">
        <f>Final!A458</f>
        <v>0</v>
      </c>
      <c r="B458" s="3">
        <f>Final!B458</f>
        <v>0</v>
      </c>
      <c r="C458" s="3">
        <f>Final!C458</f>
        <v>0</v>
      </c>
      <c r="D458" s="3">
        <f>Final!D458</f>
        <v>0</v>
      </c>
      <c r="E458" s="3">
        <f>Final!E458</f>
        <v>0</v>
      </c>
      <c r="F458" s="3">
        <f>Final!F458</f>
        <v>0</v>
      </c>
      <c r="G458" s="3">
        <f>Final!G458</f>
        <v>0</v>
      </c>
      <c r="H458" s="3">
        <f>Final!H458</f>
        <v>0</v>
      </c>
      <c r="I458" s="3">
        <f>Final!I458</f>
        <v>0</v>
      </c>
      <c r="J458" s="3">
        <f>Final!J458</f>
        <v>0</v>
      </c>
      <c r="K458" s="3">
        <f>Final!K458</f>
        <v>0</v>
      </c>
      <c r="L458" s="3">
        <f>Final!L458</f>
        <v>0</v>
      </c>
      <c r="M458" s="3">
        <f>Final!M458</f>
        <v>0</v>
      </c>
      <c r="N458" s="3">
        <f>Final!N458</f>
        <v>0</v>
      </c>
      <c r="O458" s="3">
        <f>Final!AP458</f>
        <v>0</v>
      </c>
      <c r="P458" s="43" t="str">
        <f>Redox!G463</f>
        <v>ACBT</v>
      </c>
      <c r="Q458" s="3">
        <f>Final!AR458</f>
        <v>0</v>
      </c>
      <c r="R458" s="3">
        <f>Final!AQ458</f>
        <v>0</v>
      </c>
      <c r="S458" s="85">
        <f>ROUND(Final!AW458,1)</f>
        <v>0</v>
      </c>
    </row>
    <row r="459" spans="1:19" x14ac:dyDescent="0.25">
      <c r="A459" s="3">
        <f>Final!A459</f>
        <v>0</v>
      </c>
      <c r="B459" s="3">
        <f>Final!B459</f>
        <v>0</v>
      </c>
      <c r="C459" s="3">
        <f>Final!C459</f>
        <v>0</v>
      </c>
      <c r="D459" s="3">
        <f>Final!D459</f>
        <v>0</v>
      </c>
      <c r="E459" s="3">
        <f>Final!E459</f>
        <v>0</v>
      </c>
      <c r="F459" s="3">
        <f>Final!F459</f>
        <v>0</v>
      </c>
      <c r="G459" s="3">
        <f>Final!G459</f>
        <v>0</v>
      </c>
      <c r="H459" s="3">
        <f>Final!H459</f>
        <v>0</v>
      </c>
      <c r="I459" s="3">
        <f>Final!I459</f>
        <v>0</v>
      </c>
      <c r="J459" s="3">
        <f>Final!J459</f>
        <v>0</v>
      </c>
      <c r="K459" s="3">
        <f>Final!K459</f>
        <v>0</v>
      </c>
      <c r="L459" s="3">
        <f>Final!L459</f>
        <v>0</v>
      </c>
      <c r="M459" s="3">
        <f>Final!M459</f>
        <v>0</v>
      </c>
      <c r="N459" s="3">
        <f>Final!N459</f>
        <v>0</v>
      </c>
      <c r="O459" s="3">
        <f>Final!AP459</f>
        <v>0</v>
      </c>
      <c r="P459" s="43" t="str">
        <f>Redox!G464</f>
        <v>ACBT</v>
      </c>
      <c r="Q459" s="3">
        <f>Final!AR459</f>
        <v>0</v>
      </c>
      <c r="R459" s="3">
        <f>Final!AQ459</f>
        <v>0</v>
      </c>
      <c r="S459" s="85">
        <f>ROUND(Final!AW459,1)</f>
        <v>0</v>
      </c>
    </row>
    <row r="460" spans="1:19" x14ac:dyDescent="0.25">
      <c r="A460" s="3">
        <f>Final!A460</f>
        <v>0</v>
      </c>
      <c r="B460" s="3">
        <f>Final!B460</f>
        <v>0</v>
      </c>
      <c r="C460" s="3">
        <f>Final!C460</f>
        <v>0</v>
      </c>
      <c r="D460" s="3">
        <f>Final!D460</f>
        <v>0</v>
      </c>
      <c r="E460" s="3">
        <f>Final!E460</f>
        <v>0</v>
      </c>
      <c r="F460" s="3">
        <f>Final!F460</f>
        <v>0</v>
      </c>
      <c r="G460" s="3">
        <f>Final!G460</f>
        <v>0</v>
      </c>
      <c r="H460" s="3">
        <f>Final!H460</f>
        <v>0</v>
      </c>
      <c r="I460" s="3">
        <f>Final!I460</f>
        <v>0</v>
      </c>
      <c r="J460" s="3">
        <f>Final!J460</f>
        <v>0</v>
      </c>
      <c r="K460" s="3">
        <f>Final!K460</f>
        <v>0</v>
      </c>
      <c r="L460" s="3">
        <f>Final!L460</f>
        <v>0</v>
      </c>
      <c r="M460" s="3">
        <f>Final!M460</f>
        <v>0</v>
      </c>
      <c r="N460" s="3">
        <f>Final!N460</f>
        <v>0</v>
      </c>
      <c r="O460" s="3">
        <f>Final!AP460</f>
        <v>0</v>
      </c>
      <c r="P460" s="43" t="str">
        <f>Redox!G465</f>
        <v>ACBT</v>
      </c>
      <c r="Q460" s="3">
        <f>Final!AR460</f>
        <v>0</v>
      </c>
      <c r="R460" s="3">
        <f>Final!AQ460</f>
        <v>0</v>
      </c>
      <c r="S460" s="85">
        <f>ROUND(Final!AW460,1)</f>
        <v>0</v>
      </c>
    </row>
    <row r="461" spans="1:19" x14ac:dyDescent="0.25">
      <c r="A461" s="3">
        <f>Final!A461</f>
        <v>0</v>
      </c>
      <c r="B461" s="3">
        <f>Final!B461</f>
        <v>0</v>
      </c>
      <c r="C461" s="3">
        <f>Final!C461</f>
        <v>0</v>
      </c>
      <c r="D461" s="3">
        <f>Final!D461</f>
        <v>0</v>
      </c>
      <c r="E461" s="3">
        <f>Final!E461</f>
        <v>0</v>
      </c>
      <c r="F461" s="3">
        <f>Final!F461</f>
        <v>0</v>
      </c>
      <c r="G461" s="3">
        <f>Final!G461</f>
        <v>0</v>
      </c>
      <c r="H461" s="3">
        <f>Final!H461</f>
        <v>0</v>
      </c>
      <c r="I461" s="3">
        <f>Final!I461</f>
        <v>0</v>
      </c>
      <c r="J461" s="3">
        <f>Final!J461</f>
        <v>0</v>
      </c>
      <c r="K461" s="3">
        <f>Final!K461</f>
        <v>0</v>
      </c>
      <c r="L461" s="3">
        <f>Final!L461</f>
        <v>0</v>
      </c>
      <c r="M461" s="3">
        <f>Final!M461</f>
        <v>0</v>
      </c>
      <c r="N461" s="3">
        <f>Final!N461</f>
        <v>0</v>
      </c>
      <c r="O461" s="3">
        <f>Final!AP461</f>
        <v>0</v>
      </c>
      <c r="P461" s="43" t="str">
        <f>Redox!G466</f>
        <v>ACBT</v>
      </c>
      <c r="Q461" s="3">
        <f>Final!AR461</f>
        <v>0</v>
      </c>
      <c r="R461" s="3">
        <f>Final!AQ461</f>
        <v>0</v>
      </c>
      <c r="S461" s="85">
        <f>ROUND(Final!AW461,1)</f>
        <v>0</v>
      </c>
    </row>
    <row r="462" spans="1:19" x14ac:dyDescent="0.25">
      <c r="A462" s="3">
        <f>Final!A462</f>
        <v>0</v>
      </c>
      <c r="B462" s="3">
        <f>Final!B462</f>
        <v>0</v>
      </c>
      <c r="C462" s="3">
        <f>Final!C462</f>
        <v>0</v>
      </c>
      <c r="D462" s="3">
        <f>Final!D462</f>
        <v>0</v>
      </c>
      <c r="E462" s="3">
        <f>Final!E462</f>
        <v>0</v>
      </c>
      <c r="F462" s="3">
        <f>Final!F462</f>
        <v>0</v>
      </c>
      <c r="G462" s="3">
        <f>Final!G462</f>
        <v>0</v>
      </c>
      <c r="H462" s="3">
        <f>Final!H462</f>
        <v>0</v>
      </c>
      <c r="I462" s="3">
        <f>Final!I462</f>
        <v>0</v>
      </c>
      <c r="J462" s="3">
        <f>Final!J462</f>
        <v>0</v>
      </c>
      <c r="K462" s="3">
        <f>Final!K462</f>
        <v>0</v>
      </c>
      <c r="L462" s="3">
        <f>Final!L462</f>
        <v>0</v>
      </c>
      <c r="M462" s="3">
        <f>Final!M462</f>
        <v>0</v>
      </c>
      <c r="N462" s="3">
        <f>Final!N462</f>
        <v>0</v>
      </c>
      <c r="O462" s="3">
        <f>Final!AP462</f>
        <v>0</v>
      </c>
      <c r="P462" s="43" t="str">
        <f>Redox!G467</f>
        <v>ACBT</v>
      </c>
      <c r="Q462" s="3">
        <f>Final!AR462</f>
        <v>0</v>
      </c>
      <c r="R462" s="3">
        <f>Final!AQ462</f>
        <v>0</v>
      </c>
      <c r="S462" s="85">
        <f>ROUND(Final!AW462,1)</f>
        <v>0</v>
      </c>
    </row>
    <row r="463" spans="1:19" x14ac:dyDescent="0.25">
      <c r="A463" s="3">
        <f>Final!A463</f>
        <v>0</v>
      </c>
      <c r="B463" s="3">
        <f>Final!B463</f>
        <v>0</v>
      </c>
      <c r="C463" s="3">
        <f>Final!C463</f>
        <v>0</v>
      </c>
      <c r="D463" s="3">
        <f>Final!D463</f>
        <v>0</v>
      </c>
      <c r="E463" s="3">
        <f>Final!E463</f>
        <v>0</v>
      </c>
      <c r="F463" s="3">
        <f>Final!F463</f>
        <v>0</v>
      </c>
      <c r="G463" s="3">
        <f>Final!G463</f>
        <v>0</v>
      </c>
      <c r="H463" s="3">
        <f>Final!H463</f>
        <v>0</v>
      </c>
      <c r="I463" s="3">
        <f>Final!I463</f>
        <v>0</v>
      </c>
      <c r="J463" s="3">
        <f>Final!J463</f>
        <v>0</v>
      </c>
      <c r="K463" s="3">
        <f>Final!K463</f>
        <v>0</v>
      </c>
      <c r="L463" s="3">
        <f>Final!L463</f>
        <v>0</v>
      </c>
      <c r="M463" s="3">
        <f>Final!M463</f>
        <v>0</v>
      </c>
      <c r="N463" s="3">
        <f>Final!N463</f>
        <v>0</v>
      </c>
      <c r="O463" s="3">
        <f>Final!AP463</f>
        <v>0</v>
      </c>
      <c r="P463" s="43" t="str">
        <f>Redox!G468</f>
        <v>ACBT</v>
      </c>
      <c r="Q463" s="3">
        <f>Final!AR463</f>
        <v>0</v>
      </c>
      <c r="R463" s="3">
        <f>Final!AQ463</f>
        <v>0</v>
      </c>
      <c r="S463" s="85">
        <f>ROUND(Final!AW463,1)</f>
        <v>0</v>
      </c>
    </row>
    <row r="464" spans="1:19" x14ac:dyDescent="0.25">
      <c r="A464" s="3">
        <f>Final!A464</f>
        <v>0</v>
      </c>
      <c r="B464" s="3">
        <f>Final!B464</f>
        <v>0</v>
      </c>
      <c r="C464" s="3">
        <f>Final!C464</f>
        <v>0</v>
      </c>
      <c r="D464" s="3">
        <f>Final!D464</f>
        <v>0</v>
      </c>
      <c r="E464" s="3">
        <f>Final!E464</f>
        <v>0</v>
      </c>
      <c r="F464" s="3">
        <f>Final!F464</f>
        <v>0</v>
      </c>
      <c r="G464" s="3">
        <f>Final!G464</f>
        <v>0</v>
      </c>
      <c r="H464" s="3">
        <f>Final!H464</f>
        <v>0</v>
      </c>
      <c r="I464" s="3">
        <f>Final!I464</f>
        <v>0</v>
      </c>
      <c r="J464" s="3">
        <f>Final!J464</f>
        <v>0</v>
      </c>
      <c r="K464" s="3">
        <f>Final!K464</f>
        <v>0</v>
      </c>
      <c r="L464" s="3">
        <f>Final!L464</f>
        <v>0</v>
      </c>
      <c r="M464" s="3">
        <f>Final!M464</f>
        <v>0</v>
      </c>
      <c r="N464" s="3">
        <f>Final!N464</f>
        <v>0</v>
      </c>
      <c r="O464" s="3">
        <f>Final!AP464</f>
        <v>0</v>
      </c>
      <c r="P464" s="43" t="str">
        <f>Redox!G469</f>
        <v>ACBT</v>
      </c>
      <c r="Q464" s="3">
        <f>Final!AR464</f>
        <v>0</v>
      </c>
      <c r="R464" s="3">
        <f>Final!AQ464</f>
        <v>0</v>
      </c>
      <c r="S464" s="85">
        <f>ROUND(Final!AW464,1)</f>
        <v>0</v>
      </c>
    </row>
    <row r="465" spans="1:19" x14ac:dyDescent="0.25">
      <c r="A465" s="3">
        <f>Final!A465</f>
        <v>0</v>
      </c>
      <c r="B465" s="3">
        <f>Final!B465</f>
        <v>0</v>
      </c>
      <c r="C465" s="3">
        <f>Final!C465</f>
        <v>0</v>
      </c>
      <c r="D465" s="3">
        <f>Final!D465</f>
        <v>0</v>
      </c>
      <c r="E465" s="3">
        <f>Final!E465</f>
        <v>0</v>
      </c>
      <c r="F465" s="3">
        <f>Final!F465</f>
        <v>0</v>
      </c>
      <c r="G465" s="3">
        <f>Final!G465</f>
        <v>0</v>
      </c>
      <c r="H465" s="3">
        <f>Final!H465</f>
        <v>0</v>
      </c>
      <c r="I465" s="3">
        <f>Final!I465</f>
        <v>0</v>
      </c>
      <c r="J465" s="3">
        <f>Final!J465</f>
        <v>0</v>
      </c>
      <c r="K465" s="3">
        <f>Final!K465</f>
        <v>0</v>
      </c>
      <c r="L465" s="3">
        <f>Final!L465</f>
        <v>0</v>
      </c>
      <c r="M465" s="3">
        <f>Final!M465</f>
        <v>0</v>
      </c>
      <c r="N465" s="3">
        <f>Final!N465</f>
        <v>0</v>
      </c>
      <c r="O465" s="3">
        <f>Final!AP465</f>
        <v>0</v>
      </c>
      <c r="P465" s="43" t="str">
        <f>Redox!G470</f>
        <v>ACBT</v>
      </c>
      <c r="Q465" s="3">
        <f>Final!AR465</f>
        <v>0</v>
      </c>
      <c r="R465" s="3">
        <f>Final!AQ465</f>
        <v>0</v>
      </c>
      <c r="S465" s="85">
        <f>ROUND(Final!AW465,1)</f>
        <v>0</v>
      </c>
    </row>
    <row r="466" spans="1:19" x14ac:dyDescent="0.25">
      <c r="A466" s="3">
        <f>Final!A466</f>
        <v>0</v>
      </c>
      <c r="B466" s="3">
        <f>Final!B466</f>
        <v>0</v>
      </c>
      <c r="C466" s="3">
        <f>Final!C466</f>
        <v>0</v>
      </c>
      <c r="D466" s="3">
        <f>Final!D466</f>
        <v>0</v>
      </c>
      <c r="E466" s="3">
        <f>Final!E466</f>
        <v>0</v>
      </c>
      <c r="F466" s="3">
        <f>Final!F466</f>
        <v>0</v>
      </c>
      <c r="G466" s="3">
        <f>Final!G466</f>
        <v>0</v>
      </c>
      <c r="H466" s="3">
        <f>Final!H466</f>
        <v>0</v>
      </c>
      <c r="I466" s="3">
        <f>Final!I466</f>
        <v>0</v>
      </c>
      <c r="J466" s="3">
        <f>Final!J466</f>
        <v>0</v>
      </c>
      <c r="K466" s="3">
        <f>Final!K466</f>
        <v>0</v>
      </c>
      <c r="L466" s="3">
        <f>Final!L466</f>
        <v>0</v>
      </c>
      <c r="M466" s="3">
        <f>Final!M466</f>
        <v>0</v>
      </c>
      <c r="N466" s="3">
        <f>Final!N466</f>
        <v>0</v>
      </c>
      <c r="O466" s="3">
        <f>Final!AP466</f>
        <v>0</v>
      </c>
      <c r="P466" s="43" t="str">
        <f>Redox!G471</f>
        <v>ACBT</v>
      </c>
      <c r="Q466" s="3">
        <f>Final!AR466</f>
        <v>0</v>
      </c>
      <c r="R466" s="3">
        <f>Final!AQ466</f>
        <v>0</v>
      </c>
      <c r="S466" s="85">
        <f>ROUND(Final!AW466,1)</f>
        <v>0</v>
      </c>
    </row>
    <row r="467" spans="1:19" x14ac:dyDescent="0.25">
      <c r="A467" s="3">
        <f>Final!A467</f>
        <v>0</v>
      </c>
      <c r="B467" s="3">
        <f>Final!B467</f>
        <v>0</v>
      </c>
      <c r="C467" s="3">
        <f>Final!C467</f>
        <v>0</v>
      </c>
      <c r="D467" s="3">
        <f>Final!D467</f>
        <v>0</v>
      </c>
      <c r="E467" s="3">
        <f>Final!E467</f>
        <v>0</v>
      </c>
      <c r="F467" s="3">
        <f>Final!F467</f>
        <v>0</v>
      </c>
      <c r="G467" s="3">
        <f>Final!G467</f>
        <v>0</v>
      </c>
      <c r="H467" s="3">
        <f>Final!H467</f>
        <v>0</v>
      </c>
      <c r="I467" s="3">
        <f>Final!I467</f>
        <v>0</v>
      </c>
      <c r="J467" s="3">
        <f>Final!J467</f>
        <v>0</v>
      </c>
      <c r="K467" s="3">
        <f>Final!K467</f>
        <v>0</v>
      </c>
      <c r="L467" s="3">
        <f>Final!L467</f>
        <v>0</v>
      </c>
      <c r="M467" s="3">
        <f>Final!M467</f>
        <v>0</v>
      </c>
      <c r="N467" s="3">
        <f>Final!N467</f>
        <v>0</v>
      </c>
      <c r="O467" s="3">
        <f>Final!AP467</f>
        <v>0</v>
      </c>
      <c r="P467" s="43" t="str">
        <f>Redox!G472</f>
        <v>ACBT</v>
      </c>
      <c r="Q467" s="3">
        <f>Final!AR467</f>
        <v>0</v>
      </c>
      <c r="R467" s="3">
        <f>Final!AQ467</f>
        <v>0</v>
      </c>
      <c r="S467" s="85">
        <f>ROUND(Final!AW467,1)</f>
        <v>0</v>
      </c>
    </row>
    <row r="468" spans="1:19" x14ac:dyDescent="0.25">
      <c r="A468" s="3">
        <f>Final!A468</f>
        <v>0</v>
      </c>
      <c r="B468" s="3">
        <f>Final!B468</f>
        <v>0</v>
      </c>
      <c r="C468" s="3">
        <f>Final!C468</f>
        <v>0</v>
      </c>
      <c r="D468" s="3">
        <f>Final!D468</f>
        <v>0</v>
      </c>
      <c r="E468" s="3">
        <f>Final!E468</f>
        <v>0</v>
      </c>
      <c r="F468" s="3">
        <f>Final!F468</f>
        <v>0</v>
      </c>
      <c r="G468" s="3">
        <f>Final!G468</f>
        <v>0</v>
      </c>
      <c r="H468" s="3">
        <f>Final!H468</f>
        <v>0</v>
      </c>
      <c r="I468" s="3">
        <f>Final!I468</f>
        <v>0</v>
      </c>
      <c r="J468" s="3">
        <f>Final!J468</f>
        <v>0</v>
      </c>
      <c r="K468" s="3">
        <f>Final!K468</f>
        <v>0</v>
      </c>
      <c r="L468" s="3">
        <f>Final!L468</f>
        <v>0</v>
      </c>
      <c r="M468" s="3">
        <f>Final!M468</f>
        <v>0</v>
      </c>
      <c r="N468" s="3">
        <f>Final!N468</f>
        <v>0</v>
      </c>
      <c r="O468" s="3">
        <f>Final!AP468</f>
        <v>0</v>
      </c>
      <c r="P468" s="43" t="str">
        <f>Redox!G473</f>
        <v>ACBT</v>
      </c>
      <c r="Q468" s="3">
        <f>Final!AR468</f>
        <v>0</v>
      </c>
      <c r="R468" s="3">
        <f>Final!AQ468</f>
        <v>0</v>
      </c>
      <c r="S468" s="85">
        <f>ROUND(Final!AW468,1)</f>
        <v>0</v>
      </c>
    </row>
    <row r="469" spans="1:19" x14ac:dyDescent="0.25">
      <c r="A469" s="3">
        <f>Final!A469</f>
        <v>0</v>
      </c>
      <c r="B469" s="3">
        <f>Final!B469</f>
        <v>0</v>
      </c>
      <c r="C469" s="3">
        <f>Final!C469</f>
        <v>0</v>
      </c>
      <c r="D469" s="3">
        <f>Final!D469</f>
        <v>0</v>
      </c>
      <c r="E469" s="3">
        <f>Final!E469</f>
        <v>0</v>
      </c>
      <c r="F469" s="3">
        <f>Final!F469</f>
        <v>0</v>
      </c>
      <c r="G469" s="3">
        <f>Final!G469</f>
        <v>0</v>
      </c>
      <c r="H469" s="3">
        <f>Final!H469</f>
        <v>0</v>
      </c>
      <c r="I469" s="3">
        <f>Final!I469</f>
        <v>0</v>
      </c>
      <c r="J469" s="3">
        <f>Final!J469</f>
        <v>0</v>
      </c>
      <c r="K469" s="3">
        <f>Final!K469</f>
        <v>0</v>
      </c>
      <c r="L469" s="3">
        <f>Final!L469</f>
        <v>0</v>
      </c>
      <c r="M469" s="3">
        <f>Final!M469</f>
        <v>0</v>
      </c>
      <c r="N469" s="3">
        <f>Final!N469</f>
        <v>0</v>
      </c>
      <c r="O469" s="3">
        <f>Final!AP469</f>
        <v>0</v>
      </c>
      <c r="P469" s="43" t="str">
        <f>Redox!G474</f>
        <v>ACBT</v>
      </c>
      <c r="Q469" s="3">
        <f>Final!AR469</f>
        <v>0</v>
      </c>
      <c r="R469" s="3">
        <f>Final!AQ469</f>
        <v>0</v>
      </c>
      <c r="S469" s="85">
        <f>ROUND(Final!AW469,1)</f>
        <v>0</v>
      </c>
    </row>
    <row r="470" spans="1:19" x14ac:dyDescent="0.25">
      <c r="A470" s="3">
        <f>Final!A470</f>
        <v>0</v>
      </c>
      <c r="B470" s="3">
        <f>Final!B470</f>
        <v>0</v>
      </c>
      <c r="C470" s="3">
        <f>Final!C470</f>
        <v>0</v>
      </c>
      <c r="D470" s="3">
        <f>Final!D470</f>
        <v>0</v>
      </c>
      <c r="E470" s="3">
        <f>Final!E470</f>
        <v>0</v>
      </c>
      <c r="F470" s="3">
        <f>Final!F470</f>
        <v>0</v>
      </c>
      <c r="G470" s="3">
        <f>Final!G470</f>
        <v>0</v>
      </c>
      <c r="H470" s="3">
        <f>Final!H470</f>
        <v>0</v>
      </c>
      <c r="I470" s="3">
        <f>Final!I470</f>
        <v>0</v>
      </c>
      <c r="J470" s="3">
        <f>Final!J470</f>
        <v>0</v>
      </c>
      <c r="K470" s="3">
        <f>Final!K470</f>
        <v>0</v>
      </c>
      <c r="L470" s="3">
        <f>Final!L470</f>
        <v>0</v>
      </c>
      <c r="M470" s="3">
        <f>Final!M470</f>
        <v>0</v>
      </c>
      <c r="N470" s="3">
        <f>Final!N470</f>
        <v>0</v>
      </c>
      <c r="O470" s="3">
        <f>Final!AP470</f>
        <v>0</v>
      </c>
      <c r="P470" s="43" t="str">
        <f>Redox!G475</f>
        <v>ACBT</v>
      </c>
      <c r="Q470" s="3">
        <f>Final!AR470</f>
        <v>0</v>
      </c>
      <c r="R470" s="3">
        <f>Final!AQ470</f>
        <v>0</v>
      </c>
      <c r="S470" s="85">
        <f>ROUND(Final!AW470,1)</f>
        <v>0</v>
      </c>
    </row>
    <row r="471" spans="1:19" x14ac:dyDescent="0.25">
      <c r="A471" s="3">
        <f>Final!A471</f>
        <v>0</v>
      </c>
      <c r="B471" s="3">
        <f>Final!B471</f>
        <v>0</v>
      </c>
      <c r="C471" s="3">
        <f>Final!C471</f>
        <v>0</v>
      </c>
      <c r="D471" s="3">
        <f>Final!D471</f>
        <v>0</v>
      </c>
      <c r="E471" s="3">
        <f>Final!E471</f>
        <v>0</v>
      </c>
      <c r="F471" s="3">
        <f>Final!F471</f>
        <v>0</v>
      </c>
      <c r="G471" s="3">
        <f>Final!G471</f>
        <v>0</v>
      </c>
      <c r="H471" s="3">
        <f>Final!H471</f>
        <v>0</v>
      </c>
      <c r="I471" s="3">
        <f>Final!I471</f>
        <v>0</v>
      </c>
      <c r="J471" s="3">
        <f>Final!J471</f>
        <v>0</v>
      </c>
      <c r="K471" s="3">
        <f>Final!K471</f>
        <v>0</v>
      </c>
      <c r="L471" s="3">
        <f>Final!L471</f>
        <v>0</v>
      </c>
      <c r="M471" s="3">
        <f>Final!M471</f>
        <v>0</v>
      </c>
      <c r="N471" s="3">
        <f>Final!N471</f>
        <v>0</v>
      </c>
      <c r="O471" s="3">
        <f>Final!AP471</f>
        <v>0</v>
      </c>
      <c r="P471" s="43" t="str">
        <f>Redox!G476</f>
        <v>ACBT</v>
      </c>
      <c r="Q471" s="3">
        <f>Final!AR471</f>
        <v>0</v>
      </c>
      <c r="R471" s="3">
        <f>Final!AQ471</f>
        <v>0</v>
      </c>
      <c r="S471" s="85">
        <f>ROUND(Final!AW471,1)</f>
        <v>0</v>
      </c>
    </row>
    <row r="472" spans="1:19" x14ac:dyDescent="0.25">
      <c r="A472" s="3">
        <f>Final!A472</f>
        <v>0</v>
      </c>
      <c r="B472" s="3">
        <f>Final!B472</f>
        <v>0</v>
      </c>
      <c r="C472" s="3">
        <f>Final!C472</f>
        <v>0</v>
      </c>
      <c r="D472" s="3">
        <f>Final!D472</f>
        <v>0</v>
      </c>
      <c r="E472" s="3">
        <f>Final!E472</f>
        <v>0</v>
      </c>
      <c r="F472" s="3">
        <f>Final!F472</f>
        <v>0</v>
      </c>
      <c r="G472" s="3">
        <f>Final!G472</f>
        <v>0</v>
      </c>
      <c r="H472" s="3">
        <f>Final!H472</f>
        <v>0</v>
      </c>
      <c r="I472" s="3">
        <f>Final!I472</f>
        <v>0</v>
      </c>
      <c r="J472" s="3">
        <f>Final!J472</f>
        <v>0</v>
      </c>
      <c r="K472" s="3">
        <f>Final!K472</f>
        <v>0</v>
      </c>
      <c r="L472" s="3">
        <f>Final!L472</f>
        <v>0</v>
      </c>
      <c r="M472" s="3">
        <f>Final!M472</f>
        <v>0</v>
      </c>
      <c r="N472" s="3">
        <f>Final!N472</f>
        <v>0</v>
      </c>
      <c r="O472" s="3">
        <f>Final!AP472</f>
        <v>0</v>
      </c>
      <c r="P472" s="43" t="str">
        <f>Redox!G477</f>
        <v>ACBT</v>
      </c>
      <c r="Q472" s="3">
        <f>Final!AR472</f>
        <v>0</v>
      </c>
      <c r="R472" s="3">
        <f>Final!AQ472</f>
        <v>0</v>
      </c>
      <c r="S472" s="85">
        <f>ROUND(Final!AW472,1)</f>
        <v>0</v>
      </c>
    </row>
    <row r="473" spans="1:19" x14ac:dyDescent="0.25">
      <c r="A473" s="3">
        <f>Final!A473</f>
        <v>0</v>
      </c>
      <c r="B473" s="3">
        <f>Final!B473</f>
        <v>0</v>
      </c>
      <c r="C473" s="3">
        <f>Final!C473</f>
        <v>0</v>
      </c>
      <c r="D473" s="3">
        <f>Final!D473</f>
        <v>0</v>
      </c>
      <c r="E473" s="3">
        <f>Final!E473</f>
        <v>0</v>
      </c>
      <c r="F473" s="3">
        <f>Final!F473</f>
        <v>0</v>
      </c>
      <c r="G473" s="3">
        <f>Final!G473</f>
        <v>0</v>
      </c>
      <c r="H473" s="3">
        <f>Final!H473</f>
        <v>0</v>
      </c>
      <c r="I473" s="3">
        <f>Final!I473</f>
        <v>0</v>
      </c>
      <c r="J473" s="3">
        <f>Final!J473</f>
        <v>0</v>
      </c>
      <c r="K473" s="3">
        <f>Final!K473</f>
        <v>0</v>
      </c>
      <c r="L473" s="3">
        <f>Final!L473</f>
        <v>0</v>
      </c>
      <c r="M473" s="3">
        <f>Final!M473</f>
        <v>0</v>
      </c>
      <c r="N473" s="3">
        <f>Final!N473</f>
        <v>0</v>
      </c>
      <c r="O473" s="3">
        <f>Final!AP473</f>
        <v>0</v>
      </c>
      <c r="P473" s="43" t="str">
        <f>Redox!G478</f>
        <v>ACBT</v>
      </c>
      <c r="Q473" s="3">
        <f>Final!AR473</f>
        <v>0</v>
      </c>
      <c r="R473" s="3">
        <f>Final!AQ473</f>
        <v>0</v>
      </c>
      <c r="S473" s="85">
        <f>ROUND(Final!AW473,1)</f>
        <v>0</v>
      </c>
    </row>
    <row r="474" spans="1:19" x14ac:dyDescent="0.25">
      <c r="A474" s="3">
        <f>Final!A474</f>
        <v>0</v>
      </c>
      <c r="B474" s="3">
        <f>Final!B474</f>
        <v>0</v>
      </c>
      <c r="C474" s="3">
        <f>Final!C474</f>
        <v>0</v>
      </c>
      <c r="D474" s="3">
        <f>Final!D474</f>
        <v>0</v>
      </c>
      <c r="E474" s="3">
        <f>Final!E474</f>
        <v>0</v>
      </c>
      <c r="F474" s="3">
        <f>Final!F474</f>
        <v>0</v>
      </c>
      <c r="G474" s="3">
        <f>Final!G474</f>
        <v>0</v>
      </c>
      <c r="H474" s="3">
        <f>Final!H474</f>
        <v>0</v>
      </c>
      <c r="I474" s="3">
        <f>Final!I474</f>
        <v>0</v>
      </c>
      <c r="J474" s="3">
        <f>Final!J474</f>
        <v>0</v>
      </c>
      <c r="K474" s="3">
        <f>Final!K474</f>
        <v>0</v>
      </c>
      <c r="L474" s="3">
        <f>Final!L474</f>
        <v>0</v>
      </c>
      <c r="M474" s="3">
        <f>Final!M474</f>
        <v>0</v>
      </c>
      <c r="N474" s="3">
        <f>Final!N474</f>
        <v>0</v>
      </c>
      <c r="O474" s="3">
        <f>Final!AP474</f>
        <v>0</v>
      </c>
      <c r="P474" s="43" t="str">
        <f>Redox!G479</f>
        <v>ACBT</v>
      </c>
      <c r="Q474" s="3">
        <f>Final!AR474</f>
        <v>0</v>
      </c>
      <c r="R474" s="3">
        <f>Final!AQ474</f>
        <v>0</v>
      </c>
      <c r="S474" s="85">
        <f>ROUND(Final!AW474,1)</f>
        <v>0</v>
      </c>
    </row>
    <row r="475" spans="1:19" x14ac:dyDescent="0.25">
      <c r="A475" s="3">
        <f>Final!A475</f>
        <v>0</v>
      </c>
      <c r="B475" s="3">
        <f>Final!B475</f>
        <v>0</v>
      </c>
      <c r="C475" s="3">
        <f>Final!C475</f>
        <v>0</v>
      </c>
      <c r="D475" s="3">
        <f>Final!D475</f>
        <v>0</v>
      </c>
      <c r="E475" s="3">
        <f>Final!E475</f>
        <v>0</v>
      </c>
      <c r="F475" s="3">
        <f>Final!F475</f>
        <v>0</v>
      </c>
      <c r="G475" s="3">
        <f>Final!G475</f>
        <v>0</v>
      </c>
      <c r="H475" s="3">
        <f>Final!H475</f>
        <v>0</v>
      </c>
      <c r="I475" s="3">
        <f>Final!I475</f>
        <v>0</v>
      </c>
      <c r="J475" s="3">
        <f>Final!J475</f>
        <v>0</v>
      </c>
      <c r="K475" s="3">
        <f>Final!K475</f>
        <v>0</v>
      </c>
      <c r="L475" s="3">
        <f>Final!L475</f>
        <v>0</v>
      </c>
      <c r="M475" s="3">
        <f>Final!M475</f>
        <v>0</v>
      </c>
      <c r="N475" s="3">
        <f>Final!N475</f>
        <v>0</v>
      </c>
      <c r="O475" s="3">
        <f>Final!AP475</f>
        <v>0</v>
      </c>
      <c r="P475" s="43" t="str">
        <f>Redox!G480</f>
        <v>ACBT</v>
      </c>
      <c r="Q475" s="3">
        <f>Final!AR475</f>
        <v>0</v>
      </c>
      <c r="R475" s="3">
        <f>Final!AQ475</f>
        <v>0</v>
      </c>
      <c r="S475" s="85">
        <f>ROUND(Final!AW475,1)</f>
        <v>0</v>
      </c>
    </row>
    <row r="476" spans="1:19" x14ac:dyDescent="0.25">
      <c r="A476" s="3">
        <f>Final!A476</f>
        <v>0</v>
      </c>
      <c r="B476" s="3">
        <f>Final!B476</f>
        <v>0</v>
      </c>
      <c r="C476" s="3">
        <f>Final!C476</f>
        <v>0</v>
      </c>
      <c r="D476" s="3">
        <f>Final!D476</f>
        <v>0</v>
      </c>
      <c r="E476" s="3">
        <f>Final!E476</f>
        <v>0</v>
      </c>
      <c r="F476" s="3">
        <f>Final!F476</f>
        <v>0</v>
      </c>
      <c r="G476" s="3">
        <f>Final!G476</f>
        <v>0</v>
      </c>
      <c r="H476" s="3">
        <f>Final!H476</f>
        <v>0</v>
      </c>
      <c r="I476" s="3">
        <f>Final!I476</f>
        <v>0</v>
      </c>
      <c r="J476" s="3">
        <f>Final!J476</f>
        <v>0</v>
      </c>
      <c r="K476" s="3">
        <f>Final!K476</f>
        <v>0</v>
      </c>
      <c r="L476" s="3">
        <f>Final!L476</f>
        <v>0</v>
      </c>
      <c r="M476" s="3">
        <f>Final!M476</f>
        <v>0</v>
      </c>
      <c r="N476" s="3">
        <f>Final!N476</f>
        <v>0</v>
      </c>
      <c r="O476" s="3">
        <f>Final!AP476</f>
        <v>0</v>
      </c>
      <c r="P476" s="43" t="str">
        <f>Redox!G481</f>
        <v>ACBT</v>
      </c>
      <c r="Q476" s="3">
        <f>Final!AR476</f>
        <v>0</v>
      </c>
      <c r="R476" s="3">
        <f>Final!AQ476</f>
        <v>0</v>
      </c>
      <c r="S476" s="85">
        <f>ROUND(Final!AW476,1)</f>
        <v>0</v>
      </c>
    </row>
    <row r="477" spans="1:19" x14ac:dyDescent="0.25">
      <c r="A477" s="3">
        <f>Final!A477</f>
        <v>0</v>
      </c>
      <c r="B477" s="3">
        <f>Final!B477</f>
        <v>0</v>
      </c>
      <c r="C477" s="3">
        <f>Final!C477</f>
        <v>0</v>
      </c>
      <c r="D477" s="3">
        <f>Final!D477</f>
        <v>0</v>
      </c>
      <c r="E477" s="3">
        <f>Final!E477</f>
        <v>0</v>
      </c>
      <c r="F477" s="3">
        <f>Final!F477</f>
        <v>0</v>
      </c>
      <c r="G477" s="3">
        <f>Final!G477</f>
        <v>0</v>
      </c>
      <c r="H477" s="3">
        <f>Final!H477</f>
        <v>0</v>
      </c>
      <c r="I477" s="3">
        <f>Final!I477</f>
        <v>0</v>
      </c>
      <c r="J477" s="3">
        <f>Final!J477</f>
        <v>0</v>
      </c>
      <c r="K477" s="3">
        <f>Final!K477</f>
        <v>0</v>
      </c>
      <c r="L477" s="3">
        <f>Final!L477</f>
        <v>0</v>
      </c>
      <c r="M477" s="3">
        <f>Final!M477</f>
        <v>0</v>
      </c>
      <c r="N477" s="3">
        <f>Final!N477</f>
        <v>0</v>
      </c>
      <c r="O477" s="3">
        <f>Final!AP477</f>
        <v>0</v>
      </c>
      <c r="P477" s="43" t="str">
        <f>Redox!G482</f>
        <v>ACBT</v>
      </c>
      <c r="Q477" s="3">
        <f>Final!AR477</f>
        <v>0</v>
      </c>
      <c r="R477" s="3">
        <f>Final!AQ477</f>
        <v>0</v>
      </c>
      <c r="S477" s="85">
        <f>ROUND(Final!AW477,1)</f>
        <v>0</v>
      </c>
    </row>
    <row r="478" spans="1:19" x14ac:dyDescent="0.25">
      <c r="A478" s="3">
        <f>Final!A478</f>
        <v>0</v>
      </c>
      <c r="B478" s="3">
        <f>Final!B478</f>
        <v>0</v>
      </c>
      <c r="C478" s="3">
        <f>Final!C478</f>
        <v>0</v>
      </c>
      <c r="D478" s="3">
        <f>Final!D478</f>
        <v>0</v>
      </c>
      <c r="E478" s="3">
        <f>Final!E478</f>
        <v>0</v>
      </c>
      <c r="F478" s="3">
        <f>Final!F478</f>
        <v>0</v>
      </c>
      <c r="G478" s="3">
        <f>Final!G478</f>
        <v>0</v>
      </c>
      <c r="H478" s="3">
        <f>Final!H478</f>
        <v>0</v>
      </c>
      <c r="I478" s="3">
        <f>Final!I478</f>
        <v>0</v>
      </c>
      <c r="J478" s="3">
        <f>Final!J478</f>
        <v>0</v>
      </c>
      <c r="K478" s="3">
        <f>Final!K478</f>
        <v>0</v>
      </c>
      <c r="L478" s="3">
        <f>Final!L478</f>
        <v>0</v>
      </c>
      <c r="M478" s="3">
        <f>Final!M478</f>
        <v>0</v>
      </c>
      <c r="N478" s="3">
        <f>Final!N478</f>
        <v>0</v>
      </c>
      <c r="O478" s="3">
        <f>Final!AP478</f>
        <v>0</v>
      </c>
      <c r="P478" s="43" t="str">
        <f>Redox!G483</f>
        <v>ACBT</v>
      </c>
      <c r="Q478" s="3">
        <f>Final!AR478</f>
        <v>0</v>
      </c>
      <c r="R478" s="3">
        <f>Final!AQ478</f>
        <v>0</v>
      </c>
      <c r="S478" s="85">
        <f>ROUND(Final!AW478,1)</f>
        <v>0</v>
      </c>
    </row>
    <row r="479" spans="1:19" x14ac:dyDescent="0.25">
      <c r="A479" s="3">
        <f>Final!A479</f>
        <v>0</v>
      </c>
      <c r="B479" s="3">
        <f>Final!B479</f>
        <v>0</v>
      </c>
      <c r="C479" s="3">
        <f>Final!C479</f>
        <v>0</v>
      </c>
      <c r="D479" s="3">
        <f>Final!D479</f>
        <v>0</v>
      </c>
      <c r="E479" s="3">
        <f>Final!E479</f>
        <v>0</v>
      </c>
      <c r="F479" s="3">
        <f>Final!F479</f>
        <v>0</v>
      </c>
      <c r="G479" s="3">
        <f>Final!G479</f>
        <v>0</v>
      </c>
      <c r="H479" s="3">
        <f>Final!H479</f>
        <v>0</v>
      </c>
      <c r="I479" s="3">
        <f>Final!I479</f>
        <v>0</v>
      </c>
      <c r="J479" s="3">
        <f>Final!J479</f>
        <v>0</v>
      </c>
      <c r="K479" s="3">
        <f>Final!K479</f>
        <v>0</v>
      </c>
      <c r="L479" s="3">
        <f>Final!L479</f>
        <v>0</v>
      </c>
      <c r="M479" s="3">
        <f>Final!M479</f>
        <v>0</v>
      </c>
      <c r="N479" s="3">
        <f>Final!N479</f>
        <v>0</v>
      </c>
      <c r="O479" s="3">
        <f>Final!AP479</f>
        <v>0</v>
      </c>
      <c r="P479" s="43" t="str">
        <f>Redox!G484</f>
        <v>ACBT</v>
      </c>
      <c r="Q479" s="3">
        <f>Final!AR479</f>
        <v>0</v>
      </c>
      <c r="R479" s="3">
        <f>Final!AQ479</f>
        <v>0</v>
      </c>
      <c r="S479" s="85">
        <f>ROUND(Final!AW479,1)</f>
        <v>0</v>
      </c>
    </row>
    <row r="480" spans="1:19" x14ac:dyDescent="0.25">
      <c r="A480" s="3">
        <f>Final!A480</f>
        <v>0</v>
      </c>
      <c r="B480" s="3">
        <f>Final!B480</f>
        <v>0</v>
      </c>
      <c r="C480" s="3">
        <f>Final!C480</f>
        <v>0</v>
      </c>
      <c r="D480" s="3">
        <f>Final!D480</f>
        <v>0</v>
      </c>
      <c r="E480" s="3">
        <f>Final!E480</f>
        <v>0</v>
      </c>
      <c r="F480" s="3">
        <f>Final!F480</f>
        <v>0</v>
      </c>
      <c r="G480" s="3">
        <f>Final!G480</f>
        <v>0</v>
      </c>
      <c r="H480" s="3">
        <f>Final!H480</f>
        <v>0</v>
      </c>
      <c r="I480" s="3">
        <f>Final!I480</f>
        <v>0</v>
      </c>
      <c r="J480" s="3">
        <f>Final!J480</f>
        <v>0</v>
      </c>
      <c r="K480" s="3">
        <f>Final!K480</f>
        <v>0</v>
      </c>
      <c r="L480" s="3">
        <f>Final!L480</f>
        <v>0</v>
      </c>
      <c r="M480" s="3">
        <f>Final!M480</f>
        <v>0</v>
      </c>
      <c r="N480" s="3">
        <f>Final!N480</f>
        <v>0</v>
      </c>
      <c r="O480" s="3">
        <f>Final!AP480</f>
        <v>0</v>
      </c>
      <c r="P480" s="43" t="str">
        <f>Redox!G485</f>
        <v>ACBT</v>
      </c>
      <c r="Q480" s="3">
        <f>Final!AR480</f>
        <v>0</v>
      </c>
      <c r="R480" s="3">
        <f>Final!AQ480</f>
        <v>0</v>
      </c>
      <c r="S480" s="85">
        <f>ROUND(Final!AW480,1)</f>
        <v>0</v>
      </c>
    </row>
    <row r="481" spans="1:19" x14ac:dyDescent="0.25">
      <c r="A481" s="3">
        <f>Final!A481</f>
        <v>0</v>
      </c>
      <c r="B481" s="3">
        <f>Final!B481</f>
        <v>0</v>
      </c>
      <c r="C481" s="3">
        <f>Final!C481</f>
        <v>0</v>
      </c>
      <c r="D481" s="3">
        <f>Final!D481</f>
        <v>0</v>
      </c>
      <c r="E481" s="3">
        <f>Final!E481</f>
        <v>0</v>
      </c>
      <c r="F481" s="3">
        <f>Final!F481</f>
        <v>0</v>
      </c>
      <c r="G481" s="3">
        <f>Final!G481</f>
        <v>0</v>
      </c>
      <c r="H481" s="3">
        <f>Final!H481</f>
        <v>0</v>
      </c>
      <c r="I481" s="3">
        <f>Final!I481</f>
        <v>0</v>
      </c>
      <c r="J481" s="3">
        <f>Final!J481</f>
        <v>0</v>
      </c>
      <c r="K481" s="3">
        <f>Final!K481</f>
        <v>0</v>
      </c>
      <c r="L481" s="3">
        <f>Final!L481</f>
        <v>0</v>
      </c>
      <c r="M481" s="3">
        <f>Final!M481</f>
        <v>0</v>
      </c>
      <c r="N481" s="3">
        <f>Final!N481</f>
        <v>0</v>
      </c>
      <c r="O481" s="3">
        <f>Final!AP481</f>
        <v>0</v>
      </c>
      <c r="P481" s="43" t="str">
        <f>Redox!G486</f>
        <v>ACBT</v>
      </c>
      <c r="Q481" s="3">
        <f>Final!AR481</f>
        <v>0</v>
      </c>
      <c r="R481" s="3">
        <f>Final!AQ481</f>
        <v>0</v>
      </c>
      <c r="S481" s="85">
        <f>ROUND(Final!AW481,1)</f>
        <v>0</v>
      </c>
    </row>
    <row r="482" spans="1:19" x14ac:dyDescent="0.25">
      <c r="A482" s="3">
        <f>Final!A482</f>
        <v>0</v>
      </c>
      <c r="B482" s="3">
        <f>Final!B482</f>
        <v>0</v>
      </c>
      <c r="C482" s="3">
        <f>Final!C482</f>
        <v>0</v>
      </c>
      <c r="D482" s="3">
        <f>Final!D482</f>
        <v>0</v>
      </c>
      <c r="E482" s="3">
        <f>Final!E482</f>
        <v>0</v>
      </c>
      <c r="F482" s="3">
        <f>Final!F482</f>
        <v>0</v>
      </c>
      <c r="G482" s="3">
        <f>Final!G482</f>
        <v>0</v>
      </c>
      <c r="H482" s="3">
        <f>Final!H482</f>
        <v>0</v>
      </c>
      <c r="I482" s="3">
        <f>Final!I482</f>
        <v>0</v>
      </c>
      <c r="J482" s="3">
        <f>Final!J482</f>
        <v>0</v>
      </c>
      <c r="K482" s="3">
        <f>Final!K482</f>
        <v>0</v>
      </c>
      <c r="L482" s="3">
        <f>Final!L482</f>
        <v>0</v>
      </c>
      <c r="M482" s="3">
        <f>Final!M482</f>
        <v>0</v>
      </c>
      <c r="N482" s="3">
        <f>Final!N482</f>
        <v>0</v>
      </c>
      <c r="O482" s="3">
        <f>Final!AP482</f>
        <v>0</v>
      </c>
      <c r="P482" s="43" t="str">
        <f>Redox!G487</f>
        <v>ACBT</v>
      </c>
      <c r="Q482" s="3">
        <f>Final!AR482</f>
        <v>0</v>
      </c>
      <c r="R482" s="3">
        <f>Final!AQ482</f>
        <v>0</v>
      </c>
      <c r="S482" s="85">
        <f>ROUND(Final!AW482,1)</f>
        <v>0</v>
      </c>
    </row>
    <row r="483" spans="1:19" x14ac:dyDescent="0.25">
      <c r="A483" s="3">
        <f>Final!A483</f>
        <v>0</v>
      </c>
      <c r="B483" s="3">
        <f>Final!B483</f>
        <v>0</v>
      </c>
      <c r="C483" s="3">
        <f>Final!C483</f>
        <v>0</v>
      </c>
      <c r="D483" s="3">
        <f>Final!D483</f>
        <v>0</v>
      </c>
      <c r="E483" s="3">
        <f>Final!E483</f>
        <v>0</v>
      </c>
      <c r="F483" s="3">
        <f>Final!F483</f>
        <v>0</v>
      </c>
      <c r="G483" s="3">
        <f>Final!G483</f>
        <v>0</v>
      </c>
      <c r="H483" s="3">
        <f>Final!H483</f>
        <v>0</v>
      </c>
      <c r="I483" s="3">
        <f>Final!I483</f>
        <v>0</v>
      </c>
      <c r="J483" s="3">
        <f>Final!J483</f>
        <v>0</v>
      </c>
      <c r="K483" s="3">
        <f>Final!K483</f>
        <v>0</v>
      </c>
      <c r="L483" s="3">
        <f>Final!L483</f>
        <v>0</v>
      </c>
      <c r="M483" s="3">
        <f>Final!M483</f>
        <v>0</v>
      </c>
      <c r="N483" s="3">
        <f>Final!N483</f>
        <v>0</v>
      </c>
      <c r="O483" s="3">
        <f>Final!AP483</f>
        <v>0</v>
      </c>
      <c r="P483" s="43" t="str">
        <f>Redox!G488</f>
        <v>ACBT</v>
      </c>
      <c r="Q483" s="3">
        <f>Final!AR483</f>
        <v>0</v>
      </c>
      <c r="R483" s="3">
        <f>Final!AQ483</f>
        <v>0</v>
      </c>
      <c r="S483" s="85">
        <f>ROUND(Final!AW483,1)</f>
        <v>0</v>
      </c>
    </row>
    <row r="484" spans="1:19" x14ac:dyDescent="0.25">
      <c r="A484" s="3">
        <f>Final!A484</f>
        <v>0</v>
      </c>
      <c r="B484" s="3">
        <f>Final!B484</f>
        <v>0</v>
      </c>
      <c r="C484" s="3">
        <f>Final!C484</f>
        <v>0</v>
      </c>
      <c r="D484" s="3">
        <f>Final!D484</f>
        <v>0</v>
      </c>
      <c r="E484" s="3">
        <f>Final!E484</f>
        <v>0</v>
      </c>
      <c r="F484" s="3">
        <f>Final!F484</f>
        <v>0</v>
      </c>
      <c r="G484" s="3">
        <f>Final!G484</f>
        <v>0</v>
      </c>
      <c r="H484" s="3">
        <f>Final!H484</f>
        <v>0</v>
      </c>
      <c r="I484" s="3">
        <f>Final!I484</f>
        <v>0</v>
      </c>
      <c r="J484" s="3">
        <f>Final!J484</f>
        <v>0</v>
      </c>
      <c r="K484" s="3">
        <f>Final!K484</f>
        <v>0</v>
      </c>
      <c r="L484" s="3">
        <f>Final!L484</f>
        <v>0</v>
      </c>
      <c r="M484" s="3">
        <f>Final!M484</f>
        <v>0</v>
      </c>
      <c r="N484" s="3">
        <f>Final!N484</f>
        <v>0</v>
      </c>
      <c r="O484" s="3">
        <f>Final!AP484</f>
        <v>0</v>
      </c>
      <c r="P484" s="43" t="str">
        <f>Redox!G489</f>
        <v>ACBT</v>
      </c>
      <c r="Q484" s="3">
        <f>Final!AR484</f>
        <v>0</v>
      </c>
      <c r="R484" s="3">
        <f>Final!AQ484</f>
        <v>0</v>
      </c>
      <c r="S484" s="85">
        <f>ROUND(Final!AW484,1)</f>
        <v>0</v>
      </c>
    </row>
    <row r="485" spans="1:19" x14ac:dyDescent="0.25">
      <c r="A485" s="3">
        <f>Final!A485</f>
        <v>0</v>
      </c>
      <c r="B485" s="3">
        <f>Final!B485</f>
        <v>0</v>
      </c>
      <c r="C485" s="3">
        <f>Final!C485</f>
        <v>0</v>
      </c>
      <c r="D485" s="3">
        <f>Final!D485</f>
        <v>0</v>
      </c>
      <c r="E485" s="3">
        <f>Final!E485</f>
        <v>0</v>
      </c>
      <c r="F485" s="3">
        <f>Final!F485</f>
        <v>0</v>
      </c>
      <c r="G485" s="3">
        <f>Final!G485</f>
        <v>0</v>
      </c>
      <c r="H485" s="3">
        <f>Final!H485</f>
        <v>0</v>
      </c>
      <c r="I485" s="3">
        <f>Final!I485</f>
        <v>0</v>
      </c>
      <c r="J485" s="3">
        <f>Final!J485</f>
        <v>0</v>
      </c>
      <c r="K485" s="3">
        <f>Final!K485</f>
        <v>0</v>
      </c>
      <c r="L485" s="3">
        <f>Final!L485</f>
        <v>0</v>
      </c>
      <c r="M485" s="3">
        <f>Final!M485</f>
        <v>0</v>
      </c>
      <c r="N485" s="3">
        <f>Final!N485</f>
        <v>0</v>
      </c>
      <c r="O485" s="3">
        <f>Final!AP485</f>
        <v>0</v>
      </c>
      <c r="P485" s="43" t="str">
        <f>Redox!G490</f>
        <v>ACBT</v>
      </c>
      <c r="Q485" s="3">
        <f>Final!AR485</f>
        <v>0</v>
      </c>
      <c r="R485" s="3">
        <f>Final!AQ485</f>
        <v>0</v>
      </c>
      <c r="S485" s="85">
        <f>ROUND(Final!AW485,1)</f>
        <v>0</v>
      </c>
    </row>
    <row r="486" spans="1:19" x14ac:dyDescent="0.25">
      <c r="A486" s="3">
        <f>Final!A486</f>
        <v>0</v>
      </c>
      <c r="B486" s="3">
        <f>Final!B486</f>
        <v>0</v>
      </c>
      <c r="C486" s="3">
        <f>Final!C486</f>
        <v>0</v>
      </c>
      <c r="D486" s="3">
        <f>Final!D486</f>
        <v>0</v>
      </c>
      <c r="E486" s="3">
        <f>Final!E486</f>
        <v>0</v>
      </c>
      <c r="F486" s="3">
        <f>Final!F486</f>
        <v>0</v>
      </c>
      <c r="G486" s="3">
        <f>Final!G486</f>
        <v>0</v>
      </c>
      <c r="H486" s="3">
        <f>Final!H486</f>
        <v>0</v>
      </c>
      <c r="I486" s="3">
        <f>Final!I486</f>
        <v>0</v>
      </c>
      <c r="J486" s="3">
        <f>Final!J486</f>
        <v>0</v>
      </c>
      <c r="K486" s="3">
        <f>Final!K486</f>
        <v>0</v>
      </c>
      <c r="L486" s="3">
        <f>Final!L486</f>
        <v>0</v>
      </c>
      <c r="M486" s="3">
        <f>Final!M486</f>
        <v>0</v>
      </c>
      <c r="N486" s="3">
        <f>Final!N486</f>
        <v>0</v>
      </c>
      <c r="O486" s="3">
        <f>Final!AP486</f>
        <v>0</v>
      </c>
      <c r="P486" s="43" t="str">
        <f>Redox!G491</f>
        <v>ACBT</v>
      </c>
      <c r="Q486" s="3">
        <f>Final!AR486</f>
        <v>0</v>
      </c>
      <c r="R486" s="3">
        <f>Final!AQ486</f>
        <v>0</v>
      </c>
      <c r="S486" s="85">
        <f>ROUND(Final!AW486,1)</f>
        <v>0</v>
      </c>
    </row>
    <row r="487" spans="1:19" x14ac:dyDescent="0.25">
      <c r="A487" s="3">
        <f>Final!A487</f>
        <v>0</v>
      </c>
      <c r="B487" s="3">
        <f>Final!B487</f>
        <v>0</v>
      </c>
      <c r="C487" s="3">
        <f>Final!C487</f>
        <v>0</v>
      </c>
      <c r="D487" s="3">
        <f>Final!D487</f>
        <v>0</v>
      </c>
      <c r="E487" s="3">
        <f>Final!E487</f>
        <v>0</v>
      </c>
      <c r="F487" s="3">
        <f>Final!F487</f>
        <v>0</v>
      </c>
      <c r="G487" s="3">
        <f>Final!G487</f>
        <v>0</v>
      </c>
      <c r="H487" s="3">
        <f>Final!H487</f>
        <v>0</v>
      </c>
      <c r="I487" s="3">
        <f>Final!I487</f>
        <v>0</v>
      </c>
      <c r="J487" s="3">
        <f>Final!J487</f>
        <v>0</v>
      </c>
      <c r="K487" s="3">
        <f>Final!K487</f>
        <v>0</v>
      </c>
      <c r="L487" s="3">
        <f>Final!L487</f>
        <v>0</v>
      </c>
      <c r="M487" s="3">
        <f>Final!M487</f>
        <v>0</v>
      </c>
      <c r="N487" s="3">
        <f>Final!N487</f>
        <v>0</v>
      </c>
      <c r="O487" s="3">
        <f>Final!AP487</f>
        <v>0</v>
      </c>
      <c r="P487" s="43" t="str">
        <f>Redox!G492</f>
        <v>ACBT</v>
      </c>
      <c r="Q487" s="3">
        <f>Final!AR487</f>
        <v>0</v>
      </c>
      <c r="R487" s="3">
        <f>Final!AQ487</f>
        <v>0</v>
      </c>
      <c r="S487" s="85">
        <f>ROUND(Final!AW487,1)</f>
        <v>0</v>
      </c>
    </row>
    <row r="488" spans="1:19" x14ac:dyDescent="0.25">
      <c r="A488" s="3">
        <f>Final!A488</f>
        <v>0</v>
      </c>
      <c r="B488" s="3">
        <f>Final!B488</f>
        <v>0</v>
      </c>
      <c r="C488" s="3">
        <f>Final!C488</f>
        <v>0</v>
      </c>
      <c r="D488" s="3">
        <f>Final!D488</f>
        <v>0</v>
      </c>
      <c r="E488" s="3">
        <f>Final!E488</f>
        <v>0</v>
      </c>
      <c r="F488" s="3">
        <f>Final!F488</f>
        <v>0</v>
      </c>
      <c r="G488" s="3">
        <f>Final!G488</f>
        <v>0</v>
      </c>
      <c r="H488" s="3">
        <f>Final!H488</f>
        <v>0</v>
      </c>
      <c r="I488" s="3">
        <f>Final!I488</f>
        <v>0</v>
      </c>
      <c r="J488" s="3">
        <f>Final!J488</f>
        <v>0</v>
      </c>
      <c r="K488" s="3">
        <f>Final!K488</f>
        <v>0</v>
      </c>
      <c r="L488" s="3">
        <f>Final!L488</f>
        <v>0</v>
      </c>
      <c r="M488" s="3">
        <f>Final!M488</f>
        <v>0</v>
      </c>
      <c r="N488" s="3">
        <f>Final!N488</f>
        <v>0</v>
      </c>
      <c r="O488" s="3">
        <f>Final!AP488</f>
        <v>0</v>
      </c>
      <c r="P488" s="43" t="str">
        <f>Redox!G493</f>
        <v>ACBT</v>
      </c>
      <c r="Q488" s="3">
        <f>Final!AR488</f>
        <v>0</v>
      </c>
      <c r="R488" s="3">
        <f>Final!AQ488</f>
        <v>0</v>
      </c>
      <c r="S488" s="85">
        <f>ROUND(Final!AW488,1)</f>
        <v>0</v>
      </c>
    </row>
    <row r="489" spans="1:19" x14ac:dyDescent="0.25">
      <c r="A489" s="3">
        <f>Final!A489</f>
        <v>0</v>
      </c>
      <c r="B489" s="3">
        <f>Final!B489</f>
        <v>0</v>
      </c>
      <c r="C489" s="3">
        <f>Final!C489</f>
        <v>0</v>
      </c>
      <c r="D489" s="3">
        <f>Final!D489</f>
        <v>0</v>
      </c>
      <c r="E489" s="3">
        <f>Final!E489</f>
        <v>0</v>
      </c>
      <c r="F489" s="3">
        <f>Final!F489</f>
        <v>0</v>
      </c>
      <c r="G489" s="3">
        <f>Final!G489</f>
        <v>0</v>
      </c>
      <c r="H489" s="3">
        <f>Final!H489</f>
        <v>0</v>
      </c>
      <c r="I489" s="3">
        <f>Final!I489</f>
        <v>0</v>
      </c>
      <c r="J489" s="3">
        <f>Final!J489</f>
        <v>0</v>
      </c>
      <c r="K489" s="3">
        <f>Final!K489</f>
        <v>0</v>
      </c>
      <c r="L489" s="3">
        <f>Final!L489</f>
        <v>0</v>
      </c>
      <c r="M489" s="3">
        <f>Final!M489</f>
        <v>0</v>
      </c>
      <c r="N489" s="3">
        <f>Final!N489</f>
        <v>0</v>
      </c>
      <c r="O489" s="3">
        <f>Final!AP489</f>
        <v>0</v>
      </c>
      <c r="P489" s="43" t="str">
        <f>Redox!G494</f>
        <v>ACBT</v>
      </c>
      <c r="Q489" s="3">
        <f>Final!AR489</f>
        <v>0</v>
      </c>
      <c r="R489" s="3">
        <f>Final!AQ489</f>
        <v>0</v>
      </c>
      <c r="S489" s="85">
        <f>ROUND(Final!AW489,1)</f>
        <v>0</v>
      </c>
    </row>
    <row r="490" spans="1:19" x14ac:dyDescent="0.25">
      <c r="A490" s="3">
        <f>Final!A490</f>
        <v>0</v>
      </c>
      <c r="B490" s="3">
        <f>Final!B490</f>
        <v>0</v>
      </c>
      <c r="C490" s="3">
        <f>Final!C490</f>
        <v>0</v>
      </c>
      <c r="D490" s="3">
        <f>Final!D490</f>
        <v>0</v>
      </c>
      <c r="E490" s="3">
        <f>Final!E490</f>
        <v>0</v>
      </c>
      <c r="F490" s="3">
        <f>Final!F490</f>
        <v>0</v>
      </c>
      <c r="G490" s="3">
        <f>Final!G490</f>
        <v>0</v>
      </c>
      <c r="H490" s="3">
        <f>Final!H490</f>
        <v>0</v>
      </c>
      <c r="I490" s="3">
        <f>Final!I490</f>
        <v>0</v>
      </c>
      <c r="J490" s="3">
        <f>Final!J490</f>
        <v>0</v>
      </c>
      <c r="K490" s="3">
        <f>Final!K490</f>
        <v>0</v>
      </c>
      <c r="L490" s="3">
        <f>Final!L490</f>
        <v>0</v>
      </c>
      <c r="M490" s="3">
        <f>Final!M490</f>
        <v>0</v>
      </c>
      <c r="N490" s="3">
        <f>Final!N490</f>
        <v>0</v>
      </c>
      <c r="O490" s="3">
        <f>Final!AP490</f>
        <v>0</v>
      </c>
      <c r="P490" s="43" t="str">
        <f>Redox!G495</f>
        <v>ACBT</v>
      </c>
      <c r="Q490" s="3">
        <f>Final!AR490</f>
        <v>0</v>
      </c>
      <c r="R490" s="3">
        <f>Final!AQ490</f>
        <v>0</v>
      </c>
      <c r="S490" s="85">
        <f>ROUND(Final!AW490,1)</f>
        <v>0</v>
      </c>
    </row>
    <row r="491" spans="1:19" x14ac:dyDescent="0.25">
      <c r="A491" s="3">
        <f>Final!A491</f>
        <v>0</v>
      </c>
      <c r="B491" s="3">
        <f>Final!B491</f>
        <v>0</v>
      </c>
      <c r="C491" s="3">
        <f>Final!C491</f>
        <v>0</v>
      </c>
      <c r="D491" s="3">
        <f>Final!D491</f>
        <v>0</v>
      </c>
      <c r="E491" s="3">
        <f>Final!E491</f>
        <v>0</v>
      </c>
      <c r="F491" s="3">
        <f>Final!F491</f>
        <v>0</v>
      </c>
      <c r="G491" s="3">
        <f>Final!G491</f>
        <v>0</v>
      </c>
      <c r="H491" s="3">
        <f>Final!H491</f>
        <v>0</v>
      </c>
      <c r="I491" s="3">
        <f>Final!I491</f>
        <v>0</v>
      </c>
      <c r="J491" s="3">
        <f>Final!J491</f>
        <v>0</v>
      </c>
      <c r="K491" s="3">
        <f>Final!K491</f>
        <v>0</v>
      </c>
      <c r="L491" s="3">
        <f>Final!L491</f>
        <v>0</v>
      </c>
      <c r="M491" s="3">
        <f>Final!M491</f>
        <v>0</v>
      </c>
      <c r="N491" s="3">
        <f>Final!N491</f>
        <v>0</v>
      </c>
      <c r="O491" s="3">
        <f>Final!AP491</f>
        <v>0</v>
      </c>
      <c r="P491" s="43" t="str">
        <f>Redox!G496</f>
        <v>ACBT</v>
      </c>
      <c r="Q491" s="3">
        <f>Final!AR491</f>
        <v>0</v>
      </c>
      <c r="R491" s="3">
        <f>Final!AQ491</f>
        <v>0</v>
      </c>
      <c r="S491" s="85">
        <f>ROUND(Final!AW491,1)</f>
        <v>0</v>
      </c>
    </row>
    <row r="492" spans="1:19" x14ac:dyDescent="0.25">
      <c r="A492" s="3">
        <f>Final!A492</f>
        <v>0</v>
      </c>
      <c r="B492" s="3">
        <f>Final!B492</f>
        <v>0</v>
      </c>
      <c r="C492" s="3">
        <f>Final!C492</f>
        <v>0</v>
      </c>
      <c r="D492" s="3">
        <f>Final!D492</f>
        <v>0</v>
      </c>
      <c r="E492" s="3">
        <f>Final!E492</f>
        <v>0</v>
      </c>
      <c r="F492" s="3">
        <f>Final!F492</f>
        <v>0</v>
      </c>
      <c r="G492" s="3">
        <f>Final!G492</f>
        <v>0</v>
      </c>
      <c r="H492" s="3">
        <f>Final!H492</f>
        <v>0</v>
      </c>
      <c r="I492" s="3">
        <f>Final!I492</f>
        <v>0</v>
      </c>
      <c r="J492" s="3">
        <f>Final!J492</f>
        <v>0</v>
      </c>
      <c r="K492" s="3">
        <f>Final!K492</f>
        <v>0</v>
      </c>
      <c r="L492" s="3">
        <f>Final!L492</f>
        <v>0</v>
      </c>
      <c r="M492" s="3">
        <f>Final!M492</f>
        <v>0</v>
      </c>
      <c r="N492" s="3">
        <f>Final!N492</f>
        <v>0</v>
      </c>
      <c r="O492" s="3">
        <f>Final!AP492</f>
        <v>0</v>
      </c>
      <c r="P492" s="43" t="str">
        <f>Redox!G497</f>
        <v>ACBT</v>
      </c>
      <c r="Q492" s="3">
        <f>Final!AR492</f>
        <v>0</v>
      </c>
      <c r="R492" s="3">
        <f>Final!AQ492</f>
        <v>0</v>
      </c>
      <c r="S492" s="85">
        <f>ROUND(Final!AW492,1)</f>
        <v>0</v>
      </c>
    </row>
    <row r="493" spans="1:19" x14ac:dyDescent="0.25">
      <c r="A493" s="3">
        <f>Final!A493</f>
        <v>0</v>
      </c>
      <c r="B493" s="3">
        <f>Final!B493</f>
        <v>0</v>
      </c>
      <c r="C493" s="3">
        <f>Final!C493</f>
        <v>0</v>
      </c>
      <c r="D493" s="3">
        <f>Final!D493</f>
        <v>0</v>
      </c>
      <c r="E493" s="3">
        <f>Final!E493</f>
        <v>0</v>
      </c>
      <c r="F493" s="3">
        <f>Final!F493</f>
        <v>0</v>
      </c>
      <c r="G493" s="3">
        <f>Final!G493</f>
        <v>0</v>
      </c>
      <c r="H493" s="3">
        <f>Final!H493</f>
        <v>0</v>
      </c>
      <c r="I493" s="3">
        <f>Final!I493</f>
        <v>0</v>
      </c>
      <c r="J493" s="3">
        <f>Final!J493</f>
        <v>0</v>
      </c>
      <c r="K493" s="3">
        <f>Final!K493</f>
        <v>0</v>
      </c>
      <c r="L493" s="3">
        <f>Final!L493</f>
        <v>0</v>
      </c>
      <c r="M493" s="3">
        <f>Final!M493</f>
        <v>0</v>
      </c>
      <c r="N493" s="3">
        <f>Final!N493</f>
        <v>0</v>
      </c>
      <c r="O493" s="3">
        <f>Final!AP493</f>
        <v>0</v>
      </c>
      <c r="P493" s="43" t="str">
        <f>Redox!G498</f>
        <v>ACBT</v>
      </c>
      <c r="Q493" s="3">
        <f>Final!AR493</f>
        <v>0</v>
      </c>
      <c r="R493" s="3">
        <f>Final!AQ493</f>
        <v>0</v>
      </c>
      <c r="S493" s="85">
        <f>ROUND(Final!AW493,1)</f>
        <v>0</v>
      </c>
    </row>
    <row r="494" spans="1:19" x14ac:dyDescent="0.25">
      <c r="A494" s="3">
        <f>Final!A494</f>
        <v>0</v>
      </c>
      <c r="B494" s="3">
        <f>Final!B494</f>
        <v>0</v>
      </c>
      <c r="C494" s="3">
        <f>Final!C494</f>
        <v>0</v>
      </c>
      <c r="D494" s="3">
        <f>Final!D494</f>
        <v>0</v>
      </c>
      <c r="E494" s="3">
        <f>Final!E494</f>
        <v>0</v>
      </c>
      <c r="F494" s="3">
        <f>Final!F494</f>
        <v>0</v>
      </c>
      <c r="G494" s="3">
        <f>Final!G494</f>
        <v>0</v>
      </c>
      <c r="H494" s="3">
        <f>Final!H494</f>
        <v>0</v>
      </c>
      <c r="I494" s="3">
        <f>Final!I494</f>
        <v>0</v>
      </c>
      <c r="J494" s="3">
        <f>Final!J494</f>
        <v>0</v>
      </c>
      <c r="K494" s="3">
        <f>Final!K494</f>
        <v>0</v>
      </c>
      <c r="L494" s="3">
        <f>Final!L494</f>
        <v>0</v>
      </c>
      <c r="M494" s="3">
        <f>Final!M494</f>
        <v>0</v>
      </c>
      <c r="N494" s="3">
        <f>Final!N494</f>
        <v>0</v>
      </c>
      <c r="O494" s="3">
        <f>Final!AP494</f>
        <v>0</v>
      </c>
      <c r="P494" s="43" t="str">
        <f>Redox!G499</f>
        <v>ACBT</v>
      </c>
      <c r="Q494" s="3">
        <f>Final!AR494</f>
        <v>0</v>
      </c>
      <c r="R494" s="3">
        <f>Final!AQ494</f>
        <v>0</v>
      </c>
      <c r="S494" s="85">
        <f>ROUND(Final!AW494,1)</f>
        <v>0</v>
      </c>
    </row>
    <row r="495" spans="1:19" x14ac:dyDescent="0.25">
      <c r="A495" s="3">
        <f>Final!A495</f>
        <v>0</v>
      </c>
      <c r="B495" s="3">
        <f>Final!B495</f>
        <v>0</v>
      </c>
      <c r="C495" s="3">
        <f>Final!C495</f>
        <v>0</v>
      </c>
      <c r="D495" s="3">
        <f>Final!D495</f>
        <v>0</v>
      </c>
      <c r="E495" s="3">
        <f>Final!E495</f>
        <v>0</v>
      </c>
      <c r="F495" s="3">
        <f>Final!F495</f>
        <v>0</v>
      </c>
      <c r="G495" s="3">
        <f>Final!G495</f>
        <v>0</v>
      </c>
      <c r="H495" s="3">
        <f>Final!H495</f>
        <v>0</v>
      </c>
      <c r="I495" s="3">
        <f>Final!I495</f>
        <v>0</v>
      </c>
      <c r="J495" s="3">
        <f>Final!J495</f>
        <v>0</v>
      </c>
      <c r="K495" s="3">
        <f>Final!K495</f>
        <v>0</v>
      </c>
      <c r="L495" s="3">
        <f>Final!L495</f>
        <v>0</v>
      </c>
      <c r="M495" s="3">
        <f>Final!M495</f>
        <v>0</v>
      </c>
      <c r="N495" s="3">
        <f>Final!N495</f>
        <v>0</v>
      </c>
      <c r="O495" s="3">
        <f>Final!AP495</f>
        <v>0</v>
      </c>
      <c r="P495" s="43" t="str">
        <f>Redox!G500</f>
        <v>ACBT</v>
      </c>
      <c r="Q495" s="3">
        <f>Final!AR495</f>
        <v>0</v>
      </c>
      <c r="R495" s="3">
        <f>Final!AQ495</f>
        <v>0</v>
      </c>
      <c r="S495" s="85">
        <f>ROUND(Final!AW495,1)</f>
        <v>0</v>
      </c>
    </row>
    <row r="496" spans="1:19" x14ac:dyDescent="0.25">
      <c r="A496" s="3">
        <f>Final!A496</f>
        <v>0</v>
      </c>
      <c r="B496" s="3">
        <f>Final!B496</f>
        <v>0</v>
      </c>
      <c r="C496" s="3">
        <f>Final!C496</f>
        <v>0</v>
      </c>
      <c r="D496" s="3">
        <f>Final!D496</f>
        <v>0</v>
      </c>
      <c r="E496" s="3">
        <f>Final!E496</f>
        <v>0</v>
      </c>
      <c r="F496" s="3">
        <f>Final!F496</f>
        <v>0</v>
      </c>
      <c r="G496" s="3">
        <f>Final!G496</f>
        <v>0</v>
      </c>
      <c r="H496" s="3">
        <f>Final!H496</f>
        <v>0</v>
      </c>
      <c r="I496" s="3">
        <f>Final!I496</f>
        <v>0</v>
      </c>
      <c r="J496" s="3">
        <f>Final!J496</f>
        <v>0</v>
      </c>
      <c r="K496" s="3">
        <f>Final!K496</f>
        <v>0</v>
      </c>
      <c r="L496" s="3">
        <f>Final!L496</f>
        <v>0</v>
      </c>
      <c r="M496" s="3">
        <f>Final!M496</f>
        <v>0</v>
      </c>
      <c r="N496" s="3">
        <f>Final!N496</f>
        <v>0</v>
      </c>
      <c r="O496" s="3">
        <f>Final!AP496</f>
        <v>0</v>
      </c>
      <c r="P496" s="43" t="str">
        <f>Redox!G501</f>
        <v>ACBT</v>
      </c>
      <c r="Q496" s="3">
        <f>Final!AR496</f>
        <v>0</v>
      </c>
      <c r="R496" s="3">
        <f>Final!AQ496</f>
        <v>0</v>
      </c>
      <c r="S496" s="85">
        <f>ROUND(Final!AW496,1)</f>
        <v>0</v>
      </c>
    </row>
    <row r="497" spans="1:19" x14ac:dyDescent="0.25">
      <c r="A497" s="3">
        <f>Final!A497</f>
        <v>0</v>
      </c>
      <c r="B497" s="3">
        <f>Final!B497</f>
        <v>0</v>
      </c>
      <c r="C497" s="3">
        <f>Final!C497</f>
        <v>0</v>
      </c>
      <c r="D497" s="3">
        <f>Final!D497</f>
        <v>0</v>
      </c>
      <c r="E497" s="3">
        <f>Final!E497</f>
        <v>0</v>
      </c>
      <c r="F497" s="3">
        <f>Final!F497</f>
        <v>0</v>
      </c>
      <c r="G497" s="3">
        <f>Final!G497</f>
        <v>0</v>
      </c>
      <c r="H497" s="3">
        <f>Final!H497</f>
        <v>0</v>
      </c>
      <c r="I497" s="3">
        <f>Final!I497</f>
        <v>0</v>
      </c>
      <c r="J497" s="3">
        <f>Final!J497</f>
        <v>0</v>
      </c>
      <c r="K497" s="3">
        <f>Final!K497</f>
        <v>0</v>
      </c>
      <c r="L497" s="3">
        <f>Final!L497</f>
        <v>0</v>
      </c>
      <c r="M497" s="3">
        <f>Final!M497</f>
        <v>0</v>
      </c>
      <c r="N497" s="3">
        <f>Final!N497</f>
        <v>0</v>
      </c>
      <c r="O497" s="3">
        <f>Final!AP497</f>
        <v>0</v>
      </c>
      <c r="P497" s="43" t="str">
        <f>Redox!G502</f>
        <v>ACBT</v>
      </c>
      <c r="Q497" s="3">
        <f>Final!AR497</f>
        <v>0</v>
      </c>
      <c r="R497" s="3">
        <f>Final!AQ497</f>
        <v>0</v>
      </c>
      <c r="S497" s="85">
        <f>ROUND(Final!AW497,1)</f>
        <v>0</v>
      </c>
    </row>
    <row r="498" spans="1:19" x14ac:dyDescent="0.25">
      <c r="A498" s="3">
        <f>Final!A498</f>
        <v>0</v>
      </c>
      <c r="B498" s="3">
        <f>Final!B498</f>
        <v>0</v>
      </c>
      <c r="C498" s="3">
        <f>Final!C498</f>
        <v>0</v>
      </c>
      <c r="D498" s="3">
        <f>Final!D498</f>
        <v>0</v>
      </c>
      <c r="E498" s="3">
        <f>Final!E498</f>
        <v>0</v>
      </c>
      <c r="F498" s="3">
        <f>Final!F498</f>
        <v>0</v>
      </c>
      <c r="G498" s="3">
        <f>Final!G498</f>
        <v>0</v>
      </c>
      <c r="H498" s="3">
        <f>Final!H498</f>
        <v>0</v>
      </c>
      <c r="I498" s="3">
        <f>Final!I498</f>
        <v>0</v>
      </c>
      <c r="J498" s="3">
        <f>Final!J498</f>
        <v>0</v>
      </c>
      <c r="K498" s="3">
        <f>Final!K498</f>
        <v>0</v>
      </c>
      <c r="L498" s="3">
        <f>Final!L498</f>
        <v>0</v>
      </c>
      <c r="M498" s="3">
        <f>Final!M498</f>
        <v>0</v>
      </c>
      <c r="N498" s="3">
        <f>Final!N498</f>
        <v>0</v>
      </c>
      <c r="O498" s="3">
        <f>Final!AP498</f>
        <v>0</v>
      </c>
      <c r="P498" s="43" t="str">
        <f>Redox!G503</f>
        <v>ACBT</v>
      </c>
      <c r="Q498" s="3">
        <f>Final!AR498</f>
        <v>0</v>
      </c>
      <c r="R498" s="3">
        <f>Final!AQ498</f>
        <v>0</v>
      </c>
      <c r="S498" s="85">
        <f>ROUND(Final!AW498,1)</f>
        <v>0</v>
      </c>
    </row>
    <row r="499" spans="1:19" x14ac:dyDescent="0.25">
      <c r="A499" s="3">
        <f>Final!A499</f>
        <v>0</v>
      </c>
      <c r="B499" s="3">
        <f>Final!B499</f>
        <v>0</v>
      </c>
      <c r="C499" s="3">
        <f>Final!C499</f>
        <v>0</v>
      </c>
      <c r="D499" s="3">
        <f>Final!D499</f>
        <v>0</v>
      </c>
      <c r="E499" s="3">
        <f>Final!E499</f>
        <v>0</v>
      </c>
      <c r="F499" s="3">
        <f>Final!F499</f>
        <v>0</v>
      </c>
      <c r="G499" s="3">
        <f>Final!G499</f>
        <v>0</v>
      </c>
      <c r="H499" s="3">
        <f>Final!H499</f>
        <v>0</v>
      </c>
      <c r="I499" s="3">
        <f>Final!I499</f>
        <v>0</v>
      </c>
      <c r="J499" s="3">
        <f>Final!J499</f>
        <v>0</v>
      </c>
      <c r="K499" s="3">
        <f>Final!K499</f>
        <v>0</v>
      </c>
      <c r="L499" s="3">
        <f>Final!L499</f>
        <v>0</v>
      </c>
      <c r="M499" s="3">
        <f>Final!M499</f>
        <v>0</v>
      </c>
      <c r="N499" s="3">
        <f>Final!N499</f>
        <v>0</v>
      </c>
      <c r="O499" s="3">
        <f>Final!AP499</f>
        <v>0</v>
      </c>
      <c r="P499" s="43" t="str">
        <f>Redox!G504</f>
        <v>ACBT</v>
      </c>
      <c r="Q499" s="3">
        <f>Final!AR499</f>
        <v>0</v>
      </c>
      <c r="R499" s="3">
        <f>Final!AQ499</f>
        <v>0</v>
      </c>
      <c r="S499" s="85">
        <f>ROUND(Final!AW499,1)</f>
        <v>0</v>
      </c>
    </row>
    <row r="500" spans="1:19" x14ac:dyDescent="0.25">
      <c r="A500" s="3">
        <f>Final!A500</f>
        <v>0</v>
      </c>
      <c r="B500" s="3">
        <f>Final!B500</f>
        <v>0</v>
      </c>
      <c r="C500" s="3">
        <f>Final!C500</f>
        <v>0</v>
      </c>
      <c r="D500" s="3">
        <f>Final!D500</f>
        <v>0</v>
      </c>
      <c r="E500" s="3">
        <f>Final!E500</f>
        <v>0</v>
      </c>
      <c r="F500" s="3">
        <f>Final!F500</f>
        <v>0</v>
      </c>
      <c r="G500" s="3">
        <f>Final!G500</f>
        <v>0</v>
      </c>
      <c r="H500" s="3">
        <f>Final!H500</f>
        <v>0</v>
      </c>
      <c r="I500" s="3">
        <f>Final!I500</f>
        <v>0</v>
      </c>
      <c r="J500" s="3">
        <f>Final!J500</f>
        <v>0</v>
      </c>
      <c r="K500" s="3">
        <f>Final!K500</f>
        <v>0</v>
      </c>
      <c r="L500" s="3">
        <f>Final!L500</f>
        <v>0</v>
      </c>
      <c r="M500" s="3">
        <f>Final!M500</f>
        <v>0</v>
      </c>
      <c r="N500" s="3">
        <f>Final!N500</f>
        <v>0</v>
      </c>
      <c r="O500" s="3">
        <f>Final!AP500</f>
        <v>0</v>
      </c>
      <c r="P500" s="43" t="str">
        <f>Redox!G505</f>
        <v>ACBT</v>
      </c>
      <c r="Q500" s="3">
        <f>Final!AR500</f>
        <v>0</v>
      </c>
      <c r="R500" s="3">
        <f>Final!AQ500</f>
        <v>0</v>
      </c>
      <c r="S500" s="85">
        <f>ROUND(Final!AW500,1)</f>
        <v>0</v>
      </c>
    </row>
    <row r="501" spans="1:19" x14ac:dyDescent="0.25">
      <c r="A501" s="3">
        <f>Final!A501</f>
        <v>0</v>
      </c>
      <c r="B501" s="3">
        <f>Final!B501</f>
        <v>0</v>
      </c>
      <c r="C501" s="3">
        <f>Final!C501</f>
        <v>0</v>
      </c>
      <c r="D501" s="3">
        <f>Final!D501</f>
        <v>0</v>
      </c>
      <c r="E501" s="3">
        <f>Final!E501</f>
        <v>0</v>
      </c>
      <c r="F501" s="3">
        <f>Final!F501</f>
        <v>0</v>
      </c>
      <c r="G501" s="3">
        <f>Final!G501</f>
        <v>0</v>
      </c>
      <c r="H501" s="3">
        <f>Final!H501</f>
        <v>0</v>
      </c>
      <c r="I501" s="3">
        <f>Final!I501</f>
        <v>0</v>
      </c>
      <c r="J501" s="3">
        <f>Final!J501</f>
        <v>0</v>
      </c>
      <c r="K501" s="3">
        <f>Final!K501</f>
        <v>0</v>
      </c>
      <c r="L501" s="3">
        <f>Final!L501</f>
        <v>0</v>
      </c>
      <c r="M501" s="3">
        <f>Final!M501</f>
        <v>0</v>
      </c>
      <c r="N501" s="3">
        <f>Final!N501</f>
        <v>0</v>
      </c>
      <c r="O501" s="3">
        <f>Final!AP501</f>
        <v>0</v>
      </c>
      <c r="P501" s="43" t="str">
        <f>Redox!G506</f>
        <v>ACBT</v>
      </c>
      <c r="Q501" s="3">
        <f>Final!AR501</f>
        <v>0</v>
      </c>
      <c r="R501" s="3">
        <f>Final!AQ501</f>
        <v>0</v>
      </c>
      <c r="S501" s="85">
        <f>ROUND(Final!AW501,1)</f>
        <v>0</v>
      </c>
    </row>
    <row r="502" spans="1:19" x14ac:dyDescent="0.25">
      <c r="A502" s="3">
        <f>Final!A502</f>
        <v>0</v>
      </c>
      <c r="B502" s="3">
        <f>Final!B502</f>
        <v>0</v>
      </c>
      <c r="C502" s="3">
        <f>Final!C502</f>
        <v>0</v>
      </c>
      <c r="D502" s="3">
        <f>Final!D502</f>
        <v>0</v>
      </c>
      <c r="E502" s="3">
        <f>Final!E502</f>
        <v>0</v>
      </c>
      <c r="F502" s="3">
        <f>Final!F502</f>
        <v>0</v>
      </c>
      <c r="G502" s="3">
        <f>Final!G502</f>
        <v>0</v>
      </c>
      <c r="H502" s="3">
        <f>Final!H502</f>
        <v>0</v>
      </c>
      <c r="I502" s="3">
        <f>Final!I502</f>
        <v>0</v>
      </c>
      <c r="J502" s="3">
        <f>Final!J502</f>
        <v>0</v>
      </c>
      <c r="K502" s="3">
        <f>Final!K502</f>
        <v>0</v>
      </c>
      <c r="L502" s="3">
        <f>Final!L502</f>
        <v>0</v>
      </c>
      <c r="M502" s="3">
        <f>Final!M502</f>
        <v>0</v>
      </c>
      <c r="N502" s="3">
        <f>Final!N502</f>
        <v>0</v>
      </c>
      <c r="O502" s="3">
        <f>Final!AP502</f>
        <v>0</v>
      </c>
      <c r="P502" s="43" t="str">
        <f>Redox!G507</f>
        <v>ACBT</v>
      </c>
      <c r="Q502" s="3">
        <f>Final!AR502</f>
        <v>0</v>
      </c>
      <c r="R502" s="3">
        <f>Final!AQ502</f>
        <v>0</v>
      </c>
      <c r="S502" s="85">
        <f>ROUND(Final!AW502,1)</f>
        <v>0</v>
      </c>
    </row>
    <row r="503" spans="1:19" x14ac:dyDescent="0.25">
      <c r="A503" s="3">
        <f>Final!A503</f>
        <v>0</v>
      </c>
      <c r="B503" s="3">
        <f>Final!B503</f>
        <v>0</v>
      </c>
      <c r="C503" s="3">
        <f>Final!C503</f>
        <v>0</v>
      </c>
      <c r="D503" s="3">
        <f>Final!D503</f>
        <v>0</v>
      </c>
      <c r="E503" s="3">
        <f>Final!E503</f>
        <v>0</v>
      </c>
      <c r="F503" s="3">
        <f>Final!F503</f>
        <v>0</v>
      </c>
      <c r="G503" s="3">
        <f>Final!G503</f>
        <v>0</v>
      </c>
      <c r="H503" s="3">
        <f>Final!H503</f>
        <v>0</v>
      </c>
      <c r="I503" s="3">
        <f>Final!I503</f>
        <v>0</v>
      </c>
      <c r="J503" s="3">
        <f>Final!J503</f>
        <v>0</v>
      </c>
      <c r="K503" s="3">
        <f>Final!K503</f>
        <v>0</v>
      </c>
      <c r="L503" s="3">
        <f>Final!L503</f>
        <v>0</v>
      </c>
      <c r="M503" s="3">
        <f>Final!M503</f>
        <v>0</v>
      </c>
      <c r="N503" s="3">
        <f>Final!N503</f>
        <v>0</v>
      </c>
      <c r="O503" s="3">
        <f>Final!AP503</f>
        <v>0</v>
      </c>
      <c r="P503" s="43" t="str">
        <f>Redox!G508</f>
        <v>ACBT</v>
      </c>
      <c r="Q503" s="3">
        <f>Final!AR503</f>
        <v>0</v>
      </c>
      <c r="R503" s="3">
        <f>Final!AQ503</f>
        <v>0</v>
      </c>
      <c r="S503" s="85">
        <f>ROUND(Final!AW503,1)</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13</vt:i4>
      </vt:variant>
    </vt:vector>
  </HeadingPairs>
  <TitlesOfParts>
    <vt:vector size="28" baseType="lpstr">
      <vt:lpstr>Intro</vt:lpstr>
      <vt:lpstr>mgL</vt:lpstr>
      <vt:lpstr>mmolL</vt:lpstr>
      <vt:lpstr>PHRQ_in</vt:lpstr>
      <vt:lpstr>PHRQ_out</vt:lpstr>
      <vt:lpstr>Analysis</vt:lpstr>
      <vt:lpstr>Final</vt:lpstr>
      <vt:lpstr>Ion balance</vt:lpstr>
      <vt:lpstr>Box whisker plots</vt:lpstr>
      <vt:lpstr>Piper Plot</vt:lpstr>
      <vt:lpstr>Map and X-section</vt:lpstr>
      <vt:lpstr>Redox</vt:lpstr>
      <vt:lpstr>Calcite diss</vt:lpstr>
      <vt:lpstr>Poll ind</vt:lpstr>
      <vt:lpstr>Facies</vt:lpstr>
      <vt:lpstr>all_data</vt:lpstr>
      <vt:lpstr>AnionOffset</vt:lpstr>
      <vt:lpstr>ApexAN</vt:lpstr>
      <vt:lpstr>ApexCAT</vt:lpstr>
      <vt:lpstr>FormatOUT</vt:lpstr>
      <vt:lpstr>LabelOFF</vt:lpstr>
      <vt:lpstr>manual_print</vt:lpstr>
      <vt:lpstr>NumberOFF</vt:lpstr>
      <vt:lpstr>output</vt:lpstr>
      <vt:lpstr>phrq_in</vt:lpstr>
      <vt:lpstr>'Piper Plot'!Print_Area</vt:lpstr>
      <vt:lpstr>xsection</vt:lpstr>
      <vt:lpstr>xsection2</vt:lpstr>
    </vt:vector>
  </TitlesOfParts>
  <Company>UNESCO-IHE Institute for Water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Computergroep</dc:creator>
  <cp:lastModifiedBy>Jan Willem Foppen</cp:lastModifiedBy>
  <cp:lastPrinted>2012-04-22T16:58:51Z</cp:lastPrinted>
  <dcterms:created xsi:type="dcterms:W3CDTF">2007-01-19T13:25:36Z</dcterms:created>
  <dcterms:modified xsi:type="dcterms:W3CDTF">2022-03-12T16:18:04Z</dcterms:modified>
</cp:coreProperties>
</file>